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drawings/drawing2.xml" ContentType="application/vnd.openxmlformats-officedocument.drawing+xml"/>
  <Override PartName="/xl/tables/table9.xml" ContentType="application/vnd.openxmlformats-officedocument.spreadsheetml.table+xml"/>
  <Override PartName="/xl/queryTables/queryTable8.xml" ContentType="application/vnd.openxmlformats-officedocument.spreadsheetml.query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https://udemontreal-my.sharepoint.com/personal/guillaume_genois_umontreal_ca/Documents/Projet Curation des métadonnées/Datasets/GameSE/"/>
    </mc:Choice>
  </mc:AlternateContent>
  <xr:revisionPtr revIDLastSave="59" documentId="13_ncr:1_{7301F1EA-CBBF-46EA-81A5-85D94EE5FFA9}" xr6:coauthVersionLast="47" xr6:coauthVersionMax="47" xr10:uidLastSave="{AB06DFBA-D0EF-4EF9-A2AF-FCE909329C8A}"/>
  <bookViews>
    <workbookView xWindow="-110" yWindow="-110" windowWidth="19420" windowHeight="10420" tabRatio="855" firstSheet="7" activeTab="12" xr2:uid="{2C0F2F68-8A61-40A2-82A5-6056BA46D656}"/>
  </bookViews>
  <sheets>
    <sheet name="Summary" sheetId="11" r:id="rId1"/>
    <sheet name="DataValidation" sheetId="8" r:id="rId2"/>
    <sheet name="Scopus" sheetId="2" state="hidden" r:id="rId3"/>
    <sheet name="WOS" sheetId="3" state="hidden" r:id="rId4"/>
    <sheet name="IEEEXplore" sheetId="4" state="hidden" r:id="rId5"/>
    <sheet name="ACM" sheetId="7" state="hidden" r:id="rId6"/>
    <sheet name="TotalArticles" sheetId="14" r:id="rId7"/>
    <sheet name="ReviewByTitle" sheetId="15" r:id="rId8"/>
    <sheet name="RevisionByTitle" sheetId="22" r:id="rId9"/>
    <sheet name="ReviewAndRevisionByAbstract" sheetId="23" r:id="rId10"/>
    <sheet name="ReviewAndRevisionByFullText" sheetId="26" r:id="rId11"/>
    <sheet name="Snowballing" sheetId="42" r:id="rId12"/>
    <sheet name="FinalSelection" sheetId="44" r:id="rId13"/>
    <sheet name="IST2010_IndustryScale" sheetId="35" r:id="rId14"/>
    <sheet name="PossibleRelatedWork" sheetId="36" state="hidden" r:id="rId15"/>
    <sheet name="Data&amp;Graphs" sheetId="24" state="hidden" r:id="rId16"/>
    <sheet name="CountriesChart" sheetId="28" state="hidden" r:id="rId17"/>
    <sheet name="QualitySumChart" sheetId="37" state="hidden" r:id="rId18"/>
    <sheet name="QualityQuestionsChart" sheetId="34" state="hidden" r:id="rId19"/>
    <sheet name="GeneralTopicsChart" sheetId="38" state="hidden" r:id="rId20"/>
    <sheet name="TopicsChart" sheetId="30" state="hidden" r:id="rId21"/>
    <sheet name="GrowthChart" sheetId="29" state="hidden" r:id="rId22"/>
    <sheet name="ResearchApproachesChart" sheetId="32" state="hidden" r:id="rId23"/>
    <sheet name="EmpiricalMethodsChart" sheetId="33" state="hidden" r:id="rId24"/>
  </sheets>
  <definedNames>
    <definedName name="_xlnm._FilterDatabase" localSheetId="12" hidden="1">FinalSelection!$B$1:$AL$99</definedName>
    <definedName name="_xlnm._FilterDatabase" localSheetId="13" hidden="1">IST2010_IndustryScale!$A$1:$L$85</definedName>
    <definedName name="_xlnm._FilterDatabase" localSheetId="9" hidden="1">ReviewAndRevisionByAbstract!$A$1:$I$615</definedName>
    <definedName name="_xlnm._FilterDatabase" localSheetId="10" hidden="1">ReviewAndRevisionByFullText!$A$1:$T$228</definedName>
    <definedName name="_xlnm._FilterDatabase" localSheetId="7" hidden="1">ReviewByTitle!$A$1:$B$2975</definedName>
    <definedName name="_xlnm._FilterDatabase" localSheetId="8" hidden="1">RevisionByTitle!$A$1:$G$1540</definedName>
    <definedName name="_xlnm._FilterDatabase" localSheetId="11" hidden="1">Snowballing!$A$1:$AE$592</definedName>
    <definedName name="ExternalData_1" localSheetId="5" hidden="1">ACM!$A$1:$L$255</definedName>
    <definedName name="ExternalData_1" localSheetId="4" hidden="1">IEEEXplore!$A$1:$L$329</definedName>
    <definedName name="ExternalData_1" localSheetId="9" hidden="1">ReviewAndRevisionByAbstract!$J$1:$V$615</definedName>
    <definedName name="ExternalData_1" localSheetId="10" hidden="1">ReviewAndRevisionByFullText!$U$1:$AG$253</definedName>
    <definedName name="ExternalData_1" localSheetId="7" hidden="1">ReviewByTitle!$C$1:$N$2975</definedName>
    <definedName name="ExternalData_1" localSheetId="8" hidden="1">RevisionByTitle!$H$1:$T$1540</definedName>
    <definedName name="ExternalData_1" localSheetId="2" hidden="1">Scopus!$A$1:$L$1935</definedName>
    <definedName name="ExternalData_1" localSheetId="3" hidden="1">WOS!$A$1:$L$766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Q212" i="24" l="1"/>
  <c r="AQ213" i="24"/>
  <c r="AQ211" i="24"/>
  <c r="AM211" i="24"/>
  <c r="K64" i="44"/>
  <c r="AQ214" i="24" l="1"/>
  <c r="K86" i="44"/>
  <c r="K85" i="44"/>
  <c r="K3" i="44"/>
  <c r="T28" i="44"/>
  <c r="T29" i="44"/>
  <c r="T30" i="44"/>
  <c r="T31" i="44"/>
  <c r="T32" i="44"/>
  <c r="T94" i="44"/>
  <c r="T95" i="44"/>
  <c r="T96" i="44"/>
  <c r="T51" i="44"/>
  <c r="T97" i="44"/>
  <c r="T98" i="44"/>
  <c r="T99" i="44"/>
  <c r="T4" i="44"/>
  <c r="T5" i="44"/>
  <c r="T6" i="44"/>
  <c r="T7" i="44"/>
  <c r="T8" i="44"/>
  <c r="T79" i="44"/>
  <c r="T80" i="44"/>
  <c r="T81" i="44"/>
  <c r="T82" i="44"/>
  <c r="T83" i="44"/>
  <c r="T84" i="44"/>
  <c r="T85" i="44"/>
  <c r="T86" i="44"/>
  <c r="T87" i="44"/>
  <c r="T88" i="44"/>
  <c r="T89" i="44"/>
  <c r="T90" i="44"/>
  <c r="T91" i="44"/>
  <c r="T92" i="44"/>
  <c r="T93" i="44"/>
  <c r="T12" i="44"/>
  <c r="T13" i="44"/>
  <c r="T9" i="44"/>
  <c r="T14" i="44"/>
  <c r="T15" i="44"/>
  <c r="T16" i="44"/>
  <c r="T17" i="44"/>
  <c r="T10" i="44"/>
  <c r="T18" i="44"/>
  <c r="T11" i="44"/>
  <c r="T19" i="44"/>
  <c r="T20" i="44"/>
  <c r="T21" i="44"/>
  <c r="T22" i="44"/>
  <c r="T23" i="44"/>
  <c r="T24" i="44"/>
  <c r="T25" i="44"/>
  <c r="T26" i="44"/>
  <c r="T2" i="44"/>
  <c r="T3" i="44"/>
  <c r="T54" i="44"/>
  <c r="T67" i="44"/>
  <c r="T68" i="44"/>
  <c r="T69" i="44"/>
  <c r="T70" i="44"/>
  <c r="T71" i="44"/>
  <c r="T52" i="44"/>
  <c r="T72" i="44"/>
  <c r="T73" i="44"/>
  <c r="T74" i="44"/>
  <c r="T53" i="44"/>
  <c r="T75" i="44"/>
  <c r="T76" i="44"/>
  <c r="T77" i="44"/>
  <c r="T78" i="44"/>
  <c r="T57" i="44"/>
  <c r="T58" i="44"/>
  <c r="T59" i="44"/>
  <c r="T60" i="44"/>
  <c r="T61" i="44"/>
  <c r="T62" i="44"/>
  <c r="T63" i="44"/>
  <c r="T64" i="44"/>
  <c r="T65" i="44"/>
  <c r="T66" i="44"/>
  <c r="T33" i="44"/>
  <c r="T34" i="44"/>
  <c r="T35" i="44"/>
  <c r="T36" i="44"/>
  <c r="T37" i="44"/>
  <c r="T38" i="44"/>
  <c r="T39" i="44"/>
  <c r="T40" i="44"/>
  <c r="T41" i="44"/>
  <c r="T42" i="44"/>
  <c r="T43" i="44"/>
  <c r="T44" i="44"/>
  <c r="T45" i="44"/>
  <c r="T46" i="44"/>
  <c r="T47" i="44"/>
  <c r="T48" i="44"/>
  <c r="T49" i="44"/>
  <c r="T50" i="44"/>
  <c r="T55" i="44"/>
  <c r="T56" i="44"/>
  <c r="T27" i="44"/>
  <c r="K28" i="44"/>
  <c r="K29" i="44"/>
  <c r="K30" i="44"/>
  <c r="K31" i="44"/>
  <c r="K32" i="44"/>
  <c r="K94" i="44"/>
  <c r="K95" i="44"/>
  <c r="K96" i="44"/>
  <c r="K51" i="44"/>
  <c r="K97" i="44"/>
  <c r="K98" i="44"/>
  <c r="K99" i="44"/>
  <c r="K4" i="44"/>
  <c r="K5" i="44"/>
  <c r="K6" i="44"/>
  <c r="K7" i="44"/>
  <c r="K79" i="44"/>
  <c r="K80" i="44"/>
  <c r="K81" i="44"/>
  <c r="K82" i="44"/>
  <c r="K83" i="44"/>
  <c r="K84" i="44"/>
  <c r="K87" i="44"/>
  <c r="K88" i="44"/>
  <c r="K89" i="44"/>
  <c r="K92" i="44"/>
  <c r="K12" i="44"/>
  <c r="K13" i="44"/>
  <c r="K15" i="44"/>
  <c r="K16" i="44"/>
  <c r="K17" i="44"/>
  <c r="K22" i="44"/>
  <c r="K23" i="44"/>
  <c r="K24" i="44"/>
  <c r="K2" i="44"/>
  <c r="K54" i="44"/>
  <c r="K69" i="44"/>
  <c r="K70" i="44"/>
  <c r="K72" i="44"/>
  <c r="K74" i="44"/>
  <c r="K75" i="44"/>
  <c r="K57" i="44"/>
  <c r="K58" i="44"/>
  <c r="K59" i="44"/>
  <c r="K60" i="44"/>
  <c r="K61" i="44"/>
  <c r="K63" i="44"/>
  <c r="K65" i="44"/>
  <c r="K33" i="44"/>
  <c r="K34" i="44"/>
  <c r="K35" i="44"/>
  <c r="K37" i="44"/>
  <c r="K38" i="44"/>
  <c r="K39" i="44"/>
  <c r="K40" i="44"/>
  <c r="K44" i="44"/>
  <c r="K46" i="44"/>
  <c r="K47" i="44"/>
  <c r="K55" i="44"/>
  <c r="K27" i="44"/>
  <c r="AM220" i="24" l="1"/>
  <c r="AM219" i="24"/>
  <c r="AM218" i="24"/>
  <c r="AM221" i="24" l="1"/>
  <c r="AN219" i="24" s="1"/>
  <c r="AN221" i="24" l="1"/>
  <c r="AN220" i="24"/>
  <c r="AN218" i="24"/>
  <c r="AM212" i="24"/>
  <c r="AM213" i="24"/>
  <c r="AM214" i="24" l="1"/>
  <c r="U150" i="24"/>
  <c r="U151" i="24"/>
  <c r="U152" i="24"/>
  <c r="U153" i="24"/>
  <c r="U154" i="24"/>
  <c r="U155"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1" i="24"/>
  <c r="U242" i="24"/>
  <c r="U243" i="24"/>
  <c r="U244" i="24"/>
  <c r="U245" i="24"/>
  <c r="U246" i="24"/>
  <c r="U149" i="24"/>
  <c r="T150" i="24"/>
  <c r="T151" i="24"/>
  <c r="T152" i="24"/>
  <c r="T153" i="24"/>
  <c r="T154" i="24"/>
  <c r="T155" i="24"/>
  <c r="T156" i="24"/>
  <c r="T157" i="24"/>
  <c r="T158" i="24"/>
  <c r="T159" i="24"/>
  <c r="T160" i="24"/>
  <c r="T161" i="24"/>
  <c r="T162" i="24"/>
  <c r="T163" i="24"/>
  <c r="T164" i="24"/>
  <c r="T165" i="24"/>
  <c r="T166" i="24"/>
  <c r="T167" i="24"/>
  <c r="T168" i="24"/>
  <c r="T169" i="24"/>
  <c r="T170" i="24"/>
  <c r="T171" i="24"/>
  <c r="T172" i="24"/>
  <c r="T173" i="24"/>
  <c r="T174" i="24"/>
  <c r="T175" i="24"/>
  <c r="T176" i="24"/>
  <c r="T177" i="24"/>
  <c r="T178"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1" i="24"/>
  <c r="T242" i="24"/>
  <c r="T243" i="24"/>
  <c r="T244" i="24"/>
  <c r="T245" i="24"/>
  <c r="T246" i="24"/>
  <c r="T247" i="24"/>
  <c r="T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149" i="24"/>
  <c r="N150" i="24"/>
  <c r="N151" i="24"/>
  <c r="N152" i="24"/>
  <c r="N153" i="24"/>
  <c r="N154" i="24"/>
  <c r="N155" i="24"/>
  <c r="N156" i="24"/>
  <c r="N157" i="24"/>
  <c r="N158" i="24"/>
  <c r="N159" i="24"/>
  <c r="N160" i="24"/>
  <c r="N161" i="24"/>
  <c r="N162" i="24"/>
  <c r="N163" i="24"/>
  <c r="N164" i="24"/>
  <c r="N165" i="24"/>
  <c r="N166" i="24"/>
  <c r="N167" i="24"/>
  <c r="N168" i="24"/>
  <c r="N169" i="24"/>
  <c r="N170" i="24"/>
  <c r="N171" i="24"/>
  <c r="N172" i="24"/>
  <c r="N173" i="24"/>
  <c r="N174" i="24"/>
  <c r="N175" i="24"/>
  <c r="N176" i="24"/>
  <c r="N177" i="24"/>
  <c r="N178" i="24"/>
  <c r="N179" i="24"/>
  <c r="N180" i="24"/>
  <c r="N181" i="24"/>
  <c r="N182" i="24"/>
  <c r="N183" i="24"/>
  <c r="N184" i="24"/>
  <c r="N185" i="24"/>
  <c r="N186" i="24"/>
  <c r="N187" i="24"/>
  <c r="N188" i="24"/>
  <c r="N189" i="24"/>
  <c r="N190" i="24"/>
  <c r="N191" i="24"/>
  <c r="N192" i="24"/>
  <c r="N193" i="24"/>
  <c r="N194" i="24"/>
  <c r="N195" i="24"/>
  <c r="N196" i="24"/>
  <c r="N197" i="24"/>
  <c r="N198" i="24"/>
  <c r="N199" i="24"/>
  <c r="N200" i="24"/>
  <c r="N201" i="24"/>
  <c r="N202" i="24"/>
  <c r="N203" i="24"/>
  <c r="N204" i="24"/>
  <c r="N205" i="24"/>
  <c r="N206" i="24"/>
  <c r="N207" i="24"/>
  <c r="N208" i="24"/>
  <c r="N209" i="24"/>
  <c r="N210" i="24"/>
  <c r="N211" i="24"/>
  <c r="N212" i="24"/>
  <c r="N213" i="24"/>
  <c r="N214" i="24"/>
  <c r="N215" i="24"/>
  <c r="N216" i="24"/>
  <c r="N217" i="24"/>
  <c r="N218" i="24"/>
  <c r="N219" i="24"/>
  <c r="N220" i="24"/>
  <c r="N221" i="24"/>
  <c r="N222" i="24"/>
  <c r="N223" i="24"/>
  <c r="N224" i="24"/>
  <c r="N225" i="24"/>
  <c r="N226" i="24"/>
  <c r="N227" i="24"/>
  <c r="N228" i="24"/>
  <c r="N229" i="24"/>
  <c r="N230" i="24"/>
  <c r="N231" i="24"/>
  <c r="N232" i="24"/>
  <c r="N233" i="24"/>
  <c r="N234" i="24"/>
  <c r="N235" i="24"/>
  <c r="N236" i="24"/>
  <c r="N237" i="24"/>
  <c r="N238" i="24"/>
  <c r="N239" i="24"/>
  <c r="N240" i="24"/>
  <c r="N241" i="24"/>
  <c r="N242" i="24"/>
  <c r="N243" i="24"/>
  <c r="N244" i="24"/>
  <c r="N245" i="24"/>
  <c r="N246" i="24"/>
  <c r="N247" i="24"/>
  <c r="N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149" i="24"/>
  <c r="L150" i="24"/>
  <c r="L151" i="24"/>
  <c r="L152" i="24"/>
  <c r="L154" i="24"/>
  <c r="L155" i="24"/>
  <c r="L160" i="24"/>
  <c r="L162" i="24"/>
  <c r="L163" i="24"/>
  <c r="L164" i="24"/>
  <c r="L165" i="24"/>
  <c r="L166" i="24"/>
  <c r="L167" i="24"/>
  <c r="L168" i="24"/>
  <c r="L169" i="24"/>
  <c r="L170" i="24"/>
  <c r="L171" i="24"/>
  <c r="L172" i="24"/>
  <c r="L173" i="24"/>
  <c r="L174" i="24"/>
  <c r="L176" i="24"/>
  <c r="L177" i="24"/>
  <c r="L178" i="24"/>
  <c r="L179" i="24"/>
  <c r="L180" i="24"/>
  <c r="L181" i="24"/>
  <c r="L182" i="24"/>
  <c r="L183" i="24"/>
  <c r="L184" i="24"/>
  <c r="L185" i="24"/>
  <c r="L186" i="24"/>
  <c r="L187" i="24"/>
  <c r="L188" i="24"/>
  <c r="L190" i="24"/>
  <c r="L191" i="24"/>
  <c r="L193" i="24"/>
  <c r="L194" i="24"/>
  <c r="L195" i="24"/>
  <c r="L196" i="24"/>
  <c r="L197" i="24"/>
  <c r="L198" i="24"/>
  <c r="L199" i="24"/>
  <c r="L200" i="24"/>
  <c r="L201" i="24"/>
  <c r="L202" i="24"/>
  <c r="L204" i="24"/>
  <c r="L205" i="24"/>
  <c r="L206" i="24"/>
  <c r="L207" i="24"/>
  <c r="L208" i="24"/>
  <c r="L209" i="24"/>
  <c r="L210" i="24"/>
  <c r="L211" i="24"/>
  <c r="L212" i="24"/>
  <c r="L214" i="24"/>
  <c r="L216" i="24"/>
  <c r="L217" i="24"/>
  <c r="L218" i="24"/>
  <c r="L219" i="24"/>
  <c r="L220" i="24"/>
  <c r="L221" i="24"/>
  <c r="L222" i="24"/>
  <c r="L223" i="24"/>
  <c r="L225" i="24"/>
  <c r="L226" i="24"/>
  <c r="L227" i="24"/>
  <c r="L228" i="24"/>
  <c r="L229" i="24"/>
  <c r="L230" i="24"/>
  <c r="L231" i="24"/>
  <c r="L232" i="24"/>
  <c r="L233" i="24"/>
  <c r="L234" i="24"/>
  <c r="L236" i="24"/>
  <c r="L237" i="24"/>
  <c r="L238" i="24"/>
  <c r="L241" i="24"/>
  <c r="L242" i="24"/>
  <c r="L246" i="24"/>
  <c r="K150" i="24"/>
  <c r="K151" i="24"/>
  <c r="K152" i="24"/>
  <c r="K153" i="24"/>
  <c r="K154" i="24"/>
  <c r="K155" i="24"/>
  <c r="K156" i="24"/>
  <c r="K157" i="24"/>
  <c r="K158" i="24"/>
  <c r="K159" i="24"/>
  <c r="K160" i="24"/>
  <c r="K161" i="24"/>
  <c r="K162" i="24"/>
  <c r="K163" i="24"/>
  <c r="K164" i="24"/>
  <c r="K165" i="24"/>
  <c r="K166" i="24"/>
  <c r="K167" i="24"/>
  <c r="K168" i="24"/>
  <c r="K169" i="24"/>
  <c r="K170" i="24"/>
  <c r="K171" i="24"/>
  <c r="K172" i="24"/>
  <c r="K173" i="24"/>
  <c r="K174" i="24"/>
  <c r="K175" i="24"/>
  <c r="K176" i="24"/>
  <c r="K177" i="24"/>
  <c r="K178" i="24"/>
  <c r="K179" i="24"/>
  <c r="K180" i="24"/>
  <c r="K181" i="24"/>
  <c r="K182" i="24"/>
  <c r="K183" i="24"/>
  <c r="K184" i="24"/>
  <c r="K185" i="24"/>
  <c r="K186" i="24"/>
  <c r="K187" i="24"/>
  <c r="K188" i="24"/>
  <c r="K189" i="24"/>
  <c r="K190" i="24"/>
  <c r="K191" i="24"/>
  <c r="K192" i="24"/>
  <c r="K193" i="24"/>
  <c r="K194" i="24"/>
  <c r="K195" i="24"/>
  <c r="K196" i="24"/>
  <c r="K197" i="24"/>
  <c r="K198" i="24"/>
  <c r="K199" i="24"/>
  <c r="K200" i="24"/>
  <c r="K201" i="24"/>
  <c r="K202" i="24"/>
  <c r="K203" i="24"/>
  <c r="K204" i="24"/>
  <c r="K205" i="24"/>
  <c r="K206" i="24"/>
  <c r="K207" i="24"/>
  <c r="K208" i="24"/>
  <c r="K209" i="24"/>
  <c r="K210" i="24"/>
  <c r="K211" i="24"/>
  <c r="K212" i="24"/>
  <c r="K213" i="24"/>
  <c r="K214" i="24"/>
  <c r="K215" i="24"/>
  <c r="K216" i="24"/>
  <c r="K217" i="24"/>
  <c r="K218" i="24"/>
  <c r="K219" i="24"/>
  <c r="K220" i="24"/>
  <c r="K221" i="24"/>
  <c r="K222" i="24"/>
  <c r="K223" i="24"/>
  <c r="K224" i="24"/>
  <c r="K225" i="24"/>
  <c r="K226" i="24"/>
  <c r="K227" i="24"/>
  <c r="K228" i="24"/>
  <c r="K229" i="24"/>
  <c r="K230" i="24"/>
  <c r="K231" i="24"/>
  <c r="K232" i="24"/>
  <c r="K233" i="24"/>
  <c r="K234" i="24"/>
  <c r="K235" i="24"/>
  <c r="K236" i="24"/>
  <c r="K237" i="24"/>
  <c r="K238" i="24"/>
  <c r="K239" i="24"/>
  <c r="K240" i="24"/>
  <c r="K241" i="24"/>
  <c r="K242" i="24"/>
  <c r="K243" i="24"/>
  <c r="K244" i="24"/>
  <c r="K245" i="24"/>
  <c r="K246" i="24"/>
  <c r="K247" i="24"/>
  <c r="K149" i="24"/>
  <c r="AJ146" i="24"/>
  <c r="AJ147" i="24"/>
  <c r="AJ148" i="24"/>
  <c r="AJ149" i="24"/>
  <c r="AJ150" i="24"/>
  <c r="AJ151" i="24"/>
  <c r="AJ152" i="24"/>
  <c r="AJ153" i="24"/>
  <c r="AJ154" i="24"/>
  <c r="AJ155" i="24"/>
  <c r="AJ156" i="24"/>
  <c r="AJ157" i="24"/>
  <c r="AJ158" i="24"/>
  <c r="AJ159" i="24"/>
  <c r="AJ160" i="24"/>
  <c r="AJ161" i="24"/>
  <c r="AJ162" i="24"/>
  <c r="AJ163" i="24"/>
  <c r="AJ164" i="24"/>
  <c r="AJ165" i="24"/>
  <c r="AJ166" i="24"/>
  <c r="AJ167" i="24"/>
  <c r="AJ168" i="24"/>
  <c r="AJ169" i="24"/>
  <c r="AJ170" i="24"/>
  <c r="AJ171" i="24"/>
  <c r="AJ172" i="24"/>
  <c r="AJ173" i="24"/>
  <c r="AJ174" i="24"/>
  <c r="AJ175" i="24"/>
  <c r="AJ176" i="24"/>
  <c r="AJ177" i="24"/>
  <c r="AJ178" i="24"/>
  <c r="AJ179" i="24"/>
  <c r="AJ180" i="24"/>
  <c r="AJ181" i="24"/>
  <c r="AJ182" i="24"/>
  <c r="AJ183" i="24"/>
  <c r="AJ184" i="24"/>
  <c r="AJ185" i="24"/>
  <c r="AJ186" i="24"/>
  <c r="AJ187" i="24"/>
  <c r="AJ188" i="24"/>
  <c r="AJ189" i="24"/>
  <c r="AJ190" i="24"/>
  <c r="AJ191" i="24"/>
  <c r="AJ192" i="24"/>
  <c r="AJ193" i="24"/>
  <c r="AJ194" i="24"/>
  <c r="AJ195" i="24"/>
  <c r="AJ196" i="24"/>
  <c r="AJ197" i="24"/>
  <c r="AJ198" i="24"/>
  <c r="AJ199" i="24"/>
  <c r="AJ200" i="24"/>
  <c r="AJ201" i="24"/>
  <c r="AJ202" i="24"/>
  <c r="AJ203" i="24"/>
  <c r="AJ204" i="24"/>
  <c r="AJ205" i="24"/>
  <c r="AJ206" i="24"/>
  <c r="AJ207" i="24"/>
  <c r="AJ208" i="24"/>
  <c r="AJ209" i="24"/>
  <c r="AJ210" i="24"/>
  <c r="AJ211" i="24"/>
  <c r="AJ212" i="24"/>
  <c r="AJ213" i="24"/>
  <c r="AJ214" i="24"/>
  <c r="AJ215" i="24"/>
  <c r="AJ216" i="24"/>
  <c r="AJ217" i="24"/>
  <c r="AJ218" i="24"/>
  <c r="AJ219" i="24"/>
  <c r="AJ220" i="24"/>
  <c r="AJ221" i="24"/>
  <c r="AJ222" i="24"/>
  <c r="AJ223" i="24"/>
  <c r="AJ224" i="24"/>
  <c r="AJ225" i="24"/>
  <c r="AJ226" i="24"/>
  <c r="AJ227" i="24"/>
  <c r="AJ228" i="24"/>
  <c r="AJ229" i="24"/>
  <c r="AJ230" i="24"/>
  <c r="AJ231" i="24"/>
  <c r="AJ232" i="24"/>
  <c r="AJ233" i="24"/>
  <c r="AJ234" i="24"/>
  <c r="AJ235" i="24"/>
  <c r="AJ236" i="24"/>
  <c r="AJ237" i="24"/>
  <c r="AJ238" i="24"/>
  <c r="AJ239" i="24"/>
  <c r="AJ240" i="24"/>
  <c r="AJ241" i="24"/>
  <c r="AJ242" i="24"/>
  <c r="AJ243" i="24"/>
  <c r="AJ145" i="24"/>
  <c r="AE146" i="24"/>
  <c r="AF146" i="24"/>
  <c r="AG146" i="24"/>
  <c r="AH146" i="24"/>
  <c r="AI146" i="24"/>
  <c r="AE147" i="24"/>
  <c r="AF147" i="24"/>
  <c r="AG147" i="24"/>
  <c r="AH147" i="24"/>
  <c r="AI147" i="24"/>
  <c r="AE148" i="24"/>
  <c r="AF148" i="24"/>
  <c r="AG148" i="24"/>
  <c r="AH148" i="24"/>
  <c r="AI148" i="24"/>
  <c r="AE149" i="24"/>
  <c r="AF149" i="24"/>
  <c r="AG149" i="24"/>
  <c r="AH149" i="24"/>
  <c r="AI149" i="24"/>
  <c r="AE150" i="24"/>
  <c r="AF150" i="24"/>
  <c r="AG150" i="24"/>
  <c r="AH150" i="24"/>
  <c r="AI150" i="24"/>
  <c r="AE151" i="24"/>
  <c r="AF151" i="24"/>
  <c r="AG151" i="24"/>
  <c r="AH151" i="24"/>
  <c r="AI151" i="24"/>
  <c r="AE152" i="24"/>
  <c r="AF152" i="24"/>
  <c r="AG152" i="24"/>
  <c r="AH152" i="24"/>
  <c r="AE153" i="24"/>
  <c r="AF153" i="24"/>
  <c r="AG153" i="24"/>
  <c r="AH153" i="24"/>
  <c r="AI153" i="24"/>
  <c r="AE154" i="24"/>
  <c r="AF154" i="24"/>
  <c r="AG154" i="24"/>
  <c r="AH154" i="24"/>
  <c r="AI154" i="24"/>
  <c r="AE155" i="24"/>
  <c r="AF155" i="24"/>
  <c r="AG155" i="24"/>
  <c r="AH155" i="24"/>
  <c r="AI155" i="24"/>
  <c r="AE156" i="24"/>
  <c r="AF156" i="24"/>
  <c r="AG156" i="24"/>
  <c r="AH156" i="24"/>
  <c r="AI156" i="24"/>
  <c r="AE157" i="24"/>
  <c r="AF157" i="24"/>
  <c r="AG157" i="24"/>
  <c r="AH157" i="24"/>
  <c r="AI157" i="24"/>
  <c r="AE158" i="24"/>
  <c r="AF158" i="24"/>
  <c r="AG158" i="24"/>
  <c r="AH158" i="24"/>
  <c r="AI158" i="24"/>
  <c r="AE159" i="24"/>
  <c r="AF159" i="24"/>
  <c r="AG159" i="24"/>
  <c r="AH159" i="24"/>
  <c r="AI159" i="24"/>
  <c r="AE160" i="24"/>
  <c r="AF160" i="24"/>
  <c r="AG160" i="24"/>
  <c r="AH160" i="24"/>
  <c r="AI160" i="24"/>
  <c r="AE161" i="24"/>
  <c r="AF161" i="24"/>
  <c r="AG161" i="24"/>
  <c r="AH161" i="24"/>
  <c r="AI161" i="24"/>
  <c r="AE162" i="24"/>
  <c r="AF162" i="24"/>
  <c r="AG162" i="24"/>
  <c r="AH162" i="24"/>
  <c r="AI162" i="24"/>
  <c r="AE163" i="24"/>
  <c r="AF163" i="24"/>
  <c r="AG163" i="24"/>
  <c r="AH163" i="24"/>
  <c r="AI163" i="24"/>
  <c r="AE164" i="24"/>
  <c r="AF164" i="24"/>
  <c r="AG164" i="24"/>
  <c r="AH164" i="24"/>
  <c r="AI164" i="24"/>
  <c r="AE165" i="24"/>
  <c r="AF165" i="24"/>
  <c r="AG165" i="24"/>
  <c r="AH165" i="24"/>
  <c r="AI165" i="24"/>
  <c r="AE166" i="24"/>
  <c r="AF166" i="24"/>
  <c r="AG166" i="24"/>
  <c r="AH166" i="24"/>
  <c r="AI166" i="24"/>
  <c r="AE167" i="24"/>
  <c r="AF167" i="24"/>
  <c r="AG167" i="24"/>
  <c r="AH167" i="24"/>
  <c r="AI167" i="24"/>
  <c r="AE168" i="24"/>
  <c r="AF168" i="24"/>
  <c r="AG168" i="24"/>
  <c r="AH168" i="24"/>
  <c r="AI168" i="24"/>
  <c r="AE169" i="24"/>
  <c r="AF169" i="24"/>
  <c r="AG169" i="24"/>
  <c r="AH169" i="24"/>
  <c r="AI169" i="24"/>
  <c r="AE170" i="24"/>
  <c r="AF170" i="24"/>
  <c r="AG170" i="24"/>
  <c r="AH170" i="24"/>
  <c r="AI170" i="24"/>
  <c r="AE171" i="24"/>
  <c r="AF171" i="24"/>
  <c r="AG171" i="24"/>
  <c r="AH171" i="24"/>
  <c r="AI171" i="24"/>
  <c r="AE172" i="24"/>
  <c r="AF172" i="24"/>
  <c r="AG172" i="24"/>
  <c r="AH172" i="24"/>
  <c r="AI172" i="24"/>
  <c r="AE173" i="24"/>
  <c r="AF173" i="24"/>
  <c r="AG173" i="24"/>
  <c r="AH173" i="24"/>
  <c r="AI173" i="24"/>
  <c r="AE174" i="24"/>
  <c r="AF174" i="24"/>
  <c r="AG174" i="24"/>
  <c r="AH174" i="24"/>
  <c r="AI174" i="24"/>
  <c r="AE175" i="24"/>
  <c r="AF175" i="24"/>
  <c r="AG175" i="24"/>
  <c r="AH175" i="24"/>
  <c r="AI175" i="24"/>
  <c r="AE176" i="24"/>
  <c r="AF176" i="24"/>
  <c r="AG176" i="24"/>
  <c r="AH176" i="24"/>
  <c r="AI176" i="24"/>
  <c r="AE177" i="24"/>
  <c r="AF177" i="24"/>
  <c r="AG177" i="24"/>
  <c r="AH177" i="24"/>
  <c r="AI177" i="24"/>
  <c r="AE178" i="24"/>
  <c r="AF178" i="24"/>
  <c r="AG178" i="24"/>
  <c r="AH178" i="24"/>
  <c r="AI178" i="24"/>
  <c r="AE179" i="24"/>
  <c r="AF179" i="24"/>
  <c r="AG179" i="24"/>
  <c r="AH179" i="24"/>
  <c r="AI179" i="24"/>
  <c r="AE180" i="24"/>
  <c r="AF180" i="24"/>
  <c r="AG180" i="24"/>
  <c r="AH180" i="24"/>
  <c r="AI180" i="24"/>
  <c r="AE181" i="24"/>
  <c r="AF181" i="24"/>
  <c r="AG181" i="24"/>
  <c r="AH181" i="24"/>
  <c r="AI181" i="24"/>
  <c r="AE182" i="24"/>
  <c r="AF182" i="24"/>
  <c r="AG182" i="24"/>
  <c r="AH182" i="24"/>
  <c r="AI182" i="24"/>
  <c r="AE183" i="24"/>
  <c r="AF183" i="24"/>
  <c r="AG183" i="24"/>
  <c r="AH183" i="24"/>
  <c r="AI183" i="24"/>
  <c r="AE184" i="24"/>
  <c r="AF184" i="24"/>
  <c r="AG184" i="24"/>
  <c r="AH184" i="24"/>
  <c r="AI184" i="24"/>
  <c r="AE185" i="24"/>
  <c r="AF185" i="24"/>
  <c r="AG185" i="24"/>
  <c r="AH185" i="24"/>
  <c r="AE186" i="24"/>
  <c r="AF186" i="24"/>
  <c r="AG186" i="24"/>
  <c r="AH186" i="24"/>
  <c r="AI186" i="24"/>
  <c r="AE187" i="24"/>
  <c r="AF187" i="24"/>
  <c r="AG187" i="24"/>
  <c r="AH187" i="24"/>
  <c r="AI187" i="24"/>
  <c r="AE188" i="24"/>
  <c r="AF188" i="24"/>
  <c r="AG188" i="24"/>
  <c r="AH188" i="24"/>
  <c r="AI188" i="24"/>
  <c r="AE189" i="24"/>
  <c r="AF189" i="24"/>
  <c r="AG189" i="24"/>
  <c r="AH189" i="24"/>
  <c r="AI189" i="24"/>
  <c r="AE190" i="24"/>
  <c r="AF190" i="24"/>
  <c r="AG190" i="24"/>
  <c r="AH190" i="24"/>
  <c r="AI190" i="24"/>
  <c r="AE191" i="24"/>
  <c r="AF191" i="24"/>
  <c r="AG191" i="24"/>
  <c r="AH191" i="24"/>
  <c r="AI191" i="24"/>
  <c r="AE192" i="24"/>
  <c r="AF192" i="24"/>
  <c r="AG192" i="24"/>
  <c r="AH192" i="24"/>
  <c r="AI192" i="24"/>
  <c r="AE193" i="24"/>
  <c r="AF193" i="24"/>
  <c r="AG193" i="24"/>
  <c r="AH193" i="24"/>
  <c r="AI193" i="24"/>
  <c r="AE194" i="24"/>
  <c r="AF194" i="24"/>
  <c r="AG194" i="24"/>
  <c r="AH194" i="24"/>
  <c r="AI194" i="24"/>
  <c r="AE195" i="24"/>
  <c r="AF195" i="24"/>
  <c r="AG195" i="24"/>
  <c r="AH195" i="24"/>
  <c r="AI195" i="24"/>
  <c r="AE196" i="24"/>
  <c r="AF196" i="24"/>
  <c r="AG196" i="24"/>
  <c r="AH196" i="24"/>
  <c r="AI196" i="24"/>
  <c r="AE197" i="24"/>
  <c r="AF197" i="24"/>
  <c r="AG197" i="24"/>
  <c r="AH197" i="24"/>
  <c r="AI197" i="24"/>
  <c r="AE198" i="24"/>
  <c r="AF198" i="24"/>
  <c r="AG198" i="24"/>
  <c r="AH198" i="24"/>
  <c r="AI198" i="24"/>
  <c r="AE199" i="24"/>
  <c r="AF199" i="24"/>
  <c r="AG199" i="24"/>
  <c r="AH199" i="24"/>
  <c r="AI199" i="24"/>
  <c r="AE200" i="24"/>
  <c r="AF200" i="24"/>
  <c r="AG200" i="24"/>
  <c r="AH200" i="24"/>
  <c r="AI200" i="24"/>
  <c r="AE201" i="24"/>
  <c r="AF201" i="24"/>
  <c r="AG201" i="24"/>
  <c r="AH201" i="24"/>
  <c r="AI201" i="24"/>
  <c r="AE202" i="24"/>
  <c r="AF202" i="24"/>
  <c r="AG202" i="24"/>
  <c r="AH202" i="24"/>
  <c r="AI202" i="24"/>
  <c r="AE203" i="24"/>
  <c r="AF203" i="24"/>
  <c r="AG203" i="24"/>
  <c r="AH203" i="24"/>
  <c r="AI203" i="24"/>
  <c r="AE204" i="24"/>
  <c r="AF204" i="24"/>
  <c r="AG204" i="24"/>
  <c r="AH204" i="24"/>
  <c r="AI204" i="24"/>
  <c r="AE205" i="24"/>
  <c r="AF205" i="24"/>
  <c r="AG205" i="24"/>
  <c r="AH205" i="24"/>
  <c r="AI205" i="24"/>
  <c r="AE206" i="24"/>
  <c r="AF206" i="24"/>
  <c r="AG206" i="24"/>
  <c r="AH206" i="24"/>
  <c r="AI206" i="24"/>
  <c r="AE207" i="24"/>
  <c r="AF207" i="24"/>
  <c r="AG207" i="24"/>
  <c r="AH207" i="24"/>
  <c r="AI207" i="24"/>
  <c r="AE208" i="24"/>
  <c r="AF208" i="24"/>
  <c r="AG208" i="24"/>
  <c r="AH208" i="24"/>
  <c r="AI208" i="24"/>
  <c r="AE209" i="24"/>
  <c r="AF209" i="24"/>
  <c r="AG209" i="24"/>
  <c r="AH209" i="24"/>
  <c r="AI209" i="24"/>
  <c r="AE210" i="24"/>
  <c r="AF210" i="24"/>
  <c r="AG210" i="24"/>
  <c r="AH210" i="24"/>
  <c r="AI210" i="24"/>
  <c r="AE211" i="24"/>
  <c r="AF211" i="24"/>
  <c r="AG211" i="24"/>
  <c r="AH211" i="24"/>
  <c r="AE212" i="24"/>
  <c r="AF212" i="24"/>
  <c r="AG212" i="24"/>
  <c r="AH212" i="24"/>
  <c r="AI212" i="24"/>
  <c r="AE213" i="24"/>
  <c r="AF213" i="24"/>
  <c r="AG213" i="24"/>
  <c r="AH213" i="24"/>
  <c r="AI213" i="24"/>
  <c r="AE214" i="24"/>
  <c r="AF214" i="24"/>
  <c r="AG214" i="24"/>
  <c r="AH214" i="24"/>
  <c r="AI214" i="24"/>
  <c r="AE215" i="24"/>
  <c r="AF215" i="24"/>
  <c r="AG215" i="24"/>
  <c r="AH215" i="24"/>
  <c r="AI215" i="24"/>
  <c r="AE216" i="24"/>
  <c r="AF216" i="24"/>
  <c r="AG216" i="24"/>
  <c r="AH216" i="24"/>
  <c r="AI216" i="24"/>
  <c r="AE217" i="24"/>
  <c r="AF217" i="24"/>
  <c r="AG217" i="24"/>
  <c r="AH217" i="24"/>
  <c r="AI217" i="24"/>
  <c r="AE218" i="24"/>
  <c r="AF218" i="24"/>
  <c r="AG218" i="24"/>
  <c r="AH218" i="24"/>
  <c r="AI218" i="24"/>
  <c r="AE219" i="24"/>
  <c r="AF219" i="24"/>
  <c r="AG219" i="24"/>
  <c r="AH219" i="24"/>
  <c r="AI219" i="24"/>
  <c r="AE220" i="24"/>
  <c r="AF220" i="24"/>
  <c r="AG220" i="24"/>
  <c r="AH220" i="24"/>
  <c r="AI220" i="24"/>
  <c r="AE221" i="24"/>
  <c r="AF221" i="24"/>
  <c r="AG221" i="24"/>
  <c r="AH221" i="24"/>
  <c r="AI221" i="24"/>
  <c r="AE222" i="24"/>
  <c r="AF222" i="24"/>
  <c r="AG222" i="24"/>
  <c r="AH222" i="24"/>
  <c r="AI222" i="24"/>
  <c r="AE223" i="24"/>
  <c r="AF223" i="24"/>
  <c r="AG223" i="24"/>
  <c r="AH223" i="24"/>
  <c r="AI223" i="24"/>
  <c r="AE224" i="24"/>
  <c r="AF224" i="24"/>
  <c r="AG224" i="24"/>
  <c r="AH224" i="24"/>
  <c r="AI224" i="24"/>
  <c r="AE225" i="24"/>
  <c r="AF225" i="24"/>
  <c r="AG225" i="24"/>
  <c r="AH225" i="24"/>
  <c r="AI225" i="24"/>
  <c r="AE226" i="24"/>
  <c r="AF226" i="24"/>
  <c r="AG226" i="24"/>
  <c r="AH226" i="24"/>
  <c r="AI226" i="24"/>
  <c r="AE227" i="24"/>
  <c r="AF227" i="24"/>
  <c r="AG227" i="24"/>
  <c r="AH227" i="24"/>
  <c r="AI227" i="24"/>
  <c r="AE228" i="24"/>
  <c r="AF228" i="24"/>
  <c r="AG228" i="24"/>
  <c r="AH228" i="24"/>
  <c r="AI228" i="24"/>
  <c r="AE229" i="24"/>
  <c r="AF229" i="24"/>
  <c r="AG229" i="24"/>
  <c r="AH229" i="24"/>
  <c r="AI229" i="24"/>
  <c r="AE230" i="24"/>
  <c r="AF230" i="24"/>
  <c r="AG230" i="24"/>
  <c r="AH230" i="24"/>
  <c r="AI230" i="24"/>
  <c r="AE231" i="24"/>
  <c r="AF231" i="24"/>
  <c r="AG231" i="24"/>
  <c r="AH231" i="24"/>
  <c r="AI231" i="24"/>
  <c r="AE232" i="24"/>
  <c r="AF232" i="24"/>
  <c r="AG232" i="24"/>
  <c r="AH232" i="24"/>
  <c r="AI232" i="24"/>
  <c r="AE233" i="24"/>
  <c r="AF233" i="24"/>
  <c r="AG233" i="24"/>
  <c r="AH233" i="24"/>
  <c r="AI233" i="24"/>
  <c r="AE234" i="24"/>
  <c r="AF234" i="24"/>
  <c r="AG234" i="24"/>
  <c r="AH234" i="24"/>
  <c r="AI234" i="24"/>
  <c r="AE235" i="24"/>
  <c r="AF235" i="24"/>
  <c r="AG235" i="24"/>
  <c r="AH235" i="24"/>
  <c r="AI235" i="24"/>
  <c r="AE236" i="24"/>
  <c r="AF236" i="24"/>
  <c r="AG236" i="24"/>
  <c r="AH236" i="24"/>
  <c r="AE237" i="24"/>
  <c r="AF237" i="24"/>
  <c r="AG237" i="24"/>
  <c r="AH237" i="24"/>
  <c r="AI237" i="24"/>
  <c r="AE238" i="24"/>
  <c r="AF238" i="24"/>
  <c r="AG238" i="24"/>
  <c r="AH238" i="24"/>
  <c r="AI238" i="24"/>
  <c r="AE239" i="24"/>
  <c r="AF239" i="24"/>
  <c r="AG239" i="24"/>
  <c r="AH239" i="24"/>
  <c r="AI239" i="24"/>
  <c r="AE240" i="24"/>
  <c r="AF240" i="24"/>
  <c r="AG240" i="24"/>
  <c r="AH240" i="24"/>
  <c r="AI240" i="24"/>
  <c r="AE241" i="24"/>
  <c r="AF241" i="24"/>
  <c r="AG241" i="24"/>
  <c r="AH241" i="24"/>
  <c r="AI241" i="24"/>
  <c r="AE242" i="24"/>
  <c r="AF242" i="24"/>
  <c r="AG242" i="24"/>
  <c r="AH242" i="24"/>
  <c r="AI242" i="24"/>
  <c r="AE243" i="24"/>
  <c r="AF243" i="24"/>
  <c r="AG243" i="24"/>
  <c r="AH243" i="24"/>
  <c r="AF145" i="24"/>
  <c r="AG145" i="24"/>
  <c r="AH145" i="24"/>
  <c r="AI145" i="24"/>
  <c r="AE145" i="24"/>
  <c r="AC146" i="24"/>
  <c r="AC147" i="24"/>
  <c r="AC148" i="24"/>
  <c r="AC149" i="24"/>
  <c r="AC150" i="24"/>
  <c r="AC151" i="24"/>
  <c r="AC152" i="24"/>
  <c r="AC153" i="24"/>
  <c r="AC154" i="24"/>
  <c r="AC155" i="24"/>
  <c r="AC156" i="24"/>
  <c r="AC157" i="24"/>
  <c r="AC158" i="24"/>
  <c r="AC159" i="24"/>
  <c r="AC160" i="24"/>
  <c r="AC161" i="24"/>
  <c r="AC162" i="24"/>
  <c r="AC163" i="24"/>
  <c r="AC164" i="24"/>
  <c r="AC165" i="24"/>
  <c r="AC166" i="24"/>
  <c r="AC167" i="24"/>
  <c r="AC168" i="24"/>
  <c r="AC169" i="24"/>
  <c r="AC170" i="24"/>
  <c r="AC171" i="24"/>
  <c r="AC172" i="24"/>
  <c r="AC173" i="24"/>
  <c r="AC174" i="24"/>
  <c r="AC175" i="24"/>
  <c r="AC176" i="24"/>
  <c r="AC177" i="24"/>
  <c r="AC178" i="24"/>
  <c r="AC179" i="24"/>
  <c r="AC180" i="24"/>
  <c r="AC181" i="24"/>
  <c r="AC182" i="24"/>
  <c r="AC183" i="24"/>
  <c r="AC184" i="24"/>
  <c r="AC185" i="24"/>
  <c r="AC186" i="24"/>
  <c r="AC187" i="24"/>
  <c r="AC188" i="24"/>
  <c r="AC189" i="24"/>
  <c r="AC190" i="24"/>
  <c r="AC191" i="24"/>
  <c r="AC192" i="24"/>
  <c r="AC193" i="24"/>
  <c r="AC194" i="24"/>
  <c r="AC195" i="24"/>
  <c r="AC196" i="24"/>
  <c r="AC197" i="24"/>
  <c r="AC198" i="24"/>
  <c r="AC199" i="24"/>
  <c r="AC200" i="24"/>
  <c r="AC201" i="24"/>
  <c r="AC202" i="24"/>
  <c r="AC203" i="24"/>
  <c r="AC204" i="24"/>
  <c r="AC205" i="24"/>
  <c r="AC206" i="24"/>
  <c r="AC207" i="24"/>
  <c r="AC208" i="24"/>
  <c r="AC209" i="24"/>
  <c r="AC210" i="24"/>
  <c r="AC211" i="24"/>
  <c r="AC212" i="24"/>
  <c r="AC213" i="24"/>
  <c r="AC214" i="24"/>
  <c r="AC215" i="24"/>
  <c r="AC216" i="24"/>
  <c r="AC217" i="24"/>
  <c r="AC218" i="24"/>
  <c r="AC219" i="24"/>
  <c r="AC220" i="24"/>
  <c r="AC221" i="24"/>
  <c r="AC222" i="24"/>
  <c r="AC223" i="24"/>
  <c r="AC224" i="24"/>
  <c r="AC225" i="24"/>
  <c r="AC226" i="24"/>
  <c r="AC227" i="24"/>
  <c r="AC228" i="24"/>
  <c r="AC229" i="24"/>
  <c r="AC230" i="24"/>
  <c r="AC231" i="24"/>
  <c r="AC232" i="24"/>
  <c r="AC233" i="24"/>
  <c r="AC234" i="24"/>
  <c r="AC235" i="24"/>
  <c r="AC236" i="24"/>
  <c r="AC237" i="24"/>
  <c r="AC238" i="24"/>
  <c r="AC239" i="24"/>
  <c r="AC240" i="24"/>
  <c r="AC241" i="24"/>
  <c r="AC242" i="24"/>
  <c r="AC243" i="24"/>
  <c r="AC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145" i="24"/>
  <c r="AC108" i="24"/>
  <c r="AD108" i="24"/>
  <c r="AE108" i="24"/>
  <c r="AF108" i="24"/>
  <c r="AG108" i="24"/>
  <c r="AH108" i="24"/>
  <c r="AI108" i="24"/>
  <c r="AJ108" i="24"/>
  <c r="AK108" i="24"/>
  <c r="AL108" i="24"/>
  <c r="AM108" i="24"/>
  <c r="AN108" i="24"/>
  <c r="AO108" i="24"/>
  <c r="AP108" i="24"/>
  <c r="AC109" i="24"/>
  <c r="AD109" i="24"/>
  <c r="AE109" i="24"/>
  <c r="AF109" i="24"/>
  <c r="AG109" i="24"/>
  <c r="AH109" i="24"/>
  <c r="AI109" i="24"/>
  <c r="AJ109" i="24"/>
  <c r="AK109" i="24"/>
  <c r="AL109" i="24"/>
  <c r="AM109" i="24"/>
  <c r="AN109" i="24"/>
  <c r="AO109" i="24"/>
  <c r="AP109" i="24"/>
  <c r="AC110" i="24"/>
  <c r="AD110" i="24"/>
  <c r="AE110" i="24"/>
  <c r="AF110" i="24"/>
  <c r="AG110" i="24"/>
  <c r="AH110" i="24"/>
  <c r="AI110" i="24"/>
  <c r="AJ110" i="24"/>
  <c r="AK110" i="24"/>
  <c r="AL110" i="24"/>
  <c r="AM110" i="24"/>
  <c r="AN110" i="24"/>
  <c r="AO110" i="24"/>
  <c r="AP110" i="24"/>
  <c r="AC111" i="24"/>
  <c r="AD111" i="24"/>
  <c r="AE111" i="24"/>
  <c r="AF111" i="24"/>
  <c r="AG111" i="24"/>
  <c r="AH111" i="24"/>
  <c r="AI111" i="24"/>
  <c r="AJ111" i="24"/>
  <c r="AK111" i="24"/>
  <c r="AL111" i="24"/>
  <c r="AM111" i="24"/>
  <c r="AN111" i="24"/>
  <c r="AO111" i="24"/>
  <c r="AP111" i="24"/>
  <c r="AC112" i="24"/>
  <c r="AD112" i="24"/>
  <c r="AE112" i="24"/>
  <c r="AF112" i="24"/>
  <c r="AG112" i="24"/>
  <c r="AH112" i="24"/>
  <c r="AI112" i="24"/>
  <c r="AJ112" i="24"/>
  <c r="AK112" i="24"/>
  <c r="AL112" i="24"/>
  <c r="AM112" i="24"/>
  <c r="AN112" i="24"/>
  <c r="AO112" i="24"/>
  <c r="AP112" i="24"/>
  <c r="AC113" i="24"/>
  <c r="AD113" i="24"/>
  <c r="AE113" i="24"/>
  <c r="AF113" i="24"/>
  <c r="AG113" i="24"/>
  <c r="AH113" i="24"/>
  <c r="AI113" i="24"/>
  <c r="AJ113" i="24"/>
  <c r="AK113" i="24"/>
  <c r="AL113" i="24"/>
  <c r="AM113" i="24"/>
  <c r="AN113" i="24"/>
  <c r="AO113" i="24"/>
  <c r="AP113" i="24"/>
  <c r="AC114" i="24"/>
  <c r="AD114" i="24"/>
  <c r="AE114" i="24"/>
  <c r="AF114" i="24"/>
  <c r="AG114" i="24"/>
  <c r="AH114" i="24"/>
  <c r="AI114" i="24"/>
  <c r="AJ114" i="24"/>
  <c r="AK114" i="24"/>
  <c r="AL114" i="24"/>
  <c r="AM114" i="24"/>
  <c r="AN114" i="24"/>
  <c r="AO114" i="24"/>
  <c r="AP114" i="24"/>
  <c r="AC115" i="24"/>
  <c r="AD115" i="24"/>
  <c r="AE115" i="24"/>
  <c r="AF115" i="24"/>
  <c r="AG115" i="24"/>
  <c r="AH115" i="24"/>
  <c r="AI115" i="24"/>
  <c r="AJ115" i="24"/>
  <c r="AK115" i="24"/>
  <c r="AL115" i="24"/>
  <c r="AM115" i="24"/>
  <c r="AN115" i="24"/>
  <c r="AO115" i="24"/>
  <c r="AP115" i="24"/>
  <c r="AC116" i="24"/>
  <c r="AD116" i="24"/>
  <c r="AE116" i="24"/>
  <c r="AF116" i="24"/>
  <c r="AG116" i="24"/>
  <c r="AH116" i="24"/>
  <c r="AI116" i="24"/>
  <c r="AJ116" i="24"/>
  <c r="AK116" i="24"/>
  <c r="AL116" i="24"/>
  <c r="AM116" i="24"/>
  <c r="AN116" i="24"/>
  <c r="AO116" i="24"/>
  <c r="AP116" i="24"/>
  <c r="AC117" i="24"/>
  <c r="AD117" i="24"/>
  <c r="AE117" i="24"/>
  <c r="AF117" i="24"/>
  <c r="AG117" i="24"/>
  <c r="AH117" i="24"/>
  <c r="AI117" i="24"/>
  <c r="AJ117" i="24"/>
  <c r="AK117" i="24"/>
  <c r="AL117" i="24"/>
  <c r="AM117" i="24"/>
  <c r="AN117" i="24"/>
  <c r="AO117" i="24"/>
  <c r="AP117" i="24"/>
  <c r="AC118" i="24"/>
  <c r="AD118" i="24"/>
  <c r="AE118" i="24"/>
  <c r="AF118" i="24"/>
  <c r="AG118" i="24"/>
  <c r="AH118" i="24"/>
  <c r="AI118" i="24"/>
  <c r="AJ118" i="24"/>
  <c r="AK118" i="24"/>
  <c r="AL118" i="24"/>
  <c r="AM118" i="24"/>
  <c r="AN118" i="24"/>
  <c r="AO118" i="24"/>
  <c r="AP118" i="24"/>
  <c r="AC119" i="24"/>
  <c r="AD119" i="24"/>
  <c r="AE119" i="24"/>
  <c r="AF119" i="24"/>
  <c r="AG119" i="24"/>
  <c r="AH119" i="24"/>
  <c r="AI119" i="24"/>
  <c r="AJ119" i="24"/>
  <c r="AK119" i="24"/>
  <c r="AL119" i="24"/>
  <c r="AM119" i="24"/>
  <c r="AN119" i="24"/>
  <c r="AO119" i="24"/>
  <c r="AP119" i="24"/>
  <c r="AC120" i="24"/>
  <c r="AD120" i="24"/>
  <c r="AE120" i="24"/>
  <c r="AF120" i="24"/>
  <c r="AG120" i="24"/>
  <c r="AH120" i="24"/>
  <c r="AI120" i="24"/>
  <c r="AJ120" i="24"/>
  <c r="AK120" i="24"/>
  <c r="AL120" i="24"/>
  <c r="AM120" i="24"/>
  <c r="AN120" i="24"/>
  <c r="AO120" i="24"/>
  <c r="AP120" i="24"/>
  <c r="AB109" i="24"/>
  <c r="AB110" i="24"/>
  <c r="AB111" i="24"/>
  <c r="AB112" i="24"/>
  <c r="AB113" i="24"/>
  <c r="AB114" i="24"/>
  <c r="AB115" i="24"/>
  <c r="AB116" i="24"/>
  <c r="AB117" i="24"/>
  <c r="AB118" i="24"/>
  <c r="AB119" i="24"/>
  <c r="AB120" i="24"/>
  <c r="AB108" i="24"/>
  <c r="W93" i="24"/>
  <c r="W94" i="24"/>
  <c r="W92" i="24"/>
  <c r="P93" i="24"/>
  <c r="P94" i="24"/>
  <c r="P92" i="24"/>
  <c r="AR65" i="24"/>
  <c r="AR66" i="24"/>
  <c r="AR67" i="24"/>
  <c r="AR68" i="24"/>
  <c r="AR69" i="24"/>
  <c r="AR70" i="24"/>
  <c r="AR71" i="24"/>
  <c r="AR72" i="24"/>
  <c r="AR73" i="24"/>
  <c r="AR74" i="24"/>
  <c r="AR75" i="24"/>
  <c r="AR76" i="24"/>
  <c r="AR77" i="24"/>
  <c r="AR78" i="24"/>
  <c r="AR79" i="24"/>
  <c r="AR80" i="24"/>
  <c r="AR81" i="24"/>
  <c r="AR82" i="24"/>
  <c r="AR83" i="24"/>
  <c r="AR64" i="24"/>
  <c r="W8" i="24"/>
  <c r="W9" i="24"/>
  <c r="W10" i="24"/>
  <c r="W11" i="24"/>
  <c r="W12" i="24"/>
  <c r="W13" i="24"/>
  <c r="W14" i="24"/>
  <c r="W15" i="24"/>
  <c r="W16" i="24"/>
  <c r="W17" i="24"/>
  <c r="W18" i="24"/>
  <c r="W19" i="24"/>
  <c r="W20" i="24"/>
  <c r="W21" i="24"/>
  <c r="W22" i="24"/>
  <c r="W23" i="24"/>
  <c r="W24" i="24"/>
  <c r="W25" i="24"/>
  <c r="W26" i="24"/>
  <c r="W27" i="24"/>
  <c r="W28" i="24"/>
  <c r="W29" i="24"/>
  <c r="W30" i="24"/>
  <c r="W31" i="24"/>
  <c r="W32" i="24"/>
  <c r="W33" i="24"/>
  <c r="W34" i="24"/>
  <c r="W7" i="24"/>
  <c r="R14" i="24"/>
  <c r="R15" i="24"/>
  <c r="R16" i="24"/>
  <c r="R17" i="24"/>
  <c r="R18" i="24"/>
  <c r="R19" i="24"/>
  <c r="R20" i="24"/>
  <c r="R21" i="24"/>
  <c r="R22" i="24"/>
  <c r="R23" i="24"/>
  <c r="R24" i="24"/>
  <c r="R25" i="24"/>
  <c r="R13"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56" i="24"/>
  <c r="AC67" i="24"/>
  <c r="AC68" i="24"/>
  <c r="AC69" i="24"/>
  <c r="AC70" i="24"/>
  <c r="AC71" i="24"/>
  <c r="AC72" i="24"/>
  <c r="AC73" i="24"/>
  <c r="AC74" i="24"/>
  <c r="AC75" i="24"/>
  <c r="AC76" i="24"/>
  <c r="AC77" i="24"/>
  <c r="AC78" i="24"/>
  <c r="AC79" i="24"/>
  <c r="AC80" i="24"/>
  <c r="AC66" i="24"/>
  <c r="E75" i="44"/>
  <c r="E18" i="44"/>
  <c r="E11" i="44"/>
  <c r="E15" i="44"/>
  <c r="E63" i="44"/>
  <c r="E50" i="44"/>
  <c r="E9" i="44"/>
  <c r="E76" i="44"/>
  <c r="U215" i="24"/>
  <c r="M77" i="44"/>
  <c r="L215" i="24" s="1"/>
  <c r="E77" i="44"/>
  <c r="AI152" i="24"/>
  <c r="M95" i="44"/>
  <c r="L235" i="24" s="1"/>
  <c r="E95" i="44"/>
  <c r="U240" i="24"/>
  <c r="M45" i="44"/>
  <c r="L192" i="24" s="1"/>
  <c r="E45" i="44"/>
  <c r="U189" i="24"/>
  <c r="M10" i="44"/>
  <c r="L189" i="24" s="1"/>
  <c r="E10" i="44"/>
  <c r="U247" i="24"/>
  <c r="M56" i="44"/>
  <c r="L247" i="24" s="1"/>
  <c r="E56" i="44"/>
  <c r="E23" i="44"/>
  <c r="E51" i="44"/>
  <c r="E61" i="44"/>
  <c r="E79" i="44"/>
  <c r="E14" i="44"/>
  <c r="E57" i="44"/>
  <c r="E48" i="44"/>
  <c r="E47" i="44"/>
  <c r="E2" i="44"/>
  <c r="E74" i="44"/>
  <c r="E60" i="44"/>
  <c r="E31" i="44"/>
  <c r="E71" i="44"/>
  <c r="E32" i="44"/>
  <c r="E78" i="44"/>
  <c r="E84" i="44"/>
  <c r="E30" i="44"/>
  <c r="E94" i="44"/>
  <c r="E42" i="44"/>
  <c r="E62" i="44"/>
  <c r="E68" i="44"/>
  <c r="E29" i="44"/>
  <c r="E66" i="44"/>
  <c r="E49" i="44"/>
  <c r="E59" i="44"/>
  <c r="E38" i="44"/>
  <c r="E87" i="44"/>
  <c r="E91" i="44"/>
  <c r="E99" i="44"/>
  <c r="E86" i="44"/>
  <c r="E21" i="44"/>
  <c r="E72" i="44"/>
  <c r="E93" i="44"/>
  <c r="E82" i="44"/>
  <c r="E70" i="44"/>
  <c r="E34" i="44"/>
  <c r="E40" i="44"/>
  <c r="E64" i="44"/>
  <c r="E16" i="44"/>
  <c r="E46" i="44"/>
  <c r="E33" i="44"/>
  <c r="E65" i="44"/>
  <c r="E83" i="44"/>
  <c r="E28" i="44"/>
  <c r="E13" i="44"/>
  <c r="E80" i="44"/>
  <c r="E52" i="44"/>
  <c r="E88" i="44"/>
  <c r="E89" i="44"/>
  <c r="E54" i="44"/>
  <c r="E92" i="44"/>
  <c r="E90" i="44"/>
  <c r="E44" i="44"/>
  <c r="E43" i="44"/>
  <c r="E7" i="44"/>
  <c r="E5" i="44"/>
  <c r="E6" i="44"/>
  <c r="E53" i="44"/>
  <c r="E58" i="44"/>
  <c r="E55" i="44"/>
  <c r="E4" i="44"/>
  <c r="E8" i="44"/>
  <c r="E69" i="44"/>
  <c r="E17" i="44"/>
  <c r="E37" i="44"/>
  <c r="E41" i="44"/>
  <c r="E81" i="44"/>
  <c r="E12" i="44"/>
  <c r="E39" i="44"/>
  <c r="E98" i="44"/>
  <c r="E97" i="44"/>
  <c r="E36" i="44"/>
  <c r="E26" i="44"/>
  <c r="E25" i="44"/>
  <c r="E20" i="44"/>
  <c r="E35" i="44"/>
  <c r="E22" i="44"/>
  <c r="E3" i="44"/>
  <c r="E85" i="44"/>
  <c r="E96" i="44"/>
  <c r="E27" i="44"/>
  <c r="E24" i="44"/>
  <c r="E67" i="44"/>
  <c r="E73" i="44"/>
  <c r="E19" i="44"/>
  <c r="D143" i="24"/>
  <c r="D25" i="11"/>
  <c r="D31" i="11"/>
  <c r="E31" i="11" s="1"/>
  <c r="A7" i="42"/>
  <c r="A11" i="42"/>
  <c r="A13" i="42"/>
  <c r="A15" i="42"/>
  <c r="A23" i="42"/>
  <c r="A25" i="42"/>
  <c r="A56" i="42"/>
  <c r="A58" i="42"/>
  <c r="A77" i="42"/>
  <c r="A80" i="42"/>
  <c r="A94" i="42"/>
  <c r="A101" i="42"/>
  <c r="A104" i="42"/>
  <c r="A111" i="42"/>
  <c r="A130" i="42"/>
  <c r="A134" i="42"/>
  <c r="A149" i="42"/>
  <c r="A179" i="42"/>
  <c r="A181" i="42"/>
  <c r="A185" i="42"/>
  <c r="A191" i="42"/>
  <c r="A198" i="42"/>
  <c r="A208" i="42"/>
  <c r="A222" i="42"/>
  <c r="A228" i="42"/>
  <c r="A238" i="42"/>
  <c r="A239" i="42"/>
  <c r="A242" i="42"/>
  <c r="A254" i="42"/>
  <c r="A257" i="42"/>
  <c r="A259" i="42"/>
  <c r="A280" i="42"/>
  <c r="A289" i="42"/>
  <c r="A294" i="42"/>
  <c r="A296" i="42"/>
  <c r="A298" i="42"/>
  <c r="A305" i="42"/>
  <c r="A310" i="42"/>
  <c r="A315" i="42"/>
  <c r="A321" i="42"/>
  <c r="A332" i="42"/>
  <c r="A360" i="42"/>
  <c r="A362" i="42"/>
  <c r="A367" i="42"/>
  <c r="A376" i="42"/>
  <c r="A378" i="42"/>
  <c r="A382" i="42"/>
  <c r="A390" i="42"/>
  <c r="A400" i="42"/>
  <c r="A403" i="42"/>
  <c r="A410" i="42"/>
  <c r="A412" i="42"/>
  <c r="A417" i="42"/>
  <c r="A438" i="42"/>
  <c r="A457" i="42"/>
  <c r="A472" i="42"/>
  <c r="A476" i="42"/>
  <c r="A517" i="42"/>
  <c r="A521" i="42"/>
  <c r="A525" i="42"/>
  <c r="A542" i="42"/>
  <c r="A544" i="42"/>
  <c r="A558" i="42"/>
  <c r="A563" i="42"/>
  <c r="A564" i="42"/>
  <c r="A573" i="42"/>
  <c r="A575" i="42"/>
  <c r="A579" i="42"/>
  <c r="A3" i="42"/>
  <c r="J3" i="42"/>
  <c r="J4" i="42"/>
  <c r="J5" i="42"/>
  <c r="J6" i="42"/>
  <c r="J7" i="42"/>
  <c r="J8" i="42"/>
  <c r="J9" i="42"/>
  <c r="J10" i="42"/>
  <c r="J11" i="42"/>
  <c r="J12" i="42"/>
  <c r="J13" i="42"/>
  <c r="J14" i="42"/>
  <c r="J15" i="42"/>
  <c r="J16" i="42"/>
  <c r="J17" i="42"/>
  <c r="J18" i="42"/>
  <c r="J19" i="42"/>
  <c r="J20" i="42"/>
  <c r="J21" i="42"/>
  <c r="J22" i="42"/>
  <c r="J23" i="42"/>
  <c r="J24" i="42"/>
  <c r="J25" i="42"/>
  <c r="J26" i="42"/>
  <c r="J27" i="42"/>
  <c r="J28" i="42"/>
  <c r="J29" i="42"/>
  <c r="J30" i="42"/>
  <c r="J31" i="42"/>
  <c r="J32" i="42"/>
  <c r="J33" i="42"/>
  <c r="J34" i="42"/>
  <c r="J35" i="42"/>
  <c r="J36" i="42"/>
  <c r="J37" i="42"/>
  <c r="J38" i="42"/>
  <c r="J39" i="42"/>
  <c r="J40" i="42"/>
  <c r="J41" i="42"/>
  <c r="J42" i="42"/>
  <c r="J43" i="42"/>
  <c r="J44" i="42"/>
  <c r="J45" i="42"/>
  <c r="J46" i="42"/>
  <c r="J47" i="42"/>
  <c r="J48" i="42"/>
  <c r="J49" i="42"/>
  <c r="J50" i="42"/>
  <c r="J51" i="42"/>
  <c r="J52" i="42"/>
  <c r="J53" i="42"/>
  <c r="J54" i="42"/>
  <c r="J55" i="42"/>
  <c r="J56" i="42"/>
  <c r="J57" i="42"/>
  <c r="J58" i="42"/>
  <c r="J59" i="42"/>
  <c r="J60" i="42"/>
  <c r="J61" i="42"/>
  <c r="J62" i="42"/>
  <c r="J63" i="42"/>
  <c r="J64" i="42"/>
  <c r="J65" i="42"/>
  <c r="J66" i="42"/>
  <c r="J67" i="42"/>
  <c r="J68" i="42"/>
  <c r="J69" i="42"/>
  <c r="J70" i="42"/>
  <c r="J71" i="42"/>
  <c r="J72" i="42"/>
  <c r="J73" i="42"/>
  <c r="J74" i="42"/>
  <c r="J75" i="42"/>
  <c r="J76" i="42"/>
  <c r="J77" i="42"/>
  <c r="J78" i="42"/>
  <c r="J79" i="42"/>
  <c r="J80" i="42"/>
  <c r="J81" i="42"/>
  <c r="J82" i="42"/>
  <c r="J83" i="42"/>
  <c r="J84" i="42"/>
  <c r="J85" i="42"/>
  <c r="J86" i="42"/>
  <c r="J87" i="42"/>
  <c r="J88" i="42"/>
  <c r="J89" i="42"/>
  <c r="J90" i="42"/>
  <c r="J91" i="42"/>
  <c r="J92" i="42"/>
  <c r="J93" i="42"/>
  <c r="J94" i="42"/>
  <c r="J95" i="42"/>
  <c r="J96" i="42"/>
  <c r="J97" i="42"/>
  <c r="J98" i="42"/>
  <c r="J99" i="42"/>
  <c r="J100" i="42"/>
  <c r="J101" i="42"/>
  <c r="J102" i="42"/>
  <c r="J103" i="42"/>
  <c r="J104" i="42"/>
  <c r="J105" i="42"/>
  <c r="J106" i="42"/>
  <c r="J107" i="42"/>
  <c r="J108" i="42"/>
  <c r="J109" i="42"/>
  <c r="J110" i="42"/>
  <c r="J111" i="42"/>
  <c r="J112" i="42"/>
  <c r="J113" i="42"/>
  <c r="J114" i="42"/>
  <c r="J115" i="42"/>
  <c r="J116" i="42"/>
  <c r="J117" i="42"/>
  <c r="J118" i="42"/>
  <c r="J119" i="42"/>
  <c r="J120" i="42"/>
  <c r="J121" i="42"/>
  <c r="J122" i="42"/>
  <c r="J123" i="42"/>
  <c r="J124" i="42"/>
  <c r="J125" i="42"/>
  <c r="J126" i="42"/>
  <c r="J127" i="42"/>
  <c r="J128" i="42"/>
  <c r="J129" i="42"/>
  <c r="J130" i="42"/>
  <c r="J131" i="42"/>
  <c r="J132" i="42"/>
  <c r="J133" i="42"/>
  <c r="J134" i="42"/>
  <c r="J135" i="42"/>
  <c r="J136" i="42"/>
  <c r="J137" i="42"/>
  <c r="J138" i="42"/>
  <c r="J139" i="42"/>
  <c r="J140" i="42"/>
  <c r="J141" i="42"/>
  <c r="J142" i="42"/>
  <c r="J143" i="42"/>
  <c r="J144" i="42"/>
  <c r="J145" i="42"/>
  <c r="J146" i="42"/>
  <c r="J147" i="42"/>
  <c r="J148" i="42"/>
  <c r="J149" i="42"/>
  <c r="J150" i="42"/>
  <c r="J151" i="42"/>
  <c r="J152" i="42"/>
  <c r="J153" i="42"/>
  <c r="J154" i="42"/>
  <c r="J155" i="42"/>
  <c r="J156" i="42"/>
  <c r="J157" i="42"/>
  <c r="J158" i="42"/>
  <c r="J159" i="42"/>
  <c r="J160" i="42"/>
  <c r="J161" i="42"/>
  <c r="J162" i="42"/>
  <c r="J163" i="42"/>
  <c r="J164" i="42"/>
  <c r="J165" i="42"/>
  <c r="J166" i="42"/>
  <c r="J167" i="42"/>
  <c r="J168" i="42"/>
  <c r="J169" i="42"/>
  <c r="J170" i="42"/>
  <c r="J171" i="42"/>
  <c r="J172" i="42"/>
  <c r="J173" i="42"/>
  <c r="J174" i="42"/>
  <c r="J176" i="42"/>
  <c r="J177" i="42"/>
  <c r="J178" i="42"/>
  <c r="J179" i="42"/>
  <c r="J180" i="42"/>
  <c r="J181" i="42"/>
  <c r="J182" i="42"/>
  <c r="J183" i="42"/>
  <c r="J184" i="42"/>
  <c r="J185" i="42"/>
  <c r="J186" i="42"/>
  <c r="J187" i="42"/>
  <c r="J188" i="42"/>
  <c r="J189" i="42"/>
  <c r="J190" i="42"/>
  <c r="J191" i="42"/>
  <c r="J192" i="42"/>
  <c r="J193" i="42"/>
  <c r="J194" i="42"/>
  <c r="J195" i="42"/>
  <c r="J196" i="42"/>
  <c r="J197" i="42"/>
  <c r="J198" i="42"/>
  <c r="J199" i="42"/>
  <c r="J200" i="42"/>
  <c r="J201" i="42"/>
  <c r="J202" i="42"/>
  <c r="J203" i="42"/>
  <c r="J204" i="42"/>
  <c r="J205" i="42"/>
  <c r="J206" i="42"/>
  <c r="J207" i="42"/>
  <c r="J208" i="42"/>
  <c r="J209" i="42"/>
  <c r="J210" i="42"/>
  <c r="J211" i="42"/>
  <c r="J212" i="42"/>
  <c r="J213" i="42"/>
  <c r="J214" i="42"/>
  <c r="J215" i="42"/>
  <c r="J216" i="42"/>
  <c r="J217" i="42"/>
  <c r="J218" i="42"/>
  <c r="J219" i="42"/>
  <c r="J220" i="42"/>
  <c r="J221" i="42"/>
  <c r="J222" i="42"/>
  <c r="J223" i="42"/>
  <c r="J224" i="42"/>
  <c r="J225" i="42"/>
  <c r="J227" i="42"/>
  <c r="J228" i="42"/>
  <c r="J229" i="42"/>
  <c r="J230" i="42"/>
  <c r="J231" i="42"/>
  <c r="J232" i="42"/>
  <c r="J233" i="42"/>
  <c r="J234" i="42"/>
  <c r="J235" i="42"/>
  <c r="J236" i="42"/>
  <c r="J237" i="42"/>
  <c r="J238" i="42"/>
  <c r="J239" i="42"/>
  <c r="J240" i="42"/>
  <c r="J241" i="42"/>
  <c r="J242" i="42"/>
  <c r="J243" i="42"/>
  <c r="J244" i="42"/>
  <c r="J245" i="42"/>
  <c r="J246" i="42"/>
  <c r="J247" i="42"/>
  <c r="J248" i="42"/>
  <c r="J249" i="42"/>
  <c r="J250" i="42"/>
  <c r="J251" i="42"/>
  <c r="J252" i="42"/>
  <c r="J253" i="42"/>
  <c r="J254" i="42"/>
  <c r="J255" i="42"/>
  <c r="J256" i="42"/>
  <c r="J257" i="42"/>
  <c r="J258" i="42"/>
  <c r="J259" i="42"/>
  <c r="J260" i="42"/>
  <c r="J261" i="42"/>
  <c r="J262" i="42"/>
  <c r="J263" i="42"/>
  <c r="J264" i="42"/>
  <c r="J265" i="42"/>
  <c r="J266" i="42"/>
  <c r="J267" i="42"/>
  <c r="J268" i="42"/>
  <c r="J269" i="42"/>
  <c r="J270" i="42"/>
  <c r="J271" i="42"/>
  <c r="J272" i="42"/>
  <c r="J273" i="42"/>
  <c r="J274" i="42"/>
  <c r="J275" i="42"/>
  <c r="J276" i="42"/>
  <c r="J277" i="42"/>
  <c r="J278" i="42"/>
  <c r="J279" i="42"/>
  <c r="J280" i="42"/>
  <c r="J281" i="42"/>
  <c r="J282" i="42"/>
  <c r="J283" i="42"/>
  <c r="J284" i="42"/>
  <c r="J285" i="42"/>
  <c r="J286" i="42"/>
  <c r="J287" i="42"/>
  <c r="J288" i="42"/>
  <c r="J289" i="42"/>
  <c r="J290" i="42"/>
  <c r="J291" i="42"/>
  <c r="J292" i="42"/>
  <c r="J293" i="42"/>
  <c r="J294" i="42"/>
  <c r="J295" i="42"/>
  <c r="J296" i="42"/>
  <c r="J297" i="42"/>
  <c r="J298" i="42"/>
  <c r="J299" i="42"/>
  <c r="J300" i="42"/>
  <c r="J301" i="42"/>
  <c r="J302" i="42"/>
  <c r="J303" i="42"/>
  <c r="J304" i="42"/>
  <c r="J305" i="42"/>
  <c r="J306" i="42"/>
  <c r="J307" i="42"/>
  <c r="J308" i="42"/>
  <c r="J309" i="42"/>
  <c r="J310" i="42"/>
  <c r="J311" i="42"/>
  <c r="J312" i="42"/>
  <c r="J313" i="42"/>
  <c r="J314" i="42"/>
  <c r="J315" i="42"/>
  <c r="J316" i="42"/>
  <c r="J317" i="42"/>
  <c r="J318" i="42"/>
  <c r="J319" i="42"/>
  <c r="J320" i="42"/>
  <c r="J321" i="42"/>
  <c r="J322" i="42"/>
  <c r="J323" i="42"/>
  <c r="J324" i="42"/>
  <c r="J325" i="42"/>
  <c r="J326" i="42"/>
  <c r="J327" i="42"/>
  <c r="J328" i="42"/>
  <c r="J329" i="42"/>
  <c r="J330" i="42"/>
  <c r="J331" i="42"/>
  <c r="J332" i="42"/>
  <c r="J333" i="42"/>
  <c r="J334" i="42"/>
  <c r="J335" i="42"/>
  <c r="J336" i="42"/>
  <c r="J337" i="42"/>
  <c r="J338" i="42"/>
  <c r="J339" i="42"/>
  <c r="J340" i="42"/>
  <c r="J341" i="42"/>
  <c r="J342" i="42"/>
  <c r="J343" i="42"/>
  <c r="J344" i="42"/>
  <c r="J345" i="42"/>
  <c r="J346" i="42"/>
  <c r="J347" i="42"/>
  <c r="J348" i="42"/>
  <c r="J349" i="42"/>
  <c r="J350" i="42"/>
  <c r="J351" i="42"/>
  <c r="J352" i="42"/>
  <c r="J353" i="42"/>
  <c r="J354" i="42"/>
  <c r="J355" i="42"/>
  <c r="J356" i="42"/>
  <c r="J357" i="42"/>
  <c r="J358" i="42"/>
  <c r="J359" i="42"/>
  <c r="J360" i="42"/>
  <c r="J361" i="42"/>
  <c r="J362" i="42"/>
  <c r="J363" i="42"/>
  <c r="J364" i="42"/>
  <c r="J365" i="42"/>
  <c r="J366" i="42"/>
  <c r="J367" i="42"/>
  <c r="J368" i="42"/>
  <c r="J369" i="42"/>
  <c r="J370" i="42"/>
  <c r="J371" i="42"/>
  <c r="J372" i="42"/>
  <c r="J373" i="42"/>
  <c r="J374" i="42"/>
  <c r="J375" i="42"/>
  <c r="J376" i="42"/>
  <c r="J377" i="42"/>
  <c r="J378" i="42"/>
  <c r="J379" i="42"/>
  <c r="J380" i="42"/>
  <c r="J381" i="42"/>
  <c r="J382" i="42"/>
  <c r="J383" i="42"/>
  <c r="J384" i="42"/>
  <c r="J385" i="42"/>
  <c r="J386" i="42"/>
  <c r="J387" i="42"/>
  <c r="J388" i="42"/>
  <c r="J389" i="42"/>
  <c r="J390" i="42"/>
  <c r="J391" i="42"/>
  <c r="J392" i="42"/>
  <c r="J393" i="42"/>
  <c r="J394" i="42"/>
  <c r="J395" i="42"/>
  <c r="J396" i="42"/>
  <c r="J397" i="42"/>
  <c r="J398" i="42"/>
  <c r="J399" i="42"/>
  <c r="J400" i="42"/>
  <c r="J401" i="42"/>
  <c r="J402" i="42"/>
  <c r="J403" i="42"/>
  <c r="J404" i="42"/>
  <c r="J405" i="42"/>
  <c r="J406" i="42"/>
  <c r="J407" i="42"/>
  <c r="J408" i="42"/>
  <c r="J409" i="42"/>
  <c r="J410" i="42"/>
  <c r="J411" i="42"/>
  <c r="J412" i="42"/>
  <c r="J413" i="42"/>
  <c r="J414" i="42"/>
  <c r="J415" i="42"/>
  <c r="J416" i="42"/>
  <c r="J417" i="42"/>
  <c r="J418" i="42"/>
  <c r="J419" i="42"/>
  <c r="J420" i="42"/>
  <c r="J421" i="42"/>
  <c r="J422" i="42"/>
  <c r="J423" i="42"/>
  <c r="J424" i="42"/>
  <c r="J425" i="42"/>
  <c r="J426" i="42"/>
  <c r="J427" i="42"/>
  <c r="J428" i="42"/>
  <c r="J429" i="42"/>
  <c r="J430" i="42"/>
  <c r="J431" i="42"/>
  <c r="J432" i="42"/>
  <c r="J433" i="42"/>
  <c r="J434" i="42"/>
  <c r="J435" i="42"/>
  <c r="J436" i="42"/>
  <c r="J437" i="42"/>
  <c r="J438" i="42"/>
  <c r="J439" i="42"/>
  <c r="J440" i="42"/>
  <c r="J441" i="42"/>
  <c r="J442" i="42"/>
  <c r="J443" i="42"/>
  <c r="J444" i="42"/>
  <c r="J445" i="42"/>
  <c r="J446" i="42"/>
  <c r="J447" i="42"/>
  <c r="J448" i="42"/>
  <c r="J449" i="42"/>
  <c r="J450" i="42"/>
  <c r="J451" i="42"/>
  <c r="J452" i="42"/>
  <c r="J453" i="42"/>
  <c r="J454" i="42"/>
  <c r="J455" i="42"/>
  <c r="J456" i="42"/>
  <c r="J457" i="42"/>
  <c r="J458" i="42"/>
  <c r="J459" i="42"/>
  <c r="J460" i="42"/>
  <c r="J461" i="42"/>
  <c r="J462" i="42"/>
  <c r="J463" i="42"/>
  <c r="J464" i="42"/>
  <c r="J465" i="42"/>
  <c r="J466" i="42"/>
  <c r="J467" i="42"/>
  <c r="J468" i="42"/>
  <c r="J469" i="42"/>
  <c r="J470" i="42"/>
  <c r="J471" i="42"/>
  <c r="J472" i="42"/>
  <c r="J473" i="42"/>
  <c r="J474" i="42"/>
  <c r="J475" i="42"/>
  <c r="J476" i="42"/>
  <c r="J477" i="42"/>
  <c r="J478" i="42"/>
  <c r="J479" i="42"/>
  <c r="J480" i="42"/>
  <c r="J481" i="42"/>
  <c r="J482" i="42"/>
  <c r="J483" i="42"/>
  <c r="J484" i="42"/>
  <c r="J485" i="42"/>
  <c r="J486" i="42"/>
  <c r="J487" i="42"/>
  <c r="J488" i="42"/>
  <c r="J489" i="42"/>
  <c r="J490" i="42"/>
  <c r="J491" i="42"/>
  <c r="J492" i="42"/>
  <c r="J493" i="42"/>
  <c r="J494" i="42"/>
  <c r="J495" i="42"/>
  <c r="J496" i="42"/>
  <c r="J497" i="42"/>
  <c r="J498" i="42"/>
  <c r="J499" i="42"/>
  <c r="J500" i="42"/>
  <c r="J501" i="42"/>
  <c r="J502" i="42"/>
  <c r="J503" i="42"/>
  <c r="J504" i="42"/>
  <c r="J505" i="42"/>
  <c r="J506" i="42"/>
  <c r="J507" i="42"/>
  <c r="J508" i="42"/>
  <c r="J509" i="42"/>
  <c r="J510" i="42"/>
  <c r="J511" i="42"/>
  <c r="J512" i="42"/>
  <c r="J513" i="42"/>
  <c r="J514" i="42"/>
  <c r="J515" i="42"/>
  <c r="J516" i="42"/>
  <c r="J517" i="42"/>
  <c r="J518" i="42"/>
  <c r="J519" i="42"/>
  <c r="J520" i="42"/>
  <c r="J521" i="42"/>
  <c r="J522" i="42"/>
  <c r="J523" i="42"/>
  <c r="J524" i="42"/>
  <c r="J525" i="42"/>
  <c r="J526" i="42"/>
  <c r="J527" i="42"/>
  <c r="J528" i="42"/>
  <c r="J529" i="42"/>
  <c r="J530" i="42"/>
  <c r="J531" i="42"/>
  <c r="J532" i="42"/>
  <c r="J533" i="42"/>
  <c r="J534" i="42"/>
  <c r="J535" i="42"/>
  <c r="J536" i="42"/>
  <c r="J537" i="42"/>
  <c r="J538" i="42"/>
  <c r="J539" i="42"/>
  <c r="J540" i="42"/>
  <c r="J541" i="42"/>
  <c r="J542" i="42"/>
  <c r="J543" i="42"/>
  <c r="J544" i="42"/>
  <c r="J545" i="42"/>
  <c r="J546" i="42"/>
  <c r="J547" i="42"/>
  <c r="J548" i="42"/>
  <c r="J549" i="42"/>
  <c r="J550" i="42"/>
  <c r="J551" i="42"/>
  <c r="J552" i="42"/>
  <c r="J553" i="42"/>
  <c r="J554" i="42"/>
  <c r="J555" i="42"/>
  <c r="J556" i="42"/>
  <c r="J557" i="42"/>
  <c r="J558" i="42"/>
  <c r="J559" i="42"/>
  <c r="J560" i="42"/>
  <c r="J561" i="42"/>
  <c r="J562" i="42"/>
  <c r="J563" i="42"/>
  <c r="J564" i="42"/>
  <c r="J565" i="42"/>
  <c r="J566" i="42"/>
  <c r="J567" i="42"/>
  <c r="J568" i="42"/>
  <c r="J569" i="42"/>
  <c r="J570" i="42"/>
  <c r="J571" i="42"/>
  <c r="J572" i="42"/>
  <c r="J573" i="42"/>
  <c r="J574" i="42"/>
  <c r="J575" i="42"/>
  <c r="J576" i="42"/>
  <c r="J577" i="42"/>
  <c r="J578" i="42"/>
  <c r="J579" i="42"/>
  <c r="J580" i="42"/>
  <c r="J581" i="42"/>
  <c r="J582" i="42"/>
  <c r="J583" i="42"/>
  <c r="J584" i="42"/>
  <c r="J585" i="42"/>
  <c r="J586" i="42"/>
  <c r="J587" i="42"/>
  <c r="J588" i="42"/>
  <c r="J589" i="42"/>
  <c r="J590" i="42"/>
  <c r="J591" i="42"/>
  <c r="J592" i="42"/>
  <c r="J2" i="42"/>
  <c r="Q3" i="42"/>
  <c r="Q4" i="42"/>
  <c r="Q5" i="42"/>
  <c r="Q6" i="42"/>
  <c r="Q7" i="42"/>
  <c r="Q8" i="42"/>
  <c r="Q9" i="42"/>
  <c r="Q10" i="42"/>
  <c r="Q11" i="42"/>
  <c r="Q12" i="42"/>
  <c r="Q13" i="42"/>
  <c r="Q14" i="42"/>
  <c r="Q15" i="42"/>
  <c r="Q16" i="42"/>
  <c r="Q17" i="42"/>
  <c r="Q18" i="42"/>
  <c r="Q19" i="42"/>
  <c r="Q20" i="42"/>
  <c r="Q21" i="42"/>
  <c r="Q22" i="42"/>
  <c r="Q23" i="42"/>
  <c r="Q24" i="42"/>
  <c r="Q25" i="42"/>
  <c r="Q26" i="42"/>
  <c r="Q27" i="42"/>
  <c r="Q28" i="42"/>
  <c r="Q29" i="42"/>
  <c r="Q30" i="42"/>
  <c r="Q31" i="42"/>
  <c r="Q32" i="42"/>
  <c r="Q33" i="42"/>
  <c r="Q34" i="42"/>
  <c r="Q35" i="42"/>
  <c r="Q36" i="42"/>
  <c r="Q37" i="42"/>
  <c r="Q38" i="42"/>
  <c r="Q39" i="42"/>
  <c r="Q40" i="42"/>
  <c r="Q41" i="42"/>
  <c r="Q42" i="42"/>
  <c r="Q43" i="42"/>
  <c r="Q44" i="42"/>
  <c r="Q45" i="42"/>
  <c r="Q46" i="42"/>
  <c r="Q47" i="42"/>
  <c r="Q48" i="42"/>
  <c r="Q49" i="42"/>
  <c r="Q50" i="42"/>
  <c r="Q51" i="42"/>
  <c r="Q52" i="42"/>
  <c r="Q53" i="42"/>
  <c r="Q54" i="42"/>
  <c r="Q55" i="42"/>
  <c r="Q56" i="42"/>
  <c r="Q57" i="42"/>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83" i="42"/>
  <c r="Q84" i="42"/>
  <c r="Q85" i="42"/>
  <c r="Q86" i="42"/>
  <c r="Q87" i="42"/>
  <c r="Q88" i="42"/>
  <c r="Q89" i="42"/>
  <c r="Q90" i="42"/>
  <c r="Q91" i="42"/>
  <c r="Q92" i="42"/>
  <c r="Q93" i="42"/>
  <c r="Q94" i="42"/>
  <c r="Q95" i="42"/>
  <c r="Q96" i="42"/>
  <c r="Q97" i="42"/>
  <c r="Q98" i="42"/>
  <c r="Q99" i="42"/>
  <c r="Q100" i="42"/>
  <c r="Q101" i="42"/>
  <c r="Q102" i="42"/>
  <c r="Q103" i="42"/>
  <c r="Q104" i="42"/>
  <c r="Q105" i="42"/>
  <c r="Q106" i="42"/>
  <c r="Q107" i="42"/>
  <c r="Q108" i="42"/>
  <c r="Q109" i="42"/>
  <c r="Q110" i="42"/>
  <c r="Q111" i="42"/>
  <c r="Q112" i="42"/>
  <c r="Q113" i="42"/>
  <c r="Q114" i="42"/>
  <c r="Q115" i="42"/>
  <c r="Q116" i="42"/>
  <c r="Q117" i="42"/>
  <c r="Q118" i="42"/>
  <c r="Q119" i="42"/>
  <c r="Q120" i="42"/>
  <c r="Q121" i="42"/>
  <c r="Q122" i="42"/>
  <c r="Q123" i="42"/>
  <c r="Q124" i="42"/>
  <c r="Q125" i="42"/>
  <c r="Q126" i="42"/>
  <c r="Q127" i="42"/>
  <c r="Q128" i="42"/>
  <c r="Q129" i="42"/>
  <c r="Q130" i="42"/>
  <c r="Q131" i="42"/>
  <c r="Q132" i="42"/>
  <c r="Q133" i="42"/>
  <c r="Q134" i="42"/>
  <c r="Q135" i="42"/>
  <c r="Q136" i="42"/>
  <c r="Q137" i="42"/>
  <c r="Q138" i="42"/>
  <c r="Q139" i="42"/>
  <c r="Q140" i="42"/>
  <c r="Q141" i="42"/>
  <c r="Q142" i="42"/>
  <c r="Q143" i="42"/>
  <c r="Q144" i="42"/>
  <c r="Q145" i="42"/>
  <c r="Q146" i="42"/>
  <c r="Q147" i="42"/>
  <c r="Q148" i="42"/>
  <c r="Q149" i="42"/>
  <c r="Q150" i="42"/>
  <c r="Q151" i="42"/>
  <c r="Q152" i="42"/>
  <c r="Q153" i="42"/>
  <c r="Q154" i="42"/>
  <c r="Q155" i="42"/>
  <c r="Q156" i="42"/>
  <c r="Q157" i="42"/>
  <c r="Q158" i="42"/>
  <c r="Q159" i="42"/>
  <c r="Q160" i="42"/>
  <c r="Q161" i="42"/>
  <c r="Q162" i="42"/>
  <c r="Q163" i="42"/>
  <c r="Q164" i="42"/>
  <c r="Q165" i="42"/>
  <c r="Q166" i="42"/>
  <c r="Q167" i="42"/>
  <c r="Q168" i="42"/>
  <c r="Q169" i="42"/>
  <c r="Q170" i="42"/>
  <c r="Q171" i="42"/>
  <c r="Q172" i="42"/>
  <c r="Q173" i="42"/>
  <c r="Q174" i="42"/>
  <c r="Q175" i="42"/>
  <c r="Q176" i="42"/>
  <c r="Q177" i="42"/>
  <c r="Q178" i="42"/>
  <c r="Q179" i="42"/>
  <c r="Q180" i="42"/>
  <c r="Q181" i="42"/>
  <c r="Q182" i="42"/>
  <c r="Q183" i="42"/>
  <c r="Q184" i="42"/>
  <c r="Q185" i="42"/>
  <c r="Q186" i="42"/>
  <c r="Q187" i="42"/>
  <c r="Q188" i="42"/>
  <c r="Q189" i="42"/>
  <c r="Q190" i="42"/>
  <c r="Q191" i="42"/>
  <c r="Q192" i="42"/>
  <c r="Q193" i="42"/>
  <c r="Q194" i="42"/>
  <c r="Q195" i="42"/>
  <c r="Q196" i="42"/>
  <c r="Q197" i="42"/>
  <c r="Q198" i="42"/>
  <c r="Q199" i="42"/>
  <c r="Q200" i="42"/>
  <c r="Q201" i="42"/>
  <c r="Q202" i="42"/>
  <c r="Q203" i="42"/>
  <c r="Q204" i="42"/>
  <c r="Q205" i="42"/>
  <c r="Q206" i="42"/>
  <c r="Q207" i="42"/>
  <c r="Q208" i="42"/>
  <c r="Q209" i="42"/>
  <c r="Q210" i="42"/>
  <c r="Q211" i="42"/>
  <c r="Q212" i="42"/>
  <c r="Q213" i="42"/>
  <c r="Q214" i="42"/>
  <c r="Q215" i="42"/>
  <c r="Q216" i="42"/>
  <c r="Q217" i="42"/>
  <c r="Q218" i="42"/>
  <c r="Q219" i="42"/>
  <c r="Q220" i="42"/>
  <c r="Q221" i="42"/>
  <c r="Q222" i="42"/>
  <c r="Q223" i="42"/>
  <c r="Q224" i="42"/>
  <c r="Q225" i="42"/>
  <c r="Q226" i="42"/>
  <c r="Q227" i="42"/>
  <c r="Q228" i="42"/>
  <c r="Q229" i="42"/>
  <c r="Q230" i="42"/>
  <c r="Q231" i="42"/>
  <c r="Q232" i="42"/>
  <c r="Q233" i="42"/>
  <c r="Q234" i="42"/>
  <c r="Q235" i="42"/>
  <c r="Q236" i="42"/>
  <c r="Q237" i="42"/>
  <c r="Q238" i="42"/>
  <c r="Q239" i="42"/>
  <c r="Q240" i="42"/>
  <c r="Q241" i="42"/>
  <c r="Q242" i="42"/>
  <c r="Q243" i="42"/>
  <c r="Q244" i="42"/>
  <c r="Q245" i="42"/>
  <c r="Q246" i="42"/>
  <c r="Q247" i="42"/>
  <c r="Q248" i="42"/>
  <c r="Q249" i="42"/>
  <c r="Q250" i="42"/>
  <c r="Q251" i="42"/>
  <c r="Q252" i="42"/>
  <c r="Q253" i="42"/>
  <c r="Q254" i="42"/>
  <c r="Q255" i="42"/>
  <c r="Q256" i="42"/>
  <c r="Q257" i="42"/>
  <c r="Q258" i="42"/>
  <c r="Q259" i="42"/>
  <c r="Q260" i="42"/>
  <c r="Q261" i="42"/>
  <c r="Q262" i="42"/>
  <c r="Q263" i="42"/>
  <c r="Q264" i="42"/>
  <c r="Q265" i="42"/>
  <c r="Q266" i="42"/>
  <c r="Q267" i="42"/>
  <c r="Q268" i="42"/>
  <c r="Q269" i="42"/>
  <c r="Q270" i="42"/>
  <c r="Q271" i="42"/>
  <c r="Q272" i="42"/>
  <c r="Q273" i="42"/>
  <c r="Q274" i="42"/>
  <c r="Q275" i="42"/>
  <c r="Q276" i="42"/>
  <c r="Q277" i="42"/>
  <c r="Q278" i="42"/>
  <c r="Q279" i="42"/>
  <c r="Q280" i="42"/>
  <c r="Q281" i="42"/>
  <c r="Q282" i="42"/>
  <c r="Q283" i="42"/>
  <c r="Q284" i="42"/>
  <c r="Q285" i="42"/>
  <c r="Q286" i="42"/>
  <c r="Q287" i="42"/>
  <c r="Q288" i="42"/>
  <c r="Q289" i="42"/>
  <c r="Q290" i="42"/>
  <c r="Q291" i="42"/>
  <c r="Q292" i="42"/>
  <c r="Q293" i="42"/>
  <c r="Q294" i="42"/>
  <c r="Q295" i="42"/>
  <c r="Q296" i="42"/>
  <c r="Q297" i="42"/>
  <c r="Q298" i="42"/>
  <c r="Q299" i="42"/>
  <c r="Q300" i="42"/>
  <c r="Q301" i="42"/>
  <c r="Q302" i="42"/>
  <c r="Q303" i="42"/>
  <c r="Q304" i="42"/>
  <c r="Q305" i="42"/>
  <c r="Q306" i="42"/>
  <c r="Q307" i="42"/>
  <c r="Q308" i="42"/>
  <c r="Q309" i="42"/>
  <c r="Q310" i="42"/>
  <c r="Q311" i="42"/>
  <c r="Q312" i="42"/>
  <c r="Q313" i="42"/>
  <c r="Q314" i="42"/>
  <c r="Q315" i="42"/>
  <c r="Q316" i="42"/>
  <c r="Q317" i="42"/>
  <c r="Q318" i="42"/>
  <c r="Q319" i="42"/>
  <c r="Q320" i="42"/>
  <c r="Q321" i="42"/>
  <c r="Q322" i="42"/>
  <c r="Q323" i="42"/>
  <c r="Q324" i="42"/>
  <c r="Q325" i="42"/>
  <c r="Q326" i="42"/>
  <c r="Q327" i="42"/>
  <c r="Q328" i="42"/>
  <c r="Q329" i="42"/>
  <c r="Q330" i="42"/>
  <c r="Q331" i="42"/>
  <c r="Q332" i="42"/>
  <c r="Q333" i="42"/>
  <c r="Q334" i="42"/>
  <c r="Q335" i="42"/>
  <c r="Q336" i="42"/>
  <c r="Q337" i="42"/>
  <c r="Q338" i="42"/>
  <c r="Q339" i="42"/>
  <c r="Q340" i="42"/>
  <c r="Q341" i="42"/>
  <c r="Q342" i="42"/>
  <c r="Q343" i="42"/>
  <c r="Q344" i="42"/>
  <c r="Q345" i="42"/>
  <c r="Q346" i="42"/>
  <c r="Q347" i="42"/>
  <c r="Q348" i="42"/>
  <c r="Q349" i="42"/>
  <c r="Q350" i="42"/>
  <c r="Q351" i="42"/>
  <c r="Q352" i="42"/>
  <c r="Q353" i="42"/>
  <c r="Q354" i="42"/>
  <c r="Q355" i="42"/>
  <c r="Q356" i="42"/>
  <c r="Q357" i="42"/>
  <c r="Q358" i="42"/>
  <c r="Q359" i="42"/>
  <c r="Q360" i="42"/>
  <c r="Q361" i="42"/>
  <c r="Q362" i="42"/>
  <c r="Q363" i="42"/>
  <c r="Q364" i="42"/>
  <c r="Q365" i="42"/>
  <c r="Q366" i="42"/>
  <c r="Q367" i="42"/>
  <c r="Q368" i="42"/>
  <c r="Q369" i="42"/>
  <c r="Q370" i="42"/>
  <c r="Q371" i="42"/>
  <c r="Q372" i="42"/>
  <c r="Q373" i="42"/>
  <c r="Q374" i="42"/>
  <c r="Q375" i="42"/>
  <c r="Q376" i="42"/>
  <c r="Q377" i="42"/>
  <c r="Q378" i="42"/>
  <c r="Q379" i="42"/>
  <c r="Q380" i="42"/>
  <c r="Q381" i="42"/>
  <c r="Q382" i="42"/>
  <c r="Q383" i="42"/>
  <c r="Q384" i="42"/>
  <c r="Q385" i="42"/>
  <c r="Q386" i="42"/>
  <c r="Q387" i="42"/>
  <c r="Q388" i="42"/>
  <c r="Q389" i="42"/>
  <c r="Q390" i="42"/>
  <c r="Q391" i="42"/>
  <c r="Q392" i="42"/>
  <c r="Q393" i="42"/>
  <c r="Q394" i="42"/>
  <c r="Q395" i="42"/>
  <c r="Q396" i="42"/>
  <c r="Q397" i="42"/>
  <c r="Q398" i="42"/>
  <c r="Q399" i="42"/>
  <c r="Q400" i="42"/>
  <c r="Q401" i="42"/>
  <c r="Q402" i="42"/>
  <c r="Q403" i="42"/>
  <c r="Q404" i="42"/>
  <c r="Q405" i="42"/>
  <c r="Q406" i="42"/>
  <c r="Q407" i="42"/>
  <c r="Q408" i="42"/>
  <c r="Q409" i="42"/>
  <c r="Q410" i="42"/>
  <c r="Q411" i="42"/>
  <c r="Q412" i="42"/>
  <c r="Q413" i="42"/>
  <c r="Q414" i="42"/>
  <c r="Q415" i="42"/>
  <c r="Q416" i="42"/>
  <c r="Q417" i="42"/>
  <c r="Q418" i="42"/>
  <c r="Q419" i="42"/>
  <c r="Q420" i="42"/>
  <c r="Q421" i="42"/>
  <c r="Q422" i="42"/>
  <c r="Q423" i="42"/>
  <c r="Q424" i="42"/>
  <c r="Q425" i="42"/>
  <c r="Q426" i="42"/>
  <c r="Q427" i="42"/>
  <c r="Q428" i="42"/>
  <c r="Q429" i="42"/>
  <c r="Q430" i="42"/>
  <c r="Q431" i="42"/>
  <c r="Q432" i="42"/>
  <c r="Q433" i="42"/>
  <c r="Q434" i="42"/>
  <c r="Q435" i="42"/>
  <c r="Q436" i="42"/>
  <c r="Q437" i="42"/>
  <c r="Q438" i="42"/>
  <c r="Q439" i="42"/>
  <c r="Q440" i="42"/>
  <c r="Q441" i="42"/>
  <c r="Q442" i="42"/>
  <c r="Q443" i="42"/>
  <c r="Q444" i="42"/>
  <c r="Q445" i="42"/>
  <c r="Q446" i="42"/>
  <c r="Q447" i="42"/>
  <c r="Q448" i="42"/>
  <c r="Q449" i="42"/>
  <c r="Q450" i="42"/>
  <c r="Q451" i="42"/>
  <c r="Q452" i="42"/>
  <c r="Q453" i="42"/>
  <c r="Q454" i="42"/>
  <c r="Q455" i="42"/>
  <c r="Q456" i="42"/>
  <c r="Q457" i="42"/>
  <c r="Q458" i="42"/>
  <c r="Q459" i="42"/>
  <c r="Q460" i="42"/>
  <c r="Q461" i="42"/>
  <c r="Q462" i="42"/>
  <c r="Q463" i="42"/>
  <c r="Q464" i="42"/>
  <c r="Q465" i="42"/>
  <c r="Q466" i="42"/>
  <c r="Q467" i="42"/>
  <c r="Q468" i="42"/>
  <c r="Q469" i="42"/>
  <c r="Q470" i="42"/>
  <c r="Q471" i="42"/>
  <c r="Q472" i="42"/>
  <c r="Q473" i="42"/>
  <c r="Q474" i="42"/>
  <c r="Q475" i="42"/>
  <c r="Q476" i="42"/>
  <c r="Q477" i="42"/>
  <c r="Q478" i="42"/>
  <c r="Q479" i="42"/>
  <c r="Q480" i="42"/>
  <c r="Q481" i="42"/>
  <c r="Q482" i="42"/>
  <c r="Q483" i="42"/>
  <c r="Q484" i="42"/>
  <c r="Q485" i="42"/>
  <c r="Q486" i="42"/>
  <c r="Q487" i="42"/>
  <c r="Q488" i="42"/>
  <c r="Q489" i="42"/>
  <c r="Q490" i="42"/>
  <c r="Q491" i="42"/>
  <c r="Q492" i="42"/>
  <c r="Q493" i="42"/>
  <c r="Q494" i="42"/>
  <c r="Q495" i="42"/>
  <c r="Q496" i="42"/>
  <c r="Q497" i="42"/>
  <c r="Q498" i="42"/>
  <c r="Q499" i="42"/>
  <c r="Q500" i="42"/>
  <c r="Q501" i="42"/>
  <c r="Q502" i="42"/>
  <c r="Q503" i="42"/>
  <c r="Q504" i="42"/>
  <c r="Q505" i="42"/>
  <c r="Q506" i="42"/>
  <c r="Q507" i="42"/>
  <c r="Q508" i="42"/>
  <c r="Q509" i="42"/>
  <c r="Q510" i="42"/>
  <c r="Q511" i="42"/>
  <c r="Q512" i="42"/>
  <c r="Q513" i="42"/>
  <c r="Q514" i="42"/>
  <c r="Q515" i="42"/>
  <c r="Q516" i="42"/>
  <c r="Q517" i="42"/>
  <c r="Q518" i="42"/>
  <c r="Q519" i="42"/>
  <c r="Q520" i="42"/>
  <c r="Q521" i="42"/>
  <c r="Q522" i="42"/>
  <c r="Q523" i="42"/>
  <c r="Q524" i="42"/>
  <c r="Q525" i="42"/>
  <c r="Q526" i="42"/>
  <c r="Q527" i="42"/>
  <c r="Q528" i="42"/>
  <c r="Q529" i="42"/>
  <c r="Q530" i="42"/>
  <c r="Q531" i="42"/>
  <c r="Q532" i="42"/>
  <c r="Q533" i="42"/>
  <c r="Q534" i="42"/>
  <c r="Q535" i="42"/>
  <c r="Q536" i="42"/>
  <c r="Q537" i="42"/>
  <c r="Q538" i="42"/>
  <c r="Q539" i="42"/>
  <c r="Q540" i="42"/>
  <c r="Q541" i="42"/>
  <c r="Q542" i="42"/>
  <c r="Q543" i="42"/>
  <c r="Q544" i="42"/>
  <c r="Q545" i="42"/>
  <c r="Q546" i="42"/>
  <c r="Q547" i="42"/>
  <c r="Q548" i="42"/>
  <c r="Q549" i="42"/>
  <c r="Q550" i="42"/>
  <c r="Q551" i="42"/>
  <c r="Q552" i="42"/>
  <c r="Q553" i="42"/>
  <c r="Q554" i="42"/>
  <c r="Q555" i="42"/>
  <c r="Q556" i="42"/>
  <c r="Q557" i="42"/>
  <c r="Q558" i="42"/>
  <c r="Q559" i="42"/>
  <c r="Q560" i="42"/>
  <c r="Q561" i="42"/>
  <c r="Q562" i="42"/>
  <c r="Q563" i="42"/>
  <c r="Q564" i="42"/>
  <c r="Q565" i="42"/>
  <c r="Q566" i="42"/>
  <c r="Q567" i="42"/>
  <c r="Q568" i="42"/>
  <c r="Q569" i="42"/>
  <c r="Q570" i="42"/>
  <c r="Q571" i="42"/>
  <c r="Q572" i="42"/>
  <c r="Q573" i="42"/>
  <c r="Q574" i="42"/>
  <c r="Q575" i="42"/>
  <c r="Q576" i="42"/>
  <c r="Q577" i="42"/>
  <c r="Q578" i="42"/>
  <c r="Q579" i="42"/>
  <c r="Q580" i="42"/>
  <c r="Q581" i="42"/>
  <c r="Q582" i="42"/>
  <c r="Q583" i="42"/>
  <c r="Q584" i="42"/>
  <c r="Q585" i="42"/>
  <c r="Q586" i="42"/>
  <c r="Q587" i="42"/>
  <c r="Q588" i="42"/>
  <c r="Q589" i="42"/>
  <c r="Q590" i="42"/>
  <c r="Q591" i="42"/>
  <c r="Q592" i="42"/>
  <c r="Q2" i="42"/>
  <c r="AR182" i="24"/>
  <c r="AM179" i="24"/>
  <c r="AM185" i="24"/>
  <c r="AO179" i="24"/>
  <c r="AM189" i="24"/>
  <c r="AC140" i="24"/>
  <c r="AM187" i="24"/>
  <c r="AM183" i="24"/>
  <c r="AP185" i="24"/>
  <c r="AE142" i="24"/>
  <c r="AM181" i="24"/>
  <c r="AR180" i="24"/>
  <c r="AR184" i="24"/>
  <c r="AR188" i="24"/>
  <c r="AR190" i="24"/>
  <c r="AA141" i="24"/>
  <c r="AP186" i="24"/>
  <c r="AP179" i="24"/>
  <c r="AC142" i="24"/>
  <c r="AQ178" i="24"/>
  <c r="AN189" i="24"/>
  <c r="AN187" i="24"/>
  <c r="AN185" i="24"/>
  <c r="AN183" i="24"/>
  <c r="AN181" i="24"/>
  <c r="AN179" i="24"/>
  <c r="AG142" i="24"/>
  <c r="AF142" i="24"/>
  <c r="AQ188" i="24"/>
  <c r="AQ184" i="24"/>
  <c r="AQ182" i="24"/>
  <c r="AQ180" i="24"/>
  <c r="AA140" i="24"/>
  <c r="AP190" i="24"/>
  <c r="AP188" i="24"/>
  <c r="AP184" i="24"/>
  <c r="AP182" i="24"/>
  <c r="AP180" i="24"/>
  <c r="AO190" i="24"/>
  <c r="AO188" i="24"/>
  <c r="AO186" i="24"/>
  <c r="AO184" i="24"/>
  <c r="AO182" i="24"/>
  <c r="AO180" i="24"/>
  <c r="AN190" i="24"/>
  <c r="AN188" i="24"/>
  <c r="AN186" i="24"/>
  <c r="AN184" i="24"/>
  <c r="AN182" i="24"/>
  <c r="AN180" i="24"/>
  <c r="AH140" i="24"/>
  <c r="AF141" i="24"/>
  <c r="AM190" i="24"/>
  <c r="AM188" i="24"/>
  <c r="AM186" i="24"/>
  <c r="AM184" i="24"/>
  <c r="AM182" i="24"/>
  <c r="AM180" i="24"/>
  <c r="AE141" i="24"/>
  <c r="AM178" i="24"/>
  <c r="AR189" i="24"/>
  <c r="AR185" i="24"/>
  <c r="AR183" i="24"/>
  <c r="AR181" i="24"/>
  <c r="AR179" i="24"/>
  <c r="AF140" i="24"/>
  <c r="AC141" i="24"/>
  <c r="AN178" i="24"/>
  <c r="AQ189" i="24"/>
  <c r="AQ187" i="24"/>
  <c r="AQ185" i="24"/>
  <c r="AQ183" i="24"/>
  <c r="AQ181" i="24"/>
  <c r="AQ179" i="24"/>
  <c r="AO178" i="24"/>
  <c r="AP189" i="24"/>
  <c r="AP187" i="24"/>
  <c r="AP183" i="24"/>
  <c r="AP181" i="24"/>
  <c r="AO189" i="24"/>
  <c r="AO187" i="24"/>
  <c r="AO185" i="24"/>
  <c r="AO183" i="24"/>
  <c r="AO181" i="24"/>
  <c r="D27" i="11"/>
  <c r="J231" i="26"/>
  <c r="Q231" i="26"/>
  <c r="T231" i="26"/>
  <c r="J232" i="26"/>
  <c r="Q232" i="26"/>
  <c r="T232" i="26"/>
  <c r="J233" i="26"/>
  <c r="Q233" i="26"/>
  <c r="T233" i="26"/>
  <c r="J234" i="26"/>
  <c r="Q234" i="26"/>
  <c r="T234" i="26"/>
  <c r="J235" i="26"/>
  <c r="Q235" i="26"/>
  <c r="T235" i="26"/>
  <c r="J236" i="26"/>
  <c r="Q236" i="26"/>
  <c r="T236" i="26"/>
  <c r="J237" i="26"/>
  <c r="Q237" i="26"/>
  <c r="T237" i="26"/>
  <c r="J238" i="26"/>
  <c r="Q238" i="26"/>
  <c r="T238" i="26"/>
  <c r="J239" i="26"/>
  <c r="Q239" i="26"/>
  <c r="T239" i="26"/>
  <c r="J240" i="26"/>
  <c r="Q240" i="26"/>
  <c r="T240" i="26"/>
  <c r="J241" i="26"/>
  <c r="Q241" i="26"/>
  <c r="T241" i="26"/>
  <c r="J242" i="26"/>
  <c r="Q242" i="26"/>
  <c r="T242" i="26"/>
  <c r="J243" i="26"/>
  <c r="Q243" i="26"/>
  <c r="T243" i="26"/>
  <c r="J244" i="26"/>
  <c r="Q244" i="26"/>
  <c r="T244" i="26"/>
  <c r="J245" i="26"/>
  <c r="Q245" i="26"/>
  <c r="T245" i="26"/>
  <c r="J246" i="26"/>
  <c r="Q246" i="26"/>
  <c r="T246" i="26"/>
  <c r="J247" i="26"/>
  <c r="Q247" i="26"/>
  <c r="T247" i="26"/>
  <c r="J248" i="26"/>
  <c r="Q248" i="26"/>
  <c r="T248" i="26"/>
  <c r="J249" i="26"/>
  <c r="Q249" i="26"/>
  <c r="T249" i="26"/>
  <c r="J250" i="26"/>
  <c r="Q250" i="26"/>
  <c r="T250" i="26"/>
  <c r="J251" i="26"/>
  <c r="Q251" i="26"/>
  <c r="T251" i="26"/>
  <c r="J252" i="26"/>
  <c r="Q252" i="26"/>
  <c r="T252" i="26"/>
  <c r="J253" i="26"/>
  <c r="Q253" i="26"/>
  <c r="T253" i="26"/>
  <c r="T229" i="26"/>
  <c r="T230" i="26"/>
  <c r="J230" i="26"/>
  <c r="Q230" i="26"/>
  <c r="J229" i="26"/>
  <c r="Q229" i="26"/>
  <c r="F1485" i="22"/>
  <c r="F615" i="23" a="1"/>
  <c r="F615" i="23" s="1"/>
  <c r="E615" i="23" a="1"/>
  <c r="E615" i="23" s="1"/>
  <c r="F614" i="23" a="1"/>
  <c r="F614" i="23" s="1"/>
  <c r="E614" i="23" a="1"/>
  <c r="E614" i="23" s="1"/>
  <c r="F613" i="23" a="1"/>
  <c r="F613" i="23" s="1"/>
  <c r="E613" i="23" a="1"/>
  <c r="E613" i="23" s="1"/>
  <c r="F612" i="23" a="1"/>
  <c r="F612" i="23" s="1"/>
  <c r="E612" i="23" a="1"/>
  <c r="E612" i="23" s="1"/>
  <c r="F611" i="23" a="1"/>
  <c r="F611" i="23" s="1"/>
  <c r="E611" i="23" a="1"/>
  <c r="E611" i="23" s="1"/>
  <c r="F610" i="23" a="1"/>
  <c r="F610" i="23" s="1"/>
  <c r="E610" i="23" a="1"/>
  <c r="E610" i="23" s="1"/>
  <c r="F609" i="23" a="1"/>
  <c r="F609" i="23" s="1"/>
  <c r="E609" i="23" a="1"/>
  <c r="E609" i="23" s="1"/>
  <c r="F608" i="23" a="1"/>
  <c r="F608" i="23" s="1"/>
  <c r="E608" i="23" a="1"/>
  <c r="E608" i="23" s="1"/>
  <c r="F607" i="23" a="1"/>
  <c r="F607" i="23" s="1"/>
  <c r="E607" i="23" a="1"/>
  <c r="E607" i="23" s="1"/>
  <c r="F606" i="23" a="1"/>
  <c r="F606" i="23" s="1"/>
  <c r="E606" i="23" a="1"/>
  <c r="E606" i="23" s="1"/>
  <c r="F605" i="23" a="1"/>
  <c r="F605" i="23" s="1"/>
  <c r="E605" i="23" a="1"/>
  <c r="E605" i="23" s="1"/>
  <c r="F604" i="23" a="1"/>
  <c r="F604" i="23" s="1"/>
  <c r="E604" i="23" a="1"/>
  <c r="E604" i="23" s="1"/>
  <c r="F603" i="23" a="1"/>
  <c r="F603" i="23" s="1"/>
  <c r="E603" i="23" a="1"/>
  <c r="E603" i="23" s="1"/>
  <c r="F602" i="23" a="1"/>
  <c r="F602" i="23" s="1"/>
  <c r="E602" i="23" a="1"/>
  <c r="E602" i="23" s="1"/>
  <c r="F601" i="23" a="1"/>
  <c r="F601" i="23" s="1"/>
  <c r="E601" i="23" a="1"/>
  <c r="E601" i="23" s="1"/>
  <c r="F600" i="23" a="1"/>
  <c r="F600" i="23" s="1"/>
  <c r="E600" i="23" a="1"/>
  <c r="E600" i="23" s="1"/>
  <c r="F599" i="23" a="1"/>
  <c r="F599" i="23" s="1"/>
  <c r="E599" i="23" a="1"/>
  <c r="E599" i="23" s="1"/>
  <c r="F598" i="23" a="1"/>
  <c r="F598" i="23" s="1"/>
  <c r="E598" i="23" a="1"/>
  <c r="E598" i="23" s="1"/>
  <c r="F597" i="23" a="1"/>
  <c r="F597" i="23" s="1"/>
  <c r="E597" i="23" a="1"/>
  <c r="E597" i="23" s="1"/>
  <c r="F596" i="23" a="1"/>
  <c r="F596" i="23" s="1"/>
  <c r="E596" i="23" a="1"/>
  <c r="E596" i="23" s="1"/>
  <c r="F595" i="23" a="1"/>
  <c r="F595" i="23" s="1"/>
  <c r="E595" i="23" a="1"/>
  <c r="E595" i="23" s="1"/>
  <c r="F594" i="23" a="1"/>
  <c r="F594" i="23" s="1"/>
  <c r="E594" i="23" a="1"/>
  <c r="E594" i="23" s="1"/>
  <c r="F593" i="23" a="1"/>
  <c r="F593" i="23" s="1"/>
  <c r="E593" i="23" a="1"/>
  <c r="E593" i="23" s="1"/>
  <c r="F592" i="23" a="1"/>
  <c r="F592" i="23" s="1"/>
  <c r="E592" i="23" a="1"/>
  <c r="E592" i="23" s="1"/>
  <c r="F591" i="23" a="1"/>
  <c r="F591" i="23" s="1"/>
  <c r="E591" i="23" a="1"/>
  <c r="E591" i="23" s="1"/>
  <c r="F590" i="23" a="1"/>
  <c r="F590" i="23" s="1"/>
  <c r="E590" i="23" a="1"/>
  <c r="E590" i="23" s="1"/>
  <c r="F589" i="23" a="1"/>
  <c r="F589" i="23" s="1"/>
  <c r="E589" i="23" a="1"/>
  <c r="E589" i="23" s="1"/>
  <c r="F588" i="23" a="1"/>
  <c r="F588" i="23" s="1"/>
  <c r="E588" i="23" a="1"/>
  <c r="E588" i="23" s="1"/>
  <c r="F587" i="23" a="1"/>
  <c r="F587" i="23" s="1"/>
  <c r="E587" i="23" a="1"/>
  <c r="E587" i="23" s="1"/>
  <c r="F586" i="23" a="1"/>
  <c r="F586" i="23" s="1"/>
  <c r="E586" i="23" a="1"/>
  <c r="E586" i="23" s="1"/>
  <c r="F585" i="23" a="1"/>
  <c r="F585" i="23" s="1"/>
  <c r="E585" i="23" a="1"/>
  <c r="E585" i="23" s="1"/>
  <c r="F584" i="23" a="1"/>
  <c r="F584" i="23" s="1"/>
  <c r="E584" i="23" a="1"/>
  <c r="E584" i="23" s="1"/>
  <c r="F583" i="23" a="1"/>
  <c r="F583" i="23" s="1"/>
  <c r="E583" i="23" a="1"/>
  <c r="E583" i="23" s="1"/>
  <c r="F582" i="23" a="1"/>
  <c r="F582" i="23" s="1"/>
  <c r="E582" i="23" a="1"/>
  <c r="E582" i="23" s="1"/>
  <c r="F581" i="23" a="1"/>
  <c r="F581" i="23" s="1"/>
  <c r="E581" i="23" a="1"/>
  <c r="E581" i="23" s="1"/>
  <c r="F580" i="23" a="1"/>
  <c r="F580" i="23" s="1"/>
  <c r="E580" i="23" a="1"/>
  <c r="E580" i="23" s="1"/>
  <c r="F579" i="23" a="1"/>
  <c r="F579" i="23" s="1"/>
  <c r="E579" i="23" a="1"/>
  <c r="E579" i="23" s="1"/>
  <c r="F578" i="23" a="1"/>
  <c r="F578" i="23" s="1"/>
  <c r="E578" i="23" a="1"/>
  <c r="E578" i="23" s="1"/>
  <c r="F577" i="23" a="1"/>
  <c r="F577" i="23" s="1"/>
  <c r="E577" i="23" a="1"/>
  <c r="E577" i="23" s="1"/>
  <c r="F576" i="23" a="1"/>
  <c r="F576" i="23" s="1"/>
  <c r="E576" i="23" a="1"/>
  <c r="E576" i="23" s="1"/>
  <c r="F575" i="23" a="1"/>
  <c r="F575" i="23" s="1"/>
  <c r="E575" i="23" a="1"/>
  <c r="E575" i="23" s="1"/>
  <c r="F574" i="23" a="1"/>
  <c r="F574" i="23" s="1"/>
  <c r="E574" i="23" a="1"/>
  <c r="E574" i="23" s="1"/>
  <c r="F573" i="23" a="1"/>
  <c r="F573" i="23" s="1"/>
  <c r="E573" i="23" a="1"/>
  <c r="E573" i="23" s="1"/>
  <c r="F572" i="23" a="1"/>
  <c r="F572" i="23" s="1"/>
  <c r="E572" i="23" a="1"/>
  <c r="E572" i="23" s="1"/>
  <c r="F571" i="23" a="1"/>
  <c r="F571" i="23" s="1"/>
  <c r="E571" i="23" a="1"/>
  <c r="E571" i="23" s="1"/>
  <c r="F570" i="23" a="1"/>
  <c r="F570" i="23" s="1"/>
  <c r="E570" i="23" a="1"/>
  <c r="E570" i="23" s="1"/>
  <c r="F569" i="23" a="1"/>
  <c r="F569" i="23" s="1"/>
  <c r="E569" i="23" a="1"/>
  <c r="E569" i="23" s="1"/>
  <c r="F568" i="23" a="1"/>
  <c r="F568" i="23" s="1"/>
  <c r="E568" i="23" a="1"/>
  <c r="E568" i="23" s="1"/>
  <c r="G568" i="23"/>
  <c r="H568" i="23"/>
  <c r="I568" i="23"/>
  <c r="G569" i="23"/>
  <c r="H569" i="23"/>
  <c r="I569" i="23"/>
  <c r="G570" i="23"/>
  <c r="H570" i="23"/>
  <c r="I570" i="23"/>
  <c r="G571" i="23"/>
  <c r="H571" i="23"/>
  <c r="I571" i="23"/>
  <c r="G572" i="23"/>
  <c r="H572" i="23"/>
  <c r="I572" i="23"/>
  <c r="G573" i="23"/>
  <c r="H573" i="23"/>
  <c r="I573" i="23"/>
  <c r="G574" i="23"/>
  <c r="H574" i="23"/>
  <c r="I574" i="23"/>
  <c r="G575" i="23"/>
  <c r="H575" i="23"/>
  <c r="I575" i="23"/>
  <c r="G576" i="23"/>
  <c r="H576" i="23"/>
  <c r="I576" i="23"/>
  <c r="G577" i="23"/>
  <c r="H577" i="23"/>
  <c r="I577" i="23"/>
  <c r="G578" i="23"/>
  <c r="H578" i="23"/>
  <c r="I578" i="23"/>
  <c r="G579" i="23"/>
  <c r="H579" i="23"/>
  <c r="I579" i="23"/>
  <c r="G580" i="23"/>
  <c r="H580" i="23"/>
  <c r="I580" i="23"/>
  <c r="G581" i="23"/>
  <c r="H581" i="23"/>
  <c r="I581" i="23"/>
  <c r="G582" i="23"/>
  <c r="H582" i="23"/>
  <c r="I582" i="23"/>
  <c r="G583" i="23"/>
  <c r="H583" i="23"/>
  <c r="I583" i="23"/>
  <c r="G584" i="23"/>
  <c r="H584" i="23"/>
  <c r="I584" i="23"/>
  <c r="G585" i="23"/>
  <c r="H585" i="23"/>
  <c r="I585" i="23"/>
  <c r="G586" i="23"/>
  <c r="H586" i="23"/>
  <c r="I586" i="23"/>
  <c r="G587" i="23"/>
  <c r="H587" i="23"/>
  <c r="I587" i="23"/>
  <c r="G588" i="23"/>
  <c r="H588" i="23"/>
  <c r="I588" i="23"/>
  <c r="G589" i="23"/>
  <c r="H589" i="23"/>
  <c r="I589" i="23"/>
  <c r="G590" i="23"/>
  <c r="H590" i="23"/>
  <c r="I590" i="23"/>
  <c r="G591" i="23"/>
  <c r="H591" i="23"/>
  <c r="I591" i="23"/>
  <c r="G592" i="23"/>
  <c r="H592" i="23"/>
  <c r="I592" i="23"/>
  <c r="G593" i="23"/>
  <c r="H593" i="23"/>
  <c r="I593" i="23"/>
  <c r="G594" i="23"/>
  <c r="H594" i="23"/>
  <c r="I594" i="23"/>
  <c r="G595" i="23"/>
  <c r="H595" i="23"/>
  <c r="I595" i="23"/>
  <c r="G596" i="23"/>
  <c r="H596" i="23"/>
  <c r="I596" i="23"/>
  <c r="G597" i="23"/>
  <c r="H597" i="23"/>
  <c r="I597" i="23"/>
  <c r="G598" i="23"/>
  <c r="H598" i="23"/>
  <c r="I598" i="23"/>
  <c r="G599" i="23"/>
  <c r="H599" i="23"/>
  <c r="I599" i="23"/>
  <c r="G600" i="23"/>
  <c r="H600" i="23"/>
  <c r="I600" i="23"/>
  <c r="G601" i="23"/>
  <c r="H601" i="23"/>
  <c r="I601" i="23"/>
  <c r="G602" i="23"/>
  <c r="H602" i="23"/>
  <c r="I602" i="23"/>
  <c r="G603" i="23"/>
  <c r="H603" i="23"/>
  <c r="I603" i="23"/>
  <c r="G604" i="23"/>
  <c r="H604" i="23"/>
  <c r="I604" i="23"/>
  <c r="G605" i="23"/>
  <c r="H605" i="23"/>
  <c r="I605" i="23"/>
  <c r="G606" i="23"/>
  <c r="H606" i="23"/>
  <c r="I606" i="23"/>
  <c r="G607" i="23"/>
  <c r="H607" i="23"/>
  <c r="I607" i="23"/>
  <c r="G608" i="23"/>
  <c r="H608" i="23"/>
  <c r="I608" i="23"/>
  <c r="G609" i="23"/>
  <c r="H609" i="23"/>
  <c r="I609" i="23"/>
  <c r="G610" i="23"/>
  <c r="H610" i="23"/>
  <c r="I610" i="23"/>
  <c r="G611" i="23"/>
  <c r="H611" i="23"/>
  <c r="I611" i="23"/>
  <c r="G612" i="23"/>
  <c r="H612" i="23"/>
  <c r="I612" i="23"/>
  <c r="G613" i="23"/>
  <c r="H613" i="23"/>
  <c r="I613" i="23"/>
  <c r="G614" i="23"/>
  <c r="H614" i="23"/>
  <c r="I614" i="23"/>
  <c r="G615" i="23"/>
  <c r="H615" i="23"/>
  <c r="I615" i="23"/>
  <c r="D17" i="11"/>
  <c r="N1486" i="22"/>
  <c r="N1487" i="22"/>
  <c r="N1488" i="22"/>
  <c r="N1489" i="22"/>
  <c r="N1490" i="22"/>
  <c r="N1491" i="22"/>
  <c r="N1492" i="22"/>
  <c r="N1493" i="22"/>
  <c r="N1494" i="22"/>
  <c r="N1495" i="22"/>
  <c r="N1496" i="22"/>
  <c r="N1497" i="22"/>
  <c r="N1498" i="22"/>
  <c r="N1499" i="22"/>
  <c r="N1500" i="22"/>
  <c r="N1501" i="22"/>
  <c r="N1502" i="22"/>
  <c r="N1503" i="22"/>
  <c r="N1504" i="22"/>
  <c r="N1505" i="22"/>
  <c r="N1506" i="22"/>
  <c r="N1507" i="22"/>
  <c r="N1508" i="22"/>
  <c r="N1509" i="22"/>
  <c r="N1510" i="22"/>
  <c r="N1511" i="22"/>
  <c r="N1512" i="22"/>
  <c r="N1513" i="22"/>
  <c r="N1514" i="22"/>
  <c r="N1515" i="22"/>
  <c r="N1516" i="22"/>
  <c r="N1517" i="22"/>
  <c r="N1518" i="22"/>
  <c r="N1519" i="22"/>
  <c r="N1520" i="22"/>
  <c r="N1521" i="22"/>
  <c r="N1522" i="22"/>
  <c r="N1523" i="22"/>
  <c r="N1524" i="22"/>
  <c r="N1525" i="22"/>
  <c r="N1526" i="22"/>
  <c r="N1527" i="22"/>
  <c r="N1528" i="22"/>
  <c r="N1529" i="22"/>
  <c r="N1530" i="22"/>
  <c r="N1531" i="22"/>
  <c r="N1532" i="22"/>
  <c r="N1533" i="22"/>
  <c r="N1534" i="22"/>
  <c r="N1535" i="22"/>
  <c r="N1536" i="22"/>
  <c r="N1537" i="22"/>
  <c r="N1538" i="22"/>
  <c r="N1539" i="22"/>
  <c r="N1540" i="22"/>
  <c r="G1487" i="22"/>
  <c r="G1488" i="22"/>
  <c r="G1489" i="22"/>
  <c r="G1490" i="22"/>
  <c r="G1491" i="22"/>
  <c r="G1492" i="22"/>
  <c r="G1493" i="22"/>
  <c r="G1494" i="22"/>
  <c r="G1495" i="22"/>
  <c r="G1496" i="22"/>
  <c r="G1497" i="22"/>
  <c r="G1498" i="22"/>
  <c r="G1499" i="22"/>
  <c r="G1500" i="22"/>
  <c r="G1501" i="22"/>
  <c r="G1502" i="22"/>
  <c r="G1503" i="22"/>
  <c r="G1504" i="22"/>
  <c r="G1505" i="22"/>
  <c r="G1506" i="22"/>
  <c r="G1507" i="22"/>
  <c r="G1508" i="22"/>
  <c r="G1509" i="22"/>
  <c r="G1510" i="22"/>
  <c r="G1511" i="22"/>
  <c r="G1512" i="22"/>
  <c r="G1513" i="22"/>
  <c r="G1514" i="22"/>
  <c r="G1515" i="22"/>
  <c r="G1516" i="22"/>
  <c r="G1517" i="22"/>
  <c r="G1518" i="22"/>
  <c r="G1519" i="22"/>
  <c r="G1520" i="22"/>
  <c r="G1521" i="22"/>
  <c r="G1522" i="22"/>
  <c r="G1523" i="22"/>
  <c r="G1524" i="22"/>
  <c r="G1525" i="22"/>
  <c r="G1526" i="22"/>
  <c r="G1527" i="22"/>
  <c r="G1528" i="22"/>
  <c r="G1529" i="22"/>
  <c r="G1530" i="22"/>
  <c r="G1531" i="22"/>
  <c r="G1532" i="22"/>
  <c r="G1533" i="22"/>
  <c r="G1534" i="22"/>
  <c r="G1535" i="22"/>
  <c r="G1536" i="22"/>
  <c r="G1537" i="22"/>
  <c r="G1538" i="22"/>
  <c r="G1539" i="22"/>
  <c r="G1540" i="22"/>
  <c r="G1486" i="22"/>
  <c r="N1485" i="22"/>
  <c r="G1485" i="22"/>
  <c r="B3475" i="14"/>
  <c r="B3476" i="14"/>
  <c r="B3477" i="14"/>
  <c r="B3478" i="14"/>
  <c r="B3479" i="14"/>
  <c r="B3480" i="14"/>
  <c r="B3481" i="14"/>
  <c r="B3482" i="14"/>
  <c r="B3483" i="14"/>
  <c r="B3484" i="14"/>
  <c r="B3485" i="14"/>
  <c r="B3486" i="14"/>
  <c r="B3487" i="14"/>
  <c r="B3488" i="14"/>
  <c r="B3489" i="14"/>
  <c r="B3490" i="14"/>
  <c r="B3491" i="14"/>
  <c r="B3492" i="14"/>
  <c r="B3474"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2958" i="15"/>
  <c r="B2959" i="15"/>
  <c r="B2960" i="15"/>
  <c r="B2961" i="15"/>
  <c r="B2962" i="15"/>
  <c r="B2963" i="15"/>
  <c r="B2964" i="15"/>
  <c r="B2965" i="15"/>
  <c r="B2966" i="15"/>
  <c r="B2967" i="15"/>
  <c r="B2968" i="15"/>
  <c r="B2969" i="15"/>
  <c r="B2970" i="15"/>
  <c r="B2971" i="15"/>
  <c r="B2972" i="15"/>
  <c r="B2973" i="15"/>
  <c r="B2974" i="15"/>
  <c r="B2975" i="15"/>
  <c r="AC127" i="24"/>
  <c r="AC128" i="24" s="1"/>
  <c r="AE127" i="24"/>
  <c r="AE128" i="24" s="1"/>
  <c r="AF127" i="24"/>
  <c r="AF128" i="24" s="1"/>
  <c r="AH127" i="24"/>
  <c r="AH128" i="24" s="1"/>
  <c r="AA127" i="24"/>
  <c r="AA128" i="24" s="1"/>
  <c r="AB67" i="24"/>
  <c r="AB68" i="24"/>
  <c r="AB69" i="24"/>
  <c r="AB70" i="24"/>
  <c r="AB71" i="24"/>
  <c r="AB72" i="24"/>
  <c r="AB73" i="24"/>
  <c r="AB74" i="24"/>
  <c r="AB75" i="24"/>
  <c r="AB76" i="24"/>
  <c r="AB77" i="24"/>
  <c r="AB78" i="24"/>
  <c r="AB79" i="24"/>
  <c r="AB80" i="24"/>
  <c r="AB66" i="24"/>
  <c r="V93" i="24"/>
  <c r="V94" i="24"/>
  <c r="V92" i="24"/>
  <c r="O93" i="24"/>
  <c r="O94" i="24"/>
  <c r="O92" i="24"/>
  <c r="H19" i="24"/>
  <c r="H14" i="24"/>
  <c r="J14" i="24" s="1"/>
  <c r="H15" i="24"/>
  <c r="H16" i="24"/>
  <c r="H17" i="24"/>
  <c r="J17" i="24" s="1"/>
  <c r="H18" i="24"/>
  <c r="J18" i="24" s="1"/>
  <c r="J19" i="24"/>
  <c r="AL134" i="24"/>
  <c r="AC134" i="24"/>
  <c r="B88" i="35"/>
  <c r="B89" i="35" s="1"/>
  <c r="D6" i="11"/>
  <c r="F13" i="24"/>
  <c r="F19" i="24" s="1"/>
  <c r="E13" i="24"/>
  <c r="D13" i="24"/>
  <c r="W2" i="26"/>
  <c r="W3" i="26"/>
  <c r="W4" i="26"/>
  <c r="W5" i="26"/>
  <c r="W6" i="26"/>
  <c r="W7" i="26"/>
  <c r="W8" i="26"/>
  <c r="W9" i="26"/>
  <c r="W10" i="26"/>
  <c r="W11" i="26"/>
  <c r="W12" i="26"/>
  <c r="W13" i="26"/>
  <c r="W14" i="26"/>
  <c r="W15" i="26"/>
  <c r="W16" i="26"/>
  <c r="W17" i="26"/>
  <c r="W18" i="26"/>
  <c r="W19" i="26"/>
  <c r="W20" i="26"/>
  <c r="W21" i="26"/>
  <c r="W22" i="26"/>
  <c r="W23" i="26"/>
  <c r="W24" i="26"/>
  <c r="W25" i="26"/>
  <c r="W26" i="26"/>
  <c r="W27" i="26"/>
  <c r="W28" i="26"/>
  <c r="W29" i="26"/>
  <c r="W30" i="26"/>
  <c r="W31" i="26"/>
  <c r="W32" i="26"/>
  <c r="W33" i="26"/>
  <c r="W34" i="26"/>
  <c r="W35" i="26"/>
  <c r="W36" i="26"/>
  <c r="W37" i="26"/>
  <c r="W38" i="26"/>
  <c r="W39" i="26"/>
  <c r="W40" i="26"/>
  <c r="W41" i="26"/>
  <c r="W42" i="26"/>
  <c r="W43" i="26"/>
  <c r="W44" i="26"/>
  <c r="W45" i="26"/>
  <c r="W46" i="26"/>
  <c r="W47" i="26"/>
  <c r="W48" i="26"/>
  <c r="W49" i="26"/>
  <c r="W50" i="26"/>
  <c r="W51" i="26"/>
  <c r="W52" i="26"/>
  <c r="W53" i="26"/>
  <c r="W54" i="26"/>
  <c r="W55" i="26"/>
  <c r="W56" i="26"/>
  <c r="W57" i="26"/>
  <c r="W58" i="26"/>
  <c r="W59" i="26"/>
  <c r="W60" i="26"/>
  <c r="W61" i="26"/>
  <c r="W62" i="26"/>
  <c r="W63" i="26"/>
  <c r="W64" i="26"/>
  <c r="W65" i="26"/>
  <c r="W66" i="26"/>
  <c r="W67" i="26"/>
  <c r="W68" i="26"/>
  <c r="W69" i="26"/>
  <c r="W70" i="26"/>
  <c r="W71" i="26"/>
  <c r="W72" i="26"/>
  <c r="W73" i="26"/>
  <c r="W74" i="26"/>
  <c r="W75" i="26"/>
  <c r="W76" i="26"/>
  <c r="W77" i="26"/>
  <c r="W78" i="26"/>
  <c r="W79" i="26"/>
  <c r="W80" i="26"/>
  <c r="W81" i="26"/>
  <c r="W82" i="26"/>
  <c r="W83" i="26"/>
  <c r="W84" i="26"/>
  <c r="W85" i="26"/>
  <c r="W86" i="26"/>
  <c r="W87" i="26"/>
  <c r="W88" i="26"/>
  <c r="W89" i="26"/>
  <c r="W90" i="26"/>
  <c r="W91" i="26"/>
  <c r="W92" i="26"/>
  <c r="W93" i="26"/>
  <c r="W94" i="26"/>
  <c r="W95" i="26"/>
  <c r="W96" i="26"/>
  <c r="W97" i="26"/>
  <c r="W98" i="26"/>
  <c r="W99" i="26"/>
  <c r="W100" i="26"/>
  <c r="W101" i="26"/>
  <c r="W102" i="26"/>
  <c r="W103" i="26"/>
  <c r="W104" i="26"/>
  <c r="W105" i="26"/>
  <c r="W106" i="26"/>
  <c r="W107" i="26"/>
  <c r="W108" i="26"/>
  <c r="W109" i="26"/>
  <c r="W110" i="26"/>
  <c r="W111" i="26"/>
  <c r="W112" i="26"/>
  <c r="W113" i="26"/>
  <c r="W114" i="26"/>
  <c r="W115" i="26"/>
  <c r="W116" i="26"/>
  <c r="W117" i="26"/>
  <c r="W118" i="26"/>
  <c r="W119" i="26"/>
  <c r="W120" i="26"/>
  <c r="W121" i="26"/>
  <c r="W122" i="26"/>
  <c r="W123" i="26"/>
  <c r="W124" i="26"/>
  <c r="W125" i="26"/>
  <c r="W126" i="26"/>
  <c r="W127" i="26"/>
  <c r="W128" i="26"/>
  <c r="W129" i="26"/>
  <c r="W130" i="26"/>
  <c r="W131" i="26"/>
  <c r="W132" i="26"/>
  <c r="W133" i="26"/>
  <c r="W134" i="26"/>
  <c r="W135" i="26"/>
  <c r="W136" i="26"/>
  <c r="W137" i="26"/>
  <c r="W138" i="26"/>
  <c r="W139" i="26"/>
  <c r="W140" i="26"/>
  <c r="W141" i="26"/>
  <c r="W142" i="26"/>
  <c r="W143" i="26"/>
  <c r="W144" i="26"/>
  <c r="W145" i="26"/>
  <c r="W146" i="26"/>
  <c r="W147" i="26"/>
  <c r="W148" i="26"/>
  <c r="W149" i="26"/>
  <c r="W150" i="26"/>
  <c r="W151" i="26"/>
  <c r="W152" i="26"/>
  <c r="W153" i="26"/>
  <c r="W154" i="26"/>
  <c r="W155" i="26"/>
  <c r="W156" i="26"/>
  <c r="W157" i="26"/>
  <c r="W158" i="26"/>
  <c r="W159" i="26"/>
  <c r="W160" i="26"/>
  <c r="W161" i="26"/>
  <c r="W162" i="26"/>
  <c r="W163" i="26"/>
  <c r="W164" i="26"/>
  <c r="W165" i="26"/>
  <c r="W166" i="26"/>
  <c r="W167" i="26"/>
  <c r="W168" i="26"/>
  <c r="W169" i="26"/>
  <c r="W170" i="26"/>
  <c r="W171" i="26"/>
  <c r="W172" i="26"/>
  <c r="W173" i="26"/>
  <c r="W174" i="26"/>
  <c r="W175" i="26"/>
  <c r="W176" i="26"/>
  <c r="W177" i="26"/>
  <c r="W178" i="26"/>
  <c r="W179" i="26"/>
  <c r="W180" i="26"/>
  <c r="W181" i="26"/>
  <c r="W182" i="26"/>
  <c r="W183" i="26"/>
  <c r="W184" i="26"/>
  <c r="W185" i="26"/>
  <c r="W186" i="26"/>
  <c r="W187" i="26"/>
  <c r="W188" i="26"/>
  <c r="W189" i="26"/>
  <c r="W190" i="26"/>
  <c r="W191" i="26"/>
  <c r="W192" i="26"/>
  <c r="W193" i="26"/>
  <c r="W194" i="26"/>
  <c r="W195" i="26"/>
  <c r="W196" i="26"/>
  <c r="W197" i="26"/>
  <c r="W198" i="26"/>
  <c r="W199" i="26"/>
  <c r="W200" i="26"/>
  <c r="W201" i="26"/>
  <c r="W202" i="26"/>
  <c r="W203" i="26"/>
  <c r="W204" i="26"/>
  <c r="W205" i="26"/>
  <c r="W206" i="26"/>
  <c r="W207" i="26"/>
  <c r="W208" i="26"/>
  <c r="W209" i="26"/>
  <c r="W210" i="26"/>
  <c r="W211" i="26"/>
  <c r="W212" i="26"/>
  <c r="W213" i="26"/>
  <c r="W214" i="26"/>
  <c r="W215" i="26"/>
  <c r="W216" i="26"/>
  <c r="W217" i="26"/>
  <c r="W218" i="26"/>
  <c r="W219" i="26"/>
  <c r="W220" i="26"/>
  <c r="W221" i="26"/>
  <c r="W222" i="26"/>
  <c r="W223" i="26"/>
  <c r="W224" i="26"/>
  <c r="W225" i="26"/>
  <c r="W226" i="26"/>
  <c r="W227" i="26"/>
  <c r="W228" i="26"/>
  <c r="D29" i="11"/>
  <c r="K8" i="11"/>
  <c r="L8" i="11" s="1"/>
  <c r="F27" i="11"/>
  <c r="J5" i="26"/>
  <c r="J6" i="26"/>
  <c r="J7" i="26"/>
  <c r="J8" i="26"/>
  <c r="J9" i="26"/>
  <c r="J10" i="26"/>
  <c r="J12" i="26"/>
  <c r="J13" i="26"/>
  <c r="J14" i="26"/>
  <c r="J15" i="26"/>
  <c r="J16" i="26"/>
  <c r="J17" i="26"/>
  <c r="J18" i="26"/>
  <c r="J19" i="26"/>
  <c r="J20" i="26"/>
  <c r="J21" i="26"/>
  <c r="J22" i="26"/>
  <c r="J23" i="26"/>
  <c r="J24" i="26"/>
  <c r="J25" i="26"/>
  <c r="J26" i="26"/>
  <c r="J27"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5" i="26"/>
  <c r="J166" i="26"/>
  <c r="J167" i="26"/>
  <c r="J168" i="26"/>
  <c r="J169" i="26"/>
  <c r="J170" i="26"/>
  <c r="J172" i="26"/>
  <c r="J173" i="26"/>
  <c r="J174" i="26"/>
  <c r="J175" i="26"/>
  <c r="J176" i="26"/>
  <c r="J177" i="26"/>
  <c r="J178" i="26"/>
  <c r="J179" i="26"/>
  <c r="J180" i="26"/>
  <c r="J181" i="26"/>
  <c r="J182" i="26"/>
  <c r="J183" i="26"/>
  <c r="J185" i="26"/>
  <c r="J186" i="26"/>
  <c r="J187" i="26"/>
  <c r="J188" i="26"/>
  <c r="J189" i="26"/>
  <c r="J190" i="26"/>
  <c r="J191" i="26"/>
  <c r="J192" i="26"/>
  <c r="J194" i="26"/>
  <c r="J195" i="26"/>
  <c r="J196" i="26"/>
  <c r="J197" i="26"/>
  <c r="J198" i="26"/>
  <c r="J199" i="26"/>
  <c r="J200" i="26"/>
  <c r="J201" i="26"/>
  <c r="J202" i="26"/>
  <c r="J203" i="26"/>
  <c r="J204" i="26"/>
  <c r="J205" i="26"/>
  <c r="J206" i="26"/>
  <c r="J207" i="26"/>
  <c r="J208" i="26"/>
  <c r="J210" i="26"/>
  <c r="J211" i="26"/>
  <c r="J212" i="26"/>
  <c r="J213" i="26"/>
  <c r="J214" i="26"/>
  <c r="J215" i="26"/>
  <c r="J216" i="26"/>
  <c r="J217" i="26"/>
  <c r="J218" i="26"/>
  <c r="J219" i="26"/>
  <c r="J220" i="26"/>
  <c r="J221" i="26"/>
  <c r="J222" i="26"/>
  <c r="J223" i="26"/>
  <c r="J224" i="26"/>
  <c r="J225" i="26"/>
  <c r="J226" i="26"/>
  <c r="J227" i="26"/>
  <c r="J228" i="26"/>
  <c r="J3" i="26"/>
  <c r="J4" i="26"/>
  <c r="J2" i="26"/>
  <c r="Q3" i="26"/>
  <c r="Q4" i="26"/>
  <c r="Q5" i="26"/>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 i="26"/>
  <c r="E27" i="11"/>
  <c r="K7" i="11"/>
  <c r="L7" i="11" s="1"/>
  <c r="E29" i="11"/>
  <c r="T228" i="26"/>
  <c r="T227" i="26"/>
  <c r="T226" i="26"/>
  <c r="T225" i="26"/>
  <c r="T224" i="26"/>
  <c r="T223" i="26"/>
  <c r="T222" i="26"/>
  <c r="T221" i="26"/>
  <c r="T220" i="26"/>
  <c r="T219" i="26"/>
  <c r="T218" i="26"/>
  <c r="T217" i="26"/>
  <c r="T216" i="26"/>
  <c r="T215" i="26"/>
  <c r="T214" i="26"/>
  <c r="T213" i="26"/>
  <c r="T212" i="26"/>
  <c r="T211" i="26"/>
  <c r="T210" i="26"/>
  <c r="T209" i="26"/>
  <c r="T208" i="26"/>
  <c r="T207" i="26"/>
  <c r="T206" i="26"/>
  <c r="T205" i="26"/>
  <c r="T204" i="26"/>
  <c r="T203" i="26"/>
  <c r="T202" i="26"/>
  <c r="T201" i="26"/>
  <c r="T200" i="26"/>
  <c r="T199" i="26"/>
  <c r="T198" i="26"/>
  <c r="T197" i="26"/>
  <c r="T196" i="26"/>
  <c r="T195" i="26"/>
  <c r="T194" i="26"/>
  <c r="T193" i="26"/>
  <c r="T192" i="26"/>
  <c r="T191" i="26"/>
  <c r="T190" i="26"/>
  <c r="T189" i="26"/>
  <c r="T188" i="26"/>
  <c r="T187" i="26"/>
  <c r="T186" i="26"/>
  <c r="T185" i="26"/>
  <c r="T184" i="26"/>
  <c r="T183" i="26"/>
  <c r="T182" i="26"/>
  <c r="T181" i="26"/>
  <c r="T180" i="26"/>
  <c r="T179" i="26"/>
  <c r="T178" i="26"/>
  <c r="T177" i="26"/>
  <c r="T176" i="26"/>
  <c r="T175" i="26"/>
  <c r="T174" i="26"/>
  <c r="T173" i="26"/>
  <c r="T172" i="26"/>
  <c r="T171" i="26"/>
  <c r="T170" i="26"/>
  <c r="T169" i="26"/>
  <c r="T168" i="26"/>
  <c r="T167" i="26"/>
  <c r="T166" i="26"/>
  <c r="T165" i="26"/>
  <c r="T164" i="26"/>
  <c r="T163" i="26"/>
  <c r="T162" i="26"/>
  <c r="T161" i="26"/>
  <c r="T160" i="26"/>
  <c r="T159" i="26"/>
  <c r="T158" i="26"/>
  <c r="T157" i="26"/>
  <c r="T156" i="26"/>
  <c r="T155" i="26"/>
  <c r="T154" i="26"/>
  <c r="T153" i="26"/>
  <c r="T152" i="26"/>
  <c r="T151" i="26"/>
  <c r="T150" i="26"/>
  <c r="T149" i="26"/>
  <c r="T148" i="26"/>
  <c r="T147" i="26"/>
  <c r="T146" i="26"/>
  <c r="T145" i="26"/>
  <c r="T144" i="26"/>
  <c r="T143" i="26"/>
  <c r="T142" i="26"/>
  <c r="T141" i="26"/>
  <c r="T140" i="26"/>
  <c r="T139" i="26"/>
  <c r="T138" i="26"/>
  <c r="T137" i="26"/>
  <c r="T136" i="26"/>
  <c r="T135" i="26"/>
  <c r="T134" i="26"/>
  <c r="T133" i="26"/>
  <c r="T132" i="26"/>
  <c r="T131" i="26"/>
  <c r="T130" i="26"/>
  <c r="T129" i="26"/>
  <c r="T128" i="26"/>
  <c r="T127" i="26"/>
  <c r="T126" i="26"/>
  <c r="T125" i="26"/>
  <c r="T124" i="26"/>
  <c r="T123" i="26"/>
  <c r="T122" i="26"/>
  <c r="T121" i="26"/>
  <c r="T120" i="26"/>
  <c r="T119" i="26"/>
  <c r="T118" i="26"/>
  <c r="T117" i="26"/>
  <c r="T116" i="26"/>
  <c r="T115" i="26"/>
  <c r="T114" i="26"/>
  <c r="T113" i="26"/>
  <c r="T112" i="26"/>
  <c r="T111" i="26"/>
  <c r="T110" i="26"/>
  <c r="T109" i="26"/>
  <c r="T108" i="26"/>
  <c r="T107" i="26"/>
  <c r="T106" i="26"/>
  <c r="T105" i="26"/>
  <c r="T104" i="26"/>
  <c r="T103" i="26"/>
  <c r="T102" i="26"/>
  <c r="T101" i="26"/>
  <c r="T100" i="26"/>
  <c r="T99" i="26"/>
  <c r="T98" i="26"/>
  <c r="T97" i="26"/>
  <c r="T96" i="26"/>
  <c r="T95" i="26"/>
  <c r="T94" i="26"/>
  <c r="T93" i="26"/>
  <c r="T92" i="26"/>
  <c r="T91" i="26"/>
  <c r="T90" i="26"/>
  <c r="T89" i="26"/>
  <c r="T88" i="26"/>
  <c r="T87" i="26"/>
  <c r="T86" i="26"/>
  <c r="T85" i="26"/>
  <c r="T84" i="26"/>
  <c r="T83" i="26"/>
  <c r="T82" i="26"/>
  <c r="T81" i="26"/>
  <c r="T80" i="26"/>
  <c r="T79" i="26"/>
  <c r="T78" i="26"/>
  <c r="T77" i="26"/>
  <c r="T76" i="26"/>
  <c r="T75" i="26"/>
  <c r="T74" i="26"/>
  <c r="T73" i="26"/>
  <c r="T72" i="26"/>
  <c r="T71" i="26"/>
  <c r="T70" i="26"/>
  <c r="T69" i="26"/>
  <c r="T68" i="26"/>
  <c r="T67" i="26"/>
  <c r="T66" i="26"/>
  <c r="T65" i="26"/>
  <c r="T64" i="26"/>
  <c r="T63" i="26"/>
  <c r="T62" i="26"/>
  <c r="T61" i="26"/>
  <c r="T60" i="26"/>
  <c r="T59" i="26"/>
  <c r="T58" i="26"/>
  <c r="T57" i="26"/>
  <c r="T56" i="26"/>
  <c r="T55" i="26"/>
  <c r="T54" i="26"/>
  <c r="T53" i="26"/>
  <c r="T52" i="26"/>
  <c r="T51" i="26"/>
  <c r="T50" i="26"/>
  <c r="T49" i="26"/>
  <c r="T48" i="26"/>
  <c r="T47" i="26"/>
  <c r="T46" i="26"/>
  <c r="T45" i="26"/>
  <c r="T44" i="26"/>
  <c r="T43" i="26"/>
  <c r="T42" i="26"/>
  <c r="T41" i="26"/>
  <c r="T40" i="26"/>
  <c r="T39" i="26"/>
  <c r="T38" i="26"/>
  <c r="T37" i="26"/>
  <c r="T36" i="26"/>
  <c r="T35" i="26"/>
  <c r="T34" i="26"/>
  <c r="T33" i="26"/>
  <c r="T32" i="26"/>
  <c r="T31" i="26"/>
  <c r="T30" i="26"/>
  <c r="T29" i="26"/>
  <c r="T28" i="26"/>
  <c r="T27" i="26"/>
  <c r="T26" i="26"/>
  <c r="T25" i="26"/>
  <c r="T24" i="26"/>
  <c r="T23" i="26"/>
  <c r="T22" i="26"/>
  <c r="T21" i="26"/>
  <c r="T20" i="26"/>
  <c r="T19" i="26"/>
  <c r="T18" i="26"/>
  <c r="T17" i="26"/>
  <c r="T16" i="26"/>
  <c r="T15" i="26"/>
  <c r="T14" i="26"/>
  <c r="T13" i="26"/>
  <c r="T12" i="26"/>
  <c r="T11" i="26"/>
  <c r="T10" i="26"/>
  <c r="T9" i="26"/>
  <c r="T8" i="26"/>
  <c r="T7" i="26"/>
  <c r="T6" i="26"/>
  <c r="T5" i="26"/>
  <c r="T4" i="26"/>
  <c r="T3" i="26"/>
  <c r="T2" i="26"/>
  <c r="G3" i="23"/>
  <c r="G5" i="23"/>
  <c r="G6" i="23"/>
  <c r="G7" i="23"/>
  <c r="G8" i="23"/>
  <c r="G9" i="23"/>
  <c r="G10" i="23"/>
  <c r="G11" i="23"/>
  <c r="H7" i="23"/>
  <c r="H8" i="23"/>
  <c r="H9" i="23"/>
  <c r="H10" i="23"/>
  <c r="H11" i="23"/>
  <c r="H13" i="23"/>
  <c r="H14" i="23"/>
  <c r="H15" i="23"/>
  <c r="H16" i="23"/>
  <c r="H17" i="23"/>
  <c r="H18" i="23"/>
  <c r="H22" i="23"/>
  <c r="H23" i="23"/>
  <c r="H24" i="23"/>
  <c r="H25" i="23"/>
  <c r="H26" i="23"/>
  <c r="H27" i="23"/>
  <c r="H28" i="23"/>
  <c r="H29" i="23"/>
  <c r="H30" i="23"/>
  <c r="H31" i="23"/>
  <c r="H32" i="23"/>
  <c r="H33" i="23"/>
  <c r="H34" i="23"/>
  <c r="H37" i="23"/>
  <c r="H38" i="23"/>
  <c r="H39" i="23"/>
  <c r="H40" i="23"/>
  <c r="H41" i="23"/>
  <c r="H42" i="23"/>
  <c r="H43" i="23"/>
  <c r="H45" i="23"/>
  <c r="H47" i="23"/>
  <c r="H48"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3"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H442" i="23"/>
  <c r="H443" i="23"/>
  <c r="H444" i="23"/>
  <c r="H445" i="23"/>
  <c r="H446" i="23"/>
  <c r="H447" i="23"/>
  <c r="H448" i="23"/>
  <c r="H449" i="23"/>
  <c r="H450" i="23"/>
  <c r="H451" i="23"/>
  <c r="H452" i="23"/>
  <c r="H453" i="23"/>
  <c r="H454" i="23"/>
  <c r="H455" i="23"/>
  <c r="H456" i="23"/>
  <c r="H457" i="23"/>
  <c r="H458" i="23"/>
  <c r="H459" i="23"/>
  <c r="H460" i="23"/>
  <c r="H461" i="23"/>
  <c r="H462" i="23"/>
  <c r="H463" i="23"/>
  <c r="H464" i="23"/>
  <c r="H465" i="23"/>
  <c r="H466" i="23"/>
  <c r="H467" i="23"/>
  <c r="H468" i="23"/>
  <c r="H469" i="23"/>
  <c r="H470" i="23"/>
  <c r="H471" i="23"/>
  <c r="H472" i="23"/>
  <c r="H473" i="23"/>
  <c r="H474" i="23"/>
  <c r="H475" i="23"/>
  <c r="H476" i="23"/>
  <c r="H477" i="23"/>
  <c r="H478" i="23"/>
  <c r="H479" i="23"/>
  <c r="H480" i="23"/>
  <c r="H481" i="23"/>
  <c r="H482" i="23"/>
  <c r="H483" i="23"/>
  <c r="H484" i="23"/>
  <c r="H485" i="23"/>
  <c r="H486" i="23"/>
  <c r="H487" i="23"/>
  <c r="H488" i="23"/>
  <c r="H489" i="23"/>
  <c r="H490" i="23"/>
  <c r="H491" i="23"/>
  <c r="H492" i="23"/>
  <c r="H493" i="23"/>
  <c r="H494" i="23"/>
  <c r="H495" i="23"/>
  <c r="H496" i="23"/>
  <c r="H497" i="23"/>
  <c r="H498" i="23"/>
  <c r="H499" i="23"/>
  <c r="H500" i="23"/>
  <c r="H501" i="23"/>
  <c r="H502" i="23"/>
  <c r="H503" i="23"/>
  <c r="H504" i="23"/>
  <c r="H505" i="23"/>
  <c r="H506" i="23"/>
  <c r="H507" i="23"/>
  <c r="H508" i="23"/>
  <c r="H509" i="23"/>
  <c r="H510" i="23"/>
  <c r="H511" i="23"/>
  <c r="H512" i="23"/>
  <c r="H513" i="23"/>
  <c r="H514" i="23"/>
  <c r="H515" i="23"/>
  <c r="H516" i="23"/>
  <c r="H517" i="23"/>
  <c r="H518" i="23"/>
  <c r="H519" i="23"/>
  <c r="H520" i="23"/>
  <c r="H521" i="23"/>
  <c r="H522" i="23"/>
  <c r="H523" i="23"/>
  <c r="H524" i="23"/>
  <c r="H525" i="23"/>
  <c r="H526" i="23"/>
  <c r="H527" i="23"/>
  <c r="H528" i="23"/>
  <c r="H529" i="23"/>
  <c r="H530" i="23"/>
  <c r="H531" i="23"/>
  <c r="H532" i="23"/>
  <c r="H533" i="23"/>
  <c r="H534" i="23"/>
  <c r="H535" i="23"/>
  <c r="H536" i="23"/>
  <c r="H537" i="23"/>
  <c r="H538" i="23"/>
  <c r="H539" i="23"/>
  <c r="H540" i="23"/>
  <c r="H541" i="23"/>
  <c r="H542" i="23"/>
  <c r="H543" i="23"/>
  <c r="H544" i="23"/>
  <c r="H545" i="23"/>
  <c r="H546" i="23"/>
  <c r="H547" i="23"/>
  <c r="H548" i="23"/>
  <c r="H549" i="23"/>
  <c r="H550" i="23"/>
  <c r="H551" i="23"/>
  <c r="H552" i="23"/>
  <c r="H553" i="23"/>
  <c r="H554" i="23"/>
  <c r="H555" i="23"/>
  <c r="H556" i="23"/>
  <c r="H557" i="23"/>
  <c r="H558" i="23"/>
  <c r="H559" i="23"/>
  <c r="H560" i="23"/>
  <c r="H561" i="23"/>
  <c r="H562" i="23"/>
  <c r="H563" i="23"/>
  <c r="H564" i="23"/>
  <c r="H565" i="23"/>
  <c r="H566" i="23"/>
  <c r="H567" i="23"/>
  <c r="H3" i="23"/>
  <c r="H4" i="23"/>
  <c r="H6" i="23"/>
  <c r="H2" i="23"/>
  <c r="G12" i="23"/>
  <c r="G13" i="23"/>
  <c r="G15" i="23"/>
  <c r="G16" i="23"/>
  <c r="G17" i="23"/>
  <c r="G18"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57" i="23"/>
  <c r="G58" i="23"/>
  <c r="G59" i="23"/>
  <c r="G60" i="23"/>
  <c r="G61" i="23"/>
  <c r="G62" i="23"/>
  <c r="G63" i="23"/>
  <c r="G64" i="23"/>
  <c r="G65" i="23"/>
  <c r="G66" i="23"/>
  <c r="G67" i="23"/>
  <c r="G68" i="23"/>
  <c r="G69" i="23"/>
  <c r="G70" i="23"/>
  <c r="G71" i="23"/>
  <c r="G72" i="23"/>
  <c r="G73" i="23"/>
  <c r="G74" i="23"/>
  <c r="G75" i="23"/>
  <c r="G76" i="23"/>
  <c r="G78" i="23"/>
  <c r="G79" i="23"/>
  <c r="G80" i="23"/>
  <c r="G81" i="23"/>
  <c r="G82" i="23"/>
  <c r="G83" i="23"/>
  <c r="G84" i="23"/>
  <c r="G86" i="23"/>
  <c r="G87" i="23"/>
  <c r="G88" i="23"/>
  <c r="G89" i="23"/>
  <c r="G90" i="23"/>
  <c r="G91" i="23"/>
  <c r="G92" i="23"/>
  <c r="G93" i="23"/>
  <c r="G94" i="23"/>
  <c r="G95" i="23"/>
  <c r="G96" i="23"/>
  <c r="G98" i="23"/>
  <c r="G99" i="23"/>
  <c r="G100" i="23"/>
  <c r="G101" i="23"/>
  <c r="G102" i="23"/>
  <c r="G103" i="23"/>
  <c r="G104" i="23"/>
  <c r="G105" i="23"/>
  <c r="G108" i="23"/>
  <c r="G110" i="23"/>
  <c r="G111" i="23"/>
  <c r="G112" i="23"/>
  <c r="G113" i="23"/>
  <c r="G114" i="23"/>
  <c r="G115" i="23"/>
  <c r="G116" i="23"/>
  <c r="G118" i="23"/>
  <c r="G119" i="23"/>
  <c r="G120" i="23"/>
  <c r="G121" i="23"/>
  <c r="G122" i="23"/>
  <c r="G123" i="23"/>
  <c r="G124" i="23"/>
  <c r="G125" i="23"/>
  <c r="G127" i="23"/>
  <c r="G128" i="23"/>
  <c r="G129" i="23"/>
  <c r="G130" i="23"/>
  <c r="G131" i="23"/>
  <c r="G132" i="23"/>
  <c r="G133" i="23"/>
  <c r="G134" i="23"/>
  <c r="G135" i="23"/>
  <c r="G136" i="23"/>
  <c r="G137" i="23"/>
  <c r="G138" i="23"/>
  <c r="G139" i="23"/>
  <c r="G140" i="23"/>
  <c r="G141" i="23"/>
  <c r="G142" i="23"/>
  <c r="G143" i="23"/>
  <c r="G144" i="23"/>
  <c r="G145" i="23"/>
  <c r="G146" i="23"/>
  <c r="G147" i="23"/>
  <c r="G148" i="23"/>
  <c r="G150" i="23"/>
  <c r="G151" i="23"/>
  <c r="G152" i="23"/>
  <c r="G153" i="23"/>
  <c r="G154" i="23"/>
  <c r="G155" i="23"/>
  <c r="G156" i="23"/>
  <c r="G157" i="23"/>
  <c r="G158" i="23"/>
  <c r="G159" i="23"/>
  <c r="G160" i="23"/>
  <c r="G161" i="23"/>
  <c r="G162" i="23"/>
  <c r="G163" i="23"/>
  <c r="G164" i="23"/>
  <c r="G165" i="23"/>
  <c r="G166" i="23"/>
  <c r="G167" i="23"/>
  <c r="G168" i="23"/>
  <c r="G169" i="23"/>
  <c r="G171" i="23"/>
  <c r="G172" i="23"/>
  <c r="G173" i="23"/>
  <c r="G174" i="23"/>
  <c r="G175" i="23"/>
  <c r="G176" i="23"/>
  <c r="G177" i="23"/>
  <c r="G178" i="23"/>
  <c r="G179" i="23"/>
  <c r="G180" i="23"/>
  <c r="G182" i="23"/>
  <c r="G183" i="23"/>
  <c r="G184" i="23"/>
  <c r="G185" i="23"/>
  <c r="G186" i="23"/>
  <c r="G187" i="23"/>
  <c r="G188" i="23"/>
  <c r="G189" i="23"/>
  <c r="G190" i="23"/>
  <c r="G191" i="23"/>
  <c r="G192" i="23"/>
  <c r="G193" i="23"/>
  <c r="G194" i="23"/>
  <c r="G195" i="23"/>
  <c r="G197" i="23"/>
  <c r="G198" i="23"/>
  <c r="G199" i="23"/>
  <c r="G200"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2" i="23"/>
  <c r="G283" i="23"/>
  <c r="G285" i="23"/>
  <c r="G287" i="23"/>
  <c r="G288" i="23"/>
  <c r="G289" i="23"/>
  <c r="G290" i="23"/>
  <c r="G291" i="23"/>
  <c r="G292" i="23"/>
  <c r="G293" i="23"/>
  <c r="G294" i="23"/>
  <c r="G295" i="23"/>
  <c r="G296" i="23"/>
  <c r="G297" i="23"/>
  <c r="G298" i="23"/>
  <c r="G299" i="23"/>
  <c r="G300" i="23"/>
  <c r="G302" i="23"/>
  <c r="G303" i="23"/>
  <c r="G304" i="23"/>
  <c r="G305" i="23"/>
  <c r="G306" i="23"/>
  <c r="G307" i="23"/>
  <c r="G308" i="23"/>
  <c r="G309" i="23"/>
  <c r="G310" i="23"/>
  <c r="G311" i="23"/>
  <c r="G313" i="23"/>
  <c r="G314" i="23"/>
  <c r="G315" i="23"/>
  <c r="G316" i="23"/>
  <c r="G317" i="23"/>
  <c r="G318" i="23"/>
  <c r="G319" i="23"/>
  <c r="G320" i="23"/>
  <c r="G321" i="23"/>
  <c r="G322" i="23"/>
  <c r="G323" i="23"/>
  <c r="G325" i="23"/>
  <c r="G326" i="23"/>
  <c r="G327" i="23"/>
  <c r="G328" i="23"/>
  <c r="G329" i="23"/>
  <c r="G330" i="23"/>
  <c r="G331" i="23"/>
  <c r="G332" i="23"/>
  <c r="G335" i="23"/>
  <c r="G337" i="23"/>
  <c r="G338" i="23"/>
  <c r="G339" i="23"/>
  <c r="G340" i="23"/>
  <c r="G341" i="23"/>
  <c r="G342" i="23"/>
  <c r="G343" i="23"/>
  <c r="G345" i="23"/>
  <c r="G350" i="23"/>
  <c r="G351" i="23"/>
  <c r="G352" i="23"/>
  <c r="G353" i="23"/>
  <c r="G354" i="23"/>
  <c r="G355" i="23"/>
  <c r="G357" i="23"/>
  <c r="G358" i="23"/>
  <c r="G359" i="23"/>
  <c r="G360" i="23"/>
  <c r="G361" i="23"/>
  <c r="G362" i="23"/>
  <c r="G364" i="23"/>
  <c r="G366" i="23"/>
  <c r="G367" i="23"/>
  <c r="G368" i="23"/>
  <c r="G369" i="23"/>
  <c r="G370" i="23"/>
  <c r="G371" i="23"/>
  <c r="G372" i="23"/>
  <c r="G373" i="23"/>
  <c r="G377" i="23"/>
  <c r="G378" i="23"/>
  <c r="G381" i="23"/>
  <c r="G382" i="23"/>
  <c r="G383" i="23"/>
  <c r="G384" i="23"/>
  <c r="G388" i="23"/>
  <c r="G389" i="23"/>
  <c r="G390" i="23"/>
  <c r="G391" i="23"/>
  <c r="G393" i="23"/>
  <c r="G394" i="23"/>
  <c r="G395" i="23"/>
  <c r="G396" i="23"/>
  <c r="G397" i="23"/>
  <c r="G398" i="23"/>
  <c r="G399" i="23"/>
  <c r="G400" i="23"/>
  <c r="G401" i="23"/>
  <c r="G402" i="23"/>
  <c r="G404" i="23"/>
  <c r="G405" i="23"/>
  <c r="G407" i="23"/>
  <c r="G409" i="23"/>
  <c r="G410" i="23"/>
  <c r="G411" i="23"/>
  <c r="G412"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70" i="23"/>
  <c r="G471" i="23"/>
  <c r="G472" i="23"/>
  <c r="G473" i="23"/>
  <c r="G474" i="23"/>
  <c r="G475" i="23"/>
  <c r="G476" i="23"/>
  <c r="G477" i="23"/>
  <c r="G478" i="23"/>
  <c r="G479" i="23"/>
  <c r="G480" i="23"/>
  <c r="G481" i="23"/>
  <c r="G482" i="23"/>
  <c r="G483" i="23"/>
  <c r="G484" i="23"/>
  <c r="G485" i="23"/>
  <c r="G486" i="23"/>
  <c r="G487" i="23"/>
  <c r="G489" i="23"/>
  <c r="G490" i="23"/>
  <c r="G491" i="23"/>
  <c r="G492" i="23"/>
  <c r="G493" i="23"/>
  <c r="G494" i="23"/>
  <c r="G495" i="23"/>
  <c r="G496" i="23"/>
  <c r="G498" i="23"/>
  <c r="G499" i="23"/>
  <c r="G500" i="23"/>
  <c r="G501" i="23"/>
  <c r="G502" i="23"/>
  <c r="G503" i="23"/>
  <c r="G504" i="23"/>
  <c r="G505" i="23"/>
  <c r="G506" i="23"/>
  <c r="G507" i="23"/>
  <c r="G508" i="23"/>
  <c r="G509" i="23"/>
  <c r="G510" i="23"/>
  <c r="G511" i="23"/>
  <c r="G512" i="23"/>
  <c r="G513" i="23"/>
  <c r="G514" i="23"/>
  <c r="G515" i="23"/>
  <c r="G517" i="23"/>
  <c r="G518" i="23"/>
  <c r="G519" i="23"/>
  <c r="G520" i="23"/>
  <c r="G521" i="23"/>
  <c r="G522" i="23"/>
  <c r="G523" i="23"/>
  <c r="G524" i="23"/>
  <c r="G525" i="23"/>
  <c r="G526" i="23"/>
  <c r="G527" i="23"/>
  <c r="G528" i="23"/>
  <c r="G529" i="23"/>
  <c r="G530" i="23"/>
  <c r="G531" i="23"/>
  <c r="G533" i="23"/>
  <c r="G534" i="23"/>
  <c r="G535" i="23"/>
  <c r="G536" i="23"/>
  <c r="G537" i="23"/>
  <c r="G538" i="23"/>
  <c r="G541" i="23"/>
  <c r="G542" i="23"/>
  <c r="G543" i="23"/>
  <c r="G544" i="23"/>
  <c r="G545" i="23"/>
  <c r="G546" i="23"/>
  <c r="G547" i="23"/>
  <c r="G548" i="23"/>
  <c r="G549" i="23"/>
  <c r="G550" i="23"/>
  <c r="G551" i="23"/>
  <c r="G553" i="23"/>
  <c r="G555" i="23"/>
  <c r="G556" i="23"/>
  <c r="G557" i="23"/>
  <c r="G559" i="23"/>
  <c r="G560" i="23"/>
  <c r="G561" i="23"/>
  <c r="G562" i="23"/>
  <c r="G563" i="23"/>
  <c r="G564" i="23"/>
  <c r="G565" i="23"/>
  <c r="G566" i="23"/>
  <c r="G567" i="23"/>
  <c r="G2" i="23"/>
  <c r="F3" i="23" a="1"/>
  <c r="F3" i="23" s="1"/>
  <c r="F4" i="23" a="1"/>
  <c r="F4" i="23" s="1"/>
  <c r="F5" i="23" a="1"/>
  <c r="F5" i="23" s="1"/>
  <c r="F6" i="23" a="1"/>
  <c r="F6" i="23" s="1"/>
  <c r="F7" i="23" a="1"/>
  <c r="F7" i="23" s="1"/>
  <c r="F8" i="23" a="1"/>
  <c r="F8" i="23" s="1"/>
  <c r="F9" i="23" a="1"/>
  <c r="F9" i="23" s="1"/>
  <c r="F10" i="23" a="1"/>
  <c r="F10" i="23"/>
  <c r="F11" i="23" a="1"/>
  <c r="F11" i="23" s="1"/>
  <c r="F12" i="23" a="1"/>
  <c r="F12" i="23"/>
  <c r="F13" i="23" a="1"/>
  <c r="F13" i="23" s="1"/>
  <c r="F14" i="23" a="1"/>
  <c r="F14" i="23"/>
  <c r="F15" i="23" a="1"/>
  <c r="F15" i="23" s="1"/>
  <c r="F16" i="23" a="1"/>
  <c r="F16" i="23" s="1"/>
  <c r="F17" i="23" a="1"/>
  <c r="F17" i="23" s="1"/>
  <c r="F18" i="23" a="1"/>
  <c r="F18" i="23" s="1"/>
  <c r="F19" i="23" a="1"/>
  <c r="F19" i="23" s="1"/>
  <c r="F20" i="23" a="1"/>
  <c r="F20" i="23" s="1"/>
  <c r="F21" i="23" a="1"/>
  <c r="F21" i="23" s="1"/>
  <c r="F22" i="23" a="1"/>
  <c r="F22" i="23" s="1"/>
  <c r="F23" i="23" a="1"/>
  <c r="F23" i="23" s="1"/>
  <c r="F24" i="23" a="1"/>
  <c r="F24" i="23" s="1"/>
  <c r="F25" i="23" a="1"/>
  <c r="F25" i="23" s="1"/>
  <c r="F26" i="23" a="1"/>
  <c r="F26" i="23"/>
  <c r="F27" i="23" a="1"/>
  <c r="F27" i="23" s="1"/>
  <c r="F28" i="23" a="1"/>
  <c r="F28" i="23"/>
  <c r="F29" i="23" a="1"/>
  <c r="F29" i="23" s="1"/>
  <c r="F30" i="23" a="1"/>
  <c r="F30" i="23"/>
  <c r="F31" i="23" a="1"/>
  <c r="F31" i="23" s="1"/>
  <c r="F32" i="23" a="1"/>
  <c r="F32" i="23" s="1"/>
  <c r="F33" i="23" a="1"/>
  <c r="F33" i="23" s="1"/>
  <c r="F34" i="23" a="1"/>
  <c r="F34" i="23" s="1"/>
  <c r="F35" i="23" a="1"/>
  <c r="F35" i="23" s="1"/>
  <c r="F36" i="23" a="1"/>
  <c r="F36" i="23" s="1"/>
  <c r="F37" i="23" a="1"/>
  <c r="F37" i="23" s="1"/>
  <c r="F38" i="23" a="1"/>
  <c r="F38" i="23" s="1"/>
  <c r="F39" i="23" a="1"/>
  <c r="F39" i="23" s="1"/>
  <c r="F40" i="23" a="1"/>
  <c r="F40" i="23" s="1"/>
  <c r="F41" i="23" a="1"/>
  <c r="F41" i="23" s="1"/>
  <c r="F42" i="23" a="1"/>
  <c r="F42" i="23" s="1"/>
  <c r="F43" i="23" a="1"/>
  <c r="F43" i="23" s="1"/>
  <c r="F44" i="23" a="1"/>
  <c r="F44" i="23"/>
  <c r="F45" i="23" a="1"/>
  <c r="F45" i="23" s="1"/>
  <c r="F46" i="23" a="1"/>
  <c r="F46" i="23" s="1"/>
  <c r="F47" i="23" a="1"/>
  <c r="F47" i="23" s="1"/>
  <c r="F48" i="23" a="1"/>
  <c r="F48" i="23"/>
  <c r="F49" i="23" a="1"/>
  <c r="F49" i="23" s="1"/>
  <c r="F50" i="23" a="1"/>
  <c r="F50" i="23" s="1"/>
  <c r="F51" i="23" a="1"/>
  <c r="F51" i="23" s="1"/>
  <c r="F52" i="23" a="1"/>
  <c r="F52" i="23" s="1"/>
  <c r="F53" i="23" a="1"/>
  <c r="F53" i="23" s="1"/>
  <c r="F54" i="23" a="1"/>
  <c r="F54" i="23" s="1"/>
  <c r="F55" i="23" a="1"/>
  <c r="F55" i="23" s="1"/>
  <c r="F56" i="23" a="1"/>
  <c r="F56" i="23" s="1"/>
  <c r="F57" i="23" a="1"/>
  <c r="F57" i="23" s="1"/>
  <c r="F58" i="23" a="1"/>
  <c r="F58" i="23" s="1"/>
  <c r="F59" i="23" a="1"/>
  <c r="F59" i="23" s="1"/>
  <c r="F60" i="23" a="1"/>
  <c r="F60" i="23"/>
  <c r="F61" i="23" a="1"/>
  <c r="F61" i="23" s="1"/>
  <c r="F62" i="23" a="1"/>
  <c r="F62" i="23" s="1"/>
  <c r="F63" i="23" a="1"/>
  <c r="F63" i="23" s="1"/>
  <c r="F64" i="23" a="1"/>
  <c r="F64" i="23" s="1"/>
  <c r="F65" i="23" a="1"/>
  <c r="F65" i="23" s="1"/>
  <c r="F66" i="23" a="1"/>
  <c r="F66" i="23" s="1"/>
  <c r="F67" i="23" a="1"/>
  <c r="F67" i="23" s="1"/>
  <c r="F68" i="23" a="1"/>
  <c r="F68" i="23" s="1"/>
  <c r="F69" i="23" a="1"/>
  <c r="F69" i="23" s="1"/>
  <c r="F70" i="23" a="1"/>
  <c r="F70" i="23" s="1"/>
  <c r="F71" i="23" a="1"/>
  <c r="F71" i="23" s="1"/>
  <c r="F72" i="23" a="1"/>
  <c r="F72" i="23" s="1"/>
  <c r="F73" i="23" a="1"/>
  <c r="F73" i="23" s="1"/>
  <c r="F74" i="23" a="1"/>
  <c r="F74" i="23" s="1"/>
  <c r="F75" i="23" a="1"/>
  <c r="F75" i="23" s="1"/>
  <c r="F76" i="23" a="1"/>
  <c r="F76" i="23"/>
  <c r="F77" i="23" a="1"/>
  <c r="F77" i="23" s="1"/>
  <c r="F78" i="23" a="1"/>
  <c r="F78" i="23" s="1"/>
  <c r="F79" i="23" a="1"/>
  <c r="F79" i="23" s="1"/>
  <c r="F80" i="23" a="1"/>
  <c r="F80" i="23" s="1"/>
  <c r="F81" i="23" a="1"/>
  <c r="F81" i="23" s="1"/>
  <c r="F82" i="23" a="1"/>
  <c r="F82" i="23" s="1"/>
  <c r="F83" i="23" a="1"/>
  <c r="F83" i="23" s="1"/>
  <c r="F84" i="23" a="1"/>
  <c r="F84" i="23" s="1"/>
  <c r="F85" i="23" a="1"/>
  <c r="F85" i="23" s="1"/>
  <c r="F86" i="23" a="1"/>
  <c r="F86" i="23" s="1"/>
  <c r="F87" i="23" a="1"/>
  <c r="F87" i="23" s="1"/>
  <c r="F88" i="23" a="1"/>
  <c r="F88" i="23" s="1"/>
  <c r="F89" i="23" a="1"/>
  <c r="F89" i="23" s="1"/>
  <c r="F90" i="23" a="1"/>
  <c r="F90" i="23" s="1"/>
  <c r="F91" i="23" a="1"/>
  <c r="F91" i="23" s="1"/>
  <c r="F92" i="23" a="1"/>
  <c r="F92" i="23" s="1"/>
  <c r="F93" i="23" a="1"/>
  <c r="F93" i="23" s="1"/>
  <c r="F94" i="23" a="1"/>
  <c r="F94" i="23" s="1"/>
  <c r="F95" i="23" a="1"/>
  <c r="F95" i="23" s="1"/>
  <c r="F96" i="23" a="1"/>
  <c r="F96" i="23" s="1"/>
  <c r="F97" i="23" a="1"/>
  <c r="F97" i="23" s="1"/>
  <c r="F98" i="23" a="1"/>
  <c r="F98" i="23" s="1"/>
  <c r="F99" i="23" a="1"/>
  <c r="F99" i="23" s="1"/>
  <c r="F100" i="23" a="1"/>
  <c r="F100" i="23" s="1"/>
  <c r="F101" i="23" a="1"/>
  <c r="F101" i="23" s="1"/>
  <c r="F102" i="23" a="1"/>
  <c r="F102" i="23" s="1"/>
  <c r="F103" i="23" a="1"/>
  <c r="F103" i="23" s="1"/>
  <c r="F104" i="23" a="1"/>
  <c r="F104" i="23" s="1"/>
  <c r="F105" i="23" a="1"/>
  <c r="F105" i="23" s="1"/>
  <c r="F106" i="23" a="1"/>
  <c r="F106" i="23" s="1"/>
  <c r="F107" i="23" a="1"/>
  <c r="F107" i="23" s="1"/>
  <c r="F108" i="23" a="1"/>
  <c r="F108" i="23" s="1"/>
  <c r="F109" i="23" a="1"/>
  <c r="F109" i="23" s="1"/>
  <c r="F110" i="23" a="1"/>
  <c r="F110" i="23" s="1"/>
  <c r="F111" i="23" a="1"/>
  <c r="F111" i="23" s="1"/>
  <c r="F112" i="23" a="1"/>
  <c r="F112" i="23" s="1"/>
  <c r="F113" i="23" a="1"/>
  <c r="F113" i="23" s="1"/>
  <c r="F114" i="23" a="1"/>
  <c r="F114" i="23" s="1"/>
  <c r="F115" i="23" a="1"/>
  <c r="F115" i="23" s="1"/>
  <c r="F116" i="23" a="1"/>
  <c r="F116" i="23" s="1"/>
  <c r="F117" i="23" a="1"/>
  <c r="F117" i="23" s="1"/>
  <c r="F118" i="23" a="1"/>
  <c r="F118" i="23" s="1"/>
  <c r="F119" i="23" a="1"/>
  <c r="F119" i="23" s="1"/>
  <c r="F120" i="23" a="1"/>
  <c r="F120" i="23" s="1"/>
  <c r="F121" i="23" a="1"/>
  <c r="F121" i="23" s="1"/>
  <c r="F122" i="23" a="1"/>
  <c r="F122" i="23"/>
  <c r="F123" i="23" a="1"/>
  <c r="F123" i="23" s="1"/>
  <c r="F124" i="23" a="1"/>
  <c r="F124" i="23"/>
  <c r="F125" i="23" a="1"/>
  <c r="F125" i="23" s="1"/>
  <c r="F126" i="23" a="1"/>
  <c r="F126" i="23" s="1"/>
  <c r="F127" i="23" a="1"/>
  <c r="F127" i="23" s="1"/>
  <c r="F128" i="23" a="1"/>
  <c r="F128" i="23"/>
  <c r="F129" i="23" a="1"/>
  <c r="F129" i="23" s="1"/>
  <c r="F130" i="23" a="1"/>
  <c r="F130" i="23" s="1"/>
  <c r="F131" i="23" a="1"/>
  <c r="F131" i="23" s="1"/>
  <c r="F132" i="23" a="1"/>
  <c r="F132" i="23" s="1"/>
  <c r="F133" i="23" a="1"/>
  <c r="F133" i="23" s="1"/>
  <c r="F134" i="23" a="1"/>
  <c r="F134" i="23" s="1"/>
  <c r="F135" i="23" a="1"/>
  <c r="F135" i="23" s="1"/>
  <c r="F136" i="23" a="1"/>
  <c r="F136" i="23" s="1"/>
  <c r="F137" i="23" a="1"/>
  <c r="F137" i="23" s="1"/>
  <c r="F138" i="23" a="1"/>
  <c r="F138" i="23" s="1"/>
  <c r="F139" i="23" a="1"/>
  <c r="F139" i="23" s="1"/>
  <c r="F140" i="23" a="1"/>
  <c r="F140" i="23" s="1"/>
  <c r="F141" i="23" a="1"/>
  <c r="F141" i="23" s="1"/>
  <c r="F142" i="23" a="1"/>
  <c r="F142" i="23" s="1"/>
  <c r="F143" i="23" a="1"/>
  <c r="F143" i="23" s="1"/>
  <c r="F144" i="23" a="1"/>
  <c r="F144" i="23" s="1"/>
  <c r="F145" i="23" a="1"/>
  <c r="F145" i="23" s="1"/>
  <c r="F146" i="23" a="1"/>
  <c r="F146" i="23" s="1"/>
  <c r="F147" i="23" a="1"/>
  <c r="F147" i="23" s="1"/>
  <c r="F148" i="23" a="1"/>
  <c r="F148" i="23" s="1"/>
  <c r="F149" i="23" a="1"/>
  <c r="F149" i="23" s="1"/>
  <c r="F150" i="23" a="1"/>
  <c r="F150" i="23" s="1"/>
  <c r="F151" i="23" a="1"/>
  <c r="F151" i="23" s="1"/>
  <c r="F152" i="23" a="1"/>
  <c r="F152" i="23" s="1"/>
  <c r="F153" i="23" a="1"/>
  <c r="F153" i="23" s="1"/>
  <c r="F154" i="23" a="1"/>
  <c r="F154" i="23"/>
  <c r="F155" i="23" a="1"/>
  <c r="F155" i="23" s="1"/>
  <c r="F156" i="23" a="1"/>
  <c r="F156" i="23" s="1"/>
  <c r="F157" i="23" a="1"/>
  <c r="F157" i="23" s="1"/>
  <c r="F158" i="23" a="1"/>
  <c r="F158" i="23" s="1"/>
  <c r="F159" i="23" a="1"/>
  <c r="F159" i="23" s="1"/>
  <c r="F160" i="23" a="1"/>
  <c r="F160" i="23" s="1"/>
  <c r="F161" i="23" a="1"/>
  <c r="F161" i="23" s="1"/>
  <c r="F162" i="23" a="1"/>
  <c r="F162" i="23" s="1"/>
  <c r="F163" i="23" a="1"/>
  <c r="F163" i="23" s="1"/>
  <c r="F164" i="23" a="1"/>
  <c r="F164" i="23" s="1"/>
  <c r="F165" i="23" a="1"/>
  <c r="F165" i="23" s="1"/>
  <c r="F166" i="23" a="1"/>
  <c r="F166" i="23"/>
  <c r="F167" i="23" a="1"/>
  <c r="F167" i="23" s="1"/>
  <c r="F168" i="23" a="1"/>
  <c r="F168" i="23" s="1"/>
  <c r="F169" i="23" a="1"/>
  <c r="F169" i="23" s="1"/>
  <c r="F170" i="23" a="1"/>
  <c r="F170" i="23"/>
  <c r="F171" i="23" a="1"/>
  <c r="F171" i="23" s="1"/>
  <c r="F172" i="23" a="1"/>
  <c r="F172" i="23" s="1"/>
  <c r="F173" i="23" a="1"/>
  <c r="F173" i="23" s="1"/>
  <c r="F174" i="23" a="1"/>
  <c r="F174" i="23"/>
  <c r="F175" i="23" a="1"/>
  <c r="F175" i="23" s="1"/>
  <c r="F176" i="23" a="1"/>
  <c r="F176" i="23" s="1"/>
  <c r="F177" i="23" a="1"/>
  <c r="F177" i="23" s="1"/>
  <c r="F178" i="23" a="1"/>
  <c r="F178" i="23" s="1"/>
  <c r="F179" i="23" a="1"/>
  <c r="F179" i="23" s="1"/>
  <c r="F181" i="23" a="1"/>
  <c r="F181" i="23" s="1"/>
  <c r="F182" i="23" a="1"/>
  <c r="F182" i="23" s="1"/>
  <c r="F183" i="23" a="1"/>
  <c r="F183" i="23" s="1"/>
  <c r="F184" i="23" a="1"/>
  <c r="F184" i="23" s="1"/>
  <c r="F185" i="23" a="1"/>
  <c r="F185" i="23" s="1"/>
  <c r="F186" i="23" a="1"/>
  <c r="F186" i="23" s="1"/>
  <c r="F187" i="23" a="1"/>
  <c r="F187" i="23"/>
  <c r="F188" i="23" a="1"/>
  <c r="F188" i="23" s="1"/>
  <c r="F189" i="23" a="1"/>
  <c r="F189" i="23" s="1"/>
  <c r="F190" i="23" a="1"/>
  <c r="F190" i="23" s="1"/>
  <c r="F191" i="23" a="1"/>
  <c r="F191" i="23"/>
  <c r="F192" i="23" a="1"/>
  <c r="F192" i="23" s="1"/>
  <c r="F193" i="23" a="1"/>
  <c r="F193" i="23" s="1"/>
  <c r="F194" i="23" a="1"/>
  <c r="F194" i="23" s="1"/>
  <c r="F195" i="23" a="1"/>
  <c r="F195" i="23" s="1"/>
  <c r="F196" i="23" a="1"/>
  <c r="F196" i="23" s="1"/>
  <c r="F197" i="23" a="1"/>
  <c r="F197" i="23" s="1"/>
  <c r="F198" i="23" a="1"/>
  <c r="F198" i="23" s="1"/>
  <c r="F199" i="23" a="1"/>
  <c r="F199" i="23" s="1"/>
  <c r="F200" i="23" a="1"/>
  <c r="F200" i="23" s="1"/>
  <c r="F201" i="23" a="1"/>
  <c r="F201" i="23" s="1"/>
  <c r="F202" i="23" a="1"/>
  <c r="F202" i="23" s="1"/>
  <c r="F203" i="23" a="1"/>
  <c r="F203" i="23" s="1"/>
  <c r="F204" i="23" a="1"/>
  <c r="F204" i="23" s="1"/>
  <c r="F205" i="23" a="1"/>
  <c r="F205" i="23" s="1"/>
  <c r="F206" i="23" a="1"/>
  <c r="F206" i="23" s="1"/>
  <c r="F207" i="23" a="1"/>
  <c r="F207" i="23"/>
  <c r="F208" i="23" a="1"/>
  <c r="F208" i="23" s="1"/>
  <c r="F209" i="23" a="1"/>
  <c r="F209" i="23" s="1"/>
  <c r="F210" i="23" a="1"/>
  <c r="F210" i="23" s="1"/>
  <c r="F211" i="23" a="1"/>
  <c r="F211" i="23" s="1"/>
  <c r="F212" i="23" a="1"/>
  <c r="F212" i="23" s="1"/>
  <c r="F213" i="23" a="1"/>
  <c r="F213" i="23" s="1"/>
  <c r="F214" i="23" a="1"/>
  <c r="F214" i="23" s="1"/>
  <c r="F215" i="23" a="1"/>
  <c r="F215" i="23" s="1"/>
  <c r="F216" i="23" a="1"/>
  <c r="F216" i="23" s="1"/>
  <c r="F217" i="23" a="1"/>
  <c r="F217" i="23" s="1"/>
  <c r="F218" i="23" a="1"/>
  <c r="F218" i="23" s="1"/>
  <c r="F219" i="23" a="1"/>
  <c r="F219" i="23" s="1"/>
  <c r="F220" i="23" a="1"/>
  <c r="F220" i="23" s="1"/>
  <c r="F221" i="23" a="1"/>
  <c r="F221" i="23" s="1"/>
  <c r="F222" i="23" a="1"/>
  <c r="F222" i="23" s="1"/>
  <c r="F223" i="23" a="1"/>
  <c r="F223" i="23" s="1"/>
  <c r="F224" i="23" a="1"/>
  <c r="F224" i="23" s="1"/>
  <c r="F225" i="23" a="1"/>
  <c r="F225" i="23" s="1"/>
  <c r="F226" i="23" a="1"/>
  <c r="F226" i="23" s="1"/>
  <c r="F227" i="23" a="1"/>
  <c r="F227" i="23" s="1"/>
  <c r="F228" i="23" a="1"/>
  <c r="F228" i="23" s="1"/>
  <c r="F229" i="23" a="1"/>
  <c r="F229" i="23" s="1"/>
  <c r="F230" i="23" a="1"/>
  <c r="F230" i="23" s="1"/>
  <c r="F231" i="23" a="1"/>
  <c r="F231" i="23"/>
  <c r="F232" i="23" a="1"/>
  <c r="F232" i="23" s="1"/>
  <c r="F233" i="23" a="1"/>
  <c r="F233" i="23" s="1"/>
  <c r="F234" i="23" a="1"/>
  <c r="F234" i="23" s="1"/>
  <c r="F235" i="23" a="1"/>
  <c r="F235" i="23" s="1"/>
  <c r="F236" i="23" a="1"/>
  <c r="F236" i="23" s="1"/>
  <c r="F237" i="23" a="1"/>
  <c r="F237" i="23" s="1"/>
  <c r="F238" i="23" a="1"/>
  <c r="F238" i="23" s="1"/>
  <c r="F239" i="23" a="1"/>
  <c r="F239" i="23" s="1"/>
  <c r="F240" i="23" a="1"/>
  <c r="F240" i="23" s="1"/>
  <c r="F241" i="23" a="1"/>
  <c r="F241" i="23" s="1"/>
  <c r="F242" i="23" a="1"/>
  <c r="F242" i="23" s="1"/>
  <c r="F243" i="23" a="1"/>
  <c r="F243" i="23" s="1"/>
  <c r="F244" i="23" a="1"/>
  <c r="F244" i="23" s="1"/>
  <c r="F245" i="23" a="1"/>
  <c r="F245" i="23" s="1"/>
  <c r="F246" i="23" a="1"/>
  <c r="F246" i="23" s="1"/>
  <c r="F247" i="23" a="1"/>
  <c r="F247" i="23" s="1"/>
  <c r="F248" i="23" a="1"/>
  <c r="F248" i="23" s="1"/>
  <c r="F249" i="23" a="1"/>
  <c r="F249" i="23" s="1"/>
  <c r="F250" i="23" a="1"/>
  <c r="F250" i="23" s="1"/>
  <c r="F251" i="23" a="1"/>
  <c r="F251" i="23"/>
  <c r="F252" i="23" a="1"/>
  <c r="F252" i="23" s="1"/>
  <c r="F253" i="23" a="1"/>
  <c r="F253" i="23" s="1"/>
  <c r="F254" i="23" a="1"/>
  <c r="F254" i="23" s="1"/>
  <c r="F255" i="23" a="1"/>
  <c r="F255" i="23" s="1"/>
  <c r="F256" i="23" a="1"/>
  <c r="F256" i="23" s="1"/>
  <c r="F257" i="23" a="1"/>
  <c r="F257" i="23" s="1"/>
  <c r="F258" i="23" a="1"/>
  <c r="F258" i="23" s="1"/>
  <c r="F259" i="23" a="1"/>
  <c r="F259" i="23" s="1"/>
  <c r="F260" i="23" a="1"/>
  <c r="F260" i="23" s="1"/>
  <c r="F261" i="23" a="1"/>
  <c r="F261" i="23" s="1"/>
  <c r="F262" i="23" a="1"/>
  <c r="F262" i="23" s="1"/>
  <c r="F263" i="23" a="1"/>
  <c r="F263" i="23"/>
  <c r="F264" i="23" a="1"/>
  <c r="F264" i="23" s="1"/>
  <c r="F265" i="23" a="1"/>
  <c r="F265" i="23" s="1"/>
  <c r="F266" i="23" a="1"/>
  <c r="F266" i="23" s="1"/>
  <c r="F267" i="23" a="1"/>
  <c r="F267" i="23" s="1"/>
  <c r="F268" i="23" a="1"/>
  <c r="F268" i="23" s="1"/>
  <c r="F269" i="23" a="1"/>
  <c r="F269" i="23" s="1"/>
  <c r="F270" i="23" a="1"/>
  <c r="F270" i="23" s="1"/>
  <c r="F271" i="23" a="1"/>
  <c r="F271" i="23"/>
  <c r="F272" i="23" a="1"/>
  <c r="F272" i="23" s="1"/>
  <c r="F273" i="23" a="1"/>
  <c r="F273" i="23" s="1"/>
  <c r="F274" i="23" a="1"/>
  <c r="F274" i="23" s="1"/>
  <c r="F275" i="23" a="1"/>
  <c r="F275" i="23" s="1"/>
  <c r="F276" i="23" a="1"/>
  <c r="F276" i="23"/>
  <c r="F277" i="23" a="1"/>
  <c r="F277" i="23" s="1"/>
  <c r="F278" i="23" a="1"/>
  <c r="F278" i="23"/>
  <c r="F279" i="23" a="1"/>
  <c r="F279" i="23" s="1"/>
  <c r="F280" i="23" a="1"/>
  <c r="F280" i="23"/>
  <c r="F281" i="23" a="1"/>
  <c r="F281" i="23" s="1"/>
  <c r="F282" i="23" a="1"/>
  <c r="F282" i="23" s="1"/>
  <c r="F283" i="23" a="1"/>
  <c r="F283" i="23" s="1"/>
  <c r="F284" i="23" a="1"/>
  <c r="F284" i="23" s="1"/>
  <c r="F285" i="23" a="1"/>
  <c r="F285" i="23" s="1"/>
  <c r="F286" i="23" a="1"/>
  <c r="F286" i="23" s="1"/>
  <c r="F287" i="23" a="1"/>
  <c r="F287" i="23" s="1"/>
  <c r="F288" i="23" a="1"/>
  <c r="F288" i="23" s="1"/>
  <c r="F289" i="23" a="1"/>
  <c r="F289" i="23" s="1"/>
  <c r="F290" i="23" a="1"/>
  <c r="F290" i="23" s="1"/>
  <c r="F291" i="23" a="1"/>
  <c r="F291" i="23" s="1"/>
  <c r="F292" i="23" a="1"/>
  <c r="F292" i="23" s="1"/>
  <c r="F293" i="23" a="1"/>
  <c r="F293" i="23" s="1"/>
  <c r="F294" i="23" a="1"/>
  <c r="F294" i="23" s="1"/>
  <c r="F295" i="23" a="1"/>
  <c r="F295" i="23" s="1"/>
  <c r="F296" i="23" a="1"/>
  <c r="F296" i="23" s="1"/>
  <c r="F297" i="23" a="1"/>
  <c r="F297" i="23" s="1"/>
  <c r="F298" i="23" a="1"/>
  <c r="F298" i="23" s="1"/>
  <c r="F299" i="23" a="1"/>
  <c r="F299" i="23" s="1"/>
  <c r="F300" i="23" a="1"/>
  <c r="F300" i="23" s="1"/>
  <c r="F301" i="23" a="1"/>
  <c r="F301" i="23"/>
  <c r="F302" i="23" a="1"/>
  <c r="F302" i="23" s="1"/>
  <c r="F303" i="23" a="1"/>
  <c r="F303" i="23" s="1"/>
  <c r="F304" i="23" a="1"/>
  <c r="F304" i="23" s="1"/>
  <c r="F305" i="23" a="1"/>
  <c r="F305" i="23" s="1"/>
  <c r="F306" i="23" a="1"/>
  <c r="F306" i="23" s="1"/>
  <c r="F307" i="23" a="1"/>
  <c r="F307" i="23" s="1"/>
  <c r="F308" i="23" a="1"/>
  <c r="F308" i="23" s="1"/>
  <c r="F309" i="23" a="1"/>
  <c r="F309" i="23" s="1"/>
  <c r="F310" i="23" a="1"/>
  <c r="F310" i="23" s="1"/>
  <c r="F311" i="23" a="1"/>
  <c r="F311" i="23" s="1"/>
  <c r="F312" i="23" a="1"/>
  <c r="F312" i="23" s="1"/>
  <c r="F313" i="23" a="1"/>
  <c r="F313" i="23"/>
  <c r="F314" i="23" a="1"/>
  <c r="F314" i="23" s="1"/>
  <c r="F315" i="23" a="1"/>
  <c r="F315" i="23" s="1"/>
  <c r="F316" i="23" a="1"/>
  <c r="F316" i="23" s="1"/>
  <c r="F317" i="23" a="1"/>
  <c r="F317" i="23"/>
  <c r="F318" i="23" a="1"/>
  <c r="F318" i="23" s="1"/>
  <c r="F319" i="23" a="1"/>
  <c r="F319" i="23" s="1"/>
  <c r="F320" i="23" a="1"/>
  <c r="F320" i="23" s="1"/>
  <c r="F321" i="23" a="1"/>
  <c r="F321" i="23" s="1"/>
  <c r="F322" i="23" a="1"/>
  <c r="F322" i="23" s="1"/>
  <c r="F323" i="23" a="1"/>
  <c r="F323" i="23" s="1"/>
  <c r="F324" i="23" a="1"/>
  <c r="F324" i="23" s="1"/>
  <c r="F325" i="23" a="1"/>
  <c r="F325" i="23" s="1"/>
  <c r="F326" i="23" a="1"/>
  <c r="F326" i="23" s="1"/>
  <c r="F327" i="23" a="1"/>
  <c r="F327" i="23" s="1"/>
  <c r="F328" i="23" a="1"/>
  <c r="F328" i="23" s="1"/>
  <c r="F329" i="23" a="1"/>
  <c r="F329" i="23" s="1"/>
  <c r="F330" i="23" a="1"/>
  <c r="F330" i="23" s="1"/>
  <c r="F331" i="23" a="1"/>
  <c r="F331" i="23" s="1"/>
  <c r="F332" i="23" a="1"/>
  <c r="F332" i="23" s="1"/>
  <c r="F333" i="23" a="1"/>
  <c r="F333" i="23" s="1"/>
  <c r="F334" i="23" a="1"/>
  <c r="F334" i="23" s="1"/>
  <c r="F335" i="23" a="1"/>
  <c r="F335" i="23" s="1"/>
  <c r="F336" i="23" a="1"/>
  <c r="F336" i="23" s="1"/>
  <c r="F337" i="23" a="1"/>
  <c r="F337" i="23" s="1"/>
  <c r="F338" i="23" a="1"/>
  <c r="F338" i="23" s="1"/>
  <c r="F339" i="23" a="1"/>
  <c r="F339" i="23" s="1"/>
  <c r="F340" i="23" a="1"/>
  <c r="F340" i="23" s="1"/>
  <c r="F341" i="23" a="1"/>
  <c r="F341" i="23"/>
  <c r="F342" i="23" a="1"/>
  <c r="F342" i="23" s="1"/>
  <c r="F343" i="23" a="1"/>
  <c r="F343" i="23" s="1"/>
  <c r="F344" i="23" a="1"/>
  <c r="F344" i="23" s="1"/>
  <c r="F345" i="23" a="1"/>
  <c r="F345" i="23" s="1"/>
  <c r="F346" i="23" a="1"/>
  <c r="F346" i="23" s="1"/>
  <c r="F347" i="23" a="1"/>
  <c r="F347" i="23" s="1"/>
  <c r="F348" i="23" a="1"/>
  <c r="F348" i="23" s="1"/>
  <c r="F349" i="23" a="1"/>
  <c r="F349" i="23" s="1"/>
  <c r="F350" i="23" a="1"/>
  <c r="F350" i="23" s="1"/>
  <c r="F351" i="23" a="1"/>
  <c r="F351" i="23" s="1"/>
  <c r="F352" i="23" a="1"/>
  <c r="F352" i="23" s="1"/>
  <c r="F353" i="23" a="1"/>
  <c r="F353" i="23" s="1"/>
  <c r="F354" i="23" a="1"/>
  <c r="F354" i="23" s="1"/>
  <c r="F355" i="23" a="1"/>
  <c r="F355" i="23" s="1"/>
  <c r="F356" i="23" a="1"/>
  <c r="F356" i="23" s="1"/>
  <c r="F357" i="23" a="1"/>
  <c r="F357" i="23" s="1"/>
  <c r="F358" i="23" a="1"/>
  <c r="F358" i="23" s="1"/>
  <c r="F359" i="23" a="1"/>
  <c r="F359" i="23" s="1"/>
  <c r="F360" i="23" a="1"/>
  <c r="F360" i="23" s="1"/>
  <c r="F361" i="23" a="1"/>
  <c r="F361" i="23" s="1"/>
  <c r="F362" i="23" a="1"/>
  <c r="F362" i="23" s="1"/>
  <c r="F363" i="23" a="1"/>
  <c r="F363" i="23" s="1"/>
  <c r="F364" i="23" a="1"/>
  <c r="F364" i="23" s="1"/>
  <c r="F365" i="23" a="1"/>
  <c r="F365" i="23"/>
  <c r="F366" i="23" a="1"/>
  <c r="F366" i="23" s="1"/>
  <c r="F367" i="23" a="1"/>
  <c r="F367" i="23" s="1"/>
  <c r="F368" i="23" a="1"/>
  <c r="F368" i="23" s="1"/>
  <c r="F369" i="23" a="1"/>
  <c r="F369" i="23" s="1"/>
  <c r="F370" i="23" a="1"/>
  <c r="F370" i="23" s="1"/>
  <c r="F371" i="23" a="1"/>
  <c r="F371" i="23" s="1"/>
  <c r="F372" i="23" a="1"/>
  <c r="F372" i="23" s="1"/>
  <c r="F373" i="23" a="1"/>
  <c r="F373" i="23" s="1"/>
  <c r="F374" i="23" a="1"/>
  <c r="F374" i="23" s="1"/>
  <c r="F375" i="23" a="1"/>
  <c r="F375" i="23" s="1"/>
  <c r="F376" i="23" a="1"/>
  <c r="F376" i="23" s="1"/>
  <c r="F377" i="23" a="1"/>
  <c r="F377" i="23" s="1"/>
  <c r="F378" i="23" a="1"/>
  <c r="F378" i="23" s="1"/>
  <c r="F379" i="23" a="1"/>
  <c r="F379" i="23" s="1"/>
  <c r="F380" i="23" a="1"/>
  <c r="F380" i="23" s="1"/>
  <c r="F381" i="23" a="1"/>
  <c r="F381" i="23" s="1"/>
  <c r="F382" i="23" a="1"/>
  <c r="F382" i="23" s="1"/>
  <c r="F383" i="23" a="1"/>
  <c r="F383" i="23" s="1"/>
  <c r="F384" i="23" a="1"/>
  <c r="F384" i="23" s="1"/>
  <c r="F385" i="23" a="1"/>
  <c r="F385" i="23" s="1"/>
  <c r="F386" i="23" a="1"/>
  <c r="F386" i="23" s="1"/>
  <c r="F387" i="23" a="1"/>
  <c r="F387" i="23" s="1"/>
  <c r="F388" i="23" a="1"/>
  <c r="F388" i="23" s="1"/>
  <c r="F389" i="23" a="1"/>
  <c r="F389" i="23"/>
  <c r="F390" i="23" a="1"/>
  <c r="F390" i="23" s="1"/>
  <c r="F391" i="23" a="1"/>
  <c r="F391" i="23" s="1"/>
  <c r="F392" i="23" a="1"/>
  <c r="F392" i="23" s="1"/>
  <c r="F393" i="23" a="1"/>
  <c r="F393" i="23" s="1"/>
  <c r="F394" i="23" a="1"/>
  <c r="F394" i="23" s="1"/>
  <c r="F395" i="23" a="1"/>
  <c r="F395" i="23" s="1"/>
  <c r="F396" i="23" a="1"/>
  <c r="F396" i="23" s="1"/>
  <c r="F397" i="23" a="1"/>
  <c r="F397" i="23"/>
  <c r="F398" i="23" a="1"/>
  <c r="F398" i="23" s="1"/>
  <c r="F399" i="23" a="1"/>
  <c r="F399" i="23" s="1"/>
  <c r="F400" i="23" a="1"/>
  <c r="F400" i="23" s="1"/>
  <c r="F401" i="23" a="1"/>
  <c r="F401" i="23" s="1"/>
  <c r="F402" i="23" a="1"/>
  <c r="F402" i="23" s="1"/>
  <c r="F403" i="23" a="1"/>
  <c r="F403" i="23" s="1"/>
  <c r="F404" i="23" a="1"/>
  <c r="F404" i="23" s="1"/>
  <c r="F405" i="23" a="1"/>
  <c r="F405" i="23" s="1"/>
  <c r="F406" i="23" a="1"/>
  <c r="F406" i="23" s="1"/>
  <c r="F407" i="23" a="1"/>
  <c r="F407" i="23" s="1"/>
  <c r="F408" i="23" a="1"/>
  <c r="F408" i="23" s="1"/>
  <c r="F409" i="23" a="1"/>
  <c r="F409" i="23" s="1"/>
  <c r="F410" i="23" a="1"/>
  <c r="F410" i="23" s="1"/>
  <c r="F411" i="23" a="1"/>
  <c r="F411" i="23" s="1"/>
  <c r="F412" i="23" a="1"/>
  <c r="F412" i="23" s="1"/>
  <c r="F413" i="23" a="1"/>
  <c r="F413" i="23"/>
  <c r="F414" i="23" a="1"/>
  <c r="F414" i="23" s="1"/>
  <c r="F415" i="23" a="1"/>
  <c r="F415" i="23" s="1"/>
  <c r="F416" i="23" a="1"/>
  <c r="F416" i="23" s="1"/>
  <c r="F417" i="23" a="1"/>
  <c r="F417" i="23" s="1"/>
  <c r="F418" i="23" a="1"/>
  <c r="F418" i="23" s="1"/>
  <c r="F419" i="23" a="1"/>
  <c r="F419" i="23" s="1"/>
  <c r="F420" i="23" a="1"/>
  <c r="F420" i="23" s="1"/>
  <c r="F421" i="23" a="1"/>
  <c r="F421" i="23" s="1"/>
  <c r="F422" i="23" a="1"/>
  <c r="F422" i="23" s="1"/>
  <c r="F423" i="23" a="1"/>
  <c r="F423" i="23"/>
  <c r="F424" i="23" a="1"/>
  <c r="F424" i="23" s="1"/>
  <c r="F425" i="23" a="1"/>
  <c r="F425" i="23" s="1"/>
  <c r="F426" i="23" a="1"/>
  <c r="F426" i="23" s="1"/>
  <c r="F427" i="23" a="1"/>
  <c r="F427" i="23" s="1"/>
  <c r="F428" i="23" a="1"/>
  <c r="F428" i="23" s="1"/>
  <c r="F429" i="23" a="1"/>
  <c r="F429" i="23" s="1"/>
  <c r="F430" i="23" a="1"/>
  <c r="F430" i="23" s="1"/>
  <c r="F431" i="23" a="1"/>
  <c r="F431" i="23" s="1"/>
  <c r="F432" i="23" a="1"/>
  <c r="F432" i="23" s="1"/>
  <c r="F433" i="23" a="1"/>
  <c r="F433" i="23" s="1"/>
  <c r="F434" i="23" a="1"/>
  <c r="F434" i="23" s="1"/>
  <c r="F435" i="23" a="1"/>
  <c r="F435" i="23" s="1"/>
  <c r="F436" i="23" a="1"/>
  <c r="F436" i="23" s="1"/>
  <c r="F437" i="23" a="1"/>
  <c r="F437" i="23"/>
  <c r="F438" i="23" a="1"/>
  <c r="F438" i="23" s="1"/>
  <c r="F439" i="23" a="1"/>
  <c r="F439" i="23" s="1"/>
  <c r="F440" i="23" a="1"/>
  <c r="F440" i="23" s="1"/>
  <c r="F441" i="23" a="1"/>
  <c r="F441" i="23" s="1"/>
  <c r="F442" i="23" a="1"/>
  <c r="F442" i="23" s="1"/>
  <c r="F443" i="23" a="1"/>
  <c r="F443" i="23" s="1"/>
  <c r="F444" i="23" a="1"/>
  <c r="F444" i="23" s="1"/>
  <c r="F445" i="23" a="1"/>
  <c r="F445" i="23"/>
  <c r="F446" i="23" a="1"/>
  <c r="F446" i="23" s="1"/>
  <c r="F447" i="23" a="1"/>
  <c r="F447" i="23" s="1"/>
  <c r="F448" i="23" a="1"/>
  <c r="F448" i="23" s="1"/>
  <c r="F449" i="23" a="1"/>
  <c r="F449" i="23" s="1"/>
  <c r="F450" i="23" a="1"/>
  <c r="F450" i="23" s="1"/>
  <c r="F451" i="23" a="1"/>
  <c r="F451" i="23" s="1"/>
  <c r="F452" i="23" a="1"/>
  <c r="F452" i="23" s="1"/>
  <c r="F453" i="23" a="1"/>
  <c r="F453" i="23" s="1"/>
  <c r="F454" i="23" a="1"/>
  <c r="F454" i="23" s="1"/>
  <c r="F455" i="23" a="1"/>
  <c r="F455" i="23" s="1"/>
  <c r="F456" i="23" a="1"/>
  <c r="F456" i="23" s="1"/>
  <c r="F457" i="23" a="1"/>
  <c r="F457" i="23" s="1"/>
  <c r="F458" i="23" a="1"/>
  <c r="F458" i="23"/>
  <c r="F459" i="23" a="1"/>
  <c r="F459" i="23" s="1"/>
  <c r="F460" i="23" a="1"/>
  <c r="F460" i="23" s="1"/>
  <c r="F461" i="23" a="1"/>
  <c r="F461" i="23" s="1"/>
  <c r="F462" i="23" a="1"/>
  <c r="F462" i="23" s="1"/>
  <c r="F463" i="23" a="1"/>
  <c r="F463" i="23" s="1"/>
  <c r="F464" i="23" a="1"/>
  <c r="F464" i="23"/>
  <c r="F465" i="23" a="1"/>
  <c r="F465" i="23" s="1"/>
  <c r="F466" i="23" a="1"/>
  <c r="F466" i="23" s="1"/>
  <c r="F467" i="23" a="1"/>
  <c r="F467" i="23" s="1"/>
  <c r="F468" i="23" a="1"/>
  <c r="F468" i="23" s="1"/>
  <c r="F469" i="23" a="1"/>
  <c r="F469" i="23" s="1"/>
  <c r="F470" i="23" a="1"/>
  <c r="F470" i="23" s="1"/>
  <c r="F471" i="23" a="1"/>
  <c r="F471" i="23" s="1"/>
  <c r="F472" i="23" a="1"/>
  <c r="F472" i="23"/>
  <c r="F473" i="23" a="1"/>
  <c r="F473" i="23" s="1"/>
  <c r="F474" i="23" a="1"/>
  <c r="F474" i="23" s="1"/>
  <c r="F475" i="23" a="1"/>
  <c r="F475" i="23" s="1"/>
  <c r="F476" i="23" a="1"/>
  <c r="F476" i="23"/>
  <c r="F477" i="23" a="1"/>
  <c r="F477" i="23" s="1"/>
  <c r="F478" i="23" a="1"/>
  <c r="F478" i="23" s="1"/>
  <c r="F479" i="23" a="1"/>
  <c r="F479" i="23" s="1"/>
  <c r="F480" i="23" a="1"/>
  <c r="F480" i="23" s="1"/>
  <c r="F481" i="23" a="1"/>
  <c r="F481" i="23" s="1"/>
  <c r="F482" i="23" a="1"/>
  <c r="F482" i="23" s="1"/>
  <c r="F483" i="23" a="1"/>
  <c r="F483" i="23" s="1"/>
  <c r="F484" i="23" a="1"/>
  <c r="F484" i="23" s="1"/>
  <c r="F485" i="23" a="1"/>
  <c r="F485" i="23" s="1"/>
  <c r="F486" i="23" a="1"/>
  <c r="F486" i="23" s="1"/>
  <c r="F487" i="23" a="1"/>
  <c r="F487" i="23" s="1"/>
  <c r="F488" i="23" a="1"/>
  <c r="F488" i="23"/>
  <c r="F489" i="23" a="1"/>
  <c r="F489" i="23" s="1"/>
  <c r="F490" i="23" a="1"/>
  <c r="F490" i="23" s="1"/>
  <c r="F491" i="23" a="1"/>
  <c r="F491" i="23" s="1"/>
  <c r="F492" i="23" a="1"/>
  <c r="F492" i="23"/>
  <c r="F493" i="23" a="1"/>
  <c r="F493" i="23" s="1"/>
  <c r="F494" i="23" a="1"/>
  <c r="F494" i="23" s="1"/>
  <c r="F495" i="23" a="1"/>
  <c r="F495" i="23" s="1"/>
  <c r="F496" i="23" a="1"/>
  <c r="F496" i="23"/>
  <c r="F497" i="23" a="1"/>
  <c r="F497" i="23" s="1"/>
  <c r="F498" i="23" a="1"/>
  <c r="F498" i="23" s="1"/>
  <c r="F499" i="23" a="1"/>
  <c r="F499" i="23" s="1"/>
  <c r="F500" i="23" a="1"/>
  <c r="F500" i="23" s="1"/>
  <c r="F501" i="23" a="1"/>
  <c r="F501" i="23" s="1"/>
  <c r="F502" i="23" a="1"/>
  <c r="F502" i="23" s="1"/>
  <c r="F503" i="23" a="1"/>
  <c r="F503" i="23" s="1"/>
  <c r="F504" i="23" a="1"/>
  <c r="F504" i="23" s="1"/>
  <c r="F505" i="23" a="1"/>
  <c r="F505" i="23" s="1"/>
  <c r="F506" i="23" a="1"/>
  <c r="F506" i="23" s="1"/>
  <c r="F507" i="23" a="1"/>
  <c r="F507" i="23" s="1"/>
  <c r="F508" i="23" a="1"/>
  <c r="F508" i="23" s="1"/>
  <c r="F509" i="23" a="1"/>
  <c r="F509" i="23" s="1"/>
  <c r="F510" i="23" a="1"/>
  <c r="F510" i="23" s="1"/>
  <c r="F511" i="23" a="1"/>
  <c r="F511" i="23" s="1"/>
  <c r="F512" i="23" a="1"/>
  <c r="F512" i="23"/>
  <c r="F513" i="23" a="1"/>
  <c r="F513" i="23" s="1"/>
  <c r="F514" i="23" a="1"/>
  <c r="F514" i="23" s="1"/>
  <c r="F515" i="23" a="1"/>
  <c r="F515" i="23" s="1"/>
  <c r="F516" i="23" a="1"/>
  <c r="F516" i="23" s="1"/>
  <c r="F517" i="23" a="1"/>
  <c r="F517" i="23" s="1"/>
  <c r="F518" i="23" a="1"/>
  <c r="F518" i="23" s="1"/>
  <c r="F519" i="23" a="1"/>
  <c r="F519" i="23" s="1"/>
  <c r="F520" i="23" a="1"/>
  <c r="F520" i="23" s="1"/>
  <c r="F521" i="23" a="1"/>
  <c r="F521" i="23" s="1"/>
  <c r="F522" i="23" a="1"/>
  <c r="F522" i="23" s="1"/>
  <c r="F523" i="23" a="1"/>
  <c r="F523" i="23" s="1"/>
  <c r="F524" i="23" a="1"/>
  <c r="F524" i="23"/>
  <c r="F525" i="23" a="1"/>
  <c r="F525" i="23" s="1"/>
  <c r="F526" i="23" a="1"/>
  <c r="F526" i="23" s="1"/>
  <c r="F527" i="23" a="1"/>
  <c r="F527" i="23" s="1"/>
  <c r="F528" i="23" a="1"/>
  <c r="F528" i="23" s="1"/>
  <c r="F529" i="23" a="1"/>
  <c r="F529" i="23" s="1"/>
  <c r="F530" i="23" a="1"/>
  <c r="F530" i="23" s="1"/>
  <c r="F531" i="23" a="1"/>
  <c r="F531" i="23" s="1"/>
  <c r="F532" i="23" a="1"/>
  <c r="F532" i="23"/>
  <c r="F533" i="23" a="1"/>
  <c r="F533" i="23" s="1"/>
  <c r="F534" i="23" a="1"/>
  <c r="F534" i="23" s="1"/>
  <c r="F535" i="23" a="1"/>
  <c r="F535" i="23" s="1"/>
  <c r="F536" i="23" a="1"/>
  <c r="F536" i="23" s="1"/>
  <c r="F537" i="23" a="1"/>
  <c r="F537" i="23" s="1"/>
  <c r="F538" i="23" a="1"/>
  <c r="F538" i="23" s="1"/>
  <c r="F539" i="23" a="1"/>
  <c r="F539" i="23" s="1"/>
  <c r="F540" i="23" a="1"/>
  <c r="F540" i="23"/>
  <c r="F541" i="23" a="1"/>
  <c r="F541" i="23" s="1"/>
  <c r="F542" i="23" a="1"/>
  <c r="F542" i="23" s="1"/>
  <c r="F543" i="23" a="1"/>
  <c r="F543" i="23" s="1"/>
  <c r="F544" i="23" a="1"/>
  <c r="F544" i="23" s="1"/>
  <c r="F545" i="23" a="1"/>
  <c r="F545" i="23" s="1"/>
  <c r="F546" i="23" a="1"/>
  <c r="F546" i="23" s="1"/>
  <c r="F547" i="23" a="1"/>
  <c r="F547" i="23" s="1"/>
  <c r="F548" i="23" a="1"/>
  <c r="F548" i="23" s="1"/>
  <c r="F549" i="23" a="1"/>
  <c r="F549" i="23" s="1"/>
  <c r="F550" i="23" a="1"/>
  <c r="F550" i="23" s="1"/>
  <c r="F551" i="23" a="1"/>
  <c r="F551" i="23" s="1"/>
  <c r="F552" i="23" a="1"/>
  <c r="F552" i="23" s="1"/>
  <c r="F553" i="23" a="1"/>
  <c r="F553" i="23" s="1"/>
  <c r="F554" i="23" a="1"/>
  <c r="F554" i="23" s="1"/>
  <c r="F555" i="23" a="1"/>
  <c r="F555" i="23" s="1"/>
  <c r="F556" i="23" a="1"/>
  <c r="F556" i="23" s="1"/>
  <c r="F557" i="23" a="1"/>
  <c r="F557" i="23" s="1"/>
  <c r="F558" i="23" a="1"/>
  <c r="F558" i="23" s="1"/>
  <c r="F559" i="23" a="1"/>
  <c r="F559" i="23" s="1"/>
  <c r="F560" i="23" a="1"/>
  <c r="F560" i="23" s="1"/>
  <c r="F561" i="23" a="1"/>
  <c r="F561" i="23" s="1"/>
  <c r="F562" i="23" a="1"/>
  <c r="F562" i="23" s="1"/>
  <c r="F563" i="23" a="1"/>
  <c r="F563" i="23" s="1"/>
  <c r="F564" i="23" a="1"/>
  <c r="F564" i="23" s="1"/>
  <c r="F565" i="23" a="1"/>
  <c r="F565" i="23" s="1"/>
  <c r="F566" i="23" a="1"/>
  <c r="F566" i="23" s="1"/>
  <c r="F567" i="23" a="1"/>
  <c r="F567" i="23" s="1"/>
  <c r="F2" i="23" a="1"/>
  <c r="F2" i="23"/>
  <c r="E243" i="23" a="1"/>
  <c r="E243" i="23" s="1"/>
  <c r="E244" i="23" a="1"/>
  <c r="E244" i="23" s="1"/>
  <c r="E245" i="23" a="1"/>
  <c r="E245" i="23" s="1"/>
  <c r="E246" i="23" a="1"/>
  <c r="E246" i="23" s="1"/>
  <c r="E247" i="23" a="1"/>
  <c r="E247" i="23" s="1"/>
  <c r="E248" i="23" a="1"/>
  <c r="E248" i="23" s="1"/>
  <c r="E249" i="23" a="1"/>
  <c r="E249" i="23" s="1"/>
  <c r="E250" i="23" a="1"/>
  <c r="E250" i="23" s="1"/>
  <c r="E251" i="23" a="1"/>
  <c r="E251" i="23" s="1"/>
  <c r="E252" i="23" a="1"/>
  <c r="E252" i="23" s="1"/>
  <c r="E253" i="23" a="1"/>
  <c r="E253" i="23" s="1"/>
  <c r="E254" i="23" a="1"/>
  <c r="E254" i="23"/>
  <c r="E255" i="23" a="1"/>
  <c r="E255" i="23" s="1"/>
  <c r="E256" i="23" a="1"/>
  <c r="E256" i="23" s="1"/>
  <c r="E257" i="23" a="1"/>
  <c r="E257" i="23" s="1"/>
  <c r="E258" i="23" a="1"/>
  <c r="E258" i="23" s="1"/>
  <c r="E259" i="23" a="1"/>
  <c r="E259" i="23" s="1"/>
  <c r="E260" i="23" a="1"/>
  <c r="E260" i="23" s="1"/>
  <c r="E261" i="23" a="1"/>
  <c r="E261" i="23" s="1"/>
  <c r="E262" i="23" a="1"/>
  <c r="E262" i="23" s="1"/>
  <c r="E263" i="23" a="1"/>
  <c r="E263" i="23" s="1"/>
  <c r="E264" i="23" a="1"/>
  <c r="E264" i="23" s="1"/>
  <c r="E265" i="23" a="1"/>
  <c r="E265" i="23" s="1"/>
  <c r="E266" i="23" a="1"/>
  <c r="E266" i="23" s="1"/>
  <c r="E267" i="23" a="1"/>
  <c r="E267" i="23" s="1"/>
  <c r="E268" i="23" a="1"/>
  <c r="E268" i="23" s="1"/>
  <c r="E269" i="23" a="1"/>
  <c r="E269" i="23" s="1"/>
  <c r="E270" i="23" a="1"/>
  <c r="E270" i="23"/>
  <c r="E271" i="23" a="1"/>
  <c r="E271" i="23" s="1"/>
  <c r="E272" i="23" a="1"/>
  <c r="E272" i="23" s="1"/>
  <c r="E273" i="23" a="1"/>
  <c r="E273" i="23" s="1"/>
  <c r="E274" i="23" a="1"/>
  <c r="E274" i="23" s="1"/>
  <c r="E275" i="23" a="1"/>
  <c r="E275" i="23" s="1"/>
  <c r="E276" i="23" a="1"/>
  <c r="E276" i="23" s="1"/>
  <c r="E277" i="23" a="1"/>
  <c r="E277" i="23" s="1"/>
  <c r="E278" i="23" a="1"/>
  <c r="E278" i="23"/>
  <c r="E279" i="23" a="1"/>
  <c r="E279" i="23" s="1"/>
  <c r="E280" i="23" a="1"/>
  <c r="E280" i="23" s="1"/>
  <c r="E281" i="23" a="1"/>
  <c r="E281" i="23" s="1"/>
  <c r="E282" i="23" a="1"/>
  <c r="E282" i="23" s="1"/>
  <c r="E283" i="23" a="1"/>
  <c r="E283" i="23" s="1"/>
  <c r="E284" i="23" a="1"/>
  <c r="E284" i="23" s="1"/>
  <c r="E285" i="23" a="1"/>
  <c r="E285" i="23" s="1"/>
  <c r="E286" i="23" a="1"/>
  <c r="E286" i="23" s="1"/>
  <c r="E287" i="23" a="1"/>
  <c r="E287" i="23" s="1"/>
  <c r="E288" i="23" a="1"/>
  <c r="E288" i="23" s="1"/>
  <c r="E289" i="23" a="1"/>
  <c r="E289" i="23" s="1"/>
  <c r="E290" i="23" a="1"/>
  <c r="E290" i="23" s="1"/>
  <c r="E291" i="23" a="1"/>
  <c r="E291" i="23" s="1"/>
  <c r="E292" i="23" a="1"/>
  <c r="E292" i="23"/>
  <c r="E293" i="23" a="1"/>
  <c r="E293" i="23" s="1"/>
  <c r="E294" i="23" a="1"/>
  <c r="E294" i="23" s="1"/>
  <c r="E295" i="23" a="1"/>
  <c r="E295" i="23" s="1"/>
  <c r="E296" i="23" a="1"/>
  <c r="E296" i="23" s="1"/>
  <c r="E297" i="23" a="1"/>
  <c r="E297" i="23" s="1"/>
  <c r="E298" i="23" a="1"/>
  <c r="E298" i="23"/>
  <c r="E299" i="23" a="1"/>
  <c r="E299" i="23" s="1"/>
  <c r="E300" i="23" a="1"/>
  <c r="E300" i="23" s="1"/>
  <c r="E301" i="23" a="1"/>
  <c r="E301" i="23" s="1"/>
  <c r="E302" i="23" a="1"/>
  <c r="E302" i="23" s="1"/>
  <c r="E303" i="23" a="1"/>
  <c r="E303" i="23" s="1"/>
  <c r="E304" i="23" a="1"/>
  <c r="E304" i="23" s="1"/>
  <c r="E305" i="23" a="1"/>
  <c r="E305" i="23" s="1"/>
  <c r="E306" i="23" a="1"/>
  <c r="E306" i="23" s="1"/>
  <c r="E307" i="23" a="1"/>
  <c r="E307" i="23" s="1"/>
  <c r="E308" i="23" a="1"/>
  <c r="E308" i="23" s="1"/>
  <c r="E309" i="23" a="1"/>
  <c r="E309" i="23" s="1"/>
  <c r="E310" i="23" a="1"/>
  <c r="E310" i="23" s="1"/>
  <c r="E311" i="23" a="1"/>
  <c r="E311" i="23" s="1"/>
  <c r="E312" i="23" a="1"/>
  <c r="E312" i="23" s="1"/>
  <c r="E313" i="23" a="1"/>
  <c r="E313" i="23" s="1"/>
  <c r="E314" i="23" a="1"/>
  <c r="E314" i="23" s="1"/>
  <c r="E315" i="23" a="1"/>
  <c r="E315" i="23" s="1"/>
  <c r="E316" i="23" a="1"/>
  <c r="E316" i="23" s="1"/>
  <c r="E317" i="23" a="1"/>
  <c r="E317" i="23" s="1"/>
  <c r="E318" i="23" a="1"/>
  <c r="E318" i="23" s="1"/>
  <c r="E319" i="23" a="1"/>
  <c r="E319" i="23" s="1"/>
  <c r="E320" i="23" a="1"/>
  <c r="E320" i="23" s="1"/>
  <c r="E321" i="23" a="1"/>
  <c r="E321" i="23" s="1"/>
  <c r="E322" i="23" a="1"/>
  <c r="E322" i="23" s="1"/>
  <c r="E323" i="23" a="1"/>
  <c r="E323" i="23" s="1"/>
  <c r="E324" i="23" a="1"/>
  <c r="E324" i="23"/>
  <c r="E325" i="23" a="1"/>
  <c r="E325" i="23" s="1"/>
  <c r="E326" i="23" a="1"/>
  <c r="E326" i="23"/>
  <c r="E327" i="23" a="1"/>
  <c r="E327" i="23" s="1"/>
  <c r="E328" i="23" a="1"/>
  <c r="E328" i="23" s="1"/>
  <c r="E329" i="23" a="1"/>
  <c r="E329" i="23" s="1"/>
  <c r="E330" i="23" a="1"/>
  <c r="E330" i="23"/>
  <c r="E331" i="23" a="1"/>
  <c r="E331" i="23" s="1"/>
  <c r="E332" i="23" a="1"/>
  <c r="E332" i="23"/>
  <c r="E333" i="23" a="1"/>
  <c r="E333" i="23" s="1"/>
  <c r="E334" i="23" a="1"/>
  <c r="E334" i="23" s="1"/>
  <c r="E335" i="23" a="1"/>
  <c r="E335" i="23" s="1"/>
  <c r="E336" i="23" a="1"/>
  <c r="E336" i="23" s="1"/>
  <c r="E337" i="23" a="1"/>
  <c r="E337" i="23" s="1"/>
  <c r="E338" i="23" a="1"/>
  <c r="E338" i="23"/>
  <c r="E339" i="23" a="1"/>
  <c r="E339" i="23" s="1"/>
  <c r="E340" i="23" a="1"/>
  <c r="E340" i="23" s="1"/>
  <c r="E341" i="23" a="1"/>
  <c r="E341" i="23" s="1"/>
  <c r="E342" i="23" a="1"/>
  <c r="E342" i="23" s="1"/>
  <c r="E343" i="23" a="1"/>
  <c r="E343" i="23" s="1"/>
  <c r="E344" i="23" a="1"/>
  <c r="E344" i="23" s="1"/>
  <c r="E345" i="23" a="1"/>
  <c r="E345" i="23" s="1"/>
  <c r="E346" i="23" a="1"/>
  <c r="E346" i="23" s="1"/>
  <c r="E347" i="23" a="1"/>
  <c r="E347" i="23" s="1"/>
  <c r="E348" i="23" a="1"/>
  <c r="E348" i="23" s="1"/>
  <c r="E349" i="23" a="1"/>
  <c r="E349" i="23" s="1"/>
  <c r="E350" i="23" a="1"/>
  <c r="E350" i="23" s="1"/>
  <c r="E351" i="23" a="1"/>
  <c r="E351" i="23" s="1"/>
  <c r="E352" i="23" a="1"/>
  <c r="E352" i="23" s="1"/>
  <c r="E353" i="23" a="1"/>
  <c r="E353" i="23" s="1"/>
  <c r="E354" i="23" a="1"/>
  <c r="E354" i="23" s="1"/>
  <c r="E355" i="23" a="1"/>
  <c r="E355" i="23" s="1"/>
  <c r="E356" i="23" a="1"/>
  <c r="E356" i="23"/>
  <c r="E357" i="23" a="1"/>
  <c r="E357" i="23" s="1"/>
  <c r="E358" i="23" a="1"/>
  <c r="E358" i="23" s="1"/>
  <c r="E359" i="23" a="1"/>
  <c r="E359" i="23" s="1"/>
  <c r="E360" i="23" a="1"/>
  <c r="E360" i="23" s="1"/>
  <c r="E361" i="23" a="1"/>
  <c r="E361" i="23" s="1"/>
  <c r="E362" i="23" a="1"/>
  <c r="E362" i="23"/>
  <c r="E363" i="23" a="1"/>
  <c r="E363" i="23" s="1"/>
  <c r="E364" i="23" a="1"/>
  <c r="E364" i="23" s="1"/>
  <c r="E365" i="23" a="1"/>
  <c r="E365" i="23" s="1"/>
  <c r="E366" i="23" a="1"/>
  <c r="E366" i="23" s="1"/>
  <c r="E367" i="23" a="1"/>
  <c r="E367" i="23" s="1"/>
  <c r="E368" i="23" a="1"/>
  <c r="E368" i="23" s="1"/>
  <c r="E369" i="23" a="1"/>
  <c r="E369" i="23" s="1"/>
  <c r="E370" i="23" a="1"/>
  <c r="E370" i="23"/>
  <c r="E371" i="23" a="1"/>
  <c r="E371" i="23" s="1"/>
  <c r="E372" i="23" a="1"/>
  <c r="E372" i="23" s="1"/>
  <c r="E373" i="23" a="1"/>
  <c r="E373" i="23" s="1"/>
  <c r="E374" i="23" a="1"/>
  <c r="E374" i="23" s="1"/>
  <c r="E375" i="23" a="1"/>
  <c r="E375" i="23" s="1"/>
  <c r="E376" i="23" a="1"/>
  <c r="E376" i="23" s="1"/>
  <c r="E377" i="23" a="1"/>
  <c r="E377" i="23" s="1"/>
  <c r="E378" i="23" a="1"/>
  <c r="E378" i="23" s="1"/>
  <c r="E379" i="23" a="1"/>
  <c r="E379" i="23" s="1"/>
  <c r="E380" i="23" a="1"/>
  <c r="E380" i="23"/>
  <c r="E381" i="23" a="1"/>
  <c r="E381" i="23" s="1"/>
  <c r="E382" i="23" a="1"/>
  <c r="E382" i="23" s="1"/>
  <c r="E383" i="23" a="1"/>
  <c r="E383" i="23" s="1"/>
  <c r="E384" i="23" a="1"/>
  <c r="E384" i="23" s="1"/>
  <c r="E385" i="23" a="1"/>
  <c r="E385" i="23" s="1"/>
  <c r="E386" i="23" a="1"/>
  <c r="E386" i="23"/>
  <c r="E387" i="23" a="1"/>
  <c r="E387" i="23" s="1"/>
  <c r="E388" i="23" a="1"/>
  <c r="E388" i="23" s="1"/>
  <c r="E389" i="23" a="1"/>
  <c r="E389" i="23" s="1"/>
  <c r="E390" i="23" a="1"/>
  <c r="E390" i="23" s="1"/>
  <c r="E391" i="23" a="1"/>
  <c r="E391" i="23" s="1"/>
  <c r="E392" i="23" a="1"/>
  <c r="E392" i="23" s="1"/>
  <c r="E393" i="23" a="1"/>
  <c r="E393" i="23" s="1"/>
  <c r="E394" i="23" a="1"/>
  <c r="E394" i="23" s="1"/>
  <c r="E395" i="23" a="1"/>
  <c r="E395" i="23" s="1"/>
  <c r="E396" i="23" a="1"/>
  <c r="E396" i="23" s="1"/>
  <c r="E397" i="23" a="1"/>
  <c r="E397" i="23" s="1"/>
  <c r="E398" i="23" a="1"/>
  <c r="E398" i="23" s="1"/>
  <c r="E399" i="23" a="1"/>
  <c r="E399" i="23" s="1"/>
  <c r="E400" i="23" a="1"/>
  <c r="E400" i="23" s="1"/>
  <c r="E401" i="23" a="1"/>
  <c r="E401" i="23" s="1"/>
  <c r="E402" i="23" a="1"/>
  <c r="E402" i="23" s="1"/>
  <c r="E403" i="23" a="1"/>
  <c r="E403" i="23" s="1"/>
  <c r="E404" i="23" a="1"/>
  <c r="E404" i="23"/>
  <c r="E405" i="23" a="1"/>
  <c r="E405" i="23" s="1"/>
  <c r="E406" i="23" a="1"/>
  <c r="E406" i="23" s="1"/>
  <c r="E407" i="23" a="1"/>
  <c r="E407" i="23" s="1"/>
  <c r="E408" i="23" a="1"/>
  <c r="E408" i="23" s="1"/>
  <c r="E409" i="23" a="1"/>
  <c r="E409" i="23" s="1"/>
  <c r="E410" i="23" a="1"/>
  <c r="E410" i="23" s="1"/>
  <c r="E411" i="23" a="1"/>
  <c r="E411" i="23" s="1"/>
  <c r="E412" i="23" a="1"/>
  <c r="E412" i="23" s="1"/>
  <c r="E413" i="23" a="1"/>
  <c r="E413" i="23" s="1"/>
  <c r="E414" i="23" a="1"/>
  <c r="E414" i="23" s="1"/>
  <c r="E415" i="23" a="1"/>
  <c r="E415" i="23" s="1"/>
  <c r="E416" i="23" a="1"/>
  <c r="E416" i="23" s="1"/>
  <c r="E417" i="23" a="1"/>
  <c r="E417" i="23" s="1"/>
  <c r="E418" i="23" a="1"/>
  <c r="E418" i="23" s="1"/>
  <c r="E419" i="23" a="1"/>
  <c r="E419" i="23" s="1"/>
  <c r="E420" i="23" a="1"/>
  <c r="E420" i="23" s="1"/>
  <c r="E421" i="23" a="1"/>
  <c r="E421" i="23" s="1"/>
  <c r="E422" i="23" a="1"/>
  <c r="E422" i="23" s="1"/>
  <c r="E423" i="23" a="1"/>
  <c r="E423" i="23" s="1"/>
  <c r="E424" i="23" a="1"/>
  <c r="E424" i="23" s="1"/>
  <c r="E425" i="23" a="1"/>
  <c r="E425" i="23" s="1"/>
  <c r="E426" i="23" a="1"/>
  <c r="E426" i="23" s="1"/>
  <c r="E427" i="23" a="1"/>
  <c r="E427" i="23" s="1"/>
  <c r="E428" i="23" a="1"/>
  <c r="E428" i="23"/>
  <c r="E429" i="23" a="1"/>
  <c r="E429" i="23" s="1"/>
  <c r="E430" i="23" a="1"/>
  <c r="E430" i="23" s="1"/>
  <c r="E431" i="23" a="1"/>
  <c r="E431" i="23" s="1"/>
  <c r="E432" i="23" a="1"/>
  <c r="E432" i="23" s="1"/>
  <c r="E433" i="23" a="1"/>
  <c r="E433" i="23" s="1"/>
  <c r="E434" i="23" a="1"/>
  <c r="E434" i="23" s="1"/>
  <c r="E435" i="23" a="1"/>
  <c r="E435" i="23" s="1"/>
  <c r="E436" i="23" a="1"/>
  <c r="E436" i="23" s="1"/>
  <c r="E437" i="23" a="1"/>
  <c r="E437" i="23" s="1"/>
  <c r="E438" i="23" a="1"/>
  <c r="E438" i="23" s="1"/>
  <c r="E439" i="23" a="1"/>
  <c r="E439" i="23" s="1"/>
  <c r="E440" i="23" a="1"/>
  <c r="E440" i="23"/>
  <c r="E441" i="23" a="1"/>
  <c r="E441" i="23" s="1"/>
  <c r="E442" i="23" a="1"/>
  <c r="E442" i="23" s="1"/>
  <c r="E443" i="23" a="1"/>
  <c r="E443" i="23" s="1"/>
  <c r="E444" i="23" a="1"/>
  <c r="E444" i="23" s="1"/>
  <c r="E445" i="23" a="1"/>
  <c r="E445" i="23" s="1"/>
  <c r="E446" i="23" a="1"/>
  <c r="E446" i="23" s="1"/>
  <c r="E447" i="23" a="1"/>
  <c r="E447" i="23" s="1"/>
  <c r="E448" i="23" a="1"/>
  <c r="E448" i="23" s="1"/>
  <c r="E449" i="23" a="1"/>
  <c r="E449" i="23" s="1"/>
  <c r="E450" i="23" a="1"/>
  <c r="E450" i="23" s="1"/>
  <c r="E451" i="23" a="1"/>
  <c r="E451" i="23" s="1"/>
  <c r="E452" i="23" a="1"/>
  <c r="E452" i="23" s="1"/>
  <c r="E453" i="23" a="1"/>
  <c r="E453" i="23" s="1"/>
  <c r="E454" i="23" a="1"/>
  <c r="E454" i="23" s="1"/>
  <c r="E455" i="23" a="1"/>
  <c r="E455" i="23" s="1"/>
  <c r="E456" i="23" a="1"/>
  <c r="E456" i="23" s="1"/>
  <c r="E457" i="23" a="1"/>
  <c r="E457" i="23" s="1"/>
  <c r="E458" i="23" a="1"/>
  <c r="E458" i="23"/>
  <c r="E459" i="23" a="1"/>
  <c r="E459" i="23" s="1"/>
  <c r="E460" i="23" a="1"/>
  <c r="E460" i="23" s="1"/>
  <c r="E461" i="23" a="1"/>
  <c r="E461" i="23" s="1"/>
  <c r="E462" i="23" a="1"/>
  <c r="E462" i="23" s="1"/>
  <c r="E463" i="23" a="1"/>
  <c r="E463" i="23" s="1"/>
  <c r="E464" i="23" a="1"/>
  <c r="E464" i="23" s="1"/>
  <c r="E465" i="23" a="1"/>
  <c r="E465" i="23" s="1"/>
  <c r="E466" i="23" a="1"/>
  <c r="E466" i="23"/>
  <c r="E467" i="23" a="1"/>
  <c r="E467" i="23" s="1"/>
  <c r="E468" i="23" a="1"/>
  <c r="E468" i="23" s="1"/>
  <c r="E469" i="23" a="1"/>
  <c r="E469" i="23" s="1"/>
  <c r="E470" i="23" a="1"/>
  <c r="E470" i="23" s="1"/>
  <c r="E471" i="23" a="1"/>
  <c r="E471" i="23" s="1"/>
  <c r="E472" i="23" a="1"/>
  <c r="E472" i="23" s="1"/>
  <c r="E473" i="23" a="1"/>
  <c r="E473" i="23" s="1"/>
  <c r="E474" i="23" a="1"/>
  <c r="E474" i="23" s="1"/>
  <c r="E475" i="23" a="1"/>
  <c r="E475" i="23" s="1"/>
  <c r="E476" i="23" a="1"/>
  <c r="E476" i="23" s="1"/>
  <c r="E477" i="23" a="1"/>
  <c r="E477" i="23" s="1"/>
  <c r="E478" i="23" a="1"/>
  <c r="E478" i="23" s="1"/>
  <c r="E479" i="23" a="1"/>
  <c r="E479" i="23" s="1"/>
  <c r="E480" i="23" a="1"/>
  <c r="E480" i="23" s="1"/>
  <c r="E481" i="23" a="1"/>
  <c r="E481" i="23" s="1"/>
  <c r="E482" i="23" a="1"/>
  <c r="E482" i="23" s="1"/>
  <c r="E483" i="23" a="1"/>
  <c r="E483" i="23" s="1"/>
  <c r="E484" i="23" a="1"/>
  <c r="E484" i="23" s="1"/>
  <c r="E485" i="23" a="1"/>
  <c r="E485" i="23" s="1"/>
  <c r="E486" i="23" a="1"/>
  <c r="E486" i="23" s="1"/>
  <c r="E487" i="23" a="1"/>
  <c r="E487" i="23" s="1"/>
  <c r="E488" i="23" a="1"/>
  <c r="E488" i="23" s="1"/>
  <c r="E489" i="23" a="1"/>
  <c r="E489" i="23" s="1"/>
  <c r="E490" i="23" a="1"/>
  <c r="E490" i="23"/>
  <c r="E491" i="23" a="1"/>
  <c r="E491" i="23" s="1"/>
  <c r="E492" i="23" a="1"/>
  <c r="E492" i="23" s="1"/>
  <c r="E493" i="23" a="1"/>
  <c r="E493" i="23" s="1"/>
  <c r="E494" i="23" a="1"/>
  <c r="E494" i="23" s="1"/>
  <c r="E495" i="23" a="1"/>
  <c r="E495" i="23" s="1"/>
  <c r="E496" i="23" a="1"/>
  <c r="E496" i="23" s="1"/>
  <c r="E497" i="23" a="1"/>
  <c r="E497" i="23" s="1"/>
  <c r="E498" i="23" a="1"/>
  <c r="E498" i="23" s="1"/>
  <c r="E499" i="23" a="1"/>
  <c r="E499" i="23" s="1"/>
  <c r="E500" i="23" a="1"/>
  <c r="E500" i="23" s="1"/>
  <c r="E501" i="23" a="1"/>
  <c r="E501" i="23" s="1"/>
  <c r="E502" i="23" a="1"/>
  <c r="E502" i="23" s="1"/>
  <c r="E503" i="23" a="1"/>
  <c r="E503" i="23" s="1"/>
  <c r="E504" i="23" a="1"/>
  <c r="E504" i="23" s="1"/>
  <c r="E505" i="23" a="1"/>
  <c r="E505" i="23" s="1"/>
  <c r="E506" i="23" a="1"/>
  <c r="E506" i="23"/>
  <c r="E507" i="23" a="1"/>
  <c r="E507" i="23" s="1"/>
  <c r="E508" i="23" a="1"/>
  <c r="E508" i="23" s="1"/>
  <c r="E509" i="23" a="1"/>
  <c r="E509" i="23" s="1"/>
  <c r="E510" i="23" a="1"/>
  <c r="E510" i="23" s="1"/>
  <c r="E511" i="23" a="1"/>
  <c r="E511" i="23" s="1"/>
  <c r="E512" i="23" a="1"/>
  <c r="E512" i="23" s="1"/>
  <c r="E513" i="23" a="1"/>
  <c r="E513" i="23" s="1"/>
  <c r="E514" i="23" a="1"/>
  <c r="E514" i="23" s="1"/>
  <c r="E515" i="23" a="1"/>
  <c r="E515" i="23" s="1"/>
  <c r="E516" i="23" a="1"/>
  <c r="E516" i="23" s="1"/>
  <c r="E517" i="23" a="1"/>
  <c r="E517" i="23" s="1"/>
  <c r="E518" i="23" a="1"/>
  <c r="E518" i="23" s="1"/>
  <c r="E519" i="23" a="1"/>
  <c r="E519" i="23" s="1"/>
  <c r="E520" i="23" a="1"/>
  <c r="E520" i="23" s="1"/>
  <c r="E521" i="23" a="1"/>
  <c r="E521" i="23" s="1"/>
  <c r="E522" i="23" a="1"/>
  <c r="E522" i="23"/>
  <c r="E523" i="23" a="1"/>
  <c r="E523" i="23" s="1"/>
  <c r="E524" i="23" a="1"/>
  <c r="E524" i="23" s="1"/>
  <c r="E525" i="23" a="1"/>
  <c r="E525" i="23" s="1"/>
  <c r="E526" i="23" a="1"/>
  <c r="E526" i="23" s="1"/>
  <c r="E527" i="23" a="1"/>
  <c r="E527" i="23" s="1"/>
  <c r="E528" i="23" a="1"/>
  <c r="E528" i="23" s="1"/>
  <c r="E529" i="23" a="1"/>
  <c r="E529" i="23" s="1"/>
  <c r="E530" i="23" a="1"/>
  <c r="E530" i="23"/>
  <c r="E531" i="23" a="1"/>
  <c r="E531" i="23" s="1"/>
  <c r="E532" i="23" a="1"/>
  <c r="E532" i="23" s="1"/>
  <c r="E533" i="23" a="1"/>
  <c r="E533" i="23" s="1"/>
  <c r="E534" i="23" a="1"/>
  <c r="E534" i="23" s="1"/>
  <c r="E535" i="23" a="1"/>
  <c r="E535" i="23" s="1"/>
  <c r="E536" i="23" a="1"/>
  <c r="E536" i="23" s="1"/>
  <c r="E537" i="23" a="1"/>
  <c r="E537" i="23" s="1"/>
  <c r="E538" i="23" a="1"/>
  <c r="E538" i="23" s="1"/>
  <c r="E539" i="23" a="1"/>
  <c r="E539" i="23" s="1"/>
  <c r="E540" i="23" a="1"/>
  <c r="E540" i="23" s="1"/>
  <c r="E541" i="23" a="1"/>
  <c r="E541" i="23" s="1"/>
  <c r="E542" i="23" a="1"/>
  <c r="E542" i="23" s="1"/>
  <c r="E543" i="23" a="1"/>
  <c r="E543" i="23" s="1"/>
  <c r="E544" i="23" a="1"/>
  <c r="E544" i="23" s="1"/>
  <c r="E545" i="23" a="1"/>
  <c r="E545" i="23" s="1"/>
  <c r="E546" i="23" a="1"/>
  <c r="E546" i="23" s="1"/>
  <c r="E547" i="23" a="1"/>
  <c r="E547" i="23" s="1"/>
  <c r="E548" i="23" a="1"/>
  <c r="E548" i="23" s="1"/>
  <c r="E549" i="23" a="1"/>
  <c r="E549" i="23" s="1"/>
  <c r="E550" i="23" a="1"/>
  <c r="E550" i="23" s="1"/>
  <c r="E551" i="23" a="1"/>
  <c r="E551" i="23" s="1"/>
  <c r="E552" i="23" a="1"/>
  <c r="E552" i="23" s="1"/>
  <c r="E553" i="23" a="1"/>
  <c r="E553" i="23" s="1"/>
  <c r="E554" i="23" a="1"/>
  <c r="E554" i="23"/>
  <c r="E555" i="23" a="1"/>
  <c r="E555" i="23" s="1"/>
  <c r="E556" i="23" a="1"/>
  <c r="E556" i="23" s="1"/>
  <c r="E557" i="23" a="1"/>
  <c r="E557" i="23" s="1"/>
  <c r="E558" i="23" a="1"/>
  <c r="E558" i="23" s="1"/>
  <c r="E559" i="23" a="1"/>
  <c r="E559" i="23" s="1"/>
  <c r="E560" i="23" a="1"/>
  <c r="E560" i="23" s="1"/>
  <c r="E561" i="23" a="1"/>
  <c r="E561" i="23" s="1"/>
  <c r="E562" i="23" a="1"/>
  <c r="E562" i="23" s="1"/>
  <c r="E563" i="23" a="1"/>
  <c r="E563" i="23" s="1"/>
  <c r="E564" i="23" a="1"/>
  <c r="E564" i="23" s="1"/>
  <c r="E565" i="23" a="1"/>
  <c r="E565" i="23" s="1"/>
  <c r="E566" i="23" a="1"/>
  <c r="E566" i="23" s="1"/>
  <c r="E567" i="23" a="1"/>
  <c r="E567" i="23" s="1"/>
  <c r="E2" i="23" a="1"/>
  <c r="E2" i="23" s="1"/>
  <c r="E3" i="23" a="1"/>
  <c r="E3" i="23" s="1"/>
  <c r="E4" i="23" a="1"/>
  <c r="E4" i="23"/>
  <c r="E5" i="23" a="1"/>
  <c r="E5" i="23" s="1"/>
  <c r="E6" i="23" a="1"/>
  <c r="E6" i="23" s="1"/>
  <c r="E7" i="23" a="1"/>
  <c r="E7" i="23" s="1"/>
  <c r="E8" i="23" a="1"/>
  <c r="E8" i="23" s="1"/>
  <c r="E9" i="23" a="1"/>
  <c r="E9" i="23" s="1"/>
  <c r="E10" i="23" a="1"/>
  <c r="E10" i="23" s="1"/>
  <c r="E11" i="23" a="1"/>
  <c r="E11" i="23" s="1"/>
  <c r="E12" i="23" a="1"/>
  <c r="E12" i="23" s="1"/>
  <c r="E13" i="23" a="1"/>
  <c r="E13" i="23" s="1"/>
  <c r="E14" i="23" a="1"/>
  <c r="E14" i="23" s="1"/>
  <c r="E15" i="23" a="1"/>
  <c r="E15" i="23" s="1"/>
  <c r="E16" i="23" a="1"/>
  <c r="E16" i="23" s="1"/>
  <c r="E17" i="23" a="1"/>
  <c r="E17" i="23" s="1"/>
  <c r="E18" i="23" a="1"/>
  <c r="E18" i="23" s="1"/>
  <c r="E19" i="23" a="1"/>
  <c r="E19" i="23" s="1"/>
  <c r="E20" i="23" a="1"/>
  <c r="E20" i="23"/>
  <c r="E21" i="23" a="1"/>
  <c r="E21" i="23" s="1"/>
  <c r="E22" i="23" a="1"/>
  <c r="E22" i="23" s="1"/>
  <c r="E23" i="23" a="1"/>
  <c r="E23" i="23" s="1"/>
  <c r="E24" i="23" a="1"/>
  <c r="E24" i="23" s="1"/>
  <c r="E25" i="23" a="1"/>
  <c r="E25" i="23" s="1"/>
  <c r="E26" i="23" a="1"/>
  <c r="E26" i="23" s="1"/>
  <c r="E27" i="23" a="1"/>
  <c r="E27" i="23" s="1"/>
  <c r="E28" i="23" a="1"/>
  <c r="E28" i="23"/>
  <c r="E29" i="23" a="1"/>
  <c r="E29" i="23" s="1"/>
  <c r="E30" i="23" a="1"/>
  <c r="E30" i="23" s="1"/>
  <c r="E31" i="23" a="1"/>
  <c r="E31" i="23" s="1"/>
  <c r="E32" i="23" a="1"/>
  <c r="E32" i="23" s="1"/>
  <c r="E33" i="23" a="1"/>
  <c r="E33" i="23" s="1"/>
  <c r="E34" i="23" a="1"/>
  <c r="E34" i="23" s="1"/>
  <c r="E35" i="23" a="1"/>
  <c r="E35" i="23" s="1"/>
  <c r="E36" i="23" a="1"/>
  <c r="E36" i="23" s="1"/>
  <c r="E37" i="23" a="1"/>
  <c r="E37" i="23" s="1"/>
  <c r="E38" i="23" a="1"/>
  <c r="E38" i="23" s="1"/>
  <c r="E39" i="23" a="1"/>
  <c r="E39" i="23" s="1"/>
  <c r="E40" i="23" a="1"/>
  <c r="E40" i="23" s="1"/>
  <c r="E41" i="23" a="1"/>
  <c r="E41" i="23" s="1"/>
  <c r="E42" i="23" a="1"/>
  <c r="E42" i="23" s="1"/>
  <c r="E43" i="23" a="1"/>
  <c r="E43" i="23" s="1"/>
  <c r="E44" i="23" a="1"/>
  <c r="E44" i="23" s="1"/>
  <c r="E45" i="23" a="1"/>
  <c r="E45" i="23" s="1"/>
  <c r="E46" i="23" a="1"/>
  <c r="E46" i="23" s="1"/>
  <c r="E47" i="23" a="1"/>
  <c r="E47" i="23" s="1"/>
  <c r="E48" i="23" a="1"/>
  <c r="E48" i="23" s="1"/>
  <c r="E49" i="23" a="1"/>
  <c r="E49" i="23" s="1"/>
  <c r="E50" i="23" a="1"/>
  <c r="E50" i="23" s="1"/>
  <c r="E51" i="23" a="1"/>
  <c r="E51" i="23" s="1"/>
  <c r="E52" i="23" a="1"/>
  <c r="E52" i="23"/>
  <c r="E53" i="23" a="1"/>
  <c r="E53" i="23" s="1"/>
  <c r="E54" i="23" a="1"/>
  <c r="E54" i="23" s="1"/>
  <c r="E55" i="23" a="1"/>
  <c r="E55" i="23" s="1"/>
  <c r="E56" i="23" a="1"/>
  <c r="E56" i="23" s="1"/>
  <c r="E57" i="23" a="1"/>
  <c r="E57" i="23" s="1"/>
  <c r="E58" i="23" a="1"/>
  <c r="E58" i="23" s="1"/>
  <c r="E59" i="23" a="1"/>
  <c r="E59" i="23" s="1"/>
  <c r="E60" i="23" a="1"/>
  <c r="E60" i="23" s="1"/>
  <c r="E61" i="23" a="1"/>
  <c r="E61" i="23" s="1"/>
  <c r="E62" i="23" a="1"/>
  <c r="E62" i="23" s="1"/>
  <c r="E63" i="23" a="1"/>
  <c r="E63" i="23" s="1"/>
  <c r="E64" i="23" a="1"/>
  <c r="E64" i="23" s="1"/>
  <c r="E65" i="23" a="1"/>
  <c r="E65" i="23" s="1"/>
  <c r="E66" i="23" a="1"/>
  <c r="E66" i="23" s="1"/>
  <c r="E67" i="23" a="1"/>
  <c r="E67" i="23" s="1"/>
  <c r="E68" i="23" a="1"/>
  <c r="E68" i="23"/>
  <c r="E69" i="23" a="1"/>
  <c r="E69" i="23" s="1"/>
  <c r="E70" i="23" a="1"/>
  <c r="E70" i="23" s="1"/>
  <c r="E71" i="23" a="1"/>
  <c r="E71" i="23" s="1"/>
  <c r="E72" i="23" a="1"/>
  <c r="E72" i="23" s="1"/>
  <c r="E73" i="23" a="1"/>
  <c r="E73" i="23" s="1"/>
  <c r="E74" i="23" a="1"/>
  <c r="E74" i="23" s="1"/>
  <c r="E75" i="23" a="1"/>
  <c r="E75" i="23" s="1"/>
  <c r="E76" i="23" a="1"/>
  <c r="E76" i="23" s="1"/>
  <c r="E77" i="23" a="1"/>
  <c r="E77" i="23" s="1"/>
  <c r="E78" i="23" a="1"/>
  <c r="E78" i="23" s="1"/>
  <c r="E79" i="23" a="1"/>
  <c r="E79" i="23" s="1"/>
  <c r="E80" i="23" a="1"/>
  <c r="E80" i="23" s="1"/>
  <c r="E81" i="23" a="1"/>
  <c r="E81" i="23" s="1"/>
  <c r="E82" i="23" a="1"/>
  <c r="E82" i="23" s="1"/>
  <c r="E83" i="23" a="1"/>
  <c r="E83" i="23" s="1"/>
  <c r="E84" i="23" a="1"/>
  <c r="E84" i="23"/>
  <c r="E85" i="23" a="1"/>
  <c r="E85" i="23" s="1"/>
  <c r="E86" i="23" a="1"/>
  <c r="E86" i="23" s="1"/>
  <c r="E87" i="23" a="1"/>
  <c r="E87" i="23" s="1"/>
  <c r="E88" i="23" a="1"/>
  <c r="E88" i="23" s="1"/>
  <c r="E89" i="23" a="1"/>
  <c r="E89" i="23" s="1"/>
  <c r="E90" i="23" a="1"/>
  <c r="E90" i="23" s="1"/>
  <c r="E91" i="23" a="1"/>
  <c r="E91" i="23" s="1"/>
  <c r="E92" i="23" a="1"/>
  <c r="E92" i="23"/>
  <c r="E93" i="23" a="1"/>
  <c r="E93" i="23" s="1"/>
  <c r="E94" i="23" a="1"/>
  <c r="E94" i="23" s="1"/>
  <c r="E95" i="23" a="1"/>
  <c r="E95" i="23" s="1"/>
  <c r="E96" i="23" a="1"/>
  <c r="E96" i="23" s="1"/>
  <c r="E97" i="23" a="1"/>
  <c r="E97" i="23" s="1"/>
  <c r="E98" i="23" a="1"/>
  <c r="E98" i="23" s="1"/>
  <c r="E99" i="23" a="1"/>
  <c r="E99" i="23" s="1"/>
  <c r="E100" i="23" a="1"/>
  <c r="E100" i="23" s="1"/>
  <c r="E101" i="23" a="1"/>
  <c r="E101" i="23" s="1"/>
  <c r="E102" i="23" a="1"/>
  <c r="E102" i="23" s="1"/>
  <c r="E103" i="23" a="1"/>
  <c r="E103" i="23" s="1"/>
  <c r="E104" i="23" a="1"/>
  <c r="E104" i="23" s="1"/>
  <c r="E105" i="23" a="1"/>
  <c r="E105" i="23" s="1"/>
  <c r="E106" i="23" a="1"/>
  <c r="E106" i="23" s="1"/>
  <c r="E107" i="23" a="1"/>
  <c r="E107" i="23" s="1"/>
  <c r="E108" i="23" a="1"/>
  <c r="E108" i="23" s="1"/>
  <c r="E109" i="23" a="1"/>
  <c r="E109" i="23" s="1"/>
  <c r="E110" i="23" a="1"/>
  <c r="E110" i="23" s="1"/>
  <c r="E111" i="23" a="1"/>
  <c r="E111" i="23" s="1"/>
  <c r="E112" i="23" a="1"/>
  <c r="E112" i="23" s="1"/>
  <c r="E113" i="23" a="1"/>
  <c r="E113" i="23" s="1"/>
  <c r="E114" i="23" a="1"/>
  <c r="E114" i="23" s="1"/>
  <c r="E115" i="23" a="1"/>
  <c r="E115" i="23" s="1"/>
  <c r="E116" i="23" a="1"/>
  <c r="E116" i="23" s="1"/>
  <c r="E117" i="23" a="1"/>
  <c r="E117" i="23" s="1"/>
  <c r="E118" i="23" a="1"/>
  <c r="E118" i="23"/>
  <c r="E119" i="23" a="1"/>
  <c r="E119" i="23" s="1"/>
  <c r="E120" i="23" a="1"/>
  <c r="E120" i="23" s="1"/>
  <c r="E121" i="23" a="1"/>
  <c r="E121" i="23" s="1"/>
  <c r="E122" i="23" a="1"/>
  <c r="E122" i="23" s="1"/>
  <c r="E123" i="23" a="1"/>
  <c r="E123" i="23" s="1"/>
  <c r="E124" i="23" a="1"/>
  <c r="E124" i="23" s="1"/>
  <c r="E125" i="23" a="1"/>
  <c r="E125" i="23" s="1"/>
  <c r="E126" i="23" a="1"/>
  <c r="E126" i="23" s="1"/>
  <c r="E127" i="23" a="1"/>
  <c r="E127" i="23" s="1"/>
  <c r="E128" i="23" a="1"/>
  <c r="E128" i="23" s="1"/>
  <c r="E129" i="23" a="1"/>
  <c r="E129" i="23" s="1"/>
  <c r="E130" i="23" a="1"/>
  <c r="E130" i="23" s="1"/>
  <c r="E131" i="23" a="1"/>
  <c r="E131" i="23" s="1"/>
  <c r="E132" i="23" a="1"/>
  <c r="E132" i="23" s="1"/>
  <c r="E133" i="23" a="1"/>
  <c r="E133" i="23" s="1"/>
  <c r="E134" i="23" a="1"/>
  <c r="E134" i="23"/>
  <c r="E135" i="23" a="1"/>
  <c r="E135" i="23" s="1"/>
  <c r="E136" i="23" a="1"/>
  <c r="E136" i="23"/>
  <c r="E137" i="23" a="1"/>
  <c r="E137" i="23"/>
  <c r="E138" i="23" a="1"/>
  <c r="E138" i="23"/>
  <c r="E139" i="23" a="1"/>
  <c r="E139" i="23" s="1"/>
  <c r="E140" i="23" a="1"/>
  <c r="E140" i="23"/>
  <c r="E141" i="23" a="1"/>
  <c r="E141" i="23"/>
  <c r="E142" i="23" a="1"/>
  <c r="E142" i="23"/>
  <c r="E143" i="23" a="1"/>
  <c r="E143" i="23" s="1"/>
  <c r="E144" i="23" a="1"/>
  <c r="E144" i="23"/>
  <c r="E145" i="23" a="1"/>
  <c r="E145" i="23"/>
  <c r="E146" i="23" a="1"/>
  <c r="E146" i="23"/>
  <c r="E147" i="23" a="1"/>
  <c r="E147" i="23" s="1"/>
  <c r="E148" i="23" a="1"/>
  <c r="E148" i="23"/>
  <c r="E149" i="23" a="1"/>
  <c r="E149" i="23" s="1"/>
  <c r="E150" i="23" a="1"/>
  <c r="E150" i="23" s="1"/>
  <c r="E151" i="23" a="1"/>
  <c r="E151" i="23" s="1"/>
  <c r="E152" i="23" a="1"/>
  <c r="E152" i="23" s="1"/>
  <c r="E153" i="23" a="1"/>
  <c r="E153" i="23" s="1"/>
  <c r="E154" i="23" a="1"/>
  <c r="E154" i="23"/>
  <c r="E155" i="23" a="1"/>
  <c r="E155" i="23" s="1"/>
  <c r="E156" i="23" a="1"/>
  <c r="E156" i="23" s="1"/>
  <c r="E157" i="23" a="1"/>
  <c r="E157" i="23" s="1"/>
  <c r="E158" i="23" a="1"/>
  <c r="E158" i="23" s="1"/>
  <c r="E159" i="23" a="1"/>
  <c r="E159" i="23" s="1"/>
  <c r="E160" i="23" a="1"/>
  <c r="E160" i="23" s="1"/>
  <c r="E161" i="23" a="1"/>
  <c r="E161" i="23" s="1"/>
  <c r="E162" i="23" a="1"/>
  <c r="E162" i="23"/>
  <c r="E163" i="23" a="1"/>
  <c r="E163" i="23" s="1"/>
  <c r="E164" i="23" a="1"/>
  <c r="E164" i="23" s="1"/>
  <c r="E165" i="23" a="1"/>
  <c r="E165" i="23" s="1"/>
  <c r="E166" i="23" a="1"/>
  <c r="E166" i="23" s="1"/>
  <c r="E167" i="23" a="1"/>
  <c r="E167" i="23" s="1"/>
  <c r="E168" i="23" a="1"/>
  <c r="E168" i="23" s="1"/>
  <c r="E169" i="23" a="1"/>
  <c r="E169" i="23" s="1"/>
  <c r="E170" i="23" a="1"/>
  <c r="E170" i="23" s="1"/>
  <c r="E171" i="23" a="1"/>
  <c r="E171" i="23" s="1"/>
  <c r="E172" i="23" a="1"/>
  <c r="E172" i="23" s="1"/>
  <c r="E173" i="23" a="1"/>
  <c r="E173" i="23" s="1"/>
  <c r="E174" i="23" a="1"/>
  <c r="E174" i="23" s="1"/>
  <c r="E175" i="23" a="1"/>
  <c r="E175" i="23" s="1"/>
  <c r="E176" i="23" a="1"/>
  <c r="E176" i="23" s="1"/>
  <c r="E177" i="23" a="1"/>
  <c r="E177" i="23" s="1"/>
  <c r="E178" i="23" a="1"/>
  <c r="E178" i="23"/>
  <c r="E179" i="23" a="1"/>
  <c r="E179" i="23" s="1"/>
  <c r="E180" i="23" a="1"/>
  <c r="E180" i="23" s="1"/>
  <c r="E181" i="23" a="1"/>
  <c r="E181" i="23" s="1"/>
  <c r="E182" i="23" a="1"/>
  <c r="E182" i="23" s="1"/>
  <c r="E183" i="23" a="1"/>
  <c r="E183" i="23" s="1"/>
  <c r="E184" i="23" a="1"/>
  <c r="E184" i="23" s="1"/>
  <c r="E185" i="23" a="1"/>
  <c r="E185" i="23" s="1"/>
  <c r="E186" i="23" a="1"/>
  <c r="E186" i="23" s="1"/>
  <c r="E187" i="23" a="1"/>
  <c r="E187" i="23" s="1"/>
  <c r="E188" i="23" a="1"/>
  <c r="E188" i="23" s="1"/>
  <c r="E189" i="23" a="1"/>
  <c r="E189" i="23" s="1"/>
  <c r="E190" i="23" a="1"/>
  <c r="E190" i="23"/>
  <c r="E191" i="23" a="1"/>
  <c r="E191" i="23" s="1"/>
  <c r="E192" i="23" a="1"/>
  <c r="E192" i="23" s="1"/>
  <c r="E193" i="23" a="1"/>
  <c r="E193" i="23" s="1"/>
  <c r="E194" i="23" a="1"/>
  <c r="E194" i="23" s="1"/>
  <c r="E195" i="23" a="1"/>
  <c r="E195" i="23" s="1"/>
  <c r="E196" i="23" a="1"/>
  <c r="E196" i="23" s="1"/>
  <c r="E197" i="23" a="1"/>
  <c r="E197" i="23" s="1"/>
  <c r="E198" i="23" a="1"/>
  <c r="E198" i="23" s="1"/>
  <c r="E199" i="23" a="1"/>
  <c r="E199" i="23" s="1"/>
  <c r="E200" i="23" a="1"/>
  <c r="E200" i="23" s="1"/>
  <c r="E201" i="23" a="1"/>
  <c r="E201" i="23" s="1"/>
  <c r="E202" i="23" a="1"/>
  <c r="E202" i="23"/>
  <c r="E203" i="23" a="1"/>
  <c r="E203" i="23" s="1"/>
  <c r="E204" i="23" a="1"/>
  <c r="E204" i="23" s="1"/>
  <c r="E205" i="23" a="1"/>
  <c r="E205" i="23" s="1"/>
  <c r="E206" i="23" a="1"/>
  <c r="E206" i="23"/>
  <c r="E207" i="23" a="1"/>
  <c r="E207" i="23" s="1"/>
  <c r="E208" i="23" a="1"/>
  <c r="E208" i="23" s="1"/>
  <c r="E209" i="23" a="1"/>
  <c r="E209" i="23" s="1"/>
  <c r="E210" i="23" a="1"/>
  <c r="E210" i="23"/>
  <c r="E211" i="23" a="1"/>
  <c r="E211" i="23" s="1"/>
  <c r="E212" i="23" a="1"/>
  <c r="E212" i="23" s="1"/>
  <c r="E213" i="23" a="1"/>
  <c r="E213" i="23" s="1"/>
  <c r="E214" i="23" a="1"/>
  <c r="E214" i="23" s="1"/>
  <c r="E215" i="23" a="1"/>
  <c r="E215" i="23" s="1"/>
  <c r="E216" i="23" a="1"/>
  <c r="E216" i="23" s="1"/>
  <c r="E217" i="23" a="1"/>
  <c r="E217" i="23" s="1"/>
  <c r="E218" i="23" a="1"/>
  <c r="E218" i="23"/>
  <c r="E219" i="23" a="1"/>
  <c r="E219" i="23" s="1"/>
  <c r="E220" i="23" a="1"/>
  <c r="E220" i="23" s="1"/>
  <c r="E221" i="23" a="1"/>
  <c r="E221" i="23" s="1"/>
  <c r="E222" i="23" a="1"/>
  <c r="E222" i="23"/>
  <c r="E223" i="23" a="1"/>
  <c r="E223" i="23" s="1"/>
  <c r="E224" i="23" a="1"/>
  <c r="E224" i="23" s="1"/>
  <c r="E225" i="23" a="1"/>
  <c r="E225" i="23" s="1"/>
  <c r="E226" i="23" a="1"/>
  <c r="E226" i="23" s="1"/>
  <c r="E227" i="23" a="1"/>
  <c r="E227" i="23" s="1"/>
  <c r="E228" i="23" a="1"/>
  <c r="E228" i="23" s="1"/>
  <c r="E229" i="23" a="1"/>
  <c r="E229" i="23" s="1"/>
  <c r="E230" i="23" a="1"/>
  <c r="E230" i="23" s="1"/>
  <c r="E231" i="23" a="1"/>
  <c r="E231" i="23" s="1"/>
  <c r="E232" i="23" a="1"/>
  <c r="E232" i="23" s="1"/>
  <c r="E233" i="23" a="1"/>
  <c r="E233" i="23" s="1"/>
  <c r="E234" i="23" a="1"/>
  <c r="E234" i="23"/>
  <c r="E235" i="23" a="1"/>
  <c r="E235" i="23" s="1"/>
  <c r="E236" i="23" a="1"/>
  <c r="E236" i="23" s="1"/>
  <c r="E237" i="23" a="1"/>
  <c r="E237" i="23" s="1"/>
  <c r="E238" i="23" a="1"/>
  <c r="E238" i="23"/>
  <c r="E239" i="23" a="1"/>
  <c r="E239" i="23" s="1"/>
  <c r="E240" i="23" a="1"/>
  <c r="E240" i="23" s="1"/>
  <c r="E241" i="23" a="1"/>
  <c r="E241" i="23" s="1"/>
  <c r="E242" i="23" a="1"/>
  <c r="E242" i="23" s="1"/>
  <c r="A2" i="22" a="1"/>
  <c r="A2" i="22" s="1"/>
  <c r="A1484" i="22" a="1"/>
  <c r="A1484" i="22" s="1"/>
  <c r="A1483" i="22" a="1"/>
  <c r="A1483" i="22" s="1"/>
  <c r="A1481" i="22" a="1"/>
  <c r="A1481" i="22" s="1"/>
  <c r="A1479" i="22" a="1"/>
  <c r="A1479" i="22" s="1"/>
  <c r="A1476" i="22" a="1"/>
  <c r="A1476" i="22" s="1"/>
  <c r="A1475" i="22" a="1"/>
  <c r="A1475" i="22" s="1"/>
  <c r="A1474" i="22" a="1"/>
  <c r="A1474" i="22" s="1"/>
  <c r="A1473" i="22" a="1"/>
  <c r="A1473" i="22" s="1"/>
  <c r="A1472" i="22" a="1"/>
  <c r="A1472" i="22" s="1"/>
  <c r="A1471" i="22" a="1"/>
  <c r="A1471" i="22" s="1"/>
  <c r="A1470" i="22" a="1"/>
  <c r="A1470" i="22" s="1"/>
  <c r="A1469" i="22" a="1"/>
  <c r="A1469" i="22" s="1"/>
  <c r="A1468" i="22" a="1"/>
  <c r="A1468" i="22" s="1"/>
  <c r="A1467" i="22" a="1"/>
  <c r="A1467" i="22" s="1"/>
  <c r="A1466" i="22" a="1"/>
  <c r="A1466" i="22" s="1"/>
  <c r="A1465" i="22" a="1"/>
  <c r="A1465" i="22" s="1"/>
  <c r="A1464" i="22" a="1"/>
  <c r="A1464" i="22" s="1"/>
  <c r="A1463" i="22" a="1"/>
  <c r="A1463" i="22" s="1"/>
  <c r="A1461" i="22" a="1"/>
  <c r="A1461" i="22" s="1"/>
  <c r="A1460" i="22" a="1"/>
  <c r="A1460" i="22" s="1"/>
  <c r="A1459" i="22" a="1"/>
  <c r="A1459" i="22" s="1"/>
  <c r="A1458" i="22" a="1"/>
  <c r="A1458" i="22" s="1"/>
  <c r="A1457" i="22" a="1"/>
  <c r="A1457" i="22" s="1"/>
  <c r="A1455" i="22" a="1"/>
  <c r="A1455" i="22" s="1"/>
  <c r="A1454" i="22" a="1"/>
  <c r="A1454" i="22" s="1"/>
  <c r="A1453" i="22" a="1"/>
  <c r="A1453" i="22" s="1"/>
  <c r="A1452" i="22" a="1"/>
  <c r="A1452" i="22" s="1"/>
  <c r="A1451" i="22" a="1"/>
  <c r="A1451" i="22" s="1"/>
  <c r="A1450" i="22" a="1"/>
  <c r="A1450" i="22" s="1"/>
  <c r="A1449" i="22" a="1"/>
  <c r="A1449" i="22" s="1"/>
  <c r="A1448" i="22" a="1"/>
  <c r="A1448" i="22" s="1"/>
  <c r="A1447" i="22" a="1"/>
  <c r="A1447" i="22" s="1"/>
  <c r="A1446" i="22" a="1"/>
  <c r="A1446" i="22" s="1"/>
  <c r="A1445" i="22" a="1"/>
  <c r="A1445" i="22" s="1"/>
  <c r="A1443" i="22" a="1"/>
  <c r="A1443" i="22" s="1"/>
  <c r="A1442" i="22" a="1"/>
  <c r="A1442" i="22" s="1"/>
  <c r="A1441" i="22" a="1"/>
  <c r="A1441" i="22" s="1"/>
  <c r="A1440" i="22" a="1"/>
  <c r="A1440" i="22" s="1"/>
  <c r="A1439" i="22" a="1"/>
  <c r="A1439" i="22" s="1"/>
  <c r="A1438" i="22" a="1"/>
  <c r="A1438" i="22" s="1"/>
  <c r="A1437" i="22" a="1"/>
  <c r="A1437" i="22" s="1"/>
  <c r="A1436" i="22" a="1"/>
  <c r="A1436" i="22" s="1"/>
  <c r="A1435" i="22" a="1"/>
  <c r="A1435" i="22" s="1"/>
  <c r="A1434" i="22" a="1"/>
  <c r="A1434" i="22" s="1"/>
  <c r="A1433" i="22" a="1"/>
  <c r="A1433" i="22" s="1"/>
  <c r="A1432" i="22" a="1"/>
  <c r="A1432" i="22" s="1"/>
  <c r="A1431" i="22" a="1"/>
  <c r="A1431" i="22" s="1"/>
  <c r="A1430" i="22" a="1"/>
  <c r="A1430" i="22" s="1"/>
  <c r="A1429" i="22" a="1"/>
  <c r="A1429" i="22" s="1"/>
  <c r="A1428" i="22" a="1"/>
  <c r="A1428" i="22"/>
  <c r="A1427" i="22" a="1"/>
  <c r="A1427" i="22" s="1"/>
  <c r="A1426" i="22" a="1"/>
  <c r="A1426" i="22" s="1"/>
  <c r="A1425" i="22" a="1"/>
  <c r="A1425" i="22" s="1"/>
  <c r="A1424" i="22" a="1"/>
  <c r="A1424" i="22" s="1"/>
  <c r="A1423" i="22" a="1"/>
  <c r="A1423" i="22" s="1"/>
  <c r="A1422" i="22" a="1"/>
  <c r="A1422" i="22" s="1"/>
  <c r="A1421" i="22" a="1"/>
  <c r="A1421" i="22" s="1"/>
  <c r="A1420" i="22" a="1"/>
  <c r="A1420" i="22" s="1"/>
  <c r="A1418" i="22" a="1"/>
  <c r="A1418" i="22" s="1"/>
  <c r="A1417" i="22" a="1"/>
  <c r="A1417" i="22" s="1"/>
  <c r="A1416" i="22" a="1"/>
  <c r="A1416" i="22" s="1"/>
  <c r="A1415" i="22" a="1"/>
  <c r="A1415" i="22"/>
  <c r="A1414" i="22" a="1"/>
  <c r="A1414" i="22" s="1"/>
  <c r="A1413" i="22" a="1"/>
  <c r="A1413" i="22" s="1"/>
  <c r="A1412" i="22" a="1"/>
  <c r="A1412" i="22" s="1"/>
  <c r="A1411" i="22" a="1"/>
  <c r="A1411" i="22" s="1"/>
  <c r="A1410" i="22" a="1"/>
  <c r="A1410" i="22" s="1"/>
  <c r="A1409" i="22" a="1"/>
  <c r="A1409" i="22" s="1"/>
  <c r="A1408" i="22" a="1"/>
  <c r="A1408" i="22" s="1"/>
  <c r="A1407" i="22" a="1"/>
  <c r="A1407" i="22" s="1"/>
  <c r="A1406" i="22" a="1"/>
  <c r="A1406" i="22" s="1"/>
  <c r="A1404" i="22" a="1"/>
  <c r="A1404" i="22" s="1"/>
  <c r="A1403" i="22" a="1"/>
  <c r="A1403" i="22" s="1"/>
  <c r="A1402" i="22" a="1"/>
  <c r="A1402" i="22"/>
  <c r="A1401" i="22" a="1"/>
  <c r="A1401" i="22" s="1"/>
  <c r="A1400" i="22" a="1"/>
  <c r="A1400" i="22" s="1"/>
  <c r="A1399" i="22" a="1"/>
  <c r="A1399" i="22" s="1"/>
  <c r="A1398" i="22" a="1"/>
  <c r="A1398" i="22" s="1"/>
  <c r="A1397" i="22" a="1"/>
  <c r="A1397" i="22" s="1"/>
  <c r="A1396" i="22" a="1"/>
  <c r="A1396" i="22" s="1"/>
  <c r="A1395" i="22" a="1"/>
  <c r="A1395" i="22" s="1"/>
  <c r="A1394" i="22" a="1"/>
  <c r="A1394" i="22" s="1"/>
  <c r="A1393" i="22" a="1"/>
  <c r="A1393" i="22" s="1"/>
  <c r="A1392" i="22" a="1"/>
  <c r="A1392" i="22" s="1"/>
  <c r="A1391" i="22" a="1"/>
  <c r="A1391" i="22" s="1"/>
  <c r="A1390" i="22" a="1"/>
  <c r="A1390" i="22"/>
  <c r="A1389" i="22" a="1"/>
  <c r="A1389" i="22" s="1"/>
  <c r="A1388" i="22" a="1"/>
  <c r="A1388" i="22" s="1"/>
  <c r="A1387" i="22" a="1"/>
  <c r="A1387" i="22" s="1"/>
  <c r="A1386" i="22" a="1"/>
  <c r="A1386" i="22" s="1"/>
  <c r="A1385" i="22" a="1"/>
  <c r="A1385" i="22" s="1"/>
  <c r="A1384" i="22" a="1"/>
  <c r="A1384" i="22" s="1"/>
  <c r="A1383" i="22" a="1"/>
  <c r="A1383" i="22" s="1"/>
  <c r="A1382" i="22" a="1"/>
  <c r="A1382" i="22" s="1"/>
  <c r="A1381" i="22" a="1"/>
  <c r="A1381" i="22" s="1"/>
  <c r="A1380" i="22" a="1"/>
  <c r="A1380" i="22" s="1"/>
  <c r="A1379" i="22" a="1"/>
  <c r="A1379" i="22" s="1"/>
  <c r="A1378" i="22" a="1"/>
  <c r="A1378" i="22" s="1"/>
  <c r="A1377" i="22" a="1"/>
  <c r="A1377" i="22" s="1"/>
  <c r="A1375" i="22" a="1"/>
  <c r="A1375" i="22" s="1"/>
  <c r="A1374" i="22" a="1"/>
  <c r="A1374" i="22" s="1"/>
  <c r="A1373" i="22" a="1"/>
  <c r="A1373" i="22" s="1"/>
  <c r="A1371" i="22" a="1"/>
  <c r="A1371" i="22" s="1"/>
  <c r="A1370" i="22" a="1"/>
  <c r="A1370" i="22" s="1"/>
  <c r="A1369" i="22" a="1"/>
  <c r="A1369" i="22" s="1"/>
  <c r="A1368" i="22" a="1"/>
  <c r="A1368" i="22" s="1"/>
  <c r="A1367" i="22" a="1"/>
  <c r="A1367" i="22" s="1"/>
  <c r="A1366" i="22" a="1"/>
  <c r="A1366" i="22" s="1"/>
  <c r="A1365" i="22" a="1"/>
  <c r="A1365" i="22" s="1"/>
  <c r="A1364" i="22" a="1"/>
  <c r="A1364" i="22" s="1"/>
  <c r="A1363" i="22" a="1"/>
  <c r="A1363" i="22" s="1"/>
  <c r="A1362" i="22" a="1"/>
  <c r="A1362" i="22" s="1"/>
  <c r="A1360" i="22" a="1"/>
  <c r="A1360" i="22" s="1"/>
  <c r="A1358" i="22" a="1"/>
  <c r="A1358" i="22" s="1"/>
  <c r="A1357" i="22" a="1"/>
  <c r="A1357" i="22" s="1"/>
  <c r="A1356" i="22" a="1"/>
  <c r="A1356" i="22" s="1"/>
  <c r="A1355" i="22" a="1"/>
  <c r="A1355" i="22" s="1"/>
  <c r="A1354" i="22" a="1"/>
  <c r="A1354" i="22" s="1"/>
  <c r="A1353" i="22" a="1"/>
  <c r="A1353" i="22" s="1"/>
  <c r="A1352" i="22" a="1"/>
  <c r="A1352" i="22" s="1"/>
  <c r="A1351" i="22" a="1"/>
  <c r="A1351" i="22" s="1"/>
  <c r="A1350" i="22" a="1"/>
  <c r="A1350" i="22" s="1"/>
  <c r="A1349" i="22" a="1"/>
  <c r="A1349" i="22" s="1"/>
  <c r="A1348" i="22" a="1"/>
  <c r="A1348" i="22" s="1"/>
  <c r="A1347" i="22" a="1"/>
  <c r="A1347" i="22" s="1"/>
  <c r="A1346" i="22" a="1"/>
  <c r="A1346" i="22" s="1"/>
  <c r="A1345" i="22" a="1"/>
  <c r="A1345" i="22" s="1"/>
  <c r="A1344" i="22" a="1"/>
  <c r="A1344" i="22"/>
  <c r="A1343" i="22" a="1"/>
  <c r="A1343" i="22" s="1"/>
  <c r="A1342" i="22" a="1"/>
  <c r="A1342" i="22" s="1"/>
  <c r="A1341" i="22" a="1"/>
  <c r="A1341" i="22" s="1"/>
  <c r="A1340" i="22" a="1"/>
  <c r="A1340" i="22" s="1"/>
  <c r="A1339" i="22" a="1"/>
  <c r="A1339" i="22" s="1"/>
  <c r="A1338" i="22" a="1"/>
  <c r="A1338" i="22" s="1"/>
  <c r="A1337" i="22" a="1"/>
  <c r="A1337" i="22" s="1"/>
  <c r="A1336" i="22" a="1"/>
  <c r="A1336" i="22" s="1"/>
  <c r="A1335" i="22" a="1"/>
  <c r="A1335" i="22" s="1"/>
  <c r="A1334" i="22" a="1"/>
  <c r="A1334" i="22" s="1"/>
  <c r="A1333" i="22" a="1"/>
  <c r="A1333" i="22" s="1"/>
  <c r="A1332" i="22" a="1"/>
  <c r="A1332" i="22" s="1"/>
  <c r="A1331" i="22" a="1"/>
  <c r="A1331" i="22" s="1"/>
  <c r="A1330" i="22" a="1"/>
  <c r="A1330" i="22" s="1"/>
  <c r="A1329" i="22" a="1"/>
  <c r="A1329" i="22" s="1"/>
  <c r="A1328" i="22" a="1"/>
  <c r="A1328" i="22" s="1"/>
  <c r="A1326" i="22" a="1"/>
  <c r="A1326" i="22" s="1"/>
  <c r="A1325" i="22" a="1"/>
  <c r="A1325" i="22" s="1"/>
  <c r="A1324" i="22" a="1"/>
  <c r="A1324" i="22" s="1"/>
  <c r="A1323" i="22" a="1"/>
  <c r="A1323" i="22" s="1"/>
  <c r="A1322" i="22" a="1"/>
  <c r="A1322" i="22" s="1"/>
  <c r="A1321" i="22" a="1"/>
  <c r="A1321" i="22" s="1"/>
  <c r="A1320" i="22" a="1"/>
  <c r="A1320" i="22" s="1"/>
  <c r="A1318" i="22" a="1"/>
  <c r="A1318" i="22" s="1"/>
  <c r="A1317" i="22" a="1"/>
  <c r="A1317" i="22" s="1"/>
  <c r="A1316" i="22" a="1"/>
  <c r="A1316" i="22" s="1"/>
  <c r="A1315" i="22" a="1"/>
  <c r="A1315" i="22" s="1"/>
  <c r="A1314" i="22" a="1"/>
  <c r="A1314" i="22" s="1"/>
  <c r="A1313" i="22" a="1"/>
  <c r="A1313" i="22" s="1"/>
  <c r="A1312" i="22" a="1"/>
  <c r="A1312" i="22" s="1"/>
  <c r="A1311" i="22" a="1"/>
  <c r="A1311" i="22" s="1"/>
  <c r="A1310" i="22" a="1"/>
  <c r="A1310" i="22" s="1"/>
  <c r="A1308" i="22" a="1"/>
  <c r="A1308" i="22" s="1"/>
  <c r="A1307" i="22" a="1"/>
  <c r="A1307" i="22" s="1"/>
  <c r="A1306" i="22" a="1"/>
  <c r="A1306" i="22" s="1"/>
  <c r="A1305" i="22" a="1"/>
  <c r="A1305" i="22" s="1"/>
  <c r="A1304" i="22" a="1"/>
  <c r="A1304" i="22" s="1"/>
  <c r="A1303" i="22" a="1"/>
  <c r="A1303" i="22" s="1"/>
  <c r="A1302" i="22" a="1"/>
  <c r="A1302" i="22" s="1"/>
  <c r="A1301" i="22" a="1"/>
  <c r="A1301" i="22" s="1"/>
  <c r="A1300" i="22" a="1"/>
  <c r="A1300" i="22" s="1"/>
  <c r="A1299" i="22" a="1"/>
  <c r="A1299" i="22" s="1"/>
  <c r="A1298" i="22" a="1"/>
  <c r="A1298" i="22" s="1"/>
  <c r="A1297" i="22" a="1"/>
  <c r="A1297" i="22" s="1"/>
  <c r="A1296" i="22" a="1"/>
  <c r="A1296" i="22" s="1"/>
  <c r="A1295" i="22" a="1"/>
  <c r="A1295" i="22" s="1"/>
  <c r="A1294" i="22" a="1"/>
  <c r="A1294" i="22" s="1"/>
  <c r="A1293" i="22" a="1"/>
  <c r="A1293" i="22" s="1"/>
  <c r="A1292" i="22" a="1"/>
  <c r="A1292" i="22" s="1"/>
  <c r="A1291" i="22" a="1"/>
  <c r="A1291" i="22" s="1"/>
  <c r="A1290" i="22" a="1"/>
  <c r="A1290" i="22" s="1"/>
  <c r="A1289" i="22" a="1"/>
  <c r="A1289" i="22" s="1"/>
  <c r="A1288" i="22" a="1"/>
  <c r="A1288" i="22" s="1"/>
  <c r="A1287" i="22" a="1"/>
  <c r="A1287" i="22" s="1"/>
  <c r="A1286" i="22" a="1"/>
  <c r="A1286" i="22" s="1"/>
  <c r="A1285" i="22" a="1"/>
  <c r="A1285" i="22" s="1"/>
  <c r="A1284" i="22" a="1"/>
  <c r="A1284" i="22" s="1"/>
  <c r="A1283" i="22" a="1"/>
  <c r="A1283" i="22" s="1"/>
  <c r="A1282" i="22" a="1"/>
  <c r="A1282" i="22" s="1"/>
  <c r="A1281" i="22" a="1"/>
  <c r="A1281" i="22" s="1"/>
  <c r="A1280" i="22" a="1"/>
  <c r="A1280" i="22" s="1"/>
  <c r="A1279" i="22" a="1"/>
  <c r="A1279" i="22"/>
  <c r="A1278" i="22" a="1"/>
  <c r="A1278" i="22" s="1"/>
  <c r="A1277" i="22" a="1"/>
  <c r="A1277" i="22" s="1"/>
  <c r="A1276" i="22" a="1"/>
  <c r="A1276" i="22" s="1"/>
  <c r="A1275" i="22" a="1"/>
  <c r="A1275" i="22" s="1"/>
  <c r="A1274" i="22" a="1"/>
  <c r="A1274" i="22" s="1"/>
  <c r="A1273" i="22" a="1"/>
  <c r="A1273" i="22" s="1"/>
  <c r="A1272" i="22" a="1"/>
  <c r="A1272" i="22" s="1"/>
  <c r="A1271" i="22" a="1"/>
  <c r="A1271" i="22" s="1"/>
  <c r="A1270" i="22" a="1"/>
  <c r="A1270" i="22" s="1"/>
  <c r="A1269" i="22" a="1"/>
  <c r="A1269" i="22" s="1"/>
  <c r="A1268" i="22" a="1"/>
  <c r="A1268" i="22" s="1"/>
  <c r="A1267" i="22" a="1"/>
  <c r="A1267" i="22" s="1"/>
  <c r="A1266" i="22" a="1"/>
  <c r="A1266" i="22" s="1"/>
  <c r="A1265" i="22" a="1"/>
  <c r="A1265" i="22" s="1"/>
  <c r="A1264" i="22" a="1"/>
  <c r="A1264" i="22" s="1"/>
  <c r="A1263" i="22" a="1"/>
  <c r="A1263" i="22" s="1"/>
  <c r="A1262" i="22" a="1"/>
  <c r="A1262" i="22" s="1"/>
  <c r="A1261" i="22" a="1"/>
  <c r="A1261" i="22" s="1"/>
  <c r="A1260" i="22" a="1"/>
  <c r="A1260" i="22" s="1"/>
  <c r="A1259" i="22" a="1"/>
  <c r="A1259" i="22" s="1"/>
  <c r="A1257" i="22" a="1"/>
  <c r="A1257" i="22" s="1"/>
  <c r="A1256" i="22" a="1"/>
  <c r="A1256" i="22" s="1"/>
  <c r="A1255" i="22" a="1"/>
  <c r="A1255" i="22" s="1"/>
  <c r="A1254" i="22" a="1"/>
  <c r="A1254" i="22" s="1"/>
  <c r="A1253" i="22" a="1"/>
  <c r="A1253" i="22" s="1"/>
  <c r="A1252" i="22" a="1"/>
  <c r="A1252" i="22" s="1"/>
  <c r="A1250" i="22" a="1"/>
  <c r="A1250" i="22" s="1"/>
  <c r="A1249" i="22" a="1"/>
  <c r="A1249" i="22" s="1"/>
  <c r="A1248" i="22" a="1"/>
  <c r="A1248" i="22" s="1"/>
  <c r="A1247" i="22" a="1"/>
  <c r="A1247" i="22" s="1"/>
  <c r="A1246" i="22" a="1"/>
  <c r="A1246" i="22" s="1"/>
  <c r="A1245" i="22" a="1"/>
  <c r="A1245" i="22" s="1"/>
  <c r="A1244" i="22" a="1"/>
  <c r="A1244" i="22" s="1"/>
  <c r="A1243" i="22" a="1"/>
  <c r="A1243" i="22" s="1"/>
  <c r="A1242" i="22" a="1"/>
  <c r="A1242" i="22" s="1"/>
  <c r="A1241" i="22" a="1"/>
  <c r="A1241" i="22" s="1"/>
  <c r="A1240" i="22" a="1"/>
  <c r="A1240" i="22" s="1"/>
  <c r="A1239" i="22" a="1"/>
  <c r="A1239" i="22" s="1"/>
  <c r="A1238" i="22" a="1"/>
  <c r="A1238" i="22" s="1"/>
  <c r="A1237" i="22" a="1"/>
  <c r="A1237" i="22" s="1"/>
  <c r="A1236" i="22" a="1"/>
  <c r="A1236" i="22" s="1"/>
  <c r="A1235" i="22" a="1"/>
  <c r="A1235" i="22" s="1"/>
  <c r="A1234" i="22" a="1"/>
  <c r="A1234" i="22" s="1"/>
  <c r="A1233" i="22" a="1"/>
  <c r="A1233" i="22" s="1"/>
  <c r="A1232" i="22" a="1"/>
  <c r="A1232" i="22" s="1"/>
  <c r="A1231" i="22" a="1"/>
  <c r="A1231" i="22" s="1"/>
  <c r="A1230" i="22" a="1"/>
  <c r="A1230" i="22" s="1"/>
  <c r="A1229" i="22" a="1"/>
  <c r="A1229" i="22"/>
  <c r="A1228" i="22" a="1"/>
  <c r="A1228" i="22" s="1"/>
  <c r="A1227" i="22" a="1"/>
  <c r="A1227" i="22" s="1"/>
  <c r="A1226" i="22" a="1"/>
  <c r="A1226" i="22" s="1"/>
  <c r="A1225" i="22" a="1"/>
  <c r="A1225" i="22" s="1"/>
  <c r="A1224" i="22" a="1"/>
  <c r="A1224" i="22" s="1"/>
  <c r="A1223" i="22" a="1"/>
  <c r="A1223" i="22" s="1"/>
  <c r="A1222" i="22" a="1"/>
  <c r="A1222" i="22" s="1"/>
  <c r="A1221" i="22" a="1"/>
  <c r="A1221" i="22" s="1"/>
  <c r="A1220" i="22" a="1"/>
  <c r="A1220" i="22" s="1"/>
  <c r="A1219" i="22" a="1"/>
  <c r="A1219" i="22" s="1"/>
  <c r="A1218" i="22" a="1"/>
  <c r="A1218" i="22" s="1"/>
  <c r="A1217" i="22" a="1"/>
  <c r="A1217" i="22" s="1"/>
  <c r="A1216" i="22" a="1"/>
  <c r="A1216" i="22" s="1"/>
  <c r="A1215" i="22" a="1"/>
  <c r="A1215" i="22" s="1"/>
  <c r="A1214" i="22" a="1"/>
  <c r="A1214" i="22" s="1"/>
  <c r="A1213" i="22" a="1"/>
  <c r="A1213" i="22" s="1"/>
  <c r="A1212" i="22" a="1"/>
  <c r="A1212" i="22" s="1"/>
  <c r="A1211" i="22" a="1"/>
  <c r="A1211" i="22" s="1"/>
  <c r="A1210" i="22" a="1"/>
  <c r="A1210" i="22" s="1"/>
  <c r="A1209" i="22" a="1"/>
  <c r="A1209" i="22" s="1"/>
  <c r="A1208" i="22" a="1"/>
  <c r="A1208" i="22" s="1"/>
  <c r="A1207" i="22" a="1"/>
  <c r="A1207" i="22" s="1"/>
  <c r="A1206" i="22" a="1"/>
  <c r="A1206" i="22" s="1"/>
  <c r="A1205" i="22" a="1"/>
  <c r="A1205" i="22" s="1"/>
  <c r="A1204" i="22" a="1"/>
  <c r="A1204" i="22" s="1"/>
  <c r="A1203" i="22" a="1"/>
  <c r="A1203" i="22" s="1"/>
  <c r="A1202" i="22" a="1"/>
  <c r="A1202" i="22" s="1"/>
  <c r="A1201" i="22" a="1"/>
  <c r="A1201" i="22" s="1"/>
  <c r="A1200" i="22" a="1"/>
  <c r="A1200" i="22" s="1"/>
  <c r="A1199" i="22" a="1"/>
  <c r="A1199" i="22" s="1"/>
  <c r="A1198" i="22" a="1"/>
  <c r="A1198" i="22" s="1"/>
  <c r="A1197" i="22" a="1"/>
  <c r="A1197" i="22" s="1"/>
  <c r="A1196" i="22" a="1"/>
  <c r="A1196" i="22" s="1"/>
  <c r="A1195" i="22" a="1"/>
  <c r="A1195" i="22" s="1"/>
  <c r="A1194" i="22" a="1"/>
  <c r="A1194" i="22" s="1"/>
  <c r="A1193" i="22" a="1"/>
  <c r="A1193" i="22" s="1"/>
  <c r="A1192" i="22" a="1"/>
  <c r="A1192" i="22" s="1"/>
  <c r="A1191" i="22" a="1"/>
  <c r="A1191" i="22" s="1"/>
  <c r="A1190" i="22" a="1"/>
  <c r="A1190" i="22" s="1"/>
  <c r="A1189" i="22" a="1"/>
  <c r="A1189" i="22" s="1"/>
  <c r="A1188" i="22" a="1"/>
  <c r="A1188" i="22" s="1"/>
  <c r="A1187" i="22" a="1"/>
  <c r="A1187" i="22" s="1"/>
  <c r="A1186" i="22" a="1"/>
  <c r="A1186" i="22" s="1"/>
  <c r="A1184" i="22" a="1"/>
  <c r="A1184" i="22" s="1"/>
  <c r="A1183" i="22" a="1"/>
  <c r="A1183" i="22" s="1"/>
  <c r="A1182" i="22" a="1"/>
  <c r="A1182" i="22" s="1"/>
  <c r="A1181" i="22" a="1"/>
  <c r="A1181" i="22" s="1"/>
  <c r="A1180" i="22" a="1"/>
  <c r="A1180" i="22" s="1"/>
  <c r="A1179" i="22" a="1"/>
  <c r="A1179" i="22" s="1"/>
  <c r="A1178" i="22" a="1"/>
  <c r="A1178" i="22" s="1"/>
  <c r="A1177" i="22" a="1"/>
  <c r="A1177" i="22" s="1"/>
  <c r="A1176" i="22" a="1"/>
  <c r="A1176" i="22" s="1"/>
  <c r="A1175" i="22" a="1"/>
  <c r="A1175" i="22" s="1"/>
  <c r="A1174" i="22" a="1"/>
  <c r="A1174" i="22" s="1"/>
  <c r="A1173" i="22" a="1"/>
  <c r="A1173" i="22" s="1"/>
  <c r="A1172" i="22" a="1"/>
  <c r="A1172" i="22" s="1"/>
  <c r="A1171" i="22" a="1"/>
  <c r="A1171" i="22" s="1"/>
  <c r="A1169" i="22" a="1"/>
  <c r="A1169" i="22" s="1"/>
  <c r="A1168" i="22" a="1"/>
  <c r="A1168" i="22" s="1"/>
  <c r="A1167" i="22" a="1"/>
  <c r="A1167" i="22" s="1"/>
  <c r="A1166" i="22" a="1"/>
  <c r="A1166" i="22" s="1"/>
  <c r="A1165" i="22" a="1"/>
  <c r="A1165" i="22" s="1"/>
  <c r="A1164" i="22" a="1"/>
  <c r="A1164" i="22" s="1"/>
  <c r="A1163" i="22" a="1"/>
  <c r="A1163" i="22" s="1"/>
  <c r="A1162" i="22" a="1"/>
  <c r="A1162" i="22" s="1"/>
  <c r="A1161" i="22" a="1"/>
  <c r="A1161" i="22" s="1"/>
  <c r="A1160" i="22" a="1"/>
  <c r="A1160" i="22" s="1"/>
  <c r="A1159" i="22" a="1"/>
  <c r="A1159" i="22" s="1"/>
  <c r="A1158" i="22" a="1"/>
  <c r="A1158" i="22" s="1"/>
  <c r="A1157" i="22" a="1"/>
  <c r="A1157" i="22" s="1"/>
  <c r="A1156" i="22" a="1"/>
  <c r="A1156" i="22" s="1"/>
  <c r="A1155" i="22" a="1"/>
  <c r="A1155" i="22" s="1"/>
  <c r="A1154" i="22" a="1"/>
  <c r="A1154" i="22" s="1"/>
  <c r="A1152" i="22" a="1"/>
  <c r="A1152" i="22" s="1"/>
  <c r="A1151" i="22" a="1"/>
  <c r="A1151" i="22" s="1"/>
  <c r="A1150" i="22" a="1"/>
  <c r="A1150" i="22" s="1"/>
  <c r="A1149" i="22" a="1"/>
  <c r="A1149" i="22" s="1"/>
  <c r="A1148" i="22" a="1"/>
  <c r="A1148" i="22" s="1"/>
  <c r="A1147" i="22" a="1"/>
  <c r="A1147" i="22" s="1"/>
  <c r="A1146" i="22" a="1"/>
  <c r="A1146" i="22" s="1"/>
  <c r="A1145" i="22" a="1"/>
  <c r="A1145" i="22" s="1"/>
  <c r="A1144" i="22" a="1"/>
  <c r="A1144" i="22" s="1"/>
  <c r="A1143" i="22" a="1"/>
  <c r="A1143" i="22" s="1"/>
  <c r="A1142" i="22" a="1"/>
  <c r="A1142" i="22" s="1"/>
  <c r="A1141" i="22" a="1"/>
  <c r="A1141" i="22" s="1"/>
  <c r="A1140" i="22" a="1"/>
  <c r="A1140" i="22" s="1"/>
  <c r="A1139" i="22" a="1"/>
  <c r="A1139" i="22" s="1"/>
  <c r="A1138" i="22" a="1"/>
  <c r="A1138" i="22" s="1"/>
  <c r="A1137" i="22" a="1"/>
  <c r="A1137" i="22" s="1"/>
  <c r="A1136" i="22" a="1"/>
  <c r="A1136" i="22" s="1"/>
  <c r="A1135" i="22" a="1"/>
  <c r="A1135" i="22" s="1"/>
  <c r="A1134" i="22" a="1"/>
  <c r="A1134" i="22" s="1"/>
  <c r="A1133" i="22" a="1"/>
  <c r="A1133" i="22" s="1"/>
  <c r="A1132" i="22" a="1"/>
  <c r="A1132" i="22" s="1"/>
  <c r="A1131" i="22" a="1"/>
  <c r="A1131" i="22" s="1"/>
  <c r="A1130" i="22" a="1"/>
  <c r="A1130" i="22" s="1"/>
  <c r="A1129" i="22" a="1"/>
  <c r="A1129" i="22" s="1"/>
  <c r="A1128" i="22" a="1"/>
  <c r="A1128" i="22" s="1"/>
  <c r="A1127" i="22" a="1"/>
  <c r="A1127" i="22" s="1"/>
  <c r="A1126" i="22" a="1"/>
  <c r="A1126" i="22" s="1"/>
  <c r="A1125" i="22" a="1"/>
  <c r="A1125" i="22" s="1"/>
  <c r="A1124" i="22" a="1"/>
  <c r="A1124" i="22" s="1"/>
  <c r="A1123" i="22" a="1"/>
  <c r="A1123" i="22" s="1"/>
  <c r="A1122" i="22" a="1"/>
  <c r="A1122" i="22" s="1"/>
  <c r="A1120" i="22" a="1"/>
  <c r="A1120" i="22" s="1"/>
  <c r="A1119" i="22" a="1"/>
  <c r="A1119" i="22" s="1"/>
  <c r="A1118" i="22" a="1"/>
  <c r="A1118" i="22" s="1"/>
  <c r="A1117" i="22" a="1"/>
  <c r="A1117" i="22" s="1"/>
  <c r="A1116" i="22" a="1"/>
  <c r="A1116" i="22" s="1"/>
  <c r="A1115" i="22" a="1"/>
  <c r="A1115" i="22" s="1"/>
  <c r="A1114" i="22" a="1"/>
  <c r="A1114" i="22" s="1"/>
  <c r="A1113" i="22" a="1"/>
  <c r="A1113" i="22" s="1"/>
  <c r="A1112" i="22" a="1"/>
  <c r="A1112" i="22" s="1"/>
  <c r="A1111" i="22" a="1"/>
  <c r="A1111" i="22" s="1"/>
  <c r="A1110" i="22" a="1"/>
  <c r="A1110" i="22" s="1"/>
  <c r="A1109" i="22" a="1"/>
  <c r="A1109" i="22" s="1"/>
  <c r="A1108" i="22" a="1"/>
  <c r="A1108" i="22" s="1"/>
  <c r="A1107" i="22" a="1"/>
  <c r="A1107" i="22" s="1"/>
  <c r="A1106" i="22" a="1"/>
  <c r="A1106" i="22" s="1"/>
  <c r="A1105" i="22" a="1"/>
  <c r="A1105" i="22" s="1"/>
  <c r="A1104" i="22" a="1"/>
  <c r="A1104" i="22" s="1"/>
  <c r="A1103" i="22" a="1"/>
  <c r="A1103" i="22" s="1"/>
  <c r="A1102" i="22" a="1"/>
  <c r="A1102" i="22" s="1"/>
  <c r="A1101" i="22" a="1"/>
  <c r="A1101" i="22" s="1"/>
  <c r="A1100" i="22" a="1"/>
  <c r="A1100" i="22" s="1"/>
  <c r="A1099" i="22" a="1"/>
  <c r="A1099" i="22" s="1"/>
  <c r="A1098" i="22" a="1"/>
  <c r="A1098" i="22" s="1"/>
  <c r="A1097" i="22" a="1"/>
  <c r="A1097" i="22" s="1"/>
  <c r="A1096" i="22" a="1"/>
  <c r="A1096" i="22" s="1"/>
  <c r="A1095" i="22" a="1"/>
  <c r="A1095" i="22" s="1"/>
  <c r="A1094" i="22" a="1"/>
  <c r="A1094" i="22" s="1"/>
  <c r="A1093" i="22" a="1"/>
  <c r="A1093" i="22" s="1"/>
  <c r="A1092" i="22" a="1"/>
  <c r="A1092" i="22" s="1"/>
  <c r="A1091" i="22" a="1"/>
  <c r="A1091" i="22" s="1"/>
  <c r="A1090" i="22" a="1"/>
  <c r="A1090" i="22" s="1"/>
  <c r="A1089" i="22" a="1"/>
  <c r="A1089" i="22" s="1"/>
  <c r="A1088" i="22" a="1"/>
  <c r="A1088" i="22" s="1"/>
  <c r="A1086" i="22" a="1"/>
  <c r="A1086" i="22" s="1"/>
  <c r="A1085" i="22" a="1"/>
  <c r="A1085" i="22" s="1"/>
  <c r="A1084" i="22" a="1"/>
  <c r="A1084" i="22" s="1"/>
  <c r="A1083" i="22" a="1"/>
  <c r="A1083" i="22" s="1"/>
  <c r="A1082" i="22" a="1"/>
  <c r="A1082" i="22" s="1"/>
  <c r="A1081" i="22" a="1"/>
  <c r="A1081" i="22" s="1"/>
  <c r="A1080" i="22" a="1"/>
  <c r="A1080" i="22" s="1"/>
  <c r="A1079" i="22" a="1"/>
  <c r="A1079" i="22" s="1"/>
  <c r="A1078" i="22" a="1"/>
  <c r="A1078" i="22" s="1"/>
  <c r="A1077" i="22" a="1"/>
  <c r="A1077" i="22" s="1"/>
  <c r="A1076" i="22" a="1"/>
  <c r="A1076" i="22" s="1"/>
  <c r="A1075" i="22" a="1"/>
  <c r="A1075" i="22" s="1"/>
  <c r="A1073" i="22" a="1"/>
  <c r="A1073" i="22" s="1"/>
  <c r="A1072" i="22" a="1"/>
  <c r="A1072" i="22" s="1"/>
  <c r="A1071" i="22" a="1"/>
  <c r="A1071" i="22" s="1"/>
  <c r="A1070" i="22" a="1"/>
  <c r="A1070" i="22" s="1"/>
  <c r="A1069" i="22" a="1"/>
  <c r="A1069" i="22" s="1"/>
  <c r="A1068" i="22" a="1"/>
  <c r="A1068" i="22" s="1"/>
  <c r="A1067" i="22" a="1"/>
  <c r="A1067" i="22" s="1"/>
  <c r="A1066" i="22" a="1"/>
  <c r="A1066" i="22" s="1"/>
  <c r="A1065" i="22" a="1"/>
  <c r="A1065" i="22" s="1"/>
  <c r="A1064" i="22" a="1"/>
  <c r="A1064" i="22" s="1"/>
  <c r="A1063" i="22" a="1"/>
  <c r="A1063" i="22" s="1"/>
  <c r="A1061" i="22" a="1"/>
  <c r="A1061" i="22" s="1"/>
  <c r="A1060" i="22" a="1"/>
  <c r="A1060" i="22" s="1"/>
  <c r="A1057" i="22" a="1"/>
  <c r="A1057" i="22" s="1"/>
  <c r="A1056" i="22" a="1"/>
  <c r="A1056" i="22" s="1"/>
  <c r="A1055" i="22" a="1"/>
  <c r="A1055" i="22" s="1"/>
  <c r="A1054" i="22" a="1"/>
  <c r="A1054" i="22" s="1"/>
  <c r="A1053" i="22" a="1"/>
  <c r="A1053" i="22" s="1"/>
  <c r="A1052" i="22" a="1"/>
  <c r="A1052" i="22" s="1"/>
  <c r="A1051" i="22" a="1"/>
  <c r="A1051" i="22" s="1"/>
  <c r="A1050" i="22" a="1"/>
  <c r="A1050" i="22" s="1"/>
  <c r="A1049" i="22" a="1"/>
  <c r="A1049" i="22" s="1"/>
  <c r="A1048" i="22" a="1"/>
  <c r="A1048" i="22" s="1"/>
  <c r="A1047" i="22" a="1"/>
  <c r="A1047" i="22" s="1"/>
  <c r="A1046" i="22" a="1"/>
  <c r="A1046" i="22" s="1"/>
  <c r="A1045" i="22" a="1"/>
  <c r="A1045" i="22" s="1"/>
  <c r="A1044" i="22" a="1"/>
  <c r="A1044" i="22" s="1"/>
  <c r="A1043" i="22" a="1"/>
  <c r="A1043" i="22" s="1"/>
  <c r="A1042" i="22" a="1"/>
  <c r="A1042" i="22" s="1"/>
  <c r="A1041" i="22" a="1"/>
  <c r="A1041" i="22" s="1"/>
  <c r="A1040" i="22" a="1"/>
  <c r="A1040" i="22" s="1"/>
  <c r="A1039" i="22" a="1"/>
  <c r="A1039" i="22" s="1"/>
  <c r="A1038" i="22" a="1"/>
  <c r="A1038" i="22" s="1"/>
  <c r="A1037" i="22" a="1"/>
  <c r="A1037" i="22" s="1"/>
  <c r="A1036" i="22" a="1"/>
  <c r="A1036" i="22" s="1"/>
  <c r="A1035" i="22" a="1"/>
  <c r="A1035" i="22" s="1"/>
  <c r="A1034" i="22" a="1"/>
  <c r="A1034" i="22" s="1"/>
  <c r="A1033" i="22" a="1"/>
  <c r="A1033" i="22" s="1"/>
  <c r="A1032" i="22" a="1"/>
  <c r="A1032" i="22" s="1"/>
  <c r="A1031" i="22" a="1"/>
  <c r="A1031" i="22" s="1"/>
  <c r="A1030" i="22" a="1"/>
  <c r="A1030" i="22" s="1"/>
  <c r="A1029" i="22" a="1"/>
  <c r="A1029" i="22" s="1"/>
  <c r="A1028" i="22" a="1"/>
  <c r="A1028" i="22" s="1"/>
  <c r="A1027" i="22" a="1"/>
  <c r="A1027" i="22" s="1"/>
  <c r="A1026" i="22" a="1"/>
  <c r="A1026" i="22" s="1"/>
  <c r="A1025" i="22" a="1"/>
  <c r="A1025" i="22" s="1"/>
  <c r="A1024" i="22" a="1"/>
  <c r="A1024" i="22" s="1"/>
  <c r="A1022" i="22" a="1"/>
  <c r="A1022" i="22" s="1"/>
  <c r="A1021" i="22" a="1"/>
  <c r="A1021" i="22" s="1"/>
  <c r="A1020" i="22" a="1"/>
  <c r="A1020" i="22" s="1"/>
  <c r="A1019" i="22" a="1"/>
  <c r="A1019" i="22" s="1"/>
  <c r="A1018" i="22" a="1"/>
  <c r="A1018" i="22" s="1"/>
  <c r="A1017" i="22" a="1"/>
  <c r="A1017" i="22" s="1"/>
  <c r="A1016" i="22" a="1"/>
  <c r="A1016" i="22" s="1"/>
  <c r="A1015" i="22" a="1"/>
  <c r="A1015" i="22" s="1"/>
  <c r="A1014" i="22" a="1"/>
  <c r="A1014" i="22" s="1"/>
  <c r="A1013" i="22" a="1"/>
  <c r="A1013" i="22" s="1"/>
  <c r="A1012" i="22" a="1"/>
  <c r="A1012" i="22" s="1"/>
  <c r="A1011" i="22" a="1"/>
  <c r="A1011" i="22" s="1"/>
  <c r="A1010" i="22" a="1"/>
  <c r="A1010" i="22" s="1"/>
  <c r="A1009" i="22" a="1"/>
  <c r="A1009" i="22" s="1"/>
  <c r="A1008" i="22" a="1"/>
  <c r="A1008" i="22" s="1"/>
  <c r="A1007" i="22" a="1"/>
  <c r="A1007" i="22" s="1"/>
  <c r="A1006" i="22" a="1"/>
  <c r="A1006" i="22" s="1"/>
  <c r="A1005" i="22" a="1"/>
  <c r="A1005" i="22" s="1"/>
  <c r="A1004" i="22" a="1"/>
  <c r="A1004" i="22" s="1"/>
  <c r="A1003" i="22" a="1"/>
  <c r="A1003" i="22" s="1"/>
  <c r="A1002" i="22" a="1"/>
  <c r="A1002" i="22" s="1"/>
  <c r="A1001" i="22" a="1"/>
  <c r="A1001" i="22" s="1"/>
  <c r="A1000" i="22" a="1"/>
  <c r="A1000" i="22" s="1"/>
  <c r="A999" i="22" a="1"/>
  <c r="A999" i="22" s="1"/>
  <c r="A998" i="22" a="1"/>
  <c r="A998" i="22" s="1"/>
  <c r="A997" i="22" a="1"/>
  <c r="A997" i="22" s="1"/>
  <c r="A996" i="22" a="1"/>
  <c r="A996" i="22" s="1"/>
  <c r="A995" i="22" a="1"/>
  <c r="A995" i="22"/>
  <c r="A994" i="22" a="1"/>
  <c r="A994" i="22" s="1"/>
  <c r="A993" i="22" a="1"/>
  <c r="A993" i="22" s="1"/>
  <c r="A992" i="22" a="1"/>
  <c r="A992" i="22" s="1"/>
  <c r="A991" i="22" a="1"/>
  <c r="A991" i="22" s="1"/>
  <c r="A990" i="22" a="1"/>
  <c r="A990" i="22" s="1"/>
  <c r="A989" i="22" a="1"/>
  <c r="A989" i="22" s="1"/>
  <c r="A988" i="22" a="1"/>
  <c r="A988" i="22" s="1"/>
  <c r="A987" i="22" a="1"/>
  <c r="A987" i="22" s="1"/>
  <c r="A986" i="22" a="1"/>
  <c r="A986" i="22" s="1"/>
  <c r="A985" i="22" a="1"/>
  <c r="A985" i="22" s="1"/>
  <c r="A984" i="22" a="1"/>
  <c r="A984" i="22" s="1"/>
  <c r="A983" i="22" a="1"/>
  <c r="A983" i="22" s="1"/>
  <c r="A982" i="22" a="1"/>
  <c r="A982" i="22" s="1"/>
  <c r="A981" i="22" a="1"/>
  <c r="A981" i="22" s="1"/>
  <c r="A980" i="22" a="1"/>
  <c r="A980" i="22" s="1"/>
  <c r="A979" i="22" a="1"/>
  <c r="A979" i="22" s="1"/>
  <c r="A978" i="22" a="1"/>
  <c r="A978" i="22" s="1"/>
  <c r="A977" i="22" a="1"/>
  <c r="A977" i="22" s="1"/>
  <c r="A976" i="22" a="1"/>
  <c r="A976" i="22" s="1"/>
  <c r="A975" i="22" a="1"/>
  <c r="A975" i="22" s="1"/>
  <c r="A974" i="22" a="1"/>
  <c r="A974" i="22" s="1"/>
  <c r="A973" i="22" a="1"/>
  <c r="A973" i="22" s="1"/>
  <c r="A972" i="22" a="1"/>
  <c r="A972" i="22" s="1"/>
  <c r="A971" i="22" a="1"/>
  <c r="A971" i="22" s="1"/>
  <c r="A969" i="22" a="1"/>
  <c r="A969" i="22" s="1"/>
  <c r="A968" i="22" a="1"/>
  <c r="A968" i="22" s="1"/>
  <c r="A967" i="22" a="1"/>
  <c r="A967" i="22" s="1"/>
  <c r="A966" i="22" a="1"/>
  <c r="A966" i="22" s="1"/>
  <c r="A965" i="22" a="1"/>
  <c r="A965" i="22" s="1"/>
  <c r="A964" i="22" a="1"/>
  <c r="A964" i="22" s="1"/>
  <c r="A963" i="22" a="1"/>
  <c r="A963" i="22" s="1"/>
  <c r="A962" i="22" a="1"/>
  <c r="A962" i="22" s="1"/>
  <c r="A961" i="22" a="1"/>
  <c r="A961" i="22" s="1"/>
  <c r="A960" i="22" a="1"/>
  <c r="A960" i="22" s="1"/>
  <c r="A959" i="22" a="1"/>
  <c r="A959" i="22" s="1"/>
  <c r="A958" i="22" a="1"/>
  <c r="A958" i="22" s="1"/>
  <c r="A957" i="22" a="1"/>
  <c r="A957" i="22" s="1"/>
  <c r="A956" i="22" a="1"/>
  <c r="A956" i="22" s="1"/>
  <c r="A955" i="22" a="1"/>
  <c r="A955" i="22" s="1"/>
  <c r="A954" i="22" a="1"/>
  <c r="A954" i="22" s="1"/>
  <c r="A953" i="22" a="1"/>
  <c r="A953" i="22" s="1"/>
  <c r="A952" i="22" a="1"/>
  <c r="A952" i="22" s="1"/>
  <c r="A951" i="22" a="1"/>
  <c r="A951" i="22" s="1"/>
  <c r="A950" i="22" a="1"/>
  <c r="A950" i="22" s="1"/>
  <c r="A949" i="22" a="1"/>
  <c r="A949" i="22" s="1"/>
  <c r="A948" i="22" a="1"/>
  <c r="A948" i="22" s="1"/>
  <c r="A947" i="22" a="1"/>
  <c r="A947" i="22" s="1"/>
  <c r="A946" i="22" a="1"/>
  <c r="A946" i="22" s="1"/>
  <c r="A945" i="22" a="1"/>
  <c r="A945" i="22" s="1"/>
  <c r="A944" i="22" a="1"/>
  <c r="A944" i="22" s="1"/>
  <c r="A943" i="22" a="1"/>
  <c r="A943" i="22" s="1"/>
  <c r="A942" i="22" a="1"/>
  <c r="A942" i="22" s="1"/>
  <c r="A941" i="22" a="1"/>
  <c r="A941" i="22" s="1"/>
  <c r="A940" i="22" a="1"/>
  <c r="A940" i="22" s="1"/>
  <c r="A939" i="22" a="1"/>
  <c r="A939" i="22" s="1"/>
  <c r="A938" i="22" a="1"/>
  <c r="A938" i="22" s="1"/>
  <c r="A937" i="22" a="1"/>
  <c r="A937" i="22" s="1"/>
  <c r="A936" i="22" a="1"/>
  <c r="A936" i="22" s="1"/>
  <c r="A935" i="22" a="1"/>
  <c r="A935" i="22" s="1"/>
  <c r="A934" i="22" a="1"/>
  <c r="A934" i="22" s="1"/>
  <c r="A933" i="22" a="1"/>
  <c r="A933" i="22" s="1"/>
  <c r="A932" i="22" a="1"/>
  <c r="A932" i="22" s="1"/>
  <c r="A931" i="22" a="1"/>
  <c r="A931" i="22" s="1"/>
  <c r="A930" i="22" a="1"/>
  <c r="A930" i="22" s="1"/>
  <c r="A929" i="22" a="1"/>
  <c r="A929" i="22" s="1"/>
  <c r="A928" i="22" a="1"/>
  <c r="A928" i="22"/>
  <c r="A927" i="22" a="1"/>
  <c r="A927" i="22" s="1"/>
  <c r="A926" i="22" a="1"/>
  <c r="A926" i="22" s="1"/>
  <c r="A925" i="22" a="1"/>
  <c r="A925" i="22" s="1"/>
  <c r="A924" i="22" a="1"/>
  <c r="A924" i="22" s="1"/>
  <c r="A923" i="22" a="1"/>
  <c r="A923" i="22" s="1"/>
  <c r="A922" i="22" a="1"/>
  <c r="A922" i="22" s="1"/>
  <c r="A921" i="22" a="1"/>
  <c r="A921" i="22" s="1"/>
  <c r="A920" i="22" a="1"/>
  <c r="A920" i="22" s="1"/>
  <c r="A919" i="22" a="1"/>
  <c r="A919" i="22" s="1"/>
  <c r="A918" i="22" a="1"/>
  <c r="A918" i="22" s="1"/>
  <c r="A917" i="22" a="1"/>
  <c r="A917" i="22" s="1"/>
  <c r="A916" i="22" a="1"/>
  <c r="A916" i="22" s="1"/>
  <c r="A915" i="22" a="1"/>
  <c r="A915" i="22" s="1"/>
  <c r="A914" i="22" a="1"/>
  <c r="A914" i="22" s="1"/>
  <c r="A913" i="22" a="1"/>
  <c r="A913" i="22" s="1"/>
  <c r="A912" i="22" a="1"/>
  <c r="A912" i="22" s="1"/>
  <c r="A911" i="22" a="1"/>
  <c r="A911" i="22" s="1"/>
  <c r="A910" i="22" a="1"/>
  <c r="A910" i="22" s="1"/>
  <c r="A909" i="22" a="1"/>
  <c r="A909" i="22" s="1"/>
  <c r="A908" i="22" a="1"/>
  <c r="A908" i="22" s="1"/>
  <c r="A907" i="22" a="1"/>
  <c r="A907" i="22" s="1"/>
  <c r="A906" i="22" a="1"/>
  <c r="A906" i="22" s="1"/>
  <c r="A905" i="22" a="1"/>
  <c r="A905" i="22" s="1"/>
  <c r="A904" i="22" a="1"/>
  <c r="A904" i="22" s="1"/>
  <c r="A902" i="22" a="1"/>
  <c r="A902" i="22" s="1"/>
  <c r="A901" i="22" a="1"/>
  <c r="A901" i="22" s="1"/>
  <c r="A899" i="22" a="1"/>
  <c r="A899" i="22" s="1"/>
  <c r="A897" i="22" a="1"/>
  <c r="A897" i="22" s="1"/>
  <c r="A896" i="22" a="1"/>
  <c r="A896" i="22" s="1"/>
  <c r="A895" i="22" a="1"/>
  <c r="A895" i="22" s="1"/>
  <c r="A894" i="22" a="1"/>
  <c r="A894" i="22" s="1"/>
  <c r="A893" i="22" a="1"/>
  <c r="A893" i="22" s="1"/>
  <c r="A892" i="22" a="1"/>
  <c r="A892" i="22" s="1"/>
  <c r="A891" i="22" a="1"/>
  <c r="A891" i="22" s="1"/>
  <c r="A890" i="22" a="1"/>
  <c r="A890" i="22" s="1"/>
  <c r="A889" i="22" a="1"/>
  <c r="A889" i="22" s="1"/>
  <c r="A888" i="22" a="1"/>
  <c r="A888" i="22" s="1"/>
  <c r="A887" i="22" a="1"/>
  <c r="A887" i="22" s="1"/>
  <c r="A885" i="22" a="1"/>
  <c r="A885" i="22" s="1"/>
  <c r="A884" i="22" a="1"/>
  <c r="A884" i="22" s="1"/>
  <c r="A883" i="22" a="1"/>
  <c r="A883" i="22" s="1"/>
  <c r="A882" i="22" a="1"/>
  <c r="A882" i="22" s="1"/>
  <c r="A881" i="22" a="1"/>
  <c r="A881" i="22" s="1"/>
  <c r="A880" i="22" a="1"/>
  <c r="A880" i="22" s="1"/>
  <c r="A879" i="22" a="1"/>
  <c r="A879" i="22" s="1"/>
  <c r="A878" i="22" a="1"/>
  <c r="A878" i="22" s="1"/>
  <c r="A877" i="22" a="1"/>
  <c r="A877" i="22" s="1"/>
  <c r="A876" i="22" a="1"/>
  <c r="A876" i="22" s="1"/>
  <c r="A875" i="22" a="1"/>
  <c r="A875" i="22" s="1"/>
  <c r="A874" i="22" a="1"/>
  <c r="A874" i="22" s="1"/>
  <c r="A873" i="22" a="1"/>
  <c r="A873" i="22" s="1"/>
  <c r="A872" i="22" a="1"/>
  <c r="A872" i="22" s="1"/>
  <c r="A871" i="22" a="1"/>
  <c r="A871" i="22" s="1"/>
  <c r="A870" i="22" a="1"/>
  <c r="A870" i="22" s="1"/>
  <c r="A869" i="22" a="1"/>
  <c r="A869" i="22" s="1"/>
  <c r="A868" i="22" a="1"/>
  <c r="A868" i="22" s="1"/>
  <c r="A867" i="22" a="1"/>
  <c r="A867" i="22" s="1"/>
  <c r="A866" i="22" a="1"/>
  <c r="A866" i="22" s="1"/>
  <c r="A865" i="22" a="1"/>
  <c r="A865" i="22" s="1"/>
  <c r="A864" i="22" a="1"/>
  <c r="A864" i="22" s="1"/>
  <c r="A863" i="22" a="1"/>
  <c r="A863" i="22" s="1"/>
  <c r="A862" i="22" a="1"/>
  <c r="A862" i="22" s="1"/>
  <c r="A861" i="22" a="1"/>
  <c r="A861" i="22" s="1"/>
  <c r="A860" i="22" a="1"/>
  <c r="A860" i="22" s="1"/>
  <c r="A859" i="22" a="1"/>
  <c r="A859" i="22" s="1"/>
  <c r="A858" i="22" a="1"/>
  <c r="A858" i="22" s="1"/>
  <c r="A857" i="22" a="1"/>
  <c r="A857" i="22" s="1"/>
  <c r="A856" i="22" a="1"/>
  <c r="A856" i="22" s="1"/>
  <c r="A855" i="22" a="1"/>
  <c r="A855" i="22" s="1"/>
  <c r="A853" i="22" a="1"/>
  <c r="A853" i="22" s="1"/>
  <c r="A852" i="22" a="1"/>
  <c r="A852" i="22" s="1"/>
  <c r="A851" i="22" a="1"/>
  <c r="A851" i="22" s="1"/>
  <c r="A850" i="22" a="1"/>
  <c r="A850" i="22" s="1"/>
  <c r="A849" i="22" a="1"/>
  <c r="A849" i="22" s="1"/>
  <c r="A848" i="22" a="1"/>
  <c r="A848" i="22" s="1"/>
  <c r="A847" i="22" a="1"/>
  <c r="A847" i="22" s="1"/>
  <c r="A846" i="22" a="1"/>
  <c r="A846" i="22" s="1"/>
  <c r="A845" i="22" a="1"/>
  <c r="A845" i="22" s="1"/>
  <c r="A844" i="22" a="1"/>
  <c r="A844" i="22" s="1"/>
  <c r="A843" i="22" a="1"/>
  <c r="A843" i="22" s="1"/>
  <c r="A842" i="22" a="1"/>
  <c r="A842" i="22" s="1"/>
  <c r="A841" i="22" a="1"/>
  <c r="A841" i="22" s="1"/>
  <c r="A840" i="22" a="1"/>
  <c r="A840" i="22" s="1"/>
  <c r="A839" i="22" a="1"/>
  <c r="A839" i="22" s="1"/>
  <c r="A838" i="22" a="1"/>
  <c r="A838" i="22" s="1"/>
  <c r="A837" i="22" a="1"/>
  <c r="A837" i="22" s="1"/>
  <c r="A836" i="22" a="1"/>
  <c r="A836" i="22" s="1"/>
  <c r="A835" i="22" a="1"/>
  <c r="A835" i="22" s="1"/>
  <c r="A833" i="22" a="1"/>
  <c r="A833" i="22" s="1"/>
  <c r="A832" i="22" a="1"/>
  <c r="A832" i="22" s="1"/>
  <c r="A831" i="22" a="1"/>
  <c r="A831" i="22" s="1"/>
  <c r="A830" i="22" a="1"/>
  <c r="A830" i="22" s="1"/>
  <c r="A829" i="22" a="1"/>
  <c r="A829" i="22" s="1"/>
  <c r="A828" i="22" a="1"/>
  <c r="A828" i="22" s="1"/>
  <c r="A827" i="22" a="1"/>
  <c r="A827" i="22" s="1"/>
  <c r="A826" i="22" a="1"/>
  <c r="A826" i="22" s="1"/>
  <c r="A825" i="22" a="1"/>
  <c r="A825" i="22" s="1"/>
  <c r="A824" i="22" a="1"/>
  <c r="A824" i="22" s="1"/>
  <c r="A823" i="22" a="1"/>
  <c r="A823" i="22" s="1"/>
  <c r="A822" i="22" a="1"/>
  <c r="A822" i="22" s="1"/>
  <c r="A821" i="22" a="1"/>
  <c r="A821" i="22" s="1"/>
  <c r="A820" i="22" a="1"/>
  <c r="A820" i="22" s="1"/>
  <c r="A819" i="22" a="1"/>
  <c r="A819" i="22" s="1"/>
  <c r="A818" i="22" a="1"/>
  <c r="A818" i="22" s="1"/>
  <c r="A817" i="22" a="1"/>
  <c r="A817" i="22" s="1"/>
  <c r="A816" i="22" a="1"/>
  <c r="A816" i="22" s="1"/>
  <c r="A814" i="22" a="1"/>
  <c r="A814" i="22" s="1"/>
  <c r="A813" i="22" a="1"/>
  <c r="A813" i="22" s="1"/>
  <c r="A812" i="22" a="1"/>
  <c r="A812" i="22" s="1"/>
  <c r="A811" i="22" a="1"/>
  <c r="A811" i="22" s="1"/>
  <c r="A810" i="22" a="1"/>
  <c r="A810" i="22" s="1"/>
  <c r="A809" i="22" a="1"/>
  <c r="A809" i="22" s="1"/>
  <c r="A808" i="22" a="1"/>
  <c r="A808" i="22" s="1"/>
  <c r="A807" i="22" a="1"/>
  <c r="A807" i="22" s="1"/>
  <c r="A806" i="22" a="1"/>
  <c r="A806" i="22" s="1"/>
  <c r="A805" i="22" a="1"/>
  <c r="A805" i="22" s="1"/>
  <c r="A804" i="22" a="1"/>
  <c r="A804" i="22" s="1"/>
  <c r="A803" i="22" a="1"/>
  <c r="A803" i="22" s="1"/>
  <c r="A802" i="22" a="1"/>
  <c r="A802" i="22" s="1"/>
  <c r="A801" i="22" a="1"/>
  <c r="A801" i="22" s="1"/>
  <c r="A800" i="22" a="1"/>
  <c r="A800" i="22" s="1"/>
  <c r="A799" i="22" a="1"/>
  <c r="A799" i="22" s="1"/>
  <c r="A798" i="22" a="1"/>
  <c r="A798" i="22" s="1"/>
  <c r="A797" i="22" a="1"/>
  <c r="A797" i="22" s="1"/>
  <c r="A796" i="22" a="1"/>
  <c r="A796" i="22" s="1"/>
  <c r="A795" i="22" a="1"/>
  <c r="A795" i="22" s="1"/>
  <c r="A794" i="22" a="1"/>
  <c r="A794" i="22"/>
  <c r="A793" i="22" a="1"/>
  <c r="A793" i="22" s="1"/>
  <c r="A792" i="22" a="1"/>
  <c r="A792" i="22" s="1"/>
  <c r="A791" i="22" a="1"/>
  <c r="A791" i="22" s="1"/>
  <c r="A790" i="22" a="1"/>
  <c r="A790" i="22" s="1"/>
  <c r="A789" i="22" a="1"/>
  <c r="A789" i="22" s="1"/>
  <c r="A788" i="22" a="1"/>
  <c r="A788" i="22" s="1"/>
  <c r="A787" i="22" a="1"/>
  <c r="A787" i="22" s="1"/>
  <c r="A786" i="22" a="1"/>
  <c r="A786" i="22" s="1"/>
  <c r="A785" i="22" a="1"/>
  <c r="A785" i="22" s="1"/>
  <c r="A784" i="22" a="1"/>
  <c r="A784" i="22" s="1"/>
  <c r="A783" i="22" a="1"/>
  <c r="A783" i="22" s="1"/>
  <c r="A782" i="22" a="1"/>
  <c r="A782" i="22" s="1"/>
  <c r="A781" i="22" a="1"/>
  <c r="A781" i="22" s="1"/>
  <c r="A780" i="22" a="1"/>
  <c r="A780" i="22" s="1"/>
  <c r="A779" i="22" a="1"/>
  <c r="A779" i="22" s="1"/>
  <c r="A778" i="22" a="1"/>
  <c r="A778" i="22" s="1"/>
  <c r="A777" i="22" a="1"/>
  <c r="A777" i="22" s="1"/>
  <c r="A776" i="22" a="1"/>
  <c r="A776" i="22" s="1"/>
  <c r="A775" i="22" a="1"/>
  <c r="A775" i="22" s="1"/>
  <c r="A774" i="22" a="1"/>
  <c r="A774" i="22" s="1"/>
  <c r="A773" i="22" a="1"/>
  <c r="A773" i="22" s="1"/>
  <c r="A772" i="22" a="1"/>
  <c r="A772" i="22" s="1"/>
  <c r="A771" i="22" a="1"/>
  <c r="A771" i="22" s="1"/>
  <c r="A770" i="22" a="1"/>
  <c r="A770" i="22" s="1"/>
  <c r="A769" i="22" a="1"/>
  <c r="A769" i="22" s="1"/>
  <c r="A768" i="22" a="1"/>
  <c r="A768" i="22" s="1"/>
  <c r="A767" i="22" a="1"/>
  <c r="A767" i="22" s="1"/>
  <c r="A766" i="22" a="1"/>
  <c r="A766" i="22" s="1"/>
  <c r="A765" i="22" a="1"/>
  <c r="A765" i="22" s="1"/>
  <c r="A764" i="22" a="1"/>
  <c r="A764" i="22" s="1"/>
  <c r="A763" i="22" a="1"/>
  <c r="A763" i="22" s="1"/>
  <c r="A762" i="22" a="1"/>
  <c r="A762" i="22" s="1"/>
  <c r="A761" i="22" a="1"/>
  <c r="A761" i="22" s="1"/>
  <c r="A760" i="22" a="1"/>
  <c r="A760" i="22" s="1"/>
  <c r="A759" i="22" a="1"/>
  <c r="A759" i="22" s="1"/>
  <c r="A758" i="22" a="1"/>
  <c r="A758" i="22"/>
  <c r="A757" i="22" a="1"/>
  <c r="A757" i="22" s="1"/>
  <c r="A756" i="22" a="1"/>
  <c r="A756" i="22" s="1"/>
  <c r="A755" i="22" a="1"/>
  <c r="A755" i="22" s="1"/>
  <c r="A754" i="22" a="1"/>
  <c r="A754" i="22" s="1"/>
  <c r="A753" i="22" a="1"/>
  <c r="A753" i="22" s="1"/>
  <c r="A752" i="22" a="1"/>
  <c r="A752" i="22" s="1"/>
  <c r="A751" i="22" a="1"/>
  <c r="A751" i="22" s="1"/>
  <c r="A750" i="22" a="1"/>
  <c r="A750" i="22" s="1"/>
  <c r="A749" i="22" a="1"/>
  <c r="A749" i="22" s="1"/>
  <c r="A748" i="22" a="1"/>
  <c r="A748" i="22" s="1"/>
  <c r="A747" i="22" a="1"/>
  <c r="A747" i="22" s="1"/>
  <c r="A746" i="22" a="1"/>
  <c r="A746" i="22" s="1"/>
  <c r="A745" i="22" a="1"/>
  <c r="A745" i="22" s="1"/>
  <c r="A744" i="22" a="1"/>
  <c r="A744" i="22" s="1"/>
  <c r="A743" i="22" a="1"/>
  <c r="A743" i="22" s="1"/>
  <c r="A742" i="22" a="1"/>
  <c r="A742" i="22" s="1"/>
  <c r="A741" i="22" a="1"/>
  <c r="A741" i="22" s="1"/>
  <c r="A740" i="22" a="1"/>
  <c r="A740" i="22"/>
  <c r="A739" i="22" a="1"/>
  <c r="A739" i="22" s="1"/>
  <c r="A738" i="22" a="1"/>
  <c r="A738" i="22" s="1"/>
  <c r="A737" i="22" a="1"/>
  <c r="A737" i="22" s="1"/>
  <c r="A736" i="22" a="1"/>
  <c r="A736" i="22" s="1"/>
  <c r="A735" i="22" a="1"/>
  <c r="A735" i="22" s="1"/>
  <c r="A734" i="22" a="1"/>
  <c r="A734" i="22" s="1"/>
  <c r="A733" i="22" a="1"/>
  <c r="A733" i="22" s="1"/>
  <c r="A732" i="22" a="1"/>
  <c r="A732" i="22" s="1"/>
  <c r="A731" i="22" a="1"/>
  <c r="A731" i="22" s="1"/>
  <c r="A730" i="22" a="1"/>
  <c r="A730" i="22" s="1"/>
  <c r="A729" i="22" a="1"/>
  <c r="A729" i="22" s="1"/>
  <c r="A728" i="22" a="1"/>
  <c r="A728" i="22" s="1"/>
  <c r="A727" i="22" a="1"/>
  <c r="A727" i="22" s="1"/>
  <c r="A726" i="22" a="1"/>
  <c r="A726" i="22" s="1"/>
  <c r="A725" i="22" a="1"/>
  <c r="A725" i="22" s="1"/>
  <c r="A724" i="22" a="1"/>
  <c r="A724" i="22" s="1"/>
  <c r="A723" i="22" a="1"/>
  <c r="A723" i="22" s="1"/>
  <c r="A722" i="22" a="1"/>
  <c r="A722" i="22" s="1"/>
  <c r="A721" i="22" a="1"/>
  <c r="A721" i="22" s="1"/>
  <c r="A720" i="22" a="1"/>
  <c r="A720" i="22" s="1"/>
  <c r="A719" i="22" a="1"/>
  <c r="A719" i="22" s="1"/>
  <c r="A718" i="22" a="1"/>
  <c r="A718" i="22" s="1"/>
  <c r="A717" i="22" a="1"/>
  <c r="A717" i="22" s="1"/>
  <c r="A716" i="22" a="1"/>
  <c r="A716" i="22" s="1"/>
  <c r="A715" i="22" a="1"/>
  <c r="A715" i="22" s="1"/>
  <c r="A714" i="22" a="1"/>
  <c r="A714" i="22" s="1"/>
  <c r="A713" i="22" a="1"/>
  <c r="A713" i="22" s="1"/>
  <c r="A712" i="22" a="1"/>
  <c r="A712" i="22" s="1"/>
  <c r="A711" i="22" a="1"/>
  <c r="A711" i="22" s="1"/>
  <c r="A710" i="22" a="1"/>
  <c r="A710" i="22" s="1"/>
  <c r="A709" i="22" a="1"/>
  <c r="A709" i="22" s="1"/>
  <c r="A708" i="22" a="1"/>
  <c r="A708" i="22" s="1"/>
  <c r="A705" i="22" a="1"/>
  <c r="A705" i="22" s="1"/>
  <c r="A704" i="22" a="1"/>
  <c r="A704" i="22" s="1"/>
  <c r="A703" i="22" a="1"/>
  <c r="A703" i="22" s="1"/>
  <c r="A702" i="22" a="1"/>
  <c r="A702" i="22" s="1"/>
  <c r="A701" i="22" a="1"/>
  <c r="A701" i="22" s="1"/>
  <c r="A700" i="22" a="1"/>
  <c r="A700" i="22" s="1"/>
  <c r="A699" i="22" a="1"/>
  <c r="A699" i="22" s="1"/>
  <c r="A698" i="22" a="1"/>
  <c r="A698" i="22" s="1"/>
  <c r="A697" i="22" a="1"/>
  <c r="A697" i="22" s="1"/>
  <c r="A696" i="22" a="1"/>
  <c r="A696" i="22" s="1"/>
  <c r="A695" i="22" a="1"/>
  <c r="A695" i="22" s="1"/>
  <c r="A694" i="22" a="1"/>
  <c r="A694" i="22" s="1"/>
  <c r="A693" i="22" a="1"/>
  <c r="A693" i="22" s="1"/>
  <c r="A692" i="22" a="1"/>
  <c r="A692" i="22" s="1"/>
  <c r="A691" i="22" a="1"/>
  <c r="A691" i="22" s="1"/>
  <c r="A690" i="22" a="1"/>
  <c r="A690" i="22" s="1"/>
  <c r="A689" i="22" a="1"/>
  <c r="A689" i="22" s="1"/>
  <c r="A688" i="22" a="1"/>
  <c r="A688" i="22" s="1"/>
  <c r="A687" i="22" a="1"/>
  <c r="A687" i="22" s="1"/>
  <c r="A686" i="22" a="1"/>
  <c r="A686" i="22" s="1"/>
  <c r="A685" i="22" a="1"/>
  <c r="A685" i="22" s="1"/>
  <c r="A684" i="22" a="1"/>
  <c r="A684" i="22" s="1"/>
  <c r="A683" i="22" a="1"/>
  <c r="A683" i="22" s="1"/>
  <c r="A682" i="22" a="1"/>
  <c r="A682" i="22" s="1"/>
  <c r="A681" i="22" a="1"/>
  <c r="A681" i="22" s="1"/>
  <c r="A680" i="22" a="1"/>
  <c r="A680" i="22" s="1"/>
  <c r="A679" i="22" a="1"/>
  <c r="A679" i="22" s="1"/>
  <c r="A678" i="22" a="1"/>
  <c r="A678" i="22" s="1"/>
  <c r="A677" i="22" a="1"/>
  <c r="A677" i="22" s="1"/>
  <c r="A676" i="22" a="1"/>
  <c r="A676" i="22" s="1"/>
  <c r="A675" i="22" a="1"/>
  <c r="A675" i="22" s="1"/>
  <c r="A674" i="22" a="1"/>
  <c r="A674" i="22"/>
  <c r="A673" i="22" a="1"/>
  <c r="A673" i="22" s="1"/>
  <c r="A672" i="22" a="1"/>
  <c r="A672" i="22" s="1"/>
  <c r="A671" i="22" a="1"/>
  <c r="A671" i="22" s="1"/>
  <c r="A670" i="22" a="1"/>
  <c r="A670" i="22" s="1"/>
  <c r="A669" i="22" a="1"/>
  <c r="A669" i="22" s="1"/>
  <c r="A668" i="22" a="1"/>
  <c r="A668" i="22" s="1"/>
  <c r="A667" i="22" a="1"/>
  <c r="A667" i="22" s="1"/>
  <c r="A666" i="22" a="1"/>
  <c r="A666" i="22" s="1"/>
  <c r="A665" i="22" a="1"/>
  <c r="A665" i="22" s="1"/>
  <c r="A664" i="22" a="1"/>
  <c r="A664" i="22" s="1"/>
  <c r="A663" i="22" a="1"/>
  <c r="A663" i="22" s="1"/>
  <c r="A662" i="22" a="1"/>
  <c r="A662" i="22" s="1"/>
  <c r="A661" i="22" a="1"/>
  <c r="A661" i="22" s="1"/>
  <c r="A660" i="22" a="1"/>
  <c r="A660" i="22" s="1"/>
  <c r="A659" i="22" a="1"/>
  <c r="A659" i="22" s="1"/>
  <c r="A658" i="22" a="1"/>
  <c r="A658" i="22" s="1"/>
  <c r="A657" i="22" a="1"/>
  <c r="A657" i="22" s="1"/>
  <c r="A656" i="22" a="1"/>
  <c r="A656" i="22" s="1"/>
  <c r="A655" i="22" a="1"/>
  <c r="A655" i="22" s="1"/>
  <c r="A654" i="22" a="1"/>
  <c r="A654" i="22" s="1"/>
  <c r="A653" i="22" a="1"/>
  <c r="A653" i="22" s="1"/>
  <c r="A652" i="22" a="1"/>
  <c r="A652" i="22" s="1"/>
  <c r="A651" i="22" a="1"/>
  <c r="A651" i="22" s="1"/>
  <c r="A650" i="22" a="1"/>
  <c r="A650" i="22" s="1"/>
  <c r="A649" i="22" a="1"/>
  <c r="A649" i="22" s="1"/>
  <c r="A648" i="22" a="1"/>
  <c r="A648" i="22" s="1"/>
  <c r="A647" i="22" a="1"/>
  <c r="A647" i="22" s="1"/>
  <c r="A646" i="22" a="1"/>
  <c r="A646" i="22" s="1"/>
  <c r="A645" i="22" a="1"/>
  <c r="A645" i="22" s="1"/>
  <c r="A644" i="22" a="1"/>
  <c r="A644" i="22" s="1"/>
  <c r="A643" i="22" a="1"/>
  <c r="A643" i="22" s="1"/>
  <c r="A642" i="22" a="1"/>
  <c r="A642" i="22" s="1"/>
  <c r="A641" i="22" a="1"/>
  <c r="A641" i="22" s="1"/>
  <c r="A640" i="22" a="1"/>
  <c r="A640" i="22" s="1"/>
  <c r="A639" i="22" a="1"/>
  <c r="A639" i="22" s="1"/>
  <c r="A638" i="22" a="1"/>
  <c r="A638" i="22"/>
  <c r="A637" i="22" a="1"/>
  <c r="A637" i="22" s="1"/>
  <c r="A636" i="22" a="1"/>
  <c r="A636" i="22" s="1"/>
  <c r="A635" i="22" a="1"/>
  <c r="A635" i="22" s="1"/>
  <c r="A634" i="22" a="1"/>
  <c r="A634" i="22" s="1"/>
  <c r="A633" i="22" a="1"/>
  <c r="A633" i="22" s="1"/>
  <c r="A632" i="22" a="1"/>
  <c r="A632" i="22" s="1"/>
  <c r="A631" i="22" a="1"/>
  <c r="A631" i="22" s="1"/>
  <c r="A630" i="22" a="1"/>
  <c r="A630" i="22" s="1"/>
  <c r="A629" i="22" a="1"/>
  <c r="A629" i="22" s="1"/>
  <c r="A628" i="22" a="1"/>
  <c r="A628" i="22" s="1"/>
  <c r="A627" i="22" a="1"/>
  <c r="A627" i="22" s="1"/>
  <c r="A626" i="22" a="1"/>
  <c r="A626" i="22"/>
  <c r="A625" i="22" a="1"/>
  <c r="A625" i="22" s="1"/>
  <c r="A624" i="22" a="1"/>
  <c r="A624" i="22" s="1"/>
  <c r="A623" i="22" a="1"/>
  <c r="A623" i="22" s="1"/>
  <c r="A622" i="22" a="1"/>
  <c r="A622" i="22"/>
  <c r="A621" i="22" a="1"/>
  <c r="A621" i="22" s="1"/>
  <c r="A620" i="22" a="1"/>
  <c r="A620" i="22" s="1"/>
  <c r="A619" i="22" a="1"/>
  <c r="A619" i="22" s="1"/>
  <c r="A618" i="22" a="1"/>
  <c r="A618" i="22" s="1"/>
  <c r="A617" i="22" a="1"/>
  <c r="A617" i="22" s="1"/>
  <c r="A616" i="22" a="1"/>
  <c r="A616" i="22" s="1"/>
  <c r="A615" i="22" a="1"/>
  <c r="A615" i="22" s="1"/>
  <c r="A614" i="22" a="1"/>
  <c r="A614" i="22" s="1"/>
  <c r="A613" i="22" a="1"/>
  <c r="A613" i="22" s="1"/>
  <c r="A612" i="22" a="1"/>
  <c r="A612" i="22" s="1"/>
  <c r="A611" i="22" a="1"/>
  <c r="A611" i="22" s="1"/>
  <c r="A610" i="22" a="1"/>
  <c r="A610" i="22"/>
  <c r="A609" i="22" a="1"/>
  <c r="A609" i="22" s="1"/>
  <c r="A608" i="22" a="1"/>
  <c r="A608" i="22" s="1"/>
  <c r="A607" i="22" a="1"/>
  <c r="A607" i="22" s="1"/>
  <c r="A606" i="22" a="1"/>
  <c r="A606" i="22" s="1"/>
  <c r="A605" i="22" a="1"/>
  <c r="A605" i="22" s="1"/>
  <c r="A604" i="22" a="1"/>
  <c r="A604" i="22" s="1"/>
  <c r="A603" i="22" a="1"/>
  <c r="A603" i="22" s="1"/>
  <c r="A602" i="22" a="1"/>
  <c r="A602" i="22" s="1"/>
  <c r="A601" i="22" a="1"/>
  <c r="A601" i="22" s="1"/>
  <c r="A600" i="22" a="1"/>
  <c r="A600" i="22" s="1"/>
  <c r="A599" i="22" a="1"/>
  <c r="A599" i="22" s="1"/>
  <c r="A598" i="22" a="1"/>
  <c r="A598" i="22" s="1"/>
  <c r="A597" i="22" a="1"/>
  <c r="A597" i="22" s="1"/>
  <c r="A596" i="22" a="1"/>
  <c r="A596" i="22" s="1"/>
  <c r="A595" i="22" a="1"/>
  <c r="A595" i="22" s="1"/>
  <c r="A594" i="22" a="1"/>
  <c r="A594" i="22" s="1"/>
  <c r="A593" i="22" a="1"/>
  <c r="A593" i="22" s="1"/>
  <c r="A592" i="22" a="1"/>
  <c r="A592" i="22" s="1"/>
  <c r="A591" i="22" a="1"/>
  <c r="A591" i="22" s="1"/>
  <c r="A590" i="22" a="1"/>
  <c r="A590" i="22" s="1"/>
  <c r="A589" i="22" a="1"/>
  <c r="A589" i="22" s="1"/>
  <c r="A588" i="22" a="1"/>
  <c r="A588" i="22" s="1"/>
  <c r="A587" i="22" a="1"/>
  <c r="A587" i="22" s="1"/>
  <c r="A586" i="22" a="1"/>
  <c r="A586" i="22" s="1"/>
  <c r="A585" i="22" a="1"/>
  <c r="A585" i="22" s="1"/>
  <c r="A584" i="22" a="1"/>
  <c r="A584" i="22" s="1"/>
  <c r="A583" i="22" a="1"/>
  <c r="A583" i="22" s="1"/>
  <c r="A582" i="22" a="1"/>
  <c r="A582" i="22" s="1"/>
  <c r="A581" i="22" a="1"/>
  <c r="A581" i="22" s="1"/>
  <c r="A580" i="22" a="1"/>
  <c r="A580" i="22" s="1"/>
  <c r="A579" i="22" a="1"/>
  <c r="A579" i="22"/>
  <c r="A578" i="22" a="1"/>
  <c r="A578" i="22" s="1"/>
  <c r="A577" i="22" a="1"/>
  <c r="A577" i="22" s="1"/>
  <c r="A576" i="22" a="1"/>
  <c r="A576" i="22" s="1"/>
  <c r="A575" i="22" a="1"/>
  <c r="A575" i="22"/>
  <c r="A574" i="22" a="1"/>
  <c r="A574" i="22" s="1"/>
  <c r="A573" i="22" a="1"/>
  <c r="A573" i="22" s="1"/>
  <c r="A572" i="22" a="1"/>
  <c r="A572" i="22" s="1"/>
  <c r="A571" i="22" a="1"/>
  <c r="A571" i="22"/>
  <c r="A570" i="22" a="1"/>
  <c r="A570" i="22" s="1"/>
  <c r="A569" i="22" a="1"/>
  <c r="A569" i="22" s="1"/>
  <c r="A568" i="22" a="1"/>
  <c r="A568" i="22" s="1"/>
  <c r="A567" i="22" a="1"/>
  <c r="A567" i="22" s="1"/>
  <c r="A566" i="22" a="1"/>
  <c r="A566" i="22" s="1"/>
  <c r="A565" i="22" a="1"/>
  <c r="A565" i="22" s="1"/>
  <c r="A564" i="22" a="1"/>
  <c r="A564" i="22" s="1"/>
  <c r="A563" i="22" a="1"/>
  <c r="A563" i="22" s="1"/>
  <c r="A562" i="22" a="1"/>
  <c r="A562" i="22" s="1"/>
  <c r="A561" i="22" a="1"/>
  <c r="A561" i="22" s="1"/>
  <c r="A560" i="22" a="1"/>
  <c r="A560" i="22" s="1"/>
  <c r="A559" i="22" a="1"/>
  <c r="A559" i="22" s="1"/>
  <c r="A558" i="22" a="1"/>
  <c r="A558" i="22" s="1"/>
  <c r="A557" i="22" a="1"/>
  <c r="A557" i="22" s="1"/>
  <c r="A556" i="22" a="1"/>
  <c r="A556" i="22" s="1"/>
  <c r="A555" i="22" a="1"/>
  <c r="A555" i="22" s="1"/>
  <c r="A554" i="22" a="1"/>
  <c r="A554" i="22" s="1"/>
  <c r="A553" i="22" a="1"/>
  <c r="A553" i="22" s="1"/>
  <c r="A552" i="22" a="1"/>
  <c r="A552" i="22" s="1"/>
  <c r="A551" i="22" a="1"/>
  <c r="A551" i="22" s="1"/>
  <c r="A550" i="22" a="1"/>
  <c r="A550" i="22" s="1"/>
  <c r="A549" i="22" a="1"/>
  <c r="A549" i="22" s="1"/>
  <c r="A548" i="22" a="1"/>
  <c r="A548" i="22" s="1"/>
  <c r="A547" i="22" a="1"/>
  <c r="A547" i="22" s="1"/>
  <c r="A546" i="22" a="1"/>
  <c r="A546" i="22" s="1"/>
  <c r="A545" i="22" a="1"/>
  <c r="A545" i="22" s="1"/>
  <c r="A544" i="22" a="1"/>
  <c r="A544" i="22" s="1"/>
  <c r="A543" i="22" a="1"/>
  <c r="A543" i="22" s="1"/>
  <c r="A542" i="22" a="1"/>
  <c r="A542" i="22" s="1"/>
  <c r="A541" i="22" a="1"/>
  <c r="A541" i="22" s="1"/>
  <c r="A540" i="22" a="1"/>
  <c r="A540" i="22" s="1"/>
  <c r="A539" i="22" a="1"/>
  <c r="A539" i="22"/>
  <c r="A538" i="22" a="1"/>
  <c r="A538" i="22" s="1"/>
  <c r="A537" i="22" a="1"/>
  <c r="A537" i="22" s="1"/>
  <c r="A536" i="22" a="1"/>
  <c r="A536" i="22" s="1"/>
  <c r="A535" i="22" a="1"/>
  <c r="A535" i="22" s="1"/>
  <c r="A534" i="22" a="1"/>
  <c r="A534" i="22" s="1"/>
  <c r="A533" i="22" a="1"/>
  <c r="A533" i="22" s="1"/>
  <c r="A532" i="22" a="1"/>
  <c r="A532" i="22" s="1"/>
  <c r="A531" i="22" a="1"/>
  <c r="A531" i="22" s="1"/>
  <c r="A530" i="22" a="1"/>
  <c r="A530" i="22" s="1"/>
  <c r="A529" i="22" a="1"/>
  <c r="A529" i="22" s="1"/>
  <c r="A528" i="22" a="1"/>
  <c r="A528" i="22" s="1"/>
  <c r="A527" i="22" a="1"/>
  <c r="A527" i="22" s="1"/>
  <c r="A526" i="22" a="1"/>
  <c r="A526" i="22" s="1"/>
  <c r="A525" i="22" a="1"/>
  <c r="A525" i="22" s="1"/>
  <c r="A524" i="22" a="1"/>
  <c r="A524" i="22" s="1"/>
  <c r="A523" i="22" a="1"/>
  <c r="A523" i="22" s="1"/>
  <c r="A522" i="22" a="1"/>
  <c r="A522" i="22" s="1"/>
  <c r="A521" i="22" a="1"/>
  <c r="A521" i="22" s="1"/>
  <c r="A520" i="22" a="1"/>
  <c r="A520" i="22" s="1"/>
  <c r="A519" i="22" a="1"/>
  <c r="A519" i="22" s="1"/>
  <c r="A518" i="22" a="1"/>
  <c r="A518" i="22" s="1"/>
  <c r="A517" i="22" a="1"/>
  <c r="A517" i="22" s="1"/>
  <c r="A516" i="22" a="1"/>
  <c r="A516" i="22" s="1"/>
  <c r="A515" i="22" a="1"/>
  <c r="A515" i="22"/>
  <c r="A514" i="22" a="1"/>
  <c r="A514" i="22" s="1"/>
  <c r="A513" i="22" a="1"/>
  <c r="A513" i="22" s="1"/>
  <c r="A512" i="22" a="1"/>
  <c r="A512" i="22" s="1"/>
  <c r="A511" i="22" a="1"/>
  <c r="A511" i="22" s="1"/>
  <c r="A510" i="22" a="1"/>
  <c r="A510" i="22" s="1"/>
  <c r="A509" i="22" a="1"/>
  <c r="A509" i="22" s="1"/>
  <c r="A508" i="22" a="1"/>
  <c r="A508" i="22" s="1"/>
  <c r="A507" i="22" a="1"/>
  <c r="A507" i="22" s="1"/>
  <c r="A506" i="22" a="1"/>
  <c r="A506" i="22" s="1"/>
  <c r="A505" i="22" a="1"/>
  <c r="A505" i="22" s="1"/>
  <c r="A504" i="22" a="1"/>
  <c r="A504" i="22" s="1"/>
  <c r="A503" i="22" a="1"/>
  <c r="A503" i="22" s="1"/>
  <c r="A502" i="22" a="1"/>
  <c r="A502" i="22" s="1"/>
  <c r="A501" i="22" a="1"/>
  <c r="A501" i="22" s="1"/>
  <c r="A500" i="22" a="1"/>
  <c r="A500" i="22" s="1"/>
  <c r="A499" i="22" a="1"/>
  <c r="A499" i="22" s="1"/>
  <c r="A498" i="22" a="1"/>
  <c r="A498" i="22" s="1"/>
  <c r="A497" i="22" a="1"/>
  <c r="A497" i="22" s="1"/>
  <c r="A496" i="22" a="1"/>
  <c r="A496" i="22" s="1"/>
  <c r="A495" i="22" a="1"/>
  <c r="A495" i="22" s="1"/>
  <c r="A494" i="22" a="1"/>
  <c r="A494" i="22" s="1"/>
  <c r="A493" i="22" a="1"/>
  <c r="A493" i="22" s="1"/>
  <c r="A492" i="22" a="1"/>
  <c r="A492" i="22" s="1"/>
  <c r="A491" i="22" a="1"/>
  <c r="A491" i="22" s="1"/>
  <c r="A490" i="22" a="1"/>
  <c r="A490" i="22" s="1"/>
  <c r="A489" i="22" a="1"/>
  <c r="A489" i="22" s="1"/>
  <c r="A488" i="22" a="1"/>
  <c r="A488" i="22" s="1"/>
  <c r="A487" i="22" a="1"/>
  <c r="A487" i="22" s="1"/>
  <c r="A486" i="22" a="1"/>
  <c r="A486" i="22" s="1"/>
  <c r="A485" i="22" a="1"/>
  <c r="A485" i="22" s="1"/>
  <c r="A484" i="22" a="1"/>
  <c r="A484" i="22" s="1"/>
  <c r="A483" i="22" a="1"/>
  <c r="A483" i="22"/>
  <c r="A482" i="22" a="1"/>
  <c r="A482" i="22" s="1"/>
  <c r="A481" i="22" a="1"/>
  <c r="A481" i="22" s="1"/>
  <c r="A480" i="22" a="1"/>
  <c r="A480" i="22" s="1"/>
  <c r="A479" i="22" a="1"/>
  <c r="A479" i="22"/>
  <c r="A478" i="22" a="1"/>
  <c r="A478" i="22" s="1"/>
  <c r="A477" i="22" a="1"/>
  <c r="A477" i="22" s="1"/>
  <c r="A476" i="22" a="1"/>
  <c r="A476" i="22" s="1"/>
  <c r="A475" i="22" a="1"/>
  <c r="A475" i="22" s="1"/>
  <c r="A474" i="22" a="1"/>
  <c r="A474" i="22" s="1"/>
  <c r="A473" i="22" a="1"/>
  <c r="A473" i="22" s="1"/>
  <c r="A472" i="22" a="1"/>
  <c r="A472" i="22" s="1"/>
  <c r="A471" i="22" a="1"/>
  <c r="A471" i="22" s="1"/>
  <c r="A470" i="22" a="1"/>
  <c r="A470" i="22" s="1"/>
  <c r="A468" i="22" a="1"/>
  <c r="A468" i="22" s="1"/>
  <c r="A467" i="22" a="1"/>
  <c r="A467" i="22"/>
  <c r="A466" i="22" a="1"/>
  <c r="A466" i="22" s="1"/>
  <c r="A465" i="22" a="1"/>
  <c r="A465" i="22"/>
  <c r="A464" i="22" a="1"/>
  <c r="A464" i="22" s="1"/>
  <c r="A463" i="22" a="1"/>
  <c r="A463" i="22" s="1"/>
  <c r="A462" i="22" a="1"/>
  <c r="A462" i="22" s="1"/>
  <c r="A461" i="22" a="1"/>
  <c r="A461" i="22" s="1"/>
  <c r="A460" i="22" a="1"/>
  <c r="A460" i="22" s="1"/>
  <c r="A459" i="22" a="1"/>
  <c r="A459" i="22" s="1"/>
  <c r="A458" i="22" a="1"/>
  <c r="A458" i="22" s="1"/>
  <c r="A457" i="22" a="1"/>
  <c r="A457" i="22" s="1"/>
  <c r="A456" i="22" a="1"/>
  <c r="A456" i="22" s="1"/>
  <c r="A455" i="22" a="1"/>
  <c r="A455" i="22" s="1"/>
  <c r="A454" i="22" a="1"/>
  <c r="A454" i="22" s="1"/>
  <c r="A453" i="22" a="1"/>
  <c r="A453" i="22" s="1"/>
  <c r="A452" i="22" a="1"/>
  <c r="A452" i="22" s="1"/>
  <c r="A451" i="22" a="1"/>
  <c r="A451" i="22" s="1"/>
  <c r="A449" i="22" a="1"/>
  <c r="A449" i="22" s="1"/>
  <c r="A448" i="22" a="1"/>
  <c r="A448" i="22" s="1"/>
  <c r="A447" i="22" a="1"/>
  <c r="A447" i="22" s="1"/>
  <c r="A446" i="22" a="1"/>
  <c r="A446" i="22" s="1"/>
  <c r="A445" i="22" a="1"/>
  <c r="A445" i="22" s="1"/>
  <c r="A444" i="22" a="1"/>
  <c r="A444" i="22" s="1"/>
  <c r="A443" i="22" a="1"/>
  <c r="A443" i="22" s="1"/>
  <c r="A442" i="22" a="1"/>
  <c r="A442" i="22" s="1"/>
  <c r="A441" i="22" a="1"/>
  <c r="A441" i="22" s="1"/>
  <c r="A440" i="22" a="1"/>
  <c r="A440" i="22" s="1"/>
  <c r="A439" i="22" a="1"/>
  <c r="A439" i="22" s="1"/>
  <c r="A438" i="22" a="1"/>
  <c r="A438" i="22" s="1"/>
  <c r="A437" i="22" a="1"/>
  <c r="A437" i="22" s="1"/>
  <c r="A436" i="22" a="1"/>
  <c r="A436" i="22" s="1"/>
  <c r="A435" i="22" a="1"/>
  <c r="A435" i="22" s="1"/>
  <c r="A434" i="22" a="1"/>
  <c r="A434" i="22" s="1"/>
  <c r="A433" i="22" a="1"/>
  <c r="A433" i="22" s="1"/>
  <c r="A432" i="22" a="1"/>
  <c r="A432" i="22" s="1"/>
  <c r="A430" i="22" a="1"/>
  <c r="A430" i="22" s="1"/>
  <c r="A429" i="22" a="1"/>
  <c r="A429" i="22" s="1"/>
  <c r="A428" i="22" a="1"/>
  <c r="A428" i="22" s="1"/>
  <c r="A427" i="22" a="1"/>
  <c r="A427" i="22" s="1"/>
  <c r="A426" i="22" a="1"/>
  <c r="A426" i="22" s="1"/>
  <c r="A424" i="22" a="1"/>
  <c r="A424" i="22" s="1"/>
  <c r="A423" i="22" a="1"/>
  <c r="A423" i="22" s="1"/>
  <c r="A422" i="22" a="1"/>
  <c r="A422" i="22" s="1"/>
  <c r="A421" i="22" a="1"/>
  <c r="A421" i="22" s="1"/>
  <c r="A420" i="22" a="1"/>
  <c r="A420" i="22" s="1"/>
  <c r="A419" i="22" a="1"/>
  <c r="A419" i="22" s="1"/>
  <c r="A417" i="22" a="1"/>
  <c r="A417" i="22" s="1"/>
  <c r="A416" i="22" a="1"/>
  <c r="A416" i="22" s="1"/>
  <c r="A415" i="22" a="1"/>
  <c r="A415" i="22" s="1"/>
  <c r="A414" i="22" a="1"/>
  <c r="A414" i="22" s="1"/>
  <c r="A413" i="22" a="1"/>
  <c r="A413" i="22" s="1"/>
  <c r="A412" i="22" a="1"/>
  <c r="A412" i="22" s="1"/>
  <c r="A411" i="22" a="1"/>
  <c r="A411" i="22" s="1"/>
  <c r="A410" i="22" a="1"/>
  <c r="A410" i="22" s="1"/>
  <c r="A409" i="22" a="1"/>
  <c r="A409" i="22" s="1"/>
  <c r="A408" i="22" a="1"/>
  <c r="A408" i="22" s="1"/>
  <c r="A407" i="22" a="1"/>
  <c r="A407" i="22" s="1"/>
  <c r="A406" i="22" a="1"/>
  <c r="A406" i="22" s="1"/>
  <c r="A405" i="22" a="1"/>
  <c r="A405" i="22" s="1"/>
  <c r="A404" i="22" a="1"/>
  <c r="A404" i="22" s="1"/>
  <c r="A403" i="22" a="1"/>
  <c r="A403" i="22" s="1"/>
  <c r="A402" i="22" a="1"/>
  <c r="A402" i="22" s="1"/>
  <c r="A401" i="22" a="1"/>
  <c r="A401" i="22" s="1"/>
  <c r="A400" i="22" a="1"/>
  <c r="A400" i="22" s="1"/>
  <c r="A399" i="22" a="1"/>
  <c r="A399" i="22" s="1"/>
  <c r="A398" i="22" a="1"/>
  <c r="A398" i="22" s="1"/>
  <c r="A397" i="22" a="1"/>
  <c r="A397" i="22" s="1"/>
  <c r="A396" i="22" a="1"/>
  <c r="A396" i="22" s="1"/>
  <c r="A395" i="22" a="1"/>
  <c r="A395" i="22" s="1"/>
  <c r="A394" i="22" a="1"/>
  <c r="A394" i="22" s="1"/>
  <c r="A393" i="22" a="1"/>
  <c r="A393" i="22" s="1"/>
  <c r="A392" i="22" a="1"/>
  <c r="A392" i="22" s="1"/>
  <c r="A391" i="22" a="1"/>
  <c r="A391" i="22" s="1"/>
  <c r="A390" i="22" a="1"/>
  <c r="A390" i="22" s="1"/>
  <c r="A389" i="22" a="1"/>
  <c r="A389" i="22" s="1"/>
  <c r="A388" i="22" a="1"/>
  <c r="A388" i="22" s="1"/>
  <c r="A387" i="22" a="1"/>
  <c r="A387" i="22" s="1"/>
  <c r="A386" i="22" a="1"/>
  <c r="A386" i="22" s="1"/>
  <c r="A385" i="22" a="1"/>
  <c r="A385" i="22" s="1"/>
  <c r="A384" i="22" a="1"/>
  <c r="A384" i="22" s="1"/>
  <c r="A383" i="22" a="1"/>
  <c r="A383" i="22" s="1"/>
  <c r="A382" i="22" a="1"/>
  <c r="A382" i="22" s="1"/>
  <c r="A381" i="22" a="1"/>
  <c r="A381" i="22" s="1"/>
  <c r="A380" i="22" a="1"/>
  <c r="A380" i="22" s="1"/>
  <c r="A379" i="22" a="1"/>
  <c r="A379" i="22" s="1"/>
  <c r="A378" i="22" a="1"/>
  <c r="A378" i="22" s="1"/>
  <c r="A377" i="22" a="1"/>
  <c r="A377" i="22" s="1"/>
  <c r="A376" i="22" a="1"/>
  <c r="A376" i="22" s="1"/>
  <c r="A375" i="22" a="1"/>
  <c r="A375" i="22" s="1"/>
  <c r="A374" i="22" a="1"/>
  <c r="A374" i="22" s="1"/>
  <c r="A373" i="22" a="1"/>
  <c r="A373" i="22" s="1"/>
  <c r="A372" i="22" a="1"/>
  <c r="A372" i="22" s="1"/>
  <c r="A371" i="22" a="1"/>
  <c r="A371" i="22" s="1"/>
  <c r="A370" i="22" a="1"/>
  <c r="A370" i="22" s="1"/>
  <c r="A369" i="22" a="1"/>
  <c r="A369" i="22" s="1"/>
  <c r="A367" i="22" a="1"/>
  <c r="A367" i="22" s="1"/>
  <c r="A366" i="22" a="1"/>
  <c r="A366" i="22" s="1"/>
  <c r="A365" i="22" a="1"/>
  <c r="A365" i="22" s="1"/>
  <c r="A364" i="22" a="1"/>
  <c r="A364" i="22" s="1"/>
  <c r="A363" i="22" a="1"/>
  <c r="A363" i="22" s="1"/>
  <c r="A362" i="22" a="1"/>
  <c r="A362" i="22" s="1"/>
  <c r="A361" i="22" a="1"/>
  <c r="A361" i="22" s="1"/>
  <c r="A360" i="22" a="1"/>
  <c r="A360" i="22" s="1"/>
  <c r="A359" i="22" a="1"/>
  <c r="A359" i="22" s="1"/>
  <c r="A358" i="22" a="1"/>
  <c r="A358" i="22" s="1"/>
  <c r="A357" i="22" a="1"/>
  <c r="A357" i="22" s="1"/>
  <c r="A356" i="22" a="1"/>
  <c r="A356" i="22" s="1"/>
  <c r="A355" i="22" a="1"/>
  <c r="A355" i="22" s="1"/>
  <c r="A354" i="22" a="1"/>
  <c r="A354" i="22" s="1"/>
  <c r="A353" i="22" a="1"/>
  <c r="A353" i="22" s="1"/>
  <c r="A352" i="22" a="1"/>
  <c r="A352" i="22" s="1"/>
  <c r="A351" i="22" a="1"/>
  <c r="A351" i="22" s="1"/>
  <c r="A350" i="22" a="1"/>
  <c r="A350" i="22" s="1"/>
  <c r="A349" i="22" a="1"/>
  <c r="A349" i="22" s="1"/>
  <c r="A348" i="22" a="1"/>
  <c r="A348" i="22" s="1"/>
  <c r="A347" i="22" a="1"/>
  <c r="A347" i="22" s="1"/>
  <c r="A346" i="22" a="1"/>
  <c r="A346" i="22" s="1"/>
  <c r="A345" i="22" a="1"/>
  <c r="A345" i="22" s="1"/>
  <c r="A344" i="22" a="1"/>
  <c r="A344" i="22" s="1"/>
  <c r="A343" i="22" a="1"/>
  <c r="A343" i="22" s="1"/>
  <c r="A342" i="22" a="1"/>
  <c r="A342" i="22" s="1"/>
  <c r="A341" i="22" a="1"/>
  <c r="A341" i="22" s="1"/>
  <c r="A340" i="22" a="1"/>
  <c r="A340" i="22" s="1"/>
  <c r="A339" i="22" a="1"/>
  <c r="A339" i="22" s="1"/>
  <c r="A338" i="22" a="1"/>
  <c r="A338" i="22" s="1"/>
  <c r="A337" i="22" a="1"/>
  <c r="A337" i="22" s="1"/>
  <c r="A336" i="22" a="1"/>
  <c r="A336" i="22" s="1"/>
  <c r="A335" i="22" a="1"/>
  <c r="A335" i="22" s="1"/>
  <c r="A334" i="22" a="1"/>
  <c r="A334" i="22" s="1"/>
  <c r="A333" i="22" a="1"/>
  <c r="A333" i="22" s="1"/>
  <c r="A332" i="22" a="1"/>
  <c r="A332" i="22" s="1"/>
  <c r="A331" i="22" a="1"/>
  <c r="A331" i="22" s="1"/>
  <c r="A330" i="22" a="1"/>
  <c r="A330" i="22" s="1"/>
  <c r="A329" i="22" a="1"/>
  <c r="A329" i="22" s="1"/>
  <c r="A328" i="22" a="1"/>
  <c r="A328" i="22" s="1"/>
  <c r="A327" i="22" a="1"/>
  <c r="A327" i="22" s="1"/>
  <c r="A326" i="22" a="1"/>
  <c r="A326" i="22" s="1"/>
  <c r="A325" i="22" a="1"/>
  <c r="A325" i="22" s="1"/>
  <c r="A324" i="22" a="1"/>
  <c r="A324" i="22" s="1"/>
  <c r="A323" i="22" a="1"/>
  <c r="A323" i="22" s="1"/>
  <c r="A322" i="22" a="1"/>
  <c r="A322" i="22" s="1"/>
  <c r="A321" i="22" a="1"/>
  <c r="A321" i="22" s="1"/>
  <c r="A320" i="22" a="1"/>
  <c r="A320" i="22" s="1"/>
  <c r="A319" i="22" a="1"/>
  <c r="A319" i="22" s="1"/>
  <c r="A318" i="22" a="1"/>
  <c r="A318" i="22" s="1"/>
  <c r="A317" i="22" a="1"/>
  <c r="A317" i="22" s="1"/>
  <c r="A316" i="22" a="1"/>
  <c r="A316" i="22" s="1"/>
  <c r="A315" i="22" a="1"/>
  <c r="A315" i="22" s="1"/>
  <c r="A314" i="22" a="1"/>
  <c r="A314" i="22" s="1"/>
  <c r="A313" i="22" a="1"/>
  <c r="A313" i="22" s="1"/>
  <c r="A312" i="22" a="1"/>
  <c r="A312" i="22" s="1"/>
  <c r="A311" i="22" a="1"/>
  <c r="A311" i="22" s="1"/>
  <c r="A310" i="22" a="1"/>
  <c r="A310" i="22" s="1"/>
  <c r="A309" i="22" a="1"/>
  <c r="A309" i="22" s="1"/>
  <c r="A308" i="22" a="1"/>
  <c r="A308" i="22" s="1"/>
  <c r="A307" i="22" a="1"/>
  <c r="A307" i="22" s="1"/>
  <c r="A306" i="22" a="1"/>
  <c r="A306" i="22" s="1"/>
  <c r="A305" i="22" a="1"/>
  <c r="A305" i="22" s="1"/>
  <c r="A304" i="22" a="1"/>
  <c r="A304" i="22" s="1"/>
  <c r="A303" i="22" a="1"/>
  <c r="A303" i="22" s="1"/>
  <c r="A302" i="22" a="1"/>
  <c r="A302" i="22" s="1"/>
  <c r="A301" i="22" a="1"/>
  <c r="A301" i="22" s="1"/>
  <c r="A300" i="22" a="1"/>
  <c r="A300" i="22" s="1"/>
  <c r="A299" i="22" a="1"/>
  <c r="A299" i="22" s="1"/>
  <c r="A298" i="22" a="1"/>
  <c r="A298" i="22" s="1"/>
  <c r="A297" i="22" a="1"/>
  <c r="A297" i="22" s="1"/>
  <c r="A296" i="22" a="1"/>
  <c r="A296" i="22" s="1"/>
  <c r="A295" i="22" a="1"/>
  <c r="A295" i="22" s="1"/>
  <c r="A294" i="22" a="1"/>
  <c r="A294" i="22" s="1"/>
  <c r="A293" i="22" a="1"/>
  <c r="A293" i="22" s="1"/>
  <c r="A292" i="22" a="1"/>
  <c r="A292" i="22" s="1"/>
  <c r="A291" i="22" a="1"/>
  <c r="A291" i="22" s="1"/>
  <c r="A289" i="22" a="1"/>
  <c r="A289" i="22" s="1"/>
  <c r="A288" i="22" a="1"/>
  <c r="A288" i="22" s="1"/>
  <c r="A287" i="22" a="1"/>
  <c r="A287" i="22" s="1"/>
  <c r="A286" i="22" a="1"/>
  <c r="A286" i="22" s="1"/>
  <c r="A285" i="22" a="1"/>
  <c r="A285" i="22" s="1"/>
  <c r="A284" i="22" a="1"/>
  <c r="A284" i="22" s="1"/>
  <c r="A283" i="22" a="1"/>
  <c r="A283" i="22" s="1"/>
  <c r="A282" i="22" a="1"/>
  <c r="A282" i="22" s="1"/>
  <c r="A281" i="22" a="1"/>
  <c r="A281" i="22" s="1"/>
  <c r="A280" i="22" a="1"/>
  <c r="A280" i="22" s="1"/>
  <c r="A279" i="22" a="1"/>
  <c r="A279" i="22" s="1"/>
  <c r="A278" i="22" a="1"/>
  <c r="A278" i="22" s="1"/>
  <c r="A277" i="22" a="1"/>
  <c r="A277" i="22" s="1"/>
  <c r="A276" i="22" a="1"/>
  <c r="A276" i="22" s="1"/>
  <c r="A275" i="22" a="1"/>
  <c r="A275" i="22" s="1"/>
  <c r="A274" i="22" a="1"/>
  <c r="A274" i="22" s="1"/>
  <c r="A273" i="22" a="1"/>
  <c r="A273" i="22" s="1"/>
  <c r="A272" i="22" a="1"/>
  <c r="A272" i="22" s="1"/>
  <c r="A271" i="22" a="1"/>
  <c r="A271" i="22" s="1"/>
  <c r="A270" i="22" a="1"/>
  <c r="A270" i="22" s="1"/>
  <c r="A269" i="22" a="1"/>
  <c r="A269" i="22" s="1"/>
  <c r="A268" i="22" a="1"/>
  <c r="A268" i="22" s="1"/>
  <c r="A267" i="22" a="1"/>
  <c r="A267" i="22" s="1"/>
  <c r="A266" i="22" a="1"/>
  <c r="A266" i="22" s="1"/>
  <c r="A265" i="22" a="1"/>
  <c r="A265" i="22" s="1"/>
  <c r="A264" i="22" a="1"/>
  <c r="A264" i="22" s="1"/>
  <c r="A263" i="22" a="1"/>
  <c r="A263" i="22" s="1"/>
  <c r="A262" i="22" a="1"/>
  <c r="A262" i="22" s="1"/>
  <c r="A261" i="22" a="1"/>
  <c r="A261" i="22" s="1"/>
  <c r="A260" i="22" a="1"/>
  <c r="A260" i="22" s="1"/>
  <c r="A259" i="22" a="1"/>
  <c r="A259" i="22" s="1"/>
  <c r="A258" i="22" a="1"/>
  <c r="A258" i="22" s="1"/>
  <c r="A257" i="22" a="1"/>
  <c r="A257" i="22" s="1"/>
  <c r="A256" i="22" a="1"/>
  <c r="A256" i="22" s="1"/>
  <c r="A255" i="22" a="1"/>
  <c r="A255" i="22" s="1"/>
  <c r="A254" i="22" a="1"/>
  <c r="A254" i="22" s="1"/>
  <c r="A253" i="22" a="1"/>
  <c r="A253" i="22" s="1"/>
  <c r="A252" i="22" a="1"/>
  <c r="A252" i="22" s="1"/>
  <c r="A251" i="22" a="1"/>
  <c r="A251" i="22" s="1"/>
  <c r="A250" i="22" a="1"/>
  <c r="A250" i="22" s="1"/>
  <c r="A249" i="22" a="1"/>
  <c r="A249" i="22" s="1"/>
  <c r="A248" i="22" a="1"/>
  <c r="A248" i="22" s="1"/>
  <c r="A247" i="22" a="1"/>
  <c r="A247" i="22" s="1"/>
  <c r="A246" i="22" a="1"/>
  <c r="A246" i="22" s="1"/>
  <c r="A245" i="22" a="1"/>
  <c r="A245" i="22" s="1"/>
  <c r="A244" i="22" a="1"/>
  <c r="A244" i="22" s="1"/>
  <c r="A243" i="22" a="1"/>
  <c r="A243" i="22" s="1"/>
  <c r="A242" i="22" a="1"/>
  <c r="A242" i="22" s="1"/>
  <c r="A241" i="22" a="1"/>
  <c r="A241" i="22" s="1"/>
  <c r="A240" i="22" a="1"/>
  <c r="A240" i="22" s="1"/>
  <c r="A239" i="22" a="1"/>
  <c r="A239" i="22" s="1"/>
  <c r="A238" i="22" a="1"/>
  <c r="A238" i="22" s="1"/>
  <c r="A237" i="22" a="1"/>
  <c r="A237" i="22" s="1"/>
  <c r="A236" i="22" a="1"/>
  <c r="A236" i="22" s="1"/>
  <c r="A235" i="22" a="1"/>
  <c r="A235" i="22" s="1"/>
  <c r="A234" i="22" a="1"/>
  <c r="A234" i="22" s="1"/>
  <c r="A233" i="22" a="1"/>
  <c r="A233" i="22" s="1"/>
  <c r="A232" i="22" a="1"/>
  <c r="A232" i="22" s="1"/>
  <c r="A231" i="22" a="1"/>
  <c r="A231" i="22" s="1"/>
  <c r="A230" i="22" a="1"/>
  <c r="A230" i="22" s="1"/>
  <c r="A229" i="22" a="1"/>
  <c r="A229" i="22" s="1"/>
  <c r="A228" i="22" a="1"/>
  <c r="A228" i="22" s="1"/>
  <c r="A227" i="22" a="1"/>
  <c r="A227" i="22" s="1"/>
  <c r="A226" i="22" a="1"/>
  <c r="A226" i="22" s="1"/>
  <c r="A225" i="22" a="1"/>
  <c r="A225" i="22" s="1"/>
  <c r="A224" i="22" a="1"/>
  <c r="A224" i="22" s="1"/>
  <c r="A223" i="22" a="1"/>
  <c r="A223" i="22" s="1"/>
  <c r="A222" i="22" a="1"/>
  <c r="A222" i="22" s="1"/>
  <c r="A221" i="22" a="1"/>
  <c r="A221" i="22" s="1"/>
  <c r="A220" i="22" a="1"/>
  <c r="A220" i="22" s="1"/>
  <c r="A218" i="22" a="1"/>
  <c r="A218" i="22" s="1"/>
  <c r="A217" i="22" a="1"/>
  <c r="A217" i="22" s="1"/>
  <c r="A216" i="22" a="1"/>
  <c r="A216" i="22" s="1"/>
  <c r="A215" i="22" a="1"/>
  <c r="A215" i="22" s="1"/>
  <c r="A214" i="22" a="1"/>
  <c r="A214" i="22" s="1"/>
  <c r="A213" i="22" a="1"/>
  <c r="A213" i="22" s="1"/>
  <c r="A212" i="22" a="1"/>
  <c r="A212" i="22" s="1"/>
  <c r="A211" i="22" a="1"/>
  <c r="A211" i="22" s="1"/>
  <c r="A210" i="22" a="1"/>
  <c r="A210" i="22" s="1"/>
  <c r="A209" i="22" a="1"/>
  <c r="A209" i="22" s="1"/>
  <c r="A208" i="22" a="1"/>
  <c r="A208" i="22" s="1"/>
  <c r="A207" i="22" a="1"/>
  <c r="A207" i="22" s="1"/>
  <c r="A206" i="22" a="1"/>
  <c r="A206" i="22" s="1"/>
  <c r="A205" i="22" a="1"/>
  <c r="A205" i="22" s="1"/>
  <c r="A204" i="22" a="1"/>
  <c r="A204" i="22" s="1"/>
  <c r="A203" i="22" a="1"/>
  <c r="A203" i="22" s="1"/>
  <c r="A202" i="22" a="1"/>
  <c r="A202" i="22" s="1"/>
  <c r="A201" i="22" a="1"/>
  <c r="A201" i="22" s="1"/>
  <c r="A200" i="22" a="1"/>
  <c r="A200" i="22" s="1"/>
  <c r="A199" i="22" a="1"/>
  <c r="A199" i="22" s="1"/>
  <c r="A198" i="22" a="1"/>
  <c r="A198" i="22" s="1"/>
  <c r="A197" i="22" a="1"/>
  <c r="A197" i="22" s="1"/>
  <c r="A196" i="22" a="1"/>
  <c r="A196" i="22" s="1"/>
  <c r="A195" i="22" a="1"/>
  <c r="A195" i="22" s="1"/>
  <c r="A194" i="22" a="1"/>
  <c r="A194" i="22" s="1"/>
  <c r="A193" i="22" a="1"/>
  <c r="A193" i="22" s="1"/>
  <c r="A192" i="22" a="1"/>
  <c r="A192" i="22" s="1"/>
  <c r="A191" i="22" a="1"/>
  <c r="A191" i="22" s="1"/>
  <c r="A190" i="22" a="1"/>
  <c r="A190" i="22" s="1"/>
  <c r="A189" i="22" a="1"/>
  <c r="A189" i="22" s="1"/>
  <c r="A188" i="22" a="1"/>
  <c r="A188" i="22" s="1"/>
  <c r="A187" i="22" a="1"/>
  <c r="A187" i="22" s="1"/>
  <c r="A186" i="22" a="1"/>
  <c r="A186" i="22" s="1"/>
  <c r="A185" i="22" a="1"/>
  <c r="A185" i="22" s="1"/>
  <c r="A184" i="22" a="1"/>
  <c r="A184" i="22" s="1"/>
  <c r="A183" i="22" a="1"/>
  <c r="A183" i="22" s="1"/>
  <c r="A182" i="22" a="1"/>
  <c r="A182" i="22" s="1"/>
  <c r="A181" i="22" a="1"/>
  <c r="A181" i="22" s="1"/>
  <c r="A180" i="22" a="1"/>
  <c r="A180" i="22" s="1"/>
  <c r="A179" i="22" a="1"/>
  <c r="A179" i="22" s="1"/>
  <c r="A178" i="22" a="1"/>
  <c r="A178" i="22" s="1"/>
  <c r="A177" i="22" a="1"/>
  <c r="A177" i="22" s="1"/>
  <c r="A176" i="22" a="1"/>
  <c r="A176" i="22" s="1"/>
  <c r="A175" i="22" a="1"/>
  <c r="A175" i="22" s="1"/>
  <c r="A174" i="22" a="1"/>
  <c r="A174" i="22" s="1"/>
  <c r="A173" i="22" a="1"/>
  <c r="A173" i="22" s="1"/>
  <c r="A172" i="22" a="1"/>
  <c r="A172" i="22" s="1"/>
  <c r="A171" i="22" a="1"/>
  <c r="A171" i="22" s="1"/>
  <c r="A170" i="22" a="1"/>
  <c r="A170" i="22" s="1"/>
  <c r="A169" i="22" a="1"/>
  <c r="A169" i="22" s="1"/>
  <c r="A168" i="22" a="1"/>
  <c r="A168" i="22" s="1"/>
  <c r="A167" i="22" a="1"/>
  <c r="A167" i="22" s="1"/>
  <c r="A166" i="22" a="1"/>
  <c r="A166" i="22" s="1"/>
  <c r="A165" i="22" a="1"/>
  <c r="A165" i="22" s="1"/>
  <c r="A164" i="22" a="1"/>
  <c r="A164" i="22" s="1"/>
  <c r="A163" i="22" a="1"/>
  <c r="A163" i="22" s="1"/>
  <c r="A162" i="22" a="1"/>
  <c r="A162" i="22" s="1"/>
  <c r="A161" i="22" a="1"/>
  <c r="A161" i="22" s="1"/>
  <c r="A160" i="22" a="1"/>
  <c r="A160" i="22" s="1"/>
  <c r="A159" i="22" a="1"/>
  <c r="A159" i="22" s="1"/>
  <c r="A158" i="22" a="1"/>
  <c r="A158" i="22" s="1"/>
  <c r="A157" i="22" a="1"/>
  <c r="A157" i="22" s="1"/>
  <c r="A156" i="22" a="1"/>
  <c r="A156" i="22" s="1"/>
  <c r="A155" i="22" a="1"/>
  <c r="A155" i="22" s="1"/>
  <c r="A154" i="22" a="1"/>
  <c r="A154" i="22" s="1"/>
  <c r="A153" i="22" a="1"/>
  <c r="A153" i="22" s="1"/>
  <c r="A152" i="22" a="1"/>
  <c r="A152" i="22" s="1"/>
  <c r="A151" i="22" a="1"/>
  <c r="A151" i="22" s="1"/>
  <c r="A150" i="22" a="1"/>
  <c r="A150" i="22" s="1"/>
  <c r="A149" i="22" a="1"/>
  <c r="A149" i="22" s="1"/>
  <c r="A148" i="22" a="1"/>
  <c r="A148" i="22" s="1"/>
  <c r="A147" i="22" a="1"/>
  <c r="A147" i="22" s="1"/>
  <c r="A146" i="22" a="1"/>
  <c r="A146" i="22" s="1"/>
  <c r="A145" i="22" a="1"/>
  <c r="A145" i="22" s="1"/>
  <c r="A144" i="22" a="1"/>
  <c r="A144" i="22" s="1"/>
  <c r="A143" i="22" a="1"/>
  <c r="A143" i="22" s="1"/>
  <c r="A142" i="22" a="1"/>
  <c r="A142" i="22" s="1"/>
  <c r="A141" i="22" a="1"/>
  <c r="A141" i="22" s="1"/>
  <c r="A140" i="22" a="1"/>
  <c r="A140" i="22" s="1"/>
  <c r="A139" i="22" a="1"/>
  <c r="A139" i="22" s="1"/>
  <c r="A138" i="22" a="1"/>
  <c r="A138" i="22" s="1"/>
  <c r="A137" i="22" a="1"/>
  <c r="A137" i="22" s="1"/>
  <c r="A136" i="22" a="1"/>
  <c r="A136" i="22" s="1"/>
  <c r="A135" i="22" a="1"/>
  <c r="A135" i="22" s="1"/>
  <c r="A134" i="22" a="1"/>
  <c r="A134" i="22" s="1"/>
  <c r="A133" i="22" a="1"/>
  <c r="A133" i="22" s="1"/>
  <c r="A132" i="22" a="1"/>
  <c r="A132" i="22" s="1"/>
  <c r="A131" i="22" a="1"/>
  <c r="A131" i="22" s="1"/>
  <c r="A130" i="22" a="1"/>
  <c r="A130" i="22" s="1"/>
  <c r="A129" i="22" a="1"/>
  <c r="A129" i="22" s="1"/>
  <c r="A128" i="22" a="1"/>
  <c r="A128" i="22" s="1"/>
  <c r="A127" i="22" a="1"/>
  <c r="A127" i="22" s="1"/>
  <c r="A126" i="22" a="1"/>
  <c r="A126" i="22" s="1"/>
  <c r="A125" i="22" a="1"/>
  <c r="A125" i="22" s="1"/>
  <c r="A124" i="22" a="1"/>
  <c r="A124" i="22" s="1"/>
  <c r="A123" i="22" a="1"/>
  <c r="A123" i="22" s="1"/>
  <c r="A122" i="22" a="1"/>
  <c r="A122" i="22" s="1"/>
  <c r="A121" i="22" a="1"/>
  <c r="A121" i="22" s="1"/>
  <c r="A120" i="22" a="1"/>
  <c r="A120" i="22" s="1"/>
  <c r="A119" i="22" a="1"/>
  <c r="A119" i="22" s="1"/>
  <c r="A118" i="22" a="1"/>
  <c r="A118" i="22" s="1"/>
  <c r="A117" i="22" a="1"/>
  <c r="A117" i="22" s="1"/>
  <c r="A116" i="22" a="1"/>
  <c r="A116" i="22" s="1"/>
  <c r="A115" i="22" a="1"/>
  <c r="A115" i="22" s="1"/>
  <c r="A114" i="22" a="1"/>
  <c r="A114" i="22" s="1"/>
  <c r="A113" i="22" a="1"/>
  <c r="A113" i="22" s="1"/>
  <c r="A112" i="22" a="1"/>
  <c r="A112" i="22" s="1"/>
  <c r="A111" i="22" a="1"/>
  <c r="A111" i="22" s="1"/>
  <c r="A110" i="22" a="1"/>
  <c r="A110" i="22" s="1"/>
  <c r="A109" i="22" a="1"/>
  <c r="A109" i="22" s="1"/>
  <c r="A108" i="22" a="1"/>
  <c r="A108" i="22" s="1"/>
  <c r="A107" i="22" a="1"/>
  <c r="A107" i="22" s="1"/>
  <c r="A106" i="22" a="1"/>
  <c r="A106" i="22" s="1"/>
  <c r="A105" i="22" a="1"/>
  <c r="A105" i="22" s="1"/>
  <c r="A104" i="22" a="1"/>
  <c r="A104" i="22" s="1"/>
  <c r="A103" i="22" a="1"/>
  <c r="A103" i="22" s="1"/>
  <c r="A102" i="22" a="1"/>
  <c r="A102" i="22" s="1"/>
  <c r="A101" i="22" a="1"/>
  <c r="A101" i="22" s="1"/>
  <c r="A100" i="22" a="1"/>
  <c r="A100" i="22" s="1"/>
  <c r="A99" i="22" a="1"/>
  <c r="A99" i="22" s="1"/>
  <c r="A98" i="22" a="1"/>
  <c r="A98" i="22" s="1"/>
  <c r="A97" i="22" a="1"/>
  <c r="A97" i="22" s="1"/>
  <c r="A96" i="22" a="1"/>
  <c r="A96" i="22" s="1"/>
  <c r="A95" i="22" a="1"/>
  <c r="A95" i="22" s="1"/>
  <c r="A94" i="22" a="1"/>
  <c r="A94" i="22" s="1"/>
  <c r="A93" i="22" a="1"/>
  <c r="A93" i="22" s="1"/>
  <c r="A92" i="22" a="1"/>
  <c r="A92" i="22" s="1"/>
  <c r="A91" i="22" a="1"/>
  <c r="A91" i="22" s="1"/>
  <c r="A90" i="22" a="1"/>
  <c r="A90" i="22" s="1"/>
  <c r="A89" i="22" a="1"/>
  <c r="A89" i="22" s="1"/>
  <c r="A88" i="22" a="1"/>
  <c r="A88" i="22" s="1"/>
  <c r="A87" i="22" a="1"/>
  <c r="A87" i="22" s="1"/>
  <c r="A86" i="22" a="1"/>
  <c r="A86" i="22" s="1"/>
  <c r="A85" i="22" a="1"/>
  <c r="A85" i="22"/>
  <c r="A84" i="22" a="1"/>
  <c r="A84" i="22" s="1"/>
  <c r="A83" i="22" a="1"/>
  <c r="A83" i="22" s="1"/>
  <c r="A82" i="22" a="1"/>
  <c r="A82" i="22" s="1"/>
  <c r="A81" i="22" a="1"/>
  <c r="A81" i="22" s="1"/>
  <c r="A80" i="22" a="1"/>
  <c r="A80" i="22" s="1"/>
  <c r="A79" i="22" a="1"/>
  <c r="A79" i="22" s="1"/>
  <c r="A78" i="22" a="1"/>
  <c r="A78" i="22" s="1"/>
  <c r="A77" i="22" a="1"/>
  <c r="A77" i="22" s="1"/>
  <c r="A76" i="22" a="1"/>
  <c r="A76" i="22" s="1"/>
  <c r="A75" i="22" a="1"/>
  <c r="A75" i="22" s="1"/>
  <c r="A74" i="22" a="1"/>
  <c r="A74" i="22" s="1"/>
  <c r="A73" i="22" a="1"/>
  <c r="A73" i="22" s="1"/>
  <c r="A72" i="22" a="1"/>
  <c r="A72" i="22" s="1"/>
  <c r="A71" i="22" a="1"/>
  <c r="A71" i="22" s="1"/>
  <c r="A70" i="22" a="1"/>
  <c r="A70" i="22" s="1"/>
  <c r="A69" i="22" a="1"/>
  <c r="A69" i="22"/>
  <c r="A68" i="22" a="1"/>
  <c r="A68" i="22" s="1"/>
  <c r="A67" i="22" a="1"/>
  <c r="A67" i="22" s="1"/>
  <c r="A66" i="22" a="1"/>
  <c r="A66" i="22" s="1"/>
  <c r="A65" i="22" a="1"/>
  <c r="A65" i="22" s="1"/>
  <c r="A64" i="22" a="1"/>
  <c r="A64" i="22" s="1"/>
  <c r="A63" i="22" a="1"/>
  <c r="A63" i="22" s="1"/>
  <c r="A62" i="22" a="1"/>
  <c r="A62" i="22" s="1"/>
  <c r="A60" i="22" a="1"/>
  <c r="A60" i="22" s="1"/>
  <c r="A59" i="22" a="1"/>
  <c r="A59" i="22" s="1"/>
  <c r="A58" i="22" a="1"/>
  <c r="A58" i="22" s="1"/>
  <c r="A57" i="22" a="1"/>
  <c r="A57" i="22" s="1"/>
  <c r="A56" i="22" a="1"/>
  <c r="A56" i="22"/>
  <c r="A55" i="22" a="1"/>
  <c r="A55" i="22" s="1"/>
  <c r="A54" i="22" a="1"/>
  <c r="A54" i="22" s="1"/>
  <c r="A53" i="22" a="1"/>
  <c r="A53" i="22" s="1"/>
  <c r="A52" i="22" a="1"/>
  <c r="A52" i="22"/>
  <c r="A51" i="22" a="1"/>
  <c r="A51" i="22" s="1"/>
  <c r="A50" i="22" a="1"/>
  <c r="A50" i="22" s="1"/>
  <c r="A49" i="22" a="1"/>
  <c r="A49" i="22" s="1"/>
  <c r="A48" i="22" a="1"/>
  <c r="A48" i="22" s="1"/>
  <c r="A47" i="22" a="1"/>
  <c r="A47" i="22" s="1"/>
  <c r="A46" i="22" a="1"/>
  <c r="A46" i="22" s="1"/>
  <c r="A45" i="22" a="1"/>
  <c r="A45" i="22" s="1"/>
  <c r="A44" i="22" a="1"/>
  <c r="A44" i="22" s="1"/>
  <c r="A43" i="22" a="1"/>
  <c r="A43" i="22" s="1"/>
  <c r="A42" i="22" a="1"/>
  <c r="A42" i="22" s="1"/>
  <c r="A41" i="22" a="1"/>
  <c r="A41" i="22" s="1"/>
  <c r="A40" i="22" a="1"/>
  <c r="A40" i="22" s="1"/>
  <c r="A39" i="22" a="1"/>
  <c r="A39" i="22" s="1"/>
  <c r="A38" i="22" a="1"/>
  <c r="A38" i="22" s="1"/>
  <c r="A37" i="22" a="1"/>
  <c r="A37" i="22" s="1"/>
  <c r="A36" i="22" a="1"/>
  <c r="A36" i="22" s="1"/>
  <c r="A35" i="22" a="1"/>
  <c r="A35" i="22" s="1"/>
  <c r="A34" i="22" a="1"/>
  <c r="A34" i="22" s="1"/>
  <c r="A33" i="22" a="1"/>
  <c r="A33" i="22" s="1"/>
  <c r="A32" i="22" a="1"/>
  <c r="A32" i="22" s="1"/>
  <c r="A31" i="22" a="1"/>
  <c r="A31" i="22" s="1"/>
  <c r="A29" i="22" a="1"/>
  <c r="A29" i="22" s="1"/>
  <c r="A28" i="22" a="1"/>
  <c r="A28" i="22" s="1"/>
  <c r="A27" i="22" a="1"/>
  <c r="A27" i="22" s="1"/>
  <c r="A26" i="22" a="1"/>
  <c r="A26" i="22" s="1"/>
  <c r="A25" i="22" a="1"/>
  <c r="A25" i="22" s="1"/>
  <c r="A24" i="22" a="1"/>
  <c r="A24" i="22" s="1"/>
  <c r="A23" i="22" a="1"/>
  <c r="A23" i="22" s="1"/>
  <c r="A22" i="22" a="1"/>
  <c r="A22" i="22" s="1"/>
  <c r="A21" i="22" a="1"/>
  <c r="A21" i="22" s="1"/>
  <c r="A20" i="22" a="1"/>
  <c r="A20" i="22" s="1"/>
  <c r="A19" i="22" a="1"/>
  <c r="A19" i="22" s="1"/>
  <c r="A18" i="22" a="1"/>
  <c r="A18" i="22" s="1"/>
  <c r="A17" i="22" a="1"/>
  <c r="A17" i="22" s="1"/>
  <c r="A16" i="22" a="1"/>
  <c r="A16" i="22" s="1"/>
  <c r="A15" i="22" a="1"/>
  <c r="A15" i="22" s="1"/>
  <c r="A14" i="22" a="1"/>
  <c r="A14" i="22" s="1"/>
  <c r="A13" i="22" a="1"/>
  <c r="A13" i="22" s="1"/>
  <c r="A12" i="22" a="1"/>
  <c r="A12" i="22" s="1"/>
  <c r="A11" i="22" a="1"/>
  <c r="A11" i="22" s="1"/>
  <c r="A10" i="22" a="1"/>
  <c r="A10" i="22" s="1"/>
  <c r="A9" i="22" a="1"/>
  <c r="A9" i="22" s="1"/>
  <c r="A8" i="22" a="1"/>
  <c r="A8" i="22" s="1"/>
  <c r="A7" i="22" a="1"/>
  <c r="A7" i="22" s="1"/>
  <c r="A6" i="22" a="1"/>
  <c r="A6" i="22" s="1"/>
  <c r="A5" i="22" a="1"/>
  <c r="A5" i="22" s="1"/>
  <c r="A4" i="22" a="1"/>
  <c r="A4" i="22" s="1"/>
  <c r="A3" i="22" a="1"/>
  <c r="A3" i="22" s="1"/>
  <c r="D23" i="11"/>
  <c r="P567" i="23"/>
  <c r="I567" i="23"/>
  <c r="P566" i="23"/>
  <c r="I566" i="23"/>
  <c r="P565" i="23"/>
  <c r="I565" i="23"/>
  <c r="P564" i="23"/>
  <c r="I564" i="23"/>
  <c r="P563" i="23"/>
  <c r="I563" i="23"/>
  <c r="P562" i="23"/>
  <c r="I562" i="23"/>
  <c r="P561" i="23"/>
  <c r="I561" i="23"/>
  <c r="P560" i="23"/>
  <c r="I560" i="23"/>
  <c r="P559" i="23"/>
  <c r="I559" i="23"/>
  <c r="P558" i="23"/>
  <c r="I558" i="23"/>
  <c r="P557" i="23"/>
  <c r="I557" i="23"/>
  <c r="P556" i="23"/>
  <c r="I556" i="23"/>
  <c r="P555" i="23"/>
  <c r="I555" i="23"/>
  <c r="P554" i="23"/>
  <c r="I554" i="23"/>
  <c r="P553" i="23"/>
  <c r="I553" i="23"/>
  <c r="P552" i="23"/>
  <c r="I552" i="23"/>
  <c r="P551" i="23"/>
  <c r="I551" i="23"/>
  <c r="P550" i="23"/>
  <c r="I550" i="23"/>
  <c r="P549" i="23"/>
  <c r="I549" i="23"/>
  <c r="P548" i="23"/>
  <c r="I548" i="23"/>
  <c r="P547" i="23"/>
  <c r="I547" i="23"/>
  <c r="P546" i="23"/>
  <c r="I546" i="23"/>
  <c r="P545" i="23"/>
  <c r="I545" i="23"/>
  <c r="P544" i="23"/>
  <c r="I544" i="23"/>
  <c r="P543" i="23"/>
  <c r="I543" i="23"/>
  <c r="P542" i="23"/>
  <c r="I542" i="23"/>
  <c r="P541" i="23"/>
  <c r="I541" i="23"/>
  <c r="P540" i="23"/>
  <c r="I540" i="23"/>
  <c r="P539" i="23"/>
  <c r="I539" i="23"/>
  <c r="P538" i="23"/>
  <c r="I538" i="23"/>
  <c r="P537" i="23"/>
  <c r="I537" i="23"/>
  <c r="P536" i="23"/>
  <c r="I536" i="23"/>
  <c r="P535" i="23"/>
  <c r="I535" i="23"/>
  <c r="P534" i="23"/>
  <c r="I534" i="23"/>
  <c r="P533" i="23"/>
  <c r="I533" i="23"/>
  <c r="P532" i="23"/>
  <c r="I532" i="23"/>
  <c r="P531" i="23"/>
  <c r="I531" i="23"/>
  <c r="P530" i="23"/>
  <c r="I530" i="23"/>
  <c r="P529" i="23"/>
  <c r="I529" i="23"/>
  <c r="P528" i="23"/>
  <c r="I528" i="23"/>
  <c r="P527" i="23"/>
  <c r="I527" i="23"/>
  <c r="P526" i="23"/>
  <c r="I526" i="23"/>
  <c r="P525" i="23"/>
  <c r="I525" i="23"/>
  <c r="P524" i="23"/>
  <c r="I524" i="23"/>
  <c r="P523" i="23"/>
  <c r="I523" i="23"/>
  <c r="P522" i="23"/>
  <c r="I522" i="23"/>
  <c r="P521" i="23"/>
  <c r="I521" i="23"/>
  <c r="P520" i="23"/>
  <c r="I520" i="23"/>
  <c r="P519" i="23"/>
  <c r="I519" i="23"/>
  <c r="P518" i="23"/>
  <c r="I518" i="23"/>
  <c r="P517" i="23"/>
  <c r="I517" i="23"/>
  <c r="P516" i="23"/>
  <c r="I516" i="23"/>
  <c r="P515" i="23"/>
  <c r="I515" i="23"/>
  <c r="P514" i="23"/>
  <c r="I514" i="23"/>
  <c r="P513" i="23"/>
  <c r="I513" i="23"/>
  <c r="P512" i="23"/>
  <c r="I512" i="23"/>
  <c r="P511" i="23"/>
  <c r="I511" i="23"/>
  <c r="P510" i="23"/>
  <c r="I510" i="23"/>
  <c r="P509" i="23"/>
  <c r="I509" i="23"/>
  <c r="P508" i="23"/>
  <c r="I508" i="23"/>
  <c r="P507" i="23"/>
  <c r="I507" i="23"/>
  <c r="P506" i="23"/>
  <c r="I506" i="23"/>
  <c r="P505" i="23"/>
  <c r="I505" i="23"/>
  <c r="P504" i="23"/>
  <c r="I504" i="23"/>
  <c r="P503" i="23"/>
  <c r="I503" i="23"/>
  <c r="P502" i="23"/>
  <c r="I502" i="23"/>
  <c r="P501" i="23"/>
  <c r="I501" i="23"/>
  <c r="P500" i="23"/>
  <c r="I500" i="23"/>
  <c r="P499" i="23"/>
  <c r="I499" i="23"/>
  <c r="P498" i="23"/>
  <c r="I498" i="23"/>
  <c r="P497" i="23"/>
  <c r="I497" i="23"/>
  <c r="P496" i="23"/>
  <c r="I496" i="23"/>
  <c r="P495" i="23"/>
  <c r="I495" i="23"/>
  <c r="P494" i="23"/>
  <c r="I494" i="23"/>
  <c r="P493" i="23"/>
  <c r="I493" i="23"/>
  <c r="P492" i="23"/>
  <c r="I492" i="23"/>
  <c r="P491" i="23"/>
  <c r="I491" i="23"/>
  <c r="P490" i="23"/>
  <c r="I490" i="23"/>
  <c r="P489" i="23"/>
  <c r="I489" i="23"/>
  <c r="P488" i="23"/>
  <c r="I488" i="23"/>
  <c r="P487" i="23"/>
  <c r="I487" i="23"/>
  <c r="P486" i="23"/>
  <c r="I486" i="23"/>
  <c r="P485" i="23"/>
  <c r="I485" i="23"/>
  <c r="P484" i="23"/>
  <c r="I484" i="23"/>
  <c r="P483" i="23"/>
  <c r="I483" i="23"/>
  <c r="P482" i="23"/>
  <c r="I482" i="23"/>
  <c r="P481" i="23"/>
  <c r="I481" i="23"/>
  <c r="P480" i="23"/>
  <c r="I480" i="23"/>
  <c r="P479" i="23"/>
  <c r="I479" i="23"/>
  <c r="P478" i="23"/>
  <c r="I478" i="23"/>
  <c r="P477" i="23"/>
  <c r="I477" i="23"/>
  <c r="P476" i="23"/>
  <c r="I476" i="23"/>
  <c r="P475" i="23"/>
  <c r="I475" i="23"/>
  <c r="P474" i="23"/>
  <c r="I474" i="23"/>
  <c r="P473" i="23"/>
  <c r="I473" i="23"/>
  <c r="P472" i="23"/>
  <c r="I472" i="23"/>
  <c r="P471" i="23"/>
  <c r="I471" i="23"/>
  <c r="P470" i="23"/>
  <c r="I470" i="23"/>
  <c r="P469" i="23"/>
  <c r="I469" i="23"/>
  <c r="P468" i="23"/>
  <c r="I468" i="23"/>
  <c r="P467" i="23"/>
  <c r="I467" i="23"/>
  <c r="P466" i="23"/>
  <c r="I466" i="23"/>
  <c r="P465" i="23"/>
  <c r="I465" i="23"/>
  <c r="P464" i="23"/>
  <c r="I464" i="23"/>
  <c r="P463" i="23"/>
  <c r="I463" i="23"/>
  <c r="P462" i="23"/>
  <c r="I462" i="23"/>
  <c r="P461" i="23"/>
  <c r="I461" i="23"/>
  <c r="P460" i="23"/>
  <c r="I460" i="23"/>
  <c r="P459" i="23"/>
  <c r="I459" i="23"/>
  <c r="P458" i="23"/>
  <c r="I458" i="23"/>
  <c r="P457" i="23"/>
  <c r="I457" i="23"/>
  <c r="P456" i="23"/>
  <c r="I456" i="23"/>
  <c r="P455" i="23"/>
  <c r="I455" i="23"/>
  <c r="P454" i="23"/>
  <c r="I454" i="23"/>
  <c r="P453" i="23"/>
  <c r="I453" i="23"/>
  <c r="P452" i="23"/>
  <c r="I452" i="23"/>
  <c r="P451" i="23"/>
  <c r="I451" i="23"/>
  <c r="P450" i="23"/>
  <c r="I450" i="23"/>
  <c r="P449" i="23"/>
  <c r="I449" i="23"/>
  <c r="P448" i="23"/>
  <c r="I448" i="23"/>
  <c r="P447" i="23"/>
  <c r="I447" i="23"/>
  <c r="P446" i="23"/>
  <c r="I446" i="23"/>
  <c r="P445" i="23"/>
  <c r="I445" i="23"/>
  <c r="P444" i="23"/>
  <c r="I444" i="23"/>
  <c r="P443" i="23"/>
  <c r="I443" i="23"/>
  <c r="P442" i="23"/>
  <c r="I442" i="23"/>
  <c r="P441" i="23"/>
  <c r="I441" i="23"/>
  <c r="P440" i="23"/>
  <c r="I440" i="23"/>
  <c r="P439" i="23"/>
  <c r="I439" i="23"/>
  <c r="P438" i="23"/>
  <c r="I438" i="23"/>
  <c r="P437" i="23"/>
  <c r="I437" i="23"/>
  <c r="P436" i="23"/>
  <c r="I436" i="23"/>
  <c r="P435" i="23"/>
  <c r="I435" i="23"/>
  <c r="P434" i="23"/>
  <c r="I434" i="23"/>
  <c r="P433" i="23"/>
  <c r="I433" i="23"/>
  <c r="P432" i="23"/>
  <c r="I432" i="23"/>
  <c r="P431" i="23"/>
  <c r="I431" i="23"/>
  <c r="P430" i="23"/>
  <c r="I430" i="23"/>
  <c r="P429" i="23"/>
  <c r="I429" i="23"/>
  <c r="P428" i="23"/>
  <c r="I428" i="23"/>
  <c r="P427" i="23"/>
  <c r="I427" i="23"/>
  <c r="P426" i="23"/>
  <c r="I426" i="23"/>
  <c r="P425" i="23"/>
  <c r="I425" i="23"/>
  <c r="P424" i="23"/>
  <c r="I424" i="23"/>
  <c r="P423" i="23"/>
  <c r="I423" i="23"/>
  <c r="P422" i="23"/>
  <c r="I422" i="23"/>
  <c r="P421" i="23"/>
  <c r="I421" i="23"/>
  <c r="P420" i="23"/>
  <c r="I420" i="23"/>
  <c r="P419" i="23"/>
  <c r="I419" i="23"/>
  <c r="P418" i="23"/>
  <c r="I418" i="23"/>
  <c r="P417" i="23"/>
  <c r="I417" i="23"/>
  <c r="P416" i="23"/>
  <c r="I416" i="23"/>
  <c r="P415" i="23"/>
  <c r="I415" i="23"/>
  <c r="P414" i="23"/>
  <c r="I414" i="23"/>
  <c r="P413" i="23"/>
  <c r="I413" i="23"/>
  <c r="P412" i="23"/>
  <c r="I412" i="23"/>
  <c r="P411" i="23"/>
  <c r="I411" i="23"/>
  <c r="P410" i="23"/>
  <c r="I410" i="23"/>
  <c r="P409" i="23"/>
  <c r="I409" i="23"/>
  <c r="P408" i="23"/>
  <c r="I408" i="23"/>
  <c r="P407" i="23"/>
  <c r="I407" i="23"/>
  <c r="P406" i="23"/>
  <c r="I406" i="23"/>
  <c r="P405" i="23"/>
  <c r="I405" i="23"/>
  <c r="P404" i="23"/>
  <c r="I404" i="23"/>
  <c r="P403" i="23"/>
  <c r="I403" i="23"/>
  <c r="P402" i="23"/>
  <c r="I402" i="23"/>
  <c r="P401" i="23"/>
  <c r="I401" i="23"/>
  <c r="P400" i="23"/>
  <c r="I400" i="23"/>
  <c r="P399" i="23"/>
  <c r="I399" i="23"/>
  <c r="P398" i="23"/>
  <c r="I398" i="23"/>
  <c r="P397" i="23"/>
  <c r="I397" i="23"/>
  <c r="P396" i="23"/>
  <c r="I396" i="23"/>
  <c r="P395" i="23"/>
  <c r="I395" i="23"/>
  <c r="P394" i="23"/>
  <c r="I394" i="23"/>
  <c r="P393" i="23"/>
  <c r="I393" i="23"/>
  <c r="P392" i="23"/>
  <c r="I392" i="23"/>
  <c r="P391" i="23"/>
  <c r="I391" i="23"/>
  <c r="P390" i="23"/>
  <c r="I390" i="23"/>
  <c r="P389" i="23"/>
  <c r="I389" i="23"/>
  <c r="P388" i="23"/>
  <c r="I388" i="23"/>
  <c r="P387" i="23"/>
  <c r="I387" i="23"/>
  <c r="P386" i="23"/>
  <c r="I386" i="23"/>
  <c r="P385" i="23"/>
  <c r="I385" i="23"/>
  <c r="P384" i="23"/>
  <c r="I384" i="23"/>
  <c r="P383" i="23"/>
  <c r="I383" i="23"/>
  <c r="P382" i="23"/>
  <c r="I382" i="23"/>
  <c r="P381" i="23"/>
  <c r="I381" i="23"/>
  <c r="P380" i="23"/>
  <c r="I380" i="23"/>
  <c r="P379" i="23"/>
  <c r="I379" i="23"/>
  <c r="P378" i="23"/>
  <c r="I378" i="23"/>
  <c r="P377" i="23"/>
  <c r="I377" i="23"/>
  <c r="P376" i="23"/>
  <c r="I376" i="23"/>
  <c r="P375" i="23"/>
  <c r="I375" i="23"/>
  <c r="P374" i="23"/>
  <c r="I374" i="23"/>
  <c r="P373" i="23"/>
  <c r="I373" i="23"/>
  <c r="P372" i="23"/>
  <c r="I372" i="23"/>
  <c r="P371" i="23"/>
  <c r="I371" i="23"/>
  <c r="P370" i="23"/>
  <c r="I370" i="23"/>
  <c r="P369" i="23"/>
  <c r="I369" i="23"/>
  <c r="P368" i="23"/>
  <c r="I368" i="23"/>
  <c r="P367" i="23"/>
  <c r="I367" i="23"/>
  <c r="P366" i="23"/>
  <c r="I366" i="23"/>
  <c r="P365" i="23"/>
  <c r="I365" i="23"/>
  <c r="P364" i="23"/>
  <c r="I364" i="23"/>
  <c r="P363" i="23"/>
  <c r="I363" i="23"/>
  <c r="P362" i="23"/>
  <c r="I362" i="23"/>
  <c r="P361" i="23"/>
  <c r="I361" i="23"/>
  <c r="P360" i="23"/>
  <c r="I360" i="23"/>
  <c r="P359" i="23"/>
  <c r="I359" i="23"/>
  <c r="P358" i="23"/>
  <c r="I358" i="23"/>
  <c r="P357" i="23"/>
  <c r="I357" i="23"/>
  <c r="P356" i="23"/>
  <c r="I356" i="23"/>
  <c r="P355" i="23"/>
  <c r="I355" i="23"/>
  <c r="P354" i="23"/>
  <c r="I354" i="23"/>
  <c r="P353" i="23"/>
  <c r="I353" i="23"/>
  <c r="P352" i="23"/>
  <c r="I352" i="23"/>
  <c r="P351" i="23"/>
  <c r="I351" i="23"/>
  <c r="P350" i="23"/>
  <c r="I350" i="23"/>
  <c r="P349" i="23"/>
  <c r="I349" i="23"/>
  <c r="P348" i="23"/>
  <c r="I348" i="23"/>
  <c r="P347" i="23"/>
  <c r="I347" i="23"/>
  <c r="P346" i="23"/>
  <c r="I346" i="23"/>
  <c r="P345" i="23"/>
  <c r="I345" i="23"/>
  <c r="P344" i="23"/>
  <c r="I344" i="23"/>
  <c r="P343" i="23"/>
  <c r="I343" i="23"/>
  <c r="P342" i="23"/>
  <c r="I342" i="23"/>
  <c r="P341" i="23"/>
  <c r="I341" i="23"/>
  <c r="P340" i="23"/>
  <c r="I340" i="23"/>
  <c r="P339" i="23"/>
  <c r="I339" i="23"/>
  <c r="P338" i="23"/>
  <c r="I338" i="23"/>
  <c r="P337" i="23"/>
  <c r="I337" i="23"/>
  <c r="P336" i="23"/>
  <c r="I336" i="23"/>
  <c r="P335" i="23"/>
  <c r="I335" i="23"/>
  <c r="P334" i="23"/>
  <c r="I334" i="23"/>
  <c r="P333" i="23"/>
  <c r="I333" i="23"/>
  <c r="P332" i="23"/>
  <c r="I332" i="23"/>
  <c r="P331" i="23"/>
  <c r="I331" i="23"/>
  <c r="P330" i="23"/>
  <c r="I330" i="23"/>
  <c r="P329" i="23"/>
  <c r="I329" i="23"/>
  <c r="P328" i="23"/>
  <c r="I328" i="23"/>
  <c r="P327" i="23"/>
  <c r="I327" i="23"/>
  <c r="P326" i="23"/>
  <c r="I326" i="23"/>
  <c r="P325" i="23"/>
  <c r="I325" i="23"/>
  <c r="P324" i="23"/>
  <c r="I324" i="23"/>
  <c r="P323" i="23"/>
  <c r="I323" i="23"/>
  <c r="P322" i="23"/>
  <c r="I322" i="23"/>
  <c r="P321" i="23"/>
  <c r="I321" i="23"/>
  <c r="P320" i="23"/>
  <c r="I320" i="23"/>
  <c r="P319" i="23"/>
  <c r="I319" i="23"/>
  <c r="P318" i="23"/>
  <c r="I318" i="23"/>
  <c r="P317" i="23"/>
  <c r="I317" i="23"/>
  <c r="P316" i="23"/>
  <c r="I316" i="23"/>
  <c r="P315" i="23"/>
  <c r="I315" i="23"/>
  <c r="P314" i="23"/>
  <c r="I314" i="23"/>
  <c r="P313" i="23"/>
  <c r="I313" i="23"/>
  <c r="P312" i="23"/>
  <c r="I312" i="23"/>
  <c r="P311" i="23"/>
  <c r="I311" i="23"/>
  <c r="P310" i="23"/>
  <c r="I310" i="23"/>
  <c r="P309" i="23"/>
  <c r="I309" i="23"/>
  <c r="P308" i="23"/>
  <c r="I308" i="23"/>
  <c r="P307" i="23"/>
  <c r="I307" i="23"/>
  <c r="P306" i="23"/>
  <c r="I306" i="23"/>
  <c r="P305" i="23"/>
  <c r="I305" i="23"/>
  <c r="P304" i="23"/>
  <c r="I304" i="23"/>
  <c r="P303" i="23"/>
  <c r="I303" i="23"/>
  <c r="P302" i="23"/>
  <c r="I302" i="23"/>
  <c r="P301" i="23"/>
  <c r="I301" i="23"/>
  <c r="P300" i="23"/>
  <c r="I300" i="23"/>
  <c r="P299" i="23"/>
  <c r="I299" i="23"/>
  <c r="P298" i="23"/>
  <c r="I298" i="23"/>
  <c r="P297" i="23"/>
  <c r="I297" i="23"/>
  <c r="P296" i="23"/>
  <c r="I296" i="23"/>
  <c r="P295" i="23"/>
  <c r="I295" i="23"/>
  <c r="P294" i="23"/>
  <c r="I294" i="23"/>
  <c r="P293" i="23"/>
  <c r="I293" i="23"/>
  <c r="P292" i="23"/>
  <c r="I292" i="23"/>
  <c r="P291" i="23"/>
  <c r="I291" i="23"/>
  <c r="P290" i="23"/>
  <c r="I290" i="23"/>
  <c r="P289" i="23"/>
  <c r="I289" i="23"/>
  <c r="P288" i="23"/>
  <c r="I288" i="23"/>
  <c r="P287" i="23"/>
  <c r="I287" i="23"/>
  <c r="P286" i="23"/>
  <c r="I286" i="23"/>
  <c r="P285" i="23"/>
  <c r="I285" i="23"/>
  <c r="P284" i="23"/>
  <c r="I284" i="23"/>
  <c r="P283" i="23"/>
  <c r="I283" i="23"/>
  <c r="P282" i="23"/>
  <c r="I282" i="23"/>
  <c r="P281" i="23"/>
  <c r="I281" i="23"/>
  <c r="P280" i="23"/>
  <c r="I280" i="23"/>
  <c r="P279" i="23"/>
  <c r="I279" i="23"/>
  <c r="P278" i="23"/>
  <c r="I278" i="23"/>
  <c r="P277" i="23"/>
  <c r="I277" i="23"/>
  <c r="P276" i="23"/>
  <c r="I276" i="23"/>
  <c r="P275" i="23"/>
  <c r="I275" i="23"/>
  <c r="P274" i="23"/>
  <c r="I274" i="23"/>
  <c r="P273" i="23"/>
  <c r="I273" i="23"/>
  <c r="P272" i="23"/>
  <c r="I272" i="23"/>
  <c r="P271" i="23"/>
  <c r="I271" i="23"/>
  <c r="P270" i="23"/>
  <c r="I270" i="23"/>
  <c r="P269" i="23"/>
  <c r="I269" i="23"/>
  <c r="P268" i="23"/>
  <c r="I268" i="23"/>
  <c r="P267" i="23"/>
  <c r="I267" i="23"/>
  <c r="P266" i="23"/>
  <c r="I266" i="23"/>
  <c r="P265" i="23"/>
  <c r="I265" i="23"/>
  <c r="P264" i="23"/>
  <c r="I264" i="23"/>
  <c r="P263" i="23"/>
  <c r="I263" i="23"/>
  <c r="P262" i="23"/>
  <c r="I262" i="23"/>
  <c r="P261" i="23"/>
  <c r="I261" i="23"/>
  <c r="P260" i="23"/>
  <c r="I260" i="23"/>
  <c r="P259" i="23"/>
  <c r="I259" i="23"/>
  <c r="P258" i="23"/>
  <c r="I258" i="23"/>
  <c r="P257" i="23"/>
  <c r="I257" i="23"/>
  <c r="P256" i="23"/>
  <c r="I256" i="23"/>
  <c r="P255" i="23"/>
  <c r="I255" i="23"/>
  <c r="P254" i="23"/>
  <c r="I254" i="23"/>
  <c r="P253" i="23"/>
  <c r="I253" i="23"/>
  <c r="P252" i="23"/>
  <c r="I252" i="23"/>
  <c r="P251" i="23"/>
  <c r="I251" i="23"/>
  <c r="P250" i="23"/>
  <c r="I250" i="23"/>
  <c r="P249" i="23"/>
  <c r="I249" i="23"/>
  <c r="P248" i="23"/>
  <c r="I248" i="23"/>
  <c r="P247" i="23"/>
  <c r="I247" i="23"/>
  <c r="P246" i="23"/>
  <c r="I246" i="23"/>
  <c r="P245" i="23"/>
  <c r="I245" i="23"/>
  <c r="P244" i="23"/>
  <c r="I244" i="23"/>
  <c r="P243" i="23"/>
  <c r="I243" i="23"/>
  <c r="P242" i="23"/>
  <c r="I242" i="23"/>
  <c r="P241" i="23"/>
  <c r="I241" i="23"/>
  <c r="P240" i="23"/>
  <c r="I240" i="23"/>
  <c r="P239" i="23"/>
  <c r="I239" i="23"/>
  <c r="P238" i="23"/>
  <c r="I238" i="23"/>
  <c r="P237" i="23"/>
  <c r="I237" i="23"/>
  <c r="P236" i="23"/>
  <c r="I236" i="23"/>
  <c r="P235" i="23"/>
  <c r="I235" i="23"/>
  <c r="P234" i="23"/>
  <c r="I234" i="23"/>
  <c r="P233" i="23"/>
  <c r="I233" i="23"/>
  <c r="P232" i="23"/>
  <c r="I232" i="23"/>
  <c r="P231" i="23"/>
  <c r="I231" i="23"/>
  <c r="P230" i="23"/>
  <c r="I230" i="23"/>
  <c r="P229" i="23"/>
  <c r="I229" i="23"/>
  <c r="P228" i="23"/>
  <c r="I228" i="23"/>
  <c r="P227" i="23"/>
  <c r="I227" i="23"/>
  <c r="P226" i="23"/>
  <c r="I226" i="23"/>
  <c r="P225" i="23"/>
  <c r="I225" i="23"/>
  <c r="P224" i="23"/>
  <c r="I224" i="23"/>
  <c r="P223" i="23"/>
  <c r="I223" i="23"/>
  <c r="P222" i="23"/>
  <c r="I222" i="23"/>
  <c r="P221" i="23"/>
  <c r="I221" i="23"/>
  <c r="P220" i="23"/>
  <c r="I220" i="23"/>
  <c r="P219" i="23"/>
  <c r="I219" i="23"/>
  <c r="P218" i="23"/>
  <c r="I218" i="23"/>
  <c r="P217" i="23"/>
  <c r="I217" i="23"/>
  <c r="P216" i="23"/>
  <c r="I216" i="23"/>
  <c r="P215" i="23"/>
  <c r="I215" i="23"/>
  <c r="P214" i="23"/>
  <c r="I214" i="23"/>
  <c r="P213" i="23"/>
  <c r="I213" i="23"/>
  <c r="P212" i="23"/>
  <c r="I212" i="23"/>
  <c r="P211" i="23"/>
  <c r="I211" i="23"/>
  <c r="P210" i="23"/>
  <c r="I210" i="23"/>
  <c r="P209" i="23"/>
  <c r="I209" i="23"/>
  <c r="P208" i="23"/>
  <c r="I208" i="23"/>
  <c r="P207" i="23"/>
  <c r="I207" i="23"/>
  <c r="P206" i="23"/>
  <c r="I206" i="23"/>
  <c r="P205" i="23"/>
  <c r="I205" i="23"/>
  <c r="P204" i="23"/>
  <c r="I204" i="23"/>
  <c r="P203" i="23"/>
  <c r="I203" i="23"/>
  <c r="P202" i="23"/>
  <c r="I202" i="23"/>
  <c r="P201" i="23"/>
  <c r="I201" i="23"/>
  <c r="P200" i="23"/>
  <c r="I200" i="23"/>
  <c r="P199" i="23"/>
  <c r="I199" i="23"/>
  <c r="P198" i="23"/>
  <c r="I198" i="23"/>
  <c r="P197" i="23"/>
  <c r="I197" i="23"/>
  <c r="P196" i="23"/>
  <c r="I196" i="23"/>
  <c r="P195" i="23"/>
  <c r="I195" i="23"/>
  <c r="P194" i="23"/>
  <c r="I194" i="23"/>
  <c r="P193" i="23"/>
  <c r="I193" i="23"/>
  <c r="P192" i="23"/>
  <c r="I192" i="23"/>
  <c r="P191" i="23"/>
  <c r="I191" i="23"/>
  <c r="P190" i="23"/>
  <c r="I190" i="23"/>
  <c r="P189" i="23"/>
  <c r="I189" i="23"/>
  <c r="P188" i="23"/>
  <c r="I188" i="23"/>
  <c r="P187" i="23"/>
  <c r="I187" i="23"/>
  <c r="P186" i="23"/>
  <c r="I186" i="23"/>
  <c r="P185" i="23"/>
  <c r="I185" i="23"/>
  <c r="P184" i="23"/>
  <c r="I184" i="23"/>
  <c r="P183" i="23"/>
  <c r="I183" i="23"/>
  <c r="P182" i="23"/>
  <c r="I182" i="23"/>
  <c r="P181" i="23"/>
  <c r="I181" i="23"/>
  <c r="P180" i="23"/>
  <c r="I180" i="23"/>
  <c r="P179" i="23"/>
  <c r="I179" i="23"/>
  <c r="P178" i="23"/>
  <c r="I178" i="23"/>
  <c r="P177" i="23"/>
  <c r="I177" i="23"/>
  <c r="P176" i="23"/>
  <c r="I176" i="23"/>
  <c r="P175" i="23"/>
  <c r="I175" i="23"/>
  <c r="P174" i="23"/>
  <c r="I174" i="23"/>
  <c r="P173" i="23"/>
  <c r="I173" i="23"/>
  <c r="P172" i="23"/>
  <c r="I172" i="23"/>
  <c r="P171" i="23"/>
  <c r="I171" i="23"/>
  <c r="P170" i="23"/>
  <c r="I170" i="23"/>
  <c r="P169" i="23"/>
  <c r="I169" i="23"/>
  <c r="P168" i="23"/>
  <c r="I168" i="23"/>
  <c r="P167" i="23"/>
  <c r="I167" i="23"/>
  <c r="P166" i="23"/>
  <c r="I166" i="23"/>
  <c r="P165" i="23"/>
  <c r="I165" i="23"/>
  <c r="P164" i="23"/>
  <c r="I164" i="23"/>
  <c r="P163" i="23"/>
  <c r="I163" i="23"/>
  <c r="P162" i="23"/>
  <c r="I162" i="23"/>
  <c r="P161" i="23"/>
  <c r="I161" i="23"/>
  <c r="P160" i="23"/>
  <c r="I160" i="23"/>
  <c r="P159" i="23"/>
  <c r="I159" i="23"/>
  <c r="P158" i="23"/>
  <c r="I158" i="23"/>
  <c r="P157" i="23"/>
  <c r="I157" i="23"/>
  <c r="P156" i="23"/>
  <c r="I156" i="23"/>
  <c r="P155" i="23"/>
  <c r="I155" i="23"/>
  <c r="P154" i="23"/>
  <c r="I154" i="23"/>
  <c r="P153" i="23"/>
  <c r="I153" i="23"/>
  <c r="P152" i="23"/>
  <c r="I152" i="23"/>
  <c r="P151" i="23"/>
  <c r="I151" i="23"/>
  <c r="P150" i="23"/>
  <c r="I150" i="23"/>
  <c r="P149" i="23"/>
  <c r="I149" i="23"/>
  <c r="P148" i="23"/>
  <c r="I148" i="23"/>
  <c r="P147" i="23"/>
  <c r="I147" i="23"/>
  <c r="P146" i="23"/>
  <c r="I146" i="23"/>
  <c r="P145" i="23"/>
  <c r="I145" i="23"/>
  <c r="P144" i="23"/>
  <c r="I144" i="23"/>
  <c r="P143" i="23"/>
  <c r="I143" i="23"/>
  <c r="P142" i="23"/>
  <c r="I142" i="23"/>
  <c r="P141" i="23"/>
  <c r="I141" i="23"/>
  <c r="P140" i="23"/>
  <c r="I140" i="23"/>
  <c r="P139" i="23"/>
  <c r="I139" i="23"/>
  <c r="P138" i="23"/>
  <c r="I138" i="23"/>
  <c r="P137" i="23"/>
  <c r="I137" i="23"/>
  <c r="P136" i="23"/>
  <c r="I136" i="23"/>
  <c r="P135" i="23"/>
  <c r="I135" i="23"/>
  <c r="P134" i="23"/>
  <c r="I134" i="23"/>
  <c r="P133" i="23"/>
  <c r="I133" i="23"/>
  <c r="P132" i="23"/>
  <c r="I132" i="23"/>
  <c r="P131" i="23"/>
  <c r="I131" i="23"/>
  <c r="P130" i="23"/>
  <c r="I130" i="23"/>
  <c r="P129" i="23"/>
  <c r="I129" i="23"/>
  <c r="P128" i="23"/>
  <c r="I128" i="23"/>
  <c r="P127" i="23"/>
  <c r="I127" i="23"/>
  <c r="P126" i="23"/>
  <c r="I126" i="23"/>
  <c r="P125" i="23"/>
  <c r="I125" i="23"/>
  <c r="P124" i="23"/>
  <c r="I124" i="23"/>
  <c r="P123" i="23"/>
  <c r="I123" i="23"/>
  <c r="P122" i="23"/>
  <c r="I122" i="23"/>
  <c r="P121" i="23"/>
  <c r="I121" i="23"/>
  <c r="P120" i="23"/>
  <c r="I120" i="23"/>
  <c r="P119" i="23"/>
  <c r="I119" i="23"/>
  <c r="P118" i="23"/>
  <c r="I118" i="23"/>
  <c r="P117" i="23"/>
  <c r="I117" i="23"/>
  <c r="P116" i="23"/>
  <c r="I116" i="23"/>
  <c r="P115" i="23"/>
  <c r="I115" i="23"/>
  <c r="P114" i="23"/>
  <c r="I114" i="23"/>
  <c r="P113" i="23"/>
  <c r="I113" i="23"/>
  <c r="P112" i="23"/>
  <c r="I112" i="23"/>
  <c r="P111" i="23"/>
  <c r="I111" i="23"/>
  <c r="P110" i="23"/>
  <c r="I110" i="23"/>
  <c r="P109" i="23"/>
  <c r="I109" i="23"/>
  <c r="P108" i="23"/>
  <c r="I108" i="23"/>
  <c r="P107" i="23"/>
  <c r="I107" i="23"/>
  <c r="P106" i="23"/>
  <c r="I106" i="23"/>
  <c r="P105" i="23"/>
  <c r="I105" i="23"/>
  <c r="P104" i="23"/>
  <c r="I104" i="23"/>
  <c r="P103" i="23"/>
  <c r="I103" i="23"/>
  <c r="P102" i="23"/>
  <c r="I102" i="23"/>
  <c r="P101" i="23"/>
  <c r="I101" i="23"/>
  <c r="P100" i="23"/>
  <c r="I100" i="23"/>
  <c r="P99" i="23"/>
  <c r="I99" i="23"/>
  <c r="P98" i="23"/>
  <c r="I98" i="23"/>
  <c r="P97" i="23"/>
  <c r="I97" i="23"/>
  <c r="P96" i="23"/>
  <c r="I96" i="23"/>
  <c r="P95" i="23"/>
  <c r="I95" i="23"/>
  <c r="P94" i="23"/>
  <c r="I94" i="23"/>
  <c r="P93" i="23"/>
  <c r="I93" i="23"/>
  <c r="P92" i="23"/>
  <c r="I92" i="23"/>
  <c r="P91" i="23"/>
  <c r="I91" i="23"/>
  <c r="P90" i="23"/>
  <c r="I90" i="23"/>
  <c r="P89" i="23"/>
  <c r="I89" i="23"/>
  <c r="P88" i="23"/>
  <c r="I88" i="23"/>
  <c r="P87" i="23"/>
  <c r="I87" i="23"/>
  <c r="P86" i="23"/>
  <c r="I86" i="23"/>
  <c r="P85" i="23"/>
  <c r="I85" i="23"/>
  <c r="P84" i="23"/>
  <c r="I84" i="23"/>
  <c r="P83" i="23"/>
  <c r="I83" i="23"/>
  <c r="P82" i="23"/>
  <c r="I82" i="23"/>
  <c r="P81" i="23"/>
  <c r="I81" i="23"/>
  <c r="P80" i="23"/>
  <c r="I80" i="23"/>
  <c r="P79" i="23"/>
  <c r="I79" i="23"/>
  <c r="P78" i="23"/>
  <c r="I78" i="23"/>
  <c r="P77" i="23"/>
  <c r="I77" i="23"/>
  <c r="P76" i="23"/>
  <c r="I76" i="23"/>
  <c r="P75" i="23"/>
  <c r="I75" i="23"/>
  <c r="P74" i="23"/>
  <c r="I74" i="23"/>
  <c r="P73" i="23"/>
  <c r="I73" i="23"/>
  <c r="P72" i="23"/>
  <c r="I72" i="23"/>
  <c r="P71" i="23"/>
  <c r="I71" i="23"/>
  <c r="P70" i="23"/>
  <c r="I70" i="23"/>
  <c r="P69" i="23"/>
  <c r="I69" i="23"/>
  <c r="P68" i="23"/>
  <c r="I68" i="23"/>
  <c r="P67" i="23"/>
  <c r="I67" i="23"/>
  <c r="P66" i="23"/>
  <c r="I66" i="23"/>
  <c r="P65" i="23"/>
  <c r="I65" i="23"/>
  <c r="P64" i="23"/>
  <c r="I64" i="23"/>
  <c r="P63" i="23"/>
  <c r="I63" i="23"/>
  <c r="P62" i="23"/>
  <c r="I62" i="23"/>
  <c r="P61" i="23"/>
  <c r="I61" i="23"/>
  <c r="P60" i="23"/>
  <c r="I60" i="23"/>
  <c r="P59" i="23"/>
  <c r="I59" i="23"/>
  <c r="P58" i="23"/>
  <c r="I58" i="23"/>
  <c r="P57" i="23"/>
  <c r="I57" i="23"/>
  <c r="P56" i="23"/>
  <c r="I56" i="23"/>
  <c r="P55" i="23"/>
  <c r="I55" i="23"/>
  <c r="P54" i="23"/>
  <c r="I54" i="23"/>
  <c r="P53" i="23"/>
  <c r="I53" i="23"/>
  <c r="P52" i="23"/>
  <c r="I52" i="23"/>
  <c r="P51" i="23"/>
  <c r="I51" i="23"/>
  <c r="P50" i="23"/>
  <c r="I50" i="23"/>
  <c r="P49" i="23"/>
  <c r="I49" i="23"/>
  <c r="P48" i="23"/>
  <c r="I48" i="23"/>
  <c r="P47" i="23"/>
  <c r="I47" i="23"/>
  <c r="P46" i="23"/>
  <c r="I46" i="23"/>
  <c r="P45" i="23"/>
  <c r="I45" i="23"/>
  <c r="P44" i="23"/>
  <c r="I44" i="23"/>
  <c r="P43" i="23"/>
  <c r="I43" i="23"/>
  <c r="P42" i="23"/>
  <c r="I42" i="23"/>
  <c r="P41" i="23"/>
  <c r="I41" i="23"/>
  <c r="P40" i="23"/>
  <c r="I40" i="23"/>
  <c r="P39" i="23"/>
  <c r="I39" i="23"/>
  <c r="P38" i="23"/>
  <c r="I38" i="23"/>
  <c r="P37" i="23"/>
  <c r="I37" i="23"/>
  <c r="P36" i="23"/>
  <c r="I36" i="23"/>
  <c r="P35" i="23"/>
  <c r="I35" i="23"/>
  <c r="P34" i="23"/>
  <c r="I34" i="23"/>
  <c r="P33" i="23"/>
  <c r="I33" i="23"/>
  <c r="P32" i="23"/>
  <c r="I32" i="23"/>
  <c r="P31" i="23"/>
  <c r="I31" i="23"/>
  <c r="P30" i="23"/>
  <c r="I30" i="23"/>
  <c r="P29" i="23"/>
  <c r="I29" i="23"/>
  <c r="P28" i="23"/>
  <c r="I28" i="23"/>
  <c r="P27" i="23"/>
  <c r="I27" i="23"/>
  <c r="P26" i="23"/>
  <c r="I26" i="23"/>
  <c r="P25" i="23"/>
  <c r="I25" i="23"/>
  <c r="P24" i="23"/>
  <c r="I24" i="23"/>
  <c r="P23" i="23"/>
  <c r="I23" i="23"/>
  <c r="P22" i="23"/>
  <c r="I22" i="23"/>
  <c r="P21" i="23"/>
  <c r="I21" i="23"/>
  <c r="P20" i="23"/>
  <c r="I20" i="23"/>
  <c r="P19" i="23"/>
  <c r="I19" i="23"/>
  <c r="P18" i="23"/>
  <c r="I18" i="23"/>
  <c r="P17" i="23"/>
  <c r="I17" i="23"/>
  <c r="P16" i="23"/>
  <c r="I16" i="23"/>
  <c r="P15" i="23"/>
  <c r="I15" i="23"/>
  <c r="P14" i="23"/>
  <c r="I14" i="23"/>
  <c r="P13" i="23"/>
  <c r="I13" i="23"/>
  <c r="P12" i="23"/>
  <c r="I12" i="23"/>
  <c r="P11" i="23"/>
  <c r="I11" i="23"/>
  <c r="P10" i="23"/>
  <c r="I10" i="23"/>
  <c r="P9" i="23"/>
  <c r="I9" i="23"/>
  <c r="P8" i="23"/>
  <c r="I8" i="23"/>
  <c r="P7" i="23"/>
  <c r="I7" i="23"/>
  <c r="P6" i="23"/>
  <c r="I6" i="23"/>
  <c r="P5" i="23"/>
  <c r="I5" i="23"/>
  <c r="P4" i="23"/>
  <c r="I4" i="23"/>
  <c r="P3" i="23"/>
  <c r="I3" i="23"/>
  <c r="P2" i="23"/>
  <c r="I2" i="23"/>
  <c r="D19" i="11"/>
  <c r="D21" i="11"/>
  <c r="K6" i="11" s="1"/>
  <c r="L6" i="11" s="1"/>
  <c r="N1484" i="22"/>
  <c r="G1484" i="22"/>
  <c r="F1484" i="22"/>
  <c r="N1483" i="22"/>
  <c r="G1483" i="22"/>
  <c r="F1483" i="22"/>
  <c r="N1482" i="22"/>
  <c r="G1482" i="22"/>
  <c r="F1482" i="22"/>
  <c r="N1481" i="22"/>
  <c r="G1481" i="22"/>
  <c r="F1481" i="22"/>
  <c r="N1480" i="22"/>
  <c r="G1480" i="22"/>
  <c r="F1480" i="22"/>
  <c r="N1479" i="22"/>
  <c r="G1479" i="22"/>
  <c r="F1479" i="22"/>
  <c r="N1478" i="22"/>
  <c r="G1478" i="22"/>
  <c r="F1478" i="22"/>
  <c r="N1477" i="22"/>
  <c r="G1477" i="22"/>
  <c r="F1477" i="22"/>
  <c r="N1476" i="22"/>
  <c r="G1476" i="22"/>
  <c r="F1476" i="22"/>
  <c r="N1475" i="22"/>
  <c r="G1475" i="22"/>
  <c r="F1475" i="22"/>
  <c r="N1474" i="22"/>
  <c r="G1474" i="22"/>
  <c r="F1474" i="22"/>
  <c r="N1473" i="22"/>
  <c r="G1473" i="22"/>
  <c r="F1473" i="22"/>
  <c r="N1472" i="22"/>
  <c r="G1472" i="22"/>
  <c r="F1472" i="22"/>
  <c r="N1471" i="22"/>
  <c r="G1471" i="22"/>
  <c r="F1471" i="22"/>
  <c r="N1470" i="22"/>
  <c r="G1470" i="22"/>
  <c r="F1470" i="22"/>
  <c r="N1469" i="22"/>
  <c r="G1469" i="22"/>
  <c r="F1469" i="22"/>
  <c r="N1468" i="22"/>
  <c r="G1468" i="22"/>
  <c r="F1468" i="22"/>
  <c r="N1467" i="22"/>
  <c r="G1467" i="22"/>
  <c r="F1467" i="22"/>
  <c r="N1466" i="22"/>
  <c r="G1466" i="22"/>
  <c r="F1466" i="22"/>
  <c r="N1465" i="22"/>
  <c r="G1465" i="22"/>
  <c r="F1465" i="22"/>
  <c r="N1464" i="22"/>
  <c r="G1464" i="22"/>
  <c r="F1464" i="22"/>
  <c r="N1463" i="22"/>
  <c r="G1463" i="22"/>
  <c r="F1463" i="22"/>
  <c r="N1462" i="22"/>
  <c r="G1462" i="22"/>
  <c r="F1462" i="22"/>
  <c r="N1461" i="22"/>
  <c r="G1461" i="22"/>
  <c r="F1461" i="22"/>
  <c r="N1460" i="22"/>
  <c r="G1460" i="22"/>
  <c r="F1460" i="22"/>
  <c r="N1459" i="22"/>
  <c r="G1459" i="22"/>
  <c r="F1459" i="22"/>
  <c r="N1458" i="22"/>
  <c r="G1458" i="22"/>
  <c r="F1458" i="22"/>
  <c r="N1457" i="22"/>
  <c r="G1457" i="22"/>
  <c r="F1457" i="22"/>
  <c r="N1456" i="22"/>
  <c r="G1456" i="22"/>
  <c r="F1456" i="22"/>
  <c r="N1455" i="22"/>
  <c r="G1455" i="22"/>
  <c r="F1455" i="22"/>
  <c r="N1454" i="22"/>
  <c r="G1454" i="22"/>
  <c r="F1454" i="22"/>
  <c r="N1453" i="22"/>
  <c r="G1453" i="22"/>
  <c r="F1453" i="22"/>
  <c r="N1452" i="22"/>
  <c r="G1452" i="22"/>
  <c r="F1452" i="22"/>
  <c r="N1451" i="22"/>
  <c r="G1451" i="22"/>
  <c r="F1451" i="22"/>
  <c r="N1450" i="22"/>
  <c r="G1450" i="22"/>
  <c r="F1450" i="22"/>
  <c r="N1449" i="22"/>
  <c r="G1449" i="22"/>
  <c r="F1449" i="22"/>
  <c r="N1448" i="22"/>
  <c r="G1448" i="22"/>
  <c r="F1448" i="22"/>
  <c r="N1447" i="22"/>
  <c r="G1447" i="22"/>
  <c r="F1447" i="22"/>
  <c r="N1446" i="22"/>
  <c r="G1446" i="22"/>
  <c r="F1446" i="22"/>
  <c r="N1445" i="22"/>
  <c r="G1445" i="22"/>
  <c r="F1445" i="22"/>
  <c r="N1444" i="22"/>
  <c r="G1444" i="22"/>
  <c r="F1444" i="22"/>
  <c r="N1443" i="22"/>
  <c r="G1443" i="22"/>
  <c r="F1443" i="22"/>
  <c r="N1442" i="22"/>
  <c r="G1442" i="22"/>
  <c r="F1442" i="22"/>
  <c r="N1441" i="22"/>
  <c r="G1441" i="22"/>
  <c r="F1441" i="22"/>
  <c r="N1440" i="22"/>
  <c r="G1440" i="22"/>
  <c r="F1440" i="22"/>
  <c r="N1439" i="22"/>
  <c r="G1439" i="22"/>
  <c r="F1439" i="22"/>
  <c r="N1438" i="22"/>
  <c r="G1438" i="22"/>
  <c r="F1438" i="22"/>
  <c r="N1437" i="22"/>
  <c r="G1437" i="22"/>
  <c r="F1437" i="22"/>
  <c r="N1436" i="22"/>
  <c r="G1436" i="22"/>
  <c r="F1436" i="22"/>
  <c r="N1435" i="22"/>
  <c r="G1435" i="22"/>
  <c r="F1435" i="22"/>
  <c r="N1434" i="22"/>
  <c r="G1434" i="22"/>
  <c r="F1434" i="22"/>
  <c r="N1433" i="22"/>
  <c r="G1433" i="22"/>
  <c r="F1433" i="22"/>
  <c r="N1432" i="22"/>
  <c r="G1432" i="22"/>
  <c r="F1432" i="22"/>
  <c r="N1431" i="22"/>
  <c r="G1431" i="22"/>
  <c r="F1431" i="22"/>
  <c r="N1430" i="22"/>
  <c r="G1430" i="22"/>
  <c r="F1430" i="22"/>
  <c r="N1429" i="22"/>
  <c r="G1429" i="22"/>
  <c r="F1429" i="22"/>
  <c r="N1428" i="22"/>
  <c r="G1428" i="22"/>
  <c r="F1428" i="22"/>
  <c r="N1427" i="22"/>
  <c r="G1427" i="22"/>
  <c r="F1427" i="22"/>
  <c r="N1426" i="22"/>
  <c r="G1426" i="22"/>
  <c r="F1426" i="22"/>
  <c r="N1425" i="22"/>
  <c r="G1425" i="22"/>
  <c r="F1425" i="22"/>
  <c r="N1424" i="22"/>
  <c r="G1424" i="22"/>
  <c r="F1424" i="22"/>
  <c r="N1423" i="22"/>
  <c r="G1423" i="22"/>
  <c r="F1423" i="22"/>
  <c r="N1422" i="22"/>
  <c r="G1422" i="22"/>
  <c r="F1422" i="22"/>
  <c r="N1421" i="22"/>
  <c r="G1421" i="22"/>
  <c r="F1421" i="22"/>
  <c r="N1420" i="22"/>
  <c r="G1420" i="22"/>
  <c r="F1420" i="22"/>
  <c r="N1419" i="22"/>
  <c r="G1419" i="22"/>
  <c r="F1419" i="22"/>
  <c r="N1418" i="22"/>
  <c r="G1418" i="22"/>
  <c r="F1418" i="22"/>
  <c r="N1417" i="22"/>
  <c r="G1417" i="22"/>
  <c r="F1417" i="22"/>
  <c r="N1416" i="22"/>
  <c r="G1416" i="22"/>
  <c r="F1416" i="22"/>
  <c r="N1415" i="22"/>
  <c r="G1415" i="22"/>
  <c r="F1415" i="22"/>
  <c r="N1414" i="22"/>
  <c r="G1414" i="22"/>
  <c r="F1414" i="22"/>
  <c r="N1413" i="22"/>
  <c r="G1413" i="22"/>
  <c r="F1413" i="22"/>
  <c r="N1412" i="22"/>
  <c r="G1412" i="22"/>
  <c r="F1412" i="22"/>
  <c r="N1411" i="22"/>
  <c r="G1411" i="22"/>
  <c r="F1411" i="22"/>
  <c r="N1410" i="22"/>
  <c r="G1410" i="22"/>
  <c r="F1410" i="22"/>
  <c r="N1409" i="22"/>
  <c r="G1409" i="22"/>
  <c r="F1409" i="22"/>
  <c r="N1408" i="22"/>
  <c r="G1408" i="22"/>
  <c r="F1408" i="22"/>
  <c r="N1407" i="22"/>
  <c r="G1407" i="22"/>
  <c r="F1407" i="22"/>
  <c r="N1406" i="22"/>
  <c r="G1406" i="22"/>
  <c r="F1406" i="22"/>
  <c r="N1405" i="22"/>
  <c r="G1405" i="22"/>
  <c r="F1405" i="22"/>
  <c r="N1404" i="22"/>
  <c r="G1404" i="22"/>
  <c r="F1404" i="22"/>
  <c r="N1403" i="22"/>
  <c r="G1403" i="22"/>
  <c r="F1403" i="22"/>
  <c r="N1402" i="22"/>
  <c r="G1402" i="22"/>
  <c r="F1402" i="22"/>
  <c r="N1401" i="22"/>
  <c r="G1401" i="22"/>
  <c r="F1401" i="22"/>
  <c r="N1400" i="22"/>
  <c r="G1400" i="22"/>
  <c r="F1400" i="22"/>
  <c r="N1399" i="22"/>
  <c r="G1399" i="22"/>
  <c r="F1399" i="22"/>
  <c r="N1398" i="22"/>
  <c r="G1398" i="22"/>
  <c r="F1398" i="22"/>
  <c r="N1397" i="22"/>
  <c r="G1397" i="22"/>
  <c r="F1397" i="22"/>
  <c r="N1396" i="22"/>
  <c r="G1396" i="22"/>
  <c r="F1396" i="22"/>
  <c r="N1395" i="22"/>
  <c r="G1395" i="22"/>
  <c r="F1395" i="22"/>
  <c r="N1394" i="22"/>
  <c r="G1394" i="22"/>
  <c r="F1394" i="22"/>
  <c r="N1393" i="22"/>
  <c r="G1393" i="22"/>
  <c r="F1393" i="22"/>
  <c r="N1392" i="22"/>
  <c r="G1392" i="22"/>
  <c r="F1392" i="22"/>
  <c r="N1391" i="22"/>
  <c r="G1391" i="22"/>
  <c r="F1391" i="22"/>
  <c r="N1390" i="22"/>
  <c r="G1390" i="22"/>
  <c r="F1390" i="22"/>
  <c r="N1389" i="22"/>
  <c r="G1389" i="22"/>
  <c r="F1389" i="22"/>
  <c r="N1388" i="22"/>
  <c r="G1388" i="22"/>
  <c r="F1388" i="22"/>
  <c r="N1387" i="22"/>
  <c r="G1387" i="22"/>
  <c r="F1387" i="22"/>
  <c r="N1386" i="22"/>
  <c r="G1386" i="22"/>
  <c r="F1386" i="22"/>
  <c r="N1385" i="22"/>
  <c r="G1385" i="22"/>
  <c r="F1385" i="22"/>
  <c r="N1384" i="22"/>
  <c r="G1384" i="22"/>
  <c r="F1384" i="22"/>
  <c r="N1383" i="22"/>
  <c r="G1383" i="22"/>
  <c r="F1383" i="22"/>
  <c r="N1382" i="22"/>
  <c r="G1382" i="22"/>
  <c r="F1382" i="22"/>
  <c r="N1381" i="22"/>
  <c r="G1381" i="22"/>
  <c r="F1381" i="22"/>
  <c r="N1380" i="22"/>
  <c r="G1380" i="22"/>
  <c r="F1380" i="22"/>
  <c r="N1379" i="22"/>
  <c r="G1379" i="22"/>
  <c r="F1379" i="22"/>
  <c r="N1378" i="22"/>
  <c r="G1378" i="22"/>
  <c r="F1378" i="22"/>
  <c r="N1377" i="22"/>
  <c r="G1377" i="22"/>
  <c r="F1377" i="22"/>
  <c r="N1376" i="22"/>
  <c r="G1376" i="22"/>
  <c r="F1376" i="22"/>
  <c r="N1375" i="22"/>
  <c r="G1375" i="22"/>
  <c r="F1375" i="22"/>
  <c r="N1374" i="22"/>
  <c r="G1374" i="22"/>
  <c r="F1374" i="22"/>
  <c r="N1373" i="22"/>
  <c r="G1373" i="22"/>
  <c r="F1373" i="22"/>
  <c r="N1372" i="22"/>
  <c r="G1372" i="22"/>
  <c r="F1372" i="22"/>
  <c r="N1371" i="22"/>
  <c r="G1371" i="22"/>
  <c r="F1371" i="22"/>
  <c r="N1370" i="22"/>
  <c r="G1370" i="22"/>
  <c r="F1370" i="22"/>
  <c r="N1369" i="22"/>
  <c r="G1369" i="22"/>
  <c r="F1369" i="22"/>
  <c r="N1368" i="22"/>
  <c r="G1368" i="22"/>
  <c r="F1368" i="22"/>
  <c r="N1367" i="22"/>
  <c r="G1367" i="22"/>
  <c r="F1367" i="22"/>
  <c r="N1366" i="22"/>
  <c r="G1366" i="22"/>
  <c r="F1366" i="22"/>
  <c r="N1365" i="22"/>
  <c r="G1365" i="22"/>
  <c r="F1365" i="22"/>
  <c r="N1364" i="22"/>
  <c r="G1364" i="22"/>
  <c r="F1364" i="22"/>
  <c r="N1363" i="22"/>
  <c r="G1363" i="22"/>
  <c r="F1363" i="22"/>
  <c r="N1362" i="22"/>
  <c r="G1362" i="22"/>
  <c r="F1362" i="22"/>
  <c r="N1361" i="22"/>
  <c r="G1361" i="22"/>
  <c r="F1361" i="22"/>
  <c r="N1360" i="22"/>
  <c r="G1360" i="22"/>
  <c r="F1360" i="22"/>
  <c r="N1359" i="22"/>
  <c r="G1359" i="22"/>
  <c r="F1359" i="22"/>
  <c r="N1358" i="22"/>
  <c r="G1358" i="22"/>
  <c r="F1358" i="22"/>
  <c r="N1357" i="22"/>
  <c r="G1357" i="22"/>
  <c r="F1357" i="22"/>
  <c r="N1356" i="22"/>
  <c r="G1356" i="22"/>
  <c r="F1356" i="22"/>
  <c r="N1355" i="22"/>
  <c r="G1355" i="22"/>
  <c r="F1355" i="22"/>
  <c r="N1354" i="22"/>
  <c r="G1354" i="22"/>
  <c r="F1354" i="22"/>
  <c r="N1353" i="22"/>
  <c r="G1353" i="22"/>
  <c r="F1353" i="22"/>
  <c r="N1352" i="22"/>
  <c r="G1352" i="22"/>
  <c r="F1352" i="22"/>
  <c r="N1351" i="22"/>
  <c r="G1351" i="22"/>
  <c r="F1351" i="22"/>
  <c r="N1350" i="22"/>
  <c r="G1350" i="22"/>
  <c r="F1350" i="22"/>
  <c r="N1349" i="22"/>
  <c r="G1349" i="22"/>
  <c r="F1349" i="22"/>
  <c r="N1348" i="22"/>
  <c r="G1348" i="22"/>
  <c r="F1348" i="22"/>
  <c r="N1347" i="22"/>
  <c r="G1347" i="22"/>
  <c r="F1347" i="22"/>
  <c r="N1346" i="22"/>
  <c r="G1346" i="22"/>
  <c r="F1346" i="22"/>
  <c r="N1345" i="22"/>
  <c r="G1345" i="22"/>
  <c r="F1345" i="22"/>
  <c r="N1344" i="22"/>
  <c r="G1344" i="22"/>
  <c r="F1344" i="22"/>
  <c r="N1343" i="22"/>
  <c r="G1343" i="22"/>
  <c r="F1343" i="22"/>
  <c r="N1342" i="22"/>
  <c r="G1342" i="22"/>
  <c r="F1342" i="22"/>
  <c r="N1341" i="22"/>
  <c r="G1341" i="22"/>
  <c r="F1341" i="22"/>
  <c r="N1340" i="22"/>
  <c r="G1340" i="22"/>
  <c r="F1340" i="22"/>
  <c r="N1339" i="22"/>
  <c r="G1339" i="22"/>
  <c r="F1339" i="22"/>
  <c r="N1338" i="22"/>
  <c r="G1338" i="22"/>
  <c r="F1338" i="22"/>
  <c r="N1337" i="22"/>
  <c r="G1337" i="22"/>
  <c r="F1337" i="22"/>
  <c r="N1336" i="22"/>
  <c r="G1336" i="22"/>
  <c r="F1336" i="22"/>
  <c r="N1335" i="22"/>
  <c r="G1335" i="22"/>
  <c r="F1335" i="22"/>
  <c r="N1334" i="22"/>
  <c r="G1334" i="22"/>
  <c r="F1334" i="22"/>
  <c r="N1333" i="22"/>
  <c r="G1333" i="22"/>
  <c r="F1333" i="22"/>
  <c r="N1332" i="22"/>
  <c r="G1332" i="22"/>
  <c r="F1332" i="22"/>
  <c r="N1331" i="22"/>
  <c r="G1331" i="22"/>
  <c r="F1331" i="22"/>
  <c r="N1330" i="22"/>
  <c r="G1330" i="22"/>
  <c r="F1330" i="22"/>
  <c r="N1329" i="22"/>
  <c r="G1329" i="22"/>
  <c r="F1329" i="22"/>
  <c r="N1328" i="22"/>
  <c r="G1328" i="22"/>
  <c r="F1328" i="22"/>
  <c r="N1327" i="22"/>
  <c r="G1327" i="22"/>
  <c r="F1327" i="22"/>
  <c r="N1326" i="22"/>
  <c r="G1326" i="22"/>
  <c r="F1326" i="22"/>
  <c r="N1325" i="22"/>
  <c r="G1325" i="22"/>
  <c r="F1325" i="22"/>
  <c r="N1324" i="22"/>
  <c r="G1324" i="22"/>
  <c r="F1324" i="22"/>
  <c r="N1323" i="22"/>
  <c r="G1323" i="22"/>
  <c r="F1323" i="22"/>
  <c r="N1322" i="22"/>
  <c r="G1322" i="22"/>
  <c r="F1322" i="22"/>
  <c r="N1321" i="22"/>
  <c r="G1321" i="22"/>
  <c r="F1321" i="22"/>
  <c r="N1320" i="22"/>
  <c r="G1320" i="22"/>
  <c r="F1320" i="22"/>
  <c r="N1319" i="22"/>
  <c r="G1319" i="22"/>
  <c r="F1319" i="22"/>
  <c r="N1318" i="22"/>
  <c r="G1318" i="22"/>
  <c r="F1318" i="22"/>
  <c r="N1317" i="22"/>
  <c r="G1317" i="22"/>
  <c r="F1317" i="22"/>
  <c r="N1316" i="22"/>
  <c r="G1316" i="22"/>
  <c r="F1316" i="22"/>
  <c r="N1315" i="22"/>
  <c r="G1315" i="22"/>
  <c r="F1315" i="22"/>
  <c r="N1314" i="22"/>
  <c r="G1314" i="22"/>
  <c r="F1314" i="22"/>
  <c r="N1313" i="22"/>
  <c r="G1313" i="22"/>
  <c r="F1313" i="22"/>
  <c r="N1312" i="22"/>
  <c r="G1312" i="22"/>
  <c r="F1312" i="22"/>
  <c r="N1311" i="22"/>
  <c r="G1311" i="22"/>
  <c r="F1311" i="22"/>
  <c r="N1310" i="22"/>
  <c r="G1310" i="22"/>
  <c r="F1310" i="22"/>
  <c r="N1309" i="22"/>
  <c r="G1309" i="22"/>
  <c r="F1309" i="22"/>
  <c r="N1308" i="22"/>
  <c r="G1308" i="22"/>
  <c r="F1308" i="22"/>
  <c r="N1307" i="22"/>
  <c r="G1307" i="22"/>
  <c r="F1307" i="22"/>
  <c r="N1306" i="22"/>
  <c r="G1306" i="22"/>
  <c r="F1306" i="22"/>
  <c r="N1305" i="22"/>
  <c r="G1305" i="22"/>
  <c r="F1305" i="22"/>
  <c r="N1304" i="22"/>
  <c r="G1304" i="22"/>
  <c r="F1304" i="22"/>
  <c r="N1303" i="22"/>
  <c r="G1303" i="22"/>
  <c r="F1303" i="22"/>
  <c r="N1302" i="22"/>
  <c r="G1302" i="22"/>
  <c r="F1302" i="22"/>
  <c r="N1301" i="22"/>
  <c r="G1301" i="22"/>
  <c r="F1301" i="22"/>
  <c r="N1300" i="22"/>
  <c r="G1300" i="22"/>
  <c r="F1300" i="22"/>
  <c r="N1299" i="22"/>
  <c r="G1299" i="22"/>
  <c r="F1299" i="22"/>
  <c r="N1298" i="22"/>
  <c r="G1298" i="22"/>
  <c r="F1298" i="22"/>
  <c r="N1297" i="22"/>
  <c r="G1297" i="22"/>
  <c r="F1297" i="22"/>
  <c r="N1296" i="22"/>
  <c r="G1296" i="22"/>
  <c r="F1296" i="22"/>
  <c r="N1295" i="22"/>
  <c r="G1295" i="22"/>
  <c r="F1295" i="22"/>
  <c r="N1294" i="22"/>
  <c r="G1294" i="22"/>
  <c r="F1294" i="22"/>
  <c r="N1293" i="22"/>
  <c r="G1293" i="22"/>
  <c r="F1293" i="22"/>
  <c r="N1292" i="22"/>
  <c r="G1292" i="22"/>
  <c r="F1292" i="22"/>
  <c r="N1291" i="22"/>
  <c r="G1291" i="22"/>
  <c r="F1291" i="22"/>
  <c r="N1290" i="22"/>
  <c r="G1290" i="22"/>
  <c r="F1290" i="22"/>
  <c r="N1289" i="22"/>
  <c r="G1289" i="22"/>
  <c r="F1289" i="22"/>
  <c r="N1288" i="22"/>
  <c r="G1288" i="22"/>
  <c r="F1288" i="22"/>
  <c r="N1287" i="22"/>
  <c r="G1287" i="22"/>
  <c r="F1287" i="22"/>
  <c r="N1286" i="22"/>
  <c r="G1286" i="22"/>
  <c r="F1286" i="22"/>
  <c r="N1285" i="22"/>
  <c r="G1285" i="22"/>
  <c r="F1285" i="22"/>
  <c r="N1284" i="22"/>
  <c r="G1284" i="22"/>
  <c r="F1284" i="22"/>
  <c r="N1283" i="22"/>
  <c r="G1283" i="22"/>
  <c r="F1283" i="22"/>
  <c r="N1282" i="22"/>
  <c r="G1282" i="22"/>
  <c r="F1282" i="22"/>
  <c r="N1281" i="22"/>
  <c r="G1281" i="22"/>
  <c r="F1281" i="22"/>
  <c r="N1280" i="22"/>
  <c r="G1280" i="22"/>
  <c r="F1280" i="22"/>
  <c r="N1279" i="22"/>
  <c r="G1279" i="22"/>
  <c r="F1279" i="22"/>
  <c r="N1278" i="22"/>
  <c r="G1278" i="22"/>
  <c r="F1278" i="22"/>
  <c r="N1277" i="22"/>
  <c r="G1277" i="22"/>
  <c r="F1277" i="22"/>
  <c r="N1276" i="22"/>
  <c r="G1276" i="22"/>
  <c r="F1276" i="22"/>
  <c r="N1275" i="22"/>
  <c r="G1275" i="22"/>
  <c r="F1275" i="22"/>
  <c r="N1274" i="22"/>
  <c r="G1274" i="22"/>
  <c r="F1274" i="22"/>
  <c r="N1273" i="22"/>
  <c r="G1273" i="22"/>
  <c r="F1273" i="22"/>
  <c r="N1272" i="22"/>
  <c r="G1272" i="22"/>
  <c r="F1272" i="22"/>
  <c r="N1271" i="22"/>
  <c r="G1271" i="22"/>
  <c r="F1271" i="22"/>
  <c r="N1270" i="22"/>
  <c r="G1270" i="22"/>
  <c r="F1270" i="22"/>
  <c r="N1269" i="22"/>
  <c r="G1269" i="22"/>
  <c r="F1269" i="22"/>
  <c r="N1268" i="22"/>
  <c r="G1268" i="22"/>
  <c r="F1268" i="22"/>
  <c r="N1267" i="22"/>
  <c r="G1267" i="22"/>
  <c r="F1267" i="22"/>
  <c r="N1266" i="22"/>
  <c r="G1266" i="22"/>
  <c r="F1266" i="22"/>
  <c r="N1265" i="22"/>
  <c r="G1265" i="22"/>
  <c r="F1265" i="22"/>
  <c r="N1264" i="22"/>
  <c r="G1264" i="22"/>
  <c r="F1264" i="22"/>
  <c r="N1263" i="22"/>
  <c r="G1263" i="22"/>
  <c r="F1263" i="22"/>
  <c r="N1262" i="22"/>
  <c r="G1262" i="22"/>
  <c r="F1262" i="22"/>
  <c r="N1261" i="22"/>
  <c r="G1261" i="22"/>
  <c r="F1261" i="22"/>
  <c r="N1260" i="22"/>
  <c r="G1260" i="22"/>
  <c r="F1260" i="22"/>
  <c r="N1259" i="22"/>
  <c r="G1259" i="22"/>
  <c r="F1259" i="22"/>
  <c r="N1258" i="22"/>
  <c r="G1258" i="22"/>
  <c r="F1258" i="22"/>
  <c r="N1257" i="22"/>
  <c r="G1257" i="22"/>
  <c r="F1257" i="22"/>
  <c r="N1256" i="22"/>
  <c r="G1256" i="22"/>
  <c r="F1256" i="22"/>
  <c r="N1255" i="22"/>
  <c r="G1255" i="22"/>
  <c r="F1255" i="22"/>
  <c r="N1254" i="22"/>
  <c r="G1254" i="22"/>
  <c r="F1254" i="22"/>
  <c r="N1253" i="22"/>
  <c r="G1253" i="22"/>
  <c r="F1253" i="22"/>
  <c r="N1252" i="22"/>
  <c r="G1252" i="22"/>
  <c r="F1252" i="22"/>
  <c r="N1251" i="22"/>
  <c r="G1251" i="22"/>
  <c r="F1251" i="22"/>
  <c r="N1250" i="22"/>
  <c r="G1250" i="22"/>
  <c r="F1250" i="22"/>
  <c r="N1249" i="22"/>
  <c r="G1249" i="22"/>
  <c r="F1249" i="22"/>
  <c r="N1248" i="22"/>
  <c r="G1248" i="22"/>
  <c r="F1248" i="22"/>
  <c r="N1247" i="22"/>
  <c r="G1247" i="22"/>
  <c r="F1247" i="22"/>
  <c r="N1246" i="22"/>
  <c r="G1246" i="22"/>
  <c r="F1246" i="22"/>
  <c r="N1245" i="22"/>
  <c r="G1245" i="22"/>
  <c r="F1245" i="22"/>
  <c r="N1244" i="22"/>
  <c r="G1244" i="22"/>
  <c r="F1244" i="22"/>
  <c r="N1243" i="22"/>
  <c r="G1243" i="22"/>
  <c r="F1243" i="22"/>
  <c r="N1242" i="22"/>
  <c r="G1242" i="22"/>
  <c r="F1242" i="22"/>
  <c r="N1241" i="22"/>
  <c r="G1241" i="22"/>
  <c r="F1241" i="22"/>
  <c r="N1240" i="22"/>
  <c r="G1240" i="22"/>
  <c r="F1240" i="22"/>
  <c r="N1239" i="22"/>
  <c r="G1239" i="22"/>
  <c r="F1239" i="22"/>
  <c r="N1238" i="22"/>
  <c r="G1238" i="22"/>
  <c r="F1238" i="22"/>
  <c r="N1237" i="22"/>
  <c r="G1237" i="22"/>
  <c r="F1237" i="22"/>
  <c r="N1236" i="22"/>
  <c r="G1236" i="22"/>
  <c r="F1236" i="22"/>
  <c r="N1235" i="22"/>
  <c r="G1235" i="22"/>
  <c r="F1235" i="22"/>
  <c r="N1234" i="22"/>
  <c r="G1234" i="22"/>
  <c r="F1234" i="22"/>
  <c r="N1233" i="22"/>
  <c r="G1233" i="22"/>
  <c r="F1233" i="22"/>
  <c r="N1232" i="22"/>
  <c r="G1232" i="22"/>
  <c r="F1232" i="22"/>
  <c r="N1231" i="22"/>
  <c r="G1231" i="22"/>
  <c r="F1231" i="22"/>
  <c r="N1230" i="22"/>
  <c r="G1230" i="22"/>
  <c r="F1230" i="22"/>
  <c r="N1229" i="22"/>
  <c r="G1229" i="22"/>
  <c r="F1229" i="22"/>
  <c r="N1228" i="22"/>
  <c r="G1228" i="22"/>
  <c r="F1228" i="22"/>
  <c r="N1227" i="22"/>
  <c r="G1227" i="22"/>
  <c r="F1227" i="22"/>
  <c r="N1226" i="22"/>
  <c r="G1226" i="22"/>
  <c r="F1226" i="22"/>
  <c r="N1225" i="22"/>
  <c r="G1225" i="22"/>
  <c r="F1225" i="22"/>
  <c r="N1224" i="22"/>
  <c r="G1224" i="22"/>
  <c r="F1224" i="22"/>
  <c r="N1223" i="22"/>
  <c r="G1223" i="22"/>
  <c r="F1223" i="22"/>
  <c r="N1222" i="22"/>
  <c r="G1222" i="22"/>
  <c r="F1222" i="22"/>
  <c r="N1221" i="22"/>
  <c r="G1221" i="22"/>
  <c r="F1221" i="22"/>
  <c r="N1220" i="22"/>
  <c r="G1220" i="22"/>
  <c r="F1220" i="22"/>
  <c r="N1219" i="22"/>
  <c r="G1219" i="22"/>
  <c r="F1219" i="22"/>
  <c r="N1218" i="22"/>
  <c r="G1218" i="22"/>
  <c r="F1218" i="22"/>
  <c r="N1217" i="22"/>
  <c r="G1217" i="22"/>
  <c r="F1217" i="22"/>
  <c r="N1216" i="22"/>
  <c r="G1216" i="22"/>
  <c r="F1216" i="22"/>
  <c r="N1215" i="22"/>
  <c r="G1215" i="22"/>
  <c r="F1215" i="22"/>
  <c r="N1214" i="22"/>
  <c r="G1214" i="22"/>
  <c r="F1214" i="22"/>
  <c r="N1213" i="22"/>
  <c r="G1213" i="22"/>
  <c r="F1213" i="22"/>
  <c r="N1212" i="22"/>
  <c r="G1212" i="22"/>
  <c r="F1212" i="22"/>
  <c r="N1211" i="22"/>
  <c r="G1211" i="22"/>
  <c r="F1211" i="22"/>
  <c r="N1210" i="22"/>
  <c r="G1210" i="22"/>
  <c r="F1210" i="22"/>
  <c r="N1209" i="22"/>
  <c r="G1209" i="22"/>
  <c r="F1209" i="22"/>
  <c r="N1208" i="22"/>
  <c r="G1208" i="22"/>
  <c r="F1208" i="22"/>
  <c r="N1207" i="22"/>
  <c r="G1207" i="22"/>
  <c r="F1207" i="22"/>
  <c r="N1206" i="22"/>
  <c r="G1206" i="22"/>
  <c r="F1206" i="22"/>
  <c r="N1205" i="22"/>
  <c r="G1205" i="22"/>
  <c r="F1205" i="22"/>
  <c r="N1204" i="22"/>
  <c r="G1204" i="22"/>
  <c r="F1204" i="22"/>
  <c r="N1203" i="22"/>
  <c r="G1203" i="22"/>
  <c r="F1203" i="22"/>
  <c r="N1202" i="22"/>
  <c r="G1202" i="22"/>
  <c r="F1202" i="22"/>
  <c r="N1201" i="22"/>
  <c r="G1201" i="22"/>
  <c r="F1201" i="22"/>
  <c r="N1200" i="22"/>
  <c r="G1200" i="22"/>
  <c r="F1200" i="22"/>
  <c r="N1199" i="22"/>
  <c r="G1199" i="22"/>
  <c r="F1199" i="22"/>
  <c r="N1198" i="22"/>
  <c r="G1198" i="22"/>
  <c r="F1198" i="22"/>
  <c r="N1197" i="22"/>
  <c r="G1197" i="22"/>
  <c r="F1197" i="22"/>
  <c r="N1196" i="22"/>
  <c r="G1196" i="22"/>
  <c r="F1196" i="22"/>
  <c r="N1195" i="22"/>
  <c r="G1195" i="22"/>
  <c r="F1195" i="22"/>
  <c r="N1194" i="22"/>
  <c r="G1194" i="22"/>
  <c r="F1194" i="22"/>
  <c r="N1193" i="22"/>
  <c r="G1193" i="22"/>
  <c r="F1193" i="22"/>
  <c r="N1192" i="22"/>
  <c r="G1192" i="22"/>
  <c r="F1192" i="22"/>
  <c r="N1191" i="22"/>
  <c r="G1191" i="22"/>
  <c r="F1191" i="22"/>
  <c r="N1190" i="22"/>
  <c r="G1190" i="22"/>
  <c r="F1190" i="22"/>
  <c r="N1189" i="22"/>
  <c r="G1189" i="22"/>
  <c r="F1189" i="22"/>
  <c r="N1188" i="22"/>
  <c r="G1188" i="22"/>
  <c r="F1188" i="22"/>
  <c r="N1187" i="22"/>
  <c r="G1187" i="22"/>
  <c r="F1187" i="22"/>
  <c r="N1186" i="22"/>
  <c r="G1186" i="22"/>
  <c r="F1186" i="22"/>
  <c r="N1185" i="22"/>
  <c r="G1185" i="22"/>
  <c r="F1185" i="22"/>
  <c r="N1184" i="22"/>
  <c r="G1184" i="22"/>
  <c r="F1184" i="22"/>
  <c r="N1183" i="22"/>
  <c r="G1183" i="22"/>
  <c r="F1183" i="22"/>
  <c r="N1182" i="22"/>
  <c r="G1182" i="22"/>
  <c r="F1182" i="22"/>
  <c r="N1181" i="22"/>
  <c r="G1181" i="22"/>
  <c r="F1181" i="22"/>
  <c r="N1180" i="22"/>
  <c r="G1180" i="22"/>
  <c r="F1180" i="22"/>
  <c r="N1179" i="22"/>
  <c r="G1179" i="22"/>
  <c r="F1179" i="22"/>
  <c r="N1178" i="22"/>
  <c r="G1178" i="22"/>
  <c r="F1178" i="22"/>
  <c r="N1177" i="22"/>
  <c r="G1177" i="22"/>
  <c r="F1177" i="22"/>
  <c r="N1176" i="22"/>
  <c r="G1176" i="22"/>
  <c r="F1176" i="22"/>
  <c r="N1175" i="22"/>
  <c r="G1175" i="22"/>
  <c r="F1175" i="22"/>
  <c r="N1174" i="22"/>
  <c r="G1174" i="22"/>
  <c r="F1174" i="22"/>
  <c r="N1173" i="22"/>
  <c r="G1173" i="22"/>
  <c r="F1173" i="22"/>
  <c r="N1172" i="22"/>
  <c r="G1172" i="22"/>
  <c r="F1172" i="22"/>
  <c r="N1171" i="22"/>
  <c r="G1171" i="22"/>
  <c r="F1171" i="22"/>
  <c r="N1170" i="22"/>
  <c r="G1170" i="22"/>
  <c r="F1170" i="22"/>
  <c r="N1169" i="22"/>
  <c r="G1169" i="22"/>
  <c r="F1169" i="22"/>
  <c r="N1168" i="22"/>
  <c r="G1168" i="22"/>
  <c r="F1168" i="22"/>
  <c r="N1167" i="22"/>
  <c r="G1167" i="22"/>
  <c r="F1167" i="22"/>
  <c r="N1166" i="22"/>
  <c r="G1166" i="22"/>
  <c r="F1166" i="22"/>
  <c r="N1165" i="22"/>
  <c r="G1165" i="22"/>
  <c r="F1165" i="22"/>
  <c r="N1164" i="22"/>
  <c r="G1164" i="22"/>
  <c r="F1164" i="22"/>
  <c r="N1163" i="22"/>
  <c r="G1163" i="22"/>
  <c r="F1163" i="22"/>
  <c r="N1162" i="22"/>
  <c r="G1162" i="22"/>
  <c r="F1162" i="22"/>
  <c r="N1161" i="22"/>
  <c r="G1161" i="22"/>
  <c r="F1161" i="22"/>
  <c r="N1160" i="22"/>
  <c r="G1160" i="22"/>
  <c r="F1160" i="22"/>
  <c r="N1159" i="22"/>
  <c r="G1159" i="22"/>
  <c r="F1159" i="22"/>
  <c r="N1158" i="22"/>
  <c r="G1158" i="22"/>
  <c r="F1158" i="22"/>
  <c r="N1157" i="22"/>
  <c r="G1157" i="22"/>
  <c r="F1157" i="22"/>
  <c r="N1156" i="22"/>
  <c r="G1156" i="22"/>
  <c r="F1156" i="22"/>
  <c r="N1155" i="22"/>
  <c r="G1155" i="22"/>
  <c r="F1155" i="22"/>
  <c r="N1154" i="22"/>
  <c r="G1154" i="22"/>
  <c r="F1154" i="22"/>
  <c r="N1153" i="22"/>
  <c r="G1153" i="22"/>
  <c r="F1153" i="22"/>
  <c r="N1152" i="22"/>
  <c r="G1152" i="22"/>
  <c r="F1152" i="22"/>
  <c r="N1151" i="22"/>
  <c r="G1151" i="22"/>
  <c r="F1151" i="22"/>
  <c r="N1150" i="22"/>
  <c r="G1150" i="22"/>
  <c r="F1150" i="22"/>
  <c r="N1149" i="22"/>
  <c r="G1149" i="22"/>
  <c r="F1149" i="22"/>
  <c r="N1148" i="22"/>
  <c r="G1148" i="22"/>
  <c r="F1148" i="22"/>
  <c r="N1147" i="22"/>
  <c r="G1147" i="22"/>
  <c r="F1147" i="22"/>
  <c r="N1146" i="22"/>
  <c r="G1146" i="22"/>
  <c r="F1146" i="22"/>
  <c r="N1145" i="22"/>
  <c r="G1145" i="22"/>
  <c r="F1145" i="22"/>
  <c r="N1144" i="22"/>
  <c r="G1144" i="22"/>
  <c r="F1144" i="22"/>
  <c r="N1143" i="22"/>
  <c r="G1143" i="22"/>
  <c r="F1143" i="22"/>
  <c r="N1142" i="22"/>
  <c r="G1142" i="22"/>
  <c r="F1142" i="22"/>
  <c r="N1141" i="22"/>
  <c r="G1141" i="22"/>
  <c r="F1141" i="22"/>
  <c r="N1140" i="22"/>
  <c r="G1140" i="22"/>
  <c r="F1140" i="22"/>
  <c r="N1139" i="22"/>
  <c r="G1139" i="22"/>
  <c r="F1139" i="22"/>
  <c r="N1138" i="22"/>
  <c r="G1138" i="22"/>
  <c r="F1138" i="22"/>
  <c r="N1137" i="22"/>
  <c r="G1137" i="22"/>
  <c r="F1137" i="22"/>
  <c r="N1136" i="22"/>
  <c r="G1136" i="22"/>
  <c r="F1136" i="22"/>
  <c r="N1135" i="22"/>
  <c r="G1135" i="22"/>
  <c r="F1135" i="22"/>
  <c r="N1134" i="22"/>
  <c r="G1134" i="22"/>
  <c r="F1134" i="22"/>
  <c r="N1133" i="22"/>
  <c r="G1133" i="22"/>
  <c r="F1133" i="22"/>
  <c r="N1132" i="22"/>
  <c r="G1132" i="22"/>
  <c r="F1132" i="22"/>
  <c r="N1131" i="22"/>
  <c r="G1131" i="22"/>
  <c r="F1131" i="22"/>
  <c r="N1130" i="22"/>
  <c r="G1130" i="22"/>
  <c r="F1130" i="22"/>
  <c r="N1129" i="22"/>
  <c r="G1129" i="22"/>
  <c r="F1129" i="22"/>
  <c r="N1128" i="22"/>
  <c r="G1128" i="22"/>
  <c r="F1128" i="22"/>
  <c r="N1127" i="22"/>
  <c r="G1127" i="22"/>
  <c r="F1127" i="22"/>
  <c r="N1126" i="22"/>
  <c r="G1126" i="22"/>
  <c r="F1126" i="22"/>
  <c r="N1125" i="22"/>
  <c r="G1125" i="22"/>
  <c r="F1125" i="22"/>
  <c r="N1124" i="22"/>
  <c r="G1124" i="22"/>
  <c r="F1124" i="22"/>
  <c r="N1123" i="22"/>
  <c r="G1123" i="22"/>
  <c r="F1123" i="22"/>
  <c r="N1122" i="22"/>
  <c r="G1122" i="22"/>
  <c r="F1122" i="22"/>
  <c r="N1121" i="22"/>
  <c r="G1121" i="22"/>
  <c r="F1121" i="22"/>
  <c r="N1120" i="22"/>
  <c r="G1120" i="22"/>
  <c r="F1120" i="22"/>
  <c r="N1119" i="22"/>
  <c r="G1119" i="22"/>
  <c r="F1119" i="22"/>
  <c r="N1118" i="22"/>
  <c r="G1118" i="22"/>
  <c r="F1118" i="22"/>
  <c r="N1117" i="22"/>
  <c r="G1117" i="22"/>
  <c r="F1117" i="22"/>
  <c r="N1116" i="22"/>
  <c r="G1116" i="22"/>
  <c r="F1116" i="22"/>
  <c r="N1115" i="22"/>
  <c r="G1115" i="22"/>
  <c r="F1115" i="22"/>
  <c r="N1114" i="22"/>
  <c r="G1114" i="22"/>
  <c r="F1114" i="22"/>
  <c r="N1113" i="22"/>
  <c r="G1113" i="22"/>
  <c r="F1113" i="22"/>
  <c r="N1112" i="22"/>
  <c r="G1112" i="22"/>
  <c r="F1112" i="22"/>
  <c r="N1111" i="22"/>
  <c r="G1111" i="22"/>
  <c r="F1111" i="22"/>
  <c r="N1110" i="22"/>
  <c r="G1110" i="22"/>
  <c r="F1110" i="22"/>
  <c r="N1109" i="22"/>
  <c r="G1109" i="22"/>
  <c r="F1109" i="22"/>
  <c r="N1108" i="22"/>
  <c r="G1108" i="22"/>
  <c r="F1108" i="22"/>
  <c r="N1107" i="22"/>
  <c r="G1107" i="22"/>
  <c r="F1107" i="22"/>
  <c r="N1106" i="22"/>
  <c r="G1106" i="22"/>
  <c r="F1106" i="22"/>
  <c r="N1105" i="22"/>
  <c r="G1105" i="22"/>
  <c r="F1105" i="22"/>
  <c r="N1104" i="22"/>
  <c r="G1104" i="22"/>
  <c r="F1104" i="22"/>
  <c r="N1103" i="22"/>
  <c r="G1103" i="22"/>
  <c r="F1103" i="22"/>
  <c r="N1102" i="22"/>
  <c r="G1102" i="22"/>
  <c r="F1102" i="22"/>
  <c r="N1101" i="22"/>
  <c r="G1101" i="22"/>
  <c r="F1101" i="22"/>
  <c r="N1100" i="22"/>
  <c r="G1100" i="22"/>
  <c r="F1100" i="22"/>
  <c r="N1099" i="22"/>
  <c r="G1099" i="22"/>
  <c r="F1099" i="22"/>
  <c r="N1098" i="22"/>
  <c r="G1098" i="22"/>
  <c r="F1098" i="22"/>
  <c r="N1097" i="22"/>
  <c r="G1097" i="22"/>
  <c r="F1097" i="22"/>
  <c r="N1096" i="22"/>
  <c r="G1096" i="22"/>
  <c r="F1096" i="22"/>
  <c r="N1095" i="22"/>
  <c r="G1095" i="22"/>
  <c r="F1095" i="22"/>
  <c r="N1094" i="22"/>
  <c r="G1094" i="22"/>
  <c r="F1094" i="22"/>
  <c r="N1093" i="22"/>
  <c r="G1093" i="22"/>
  <c r="F1093" i="22"/>
  <c r="N1092" i="22"/>
  <c r="G1092" i="22"/>
  <c r="F1092" i="22"/>
  <c r="N1091" i="22"/>
  <c r="G1091" i="22"/>
  <c r="F1091" i="22"/>
  <c r="N1090" i="22"/>
  <c r="G1090" i="22"/>
  <c r="F1090" i="22"/>
  <c r="N1089" i="22"/>
  <c r="G1089" i="22"/>
  <c r="F1089" i="22"/>
  <c r="N1088" i="22"/>
  <c r="G1088" i="22"/>
  <c r="F1088" i="22"/>
  <c r="N1087" i="22"/>
  <c r="G1087" i="22"/>
  <c r="F1087" i="22"/>
  <c r="N1086" i="22"/>
  <c r="G1086" i="22"/>
  <c r="F1086" i="22"/>
  <c r="N1085" i="22"/>
  <c r="G1085" i="22"/>
  <c r="F1085" i="22"/>
  <c r="N1084" i="22"/>
  <c r="G1084" i="22"/>
  <c r="F1084" i="22"/>
  <c r="N1083" i="22"/>
  <c r="G1083" i="22"/>
  <c r="F1083" i="22"/>
  <c r="N1082" i="22"/>
  <c r="G1082" i="22"/>
  <c r="F1082" i="22"/>
  <c r="N1081" i="22"/>
  <c r="G1081" i="22"/>
  <c r="F1081" i="22"/>
  <c r="N1080" i="22"/>
  <c r="G1080" i="22"/>
  <c r="F1080" i="22"/>
  <c r="N1079" i="22"/>
  <c r="G1079" i="22"/>
  <c r="F1079" i="22"/>
  <c r="N1078" i="22"/>
  <c r="G1078" i="22"/>
  <c r="F1078" i="22"/>
  <c r="N1077" i="22"/>
  <c r="G1077" i="22"/>
  <c r="F1077" i="22"/>
  <c r="N1076" i="22"/>
  <c r="G1076" i="22"/>
  <c r="F1076" i="22"/>
  <c r="N1075" i="22"/>
  <c r="G1075" i="22"/>
  <c r="F1075" i="22"/>
  <c r="N1074" i="22"/>
  <c r="G1074" i="22"/>
  <c r="F1074" i="22"/>
  <c r="N1073" i="22"/>
  <c r="G1073" i="22"/>
  <c r="F1073" i="22"/>
  <c r="N1072" i="22"/>
  <c r="G1072" i="22"/>
  <c r="F1072" i="22"/>
  <c r="N1071" i="22"/>
  <c r="G1071" i="22"/>
  <c r="F1071" i="22"/>
  <c r="N1070" i="22"/>
  <c r="G1070" i="22"/>
  <c r="F1070" i="22"/>
  <c r="N1069" i="22"/>
  <c r="G1069" i="22"/>
  <c r="F1069" i="22"/>
  <c r="N1068" i="22"/>
  <c r="G1068" i="22"/>
  <c r="F1068" i="22"/>
  <c r="N1067" i="22"/>
  <c r="G1067" i="22"/>
  <c r="F1067" i="22"/>
  <c r="N1066" i="22"/>
  <c r="G1066" i="22"/>
  <c r="F1066" i="22"/>
  <c r="N1065" i="22"/>
  <c r="G1065" i="22"/>
  <c r="F1065" i="22"/>
  <c r="N1064" i="22"/>
  <c r="G1064" i="22"/>
  <c r="F1064" i="22"/>
  <c r="N1063" i="22"/>
  <c r="G1063" i="22"/>
  <c r="F1063" i="22"/>
  <c r="N1062" i="22"/>
  <c r="G1062" i="22"/>
  <c r="F1062" i="22"/>
  <c r="N1061" i="22"/>
  <c r="G1061" i="22"/>
  <c r="F1061" i="22"/>
  <c r="N1060" i="22"/>
  <c r="G1060" i="22"/>
  <c r="F1060" i="22"/>
  <c r="N1059" i="22"/>
  <c r="G1059" i="22"/>
  <c r="F1059" i="22"/>
  <c r="N1058" i="22"/>
  <c r="G1058" i="22"/>
  <c r="F1058" i="22"/>
  <c r="N1057" i="22"/>
  <c r="G1057" i="22"/>
  <c r="F1057" i="22"/>
  <c r="N1056" i="22"/>
  <c r="G1056" i="22"/>
  <c r="F1056" i="22"/>
  <c r="N1055" i="22"/>
  <c r="G1055" i="22"/>
  <c r="F1055" i="22"/>
  <c r="N1054" i="22"/>
  <c r="G1054" i="22"/>
  <c r="F1054" i="22"/>
  <c r="N1053" i="22"/>
  <c r="G1053" i="22"/>
  <c r="F1053" i="22"/>
  <c r="N1052" i="22"/>
  <c r="G1052" i="22"/>
  <c r="F1052" i="22"/>
  <c r="N1051" i="22"/>
  <c r="G1051" i="22"/>
  <c r="F1051" i="22"/>
  <c r="N1050" i="22"/>
  <c r="G1050" i="22"/>
  <c r="F1050" i="22"/>
  <c r="N1049" i="22"/>
  <c r="G1049" i="22"/>
  <c r="F1049" i="22"/>
  <c r="N1048" i="22"/>
  <c r="G1048" i="22"/>
  <c r="F1048" i="22"/>
  <c r="N1047" i="22"/>
  <c r="G1047" i="22"/>
  <c r="F1047" i="22"/>
  <c r="N1046" i="22"/>
  <c r="G1046" i="22"/>
  <c r="F1046" i="22"/>
  <c r="N1045" i="22"/>
  <c r="G1045" i="22"/>
  <c r="F1045" i="22"/>
  <c r="N1044" i="22"/>
  <c r="G1044" i="22"/>
  <c r="F1044" i="22"/>
  <c r="N1043" i="22"/>
  <c r="G1043" i="22"/>
  <c r="F1043" i="22"/>
  <c r="N1042" i="22"/>
  <c r="G1042" i="22"/>
  <c r="F1042" i="22"/>
  <c r="N1041" i="22"/>
  <c r="G1041" i="22"/>
  <c r="F1041" i="22"/>
  <c r="N1040" i="22"/>
  <c r="G1040" i="22"/>
  <c r="F1040" i="22"/>
  <c r="N1039" i="22"/>
  <c r="G1039" i="22"/>
  <c r="F1039" i="22"/>
  <c r="N1038" i="22"/>
  <c r="G1038" i="22"/>
  <c r="F1038" i="22"/>
  <c r="N1037" i="22"/>
  <c r="G1037" i="22"/>
  <c r="F1037" i="22"/>
  <c r="N1036" i="22"/>
  <c r="G1036" i="22"/>
  <c r="F1036" i="22"/>
  <c r="N1035" i="22"/>
  <c r="G1035" i="22"/>
  <c r="F1035" i="22"/>
  <c r="N1034" i="22"/>
  <c r="G1034" i="22"/>
  <c r="F1034" i="22"/>
  <c r="N1033" i="22"/>
  <c r="G1033" i="22"/>
  <c r="F1033" i="22"/>
  <c r="N1032" i="22"/>
  <c r="G1032" i="22"/>
  <c r="F1032" i="22"/>
  <c r="N1031" i="22"/>
  <c r="G1031" i="22"/>
  <c r="F1031" i="22"/>
  <c r="N1030" i="22"/>
  <c r="G1030" i="22"/>
  <c r="F1030" i="22"/>
  <c r="N1029" i="22"/>
  <c r="G1029" i="22"/>
  <c r="F1029" i="22"/>
  <c r="N1028" i="22"/>
  <c r="G1028" i="22"/>
  <c r="F1028" i="22"/>
  <c r="N1027" i="22"/>
  <c r="G1027" i="22"/>
  <c r="F1027" i="22"/>
  <c r="N1026" i="22"/>
  <c r="G1026" i="22"/>
  <c r="F1026" i="22"/>
  <c r="N1025" i="22"/>
  <c r="G1025" i="22"/>
  <c r="F1025" i="22"/>
  <c r="N1024" i="22"/>
  <c r="G1024" i="22"/>
  <c r="F1024" i="22"/>
  <c r="N1023" i="22"/>
  <c r="G1023" i="22"/>
  <c r="F1023" i="22"/>
  <c r="N1022" i="22"/>
  <c r="G1022" i="22"/>
  <c r="F1022" i="22"/>
  <c r="N1021" i="22"/>
  <c r="G1021" i="22"/>
  <c r="F1021" i="22"/>
  <c r="N1020" i="22"/>
  <c r="G1020" i="22"/>
  <c r="F1020" i="22"/>
  <c r="N1019" i="22"/>
  <c r="G1019" i="22"/>
  <c r="F1019" i="22"/>
  <c r="N1018" i="22"/>
  <c r="G1018" i="22"/>
  <c r="F1018" i="22"/>
  <c r="N1017" i="22"/>
  <c r="G1017" i="22"/>
  <c r="F1017" i="22"/>
  <c r="N1016" i="22"/>
  <c r="G1016" i="22"/>
  <c r="F1016" i="22"/>
  <c r="N1015" i="22"/>
  <c r="G1015" i="22"/>
  <c r="F1015" i="22"/>
  <c r="N1014" i="22"/>
  <c r="G1014" i="22"/>
  <c r="F1014" i="22"/>
  <c r="N1013" i="22"/>
  <c r="G1013" i="22"/>
  <c r="F1013" i="22"/>
  <c r="N1012" i="22"/>
  <c r="G1012" i="22"/>
  <c r="F1012" i="22"/>
  <c r="N1011" i="22"/>
  <c r="G1011" i="22"/>
  <c r="F1011" i="22"/>
  <c r="N1010" i="22"/>
  <c r="G1010" i="22"/>
  <c r="F1010" i="22"/>
  <c r="N1009" i="22"/>
  <c r="G1009" i="22"/>
  <c r="F1009" i="22"/>
  <c r="N1008" i="22"/>
  <c r="G1008" i="22"/>
  <c r="F1008" i="22"/>
  <c r="N1007" i="22"/>
  <c r="G1007" i="22"/>
  <c r="F1007" i="22"/>
  <c r="N1006" i="22"/>
  <c r="G1006" i="22"/>
  <c r="F1006" i="22"/>
  <c r="N1005" i="22"/>
  <c r="G1005" i="22"/>
  <c r="F1005" i="22"/>
  <c r="N1004" i="22"/>
  <c r="G1004" i="22"/>
  <c r="F1004" i="22"/>
  <c r="N1003" i="22"/>
  <c r="G1003" i="22"/>
  <c r="F1003" i="22"/>
  <c r="N1002" i="22"/>
  <c r="G1002" i="22"/>
  <c r="F1002" i="22"/>
  <c r="N1001" i="22"/>
  <c r="G1001" i="22"/>
  <c r="F1001" i="22"/>
  <c r="N1000" i="22"/>
  <c r="G1000" i="22"/>
  <c r="F1000" i="22"/>
  <c r="N999" i="22"/>
  <c r="G999" i="22"/>
  <c r="F999" i="22"/>
  <c r="N998" i="22"/>
  <c r="G998" i="22"/>
  <c r="F998" i="22"/>
  <c r="N997" i="22"/>
  <c r="G997" i="22"/>
  <c r="F997" i="22"/>
  <c r="N996" i="22"/>
  <c r="G996" i="22"/>
  <c r="F996" i="22"/>
  <c r="N995" i="22"/>
  <c r="G995" i="22"/>
  <c r="F995" i="22"/>
  <c r="N994" i="22"/>
  <c r="G994" i="22"/>
  <c r="F994" i="22"/>
  <c r="N993" i="22"/>
  <c r="G993" i="22"/>
  <c r="F993" i="22"/>
  <c r="N992" i="22"/>
  <c r="G992" i="22"/>
  <c r="F992" i="22"/>
  <c r="N991" i="22"/>
  <c r="G991" i="22"/>
  <c r="F991" i="22"/>
  <c r="N990" i="22"/>
  <c r="G990" i="22"/>
  <c r="F990" i="22"/>
  <c r="N989" i="22"/>
  <c r="G989" i="22"/>
  <c r="F989" i="22"/>
  <c r="N988" i="22"/>
  <c r="G988" i="22"/>
  <c r="F988" i="22"/>
  <c r="N987" i="22"/>
  <c r="G987" i="22"/>
  <c r="F987" i="22"/>
  <c r="N986" i="22"/>
  <c r="G986" i="22"/>
  <c r="F986" i="22"/>
  <c r="N985" i="22"/>
  <c r="G985" i="22"/>
  <c r="F985" i="22"/>
  <c r="N984" i="22"/>
  <c r="G984" i="22"/>
  <c r="F984" i="22"/>
  <c r="N983" i="22"/>
  <c r="G983" i="22"/>
  <c r="F983" i="22"/>
  <c r="N982" i="22"/>
  <c r="G982" i="22"/>
  <c r="F982" i="22"/>
  <c r="N981" i="22"/>
  <c r="G981" i="22"/>
  <c r="F981" i="22"/>
  <c r="N980" i="22"/>
  <c r="G980" i="22"/>
  <c r="F980" i="22"/>
  <c r="N979" i="22"/>
  <c r="G979" i="22"/>
  <c r="F979" i="22"/>
  <c r="N978" i="22"/>
  <c r="G978" i="22"/>
  <c r="F978" i="22"/>
  <c r="N977" i="22"/>
  <c r="G977" i="22"/>
  <c r="F977" i="22"/>
  <c r="N976" i="22"/>
  <c r="G976" i="22"/>
  <c r="F976" i="22"/>
  <c r="N975" i="22"/>
  <c r="G975" i="22"/>
  <c r="F975" i="22"/>
  <c r="N974" i="22"/>
  <c r="G974" i="22"/>
  <c r="F974" i="22"/>
  <c r="N973" i="22"/>
  <c r="G973" i="22"/>
  <c r="F973" i="22"/>
  <c r="N972" i="22"/>
  <c r="G972" i="22"/>
  <c r="F972" i="22"/>
  <c r="N971" i="22"/>
  <c r="G971" i="22"/>
  <c r="F971" i="22"/>
  <c r="N970" i="22"/>
  <c r="G970" i="22"/>
  <c r="F970" i="22"/>
  <c r="N969" i="22"/>
  <c r="G969" i="22"/>
  <c r="F969" i="22"/>
  <c r="N968" i="22"/>
  <c r="G968" i="22"/>
  <c r="F968" i="22"/>
  <c r="N967" i="22"/>
  <c r="G967" i="22"/>
  <c r="F967" i="22"/>
  <c r="N966" i="22"/>
  <c r="G966" i="22"/>
  <c r="F966" i="22"/>
  <c r="N965" i="22"/>
  <c r="G965" i="22"/>
  <c r="F965" i="22"/>
  <c r="N964" i="22"/>
  <c r="G964" i="22"/>
  <c r="F964" i="22"/>
  <c r="N963" i="22"/>
  <c r="G963" i="22"/>
  <c r="F963" i="22"/>
  <c r="N962" i="22"/>
  <c r="G962" i="22"/>
  <c r="F962" i="22"/>
  <c r="N961" i="22"/>
  <c r="G961" i="22"/>
  <c r="F961" i="22"/>
  <c r="N960" i="22"/>
  <c r="G960" i="22"/>
  <c r="F960" i="22"/>
  <c r="N959" i="22"/>
  <c r="G959" i="22"/>
  <c r="F959" i="22"/>
  <c r="N958" i="22"/>
  <c r="G958" i="22"/>
  <c r="F958" i="22"/>
  <c r="N957" i="22"/>
  <c r="G957" i="22"/>
  <c r="F957" i="22"/>
  <c r="N956" i="22"/>
  <c r="G956" i="22"/>
  <c r="F956" i="22"/>
  <c r="N955" i="22"/>
  <c r="G955" i="22"/>
  <c r="F955" i="22"/>
  <c r="N954" i="22"/>
  <c r="G954" i="22"/>
  <c r="F954" i="22"/>
  <c r="N953" i="22"/>
  <c r="G953" i="22"/>
  <c r="F953" i="22"/>
  <c r="N952" i="22"/>
  <c r="G952" i="22"/>
  <c r="F952" i="22"/>
  <c r="N951" i="22"/>
  <c r="G951" i="22"/>
  <c r="F951" i="22"/>
  <c r="N950" i="22"/>
  <c r="G950" i="22"/>
  <c r="F950" i="22"/>
  <c r="N949" i="22"/>
  <c r="G949" i="22"/>
  <c r="F949" i="22"/>
  <c r="N948" i="22"/>
  <c r="G948" i="22"/>
  <c r="F948" i="22"/>
  <c r="N947" i="22"/>
  <c r="G947" i="22"/>
  <c r="F947" i="22"/>
  <c r="N946" i="22"/>
  <c r="G946" i="22"/>
  <c r="F946" i="22"/>
  <c r="N945" i="22"/>
  <c r="G945" i="22"/>
  <c r="F945" i="22"/>
  <c r="N944" i="22"/>
  <c r="G944" i="22"/>
  <c r="F944" i="22"/>
  <c r="N943" i="22"/>
  <c r="G943" i="22"/>
  <c r="F943" i="22"/>
  <c r="N942" i="22"/>
  <c r="G942" i="22"/>
  <c r="F942" i="22"/>
  <c r="N941" i="22"/>
  <c r="G941" i="22"/>
  <c r="F941" i="22"/>
  <c r="N940" i="22"/>
  <c r="G940" i="22"/>
  <c r="F940" i="22"/>
  <c r="N939" i="22"/>
  <c r="G939" i="22"/>
  <c r="F939" i="22"/>
  <c r="N938" i="22"/>
  <c r="G938" i="22"/>
  <c r="F938" i="22"/>
  <c r="N937" i="22"/>
  <c r="G937" i="22"/>
  <c r="F937" i="22"/>
  <c r="N936" i="22"/>
  <c r="G936" i="22"/>
  <c r="F936" i="22"/>
  <c r="N935" i="22"/>
  <c r="G935" i="22"/>
  <c r="F935" i="22"/>
  <c r="N934" i="22"/>
  <c r="G934" i="22"/>
  <c r="F934" i="22"/>
  <c r="N933" i="22"/>
  <c r="G933" i="22"/>
  <c r="F933" i="22"/>
  <c r="N932" i="22"/>
  <c r="G932" i="22"/>
  <c r="F932" i="22"/>
  <c r="N931" i="22"/>
  <c r="G931" i="22"/>
  <c r="F931" i="22"/>
  <c r="N930" i="22"/>
  <c r="G930" i="22"/>
  <c r="F930" i="22"/>
  <c r="N929" i="22"/>
  <c r="G929" i="22"/>
  <c r="F929" i="22"/>
  <c r="N928" i="22"/>
  <c r="G928" i="22"/>
  <c r="F928" i="22"/>
  <c r="N927" i="22"/>
  <c r="G927" i="22"/>
  <c r="F927" i="22"/>
  <c r="N926" i="22"/>
  <c r="G926" i="22"/>
  <c r="F926" i="22"/>
  <c r="N925" i="22"/>
  <c r="G925" i="22"/>
  <c r="F925" i="22"/>
  <c r="N924" i="22"/>
  <c r="G924" i="22"/>
  <c r="F924" i="22"/>
  <c r="N923" i="22"/>
  <c r="G923" i="22"/>
  <c r="F923" i="22"/>
  <c r="N922" i="22"/>
  <c r="G922" i="22"/>
  <c r="F922" i="22"/>
  <c r="N921" i="22"/>
  <c r="G921" i="22"/>
  <c r="F921" i="22"/>
  <c r="N920" i="22"/>
  <c r="G920" i="22"/>
  <c r="F920" i="22"/>
  <c r="N919" i="22"/>
  <c r="G919" i="22"/>
  <c r="F919" i="22"/>
  <c r="N918" i="22"/>
  <c r="G918" i="22"/>
  <c r="F918" i="22"/>
  <c r="N917" i="22"/>
  <c r="G917" i="22"/>
  <c r="F917" i="22"/>
  <c r="N916" i="22"/>
  <c r="G916" i="22"/>
  <c r="F916" i="22"/>
  <c r="N915" i="22"/>
  <c r="G915" i="22"/>
  <c r="F915" i="22"/>
  <c r="N914" i="22"/>
  <c r="G914" i="22"/>
  <c r="F914" i="22"/>
  <c r="N913" i="22"/>
  <c r="G913" i="22"/>
  <c r="F913" i="22"/>
  <c r="N912" i="22"/>
  <c r="G912" i="22"/>
  <c r="F912" i="22"/>
  <c r="N911" i="22"/>
  <c r="G911" i="22"/>
  <c r="F911" i="22"/>
  <c r="N910" i="22"/>
  <c r="G910" i="22"/>
  <c r="F910" i="22"/>
  <c r="N909" i="22"/>
  <c r="G909" i="22"/>
  <c r="F909" i="22"/>
  <c r="N908" i="22"/>
  <c r="G908" i="22"/>
  <c r="F908" i="22"/>
  <c r="N907" i="22"/>
  <c r="G907" i="22"/>
  <c r="F907" i="22"/>
  <c r="N906" i="22"/>
  <c r="G906" i="22"/>
  <c r="F906" i="22"/>
  <c r="N905" i="22"/>
  <c r="G905" i="22"/>
  <c r="F905" i="22"/>
  <c r="N904" i="22"/>
  <c r="G904" i="22"/>
  <c r="F904" i="22"/>
  <c r="N903" i="22"/>
  <c r="G903" i="22"/>
  <c r="F903" i="22"/>
  <c r="N902" i="22"/>
  <c r="G902" i="22"/>
  <c r="F902" i="22"/>
  <c r="N901" i="22"/>
  <c r="G901" i="22"/>
  <c r="F901" i="22"/>
  <c r="N900" i="22"/>
  <c r="G900" i="22"/>
  <c r="F900" i="22"/>
  <c r="N899" i="22"/>
  <c r="G899" i="22"/>
  <c r="F899" i="22"/>
  <c r="N898" i="22"/>
  <c r="G898" i="22"/>
  <c r="F898" i="22"/>
  <c r="N897" i="22"/>
  <c r="G897" i="22"/>
  <c r="F897" i="22"/>
  <c r="N896" i="22"/>
  <c r="G896" i="22"/>
  <c r="F896" i="22"/>
  <c r="N895" i="22"/>
  <c r="G895" i="22"/>
  <c r="F895" i="22"/>
  <c r="N894" i="22"/>
  <c r="G894" i="22"/>
  <c r="F894" i="22"/>
  <c r="N893" i="22"/>
  <c r="G893" i="22"/>
  <c r="F893" i="22"/>
  <c r="N892" i="22"/>
  <c r="G892" i="22"/>
  <c r="F892" i="22"/>
  <c r="N891" i="22"/>
  <c r="G891" i="22"/>
  <c r="F891" i="22"/>
  <c r="N890" i="22"/>
  <c r="G890" i="22"/>
  <c r="F890" i="22"/>
  <c r="N889" i="22"/>
  <c r="G889" i="22"/>
  <c r="F889" i="22"/>
  <c r="N888" i="22"/>
  <c r="G888" i="22"/>
  <c r="F888" i="22"/>
  <c r="N887" i="22"/>
  <c r="G887" i="22"/>
  <c r="F887" i="22"/>
  <c r="N886" i="22"/>
  <c r="G886" i="22"/>
  <c r="F886" i="22"/>
  <c r="N885" i="22"/>
  <c r="G885" i="22"/>
  <c r="F885" i="22"/>
  <c r="N884" i="22"/>
  <c r="G884" i="22"/>
  <c r="F884" i="22"/>
  <c r="N883" i="22"/>
  <c r="G883" i="22"/>
  <c r="F883" i="22"/>
  <c r="N882" i="22"/>
  <c r="G882" i="22"/>
  <c r="F882" i="22"/>
  <c r="N881" i="22"/>
  <c r="G881" i="22"/>
  <c r="F881" i="22"/>
  <c r="N880" i="22"/>
  <c r="G880" i="22"/>
  <c r="F880" i="22"/>
  <c r="N879" i="22"/>
  <c r="G879" i="22"/>
  <c r="F879" i="22"/>
  <c r="N878" i="22"/>
  <c r="G878" i="22"/>
  <c r="F878" i="22"/>
  <c r="N877" i="22"/>
  <c r="G877" i="22"/>
  <c r="F877" i="22"/>
  <c r="N876" i="22"/>
  <c r="G876" i="22"/>
  <c r="F876" i="22"/>
  <c r="N875" i="22"/>
  <c r="G875" i="22"/>
  <c r="F875" i="22"/>
  <c r="N874" i="22"/>
  <c r="G874" i="22"/>
  <c r="F874" i="22"/>
  <c r="N873" i="22"/>
  <c r="G873" i="22"/>
  <c r="F873" i="22"/>
  <c r="N872" i="22"/>
  <c r="G872" i="22"/>
  <c r="F872" i="22"/>
  <c r="N871" i="22"/>
  <c r="G871" i="22"/>
  <c r="F871" i="22"/>
  <c r="N870" i="22"/>
  <c r="G870" i="22"/>
  <c r="F870" i="22"/>
  <c r="N869" i="22"/>
  <c r="G869" i="22"/>
  <c r="F869" i="22"/>
  <c r="N868" i="22"/>
  <c r="G868" i="22"/>
  <c r="F868" i="22"/>
  <c r="N867" i="22"/>
  <c r="G867" i="22"/>
  <c r="F867" i="22"/>
  <c r="N866" i="22"/>
  <c r="G866" i="22"/>
  <c r="F866" i="22"/>
  <c r="N865" i="22"/>
  <c r="G865" i="22"/>
  <c r="F865" i="22"/>
  <c r="N864" i="22"/>
  <c r="G864" i="22"/>
  <c r="F864" i="22"/>
  <c r="N863" i="22"/>
  <c r="G863" i="22"/>
  <c r="F863" i="22"/>
  <c r="N862" i="22"/>
  <c r="G862" i="22"/>
  <c r="F862" i="22"/>
  <c r="N861" i="22"/>
  <c r="G861" i="22"/>
  <c r="F861" i="22"/>
  <c r="N860" i="22"/>
  <c r="G860" i="22"/>
  <c r="F860" i="22"/>
  <c r="N859" i="22"/>
  <c r="G859" i="22"/>
  <c r="F859" i="22"/>
  <c r="N858" i="22"/>
  <c r="G858" i="22"/>
  <c r="F858" i="22"/>
  <c r="N857" i="22"/>
  <c r="G857" i="22"/>
  <c r="F857" i="22"/>
  <c r="N856" i="22"/>
  <c r="G856" i="22"/>
  <c r="F856" i="22"/>
  <c r="N855" i="22"/>
  <c r="G855" i="22"/>
  <c r="F855" i="22"/>
  <c r="N854" i="22"/>
  <c r="G854" i="22"/>
  <c r="F854" i="22"/>
  <c r="N853" i="22"/>
  <c r="G853" i="22"/>
  <c r="F853" i="22"/>
  <c r="N852" i="22"/>
  <c r="G852" i="22"/>
  <c r="F852" i="22"/>
  <c r="N851" i="22"/>
  <c r="G851" i="22"/>
  <c r="F851" i="22"/>
  <c r="N850" i="22"/>
  <c r="G850" i="22"/>
  <c r="F850" i="22"/>
  <c r="N849" i="22"/>
  <c r="G849" i="22"/>
  <c r="F849" i="22"/>
  <c r="N848" i="22"/>
  <c r="G848" i="22"/>
  <c r="F848" i="22"/>
  <c r="N847" i="22"/>
  <c r="G847" i="22"/>
  <c r="F847" i="22"/>
  <c r="N846" i="22"/>
  <c r="G846" i="22"/>
  <c r="F846" i="22"/>
  <c r="N845" i="22"/>
  <c r="G845" i="22"/>
  <c r="F845" i="22"/>
  <c r="N844" i="22"/>
  <c r="G844" i="22"/>
  <c r="F844" i="22"/>
  <c r="N843" i="22"/>
  <c r="G843" i="22"/>
  <c r="F843" i="22"/>
  <c r="N842" i="22"/>
  <c r="G842" i="22"/>
  <c r="F842" i="22"/>
  <c r="N841" i="22"/>
  <c r="G841" i="22"/>
  <c r="F841" i="22"/>
  <c r="N840" i="22"/>
  <c r="G840" i="22"/>
  <c r="F840" i="22"/>
  <c r="N839" i="22"/>
  <c r="G839" i="22"/>
  <c r="F839" i="22"/>
  <c r="N838" i="22"/>
  <c r="G838" i="22"/>
  <c r="F838" i="22"/>
  <c r="N837" i="22"/>
  <c r="G837" i="22"/>
  <c r="F837" i="22"/>
  <c r="N836" i="22"/>
  <c r="G836" i="22"/>
  <c r="F836" i="22"/>
  <c r="N835" i="22"/>
  <c r="G835" i="22"/>
  <c r="F835" i="22"/>
  <c r="N834" i="22"/>
  <c r="G834" i="22"/>
  <c r="F834" i="22"/>
  <c r="N833" i="22"/>
  <c r="G833" i="22"/>
  <c r="F833" i="22"/>
  <c r="N832" i="22"/>
  <c r="G832" i="22"/>
  <c r="F832" i="22"/>
  <c r="N831" i="22"/>
  <c r="G831" i="22"/>
  <c r="F831" i="22"/>
  <c r="N830" i="22"/>
  <c r="G830" i="22"/>
  <c r="F830" i="22"/>
  <c r="N829" i="22"/>
  <c r="G829" i="22"/>
  <c r="F829" i="22"/>
  <c r="N828" i="22"/>
  <c r="G828" i="22"/>
  <c r="F828" i="22"/>
  <c r="N827" i="22"/>
  <c r="G827" i="22"/>
  <c r="F827" i="22"/>
  <c r="N826" i="22"/>
  <c r="G826" i="22"/>
  <c r="F826" i="22"/>
  <c r="N825" i="22"/>
  <c r="G825" i="22"/>
  <c r="F825" i="22"/>
  <c r="N824" i="22"/>
  <c r="G824" i="22"/>
  <c r="F824" i="22"/>
  <c r="N823" i="22"/>
  <c r="G823" i="22"/>
  <c r="F823" i="22"/>
  <c r="N822" i="22"/>
  <c r="G822" i="22"/>
  <c r="F822" i="22"/>
  <c r="N821" i="22"/>
  <c r="G821" i="22"/>
  <c r="F821" i="22"/>
  <c r="N820" i="22"/>
  <c r="G820" i="22"/>
  <c r="F820" i="22"/>
  <c r="N819" i="22"/>
  <c r="G819" i="22"/>
  <c r="F819" i="22"/>
  <c r="N818" i="22"/>
  <c r="G818" i="22"/>
  <c r="F818" i="22"/>
  <c r="N817" i="22"/>
  <c r="G817" i="22"/>
  <c r="F817" i="22"/>
  <c r="N816" i="22"/>
  <c r="G816" i="22"/>
  <c r="F816" i="22"/>
  <c r="N815" i="22"/>
  <c r="G815" i="22"/>
  <c r="F815" i="22"/>
  <c r="N814" i="22"/>
  <c r="G814" i="22"/>
  <c r="F814" i="22"/>
  <c r="N813" i="22"/>
  <c r="G813" i="22"/>
  <c r="F813" i="22"/>
  <c r="N812" i="22"/>
  <c r="G812" i="22"/>
  <c r="F812" i="22"/>
  <c r="N811" i="22"/>
  <c r="G811" i="22"/>
  <c r="F811" i="22"/>
  <c r="N810" i="22"/>
  <c r="G810" i="22"/>
  <c r="F810" i="22"/>
  <c r="N809" i="22"/>
  <c r="G809" i="22"/>
  <c r="F809" i="22"/>
  <c r="N808" i="22"/>
  <c r="G808" i="22"/>
  <c r="F808" i="22"/>
  <c r="N807" i="22"/>
  <c r="G807" i="22"/>
  <c r="F807" i="22"/>
  <c r="N806" i="22"/>
  <c r="G806" i="22"/>
  <c r="F806" i="22"/>
  <c r="N805" i="22"/>
  <c r="G805" i="22"/>
  <c r="F805" i="22"/>
  <c r="N804" i="22"/>
  <c r="G804" i="22"/>
  <c r="F804" i="22"/>
  <c r="N803" i="22"/>
  <c r="G803" i="22"/>
  <c r="F803" i="22"/>
  <c r="N802" i="22"/>
  <c r="G802" i="22"/>
  <c r="F802" i="22"/>
  <c r="N801" i="22"/>
  <c r="G801" i="22"/>
  <c r="F801" i="22"/>
  <c r="N800" i="22"/>
  <c r="G800" i="22"/>
  <c r="F800" i="22"/>
  <c r="N799" i="22"/>
  <c r="G799" i="22"/>
  <c r="F799" i="22"/>
  <c r="N798" i="22"/>
  <c r="G798" i="22"/>
  <c r="F798" i="22"/>
  <c r="N797" i="22"/>
  <c r="G797" i="22"/>
  <c r="F797" i="22"/>
  <c r="N796" i="22"/>
  <c r="G796" i="22"/>
  <c r="F796" i="22"/>
  <c r="N795" i="22"/>
  <c r="G795" i="22"/>
  <c r="F795" i="22"/>
  <c r="N794" i="22"/>
  <c r="G794" i="22"/>
  <c r="F794" i="22"/>
  <c r="N793" i="22"/>
  <c r="G793" i="22"/>
  <c r="F793" i="22"/>
  <c r="N792" i="22"/>
  <c r="G792" i="22"/>
  <c r="F792" i="22"/>
  <c r="N791" i="22"/>
  <c r="G791" i="22"/>
  <c r="F791" i="22"/>
  <c r="N790" i="22"/>
  <c r="G790" i="22"/>
  <c r="F790" i="22"/>
  <c r="N789" i="22"/>
  <c r="G789" i="22"/>
  <c r="F789" i="22"/>
  <c r="N788" i="22"/>
  <c r="G788" i="22"/>
  <c r="F788" i="22"/>
  <c r="N787" i="22"/>
  <c r="G787" i="22"/>
  <c r="F787" i="22"/>
  <c r="N786" i="22"/>
  <c r="G786" i="22"/>
  <c r="F786" i="22"/>
  <c r="N785" i="22"/>
  <c r="G785" i="22"/>
  <c r="F785" i="22"/>
  <c r="N784" i="22"/>
  <c r="G784" i="22"/>
  <c r="F784" i="22"/>
  <c r="N783" i="22"/>
  <c r="G783" i="22"/>
  <c r="F783" i="22"/>
  <c r="N782" i="22"/>
  <c r="G782" i="22"/>
  <c r="F782" i="22"/>
  <c r="N781" i="22"/>
  <c r="G781" i="22"/>
  <c r="F781" i="22"/>
  <c r="N780" i="22"/>
  <c r="G780" i="22"/>
  <c r="F780" i="22"/>
  <c r="N779" i="22"/>
  <c r="G779" i="22"/>
  <c r="F779" i="22"/>
  <c r="N778" i="22"/>
  <c r="G778" i="22"/>
  <c r="F778" i="22"/>
  <c r="N777" i="22"/>
  <c r="G777" i="22"/>
  <c r="F777" i="22"/>
  <c r="N776" i="22"/>
  <c r="G776" i="22"/>
  <c r="F776" i="22"/>
  <c r="N775" i="22"/>
  <c r="G775" i="22"/>
  <c r="F775" i="22"/>
  <c r="N774" i="22"/>
  <c r="G774" i="22"/>
  <c r="F774" i="22"/>
  <c r="N773" i="22"/>
  <c r="G773" i="22"/>
  <c r="F773" i="22"/>
  <c r="N772" i="22"/>
  <c r="G772" i="22"/>
  <c r="F772" i="22"/>
  <c r="N771" i="22"/>
  <c r="G771" i="22"/>
  <c r="F771" i="22"/>
  <c r="N770" i="22"/>
  <c r="G770" i="22"/>
  <c r="F770" i="22"/>
  <c r="N769" i="22"/>
  <c r="G769" i="22"/>
  <c r="F769" i="22"/>
  <c r="N768" i="22"/>
  <c r="G768" i="22"/>
  <c r="F768" i="22"/>
  <c r="N767" i="22"/>
  <c r="G767" i="22"/>
  <c r="F767" i="22"/>
  <c r="N766" i="22"/>
  <c r="G766" i="22"/>
  <c r="F766" i="22"/>
  <c r="N765" i="22"/>
  <c r="G765" i="22"/>
  <c r="F765" i="22"/>
  <c r="N764" i="22"/>
  <c r="G764" i="22"/>
  <c r="F764" i="22"/>
  <c r="N763" i="22"/>
  <c r="G763" i="22"/>
  <c r="F763" i="22"/>
  <c r="N762" i="22"/>
  <c r="G762" i="22"/>
  <c r="F762" i="22"/>
  <c r="N761" i="22"/>
  <c r="G761" i="22"/>
  <c r="F761" i="22"/>
  <c r="N760" i="22"/>
  <c r="G760" i="22"/>
  <c r="F760" i="22"/>
  <c r="N759" i="22"/>
  <c r="G759" i="22"/>
  <c r="F759" i="22"/>
  <c r="N758" i="22"/>
  <c r="G758" i="22"/>
  <c r="F758" i="22"/>
  <c r="N757" i="22"/>
  <c r="G757" i="22"/>
  <c r="F757" i="22"/>
  <c r="N756" i="22"/>
  <c r="G756" i="22"/>
  <c r="F756" i="22"/>
  <c r="N755" i="22"/>
  <c r="G755" i="22"/>
  <c r="F755" i="22"/>
  <c r="N754" i="22"/>
  <c r="G754" i="22"/>
  <c r="F754" i="22"/>
  <c r="N753" i="22"/>
  <c r="G753" i="22"/>
  <c r="F753" i="22"/>
  <c r="N752" i="22"/>
  <c r="G752" i="22"/>
  <c r="F752" i="22"/>
  <c r="N751" i="22"/>
  <c r="G751" i="22"/>
  <c r="F751" i="22"/>
  <c r="N750" i="22"/>
  <c r="G750" i="22"/>
  <c r="F750" i="22"/>
  <c r="N749" i="22"/>
  <c r="G749" i="22"/>
  <c r="F749" i="22"/>
  <c r="N748" i="22"/>
  <c r="G748" i="22"/>
  <c r="F748" i="22"/>
  <c r="N747" i="22"/>
  <c r="G747" i="22"/>
  <c r="F747" i="22"/>
  <c r="N746" i="22"/>
  <c r="G746" i="22"/>
  <c r="F746" i="22"/>
  <c r="N745" i="22"/>
  <c r="G745" i="22"/>
  <c r="F745" i="22"/>
  <c r="N744" i="22"/>
  <c r="G744" i="22"/>
  <c r="F744" i="22"/>
  <c r="N743" i="22"/>
  <c r="G743" i="22"/>
  <c r="F743" i="22"/>
  <c r="N742" i="22"/>
  <c r="G742" i="22"/>
  <c r="F742" i="22"/>
  <c r="N741" i="22"/>
  <c r="G741" i="22"/>
  <c r="F741" i="22"/>
  <c r="N740" i="22"/>
  <c r="G740" i="22"/>
  <c r="F740" i="22"/>
  <c r="N739" i="22"/>
  <c r="G739" i="22"/>
  <c r="F739" i="22"/>
  <c r="N738" i="22"/>
  <c r="G738" i="22"/>
  <c r="F738" i="22"/>
  <c r="N737" i="22"/>
  <c r="G737" i="22"/>
  <c r="F737" i="22"/>
  <c r="N736" i="22"/>
  <c r="G736" i="22"/>
  <c r="F736" i="22"/>
  <c r="N735" i="22"/>
  <c r="G735" i="22"/>
  <c r="F735" i="22"/>
  <c r="N734" i="22"/>
  <c r="G734" i="22"/>
  <c r="F734" i="22"/>
  <c r="N733" i="22"/>
  <c r="G733" i="22"/>
  <c r="F733" i="22"/>
  <c r="N732" i="22"/>
  <c r="G732" i="22"/>
  <c r="F732" i="22"/>
  <c r="N731" i="22"/>
  <c r="G731" i="22"/>
  <c r="F731" i="22"/>
  <c r="N730" i="22"/>
  <c r="G730" i="22"/>
  <c r="F730" i="22"/>
  <c r="N729" i="22"/>
  <c r="G729" i="22"/>
  <c r="F729" i="22"/>
  <c r="N728" i="22"/>
  <c r="G728" i="22"/>
  <c r="F728" i="22"/>
  <c r="N727" i="22"/>
  <c r="G727" i="22"/>
  <c r="F727" i="22"/>
  <c r="N726" i="22"/>
  <c r="G726" i="22"/>
  <c r="F726" i="22"/>
  <c r="N725" i="22"/>
  <c r="G725" i="22"/>
  <c r="F725" i="22"/>
  <c r="N724" i="22"/>
  <c r="G724" i="22"/>
  <c r="F724" i="22"/>
  <c r="N723" i="22"/>
  <c r="G723" i="22"/>
  <c r="F723" i="22"/>
  <c r="N722" i="22"/>
  <c r="G722" i="22"/>
  <c r="F722" i="22"/>
  <c r="N721" i="22"/>
  <c r="G721" i="22"/>
  <c r="F721" i="22"/>
  <c r="N720" i="22"/>
  <c r="G720" i="22"/>
  <c r="F720" i="22"/>
  <c r="N719" i="22"/>
  <c r="G719" i="22"/>
  <c r="F719" i="22"/>
  <c r="N718" i="22"/>
  <c r="G718" i="22"/>
  <c r="F718" i="22"/>
  <c r="N717" i="22"/>
  <c r="G717" i="22"/>
  <c r="F717" i="22"/>
  <c r="N716" i="22"/>
  <c r="G716" i="22"/>
  <c r="F716" i="22"/>
  <c r="N715" i="22"/>
  <c r="G715" i="22"/>
  <c r="F715" i="22"/>
  <c r="N714" i="22"/>
  <c r="G714" i="22"/>
  <c r="F714" i="22"/>
  <c r="N713" i="22"/>
  <c r="G713" i="22"/>
  <c r="F713" i="22"/>
  <c r="N712" i="22"/>
  <c r="G712" i="22"/>
  <c r="F712" i="22"/>
  <c r="N711" i="22"/>
  <c r="G711" i="22"/>
  <c r="F711" i="22"/>
  <c r="N710" i="22"/>
  <c r="G710" i="22"/>
  <c r="F710" i="22"/>
  <c r="N709" i="22"/>
  <c r="G709" i="22"/>
  <c r="F709" i="22"/>
  <c r="N708" i="22"/>
  <c r="G708" i="22"/>
  <c r="F708" i="22"/>
  <c r="N707" i="22"/>
  <c r="G707" i="22"/>
  <c r="F707" i="22"/>
  <c r="N706" i="22"/>
  <c r="G706" i="22"/>
  <c r="F706" i="22"/>
  <c r="N705" i="22"/>
  <c r="G705" i="22"/>
  <c r="F705" i="22"/>
  <c r="N704" i="22"/>
  <c r="G704" i="22"/>
  <c r="F704" i="22"/>
  <c r="N703" i="22"/>
  <c r="G703" i="22"/>
  <c r="F703" i="22"/>
  <c r="N702" i="22"/>
  <c r="G702" i="22"/>
  <c r="F702" i="22"/>
  <c r="N701" i="22"/>
  <c r="G701" i="22"/>
  <c r="F701" i="22"/>
  <c r="N700" i="22"/>
  <c r="G700" i="22"/>
  <c r="F700" i="22"/>
  <c r="N699" i="22"/>
  <c r="G699" i="22"/>
  <c r="F699" i="22"/>
  <c r="N698" i="22"/>
  <c r="G698" i="22"/>
  <c r="F698" i="22"/>
  <c r="N697" i="22"/>
  <c r="G697" i="22"/>
  <c r="F697" i="22"/>
  <c r="N696" i="22"/>
  <c r="G696" i="22"/>
  <c r="F696" i="22"/>
  <c r="N695" i="22"/>
  <c r="G695" i="22"/>
  <c r="F695" i="22"/>
  <c r="N694" i="22"/>
  <c r="G694" i="22"/>
  <c r="F694" i="22"/>
  <c r="N693" i="22"/>
  <c r="G693" i="22"/>
  <c r="F693" i="22"/>
  <c r="N692" i="22"/>
  <c r="G692" i="22"/>
  <c r="F692" i="22"/>
  <c r="N691" i="22"/>
  <c r="G691" i="22"/>
  <c r="F691" i="22"/>
  <c r="N690" i="22"/>
  <c r="G690" i="22"/>
  <c r="F690" i="22"/>
  <c r="N689" i="22"/>
  <c r="G689" i="22"/>
  <c r="F689" i="22"/>
  <c r="N688" i="22"/>
  <c r="G688" i="22"/>
  <c r="F688" i="22"/>
  <c r="N687" i="22"/>
  <c r="G687" i="22"/>
  <c r="F687" i="22"/>
  <c r="N686" i="22"/>
  <c r="G686" i="22"/>
  <c r="F686" i="22"/>
  <c r="N685" i="22"/>
  <c r="G685" i="22"/>
  <c r="F685" i="22"/>
  <c r="N684" i="22"/>
  <c r="G684" i="22"/>
  <c r="F684" i="22"/>
  <c r="N683" i="22"/>
  <c r="G683" i="22"/>
  <c r="F683" i="22"/>
  <c r="N682" i="22"/>
  <c r="G682" i="22"/>
  <c r="F682" i="22"/>
  <c r="N681" i="22"/>
  <c r="G681" i="22"/>
  <c r="F681" i="22"/>
  <c r="N680" i="22"/>
  <c r="G680" i="22"/>
  <c r="F680" i="22"/>
  <c r="N679" i="22"/>
  <c r="G679" i="22"/>
  <c r="F679" i="22"/>
  <c r="N678" i="22"/>
  <c r="G678" i="22"/>
  <c r="F678" i="22"/>
  <c r="N677" i="22"/>
  <c r="G677" i="22"/>
  <c r="F677" i="22"/>
  <c r="N676" i="22"/>
  <c r="G676" i="22"/>
  <c r="F676" i="22"/>
  <c r="N675" i="22"/>
  <c r="G675" i="22"/>
  <c r="F675" i="22"/>
  <c r="N674" i="22"/>
  <c r="G674" i="22"/>
  <c r="F674" i="22"/>
  <c r="N673" i="22"/>
  <c r="G673" i="22"/>
  <c r="F673" i="22"/>
  <c r="N672" i="22"/>
  <c r="G672" i="22"/>
  <c r="F672" i="22"/>
  <c r="N671" i="22"/>
  <c r="G671" i="22"/>
  <c r="F671" i="22"/>
  <c r="N670" i="22"/>
  <c r="G670" i="22"/>
  <c r="F670" i="22"/>
  <c r="N669" i="22"/>
  <c r="G669" i="22"/>
  <c r="F669" i="22"/>
  <c r="N668" i="22"/>
  <c r="G668" i="22"/>
  <c r="F668" i="22"/>
  <c r="N667" i="22"/>
  <c r="G667" i="22"/>
  <c r="F667" i="22"/>
  <c r="N666" i="22"/>
  <c r="G666" i="22"/>
  <c r="F666" i="22"/>
  <c r="N665" i="22"/>
  <c r="G665" i="22"/>
  <c r="F665" i="22"/>
  <c r="N664" i="22"/>
  <c r="G664" i="22"/>
  <c r="F664" i="22"/>
  <c r="N663" i="22"/>
  <c r="G663" i="22"/>
  <c r="F663" i="22"/>
  <c r="N662" i="22"/>
  <c r="G662" i="22"/>
  <c r="F662" i="22"/>
  <c r="N661" i="22"/>
  <c r="G661" i="22"/>
  <c r="F661" i="22"/>
  <c r="N660" i="22"/>
  <c r="G660" i="22"/>
  <c r="F660" i="22"/>
  <c r="N659" i="22"/>
  <c r="G659" i="22"/>
  <c r="F659" i="22"/>
  <c r="N658" i="22"/>
  <c r="G658" i="22"/>
  <c r="F658" i="22"/>
  <c r="N657" i="22"/>
  <c r="G657" i="22"/>
  <c r="F657" i="22"/>
  <c r="N656" i="22"/>
  <c r="G656" i="22"/>
  <c r="F656" i="22"/>
  <c r="N655" i="22"/>
  <c r="G655" i="22"/>
  <c r="F655" i="22"/>
  <c r="N654" i="22"/>
  <c r="G654" i="22"/>
  <c r="F654" i="22"/>
  <c r="N653" i="22"/>
  <c r="G653" i="22"/>
  <c r="F653" i="22"/>
  <c r="N652" i="22"/>
  <c r="G652" i="22"/>
  <c r="F652" i="22"/>
  <c r="N651" i="22"/>
  <c r="G651" i="22"/>
  <c r="F651" i="22"/>
  <c r="N650" i="22"/>
  <c r="G650" i="22"/>
  <c r="F650" i="22"/>
  <c r="N649" i="22"/>
  <c r="G649" i="22"/>
  <c r="F649" i="22"/>
  <c r="N648" i="22"/>
  <c r="G648" i="22"/>
  <c r="F648" i="22"/>
  <c r="N647" i="22"/>
  <c r="G647" i="22"/>
  <c r="F647" i="22"/>
  <c r="N646" i="22"/>
  <c r="G646" i="22"/>
  <c r="F646" i="22"/>
  <c r="N645" i="22"/>
  <c r="G645" i="22"/>
  <c r="F645" i="22"/>
  <c r="N644" i="22"/>
  <c r="G644" i="22"/>
  <c r="F644" i="22"/>
  <c r="N643" i="22"/>
  <c r="G643" i="22"/>
  <c r="F643" i="22"/>
  <c r="N642" i="22"/>
  <c r="G642" i="22"/>
  <c r="F642" i="22"/>
  <c r="N641" i="22"/>
  <c r="G641" i="22"/>
  <c r="F641" i="22"/>
  <c r="N640" i="22"/>
  <c r="G640" i="22"/>
  <c r="F640" i="22"/>
  <c r="N639" i="22"/>
  <c r="G639" i="22"/>
  <c r="F639" i="22"/>
  <c r="N638" i="22"/>
  <c r="G638" i="22"/>
  <c r="F638" i="22"/>
  <c r="N637" i="22"/>
  <c r="G637" i="22"/>
  <c r="F637" i="22"/>
  <c r="N636" i="22"/>
  <c r="G636" i="22"/>
  <c r="F636" i="22"/>
  <c r="N635" i="22"/>
  <c r="G635" i="22"/>
  <c r="F635" i="22"/>
  <c r="N634" i="22"/>
  <c r="G634" i="22"/>
  <c r="F634" i="22"/>
  <c r="N633" i="22"/>
  <c r="G633" i="22"/>
  <c r="F633" i="22"/>
  <c r="N632" i="22"/>
  <c r="G632" i="22"/>
  <c r="F632" i="22"/>
  <c r="N631" i="22"/>
  <c r="G631" i="22"/>
  <c r="F631" i="22"/>
  <c r="N630" i="22"/>
  <c r="G630" i="22"/>
  <c r="F630" i="22"/>
  <c r="N629" i="22"/>
  <c r="G629" i="22"/>
  <c r="F629" i="22"/>
  <c r="N628" i="22"/>
  <c r="G628" i="22"/>
  <c r="F628" i="22"/>
  <c r="N627" i="22"/>
  <c r="G627" i="22"/>
  <c r="F627" i="22"/>
  <c r="N626" i="22"/>
  <c r="G626" i="22"/>
  <c r="F626" i="22"/>
  <c r="N625" i="22"/>
  <c r="G625" i="22"/>
  <c r="F625" i="22"/>
  <c r="N624" i="22"/>
  <c r="G624" i="22"/>
  <c r="F624" i="22"/>
  <c r="N623" i="22"/>
  <c r="G623" i="22"/>
  <c r="F623" i="22"/>
  <c r="N622" i="22"/>
  <c r="G622" i="22"/>
  <c r="F622" i="22"/>
  <c r="N621" i="22"/>
  <c r="G621" i="22"/>
  <c r="F621" i="22"/>
  <c r="N620" i="22"/>
  <c r="G620" i="22"/>
  <c r="F620" i="22"/>
  <c r="N619" i="22"/>
  <c r="G619" i="22"/>
  <c r="F619" i="22"/>
  <c r="N618" i="22"/>
  <c r="G618" i="22"/>
  <c r="F618" i="22"/>
  <c r="N617" i="22"/>
  <c r="G617" i="22"/>
  <c r="F617" i="22"/>
  <c r="N616" i="22"/>
  <c r="G616" i="22"/>
  <c r="F616" i="22"/>
  <c r="N615" i="22"/>
  <c r="G615" i="22"/>
  <c r="F615" i="22"/>
  <c r="N614" i="22"/>
  <c r="G614" i="22"/>
  <c r="F614" i="22"/>
  <c r="N613" i="22"/>
  <c r="G613" i="22"/>
  <c r="F613" i="22"/>
  <c r="N612" i="22"/>
  <c r="G612" i="22"/>
  <c r="F612" i="22"/>
  <c r="N611" i="22"/>
  <c r="G611" i="22"/>
  <c r="F611" i="22"/>
  <c r="N610" i="22"/>
  <c r="G610" i="22"/>
  <c r="F610" i="22"/>
  <c r="N609" i="22"/>
  <c r="G609" i="22"/>
  <c r="F609" i="22"/>
  <c r="N608" i="22"/>
  <c r="G608" i="22"/>
  <c r="F608" i="22"/>
  <c r="N607" i="22"/>
  <c r="G607" i="22"/>
  <c r="F607" i="22"/>
  <c r="N606" i="22"/>
  <c r="G606" i="22"/>
  <c r="F606" i="22"/>
  <c r="N605" i="22"/>
  <c r="G605" i="22"/>
  <c r="F605" i="22"/>
  <c r="N604" i="22"/>
  <c r="G604" i="22"/>
  <c r="F604" i="22"/>
  <c r="N603" i="22"/>
  <c r="G603" i="22"/>
  <c r="F603" i="22"/>
  <c r="N602" i="22"/>
  <c r="G602" i="22"/>
  <c r="F602" i="22"/>
  <c r="N601" i="22"/>
  <c r="G601" i="22"/>
  <c r="F601" i="22"/>
  <c r="N600" i="22"/>
  <c r="G600" i="22"/>
  <c r="F600" i="22"/>
  <c r="N599" i="22"/>
  <c r="G599" i="22"/>
  <c r="F599" i="22"/>
  <c r="N598" i="22"/>
  <c r="G598" i="22"/>
  <c r="F598" i="22"/>
  <c r="N597" i="22"/>
  <c r="G597" i="22"/>
  <c r="F597" i="22"/>
  <c r="N596" i="22"/>
  <c r="G596" i="22"/>
  <c r="F596" i="22"/>
  <c r="N595" i="22"/>
  <c r="G595" i="22"/>
  <c r="F595" i="22"/>
  <c r="N594" i="22"/>
  <c r="G594" i="22"/>
  <c r="F594" i="22"/>
  <c r="N593" i="22"/>
  <c r="G593" i="22"/>
  <c r="F593" i="22"/>
  <c r="N592" i="22"/>
  <c r="G592" i="22"/>
  <c r="F592" i="22"/>
  <c r="N591" i="22"/>
  <c r="G591" i="22"/>
  <c r="F591" i="22"/>
  <c r="N590" i="22"/>
  <c r="G590" i="22"/>
  <c r="F590" i="22"/>
  <c r="N589" i="22"/>
  <c r="G589" i="22"/>
  <c r="F589" i="22"/>
  <c r="N588" i="22"/>
  <c r="G588" i="22"/>
  <c r="F588" i="22"/>
  <c r="N587" i="22"/>
  <c r="G587" i="22"/>
  <c r="F587" i="22"/>
  <c r="N586" i="22"/>
  <c r="G586" i="22"/>
  <c r="F586" i="22"/>
  <c r="N585" i="22"/>
  <c r="G585" i="22"/>
  <c r="F585" i="22"/>
  <c r="N584" i="22"/>
  <c r="G584" i="22"/>
  <c r="F584" i="22"/>
  <c r="N583" i="22"/>
  <c r="G583" i="22"/>
  <c r="F583" i="22"/>
  <c r="N582" i="22"/>
  <c r="G582" i="22"/>
  <c r="F582" i="22"/>
  <c r="N581" i="22"/>
  <c r="G581" i="22"/>
  <c r="F581" i="22"/>
  <c r="N580" i="22"/>
  <c r="G580" i="22"/>
  <c r="F580" i="22"/>
  <c r="N579" i="22"/>
  <c r="G579" i="22"/>
  <c r="F579" i="22"/>
  <c r="N578" i="22"/>
  <c r="G578" i="22"/>
  <c r="F578" i="22"/>
  <c r="N577" i="22"/>
  <c r="G577" i="22"/>
  <c r="F577" i="22"/>
  <c r="N576" i="22"/>
  <c r="G576" i="22"/>
  <c r="F576" i="22"/>
  <c r="N575" i="22"/>
  <c r="G575" i="22"/>
  <c r="F575" i="22"/>
  <c r="N574" i="22"/>
  <c r="G574" i="22"/>
  <c r="F574" i="22"/>
  <c r="N573" i="22"/>
  <c r="G573" i="22"/>
  <c r="F573" i="22"/>
  <c r="N572" i="22"/>
  <c r="G572" i="22"/>
  <c r="F572" i="22"/>
  <c r="N571" i="22"/>
  <c r="G571" i="22"/>
  <c r="F571" i="22"/>
  <c r="N570" i="22"/>
  <c r="G570" i="22"/>
  <c r="F570" i="22"/>
  <c r="N569" i="22"/>
  <c r="G569" i="22"/>
  <c r="F569" i="22"/>
  <c r="N568" i="22"/>
  <c r="G568" i="22"/>
  <c r="F568" i="22"/>
  <c r="N567" i="22"/>
  <c r="G567" i="22"/>
  <c r="F567" i="22"/>
  <c r="N566" i="22"/>
  <c r="G566" i="22"/>
  <c r="F566" i="22"/>
  <c r="N565" i="22"/>
  <c r="G565" i="22"/>
  <c r="F565" i="22"/>
  <c r="N564" i="22"/>
  <c r="G564" i="22"/>
  <c r="F564" i="22"/>
  <c r="N563" i="22"/>
  <c r="G563" i="22"/>
  <c r="F563" i="22"/>
  <c r="N562" i="22"/>
  <c r="G562" i="22"/>
  <c r="F562" i="22"/>
  <c r="N561" i="22"/>
  <c r="G561" i="22"/>
  <c r="F561" i="22"/>
  <c r="N560" i="22"/>
  <c r="G560" i="22"/>
  <c r="F560" i="22"/>
  <c r="N559" i="22"/>
  <c r="G559" i="22"/>
  <c r="F559" i="22"/>
  <c r="N558" i="22"/>
  <c r="G558" i="22"/>
  <c r="F558" i="22"/>
  <c r="N557" i="22"/>
  <c r="G557" i="22"/>
  <c r="F557" i="22"/>
  <c r="N556" i="22"/>
  <c r="G556" i="22"/>
  <c r="F556" i="22"/>
  <c r="N555" i="22"/>
  <c r="G555" i="22"/>
  <c r="F555" i="22"/>
  <c r="N554" i="22"/>
  <c r="G554" i="22"/>
  <c r="F554" i="22"/>
  <c r="N553" i="22"/>
  <c r="G553" i="22"/>
  <c r="F553" i="22"/>
  <c r="N552" i="22"/>
  <c r="G552" i="22"/>
  <c r="F552" i="22"/>
  <c r="N551" i="22"/>
  <c r="G551" i="22"/>
  <c r="F551" i="22"/>
  <c r="N550" i="22"/>
  <c r="G550" i="22"/>
  <c r="F550" i="22"/>
  <c r="N549" i="22"/>
  <c r="G549" i="22"/>
  <c r="F549" i="22"/>
  <c r="N548" i="22"/>
  <c r="G548" i="22"/>
  <c r="F548" i="22"/>
  <c r="N547" i="22"/>
  <c r="G547" i="22"/>
  <c r="F547" i="22"/>
  <c r="N546" i="22"/>
  <c r="G546" i="22"/>
  <c r="F546" i="22"/>
  <c r="N545" i="22"/>
  <c r="G545" i="22"/>
  <c r="F545" i="22"/>
  <c r="N544" i="22"/>
  <c r="G544" i="22"/>
  <c r="F544" i="22"/>
  <c r="N543" i="22"/>
  <c r="G543" i="22"/>
  <c r="F543" i="22"/>
  <c r="N542" i="22"/>
  <c r="G542" i="22"/>
  <c r="F542" i="22"/>
  <c r="N541" i="22"/>
  <c r="G541" i="22"/>
  <c r="F541" i="22"/>
  <c r="N540" i="22"/>
  <c r="G540" i="22"/>
  <c r="F540" i="22"/>
  <c r="N539" i="22"/>
  <c r="G539" i="22"/>
  <c r="F539" i="22"/>
  <c r="N538" i="22"/>
  <c r="G538" i="22"/>
  <c r="F538" i="22"/>
  <c r="N537" i="22"/>
  <c r="G537" i="22"/>
  <c r="F537" i="22"/>
  <c r="N536" i="22"/>
  <c r="G536" i="22"/>
  <c r="F536" i="22"/>
  <c r="N535" i="22"/>
  <c r="G535" i="22"/>
  <c r="F535" i="22"/>
  <c r="N534" i="22"/>
  <c r="G534" i="22"/>
  <c r="F534" i="22"/>
  <c r="N533" i="22"/>
  <c r="G533" i="22"/>
  <c r="F533" i="22"/>
  <c r="N532" i="22"/>
  <c r="G532" i="22"/>
  <c r="F532" i="22"/>
  <c r="N531" i="22"/>
  <c r="G531" i="22"/>
  <c r="F531" i="22"/>
  <c r="N530" i="22"/>
  <c r="G530" i="22"/>
  <c r="F530" i="22"/>
  <c r="N529" i="22"/>
  <c r="G529" i="22"/>
  <c r="F529" i="22"/>
  <c r="N528" i="22"/>
  <c r="G528" i="22"/>
  <c r="F528" i="22"/>
  <c r="N527" i="22"/>
  <c r="G527" i="22"/>
  <c r="F527" i="22"/>
  <c r="N526" i="22"/>
  <c r="G526" i="22"/>
  <c r="F526" i="22"/>
  <c r="N525" i="22"/>
  <c r="G525" i="22"/>
  <c r="F525" i="22"/>
  <c r="N524" i="22"/>
  <c r="G524" i="22"/>
  <c r="F524" i="22"/>
  <c r="N523" i="22"/>
  <c r="G523" i="22"/>
  <c r="F523" i="22"/>
  <c r="N522" i="22"/>
  <c r="G522" i="22"/>
  <c r="F522" i="22"/>
  <c r="N521" i="22"/>
  <c r="G521" i="22"/>
  <c r="F521" i="22"/>
  <c r="N520" i="22"/>
  <c r="G520" i="22"/>
  <c r="F520" i="22"/>
  <c r="N519" i="22"/>
  <c r="G519" i="22"/>
  <c r="F519" i="22"/>
  <c r="N518" i="22"/>
  <c r="G518" i="22"/>
  <c r="F518" i="22"/>
  <c r="N517" i="22"/>
  <c r="G517" i="22"/>
  <c r="F517" i="22"/>
  <c r="N516" i="22"/>
  <c r="G516" i="22"/>
  <c r="F516" i="22"/>
  <c r="N515" i="22"/>
  <c r="G515" i="22"/>
  <c r="F515" i="22"/>
  <c r="N514" i="22"/>
  <c r="G514" i="22"/>
  <c r="F514" i="22"/>
  <c r="N513" i="22"/>
  <c r="G513" i="22"/>
  <c r="F513" i="22"/>
  <c r="N512" i="22"/>
  <c r="G512" i="22"/>
  <c r="F512" i="22"/>
  <c r="N511" i="22"/>
  <c r="G511" i="22"/>
  <c r="F511" i="22"/>
  <c r="N510" i="22"/>
  <c r="G510" i="22"/>
  <c r="F510" i="22"/>
  <c r="N509" i="22"/>
  <c r="G509" i="22"/>
  <c r="F509" i="22"/>
  <c r="N508" i="22"/>
  <c r="G508" i="22"/>
  <c r="F508" i="22"/>
  <c r="N507" i="22"/>
  <c r="G507" i="22"/>
  <c r="F507" i="22"/>
  <c r="N506" i="22"/>
  <c r="G506" i="22"/>
  <c r="F506" i="22"/>
  <c r="N505" i="22"/>
  <c r="G505" i="22"/>
  <c r="F505" i="22"/>
  <c r="N504" i="22"/>
  <c r="G504" i="22"/>
  <c r="F504" i="22"/>
  <c r="N503" i="22"/>
  <c r="G503" i="22"/>
  <c r="F503" i="22"/>
  <c r="N502" i="22"/>
  <c r="G502" i="22"/>
  <c r="F502" i="22"/>
  <c r="N501" i="22"/>
  <c r="G501" i="22"/>
  <c r="F501" i="22"/>
  <c r="N500" i="22"/>
  <c r="G500" i="22"/>
  <c r="F500" i="22"/>
  <c r="N499" i="22"/>
  <c r="G499" i="22"/>
  <c r="F499" i="22"/>
  <c r="N498" i="22"/>
  <c r="G498" i="22"/>
  <c r="F498" i="22"/>
  <c r="N497" i="22"/>
  <c r="G497" i="22"/>
  <c r="F497" i="22"/>
  <c r="N496" i="22"/>
  <c r="G496" i="22"/>
  <c r="F496" i="22"/>
  <c r="N495" i="22"/>
  <c r="G495" i="22"/>
  <c r="F495" i="22"/>
  <c r="N494" i="22"/>
  <c r="G494" i="22"/>
  <c r="F494" i="22"/>
  <c r="N493" i="22"/>
  <c r="G493" i="22"/>
  <c r="F493" i="22"/>
  <c r="N492" i="22"/>
  <c r="G492" i="22"/>
  <c r="F492" i="22"/>
  <c r="N491" i="22"/>
  <c r="G491" i="22"/>
  <c r="F491" i="22"/>
  <c r="N490" i="22"/>
  <c r="G490" i="22"/>
  <c r="F490" i="22"/>
  <c r="N489" i="22"/>
  <c r="G489" i="22"/>
  <c r="F489" i="22"/>
  <c r="N488" i="22"/>
  <c r="G488" i="22"/>
  <c r="F488" i="22"/>
  <c r="N487" i="22"/>
  <c r="G487" i="22"/>
  <c r="F487" i="22"/>
  <c r="N486" i="22"/>
  <c r="G486" i="22"/>
  <c r="F486" i="22"/>
  <c r="N485" i="22"/>
  <c r="G485" i="22"/>
  <c r="F485" i="22"/>
  <c r="N484" i="22"/>
  <c r="G484" i="22"/>
  <c r="F484" i="22"/>
  <c r="N483" i="22"/>
  <c r="G483" i="22"/>
  <c r="F483" i="22"/>
  <c r="N482" i="22"/>
  <c r="G482" i="22"/>
  <c r="F482" i="22"/>
  <c r="N481" i="22"/>
  <c r="G481" i="22"/>
  <c r="F481" i="22"/>
  <c r="N480" i="22"/>
  <c r="G480" i="22"/>
  <c r="F480" i="22"/>
  <c r="N479" i="22"/>
  <c r="G479" i="22"/>
  <c r="F479" i="22"/>
  <c r="N478" i="22"/>
  <c r="G478" i="22"/>
  <c r="F478" i="22"/>
  <c r="N477" i="22"/>
  <c r="G477" i="22"/>
  <c r="F477" i="22"/>
  <c r="N476" i="22"/>
  <c r="G476" i="22"/>
  <c r="F476" i="22"/>
  <c r="N475" i="22"/>
  <c r="G475" i="22"/>
  <c r="F475" i="22"/>
  <c r="N474" i="22"/>
  <c r="G474" i="22"/>
  <c r="F474" i="22"/>
  <c r="N473" i="22"/>
  <c r="G473" i="22"/>
  <c r="F473" i="22"/>
  <c r="N472" i="22"/>
  <c r="G472" i="22"/>
  <c r="F472" i="22"/>
  <c r="N471" i="22"/>
  <c r="G471" i="22"/>
  <c r="F471" i="22"/>
  <c r="N470" i="22"/>
  <c r="G470" i="22"/>
  <c r="F470" i="22"/>
  <c r="N469" i="22"/>
  <c r="G469" i="22"/>
  <c r="F469" i="22"/>
  <c r="N468" i="22"/>
  <c r="G468" i="22"/>
  <c r="F468" i="22"/>
  <c r="N467" i="22"/>
  <c r="G467" i="22"/>
  <c r="F467" i="22"/>
  <c r="N466" i="22"/>
  <c r="G466" i="22"/>
  <c r="F466" i="22"/>
  <c r="N465" i="22"/>
  <c r="G465" i="22"/>
  <c r="F465" i="22"/>
  <c r="N464" i="22"/>
  <c r="G464" i="22"/>
  <c r="F464" i="22"/>
  <c r="N463" i="22"/>
  <c r="G463" i="22"/>
  <c r="F463" i="22"/>
  <c r="N462" i="22"/>
  <c r="G462" i="22"/>
  <c r="F462" i="22"/>
  <c r="N461" i="22"/>
  <c r="G461" i="22"/>
  <c r="F461" i="22"/>
  <c r="N460" i="22"/>
  <c r="G460" i="22"/>
  <c r="F460" i="22"/>
  <c r="N459" i="22"/>
  <c r="G459" i="22"/>
  <c r="F459" i="22"/>
  <c r="N458" i="22"/>
  <c r="G458" i="22"/>
  <c r="F458" i="22"/>
  <c r="N457" i="22"/>
  <c r="G457" i="22"/>
  <c r="F457" i="22"/>
  <c r="N456" i="22"/>
  <c r="G456" i="22"/>
  <c r="F456" i="22"/>
  <c r="N455" i="22"/>
  <c r="G455" i="22"/>
  <c r="F455" i="22"/>
  <c r="N454" i="22"/>
  <c r="G454" i="22"/>
  <c r="F454" i="22"/>
  <c r="N453" i="22"/>
  <c r="G453" i="22"/>
  <c r="F453" i="22"/>
  <c r="N452" i="22"/>
  <c r="G452" i="22"/>
  <c r="F452" i="22"/>
  <c r="N451" i="22"/>
  <c r="G451" i="22"/>
  <c r="F451" i="22"/>
  <c r="N450" i="22"/>
  <c r="G450" i="22"/>
  <c r="F450" i="22"/>
  <c r="N449" i="22"/>
  <c r="G449" i="22"/>
  <c r="F449" i="22"/>
  <c r="N448" i="22"/>
  <c r="G448" i="22"/>
  <c r="F448" i="22"/>
  <c r="N447" i="22"/>
  <c r="G447" i="22"/>
  <c r="F447" i="22"/>
  <c r="N446" i="22"/>
  <c r="G446" i="22"/>
  <c r="F446" i="22"/>
  <c r="N445" i="22"/>
  <c r="G445" i="22"/>
  <c r="F445" i="22"/>
  <c r="N444" i="22"/>
  <c r="G444" i="22"/>
  <c r="F444" i="22"/>
  <c r="N443" i="22"/>
  <c r="G443" i="22"/>
  <c r="F443" i="22"/>
  <c r="N442" i="22"/>
  <c r="G442" i="22"/>
  <c r="F442" i="22"/>
  <c r="N441" i="22"/>
  <c r="G441" i="22"/>
  <c r="F441" i="22"/>
  <c r="N440" i="22"/>
  <c r="G440" i="22"/>
  <c r="F440" i="22"/>
  <c r="N439" i="22"/>
  <c r="G439" i="22"/>
  <c r="F439" i="22"/>
  <c r="N438" i="22"/>
  <c r="G438" i="22"/>
  <c r="F438" i="22"/>
  <c r="N437" i="22"/>
  <c r="G437" i="22"/>
  <c r="F437" i="22"/>
  <c r="N436" i="22"/>
  <c r="G436" i="22"/>
  <c r="F436" i="22"/>
  <c r="N435" i="22"/>
  <c r="G435" i="22"/>
  <c r="F435" i="22"/>
  <c r="N434" i="22"/>
  <c r="G434" i="22"/>
  <c r="F434" i="22"/>
  <c r="N433" i="22"/>
  <c r="G433" i="22"/>
  <c r="F433" i="22"/>
  <c r="N432" i="22"/>
  <c r="G432" i="22"/>
  <c r="F432" i="22"/>
  <c r="N431" i="22"/>
  <c r="G431" i="22"/>
  <c r="F431" i="22"/>
  <c r="N430" i="22"/>
  <c r="G430" i="22"/>
  <c r="F430" i="22"/>
  <c r="N429" i="22"/>
  <c r="G429" i="22"/>
  <c r="F429" i="22"/>
  <c r="N428" i="22"/>
  <c r="G428" i="22"/>
  <c r="F428" i="22"/>
  <c r="N427" i="22"/>
  <c r="G427" i="22"/>
  <c r="F427" i="22"/>
  <c r="N426" i="22"/>
  <c r="G426" i="22"/>
  <c r="F426" i="22"/>
  <c r="N425" i="22"/>
  <c r="G425" i="22"/>
  <c r="F425" i="22"/>
  <c r="N424" i="22"/>
  <c r="G424" i="22"/>
  <c r="F424" i="22"/>
  <c r="N423" i="22"/>
  <c r="G423" i="22"/>
  <c r="F423" i="22"/>
  <c r="N422" i="22"/>
  <c r="G422" i="22"/>
  <c r="F422" i="22"/>
  <c r="N421" i="22"/>
  <c r="G421" i="22"/>
  <c r="F421" i="22"/>
  <c r="N420" i="22"/>
  <c r="G420" i="22"/>
  <c r="F420" i="22"/>
  <c r="N419" i="22"/>
  <c r="G419" i="22"/>
  <c r="F419" i="22"/>
  <c r="N418" i="22"/>
  <c r="G418" i="22"/>
  <c r="F418" i="22"/>
  <c r="N417" i="22"/>
  <c r="G417" i="22"/>
  <c r="F417" i="22"/>
  <c r="N416" i="22"/>
  <c r="G416" i="22"/>
  <c r="F416" i="22"/>
  <c r="N415" i="22"/>
  <c r="G415" i="22"/>
  <c r="F415" i="22"/>
  <c r="N414" i="22"/>
  <c r="G414" i="22"/>
  <c r="F414" i="22"/>
  <c r="N413" i="22"/>
  <c r="G413" i="22"/>
  <c r="F413" i="22"/>
  <c r="N412" i="22"/>
  <c r="G412" i="22"/>
  <c r="F412" i="22"/>
  <c r="N411" i="22"/>
  <c r="G411" i="22"/>
  <c r="F411" i="22"/>
  <c r="N410" i="22"/>
  <c r="G410" i="22"/>
  <c r="F410" i="22"/>
  <c r="N409" i="22"/>
  <c r="G409" i="22"/>
  <c r="F409" i="22"/>
  <c r="N408" i="22"/>
  <c r="G408" i="22"/>
  <c r="F408" i="22"/>
  <c r="N407" i="22"/>
  <c r="G407" i="22"/>
  <c r="F407" i="22"/>
  <c r="N406" i="22"/>
  <c r="G406" i="22"/>
  <c r="F406" i="22"/>
  <c r="N405" i="22"/>
  <c r="G405" i="22"/>
  <c r="F405" i="22"/>
  <c r="N404" i="22"/>
  <c r="G404" i="22"/>
  <c r="F404" i="22"/>
  <c r="N403" i="22"/>
  <c r="G403" i="22"/>
  <c r="F403" i="22"/>
  <c r="N402" i="22"/>
  <c r="G402" i="22"/>
  <c r="F402" i="22"/>
  <c r="N401" i="22"/>
  <c r="G401" i="22"/>
  <c r="F401" i="22"/>
  <c r="N400" i="22"/>
  <c r="G400" i="22"/>
  <c r="F400" i="22"/>
  <c r="N399" i="22"/>
  <c r="G399" i="22"/>
  <c r="F399" i="22"/>
  <c r="N398" i="22"/>
  <c r="G398" i="22"/>
  <c r="F398" i="22"/>
  <c r="N397" i="22"/>
  <c r="G397" i="22"/>
  <c r="F397" i="22"/>
  <c r="N396" i="22"/>
  <c r="G396" i="22"/>
  <c r="F396" i="22"/>
  <c r="N395" i="22"/>
  <c r="G395" i="22"/>
  <c r="F395" i="22"/>
  <c r="N394" i="22"/>
  <c r="G394" i="22"/>
  <c r="F394" i="22"/>
  <c r="N393" i="22"/>
  <c r="G393" i="22"/>
  <c r="F393" i="22"/>
  <c r="N392" i="22"/>
  <c r="G392" i="22"/>
  <c r="F392" i="22"/>
  <c r="N391" i="22"/>
  <c r="G391" i="22"/>
  <c r="F391" i="22"/>
  <c r="N390" i="22"/>
  <c r="G390" i="22"/>
  <c r="F390" i="22"/>
  <c r="N389" i="22"/>
  <c r="G389" i="22"/>
  <c r="F389" i="22"/>
  <c r="N388" i="22"/>
  <c r="G388" i="22"/>
  <c r="F388" i="22"/>
  <c r="N387" i="22"/>
  <c r="G387" i="22"/>
  <c r="F387" i="22"/>
  <c r="N386" i="22"/>
  <c r="G386" i="22"/>
  <c r="F386" i="22"/>
  <c r="N385" i="22"/>
  <c r="G385" i="22"/>
  <c r="F385" i="22"/>
  <c r="N384" i="22"/>
  <c r="G384" i="22"/>
  <c r="F384" i="22"/>
  <c r="N383" i="22"/>
  <c r="G383" i="22"/>
  <c r="F383" i="22"/>
  <c r="N382" i="22"/>
  <c r="G382" i="22"/>
  <c r="F382" i="22"/>
  <c r="N381" i="22"/>
  <c r="G381" i="22"/>
  <c r="F381" i="22"/>
  <c r="N380" i="22"/>
  <c r="G380" i="22"/>
  <c r="F380" i="22"/>
  <c r="N379" i="22"/>
  <c r="G379" i="22"/>
  <c r="F379" i="22"/>
  <c r="N378" i="22"/>
  <c r="G378" i="22"/>
  <c r="F378" i="22"/>
  <c r="N377" i="22"/>
  <c r="G377" i="22"/>
  <c r="F377" i="22"/>
  <c r="N376" i="22"/>
  <c r="G376" i="22"/>
  <c r="F376" i="22"/>
  <c r="N375" i="22"/>
  <c r="G375" i="22"/>
  <c r="F375" i="22"/>
  <c r="N374" i="22"/>
  <c r="G374" i="22"/>
  <c r="F374" i="22"/>
  <c r="N373" i="22"/>
  <c r="G373" i="22"/>
  <c r="F373" i="22"/>
  <c r="N372" i="22"/>
  <c r="G372" i="22"/>
  <c r="F372" i="22"/>
  <c r="N371" i="22"/>
  <c r="G371" i="22"/>
  <c r="F371" i="22"/>
  <c r="N370" i="22"/>
  <c r="G370" i="22"/>
  <c r="F370" i="22"/>
  <c r="N369" i="22"/>
  <c r="G369" i="22"/>
  <c r="F369" i="22"/>
  <c r="N368" i="22"/>
  <c r="G368" i="22"/>
  <c r="F368" i="22"/>
  <c r="N367" i="22"/>
  <c r="G367" i="22"/>
  <c r="F367" i="22"/>
  <c r="N366" i="22"/>
  <c r="G366" i="22"/>
  <c r="F366" i="22"/>
  <c r="N365" i="22"/>
  <c r="G365" i="22"/>
  <c r="F365" i="22"/>
  <c r="N364" i="22"/>
  <c r="G364" i="22"/>
  <c r="F364" i="22"/>
  <c r="N363" i="22"/>
  <c r="G363" i="22"/>
  <c r="F363" i="22"/>
  <c r="N362" i="22"/>
  <c r="G362" i="22"/>
  <c r="F362" i="22"/>
  <c r="N361" i="22"/>
  <c r="G361" i="22"/>
  <c r="F361" i="22"/>
  <c r="N360" i="22"/>
  <c r="G360" i="22"/>
  <c r="F360" i="22"/>
  <c r="N359" i="22"/>
  <c r="G359" i="22"/>
  <c r="F359" i="22"/>
  <c r="N358" i="22"/>
  <c r="G358" i="22"/>
  <c r="F358" i="22"/>
  <c r="N357" i="22"/>
  <c r="G357" i="22"/>
  <c r="F357" i="22"/>
  <c r="N356" i="22"/>
  <c r="G356" i="22"/>
  <c r="F356" i="22"/>
  <c r="N355" i="22"/>
  <c r="G355" i="22"/>
  <c r="F355" i="22"/>
  <c r="N354" i="22"/>
  <c r="G354" i="22"/>
  <c r="F354" i="22"/>
  <c r="N353" i="22"/>
  <c r="G353" i="22"/>
  <c r="F353" i="22"/>
  <c r="N352" i="22"/>
  <c r="G352" i="22"/>
  <c r="F352" i="22"/>
  <c r="N351" i="22"/>
  <c r="G351" i="22"/>
  <c r="F351" i="22"/>
  <c r="N350" i="22"/>
  <c r="G350" i="22"/>
  <c r="F350" i="22"/>
  <c r="N349" i="22"/>
  <c r="G349" i="22"/>
  <c r="F349" i="22"/>
  <c r="N348" i="22"/>
  <c r="G348" i="22"/>
  <c r="F348" i="22"/>
  <c r="N347" i="22"/>
  <c r="G347" i="22"/>
  <c r="F347" i="22"/>
  <c r="N346" i="22"/>
  <c r="G346" i="22"/>
  <c r="F346" i="22"/>
  <c r="N345" i="22"/>
  <c r="G345" i="22"/>
  <c r="F345" i="22"/>
  <c r="N344" i="22"/>
  <c r="G344" i="22"/>
  <c r="F344" i="22"/>
  <c r="N343" i="22"/>
  <c r="G343" i="22"/>
  <c r="F343" i="22"/>
  <c r="N342" i="22"/>
  <c r="G342" i="22"/>
  <c r="F342" i="22"/>
  <c r="N341" i="22"/>
  <c r="G341" i="22"/>
  <c r="F341" i="22"/>
  <c r="N340" i="22"/>
  <c r="G340" i="22"/>
  <c r="F340" i="22"/>
  <c r="N339" i="22"/>
  <c r="G339" i="22"/>
  <c r="F339" i="22"/>
  <c r="N338" i="22"/>
  <c r="G338" i="22"/>
  <c r="F338" i="22"/>
  <c r="N337" i="22"/>
  <c r="G337" i="22"/>
  <c r="F337" i="22"/>
  <c r="N336" i="22"/>
  <c r="G336" i="22"/>
  <c r="F336" i="22"/>
  <c r="N335" i="22"/>
  <c r="G335" i="22"/>
  <c r="F335" i="22"/>
  <c r="N334" i="22"/>
  <c r="G334" i="22"/>
  <c r="F334" i="22"/>
  <c r="N333" i="22"/>
  <c r="G333" i="22"/>
  <c r="F333" i="22"/>
  <c r="N332" i="22"/>
  <c r="G332" i="22"/>
  <c r="F332" i="22"/>
  <c r="N331" i="22"/>
  <c r="G331" i="22"/>
  <c r="F331" i="22"/>
  <c r="N330" i="22"/>
  <c r="G330" i="22"/>
  <c r="F330" i="22"/>
  <c r="N329" i="22"/>
  <c r="G329" i="22"/>
  <c r="F329" i="22"/>
  <c r="N328" i="22"/>
  <c r="G328" i="22"/>
  <c r="F328" i="22"/>
  <c r="N327" i="22"/>
  <c r="G327" i="22"/>
  <c r="F327" i="22"/>
  <c r="N326" i="22"/>
  <c r="G326" i="22"/>
  <c r="F326" i="22"/>
  <c r="N325" i="22"/>
  <c r="G325" i="22"/>
  <c r="F325" i="22"/>
  <c r="N324" i="22"/>
  <c r="G324" i="22"/>
  <c r="F324" i="22"/>
  <c r="N323" i="22"/>
  <c r="G323" i="22"/>
  <c r="F323" i="22"/>
  <c r="N322" i="22"/>
  <c r="G322" i="22"/>
  <c r="F322" i="22"/>
  <c r="N321" i="22"/>
  <c r="G321" i="22"/>
  <c r="F321" i="22"/>
  <c r="N320" i="22"/>
  <c r="G320" i="22"/>
  <c r="F320" i="22"/>
  <c r="N319" i="22"/>
  <c r="G319" i="22"/>
  <c r="F319" i="22"/>
  <c r="N318" i="22"/>
  <c r="G318" i="22"/>
  <c r="F318" i="22"/>
  <c r="N317" i="22"/>
  <c r="G317" i="22"/>
  <c r="F317" i="22"/>
  <c r="N316" i="22"/>
  <c r="G316" i="22"/>
  <c r="F316" i="22"/>
  <c r="N315" i="22"/>
  <c r="G315" i="22"/>
  <c r="F315" i="22"/>
  <c r="N314" i="22"/>
  <c r="G314" i="22"/>
  <c r="F314" i="22"/>
  <c r="N313" i="22"/>
  <c r="G313" i="22"/>
  <c r="F313" i="22"/>
  <c r="N312" i="22"/>
  <c r="G312" i="22"/>
  <c r="F312" i="22"/>
  <c r="N311" i="22"/>
  <c r="G311" i="22"/>
  <c r="F311" i="22"/>
  <c r="N310" i="22"/>
  <c r="G310" i="22"/>
  <c r="F310" i="22"/>
  <c r="N309" i="22"/>
  <c r="G309" i="22"/>
  <c r="F309" i="22"/>
  <c r="N308" i="22"/>
  <c r="G308" i="22"/>
  <c r="F308" i="22"/>
  <c r="N307" i="22"/>
  <c r="G307" i="22"/>
  <c r="F307" i="22"/>
  <c r="N306" i="22"/>
  <c r="G306" i="22"/>
  <c r="F306" i="22"/>
  <c r="N305" i="22"/>
  <c r="G305" i="22"/>
  <c r="F305" i="22"/>
  <c r="N304" i="22"/>
  <c r="G304" i="22"/>
  <c r="F304" i="22"/>
  <c r="N303" i="22"/>
  <c r="G303" i="22"/>
  <c r="F303" i="22"/>
  <c r="N302" i="22"/>
  <c r="G302" i="22"/>
  <c r="F302" i="22"/>
  <c r="N301" i="22"/>
  <c r="G301" i="22"/>
  <c r="F301" i="22"/>
  <c r="N300" i="22"/>
  <c r="G300" i="22"/>
  <c r="F300" i="22"/>
  <c r="N299" i="22"/>
  <c r="G299" i="22"/>
  <c r="F299" i="22"/>
  <c r="N298" i="22"/>
  <c r="G298" i="22"/>
  <c r="F298" i="22"/>
  <c r="N297" i="22"/>
  <c r="G297" i="22"/>
  <c r="F297" i="22"/>
  <c r="N296" i="22"/>
  <c r="G296" i="22"/>
  <c r="F296" i="22"/>
  <c r="N295" i="22"/>
  <c r="G295" i="22"/>
  <c r="F295" i="22"/>
  <c r="N294" i="22"/>
  <c r="G294" i="22"/>
  <c r="F294" i="22"/>
  <c r="N293" i="22"/>
  <c r="G293" i="22"/>
  <c r="F293" i="22"/>
  <c r="N292" i="22"/>
  <c r="G292" i="22"/>
  <c r="F292" i="22"/>
  <c r="N291" i="22"/>
  <c r="G291" i="22"/>
  <c r="F291" i="22"/>
  <c r="N290" i="22"/>
  <c r="G290" i="22"/>
  <c r="F290" i="22"/>
  <c r="N289" i="22"/>
  <c r="G289" i="22"/>
  <c r="F289" i="22"/>
  <c r="N288" i="22"/>
  <c r="G288" i="22"/>
  <c r="F288" i="22"/>
  <c r="N287" i="22"/>
  <c r="G287" i="22"/>
  <c r="F287" i="22"/>
  <c r="N286" i="22"/>
  <c r="G286" i="22"/>
  <c r="F286" i="22"/>
  <c r="N285" i="22"/>
  <c r="G285" i="22"/>
  <c r="F285" i="22"/>
  <c r="N284" i="22"/>
  <c r="G284" i="22"/>
  <c r="F284" i="22"/>
  <c r="N283" i="22"/>
  <c r="G283" i="22"/>
  <c r="F283" i="22"/>
  <c r="N282" i="22"/>
  <c r="G282" i="22"/>
  <c r="F282" i="22"/>
  <c r="N281" i="22"/>
  <c r="G281" i="22"/>
  <c r="F281" i="22"/>
  <c r="N280" i="22"/>
  <c r="G280" i="22"/>
  <c r="F280" i="22"/>
  <c r="N279" i="22"/>
  <c r="G279" i="22"/>
  <c r="F279" i="22"/>
  <c r="N278" i="22"/>
  <c r="G278" i="22"/>
  <c r="F278" i="22"/>
  <c r="N277" i="22"/>
  <c r="G277" i="22"/>
  <c r="F277" i="22"/>
  <c r="N276" i="22"/>
  <c r="G276" i="22"/>
  <c r="F276" i="22"/>
  <c r="N275" i="22"/>
  <c r="G275" i="22"/>
  <c r="F275" i="22"/>
  <c r="N274" i="22"/>
  <c r="G274" i="22"/>
  <c r="F274" i="22"/>
  <c r="N273" i="22"/>
  <c r="G273" i="22"/>
  <c r="F273" i="22"/>
  <c r="N272" i="22"/>
  <c r="G272" i="22"/>
  <c r="F272" i="22"/>
  <c r="N271" i="22"/>
  <c r="G271" i="22"/>
  <c r="F271" i="22"/>
  <c r="N270" i="22"/>
  <c r="G270" i="22"/>
  <c r="F270" i="22"/>
  <c r="N269" i="22"/>
  <c r="G269" i="22"/>
  <c r="F269" i="22"/>
  <c r="N268" i="22"/>
  <c r="G268" i="22"/>
  <c r="F268" i="22"/>
  <c r="N267" i="22"/>
  <c r="G267" i="22"/>
  <c r="F267" i="22"/>
  <c r="N266" i="22"/>
  <c r="G266" i="22"/>
  <c r="F266" i="22"/>
  <c r="N265" i="22"/>
  <c r="G265" i="22"/>
  <c r="F265" i="22"/>
  <c r="N264" i="22"/>
  <c r="G264" i="22"/>
  <c r="F264" i="22"/>
  <c r="N263" i="22"/>
  <c r="G263" i="22"/>
  <c r="F263" i="22"/>
  <c r="N262" i="22"/>
  <c r="G262" i="22"/>
  <c r="F262" i="22"/>
  <c r="N261" i="22"/>
  <c r="G261" i="22"/>
  <c r="F261" i="22"/>
  <c r="N260" i="22"/>
  <c r="G260" i="22"/>
  <c r="F260" i="22"/>
  <c r="N259" i="22"/>
  <c r="G259" i="22"/>
  <c r="F259" i="22"/>
  <c r="N258" i="22"/>
  <c r="G258" i="22"/>
  <c r="F258" i="22"/>
  <c r="N257" i="22"/>
  <c r="G257" i="22"/>
  <c r="F257" i="22"/>
  <c r="N256" i="22"/>
  <c r="G256" i="22"/>
  <c r="F256" i="22"/>
  <c r="N255" i="22"/>
  <c r="G255" i="22"/>
  <c r="F255" i="22"/>
  <c r="N254" i="22"/>
  <c r="G254" i="22"/>
  <c r="F254" i="22"/>
  <c r="N253" i="22"/>
  <c r="G253" i="22"/>
  <c r="F253" i="22"/>
  <c r="N252" i="22"/>
  <c r="G252" i="22"/>
  <c r="F252" i="22"/>
  <c r="N251" i="22"/>
  <c r="G251" i="22"/>
  <c r="F251" i="22"/>
  <c r="N250" i="22"/>
  <c r="G250" i="22"/>
  <c r="F250" i="22"/>
  <c r="N249" i="22"/>
  <c r="G249" i="22"/>
  <c r="F249" i="22"/>
  <c r="N248" i="22"/>
  <c r="G248" i="22"/>
  <c r="F248" i="22"/>
  <c r="N247" i="22"/>
  <c r="G247" i="22"/>
  <c r="F247" i="22"/>
  <c r="N246" i="22"/>
  <c r="G246" i="22"/>
  <c r="F246" i="22"/>
  <c r="N245" i="22"/>
  <c r="G245" i="22"/>
  <c r="F245" i="22"/>
  <c r="N244" i="22"/>
  <c r="G244" i="22"/>
  <c r="F244" i="22"/>
  <c r="N243" i="22"/>
  <c r="G243" i="22"/>
  <c r="F243" i="22"/>
  <c r="N242" i="22"/>
  <c r="G242" i="22"/>
  <c r="F242" i="22"/>
  <c r="N241" i="22"/>
  <c r="G241" i="22"/>
  <c r="F241" i="22"/>
  <c r="N240" i="22"/>
  <c r="G240" i="22"/>
  <c r="F240" i="22"/>
  <c r="N239" i="22"/>
  <c r="G239" i="22"/>
  <c r="F239" i="22"/>
  <c r="N238" i="22"/>
  <c r="G238" i="22"/>
  <c r="F238" i="22"/>
  <c r="N237" i="22"/>
  <c r="G237" i="22"/>
  <c r="F237" i="22"/>
  <c r="N236" i="22"/>
  <c r="G236" i="22"/>
  <c r="F236" i="22"/>
  <c r="N235" i="22"/>
  <c r="G235" i="22"/>
  <c r="F235" i="22"/>
  <c r="N234" i="22"/>
  <c r="G234" i="22"/>
  <c r="F234" i="22"/>
  <c r="N233" i="22"/>
  <c r="G233" i="22"/>
  <c r="F233" i="22"/>
  <c r="N232" i="22"/>
  <c r="G232" i="22"/>
  <c r="F232" i="22"/>
  <c r="N231" i="22"/>
  <c r="G231" i="22"/>
  <c r="F231" i="22"/>
  <c r="N230" i="22"/>
  <c r="G230" i="22"/>
  <c r="F230" i="22"/>
  <c r="N229" i="22"/>
  <c r="G229" i="22"/>
  <c r="F229" i="22"/>
  <c r="N228" i="22"/>
  <c r="G228" i="22"/>
  <c r="F228" i="22"/>
  <c r="N227" i="22"/>
  <c r="G227" i="22"/>
  <c r="F227" i="22"/>
  <c r="N226" i="22"/>
  <c r="G226" i="22"/>
  <c r="F226" i="22"/>
  <c r="N225" i="22"/>
  <c r="G225" i="22"/>
  <c r="F225" i="22"/>
  <c r="N224" i="22"/>
  <c r="G224" i="22"/>
  <c r="F224" i="22"/>
  <c r="N223" i="22"/>
  <c r="G223" i="22"/>
  <c r="F223" i="22"/>
  <c r="N222" i="22"/>
  <c r="G222" i="22"/>
  <c r="F222" i="22"/>
  <c r="N221" i="22"/>
  <c r="G221" i="22"/>
  <c r="F221" i="22"/>
  <c r="N220" i="22"/>
  <c r="G220" i="22"/>
  <c r="F220" i="22"/>
  <c r="N219" i="22"/>
  <c r="G219" i="22"/>
  <c r="F219" i="22"/>
  <c r="N218" i="22"/>
  <c r="G218" i="22"/>
  <c r="F218" i="22"/>
  <c r="N217" i="22"/>
  <c r="G217" i="22"/>
  <c r="F217" i="22"/>
  <c r="N216" i="22"/>
  <c r="G216" i="22"/>
  <c r="F216" i="22"/>
  <c r="N215" i="22"/>
  <c r="G215" i="22"/>
  <c r="F215" i="22"/>
  <c r="N214" i="22"/>
  <c r="G214" i="22"/>
  <c r="F214" i="22"/>
  <c r="N213" i="22"/>
  <c r="G213" i="22"/>
  <c r="F213" i="22"/>
  <c r="N212" i="22"/>
  <c r="G212" i="22"/>
  <c r="F212" i="22"/>
  <c r="N211" i="22"/>
  <c r="G211" i="22"/>
  <c r="F211" i="22"/>
  <c r="N210" i="22"/>
  <c r="G210" i="22"/>
  <c r="F210" i="22"/>
  <c r="N209" i="22"/>
  <c r="G209" i="22"/>
  <c r="F209" i="22"/>
  <c r="N208" i="22"/>
  <c r="G208" i="22"/>
  <c r="F208" i="22"/>
  <c r="N207" i="22"/>
  <c r="G207" i="22"/>
  <c r="F207" i="22"/>
  <c r="N206" i="22"/>
  <c r="G206" i="22"/>
  <c r="F206" i="22"/>
  <c r="N205" i="22"/>
  <c r="G205" i="22"/>
  <c r="F205" i="22"/>
  <c r="N204" i="22"/>
  <c r="G204" i="22"/>
  <c r="F204" i="22"/>
  <c r="N203" i="22"/>
  <c r="G203" i="22"/>
  <c r="F203" i="22"/>
  <c r="N202" i="22"/>
  <c r="G202" i="22"/>
  <c r="F202" i="22"/>
  <c r="N201" i="22"/>
  <c r="G201" i="22"/>
  <c r="F201" i="22"/>
  <c r="N200" i="22"/>
  <c r="G200" i="22"/>
  <c r="F200" i="22"/>
  <c r="N199" i="22"/>
  <c r="G199" i="22"/>
  <c r="F199" i="22"/>
  <c r="N198" i="22"/>
  <c r="G198" i="22"/>
  <c r="F198" i="22"/>
  <c r="N197" i="22"/>
  <c r="G197" i="22"/>
  <c r="F197" i="22"/>
  <c r="N196" i="22"/>
  <c r="G196" i="22"/>
  <c r="F196" i="22"/>
  <c r="N195" i="22"/>
  <c r="G195" i="22"/>
  <c r="F195" i="22"/>
  <c r="N194" i="22"/>
  <c r="G194" i="22"/>
  <c r="F194" i="22"/>
  <c r="N193" i="22"/>
  <c r="G193" i="22"/>
  <c r="F193" i="22"/>
  <c r="N192" i="22"/>
  <c r="G192" i="22"/>
  <c r="F192" i="22"/>
  <c r="N191" i="22"/>
  <c r="G191" i="22"/>
  <c r="F191" i="22"/>
  <c r="N190" i="22"/>
  <c r="G190" i="22"/>
  <c r="F190" i="22"/>
  <c r="N189" i="22"/>
  <c r="G189" i="22"/>
  <c r="F189" i="22"/>
  <c r="N188" i="22"/>
  <c r="G188" i="22"/>
  <c r="F188" i="22"/>
  <c r="N187" i="22"/>
  <c r="G187" i="22"/>
  <c r="F187" i="22"/>
  <c r="N186" i="22"/>
  <c r="G186" i="22"/>
  <c r="F186" i="22"/>
  <c r="N185" i="22"/>
  <c r="G185" i="22"/>
  <c r="F185" i="22"/>
  <c r="N184" i="22"/>
  <c r="G184" i="22"/>
  <c r="F184" i="22"/>
  <c r="N183" i="22"/>
  <c r="G183" i="22"/>
  <c r="F183" i="22"/>
  <c r="N182" i="22"/>
  <c r="G182" i="22"/>
  <c r="F182" i="22"/>
  <c r="N181" i="22"/>
  <c r="G181" i="22"/>
  <c r="F181" i="22"/>
  <c r="N180" i="22"/>
  <c r="G180" i="22"/>
  <c r="F180" i="22"/>
  <c r="N179" i="22"/>
  <c r="G179" i="22"/>
  <c r="F179" i="22"/>
  <c r="N178" i="22"/>
  <c r="G178" i="22"/>
  <c r="F178" i="22"/>
  <c r="N177" i="22"/>
  <c r="G177" i="22"/>
  <c r="F177" i="22"/>
  <c r="N176" i="22"/>
  <c r="G176" i="22"/>
  <c r="F176" i="22"/>
  <c r="N175" i="22"/>
  <c r="G175" i="22"/>
  <c r="F175" i="22"/>
  <c r="N174" i="22"/>
  <c r="G174" i="22"/>
  <c r="F174" i="22"/>
  <c r="N173" i="22"/>
  <c r="G173" i="22"/>
  <c r="F173" i="22"/>
  <c r="N172" i="22"/>
  <c r="G172" i="22"/>
  <c r="F172" i="22"/>
  <c r="N171" i="22"/>
  <c r="G171" i="22"/>
  <c r="F171" i="22"/>
  <c r="N170" i="22"/>
  <c r="G170" i="22"/>
  <c r="F170" i="22"/>
  <c r="N169" i="22"/>
  <c r="G169" i="22"/>
  <c r="F169" i="22"/>
  <c r="N168" i="22"/>
  <c r="G168" i="22"/>
  <c r="F168" i="22"/>
  <c r="N167" i="22"/>
  <c r="G167" i="22"/>
  <c r="F167" i="22"/>
  <c r="N166" i="22"/>
  <c r="G166" i="22"/>
  <c r="F166" i="22"/>
  <c r="N165" i="22"/>
  <c r="G165" i="22"/>
  <c r="F165" i="22"/>
  <c r="N164" i="22"/>
  <c r="G164" i="22"/>
  <c r="F164" i="22"/>
  <c r="N163" i="22"/>
  <c r="G163" i="22"/>
  <c r="F163" i="22"/>
  <c r="N162" i="22"/>
  <c r="G162" i="22"/>
  <c r="F162" i="22"/>
  <c r="N161" i="22"/>
  <c r="G161" i="22"/>
  <c r="F161" i="22"/>
  <c r="N160" i="22"/>
  <c r="G160" i="22"/>
  <c r="F160" i="22"/>
  <c r="N159" i="22"/>
  <c r="G159" i="22"/>
  <c r="F159" i="22"/>
  <c r="N158" i="22"/>
  <c r="G158" i="22"/>
  <c r="F158" i="22"/>
  <c r="N157" i="22"/>
  <c r="G157" i="22"/>
  <c r="F157" i="22"/>
  <c r="N156" i="22"/>
  <c r="G156" i="22"/>
  <c r="F156" i="22"/>
  <c r="N155" i="22"/>
  <c r="G155" i="22"/>
  <c r="F155" i="22"/>
  <c r="N154" i="22"/>
  <c r="G154" i="22"/>
  <c r="F154" i="22"/>
  <c r="N153" i="22"/>
  <c r="G153" i="22"/>
  <c r="F153" i="22"/>
  <c r="N152" i="22"/>
  <c r="G152" i="22"/>
  <c r="F152" i="22"/>
  <c r="N151" i="22"/>
  <c r="G151" i="22"/>
  <c r="F151" i="22"/>
  <c r="N150" i="22"/>
  <c r="G150" i="22"/>
  <c r="F150" i="22"/>
  <c r="N149" i="22"/>
  <c r="G149" i="22"/>
  <c r="F149" i="22"/>
  <c r="N148" i="22"/>
  <c r="G148" i="22"/>
  <c r="F148" i="22"/>
  <c r="N147" i="22"/>
  <c r="G147" i="22"/>
  <c r="F147" i="22"/>
  <c r="N146" i="22"/>
  <c r="G146" i="22"/>
  <c r="F146" i="22"/>
  <c r="N145" i="22"/>
  <c r="G145" i="22"/>
  <c r="F145" i="22"/>
  <c r="N144" i="22"/>
  <c r="G144" i="22"/>
  <c r="F144" i="22"/>
  <c r="N143" i="22"/>
  <c r="G143" i="22"/>
  <c r="F143" i="22"/>
  <c r="N142" i="22"/>
  <c r="G142" i="22"/>
  <c r="F142" i="22"/>
  <c r="N141" i="22"/>
  <c r="G141" i="22"/>
  <c r="F141" i="22"/>
  <c r="N140" i="22"/>
  <c r="G140" i="22"/>
  <c r="F140" i="22"/>
  <c r="N139" i="22"/>
  <c r="G139" i="22"/>
  <c r="F139" i="22"/>
  <c r="N138" i="22"/>
  <c r="G138" i="22"/>
  <c r="F138" i="22"/>
  <c r="N137" i="22"/>
  <c r="G137" i="22"/>
  <c r="F137" i="22"/>
  <c r="N136" i="22"/>
  <c r="G136" i="22"/>
  <c r="F136" i="22"/>
  <c r="N135" i="22"/>
  <c r="G135" i="22"/>
  <c r="F135" i="22"/>
  <c r="N134" i="22"/>
  <c r="G134" i="22"/>
  <c r="F134" i="22"/>
  <c r="N133" i="22"/>
  <c r="G133" i="22"/>
  <c r="F133" i="22"/>
  <c r="N132" i="22"/>
  <c r="G132" i="22"/>
  <c r="F132" i="22"/>
  <c r="N131" i="22"/>
  <c r="G131" i="22"/>
  <c r="F131" i="22"/>
  <c r="N130" i="22"/>
  <c r="G130" i="22"/>
  <c r="F130" i="22"/>
  <c r="N129" i="22"/>
  <c r="G129" i="22"/>
  <c r="F129" i="22"/>
  <c r="N128" i="22"/>
  <c r="G128" i="22"/>
  <c r="F128" i="22"/>
  <c r="N127" i="22"/>
  <c r="G127" i="22"/>
  <c r="F127" i="22"/>
  <c r="N126" i="22"/>
  <c r="G126" i="22"/>
  <c r="F126" i="22"/>
  <c r="N125" i="22"/>
  <c r="G125" i="22"/>
  <c r="F125" i="22"/>
  <c r="N124" i="22"/>
  <c r="G124" i="22"/>
  <c r="F124" i="22"/>
  <c r="N123" i="22"/>
  <c r="G123" i="22"/>
  <c r="F123" i="22"/>
  <c r="N122" i="22"/>
  <c r="G122" i="22"/>
  <c r="F122" i="22"/>
  <c r="N121" i="22"/>
  <c r="G121" i="22"/>
  <c r="F121" i="22"/>
  <c r="N120" i="22"/>
  <c r="G120" i="22"/>
  <c r="F120" i="22"/>
  <c r="N119" i="22"/>
  <c r="G119" i="22"/>
  <c r="F119" i="22"/>
  <c r="N118" i="22"/>
  <c r="G118" i="22"/>
  <c r="F118" i="22"/>
  <c r="N117" i="22"/>
  <c r="G117" i="22"/>
  <c r="F117" i="22"/>
  <c r="N116" i="22"/>
  <c r="G116" i="22"/>
  <c r="F116" i="22"/>
  <c r="N115" i="22"/>
  <c r="G115" i="22"/>
  <c r="F115" i="22"/>
  <c r="N114" i="22"/>
  <c r="G114" i="22"/>
  <c r="F114" i="22"/>
  <c r="N113" i="22"/>
  <c r="G113" i="22"/>
  <c r="F113" i="22"/>
  <c r="N112" i="22"/>
  <c r="G112" i="22"/>
  <c r="F112" i="22"/>
  <c r="N111" i="22"/>
  <c r="G111" i="22"/>
  <c r="F111" i="22"/>
  <c r="N110" i="22"/>
  <c r="G110" i="22"/>
  <c r="F110" i="22"/>
  <c r="N109" i="22"/>
  <c r="G109" i="22"/>
  <c r="F109" i="22"/>
  <c r="N108" i="22"/>
  <c r="G108" i="22"/>
  <c r="F108" i="22"/>
  <c r="N107" i="22"/>
  <c r="G107" i="22"/>
  <c r="F107" i="22"/>
  <c r="N106" i="22"/>
  <c r="G106" i="22"/>
  <c r="F106" i="22"/>
  <c r="N105" i="22"/>
  <c r="G105" i="22"/>
  <c r="F105" i="22"/>
  <c r="N104" i="22"/>
  <c r="G104" i="22"/>
  <c r="F104" i="22"/>
  <c r="N103" i="22"/>
  <c r="G103" i="22"/>
  <c r="F103" i="22"/>
  <c r="N102" i="22"/>
  <c r="G102" i="22"/>
  <c r="F102" i="22"/>
  <c r="N101" i="22"/>
  <c r="G101" i="22"/>
  <c r="F101" i="22"/>
  <c r="N100" i="22"/>
  <c r="G100" i="22"/>
  <c r="F100" i="22"/>
  <c r="N99" i="22"/>
  <c r="G99" i="22"/>
  <c r="F99" i="22"/>
  <c r="N98" i="22"/>
  <c r="G98" i="22"/>
  <c r="F98" i="22"/>
  <c r="N97" i="22"/>
  <c r="G97" i="22"/>
  <c r="F97" i="22"/>
  <c r="N96" i="22"/>
  <c r="G96" i="22"/>
  <c r="F96" i="22"/>
  <c r="N95" i="22"/>
  <c r="G95" i="22"/>
  <c r="F95" i="22"/>
  <c r="N94" i="22"/>
  <c r="G94" i="22"/>
  <c r="F94" i="22"/>
  <c r="N93" i="22"/>
  <c r="G93" i="22"/>
  <c r="F93" i="22"/>
  <c r="N92" i="22"/>
  <c r="G92" i="22"/>
  <c r="F92" i="22"/>
  <c r="N91" i="22"/>
  <c r="G91" i="22"/>
  <c r="F91" i="22"/>
  <c r="N90" i="22"/>
  <c r="G90" i="22"/>
  <c r="F90" i="22"/>
  <c r="N89" i="22"/>
  <c r="G89" i="22"/>
  <c r="F89" i="22"/>
  <c r="N88" i="22"/>
  <c r="G88" i="22"/>
  <c r="F88" i="22"/>
  <c r="N87" i="22"/>
  <c r="G87" i="22"/>
  <c r="F87" i="22"/>
  <c r="N86" i="22"/>
  <c r="G86" i="22"/>
  <c r="F86" i="22"/>
  <c r="N85" i="22"/>
  <c r="G85" i="22"/>
  <c r="F85" i="22"/>
  <c r="N84" i="22"/>
  <c r="G84" i="22"/>
  <c r="F84" i="22"/>
  <c r="N83" i="22"/>
  <c r="G83" i="22"/>
  <c r="F83" i="22"/>
  <c r="N82" i="22"/>
  <c r="G82" i="22"/>
  <c r="F82" i="22"/>
  <c r="N81" i="22"/>
  <c r="G81" i="22"/>
  <c r="F81" i="22"/>
  <c r="N80" i="22"/>
  <c r="G80" i="22"/>
  <c r="F80" i="22"/>
  <c r="N79" i="22"/>
  <c r="G79" i="22"/>
  <c r="F79" i="22"/>
  <c r="N78" i="22"/>
  <c r="G78" i="22"/>
  <c r="F78" i="22"/>
  <c r="N77" i="22"/>
  <c r="G77" i="22"/>
  <c r="F77" i="22"/>
  <c r="N76" i="22"/>
  <c r="G76" i="22"/>
  <c r="F76" i="22"/>
  <c r="N75" i="22"/>
  <c r="G75" i="22"/>
  <c r="F75" i="22"/>
  <c r="N74" i="22"/>
  <c r="G74" i="22"/>
  <c r="F74" i="22"/>
  <c r="N73" i="22"/>
  <c r="G73" i="22"/>
  <c r="F73" i="22"/>
  <c r="N72" i="22"/>
  <c r="G72" i="22"/>
  <c r="F72" i="22"/>
  <c r="N71" i="22"/>
  <c r="G71" i="22"/>
  <c r="F71" i="22"/>
  <c r="N70" i="22"/>
  <c r="G70" i="22"/>
  <c r="F70" i="22"/>
  <c r="N69" i="22"/>
  <c r="G69" i="22"/>
  <c r="F69" i="22"/>
  <c r="N68" i="22"/>
  <c r="G68" i="22"/>
  <c r="F68" i="22"/>
  <c r="N67" i="22"/>
  <c r="G67" i="22"/>
  <c r="F67" i="22"/>
  <c r="N66" i="22"/>
  <c r="G66" i="22"/>
  <c r="F66" i="22"/>
  <c r="N65" i="22"/>
  <c r="G65" i="22"/>
  <c r="F65" i="22"/>
  <c r="N64" i="22"/>
  <c r="G64" i="22"/>
  <c r="F64" i="22"/>
  <c r="N63" i="22"/>
  <c r="G63" i="22"/>
  <c r="F63" i="22"/>
  <c r="N62" i="22"/>
  <c r="G62" i="22"/>
  <c r="F62" i="22"/>
  <c r="N61" i="22"/>
  <c r="G61" i="22"/>
  <c r="F61" i="22"/>
  <c r="N60" i="22"/>
  <c r="G60" i="22"/>
  <c r="F60" i="22"/>
  <c r="N59" i="22"/>
  <c r="G59" i="22"/>
  <c r="F59" i="22"/>
  <c r="N58" i="22"/>
  <c r="G58" i="22"/>
  <c r="F58" i="22"/>
  <c r="N57" i="22"/>
  <c r="G57" i="22"/>
  <c r="F57" i="22"/>
  <c r="N56" i="22"/>
  <c r="G56" i="22"/>
  <c r="F56" i="22"/>
  <c r="N55" i="22"/>
  <c r="G55" i="22"/>
  <c r="F55" i="22"/>
  <c r="N54" i="22"/>
  <c r="G54" i="22"/>
  <c r="F54" i="22"/>
  <c r="N53" i="22"/>
  <c r="G53" i="22"/>
  <c r="F53" i="22"/>
  <c r="N52" i="22"/>
  <c r="G52" i="22"/>
  <c r="F52" i="22"/>
  <c r="N51" i="22"/>
  <c r="G51" i="22"/>
  <c r="F51" i="22"/>
  <c r="N50" i="22"/>
  <c r="G50" i="22"/>
  <c r="F50" i="22"/>
  <c r="N49" i="22"/>
  <c r="G49" i="22"/>
  <c r="F49" i="22"/>
  <c r="N48" i="22"/>
  <c r="G48" i="22"/>
  <c r="F48" i="22"/>
  <c r="N47" i="22"/>
  <c r="G47" i="22"/>
  <c r="F47" i="22"/>
  <c r="N46" i="22"/>
  <c r="G46" i="22"/>
  <c r="F46" i="22"/>
  <c r="N45" i="22"/>
  <c r="G45" i="22"/>
  <c r="F45" i="22"/>
  <c r="N44" i="22"/>
  <c r="G44" i="22"/>
  <c r="F44" i="22"/>
  <c r="N43" i="22"/>
  <c r="G43" i="22"/>
  <c r="F43" i="22"/>
  <c r="N42" i="22"/>
  <c r="G42" i="22"/>
  <c r="F42" i="22"/>
  <c r="N41" i="22"/>
  <c r="G41" i="22"/>
  <c r="F41" i="22"/>
  <c r="N40" i="22"/>
  <c r="G40" i="22"/>
  <c r="F40" i="22"/>
  <c r="N39" i="22"/>
  <c r="G39" i="22"/>
  <c r="F39" i="22"/>
  <c r="N38" i="22"/>
  <c r="G38" i="22"/>
  <c r="F38" i="22"/>
  <c r="N37" i="22"/>
  <c r="G37" i="22"/>
  <c r="F37" i="22"/>
  <c r="N36" i="22"/>
  <c r="G36" i="22"/>
  <c r="F36" i="22"/>
  <c r="N35" i="22"/>
  <c r="G35" i="22"/>
  <c r="F35" i="22"/>
  <c r="N34" i="22"/>
  <c r="G34" i="22"/>
  <c r="F34" i="22"/>
  <c r="N33" i="22"/>
  <c r="G33" i="22"/>
  <c r="F33" i="22"/>
  <c r="N32" i="22"/>
  <c r="G32" i="22"/>
  <c r="F32" i="22"/>
  <c r="N31" i="22"/>
  <c r="G31" i="22"/>
  <c r="F31" i="22"/>
  <c r="N30" i="22"/>
  <c r="G30" i="22"/>
  <c r="F30" i="22"/>
  <c r="N29" i="22"/>
  <c r="G29" i="22"/>
  <c r="F29" i="22"/>
  <c r="N28" i="22"/>
  <c r="G28" i="22"/>
  <c r="F28" i="22"/>
  <c r="N27" i="22"/>
  <c r="G27" i="22"/>
  <c r="F27" i="22"/>
  <c r="N26" i="22"/>
  <c r="G26" i="22"/>
  <c r="F26" i="22"/>
  <c r="N25" i="22"/>
  <c r="G25" i="22"/>
  <c r="F25" i="22"/>
  <c r="N24" i="22"/>
  <c r="G24" i="22"/>
  <c r="F24" i="22"/>
  <c r="N23" i="22"/>
  <c r="G23" i="22"/>
  <c r="F23" i="22"/>
  <c r="N22" i="22"/>
  <c r="G22" i="22"/>
  <c r="F22" i="22"/>
  <c r="N21" i="22"/>
  <c r="G21" i="22"/>
  <c r="F21" i="22"/>
  <c r="N20" i="22"/>
  <c r="G20" i="22"/>
  <c r="F20" i="22"/>
  <c r="N19" i="22"/>
  <c r="G19" i="22"/>
  <c r="F19" i="22"/>
  <c r="N18" i="22"/>
  <c r="G18" i="22"/>
  <c r="F18" i="22"/>
  <c r="N17" i="22"/>
  <c r="G17" i="22"/>
  <c r="F17" i="22"/>
  <c r="N16" i="22"/>
  <c r="G16" i="22"/>
  <c r="F16" i="22"/>
  <c r="N15" i="22"/>
  <c r="G15" i="22"/>
  <c r="F15" i="22"/>
  <c r="N14" i="22"/>
  <c r="G14" i="22"/>
  <c r="F14" i="22"/>
  <c r="N13" i="22"/>
  <c r="G13" i="22"/>
  <c r="F13" i="22"/>
  <c r="N12" i="22"/>
  <c r="G12" i="22"/>
  <c r="F12" i="22"/>
  <c r="N11" i="22"/>
  <c r="G11" i="22"/>
  <c r="F11" i="22"/>
  <c r="N10" i="22"/>
  <c r="G10" i="22"/>
  <c r="F10" i="22"/>
  <c r="N9" i="22"/>
  <c r="G9" i="22"/>
  <c r="F9" i="22"/>
  <c r="N8" i="22"/>
  <c r="G8" i="22"/>
  <c r="F8" i="22"/>
  <c r="N7" i="22"/>
  <c r="G7" i="22"/>
  <c r="F7" i="22"/>
  <c r="N6" i="22"/>
  <c r="G6" i="22"/>
  <c r="F6" i="22"/>
  <c r="N5" i="22"/>
  <c r="G5" i="22"/>
  <c r="F5" i="22"/>
  <c r="N4" i="22"/>
  <c r="G4" i="22"/>
  <c r="F4" i="22"/>
  <c r="N3" i="22"/>
  <c r="G3" i="22"/>
  <c r="F3" i="22"/>
  <c r="N2" i="22"/>
  <c r="G2" i="22"/>
  <c r="F2" i="22"/>
  <c r="D15" i="11"/>
  <c r="E23" i="11"/>
  <c r="E19" i="11"/>
  <c r="K5" i="11"/>
  <c r="L5" i="11" s="1"/>
  <c r="B3282" i="14"/>
  <c r="B3281" i="14"/>
  <c r="B3280" i="14"/>
  <c r="B3279" i="14"/>
  <c r="B3278" i="14"/>
  <c r="B3277" i="14"/>
  <c r="B3276" i="14"/>
  <c r="B3275" i="14"/>
  <c r="B3274" i="14"/>
  <c r="B3273" i="14"/>
  <c r="B3272" i="14"/>
  <c r="B3271" i="14"/>
  <c r="B3270" i="14"/>
  <c r="B3269" i="14"/>
  <c r="B3268" i="14"/>
  <c r="B3267" i="14"/>
  <c r="B3266" i="14"/>
  <c r="B3265" i="14"/>
  <c r="B3264" i="14"/>
  <c r="B3263" i="14"/>
  <c r="B3262" i="14"/>
  <c r="B3261" i="14"/>
  <c r="B3260" i="14"/>
  <c r="B3259" i="14"/>
  <c r="B3258" i="14"/>
  <c r="B3257" i="14"/>
  <c r="B3256" i="14"/>
  <c r="B3255" i="14"/>
  <c r="B3254" i="14"/>
  <c r="B3253" i="14"/>
  <c r="B3252" i="14"/>
  <c r="B3251" i="14"/>
  <c r="B3250" i="14"/>
  <c r="B3249" i="14"/>
  <c r="B3248" i="14"/>
  <c r="B3247" i="14"/>
  <c r="B3246" i="14"/>
  <c r="B3245" i="14"/>
  <c r="B3244" i="14"/>
  <c r="B3243" i="14"/>
  <c r="B3242" i="14"/>
  <c r="B3241" i="14"/>
  <c r="B3240" i="14"/>
  <c r="B3239" i="14"/>
  <c r="B3238" i="14"/>
  <c r="B3237" i="14"/>
  <c r="B3236" i="14"/>
  <c r="B3235" i="14"/>
  <c r="B3234" i="14"/>
  <c r="B3233" i="14"/>
  <c r="B3232" i="14"/>
  <c r="B3231" i="14"/>
  <c r="B3230" i="14"/>
  <c r="B3229" i="14"/>
  <c r="B3228" i="14"/>
  <c r="B3227" i="14"/>
  <c r="B3226" i="14"/>
  <c r="B3225" i="14"/>
  <c r="B3224" i="14"/>
  <c r="B3223" i="14"/>
  <c r="B3222" i="14"/>
  <c r="B3221" i="14"/>
  <c r="B3220" i="14"/>
  <c r="B3219" i="14"/>
  <c r="B3218" i="14"/>
  <c r="B3217" i="14"/>
  <c r="B3216" i="14"/>
  <c r="B3215" i="14"/>
  <c r="B3214" i="14"/>
  <c r="B3213" i="14"/>
  <c r="B3212" i="14"/>
  <c r="B3211" i="14"/>
  <c r="B3210" i="14"/>
  <c r="B3209" i="14"/>
  <c r="B3208" i="14"/>
  <c r="B3207" i="14"/>
  <c r="B3206" i="14"/>
  <c r="B3205" i="14"/>
  <c r="B3204" i="14"/>
  <c r="B3203" i="14"/>
  <c r="B3202" i="14"/>
  <c r="B3201" i="14"/>
  <c r="B3200" i="14"/>
  <c r="B3199" i="14"/>
  <c r="B3198" i="14"/>
  <c r="B3197" i="14"/>
  <c r="B3196" i="14"/>
  <c r="B3195" i="14"/>
  <c r="B3194" i="14"/>
  <c r="B3193" i="14"/>
  <c r="B3192" i="14"/>
  <c r="B3191" i="14"/>
  <c r="B3190" i="14"/>
  <c r="B3189" i="14"/>
  <c r="B3188" i="14"/>
  <c r="B3187" i="14"/>
  <c r="B3186" i="14"/>
  <c r="B3185" i="14"/>
  <c r="B3184" i="14"/>
  <c r="B3183" i="14"/>
  <c r="B3182" i="14"/>
  <c r="B3181" i="14"/>
  <c r="B3180" i="14"/>
  <c r="B3179" i="14"/>
  <c r="B3178" i="14"/>
  <c r="B3177" i="14"/>
  <c r="B3176" i="14"/>
  <c r="B3175" i="14"/>
  <c r="B3174" i="14"/>
  <c r="B3173" i="14"/>
  <c r="B3172" i="14"/>
  <c r="B3171" i="14"/>
  <c r="B3170" i="14"/>
  <c r="B3169" i="14"/>
  <c r="B3168" i="14"/>
  <c r="B3167" i="14"/>
  <c r="B3166" i="14"/>
  <c r="B3165" i="14"/>
  <c r="B3164" i="14"/>
  <c r="B3163" i="14"/>
  <c r="B3162" i="14"/>
  <c r="B3161" i="14"/>
  <c r="B3160" i="14"/>
  <c r="B3159" i="14"/>
  <c r="B3158" i="14"/>
  <c r="B3157" i="14"/>
  <c r="B3156" i="14"/>
  <c r="B3155" i="14"/>
  <c r="B3154" i="14"/>
  <c r="B3153" i="14"/>
  <c r="B3152" i="14"/>
  <c r="B3151" i="14"/>
  <c r="B3150" i="14"/>
  <c r="B3149" i="14"/>
  <c r="B3148" i="14"/>
  <c r="B3147" i="14"/>
  <c r="B3146" i="14"/>
  <c r="B3145" i="14"/>
  <c r="B3144" i="14"/>
  <c r="B3143" i="14"/>
  <c r="B3142" i="14"/>
  <c r="B3141" i="14"/>
  <c r="B3140" i="14"/>
  <c r="B3139" i="14"/>
  <c r="B3138" i="14"/>
  <c r="B3137" i="14"/>
  <c r="B3136" i="14"/>
  <c r="B3135" i="14"/>
  <c r="B3134" i="14"/>
  <c r="B3133" i="14"/>
  <c r="B3132" i="14"/>
  <c r="B3131" i="14"/>
  <c r="B3130" i="14"/>
  <c r="B3129" i="14"/>
  <c r="B3128" i="14"/>
  <c r="B3127" i="14"/>
  <c r="B3126" i="14"/>
  <c r="B3125" i="14"/>
  <c r="B3124" i="14"/>
  <c r="B3123" i="14"/>
  <c r="B3122" i="14"/>
  <c r="B3121" i="14"/>
  <c r="B3120" i="14"/>
  <c r="B3119" i="14"/>
  <c r="B3118" i="14"/>
  <c r="B3117" i="14"/>
  <c r="B3116" i="14"/>
  <c r="B3115" i="14"/>
  <c r="B3114" i="14"/>
  <c r="B3113" i="14"/>
  <c r="B3112" i="14"/>
  <c r="B3111" i="14"/>
  <c r="B3110" i="14"/>
  <c r="B3109" i="14"/>
  <c r="B3108" i="14"/>
  <c r="B3107" i="14"/>
  <c r="B3106" i="14"/>
  <c r="B3105" i="14"/>
  <c r="B3104" i="14"/>
  <c r="B3103" i="14"/>
  <c r="B3102" i="14"/>
  <c r="B3101" i="14"/>
  <c r="B3100" i="14"/>
  <c r="B3099" i="14"/>
  <c r="B3098" i="14"/>
  <c r="B3097" i="14"/>
  <c r="B3096" i="14"/>
  <c r="B3095" i="14"/>
  <c r="B3094" i="14"/>
  <c r="B3093" i="14"/>
  <c r="B3092" i="14"/>
  <c r="B3091" i="14"/>
  <c r="B3090" i="14"/>
  <c r="B3089" i="14"/>
  <c r="B3088" i="14"/>
  <c r="B3087" i="14"/>
  <c r="B3086" i="14"/>
  <c r="B3085" i="14"/>
  <c r="B3084" i="14"/>
  <c r="B3083" i="14"/>
  <c r="B3082" i="14"/>
  <c r="B3081" i="14"/>
  <c r="B3080" i="14"/>
  <c r="B3079" i="14"/>
  <c r="B3078" i="14"/>
  <c r="B3077" i="14"/>
  <c r="B3076" i="14"/>
  <c r="B3075" i="14"/>
  <c r="B3074" i="14"/>
  <c r="B3073" i="14"/>
  <c r="B3072" i="14"/>
  <c r="B3071" i="14"/>
  <c r="B3070" i="14"/>
  <c r="B3069" i="14"/>
  <c r="B3068" i="14"/>
  <c r="B3067" i="14"/>
  <c r="B3066" i="14"/>
  <c r="B3065" i="14"/>
  <c r="B3064" i="14"/>
  <c r="B3063" i="14"/>
  <c r="B3062" i="14"/>
  <c r="B3061" i="14"/>
  <c r="B3060" i="14"/>
  <c r="B3059" i="14"/>
  <c r="B3058" i="14"/>
  <c r="B3057" i="14"/>
  <c r="B3056" i="14"/>
  <c r="B3055" i="14"/>
  <c r="B3054" i="14"/>
  <c r="B3053" i="14"/>
  <c r="B3052" i="14"/>
  <c r="B3051" i="14"/>
  <c r="B3050" i="14"/>
  <c r="B3049" i="14"/>
  <c r="B3048" i="14"/>
  <c r="B3047" i="14"/>
  <c r="B3046" i="14"/>
  <c r="B3045" i="14"/>
  <c r="B3044" i="14"/>
  <c r="B3043" i="14"/>
  <c r="B3042" i="14"/>
  <c r="B3041" i="14"/>
  <c r="B3040" i="14"/>
  <c r="B3039" i="14"/>
  <c r="B3038" i="14"/>
  <c r="B3037" i="14"/>
  <c r="B3036" i="14"/>
  <c r="B3035" i="14"/>
  <c r="B3034" i="14"/>
  <c r="B3033" i="14"/>
  <c r="B3032" i="14"/>
  <c r="B3031" i="14"/>
  <c r="B3030" i="14"/>
  <c r="B3029" i="14"/>
  <c r="B3028" i="14"/>
  <c r="B3027" i="14"/>
  <c r="B3026" i="14"/>
  <c r="B3025" i="14"/>
  <c r="B3024" i="14"/>
  <c r="B3023" i="14"/>
  <c r="B3022" i="14"/>
  <c r="B3021" i="14"/>
  <c r="B3020" i="14"/>
  <c r="B3019" i="14"/>
  <c r="B3018" i="14"/>
  <c r="B3017" i="14"/>
  <c r="B3016" i="14"/>
  <c r="B3015" i="14"/>
  <c r="B3014" i="14"/>
  <c r="B3013" i="14"/>
  <c r="B3012" i="14"/>
  <c r="B3011" i="14"/>
  <c r="B3010" i="14"/>
  <c r="B3009" i="14"/>
  <c r="B3008" i="14"/>
  <c r="B3007" i="14"/>
  <c r="B3006" i="14"/>
  <c r="B3005" i="14"/>
  <c r="B3004" i="14"/>
  <c r="B3003" i="14"/>
  <c r="B3002" i="14"/>
  <c r="B3001" i="14"/>
  <c r="B3000" i="14"/>
  <c r="B2999" i="14"/>
  <c r="B2998" i="14"/>
  <c r="B2997" i="14"/>
  <c r="B2996" i="14"/>
  <c r="B2995" i="14"/>
  <c r="B2994" i="14"/>
  <c r="B2993" i="14"/>
  <c r="B2992" i="14"/>
  <c r="B2991" i="14"/>
  <c r="B2990" i="14"/>
  <c r="B2989" i="14"/>
  <c r="B2988" i="14"/>
  <c r="B2987" i="14"/>
  <c r="B2986" i="14"/>
  <c r="B2985" i="14"/>
  <c r="B2984" i="14"/>
  <c r="B2983" i="14"/>
  <c r="B2982" i="14"/>
  <c r="B2981" i="14"/>
  <c r="B2980" i="14"/>
  <c r="B2979" i="14"/>
  <c r="B2978" i="14"/>
  <c r="B2977" i="14"/>
  <c r="B2976" i="14"/>
  <c r="B2975" i="14"/>
  <c r="B2974" i="14"/>
  <c r="B2973" i="14"/>
  <c r="B2972" i="14"/>
  <c r="B2971" i="14"/>
  <c r="B2970" i="14"/>
  <c r="B2969" i="14"/>
  <c r="B2968" i="14"/>
  <c r="B2967" i="14"/>
  <c r="B2966" i="14"/>
  <c r="B2965" i="14"/>
  <c r="B2964" i="14"/>
  <c r="B2963" i="14"/>
  <c r="B2962" i="14"/>
  <c r="B2961" i="14"/>
  <c r="B2960" i="14"/>
  <c r="B2959" i="14"/>
  <c r="B2958" i="14"/>
  <c r="B2957" i="14"/>
  <c r="B2956" i="14"/>
  <c r="B2955" i="14"/>
  <c r="B2954" i="14"/>
  <c r="B2953" i="14"/>
  <c r="B2952" i="14"/>
  <c r="B2951" i="14"/>
  <c r="B2950" i="14"/>
  <c r="B2949" i="14"/>
  <c r="B2948" i="14"/>
  <c r="B2947" i="14"/>
  <c r="B2946" i="14"/>
  <c r="B2945" i="14"/>
  <c r="B2944" i="14"/>
  <c r="B2943" i="14"/>
  <c r="B2942" i="14"/>
  <c r="B2941" i="14"/>
  <c r="B2940" i="14"/>
  <c r="B2939" i="14"/>
  <c r="B2938" i="14"/>
  <c r="B2937" i="14"/>
  <c r="B2936" i="14"/>
  <c r="B2935" i="14"/>
  <c r="B2934" i="14"/>
  <c r="B2933" i="14"/>
  <c r="B2932" i="14"/>
  <c r="B2931" i="14"/>
  <c r="B2930" i="14"/>
  <c r="B2929" i="14"/>
  <c r="B2928" i="14"/>
  <c r="B2927" i="14"/>
  <c r="B2926" i="14"/>
  <c r="B2925" i="14"/>
  <c r="B2924" i="14"/>
  <c r="B2923" i="14"/>
  <c r="B2922" i="14"/>
  <c r="B2921" i="14"/>
  <c r="B2920" i="14"/>
  <c r="B2919" i="14"/>
  <c r="B2918" i="14"/>
  <c r="B2917" i="14"/>
  <c r="B2916" i="14"/>
  <c r="B2915" i="14"/>
  <c r="B2914" i="14"/>
  <c r="B2913" i="14"/>
  <c r="B2912" i="14"/>
  <c r="B2911" i="14"/>
  <c r="B2910" i="14"/>
  <c r="B2909" i="14"/>
  <c r="B2908" i="14"/>
  <c r="B2907" i="14"/>
  <c r="B2906" i="14"/>
  <c r="B2905" i="14"/>
  <c r="B2904" i="14"/>
  <c r="B2903" i="14"/>
  <c r="B2902" i="14"/>
  <c r="B2901" i="14"/>
  <c r="B2900" i="14"/>
  <c r="B2899" i="14"/>
  <c r="B2898" i="14"/>
  <c r="B2897" i="14"/>
  <c r="B2896" i="14"/>
  <c r="B2895" i="14"/>
  <c r="B2894" i="14"/>
  <c r="B2893" i="14"/>
  <c r="B2892" i="14"/>
  <c r="B2891" i="14"/>
  <c r="B2890" i="14"/>
  <c r="B2889" i="14"/>
  <c r="B2888" i="14"/>
  <c r="B2887" i="14"/>
  <c r="B2886" i="14"/>
  <c r="B2885" i="14"/>
  <c r="B2884" i="14"/>
  <c r="B2883" i="14"/>
  <c r="B2882" i="14"/>
  <c r="B2881" i="14"/>
  <c r="B2880" i="14"/>
  <c r="B2879" i="14"/>
  <c r="B2878" i="14"/>
  <c r="B2877" i="14"/>
  <c r="B2876" i="14"/>
  <c r="B2875" i="14"/>
  <c r="B2874" i="14"/>
  <c r="B2873" i="14"/>
  <c r="B2872" i="14"/>
  <c r="B2871" i="14"/>
  <c r="B2870" i="14"/>
  <c r="B2869" i="14"/>
  <c r="B2868" i="14"/>
  <c r="B2867" i="14"/>
  <c r="B2866" i="14"/>
  <c r="B2865" i="14"/>
  <c r="B2864" i="14"/>
  <c r="B2863" i="14"/>
  <c r="B2862" i="14"/>
  <c r="B2861" i="14"/>
  <c r="B2860" i="14"/>
  <c r="B2859" i="14"/>
  <c r="B2858" i="14"/>
  <c r="B2857" i="14"/>
  <c r="B2856" i="14"/>
  <c r="B2855" i="14"/>
  <c r="B2854" i="14"/>
  <c r="B2853" i="14"/>
  <c r="B2852" i="14"/>
  <c r="B2851" i="14"/>
  <c r="B2850" i="14"/>
  <c r="B2849" i="14"/>
  <c r="B2848" i="14"/>
  <c r="B2847" i="14"/>
  <c r="B2846" i="14"/>
  <c r="B2845" i="14"/>
  <c r="B2844" i="14"/>
  <c r="B2843" i="14"/>
  <c r="B2842" i="14"/>
  <c r="B2841" i="14"/>
  <c r="B2840" i="14"/>
  <c r="B2839" i="14"/>
  <c r="B2838" i="14"/>
  <c r="B2837" i="14"/>
  <c r="B2836" i="14"/>
  <c r="B2835" i="14"/>
  <c r="B2834" i="14"/>
  <c r="B2833" i="14"/>
  <c r="B2832" i="14"/>
  <c r="B2831" i="14"/>
  <c r="B2830" i="14"/>
  <c r="B2829" i="14"/>
  <c r="B2828" i="14"/>
  <c r="B2827" i="14"/>
  <c r="B2826" i="14"/>
  <c r="B2825" i="14"/>
  <c r="B2824" i="14"/>
  <c r="B2823" i="14"/>
  <c r="B2822" i="14"/>
  <c r="B2821" i="14"/>
  <c r="B2820" i="14"/>
  <c r="B2819" i="14"/>
  <c r="B2818" i="14"/>
  <c r="B2817" i="14"/>
  <c r="B2816" i="14"/>
  <c r="B2815" i="14"/>
  <c r="B2814" i="14"/>
  <c r="B2813" i="14"/>
  <c r="B2812" i="14"/>
  <c r="B2811" i="14"/>
  <c r="B2810" i="14"/>
  <c r="B2809" i="14"/>
  <c r="B2808" i="14"/>
  <c r="B2807" i="14"/>
  <c r="B2806" i="14"/>
  <c r="B2805" i="14"/>
  <c r="B2804" i="14"/>
  <c r="B2803" i="14"/>
  <c r="B2802" i="14"/>
  <c r="B2801" i="14"/>
  <c r="B2800" i="14"/>
  <c r="B2799" i="14"/>
  <c r="B2798" i="14"/>
  <c r="B2797" i="14"/>
  <c r="B2796" i="14"/>
  <c r="B2795" i="14"/>
  <c r="B2794" i="14"/>
  <c r="B2793" i="14"/>
  <c r="B2792" i="14"/>
  <c r="B2791" i="14"/>
  <c r="B2790" i="14"/>
  <c r="B2789" i="14"/>
  <c r="B2788" i="14"/>
  <c r="B2787" i="14"/>
  <c r="B2786" i="14"/>
  <c r="B2785" i="14"/>
  <c r="B2784" i="14"/>
  <c r="B2783" i="14"/>
  <c r="B2782" i="14"/>
  <c r="B2781" i="14"/>
  <c r="B2780" i="14"/>
  <c r="B2779" i="14"/>
  <c r="B2778" i="14"/>
  <c r="B2777" i="14"/>
  <c r="B2776" i="14"/>
  <c r="B2775" i="14"/>
  <c r="B2774" i="14"/>
  <c r="B2773" i="14"/>
  <c r="B2772" i="14"/>
  <c r="B2771" i="14"/>
  <c r="B2770" i="14"/>
  <c r="B2769" i="14"/>
  <c r="B2768" i="14"/>
  <c r="B2767" i="14"/>
  <c r="B2766" i="14"/>
  <c r="B2765" i="14"/>
  <c r="B2764" i="14"/>
  <c r="B2763" i="14"/>
  <c r="B2762" i="14"/>
  <c r="B2761" i="14"/>
  <c r="B2760" i="14"/>
  <c r="B2759" i="14"/>
  <c r="B2758" i="14"/>
  <c r="B2757" i="14"/>
  <c r="B2756" i="14"/>
  <c r="B2755" i="14"/>
  <c r="B2754" i="14"/>
  <c r="B2753" i="14"/>
  <c r="B2752" i="14"/>
  <c r="B2751" i="14"/>
  <c r="B2750" i="14"/>
  <c r="B2749" i="14"/>
  <c r="B2748" i="14"/>
  <c r="B2747" i="14"/>
  <c r="B2746" i="14"/>
  <c r="B2745" i="14"/>
  <c r="B2744" i="14"/>
  <c r="B2743" i="14"/>
  <c r="B2742" i="14"/>
  <c r="B2741" i="14"/>
  <c r="B2740" i="14"/>
  <c r="B2739" i="14"/>
  <c r="B2738" i="14"/>
  <c r="B2737" i="14"/>
  <c r="B2736" i="14"/>
  <c r="B2735" i="14"/>
  <c r="B2734" i="14"/>
  <c r="B2733" i="14"/>
  <c r="B2732" i="14"/>
  <c r="B2731" i="14"/>
  <c r="B2730" i="14"/>
  <c r="B2729" i="14"/>
  <c r="B2728" i="14"/>
  <c r="B2727" i="14"/>
  <c r="B2726" i="14"/>
  <c r="B2725" i="14"/>
  <c r="B2724" i="14"/>
  <c r="B2723" i="14"/>
  <c r="B2722" i="14"/>
  <c r="B2721" i="14"/>
  <c r="B2720" i="14"/>
  <c r="B2719" i="14"/>
  <c r="B2718" i="14"/>
  <c r="B2717" i="14"/>
  <c r="B2716" i="14"/>
  <c r="B2715" i="14"/>
  <c r="B2714" i="14"/>
  <c r="B2713" i="14"/>
  <c r="B2712" i="14"/>
  <c r="B2711" i="14"/>
  <c r="B2710" i="14"/>
  <c r="B2709" i="14"/>
  <c r="B2708" i="14"/>
  <c r="B2707" i="14"/>
  <c r="B2706" i="14"/>
  <c r="B2705" i="14"/>
  <c r="B2704" i="14"/>
  <c r="B2703" i="14"/>
  <c r="B2702" i="14"/>
  <c r="B2701" i="14"/>
  <c r="B2700" i="14"/>
  <c r="B2699" i="14"/>
  <c r="B2698" i="14"/>
  <c r="B2697" i="14"/>
  <c r="B2696" i="14"/>
  <c r="B2695" i="14"/>
  <c r="B2694" i="14"/>
  <c r="B2693" i="14"/>
  <c r="B2692" i="14"/>
  <c r="B2691" i="14"/>
  <c r="B2690" i="14"/>
  <c r="B2689" i="14"/>
  <c r="B2688" i="14"/>
  <c r="B2687" i="14"/>
  <c r="B2686" i="14"/>
  <c r="B2685" i="14"/>
  <c r="B2684" i="14"/>
  <c r="B2683" i="14"/>
  <c r="B2682" i="14"/>
  <c r="B2681" i="14"/>
  <c r="B2680" i="14"/>
  <c r="B2679" i="14"/>
  <c r="B2678" i="14"/>
  <c r="B2677" i="14"/>
  <c r="B2676" i="14"/>
  <c r="B2675" i="14"/>
  <c r="B2674" i="14"/>
  <c r="B2673" i="14"/>
  <c r="B2672" i="14"/>
  <c r="B2671" i="14"/>
  <c r="B2670" i="14"/>
  <c r="B2669" i="14"/>
  <c r="B2668" i="14"/>
  <c r="B2667" i="14"/>
  <c r="B2666" i="14"/>
  <c r="B2665" i="14"/>
  <c r="B2664" i="14"/>
  <c r="B2663" i="14"/>
  <c r="B2662" i="14"/>
  <c r="B2661" i="14"/>
  <c r="B2660" i="14"/>
  <c r="B2659" i="14"/>
  <c r="B2658" i="14"/>
  <c r="B2657" i="14"/>
  <c r="B2656" i="14"/>
  <c r="B2655" i="14"/>
  <c r="B2654" i="14"/>
  <c r="B2653" i="14"/>
  <c r="B2652" i="14"/>
  <c r="B2651" i="14"/>
  <c r="B2650" i="14"/>
  <c r="B2649" i="14"/>
  <c r="B2648" i="14"/>
  <c r="B2647" i="14"/>
  <c r="B2646" i="14"/>
  <c r="B2645" i="14"/>
  <c r="B2644" i="14"/>
  <c r="B2643" i="14"/>
  <c r="B2642" i="14"/>
  <c r="B2641" i="14"/>
  <c r="B2640" i="14"/>
  <c r="B2639" i="14"/>
  <c r="B2638" i="14"/>
  <c r="B2637" i="14"/>
  <c r="B2636" i="14"/>
  <c r="B2635" i="14"/>
  <c r="B2634" i="14"/>
  <c r="B2633" i="14"/>
  <c r="B2632" i="14"/>
  <c r="B2631" i="14"/>
  <c r="B2630" i="14"/>
  <c r="B2629" i="14"/>
  <c r="B2628" i="14"/>
  <c r="B2627" i="14"/>
  <c r="B2626" i="14"/>
  <c r="B2625" i="14"/>
  <c r="B2624" i="14"/>
  <c r="B2623" i="14"/>
  <c r="B2622" i="14"/>
  <c r="B2621" i="14"/>
  <c r="B2620" i="14"/>
  <c r="B2619" i="14"/>
  <c r="B2618" i="14"/>
  <c r="B2617" i="14"/>
  <c r="B2616" i="14"/>
  <c r="B2615" i="14"/>
  <c r="B2614" i="14"/>
  <c r="B2613" i="14"/>
  <c r="B2612" i="14"/>
  <c r="B2611" i="14"/>
  <c r="B2610" i="14"/>
  <c r="B2609" i="14"/>
  <c r="B2608" i="14"/>
  <c r="B2607" i="14"/>
  <c r="B2606" i="14"/>
  <c r="B2605" i="14"/>
  <c r="B2604" i="14"/>
  <c r="B2603" i="14"/>
  <c r="B2602" i="14"/>
  <c r="B2601" i="14"/>
  <c r="B2600" i="14"/>
  <c r="B2599" i="14"/>
  <c r="B2598" i="14"/>
  <c r="B2597" i="14"/>
  <c r="B2596" i="14"/>
  <c r="B2595" i="14"/>
  <c r="B2594" i="14"/>
  <c r="B2593" i="14"/>
  <c r="B2592" i="14"/>
  <c r="B2591" i="14"/>
  <c r="B2590" i="14"/>
  <c r="B2589" i="14"/>
  <c r="B2588" i="14"/>
  <c r="B2587" i="14"/>
  <c r="B2586" i="14"/>
  <c r="B2585" i="14"/>
  <c r="B2584" i="14"/>
  <c r="B2583" i="14"/>
  <c r="B2582" i="14"/>
  <c r="B2581" i="14"/>
  <c r="B2580" i="14"/>
  <c r="B2579" i="14"/>
  <c r="B2578" i="14"/>
  <c r="B2577" i="14"/>
  <c r="B2576" i="14"/>
  <c r="B2575" i="14"/>
  <c r="B2574" i="14"/>
  <c r="B2573" i="14"/>
  <c r="B2572" i="14"/>
  <c r="B2571" i="14"/>
  <c r="B2570" i="14"/>
  <c r="B2569" i="14"/>
  <c r="B2568" i="14"/>
  <c r="B2567" i="14"/>
  <c r="B2566" i="14"/>
  <c r="B2565" i="14"/>
  <c r="B2564" i="14"/>
  <c r="B2563" i="14"/>
  <c r="B2562" i="14"/>
  <c r="B2561" i="14"/>
  <c r="B2560" i="14"/>
  <c r="B2559" i="14"/>
  <c r="B2558" i="14"/>
  <c r="B2557" i="14"/>
  <c r="B2556" i="14"/>
  <c r="B2555" i="14"/>
  <c r="B2554" i="14"/>
  <c r="B2553" i="14"/>
  <c r="B2552" i="14"/>
  <c r="B2551" i="14"/>
  <c r="B2550" i="14"/>
  <c r="B2549" i="14"/>
  <c r="B2548" i="14"/>
  <c r="B2547" i="14"/>
  <c r="B2546" i="14"/>
  <c r="B2545" i="14"/>
  <c r="B2544" i="14"/>
  <c r="B2543" i="14"/>
  <c r="B2542" i="14"/>
  <c r="B2541" i="14"/>
  <c r="B2540" i="14"/>
  <c r="B2539" i="14"/>
  <c r="B2538" i="14"/>
  <c r="B2537" i="14"/>
  <c r="B2536" i="14"/>
  <c r="B2535" i="14"/>
  <c r="B2534" i="14"/>
  <c r="B2533" i="14"/>
  <c r="B2532" i="14"/>
  <c r="B2531" i="14"/>
  <c r="B2530" i="14"/>
  <c r="B2529" i="14"/>
  <c r="B2528" i="14"/>
  <c r="B2527" i="14"/>
  <c r="B2526" i="14"/>
  <c r="B2525" i="14"/>
  <c r="B2524" i="14"/>
  <c r="B2523" i="14"/>
  <c r="B2522" i="14"/>
  <c r="B2521" i="14"/>
  <c r="B2520" i="14"/>
  <c r="B2519" i="14"/>
  <c r="B2518" i="14"/>
  <c r="B2517" i="14"/>
  <c r="B2516" i="14"/>
  <c r="B2515" i="14"/>
  <c r="B2514" i="14"/>
  <c r="B2513" i="14"/>
  <c r="B2512" i="14"/>
  <c r="B2511" i="14"/>
  <c r="B2510" i="14"/>
  <c r="B2509" i="14"/>
  <c r="B2508" i="14"/>
  <c r="B2507" i="14"/>
  <c r="B2506" i="14"/>
  <c r="B2505" i="14"/>
  <c r="B2504" i="14"/>
  <c r="B2503" i="14"/>
  <c r="B2502" i="14"/>
  <c r="B2501" i="14"/>
  <c r="B2500" i="14"/>
  <c r="B2499" i="14"/>
  <c r="B2498" i="14"/>
  <c r="B2497" i="14"/>
  <c r="B2496" i="14"/>
  <c r="B2495" i="14"/>
  <c r="B2494" i="14"/>
  <c r="B2493" i="14"/>
  <c r="B2492" i="14"/>
  <c r="B2491" i="14"/>
  <c r="B2490" i="14"/>
  <c r="B2489" i="14"/>
  <c r="B2488" i="14"/>
  <c r="B2487" i="14"/>
  <c r="B2486" i="14"/>
  <c r="B2485" i="14"/>
  <c r="B2484" i="14"/>
  <c r="B2483" i="14"/>
  <c r="B2482" i="14"/>
  <c r="B2481" i="14"/>
  <c r="B2480" i="14"/>
  <c r="B2479" i="14"/>
  <c r="B2478" i="14"/>
  <c r="B2477" i="14"/>
  <c r="B2476" i="14"/>
  <c r="B2475" i="14"/>
  <c r="B2474" i="14"/>
  <c r="B2473" i="14"/>
  <c r="B2472" i="14"/>
  <c r="B2471" i="14"/>
  <c r="B2470" i="14"/>
  <c r="B2469" i="14"/>
  <c r="B2468" i="14"/>
  <c r="B2467" i="14"/>
  <c r="B2466" i="14"/>
  <c r="B2465" i="14"/>
  <c r="B2464" i="14"/>
  <c r="B2463" i="14"/>
  <c r="B2462" i="14"/>
  <c r="B2461" i="14"/>
  <c r="B2460" i="14"/>
  <c r="B2459" i="14"/>
  <c r="B2458" i="14"/>
  <c r="B2457" i="14"/>
  <c r="B2456" i="14"/>
  <c r="B2455" i="14"/>
  <c r="B2454" i="14"/>
  <c r="B2453" i="14"/>
  <c r="B2452" i="14"/>
  <c r="B2451" i="14"/>
  <c r="B2450" i="14"/>
  <c r="B2449" i="14"/>
  <c r="B2448" i="14"/>
  <c r="B2447" i="14"/>
  <c r="B2446" i="14"/>
  <c r="B2445" i="14"/>
  <c r="B2444" i="14"/>
  <c r="B2443" i="14"/>
  <c r="B2442" i="14"/>
  <c r="B2441" i="14"/>
  <c r="B2440" i="14"/>
  <c r="B2439" i="14"/>
  <c r="B2438" i="14"/>
  <c r="B2437" i="14"/>
  <c r="B2436" i="14"/>
  <c r="B2435" i="14"/>
  <c r="B2434" i="14"/>
  <c r="B2433" i="14"/>
  <c r="B2432" i="14"/>
  <c r="B2431" i="14"/>
  <c r="B2430" i="14"/>
  <c r="B2429" i="14"/>
  <c r="B2428" i="14"/>
  <c r="B2427" i="14"/>
  <c r="B2426" i="14"/>
  <c r="B2425" i="14"/>
  <c r="B2424" i="14"/>
  <c r="B2423" i="14"/>
  <c r="B2422" i="14"/>
  <c r="B2421" i="14"/>
  <c r="B2420" i="14"/>
  <c r="B2419" i="14"/>
  <c r="B2418" i="14"/>
  <c r="B2417" i="14"/>
  <c r="B2416" i="14"/>
  <c r="B2415" i="14"/>
  <c r="B2414" i="14"/>
  <c r="B2413" i="14"/>
  <c r="B2412" i="14"/>
  <c r="B2411" i="14"/>
  <c r="B2410" i="14"/>
  <c r="B2409" i="14"/>
  <c r="B2408" i="14"/>
  <c r="B2407" i="14"/>
  <c r="B2406" i="14"/>
  <c r="B2405" i="14"/>
  <c r="B2404" i="14"/>
  <c r="B2403" i="14"/>
  <c r="B2402" i="14"/>
  <c r="B2401" i="14"/>
  <c r="B2400" i="14"/>
  <c r="B2399" i="14"/>
  <c r="B2398" i="14"/>
  <c r="B2397" i="14"/>
  <c r="B2396" i="14"/>
  <c r="B2395" i="14"/>
  <c r="B2394" i="14"/>
  <c r="B2393" i="14"/>
  <c r="B2392" i="14"/>
  <c r="B2391" i="14"/>
  <c r="B2390" i="14"/>
  <c r="B2389" i="14"/>
  <c r="B2388" i="14"/>
  <c r="B2387" i="14"/>
  <c r="B2386" i="14"/>
  <c r="B2385" i="14"/>
  <c r="B2384" i="14"/>
  <c r="B2383" i="14"/>
  <c r="B2382" i="14"/>
  <c r="B2381" i="14"/>
  <c r="B2380" i="14"/>
  <c r="B2379" i="14"/>
  <c r="B2378" i="14"/>
  <c r="B2377" i="14"/>
  <c r="B2376" i="14"/>
  <c r="B2375" i="14"/>
  <c r="B2374" i="14"/>
  <c r="B2373" i="14"/>
  <c r="B2372" i="14"/>
  <c r="B2371" i="14"/>
  <c r="B2370" i="14"/>
  <c r="B2369" i="14"/>
  <c r="B2368" i="14"/>
  <c r="B2367" i="14"/>
  <c r="B2366" i="14"/>
  <c r="B2365" i="14"/>
  <c r="B2364" i="14"/>
  <c r="B2363" i="14"/>
  <c r="B2362" i="14"/>
  <c r="B2361" i="14"/>
  <c r="B2360" i="14"/>
  <c r="B2359" i="14"/>
  <c r="B2358" i="14"/>
  <c r="B2357" i="14"/>
  <c r="B2356" i="14"/>
  <c r="B2355" i="14"/>
  <c r="B2354" i="14"/>
  <c r="B2353" i="14"/>
  <c r="B2352" i="14"/>
  <c r="B2351" i="14"/>
  <c r="B2350" i="14"/>
  <c r="B2349" i="14"/>
  <c r="B2348" i="14"/>
  <c r="B2347" i="14"/>
  <c r="B2346" i="14"/>
  <c r="B2345" i="14"/>
  <c r="B2344" i="14"/>
  <c r="B2343" i="14"/>
  <c r="B2342" i="14"/>
  <c r="B2341" i="14"/>
  <c r="B2340" i="14"/>
  <c r="B2339" i="14"/>
  <c r="B2338" i="14"/>
  <c r="B2337" i="14"/>
  <c r="B2336" i="14"/>
  <c r="B2335" i="14"/>
  <c r="B2334" i="14"/>
  <c r="B2333" i="14"/>
  <c r="B2332" i="14"/>
  <c r="B2331" i="14"/>
  <c r="B2330" i="14"/>
  <c r="B2329" i="14"/>
  <c r="B2328" i="14"/>
  <c r="B2327" i="14"/>
  <c r="B2326" i="14"/>
  <c r="B2325" i="14"/>
  <c r="B2324" i="14"/>
  <c r="B2323" i="14"/>
  <c r="B2322" i="14"/>
  <c r="B2321" i="14"/>
  <c r="B2320" i="14"/>
  <c r="B2319" i="14"/>
  <c r="B2318" i="14"/>
  <c r="B2317" i="14"/>
  <c r="B2316" i="14"/>
  <c r="B2315" i="14"/>
  <c r="B2314" i="14"/>
  <c r="B2313" i="14"/>
  <c r="B2312" i="14"/>
  <c r="B2311" i="14"/>
  <c r="B2310" i="14"/>
  <c r="B2309" i="14"/>
  <c r="B2308" i="14"/>
  <c r="B2307" i="14"/>
  <c r="B2306" i="14"/>
  <c r="B2305" i="14"/>
  <c r="B2304" i="14"/>
  <c r="B2303" i="14"/>
  <c r="B2302" i="14"/>
  <c r="B2301" i="14"/>
  <c r="B2300" i="14"/>
  <c r="B2299" i="14"/>
  <c r="B2298" i="14"/>
  <c r="B2297" i="14"/>
  <c r="B2296" i="14"/>
  <c r="B2295" i="14"/>
  <c r="B2294" i="14"/>
  <c r="B2293" i="14"/>
  <c r="B2292" i="14"/>
  <c r="B2291" i="14"/>
  <c r="B2290" i="14"/>
  <c r="B2289" i="14"/>
  <c r="B2288" i="14"/>
  <c r="B2287" i="14"/>
  <c r="B2286" i="14"/>
  <c r="B2285" i="14"/>
  <c r="B2284" i="14"/>
  <c r="B2283" i="14"/>
  <c r="B2282" i="14"/>
  <c r="B2281" i="14"/>
  <c r="B2280" i="14"/>
  <c r="B2279" i="14"/>
  <c r="B2278" i="14"/>
  <c r="B2277" i="14"/>
  <c r="B2276" i="14"/>
  <c r="B2275" i="14"/>
  <c r="B2274" i="14"/>
  <c r="B2273" i="14"/>
  <c r="B2272" i="14"/>
  <c r="B2271" i="14"/>
  <c r="B2270" i="14"/>
  <c r="B2269" i="14"/>
  <c r="B2268" i="14"/>
  <c r="B2267" i="14"/>
  <c r="B2266" i="14"/>
  <c r="B2265" i="14"/>
  <c r="B2264" i="14"/>
  <c r="B2263" i="14"/>
  <c r="B2262" i="14"/>
  <c r="B2261" i="14"/>
  <c r="B2260" i="14"/>
  <c r="B2259" i="14"/>
  <c r="B2258" i="14"/>
  <c r="B2257" i="14"/>
  <c r="B2256" i="14"/>
  <c r="B2255" i="14"/>
  <c r="B2254" i="14"/>
  <c r="B2253" i="14"/>
  <c r="B2252" i="14"/>
  <c r="B2251" i="14"/>
  <c r="B2250" i="14"/>
  <c r="B2249" i="14"/>
  <c r="B2248" i="14"/>
  <c r="B2247" i="14"/>
  <c r="B2246" i="14"/>
  <c r="B2245" i="14"/>
  <c r="B2244" i="14"/>
  <c r="B2243" i="14"/>
  <c r="B2242" i="14"/>
  <c r="B2241" i="14"/>
  <c r="B2240" i="14"/>
  <c r="B2239" i="14"/>
  <c r="B2238" i="14"/>
  <c r="B2237" i="14"/>
  <c r="B2236" i="14"/>
  <c r="B2235" i="14"/>
  <c r="B2234" i="14"/>
  <c r="B2233" i="14"/>
  <c r="B2232" i="14"/>
  <c r="B2231" i="14"/>
  <c r="B2230" i="14"/>
  <c r="B2229" i="14"/>
  <c r="B2228" i="14"/>
  <c r="B2227" i="14"/>
  <c r="B2226" i="14"/>
  <c r="B2225" i="14"/>
  <c r="B2224" i="14"/>
  <c r="B2223" i="14"/>
  <c r="B2222" i="14"/>
  <c r="B2221" i="14"/>
  <c r="B2220" i="14"/>
  <c r="B2219" i="14"/>
  <c r="B2218" i="14"/>
  <c r="B2217" i="14"/>
  <c r="B2216" i="14"/>
  <c r="B2215" i="14"/>
  <c r="B2214" i="14"/>
  <c r="B2213" i="14"/>
  <c r="B2212" i="14"/>
  <c r="B2211" i="14"/>
  <c r="B2210" i="14"/>
  <c r="B2209" i="14"/>
  <c r="B2208" i="14"/>
  <c r="B2207" i="14"/>
  <c r="B2206" i="14"/>
  <c r="B2205" i="14"/>
  <c r="B2204" i="14"/>
  <c r="B2203" i="14"/>
  <c r="B2202" i="14"/>
  <c r="B2201" i="14"/>
  <c r="B2200" i="14"/>
  <c r="B2199" i="14"/>
  <c r="B2198" i="14"/>
  <c r="B2197" i="14"/>
  <c r="B2196" i="14"/>
  <c r="B2195" i="14"/>
  <c r="B2194" i="14"/>
  <c r="B2193" i="14"/>
  <c r="B2192" i="14"/>
  <c r="B2191" i="14"/>
  <c r="B2190" i="14"/>
  <c r="B2189" i="14"/>
  <c r="B2188" i="14"/>
  <c r="B2187" i="14"/>
  <c r="B2186" i="14"/>
  <c r="B2185" i="14"/>
  <c r="B2184" i="14"/>
  <c r="B2183" i="14"/>
  <c r="B2182" i="14"/>
  <c r="B2181" i="14"/>
  <c r="B2180" i="14"/>
  <c r="B2179" i="14"/>
  <c r="B2178" i="14"/>
  <c r="B2177" i="14"/>
  <c r="B2176" i="14"/>
  <c r="B2175" i="14"/>
  <c r="B2174" i="14"/>
  <c r="B2173" i="14"/>
  <c r="B2172" i="14"/>
  <c r="B2171" i="14"/>
  <c r="B2170" i="14"/>
  <c r="B2169" i="14"/>
  <c r="B2168" i="14"/>
  <c r="B2167" i="14"/>
  <c r="B2166" i="14"/>
  <c r="B2165" i="14"/>
  <c r="B2164" i="14"/>
  <c r="B2163" i="14"/>
  <c r="B2162" i="14"/>
  <c r="B2161" i="14"/>
  <c r="B2160" i="14"/>
  <c r="B2159" i="14"/>
  <c r="B2158" i="14"/>
  <c r="B2157" i="14"/>
  <c r="B2156" i="14"/>
  <c r="B2155" i="14"/>
  <c r="B2154" i="14"/>
  <c r="B2153" i="14"/>
  <c r="B2152" i="14"/>
  <c r="B2151" i="14"/>
  <c r="B2150" i="14"/>
  <c r="B2149" i="14"/>
  <c r="B2148" i="14"/>
  <c r="B2147" i="14"/>
  <c r="B2146" i="14"/>
  <c r="B2145" i="14"/>
  <c r="B2144" i="14"/>
  <c r="B2143" i="14"/>
  <c r="B2142" i="14"/>
  <c r="B2141" i="14"/>
  <c r="B2140" i="14"/>
  <c r="B2139" i="14"/>
  <c r="B2138" i="14"/>
  <c r="B2137" i="14"/>
  <c r="B2136" i="14"/>
  <c r="B2135" i="14"/>
  <c r="B2134" i="14"/>
  <c r="B2133" i="14"/>
  <c r="B2132" i="14"/>
  <c r="B2131" i="14"/>
  <c r="B2130" i="14"/>
  <c r="B2129" i="14"/>
  <c r="B2128" i="14"/>
  <c r="B2127" i="14"/>
  <c r="B2126" i="14"/>
  <c r="B2125" i="14"/>
  <c r="B2124" i="14"/>
  <c r="B2123" i="14"/>
  <c r="B2122" i="14"/>
  <c r="B2121" i="14"/>
  <c r="B2120" i="14"/>
  <c r="B2119" i="14"/>
  <c r="B2118" i="14"/>
  <c r="B2117" i="14"/>
  <c r="B2116" i="14"/>
  <c r="B2115" i="14"/>
  <c r="B2114" i="14"/>
  <c r="B2113" i="14"/>
  <c r="B2112" i="14"/>
  <c r="B2111" i="14"/>
  <c r="B2110" i="14"/>
  <c r="B2109" i="14"/>
  <c r="B2108" i="14"/>
  <c r="B2107" i="14"/>
  <c r="B2106" i="14"/>
  <c r="B2105" i="14"/>
  <c r="B2104" i="14"/>
  <c r="B2103" i="14"/>
  <c r="B2102" i="14"/>
  <c r="B2101" i="14"/>
  <c r="B2100" i="14"/>
  <c r="B2099" i="14"/>
  <c r="B2098" i="14"/>
  <c r="B2097" i="14"/>
  <c r="B2096" i="14"/>
  <c r="B2095" i="14"/>
  <c r="B2094" i="14"/>
  <c r="B2093" i="14"/>
  <c r="B2092" i="14"/>
  <c r="B2091" i="14"/>
  <c r="B2090" i="14"/>
  <c r="B2089" i="14"/>
  <c r="B2088" i="14"/>
  <c r="B2087" i="14"/>
  <c r="B2086" i="14"/>
  <c r="B2085" i="14"/>
  <c r="B2084" i="14"/>
  <c r="B2083" i="14"/>
  <c r="B2082" i="14"/>
  <c r="B2081" i="14"/>
  <c r="B2080" i="14"/>
  <c r="B2079" i="14"/>
  <c r="B2078" i="14"/>
  <c r="B2077" i="14"/>
  <c r="B2076" i="14"/>
  <c r="B2075" i="14"/>
  <c r="B2074" i="14"/>
  <c r="B2073" i="14"/>
  <c r="B2072" i="14"/>
  <c r="B2071" i="14"/>
  <c r="B2070" i="14"/>
  <c r="B2069" i="14"/>
  <c r="B2068" i="14"/>
  <c r="B2067" i="14"/>
  <c r="B2066" i="14"/>
  <c r="B2065" i="14"/>
  <c r="B2064" i="14"/>
  <c r="B2063" i="14"/>
  <c r="B2062" i="14"/>
  <c r="B2061" i="14"/>
  <c r="B2060" i="14"/>
  <c r="B2059" i="14"/>
  <c r="B2058" i="14"/>
  <c r="B2057" i="14"/>
  <c r="B2056" i="14"/>
  <c r="B2055" i="14"/>
  <c r="B2054" i="14"/>
  <c r="B2053" i="14"/>
  <c r="B2052" i="14"/>
  <c r="B2051" i="14"/>
  <c r="B2050" i="14"/>
  <c r="B2049" i="14"/>
  <c r="B2048" i="14"/>
  <c r="B2047" i="14"/>
  <c r="B2046" i="14"/>
  <c r="B2045" i="14"/>
  <c r="B2044" i="14"/>
  <c r="B2043" i="14"/>
  <c r="B2042" i="14"/>
  <c r="B2041" i="14"/>
  <c r="B2040" i="14"/>
  <c r="B2039" i="14"/>
  <c r="B2038" i="14"/>
  <c r="B2037" i="14"/>
  <c r="B2036" i="14"/>
  <c r="B2035" i="14"/>
  <c r="B2034" i="14"/>
  <c r="B2033" i="14"/>
  <c r="B2032" i="14"/>
  <c r="B2031" i="14"/>
  <c r="B2030" i="14"/>
  <c r="B2029" i="14"/>
  <c r="B2028" i="14"/>
  <c r="B2027" i="14"/>
  <c r="B2026" i="14"/>
  <c r="B2025" i="14"/>
  <c r="B2024" i="14"/>
  <c r="B2023" i="14"/>
  <c r="B2022" i="14"/>
  <c r="B2021" i="14"/>
  <c r="B2020" i="14"/>
  <c r="B2019" i="14"/>
  <c r="B2018" i="14"/>
  <c r="B2017" i="14"/>
  <c r="B2016" i="14"/>
  <c r="B2015" i="14"/>
  <c r="B2014" i="14"/>
  <c r="B2013" i="14"/>
  <c r="B2012" i="14"/>
  <c r="B2011" i="14"/>
  <c r="B2010" i="14"/>
  <c r="B2009" i="14"/>
  <c r="B2008" i="14"/>
  <c r="B2007" i="14"/>
  <c r="B2006" i="14"/>
  <c r="B2005" i="14"/>
  <c r="B2004" i="14"/>
  <c r="B2003" i="14"/>
  <c r="B2002" i="14"/>
  <c r="B2001" i="14"/>
  <c r="B2000" i="14"/>
  <c r="B1999" i="14"/>
  <c r="B1998" i="14"/>
  <c r="B1997" i="14"/>
  <c r="B1996" i="14"/>
  <c r="B1995" i="14"/>
  <c r="B1994" i="14"/>
  <c r="B1993" i="14"/>
  <c r="B1992" i="14"/>
  <c r="B1991" i="14"/>
  <c r="B1990" i="14"/>
  <c r="B1989" i="14"/>
  <c r="B1988" i="14"/>
  <c r="B1987" i="14"/>
  <c r="B1986" i="14"/>
  <c r="B1985" i="14"/>
  <c r="B1984" i="14"/>
  <c r="B1983" i="14"/>
  <c r="B1982" i="14"/>
  <c r="B1981" i="14"/>
  <c r="B1980" i="14"/>
  <c r="B1979" i="14"/>
  <c r="B1978" i="14"/>
  <c r="B1977" i="14"/>
  <c r="B1976" i="14"/>
  <c r="B1975" i="14"/>
  <c r="B1974" i="14"/>
  <c r="B1973" i="14"/>
  <c r="B1972" i="14"/>
  <c r="B1971" i="14"/>
  <c r="B1970" i="14"/>
  <c r="B1969" i="14"/>
  <c r="B1968" i="14"/>
  <c r="B1967" i="14"/>
  <c r="B1966" i="14"/>
  <c r="B1965" i="14"/>
  <c r="B1964" i="14"/>
  <c r="B1963" i="14"/>
  <c r="B1962" i="14"/>
  <c r="B1961" i="14"/>
  <c r="B1960" i="14"/>
  <c r="B1959" i="14"/>
  <c r="B1958" i="14"/>
  <c r="B1957" i="14"/>
  <c r="B1956" i="14"/>
  <c r="B1955" i="14"/>
  <c r="B1954" i="14"/>
  <c r="B1953" i="14"/>
  <c r="B1952" i="14"/>
  <c r="B1951" i="14"/>
  <c r="B1950" i="14"/>
  <c r="B1949" i="14"/>
  <c r="B1948" i="14"/>
  <c r="B1947" i="14"/>
  <c r="B1946" i="14"/>
  <c r="B1945" i="14"/>
  <c r="B1944" i="14"/>
  <c r="B1943" i="14"/>
  <c r="B1942" i="14"/>
  <c r="B1941" i="14"/>
  <c r="B1940" i="14"/>
  <c r="B1939" i="14"/>
  <c r="B1938" i="14"/>
  <c r="B1937" i="14"/>
  <c r="B1936" i="14"/>
  <c r="B1935" i="14"/>
  <c r="B1934" i="14"/>
  <c r="B1933" i="14"/>
  <c r="B1932" i="14"/>
  <c r="B1931" i="14"/>
  <c r="B1930" i="14"/>
  <c r="B1929" i="14"/>
  <c r="B1928" i="14"/>
  <c r="B1927" i="14"/>
  <c r="B1926" i="14"/>
  <c r="B1925" i="14"/>
  <c r="B1924" i="14"/>
  <c r="B1923" i="14"/>
  <c r="B1922" i="14"/>
  <c r="B1921" i="14"/>
  <c r="B1920" i="14"/>
  <c r="B1919" i="14"/>
  <c r="B1918" i="14"/>
  <c r="B1917" i="14"/>
  <c r="B1916" i="14"/>
  <c r="B1915" i="14"/>
  <c r="B1914" i="14"/>
  <c r="B1913" i="14"/>
  <c r="B1912" i="14"/>
  <c r="B1911" i="14"/>
  <c r="B1910" i="14"/>
  <c r="B1909" i="14"/>
  <c r="B1908" i="14"/>
  <c r="B1907" i="14"/>
  <c r="B1906" i="14"/>
  <c r="B1905" i="14"/>
  <c r="B1904" i="14"/>
  <c r="B1903" i="14"/>
  <c r="B1902" i="14"/>
  <c r="B1901" i="14"/>
  <c r="B1900" i="14"/>
  <c r="B1899" i="14"/>
  <c r="B1898" i="14"/>
  <c r="B1897" i="14"/>
  <c r="B1896" i="14"/>
  <c r="B1895" i="14"/>
  <c r="B1894" i="14"/>
  <c r="B1893" i="14"/>
  <c r="B1892" i="14"/>
  <c r="B1891" i="14"/>
  <c r="B1890" i="14"/>
  <c r="B1889" i="14"/>
  <c r="B1888" i="14"/>
  <c r="B1887" i="14"/>
  <c r="B1886" i="14"/>
  <c r="B1885" i="14"/>
  <c r="B1884" i="14"/>
  <c r="B1883" i="14"/>
  <c r="B1882" i="14"/>
  <c r="B1881" i="14"/>
  <c r="B1880" i="14"/>
  <c r="B1879" i="14"/>
  <c r="B1878" i="14"/>
  <c r="B1877" i="14"/>
  <c r="B1876" i="14"/>
  <c r="B1875" i="14"/>
  <c r="B1874" i="14"/>
  <c r="B1873" i="14"/>
  <c r="B1872" i="14"/>
  <c r="B1871" i="14"/>
  <c r="B1870" i="14"/>
  <c r="B1869" i="14"/>
  <c r="B1868" i="14"/>
  <c r="B1867" i="14"/>
  <c r="B1866" i="14"/>
  <c r="B1865" i="14"/>
  <c r="B1864" i="14"/>
  <c r="B1863" i="14"/>
  <c r="B1862" i="14"/>
  <c r="B1861" i="14"/>
  <c r="B1860" i="14"/>
  <c r="B1859" i="14"/>
  <c r="B1858" i="14"/>
  <c r="B1857" i="14"/>
  <c r="B1856" i="14"/>
  <c r="B1855" i="14"/>
  <c r="B1854" i="14"/>
  <c r="B1853" i="14"/>
  <c r="B1852" i="14"/>
  <c r="B1851" i="14"/>
  <c r="B1850" i="14"/>
  <c r="B1849" i="14"/>
  <c r="B1848" i="14"/>
  <c r="B1847" i="14"/>
  <c r="B1846" i="14"/>
  <c r="B1845" i="14"/>
  <c r="B1844" i="14"/>
  <c r="B1843" i="14"/>
  <c r="B1842" i="14"/>
  <c r="B1841" i="14"/>
  <c r="B1840" i="14"/>
  <c r="B1839" i="14"/>
  <c r="B1838" i="14"/>
  <c r="B1837" i="14"/>
  <c r="B1836" i="14"/>
  <c r="B1835" i="14"/>
  <c r="B1834" i="14"/>
  <c r="B1833" i="14"/>
  <c r="B1832" i="14"/>
  <c r="B1831" i="14"/>
  <c r="B1830" i="14"/>
  <c r="B1829" i="14"/>
  <c r="B1828" i="14"/>
  <c r="B1827" i="14"/>
  <c r="B1826" i="14"/>
  <c r="B1825" i="14"/>
  <c r="B1824" i="14"/>
  <c r="B1823" i="14"/>
  <c r="B1822" i="14"/>
  <c r="B1821" i="14"/>
  <c r="B1820" i="14"/>
  <c r="B1819" i="14"/>
  <c r="B1818" i="14"/>
  <c r="B1817" i="14"/>
  <c r="B1816" i="14"/>
  <c r="B1815" i="14"/>
  <c r="B1814" i="14"/>
  <c r="B1813" i="14"/>
  <c r="B1812" i="14"/>
  <c r="B1811" i="14"/>
  <c r="B1810" i="14"/>
  <c r="B1809" i="14"/>
  <c r="B1808" i="14"/>
  <c r="B1807" i="14"/>
  <c r="B1806" i="14"/>
  <c r="B1805" i="14"/>
  <c r="B1804" i="14"/>
  <c r="B1803" i="14"/>
  <c r="B1802" i="14"/>
  <c r="B1801" i="14"/>
  <c r="B1800" i="14"/>
  <c r="B1799" i="14"/>
  <c r="B1798" i="14"/>
  <c r="B1797" i="14"/>
  <c r="B1796" i="14"/>
  <c r="B1795" i="14"/>
  <c r="B1794" i="14"/>
  <c r="B1793" i="14"/>
  <c r="B1792" i="14"/>
  <c r="B1791" i="14"/>
  <c r="B1790" i="14"/>
  <c r="B1789" i="14"/>
  <c r="B1788" i="14"/>
  <c r="B1787" i="14"/>
  <c r="B1786" i="14"/>
  <c r="B1785" i="14"/>
  <c r="B1784" i="14"/>
  <c r="B1783" i="14"/>
  <c r="B1782" i="14"/>
  <c r="B1781" i="14"/>
  <c r="B1780" i="14"/>
  <c r="B1779" i="14"/>
  <c r="B1778" i="14"/>
  <c r="B1777" i="14"/>
  <c r="B1776" i="14"/>
  <c r="B1775" i="14"/>
  <c r="B1774" i="14"/>
  <c r="B1773" i="14"/>
  <c r="B1772" i="14"/>
  <c r="B1771" i="14"/>
  <c r="B1770" i="14"/>
  <c r="B1769" i="14"/>
  <c r="B1768" i="14"/>
  <c r="B1767" i="14"/>
  <c r="B1766" i="14"/>
  <c r="B1765" i="14"/>
  <c r="B1764" i="14"/>
  <c r="B1763" i="14"/>
  <c r="B1762" i="14"/>
  <c r="B1761" i="14"/>
  <c r="B1760" i="14"/>
  <c r="B1759" i="14"/>
  <c r="B1758" i="14"/>
  <c r="B1757" i="14"/>
  <c r="B1756" i="14"/>
  <c r="B1755" i="14"/>
  <c r="B1754" i="14"/>
  <c r="B1753" i="14"/>
  <c r="B1752" i="14"/>
  <c r="B1751" i="14"/>
  <c r="B1750" i="14"/>
  <c r="B1749" i="14"/>
  <c r="B1748" i="14"/>
  <c r="B1747" i="14"/>
  <c r="B1746" i="14"/>
  <c r="B1745" i="14"/>
  <c r="B1744" i="14"/>
  <c r="B1743" i="14"/>
  <c r="B1742" i="14"/>
  <c r="B1741" i="14"/>
  <c r="B1740" i="14"/>
  <c r="B1739" i="14"/>
  <c r="B1738" i="14"/>
  <c r="B1737" i="14"/>
  <c r="B1736" i="14"/>
  <c r="B1735" i="14"/>
  <c r="B1734" i="14"/>
  <c r="B1733" i="14"/>
  <c r="B1732" i="14"/>
  <c r="B1731" i="14"/>
  <c r="B1730" i="14"/>
  <c r="B1729" i="14"/>
  <c r="B1728" i="14"/>
  <c r="B1727" i="14"/>
  <c r="B1726" i="14"/>
  <c r="B1725" i="14"/>
  <c r="B1724" i="14"/>
  <c r="B1723" i="14"/>
  <c r="B1722" i="14"/>
  <c r="B1721" i="14"/>
  <c r="B1720" i="14"/>
  <c r="B1719" i="14"/>
  <c r="B1718" i="14"/>
  <c r="B1717" i="14"/>
  <c r="B1716" i="14"/>
  <c r="B1715" i="14"/>
  <c r="B1714" i="14"/>
  <c r="B1713" i="14"/>
  <c r="B1712" i="14"/>
  <c r="B1711" i="14"/>
  <c r="B1710" i="14"/>
  <c r="B1709" i="14"/>
  <c r="B1708" i="14"/>
  <c r="B1707" i="14"/>
  <c r="B1706" i="14"/>
  <c r="B1705" i="14"/>
  <c r="B1704" i="14"/>
  <c r="B1703" i="14"/>
  <c r="B1702" i="14"/>
  <c r="B1701" i="14"/>
  <c r="B1700" i="14"/>
  <c r="B1699" i="14"/>
  <c r="B1698" i="14"/>
  <c r="B1697" i="14"/>
  <c r="B1696" i="14"/>
  <c r="B1695" i="14"/>
  <c r="B1694" i="14"/>
  <c r="B1693" i="14"/>
  <c r="B1692" i="14"/>
  <c r="B1691" i="14"/>
  <c r="B1690" i="14"/>
  <c r="B1689" i="14"/>
  <c r="B1688" i="14"/>
  <c r="B1687" i="14"/>
  <c r="B1686" i="14"/>
  <c r="B1685" i="14"/>
  <c r="B1684" i="14"/>
  <c r="B1683" i="14"/>
  <c r="B1682" i="14"/>
  <c r="B1681" i="14"/>
  <c r="B1680" i="14"/>
  <c r="B1679" i="14"/>
  <c r="B1678" i="14"/>
  <c r="B1677" i="14"/>
  <c r="B1676" i="14"/>
  <c r="B1675" i="14"/>
  <c r="B1674" i="14"/>
  <c r="B1673" i="14"/>
  <c r="B1672" i="14"/>
  <c r="B1671" i="14"/>
  <c r="B1670" i="14"/>
  <c r="B1669" i="14"/>
  <c r="B1668" i="14"/>
  <c r="B1667" i="14"/>
  <c r="B1666" i="14"/>
  <c r="B1665" i="14"/>
  <c r="B1664" i="14"/>
  <c r="B1663" i="14"/>
  <c r="B1662" i="14"/>
  <c r="B1661" i="14"/>
  <c r="B1660" i="14"/>
  <c r="B1659" i="14"/>
  <c r="B1658" i="14"/>
  <c r="B1657" i="14"/>
  <c r="B1656" i="14"/>
  <c r="B1655" i="14"/>
  <c r="B1654" i="14"/>
  <c r="B1653" i="14"/>
  <c r="B1652" i="14"/>
  <c r="B1651" i="14"/>
  <c r="B1650" i="14"/>
  <c r="B1649" i="14"/>
  <c r="B1648" i="14"/>
  <c r="B1647" i="14"/>
  <c r="B1646" i="14"/>
  <c r="B1645" i="14"/>
  <c r="B1644" i="14"/>
  <c r="B1643" i="14"/>
  <c r="B1642" i="14"/>
  <c r="B1641" i="14"/>
  <c r="B1640" i="14"/>
  <c r="B1639" i="14"/>
  <c r="B1638" i="14"/>
  <c r="B1637" i="14"/>
  <c r="B1636" i="14"/>
  <c r="B1635" i="14"/>
  <c r="B1634" i="14"/>
  <c r="B1633" i="14"/>
  <c r="B1632" i="14"/>
  <c r="B1631" i="14"/>
  <c r="B1630" i="14"/>
  <c r="B1629" i="14"/>
  <c r="B1628" i="14"/>
  <c r="B1627" i="14"/>
  <c r="B1626" i="14"/>
  <c r="B1625" i="14"/>
  <c r="B1624" i="14"/>
  <c r="B1623" i="14"/>
  <c r="B1622" i="14"/>
  <c r="B1621" i="14"/>
  <c r="B1620" i="14"/>
  <c r="B1619" i="14"/>
  <c r="B1618" i="14"/>
  <c r="B1617" i="14"/>
  <c r="B1616" i="14"/>
  <c r="B1615" i="14"/>
  <c r="B1614" i="14"/>
  <c r="B1613" i="14"/>
  <c r="B1612" i="14"/>
  <c r="B1611" i="14"/>
  <c r="B1610" i="14"/>
  <c r="B1609" i="14"/>
  <c r="B1608" i="14"/>
  <c r="B1607" i="14"/>
  <c r="B1606" i="14"/>
  <c r="B1605" i="14"/>
  <c r="B1604" i="14"/>
  <c r="B1603" i="14"/>
  <c r="B1602" i="14"/>
  <c r="B1601" i="14"/>
  <c r="B1600" i="14"/>
  <c r="B1599" i="14"/>
  <c r="B1598" i="14"/>
  <c r="B1597" i="14"/>
  <c r="B1596" i="14"/>
  <c r="B1595" i="14"/>
  <c r="B1594" i="14"/>
  <c r="B1593" i="14"/>
  <c r="B1592" i="14"/>
  <c r="B1591" i="14"/>
  <c r="B1590" i="14"/>
  <c r="B1589" i="14"/>
  <c r="B1588" i="14"/>
  <c r="B1587" i="14"/>
  <c r="B1586" i="14"/>
  <c r="B1585" i="14"/>
  <c r="B1584" i="14"/>
  <c r="B1583" i="14"/>
  <c r="B1582" i="14"/>
  <c r="B1581" i="14"/>
  <c r="B1580" i="14"/>
  <c r="B1579" i="14"/>
  <c r="B1578" i="14"/>
  <c r="B1577" i="14"/>
  <c r="B1576" i="14"/>
  <c r="B1575" i="14"/>
  <c r="B1574" i="14"/>
  <c r="B1573" i="14"/>
  <c r="B1572" i="14"/>
  <c r="B1571" i="14"/>
  <c r="B1570" i="14"/>
  <c r="B1569" i="14"/>
  <c r="B1568" i="14"/>
  <c r="B1567" i="14"/>
  <c r="B1566" i="14"/>
  <c r="B1565" i="14"/>
  <c r="B1564" i="14"/>
  <c r="B1563" i="14"/>
  <c r="B1562" i="14"/>
  <c r="B1561" i="14"/>
  <c r="B1560" i="14"/>
  <c r="B1559" i="14"/>
  <c r="B1558" i="14"/>
  <c r="B1557" i="14"/>
  <c r="B1556" i="14"/>
  <c r="B1555" i="14"/>
  <c r="B1554" i="14"/>
  <c r="B1553" i="14"/>
  <c r="B1552" i="14"/>
  <c r="B1551" i="14"/>
  <c r="B1550" i="14"/>
  <c r="B1549" i="14"/>
  <c r="B1548" i="14"/>
  <c r="B1547" i="14"/>
  <c r="B1546" i="14"/>
  <c r="B1545" i="14"/>
  <c r="B1544" i="14"/>
  <c r="B1543" i="14"/>
  <c r="B1542" i="14"/>
  <c r="B1541" i="14"/>
  <c r="B1540" i="14"/>
  <c r="B1539" i="14"/>
  <c r="B1538" i="14"/>
  <c r="B1537" i="14"/>
  <c r="B1536" i="14"/>
  <c r="B1535" i="14"/>
  <c r="B1534" i="14"/>
  <c r="B1533" i="14"/>
  <c r="B1532" i="14"/>
  <c r="B1531" i="14"/>
  <c r="B1530" i="14"/>
  <c r="B1529" i="14"/>
  <c r="B1528" i="14"/>
  <c r="B1527" i="14"/>
  <c r="B1526" i="14"/>
  <c r="B1525" i="14"/>
  <c r="B1524" i="14"/>
  <c r="B1523" i="14"/>
  <c r="B1522" i="14"/>
  <c r="B1521" i="14"/>
  <c r="B1520" i="14"/>
  <c r="B1519" i="14"/>
  <c r="B1518" i="14"/>
  <c r="B1517" i="14"/>
  <c r="B1516" i="14"/>
  <c r="B1515" i="14"/>
  <c r="B1514" i="14"/>
  <c r="B1513" i="14"/>
  <c r="B1512" i="14"/>
  <c r="B1511" i="14"/>
  <c r="B1510" i="14"/>
  <c r="B1509" i="14"/>
  <c r="B1508" i="14"/>
  <c r="B1507" i="14"/>
  <c r="B1506" i="14"/>
  <c r="B1505" i="14"/>
  <c r="B1504" i="14"/>
  <c r="B1503" i="14"/>
  <c r="B1502" i="14"/>
  <c r="B1501" i="14"/>
  <c r="B1500" i="14"/>
  <c r="B1499" i="14"/>
  <c r="B1498" i="14"/>
  <c r="B1497" i="14"/>
  <c r="B1496" i="14"/>
  <c r="B1495" i="14"/>
  <c r="B1494" i="14"/>
  <c r="B1493" i="14"/>
  <c r="B1492" i="14"/>
  <c r="B1491" i="14"/>
  <c r="B1490" i="14"/>
  <c r="B1489" i="14"/>
  <c r="B1488" i="14"/>
  <c r="B1487" i="14"/>
  <c r="B1486" i="14"/>
  <c r="B1485" i="14"/>
  <c r="B1484" i="14"/>
  <c r="B1483" i="14"/>
  <c r="B1482" i="14"/>
  <c r="B1481" i="14"/>
  <c r="B1480" i="14"/>
  <c r="B1479" i="14"/>
  <c r="B1478" i="14"/>
  <c r="B1477" i="14"/>
  <c r="B1476" i="14"/>
  <c r="B1475" i="14"/>
  <c r="B1474" i="14"/>
  <c r="B1473" i="14"/>
  <c r="B1472" i="14"/>
  <c r="B1471" i="14"/>
  <c r="B1470" i="14"/>
  <c r="B1469" i="14"/>
  <c r="B1468" i="14"/>
  <c r="B1467" i="14"/>
  <c r="B1466" i="14"/>
  <c r="B1465" i="14"/>
  <c r="B1464" i="14"/>
  <c r="B1463" i="14"/>
  <c r="B1462" i="14"/>
  <c r="B1461" i="14"/>
  <c r="B1460" i="14"/>
  <c r="B1459" i="14"/>
  <c r="B1458" i="14"/>
  <c r="B1457" i="14"/>
  <c r="B1456" i="14"/>
  <c r="B1455" i="14"/>
  <c r="B1454" i="14"/>
  <c r="B1453" i="14"/>
  <c r="B1452" i="14"/>
  <c r="B1451" i="14"/>
  <c r="B1450" i="14"/>
  <c r="B1449" i="14"/>
  <c r="B1448" i="14"/>
  <c r="B1447" i="14"/>
  <c r="B1446" i="14"/>
  <c r="B1445" i="14"/>
  <c r="B1444" i="14"/>
  <c r="B1443" i="14"/>
  <c r="B1442" i="14"/>
  <c r="B1441" i="14"/>
  <c r="B1440" i="14"/>
  <c r="B1439" i="14"/>
  <c r="B1438" i="14"/>
  <c r="B1437" i="14"/>
  <c r="B1436" i="14"/>
  <c r="B1435" i="14"/>
  <c r="B1434" i="14"/>
  <c r="B1433" i="14"/>
  <c r="B1432" i="14"/>
  <c r="B1431" i="14"/>
  <c r="B1430" i="14"/>
  <c r="B1429" i="14"/>
  <c r="B1428" i="14"/>
  <c r="B1427" i="14"/>
  <c r="B1426" i="14"/>
  <c r="B1425" i="14"/>
  <c r="B1424" i="14"/>
  <c r="B1423" i="14"/>
  <c r="B1422" i="14"/>
  <c r="B1421" i="14"/>
  <c r="B1420" i="14"/>
  <c r="B1419" i="14"/>
  <c r="B1418" i="14"/>
  <c r="B1417" i="14"/>
  <c r="B1416" i="14"/>
  <c r="B1415" i="14"/>
  <c r="B1414" i="14"/>
  <c r="B1413" i="14"/>
  <c r="B1412" i="14"/>
  <c r="B1411" i="14"/>
  <c r="B1410" i="14"/>
  <c r="B1409" i="14"/>
  <c r="B1408" i="14"/>
  <c r="B1407" i="14"/>
  <c r="B1406" i="14"/>
  <c r="B1405" i="14"/>
  <c r="B1404" i="14"/>
  <c r="B1403" i="14"/>
  <c r="B1402" i="14"/>
  <c r="B1401" i="14"/>
  <c r="B1400" i="14"/>
  <c r="B1399" i="14"/>
  <c r="B1398" i="14"/>
  <c r="B1397" i="14"/>
  <c r="B1396" i="14"/>
  <c r="B1395" i="14"/>
  <c r="B1394" i="14"/>
  <c r="B1393" i="14"/>
  <c r="B1392" i="14"/>
  <c r="B1391" i="14"/>
  <c r="B1390" i="14"/>
  <c r="B1389" i="14"/>
  <c r="B1388" i="14"/>
  <c r="B1387" i="14"/>
  <c r="B1386" i="14"/>
  <c r="B1385" i="14"/>
  <c r="B1384" i="14"/>
  <c r="B1383" i="14"/>
  <c r="B1382" i="14"/>
  <c r="B1381" i="14"/>
  <c r="B1380" i="14"/>
  <c r="B1379" i="14"/>
  <c r="B1378" i="14"/>
  <c r="B1377" i="14"/>
  <c r="B1376" i="14"/>
  <c r="B1375" i="14"/>
  <c r="B1374" i="14"/>
  <c r="B1373" i="14"/>
  <c r="B1372" i="14"/>
  <c r="B1371" i="14"/>
  <c r="B1370" i="14"/>
  <c r="B1369" i="14"/>
  <c r="B1368" i="14"/>
  <c r="B1367" i="14"/>
  <c r="B1366" i="14"/>
  <c r="B1365" i="14"/>
  <c r="B1364" i="14"/>
  <c r="B1363" i="14"/>
  <c r="B1362" i="14"/>
  <c r="B1361" i="14"/>
  <c r="B1360" i="14"/>
  <c r="B1359" i="14"/>
  <c r="B1358" i="14"/>
  <c r="B1357" i="14"/>
  <c r="B1356" i="14"/>
  <c r="B1355" i="14"/>
  <c r="B1354" i="14"/>
  <c r="B1353" i="14"/>
  <c r="B1352" i="14"/>
  <c r="B1351" i="14"/>
  <c r="B1350" i="14"/>
  <c r="B1349" i="14"/>
  <c r="B1348" i="14"/>
  <c r="B1347" i="14"/>
  <c r="B1346" i="14"/>
  <c r="B1345" i="14"/>
  <c r="B1344" i="14"/>
  <c r="B1343" i="14"/>
  <c r="B1342" i="14"/>
  <c r="B1341" i="14"/>
  <c r="B1340" i="14"/>
  <c r="B1339" i="14"/>
  <c r="B1338" i="14"/>
  <c r="B1337" i="14"/>
  <c r="B1336" i="14"/>
  <c r="B1335" i="14"/>
  <c r="B1334" i="14"/>
  <c r="B1333" i="14"/>
  <c r="B1332" i="14"/>
  <c r="B1331" i="14"/>
  <c r="B1330" i="14"/>
  <c r="B1329" i="14"/>
  <c r="B1328" i="14"/>
  <c r="B1327" i="14"/>
  <c r="B1326" i="14"/>
  <c r="B1325" i="14"/>
  <c r="B1324" i="14"/>
  <c r="B1323" i="14"/>
  <c r="B1322" i="14"/>
  <c r="B1321" i="14"/>
  <c r="B1320" i="14"/>
  <c r="B1319" i="14"/>
  <c r="B1318" i="14"/>
  <c r="B1317" i="14"/>
  <c r="B1316" i="14"/>
  <c r="B1315" i="14"/>
  <c r="B1314" i="14"/>
  <c r="B1313" i="14"/>
  <c r="B1312" i="14"/>
  <c r="B1311" i="14"/>
  <c r="B1310" i="14"/>
  <c r="B1309" i="14"/>
  <c r="B1308" i="14"/>
  <c r="B1307" i="14"/>
  <c r="B1306" i="14"/>
  <c r="B1305" i="14"/>
  <c r="B1304" i="14"/>
  <c r="B1303" i="14"/>
  <c r="B1302" i="14"/>
  <c r="B1301" i="14"/>
  <c r="B1300" i="14"/>
  <c r="B1299" i="14"/>
  <c r="B1298" i="14"/>
  <c r="B1297" i="14"/>
  <c r="B1296" i="14"/>
  <c r="B1295" i="14"/>
  <c r="B1294" i="14"/>
  <c r="B1293" i="14"/>
  <c r="B1292" i="14"/>
  <c r="B1291" i="14"/>
  <c r="B1290" i="14"/>
  <c r="B1289" i="14"/>
  <c r="B1288" i="14"/>
  <c r="B1287" i="14"/>
  <c r="B1286" i="14"/>
  <c r="B1285" i="14"/>
  <c r="B1284" i="14"/>
  <c r="B1283" i="14"/>
  <c r="B1282" i="14"/>
  <c r="B1281" i="14"/>
  <c r="B1280" i="14"/>
  <c r="B1279" i="14"/>
  <c r="B1278" i="14"/>
  <c r="B1277" i="14"/>
  <c r="B1276" i="14"/>
  <c r="B1275" i="14"/>
  <c r="B1274" i="14"/>
  <c r="B1273" i="14"/>
  <c r="B1272" i="14"/>
  <c r="B1271" i="14"/>
  <c r="B1270" i="14"/>
  <c r="B1269" i="14"/>
  <c r="B1268" i="14"/>
  <c r="B1267" i="14"/>
  <c r="B1266" i="14"/>
  <c r="B1265" i="14"/>
  <c r="B1264" i="14"/>
  <c r="B1263" i="14"/>
  <c r="B1262" i="14"/>
  <c r="B1261" i="14"/>
  <c r="B1260" i="14"/>
  <c r="B1259" i="14"/>
  <c r="B1258" i="14"/>
  <c r="B1257" i="14"/>
  <c r="B1256" i="14"/>
  <c r="B1255" i="14"/>
  <c r="B1254" i="14"/>
  <c r="B1253" i="14"/>
  <c r="B1252" i="14"/>
  <c r="B1251" i="14"/>
  <c r="B1250" i="14"/>
  <c r="B1249" i="14"/>
  <c r="B1248" i="14"/>
  <c r="B1247" i="14"/>
  <c r="B1246" i="14"/>
  <c r="B1245" i="14"/>
  <c r="B1244" i="14"/>
  <c r="B1243" i="14"/>
  <c r="B1242" i="14"/>
  <c r="B1241" i="14"/>
  <c r="B1240" i="14"/>
  <c r="B1239" i="14"/>
  <c r="B1238" i="14"/>
  <c r="B1237" i="14"/>
  <c r="B1236" i="14"/>
  <c r="B1235" i="14"/>
  <c r="B1234" i="14"/>
  <c r="B1233" i="14"/>
  <c r="B1232" i="14"/>
  <c r="B1231" i="14"/>
  <c r="B1230" i="14"/>
  <c r="B1229" i="14"/>
  <c r="B1228" i="14"/>
  <c r="B1227" i="14"/>
  <c r="B1226" i="14"/>
  <c r="B1225" i="14"/>
  <c r="B1224" i="14"/>
  <c r="B1223" i="14"/>
  <c r="B1222" i="14"/>
  <c r="B1221" i="14"/>
  <c r="B1220" i="14"/>
  <c r="B1219" i="14"/>
  <c r="B1218" i="14"/>
  <c r="B1217" i="14"/>
  <c r="B1216" i="14"/>
  <c r="B1215" i="14"/>
  <c r="B1214" i="14"/>
  <c r="B1213" i="14"/>
  <c r="B1212" i="14"/>
  <c r="B1211" i="14"/>
  <c r="B1210" i="14"/>
  <c r="B1209" i="14"/>
  <c r="B1208" i="14"/>
  <c r="B1207" i="14"/>
  <c r="B1206" i="14"/>
  <c r="B1205" i="14"/>
  <c r="B1204" i="14"/>
  <c r="B1203" i="14"/>
  <c r="B1202" i="14"/>
  <c r="B1201" i="14"/>
  <c r="B1200" i="14"/>
  <c r="B1199" i="14"/>
  <c r="B1198" i="14"/>
  <c r="B1197" i="14"/>
  <c r="B1196" i="14"/>
  <c r="B1195" i="14"/>
  <c r="B1194" i="14"/>
  <c r="B1193" i="14"/>
  <c r="B1192" i="14"/>
  <c r="B1191" i="14"/>
  <c r="B1190" i="14"/>
  <c r="B1189" i="14"/>
  <c r="B1188" i="14"/>
  <c r="B1187" i="14"/>
  <c r="B1186" i="14"/>
  <c r="B1185" i="14"/>
  <c r="B1184" i="14"/>
  <c r="B1183" i="14"/>
  <c r="B1182" i="14"/>
  <c r="B1181" i="14"/>
  <c r="B1180" i="14"/>
  <c r="B1179" i="14"/>
  <c r="B1178" i="14"/>
  <c r="B1177" i="14"/>
  <c r="B1176" i="14"/>
  <c r="B1175" i="14"/>
  <c r="B1174" i="14"/>
  <c r="B1173" i="14"/>
  <c r="B1172" i="14"/>
  <c r="B1171" i="14"/>
  <c r="B1170" i="14"/>
  <c r="B1169" i="14"/>
  <c r="B1168" i="14"/>
  <c r="B1167" i="14"/>
  <c r="B1166" i="14"/>
  <c r="B1165" i="14"/>
  <c r="B1164" i="14"/>
  <c r="B1163" i="14"/>
  <c r="B1162" i="14"/>
  <c r="B1161" i="14"/>
  <c r="B1160" i="14"/>
  <c r="B1159" i="14"/>
  <c r="B1158" i="14"/>
  <c r="B1157" i="14"/>
  <c r="B1156" i="14"/>
  <c r="B1155" i="14"/>
  <c r="B1154" i="14"/>
  <c r="B1153" i="14"/>
  <c r="B1152" i="14"/>
  <c r="B1151" i="14"/>
  <c r="B1150" i="14"/>
  <c r="B1149" i="14"/>
  <c r="B1148" i="14"/>
  <c r="B1147" i="14"/>
  <c r="B1146" i="14"/>
  <c r="B1145" i="14"/>
  <c r="B1144" i="14"/>
  <c r="B1143" i="14"/>
  <c r="B1142" i="14"/>
  <c r="B1141" i="14"/>
  <c r="B1140" i="14"/>
  <c r="B1139" i="14"/>
  <c r="B1138" i="14"/>
  <c r="B1137" i="14"/>
  <c r="B1136" i="14"/>
  <c r="B1135" i="14"/>
  <c r="B1134" i="14"/>
  <c r="B1133" i="14"/>
  <c r="B1132" i="14"/>
  <c r="B1131" i="14"/>
  <c r="B1130" i="14"/>
  <c r="B1129" i="14"/>
  <c r="B1128" i="14"/>
  <c r="B1127" i="14"/>
  <c r="B1126" i="14"/>
  <c r="B1125" i="14"/>
  <c r="B1124" i="14"/>
  <c r="B1123" i="14"/>
  <c r="B1122" i="14"/>
  <c r="B1121" i="14"/>
  <c r="B1120" i="14"/>
  <c r="B1119" i="14"/>
  <c r="B1118" i="14"/>
  <c r="B1117" i="14"/>
  <c r="B1116" i="14"/>
  <c r="B1115" i="14"/>
  <c r="B1114" i="14"/>
  <c r="B1113" i="14"/>
  <c r="B1112" i="14"/>
  <c r="B1111" i="14"/>
  <c r="B1110" i="14"/>
  <c r="B1109" i="14"/>
  <c r="B1108" i="14"/>
  <c r="B1107" i="14"/>
  <c r="B1106" i="14"/>
  <c r="B1105" i="14"/>
  <c r="B1104" i="14"/>
  <c r="B1103" i="14"/>
  <c r="B1102" i="14"/>
  <c r="B1101" i="14"/>
  <c r="B1100" i="14"/>
  <c r="B1099" i="14"/>
  <c r="B1098" i="14"/>
  <c r="B1097" i="14"/>
  <c r="B1096" i="14"/>
  <c r="B1095" i="14"/>
  <c r="B1094" i="14"/>
  <c r="B1093" i="14"/>
  <c r="B1092" i="14"/>
  <c r="B1091" i="14"/>
  <c r="B1090" i="14"/>
  <c r="B1089" i="14"/>
  <c r="B1088" i="14"/>
  <c r="B1087" i="14"/>
  <c r="B1086" i="14"/>
  <c r="B1085" i="14"/>
  <c r="B1084" i="14"/>
  <c r="B1083" i="14"/>
  <c r="B1082" i="14"/>
  <c r="B1081" i="14"/>
  <c r="B1080" i="14"/>
  <c r="B1079" i="14"/>
  <c r="B1078" i="14"/>
  <c r="B1077" i="14"/>
  <c r="B1076" i="14"/>
  <c r="B1075" i="14"/>
  <c r="B1074" i="14"/>
  <c r="B1073" i="14"/>
  <c r="B1072" i="14"/>
  <c r="B1071" i="14"/>
  <c r="B1070" i="14"/>
  <c r="B1069" i="14"/>
  <c r="B1068" i="14"/>
  <c r="B1067" i="14"/>
  <c r="B1066" i="14"/>
  <c r="B1065" i="14"/>
  <c r="B1064" i="14"/>
  <c r="B1063" i="14"/>
  <c r="B1062" i="14"/>
  <c r="B1061" i="14"/>
  <c r="B1060" i="14"/>
  <c r="B1059" i="14"/>
  <c r="B1058" i="14"/>
  <c r="B1057" i="14"/>
  <c r="B1056" i="14"/>
  <c r="B1055" i="14"/>
  <c r="B1054" i="14"/>
  <c r="B1053" i="14"/>
  <c r="B1052" i="14"/>
  <c r="B1051" i="14"/>
  <c r="B1050" i="14"/>
  <c r="B1049" i="14"/>
  <c r="B1048" i="14"/>
  <c r="B1047" i="14"/>
  <c r="B1046" i="14"/>
  <c r="B1045" i="14"/>
  <c r="B1044" i="14"/>
  <c r="B1043" i="14"/>
  <c r="B1042" i="14"/>
  <c r="B1041" i="14"/>
  <c r="B1040" i="14"/>
  <c r="B1039" i="14"/>
  <c r="B1038" i="14"/>
  <c r="B1037" i="14"/>
  <c r="B1036" i="14"/>
  <c r="B1035" i="14"/>
  <c r="B1034" i="14"/>
  <c r="B1033" i="14"/>
  <c r="B1032" i="14"/>
  <c r="B1031" i="14"/>
  <c r="B1030" i="14"/>
  <c r="B1029" i="14"/>
  <c r="B1028" i="14"/>
  <c r="B1027" i="14"/>
  <c r="B1026" i="14"/>
  <c r="B1025" i="14"/>
  <c r="B1024" i="14"/>
  <c r="B1023" i="14"/>
  <c r="B1022" i="14"/>
  <c r="B1021" i="14"/>
  <c r="B1020" i="14"/>
  <c r="B1019" i="14"/>
  <c r="B1018" i="14"/>
  <c r="B1017" i="14"/>
  <c r="B1016" i="14"/>
  <c r="B1015" i="14"/>
  <c r="B1014" i="14"/>
  <c r="B1013" i="14"/>
  <c r="B1012" i="14"/>
  <c r="B1011" i="14"/>
  <c r="B1010" i="14"/>
  <c r="B1009" i="14"/>
  <c r="B1008" i="14"/>
  <c r="B1007" i="14"/>
  <c r="B1006" i="14"/>
  <c r="B1005" i="14"/>
  <c r="B1004" i="14"/>
  <c r="B1003" i="14"/>
  <c r="B1002" i="14"/>
  <c r="B1001" i="14"/>
  <c r="B1000" i="14"/>
  <c r="B999" i="14"/>
  <c r="B998" i="14"/>
  <c r="B997" i="14"/>
  <c r="B996" i="14"/>
  <c r="B995" i="14"/>
  <c r="B994" i="14"/>
  <c r="B993" i="14"/>
  <c r="B992" i="14"/>
  <c r="B991" i="14"/>
  <c r="B990" i="14"/>
  <c r="B989" i="14"/>
  <c r="B988" i="14"/>
  <c r="B987" i="14"/>
  <c r="B986" i="14"/>
  <c r="B985" i="14"/>
  <c r="B984" i="14"/>
  <c r="B983" i="14"/>
  <c r="B982" i="14"/>
  <c r="B981" i="14"/>
  <c r="B980" i="14"/>
  <c r="B979" i="14"/>
  <c r="B978" i="14"/>
  <c r="B977" i="14"/>
  <c r="B976" i="14"/>
  <c r="B975" i="14"/>
  <c r="B974" i="14"/>
  <c r="B973" i="14"/>
  <c r="B972" i="14"/>
  <c r="B971" i="14"/>
  <c r="B970" i="14"/>
  <c r="B969" i="14"/>
  <c r="B968" i="14"/>
  <c r="B967" i="14"/>
  <c r="B966" i="14"/>
  <c r="B965" i="14"/>
  <c r="B964" i="14"/>
  <c r="B963" i="14"/>
  <c r="B962" i="14"/>
  <c r="B961" i="14"/>
  <c r="B960" i="14"/>
  <c r="B959" i="14"/>
  <c r="B958" i="14"/>
  <c r="B957" i="14"/>
  <c r="B956" i="14"/>
  <c r="B955" i="14"/>
  <c r="B954" i="14"/>
  <c r="B953" i="14"/>
  <c r="B952" i="14"/>
  <c r="B951" i="14"/>
  <c r="B950" i="14"/>
  <c r="B949" i="14"/>
  <c r="B948" i="14"/>
  <c r="B947" i="14"/>
  <c r="B946" i="14"/>
  <c r="B945" i="14"/>
  <c r="B944" i="14"/>
  <c r="B943" i="14"/>
  <c r="B942" i="14"/>
  <c r="B941" i="14"/>
  <c r="B940" i="14"/>
  <c r="B939" i="14"/>
  <c r="B938" i="14"/>
  <c r="B937" i="14"/>
  <c r="B936" i="14"/>
  <c r="B935" i="14"/>
  <c r="B934" i="14"/>
  <c r="B933" i="14"/>
  <c r="B932" i="14"/>
  <c r="B931" i="14"/>
  <c r="B930" i="14"/>
  <c r="B929" i="14"/>
  <c r="B928" i="14"/>
  <c r="B927" i="14"/>
  <c r="B926" i="14"/>
  <c r="B925" i="14"/>
  <c r="B924" i="14"/>
  <c r="B923" i="14"/>
  <c r="B922" i="14"/>
  <c r="B921" i="14"/>
  <c r="B920" i="14"/>
  <c r="B919" i="14"/>
  <c r="B918" i="14"/>
  <c r="B917" i="14"/>
  <c r="B916" i="14"/>
  <c r="B915" i="14"/>
  <c r="B914" i="14"/>
  <c r="B913" i="14"/>
  <c r="B912" i="14"/>
  <c r="B911" i="14"/>
  <c r="B910" i="14"/>
  <c r="B909" i="14"/>
  <c r="B908" i="14"/>
  <c r="B907" i="14"/>
  <c r="B906" i="14"/>
  <c r="B905" i="14"/>
  <c r="B904" i="14"/>
  <c r="B903" i="14"/>
  <c r="B902" i="14"/>
  <c r="B901" i="14"/>
  <c r="B900" i="14"/>
  <c r="B899" i="14"/>
  <c r="B898" i="14"/>
  <c r="B897" i="14"/>
  <c r="B896" i="14"/>
  <c r="B895" i="14"/>
  <c r="B894" i="14"/>
  <c r="B893" i="14"/>
  <c r="B892" i="14"/>
  <c r="B891" i="14"/>
  <c r="B890" i="14"/>
  <c r="B889" i="14"/>
  <c r="B888" i="14"/>
  <c r="B887" i="14"/>
  <c r="B886" i="14"/>
  <c r="B885" i="14"/>
  <c r="B884" i="14"/>
  <c r="B883" i="14"/>
  <c r="B882" i="14"/>
  <c r="B881" i="14"/>
  <c r="B880" i="14"/>
  <c r="B879" i="14"/>
  <c r="B878" i="14"/>
  <c r="B877" i="14"/>
  <c r="B876" i="14"/>
  <c r="B875" i="14"/>
  <c r="B874" i="14"/>
  <c r="B873" i="14"/>
  <c r="B872" i="14"/>
  <c r="B871" i="14"/>
  <c r="B870" i="14"/>
  <c r="B869" i="14"/>
  <c r="B868" i="14"/>
  <c r="B867" i="14"/>
  <c r="B866" i="14"/>
  <c r="B865" i="14"/>
  <c r="B864" i="14"/>
  <c r="B863" i="14"/>
  <c r="B862" i="14"/>
  <c r="B861" i="14"/>
  <c r="B860" i="14"/>
  <c r="B859" i="14"/>
  <c r="B858" i="14"/>
  <c r="B857" i="14"/>
  <c r="B856" i="14"/>
  <c r="B855" i="14"/>
  <c r="B854" i="14"/>
  <c r="B853" i="14"/>
  <c r="B852" i="14"/>
  <c r="B851" i="14"/>
  <c r="B850" i="14"/>
  <c r="B849" i="14"/>
  <c r="B848" i="14"/>
  <c r="B847" i="14"/>
  <c r="B846" i="14"/>
  <c r="B845" i="14"/>
  <c r="B844" i="14"/>
  <c r="B843" i="14"/>
  <c r="B842" i="14"/>
  <c r="B841" i="14"/>
  <c r="B840" i="14"/>
  <c r="B839" i="14"/>
  <c r="B838" i="14"/>
  <c r="B837" i="14"/>
  <c r="B836" i="14"/>
  <c r="B835" i="14"/>
  <c r="B834" i="14"/>
  <c r="B833" i="14"/>
  <c r="B832" i="14"/>
  <c r="B831" i="14"/>
  <c r="B830" i="14"/>
  <c r="B829" i="14"/>
  <c r="B828" i="14"/>
  <c r="B827" i="14"/>
  <c r="B826" i="14"/>
  <c r="B825" i="14"/>
  <c r="B824" i="14"/>
  <c r="B823" i="14"/>
  <c r="B822" i="14"/>
  <c r="B821" i="14"/>
  <c r="B820" i="14"/>
  <c r="B819" i="14"/>
  <c r="B818" i="14"/>
  <c r="B817" i="14"/>
  <c r="B816" i="14"/>
  <c r="B815" i="14"/>
  <c r="B814" i="14"/>
  <c r="B813" i="14"/>
  <c r="B812" i="14"/>
  <c r="B811" i="14"/>
  <c r="B810" i="14"/>
  <c r="B809" i="14"/>
  <c r="B808" i="14"/>
  <c r="B807" i="14"/>
  <c r="B806" i="14"/>
  <c r="B805" i="14"/>
  <c r="B804" i="14"/>
  <c r="B803" i="14"/>
  <c r="B802" i="14"/>
  <c r="B801" i="14"/>
  <c r="B800" i="14"/>
  <c r="B799" i="14"/>
  <c r="B798" i="14"/>
  <c r="B797" i="14"/>
  <c r="B796" i="14"/>
  <c r="B795" i="14"/>
  <c r="B794" i="14"/>
  <c r="B793" i="14"/>
  <c r="B792" i="14"/>
  <c r="B791" i="14"/>
  <c r="B790" i="14"/>
  <c r="B789" i="14"/>
  <c r="B788" i="14"/>
  <c r="B787" i="14"/>
  <c r="B786" i="14"/>
  <c r="B785" i="14"/>
  <c r="B784" i="14"/>
  <c r="B783" i="14"/>
  <c r="B782" i="14"/>
  <c r="B781" i="14"/>
  <c r="B780" i="14"/>
  <c r="B779" i="14"/>
  <c r="B778" i="14"/>
  <c r="B777" i="14"/>
  <c r="B776" i="14"/>
  <c r="B775" i="14"/>
  <c r="B774" i="14"/>
  <c r="B773" i="14"/>
  <c r="B772" i="14"/>
  <c r="B771" i="14"/>
  <c r="B770" i="14"/>
  <c r="B769" i="14"/>
  <c r="B768" i="14"/>
  <c r="B767" i="14"/>
  <c r="B766" i="14"/>
  <c r="B765" i="14"/>
  <c r="B764" i="14"/>
  <c r="B763" i="14"/>
  <c r="B762" i="14"/>
  <c r="B761" i="14"/>
  <c r="B760" i="14"/>
  <c r="B759" i="14"/>
  <c r="B758" i="14"/>
  <c r="B757" i="14"/>
  <c r="B756" i="14"/>
  <c r="B755" i="14"/>
  <c r="B754" i="14"/>
  <c r="B753" i="14"/>
  <c r="B752" i="14"/>
  <c r="B751" i="14"/>
  <c r="B750" i="14"/>
  <c r="B749" i="14"/>
  <c r="B748" i="14"/>
  <c r="B747" i="14"/>
  <c r="B746" i="14"/>
  <c r="B745" i="14"/>
  <c r="B744" i="14"/>
  <c r="B743" i="14"/>
  <c r="B742" i="14"/>
  <c r="B741" i="14"/>
  <c r="B740" i="14"/>
  <c r="B739" i="14"/>
  <c r="B738" i="14"/>
  <c r="B737" i="14"/>
  <c r="B736" i="14"/>
  <c r="B735" i="14"/>
  <c r="B734" i="14"/>
  <c r="B733" i="14"/>
  <c r="B732" i="14"/>
  <c r="B731" i="14"/>
  <c r="B730" i="14"/>
  <c r="B729" i="14"/>
  <c r="B728" i="14"/>
  <c r="B727" i="14"/>
  <c r="B726" i="14"/>
  <c r="B725" i="14"/>
  <c r="B724" i="14"/>
  <c r="B723" i="14"/>
  <c r="B722" i="14"/>
  <c r="B721" i="14"/>
  <c r="B720" i="14"/>
  <c r="B719" i="14"/>
  <c r="B718" i="14"/>
  <c r="B717" i="14"/>
  <c r="B716" i="14"/>
  <c r="B715" i="14"/>
  <c r="B714" i="14"/>
  <c r="B713" i="14"/>
  <c r="B712" i="14"/>
  <c r="B711" i="14"/>
  <c r="B710" i="14"/>
  <c r="B709" i="14"/>
  <c r="B708" i="14"/>
  <c r="B707" i="14"/>
  <c r="B706" i="14"/>
  <c r="B705" i="14"/>
  <c r="B704" i="14"/>
  <c r="B703" i="14"/>
  <c r="B702" i="14"/>
  <c r="B701" i="14"/>
  <c r="B700" i="14"/>
  <c r="B699" i="14"/>
  <c r="B698" i="14"/>
  <c r="B697" i="14"/>
  <c r="B696" i="14"/>
  <c r="B695" i="14"/>
  <c r="B694" i="14"/>
  <c r="B693" i="14"/>
  <c r="B692" i="14"/>
  <c r="B691" i="14"/>
  <c r="B690" i="14"/>
  <c r="B689" i="14"/>
  <c r="B688" i="14"/>
  <c r="B687" i="14"/>
  <c r="B686" i="14"/>
  <c r="B685" i="14"/>
  <c r="B684" i="14"/>
  <c r="B683" i="14"/>
  <c r="B682" i="14"/>
  <c r="B681" i="14"/>
  <c r="B680" i="14"/>
  <c r="B679" i="14"/>
  <c r="B678" i="14"/>
  <c r="B677" i="14"/>
  <c r="B676" i="14"/>
  <c r="B675" i="14"/>
  <c r="B674" i="14"/>
  <c r="B673" i="14"/>
  <c r="B672" i="14"/>
  <c r="B671" i="14"/>
  <c r="B670" i="14"/>
  <c r="B669" i="14"/>
  <c r="B668" i="14"/>
  <c r="B667" i="14"/>
  <c r="B666" i="14"/>
  <c r="B665" i="14"/>
  <c r="B664" i="14"/>
  <c r="B663" i="14"/>
  <c r="B662" i="14"/>
  <c r="B661" i="14"/>
  <c r="B660" i="14"/>
  <c r="B659" i="14"/>
  <c r="B658" i="14"/>
  <c r="B657" i="14"/>
  <c r="B656" i="14"/>
  <c r="B655" i="14"/>
  <c r="B654" i="14"/>
  <c r="B653" i="14"/>
  <c r="B652" i="14"/>
  <c r="B651" i="14"/>
  <c r="B650" i="14"/>
  <c r="B649" i="14"/>
  <c r="B648" i="14"/>
  <c r="B647" i="14"/>
  <c r="B646" i="14"/>
  <c r="B645" i="14"/>
  <c r="B644" i="14"/>
  <c r="B643" i="14"/>
  <c r="B642" i="14"/>
  <c r="B641" i="14"/>
  <c r="B640" i="14"/>
  <c r="B639" i="14"/>
  <c r="B638" i="14"/>
  <c r="B637" i="14"/>
  <c r="B636" i="14"/>
  <c r="B635" i="14"/>
  <c r="B634" i="14"/>
  <c r="B633" i="14"/>
  <c r="B632" i="14"/>
  <c r="B631" i="14"/>
  <c r="B630" i="14"/>
  <c r="B629" i="14"/>
  <c r="B628" i="14"/>
  <c r="B627" i="14"/>
  <c r="B626" i="14"/>
  <c r="B625" i="14"/>
  <c r="B624" i="14"/>
  <c r="B623" i="14"/>
  <c r="B622" i="14"/>
  <c r="B621" i="14"/>
  <c r="B620" i="14"/>
  <c r="B619" i="14"/>
  <c r="B618" i="14"/>
  <c r="B617" i="14"/>
  <c r="B616" i="14"/>
  <c r="B615" i="14"/>
  <c r="B614" i="14"/>
  <c r="B613" i="14"/>
  <c r="B612" i="14"/>
  <c r="B611" i="14"/>
  <c r="B610" i="14"/>
  <c r="B609" i="14"/>
  <c r="B608" i="14"/>
  <c r="B607" i="14"/>
  <c r="B606" i="14"/>
  <c r="B605" i="14"/>
  <c r="B604" i="14"/>
  <c r="B603" i="14"/>
  <c r="B602" i="14"/>
  <c r="B601" i="14"/>
  <c r="B600" i="14"/>
  <c r="B599" i="14"/>
  <c r="B598" i="14"/>
  <c r="B597" i="14"/>
  <c r="B596" i="14"/>
  <c r="B595" i="14"/>
  <c r="B594" i="14"/>
  <c r="B593" i="14"/>
  <c r="B592" i="14"/>
  <c r="B591" i="14"/>
  <c r="B590" i="14"/>
  <c r="B589" i="14"/>
  <c r="B588" i="14"/>
  <c r="B587" i="14"/>
  <c r="B586" i="14"/>
  <c r="B585" i="14"/>
  <c r="B584" i="14"/>
  <c r="B583" i="14"/>
  <c r="B582" i="14"/>
  <c r="B581" i="14"/>
  <c r="B580" i="14"/>
  <c r="B579" i="14"/>
  <c r="B578" i="14"/>
  <c r="B577" i="14"/>
  <c r="B576" i="14"/>
  <c r="B575" i="14"/>
  <c r="B574" i="14"/>
  <c r="B573" i="14"/>
  <c r="B572" i="14"/>
  <c r="B571" i="14"/>
  <c r="B570" i="14"/>
  <c r="B569" i="14"/>
  <c r="B568" i="14"/>
  <c r="B567" i="14"/>
  <c r="B566" i="14"/>
  <c r="B565" i="14"/>
  <c r="B564" i="14"/>
  <c r="B563" i="14"/>
  <c r="B562" i="14"/>
  <c r="B561" i="14"/>
  <c r="B560" i="14"/>
  <c r="B559" i="14"/>
  <c r="B558" i="14"/>
  <c r="B557" i="14"/>
  <c r="B556" i="14"/>
  <c r="B555" i="14"/>
  <c r="B554" i="14"/>
  <c r="B553" i="14"/>
  <c r="B552" i="14"/>
  <c r="B551" i="14"/>
  <c r="B550" i="14"/>
  <c r="B549" i="14"/>
  <c r="B548" i="14"/>
  <c r="B547" i="14"/>
  <c r="B546" i="14"/>
  <c r="B545" i="14"/>
  <c r="B544" i="14"/>
  <c r="B543" i="14"/>
  <c r="B542" i="14"/>
  <c r="B541" i="14"/>
  <c r="B540" i="14"/>
  <c r="B539" i="14"/>
  <c r="B538" i="14"/>
  <c r="B537" i="14"/>
  <c r="B536" i="14"/>
  <c r="B535" i="14"/>
  <c r="B534" i="14"/>
  <c r="B533" i="14"/>
  <c r="B532" i="14"/>
  <c r="B531" i="14"/>
  <c r="B530" i="14"/>
  <c r="B529" i="14"/>
  <c r="B528" i="14"/>
  <c r="B527" i="14"/>
  <c r="B526" i="14"/>
  <c r="B525" i="14"/>
  <c r="B524" i="14"/>
  <c r="B523" i="14"/>
  <c r="B522" i="14"/>
  <c r="B521" i="14"/>
  <c r="B520" i="14"/>
  <c r="B519" i="14"/>
  <c r="B518" i="14"/>
  <c r="B517" i="14"/>
  <c r="B516" i="14"/>
  <c r="B515" i="14"/>
  <c r="B514" i="14"/>
  <c r="B513" i="14"/>
  <c r="B512" i="14"/>
  <c r="B511" i="14"/>
  <c r="B510" i="14"/>
  <c r="B509" i="14"/>
  <c r="B508" i="14"/>
  <c r="B507" i="14"/>
  <c r="B506" i="14"/>
  <c r="B505" i="14"/>
  <c r="B504" i="14"/>
  <c r="B503" i="14"/>
  <c r="B502" i="14"/>
  <c r="B501" i="14"/>
  <c r="B500" i="14"/>
  <c r="B499" i="14"/>
  <c r="B498" i="14"/>
  <c r="B497" i="14"/>
  <c r="B496" i="14"/>
  <c r="B495" i="14"/>
  <c r="B494" i="14"/>
  <c r="B493" i="14"/>
  <c r="B492" i="14"/>
  <c r="B491" i="14"/>
  <c r="B490" i="14"/>
  <c r="B489" i="14"/>
  <c r="B488" i="14"/>
  <c r="B487" i="14"/>
  <c r="B486" i="14"/>
  <c r="B485" i="14"/>
  <c r="B484" i="14"/>
  <c r="B483" i="14"/>
  <c r="B482" i="14"/>
  <c r="B481" i="14"/>
  <c r="B480" i="14"/>
  <c r="B479" i="14"/>
  <c r="B478" i="14"/>
  <c r="B477" i="14"/>
  <c r="B476" i="14"/>
  <c r="B475" i="14"/>
  <c r="B474" i="14"/>
  <c r="B473" i="14"/>
  <c r="B472" i="14"/>
  <c r="B471" i="14"/>
  <c r="B470" i="14"/>
  <c r="B469" i="14"/>
  <c r="B468" i="14"/>
  <c r="B467" i="14"/>
  <c r="B466" i="14"/>
  <c r="B465" i="14"/>
  <c r="B464" i="14"/>
  <c r="B463" i="14"/>
  <c r="B462" i="14"/>
  <c r="B461" i="14"/>
  <c r="B460" i="14"/>
  <c r="B459" i="14"/>
  <c r="B458" i="14"/>
  <c r="B457" i="14"/>
  <c r="B456" i="14"/>
  <c r="B455" i="14"/>
  <c r="B454" i="14"/>
  <c r="B453" i="14"/>
  <c r="B452" i="14"/>
  <c r="B451" i="14"/>
  <c r="B450" i="14"/>
  <c r="B449" i="14"/>
  <c r="B448" i="14"/>
  <c r="B447" i="14"/>
  <c r="B446" i="14"/>
  <c r="B445" i="14"/>
  <c r="B444" i="14"/>
  <c r="B443" i="14"/>
  <c r="B442" i="14"/>
  <c r="B441" i="14"/>
  <c r="B440" i="14"/>
  <c r="B439" i="14"/>
  <c r="B438" i="14"/>
  <c r="B437" i="14"/>
  <c r="B436" i="14"/>
  <c r="B435" i="14"/>
  <c r="B434" i="14"/>
  <c r="B433" i="14"/>
  <c r="B432" i="14"/>
  <c r="B431" i="14"/>
  <c r="B430" i="14"/>
  <c r="B429" i="14"/>
  <c r="B428" i="14"/>
  <c r="B427" i="14"/>
  <c r="B426" i="14"/>
  <c r="B425" i="14"/>
  <c r="B424" i="14"/>
  <c r="B423" i="14"/>
  <c r="B422" i="14"/>
  <c r="B421" i="14"/>
  <c r="B420" i="14"/>
  <c r="B419" i="14"/>
  <c r="B418" i="14"/>
  <c r="B417" i="14"/>
  <c r="B416" i="14"/>
  <c r="B415" i="14"/>
  <c r="B414" i="14"/>
  <c r="B413" i="14"/>
  <c r="B412" i="14"/>
  <c r="B411" i="14"/>
  <c r="B410" i="14"/>
  <c r="B409" i="14"/>
  <c r="B408" i="14"/>
  <c r="B407" i="14"/>
  <c r="B406" i="14"/>
  <c r="B405" i="14"/>
  <c r="B404" i="14"/>
  <c r="B403" i="14"/>
  <c r="B402" i="14"/>
  <c r="B401" i="14"/>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20" i="14"/>
  <c r="B219"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2" i="14"/>
  <c r="D28" i="11"/>
  <c r="E28" i="11" s="1"/>
  <c r="D7" i="11"/>
  <c r="D5" i="11"/>
  <c r="D4" i="11"/>
  <c r="E17" i="11"/>
  <c r="E25" i="11"/>
  <c r="D24" i="11"/>
  <c r="E24" i="11" s="1"/>
  <c r="D16" i="11"/>
  <c r="E16" i="11" s="1"/>
  <c r="B2611" i="15"/>
  <c r="B2603" i="15"/>
  <c r="B2595" i="15"/>
  <c r="B2587" i="15"/>
  <c r="B2579" i="15"/>
  <c r="B2571" i="15"/>
  <c r="B2563" i="15"/>
  <c r="B2555" i="15"/>
  <c r="B2547" i="15"/>
  <c r="B2539" i="15"/>
  <c r="B2531" i="15"/>
  <c r="B2523" i="15"/>
  <c r="B2515" i="15"/>
  <c r="B2507" i="15"/>
  <c r="B2499" i="15"/>
  <c r="B2491" i="15"/>
  <c r="B2483" i="15"/>
  <c r="B2475" i="15"/>
  <c r="B2467" i="15"/>
  <c r="B2459" i="15"/>
  <c r="B2451" i="15"/>
  <c r="B2443" i="15"/>
  <c r="B2435" i="15"/>
  <c r="B2427" i="15"/>
  <c r="B2419" i="15"/>
  <c r="B2411" i="15"/>
  <c r="B2403" i="15"/>
  <c r="B2395" i="15"/>
  <c r="B2387" i="15"/>
  <c r="B2379" i="15"/>
  <c r="B2371" i="15"/>
  <c r="B2363" i="15"/>
  <c r="B2355" i="15"/>
  <c r="B2347" i="15"/>
  <c r="B2339" i="15"/>
  <c r="B2331" i="15"/>
  <c r="B2323" i="15"/>
  <c r="B2315" i="15"/>
  <c r="B2307" i="15"/>
  <c r="B2299" i="15"/>
  <c r="B2291" i="15"/>
  <c r="B2283" i="15"/>
  <c r="B2275" i="15"/>
  <c r="B2267" i="15"/>
  <c r="B2259" i="15"/>
  <c r="B2251" i="15"/>
  <c r="B2243" i="15"/>
  <c r="B2235" i="15"/>
  <c r="B2227" i="15"/>
  <c r="B2219" i="15"/>
  <c r="B2211" i="15"/>
  <c r="B2203" i="15"/>
  <c r="B2195" i="15"/>
  <c r="B2187" i="15"/>
  <c r="B2179" i="15"/>
  <c r="B2171" i="15"/>
  <c r="B2163" i="15"/>
  <c r="B2155" i="15"/>
  <c r="B2147" i="15"/>
  <c r="B2139" i="15"/>
  <c r="B2131" i="15"/>
  <c r="B2123" i="15"/>
  <c r="B2795" i="15"/>
  <c r="B2787" i="15"/>
  <c r="B2779" i="15"/>
  <c r="B2771" i="15"/>
  <c r="B2763" i="15"/>
  <c r="B2755" i="15"/>
  <c r="B2747" i="15"/>
  <c r="B2739" i="15"/>
  <c r="B2731" i="15"/>
  <c r="B2722" i="15"/>
  <c r="B2714" i="15"/>
  <c r="B2706" i="15"/>
  <c r="B2698" i="15"/>
  <c r="B2690" i="15"/>
  <c r="B2682" i="15"/>
  <c r="B2674" i="15"/>
  <c r="B2666" i="15"/>
  <c r="B2658" i="15"/>
  <c r="B2650" i="15"/>
  <c r="B2642" i="15"/>
  <c r="B2634" i="15"/>
  <c r="B2626" i="15"/>
  <c r="B2618" i="15"/>
  <c r="B2610" i="15"/>
  <c r="B2602" i="15"/>
  <c r="B2594" i="15"/>
  <c r="B2586" i="15"/>
  <c r="B2578" i="15"/>
  <c r="B2570" i="15"/>
  <c r="B2562" i="15"/>
  <c r="B2554" i="15"/>
  <c r="B2546" i="15"/>
  <c r="B2538" i="15"/>
  <c r="B2530" i="15"/>
  <c r="B2522" i="15"/>
  <c r="B2514" i="15"/>
  <c r="B2506" i="15"/>
  <c r="B2498" i="15"/>
  <c r="B2490" i="15"/>
  <c r="B2794" i="15"/>
  <c r="B2786" i="15"/>
  <c r="B2778" i="15"/>
  <c r="B2770" i="15"/>
  <c r="B2762" i="15"/>
  <c r="B2754" i="15"/>
  <c r="B2746" i="15"/>
  <c r="B2738" i="15"/>
  <c r="B2730" i="15"/>
  <c r="B2721" i="15"/>
  <c r="B2713" i="15"/>
  <c r="B2705" i="15"/>
  <c r="B2697" i="15"/>
  <c r="B2689" i="15"/>
  <c r="B2681" i="15"/>
  <c r="B2673" i="15"/>
  <c r="B2665" i="15"/>
  <c r="B2657" i="15"/>
  <c r="B2649" i="15"/>
  <c r="B2641" i="15"/>
  <c r="B2633" i="15"/>
  <c r="B2625" i="15"/>
  <c r="B2617" i="15"/>
  <c r="B2609" i="15"/>
  <c r="B2601" i="15"/>
  <c r="B2593" i="15"/>
  <c r="B2585" i="15"/>
  <c r="B2577" i="15"/>
  <c r="B2569" i="15"/>
  <c r="B2561" i="15"/>
  <c r="B2553" i="15"/>
  <c r="B2545" i="15"/>
  <c r="B2537" i="15"/>
  <c r="B2529" i="15"/>
  <c r="B2521" i="15"/>
  <c r="B2513" i="15"/>
  <c r="B2505" i="15"/>
  <c r="B2497" i="15"/>
  <c r="B2489" i="15"/>
  <c r="B2481" i="15"/>
  <c r="B2473" i="15"/>
  <c r="B2465" i="15"/>
  <c r="B2457" i="15"/>
  <c r="B2449" i="15"/>
  <c r="B2441" i="15"/>
  <c r="B2433" i="15"/>
  <c r="B2425" i="15"/>
  <c r="B2417" i="15"/>
  <c r="B2409" i="15"/>
  <c r="B2401" i="15"/>
  <c r="B2393" i="15"/>
  <c r="B2385" i="15"/>
  <c r="B2377" i="15"/>
  <c r="B2369" i="15"/>
  <c r="B2361" i="15"/>
  <c r="B2353" i="15"/>
  <c r="B2345" i="15"/>
  <c r="B2337" i="15"/>
  <c r="B2329" i="15"/>
  <c r="B2321" i="15"/>
  <c r="B2313" i="15"/>
  <c r="B2305" i="15"/>
  <c r="B2297" i="15"/>
  <c r="B2289" i="15"/>
  <c r="B2281" i="15"/>
  <c r="B2273" i="15"/>
  <c r="B2265" i="15"/>
  <c r="B2793" i="15"/>
  <c r="B2785" i="15"/>
  <c r="B2777" i="15"/>
  <c r="B2769" i="15"/>
  <c r="B2761" i="15"/>
  <c r="B2753" i="15"/>
  <c r="B2745" i="15"/>
  <c r="B2737" i="15"/>
  <c r="B2729" i="15"/>
  <c r="B2720" i="15"/>
  <c r="B2712" i="15"/>
  <c r="B2704" i="15"/>
  <c r="B2696" i="15"/>
  <c r="B2688" i="15"/>
  <c r="B2680" i="15"/>
  <c r="B2672" i="15"/>
  <c r="B2664" i="15"/>
  <c r="B2656" i="15"/>
  <c r="B2648" i="15"/>
  <c r="B2640" i="15"/>
  <c r="B2632" i="15"/>
  <c r="B2624" i="15"/>
  <c r="B2616" i="15"/>
  <c r="B2608" i="15"/>
  <c r="B2600" i="15"/>
  <c r="B2592" i="15"/>
  <c r="B2584" i="15"/>
  <c r="B2576" i="15"/>
  <c r="B2568" i="15"/>
  <c r="B2560" i="15"/>
  <c r="B2552" i="15"/>
  <c r="B2544" i="15"/>
  <c r="B2536" i="15"/>
  <c r="B2528" i="15"/>
  <c r="B2520" i="15"/>
  <c r="B2512" i="15"/>
  <c r="B2504" i="15"/>
  <c r="B2496" i="15"/>
  <c r="B2488" i="15"/>
  <c r="B2480" i="15"/>
  <c r="B2472" i="15"/>
  <c r="B2464" i="15"/>
  <c r="B2456" i="15"/>
  <c r="B2448" i="15"/>
  <c r="B2440" i="15"/>
  <c r="B2432" i="15"/>
  <c r="B2424" i="15"/>
  <c r="B2416" i="15"/>
  <c r="B2408" i="15"/>
  <c r="B2400" i="15"/>
  <c r="B2392" i="15"/>
  <c r="B2384" i="15"/>
  <c r="B2376" i="15"/>
  <c r="B2368" i="15"/>
  <c r="B2360" i="15"/>
  <c r="B2352" i="15"/>
  <c r="B2344" i="15"/>
  <c r="B2336" i="15"/>
  <c r="B2328" i="15"/>
  <c r="B2320" i="15"/>
  <c r="B2312" i="15"/>
  <c r="B2792" i="15"/>
  <c r="B2784" i="15"/>
  <c r="B2776" i="15"/>
  <c r="B2768" i="15"/>
  <c r="B2760" i="15"/>
  <c r="B2752" i="15"/>
  <c r="B2744" i="15"/>
  <c r="B2736" i="15"/>
  <c r="B2728" i="15"/>
  <c r="B2719" i="15"/>
  <c r="B2711" i="15"/>
  <c r="B2703" i="15"/>
  <c r="B2695" i="15"/>
  <c r="B2687" i="15"/>
  <c r="B2679" i="15"/>
  <c r="B2671" i="15"/>
  <c r="B2663" i="15"/>
  <c r="B2655" i="15"/>
  <c r="B2647" i="15"/>
  <c r="B2639" i="15"/>
  <c r="B2631" i="15"/>
  <c r="B2623" i="15"/>
  <c r="B2615" i="15"/>
  <c r="B2607" i="15"/>
  <c r="B2599" i="15"/>
  <c r="B2591" i="15"/>
  <c r="B2583" i="15"/>
  <c r="B2575" i="15"/>
  <c r="B2567" i="15"/>
  <c r="B2559" i="15"/>
  <c r="B2551" i="15"/>
  <c r="B2543" i="15"/>
  <c r="B2535" i="15"/>
  <c r="B2527" i="15"/>
  <c r="B2519" i="15"/>
  <c r="B2511" i="15"/>
  <c r="B2503" i="15"/>
  <c r="B2495" i="15"/>
  <c r="B2487" i="15"/>
  <c r="B2479" i="15"/>
  <c r="B2471" i="15"/>
  <c r="B2463" i="15"/>
  <c r="B2455" i="15"/>
  <c r="B2447" i="15"/>
  <c r="B2439" i="15"/>
  <c r="B2431" i="15"/>
  <c r="B2423" i="15"/>
  <c r="B2415" i="15"/>
  <c r="B2407" i="15"/>
  <c r="B2399" i="15"/>
  <c r="B2391" i="15"/>
  <c r="B2383" i="15"/>
  <c r="B2375" i="15"/>
  <c r="B2367" i="15"/>
  <c r="B2359" i="15"/>
  <c r="B2351" i="15"/>
  <c r="B2343" i="15"/>
  <c r="B2335" i="15"/>
  <c r="B2327" i="15"/>
  <c r="B2319" i="15"/>
  <c r="B2311" i="15"/>
  <c r="B2303" i="15"/>
  <c r="B2295" i="15"/>
  <c r="B2287" i="15"/>
  <c r="B2279" i="15"/>
  <c r="B2271" i="15"/>
  <c r="B2263" i="15"/>
  <c r="B2255" i="15"/>
  <c r="B2247" i="15"/>
  <c r="B2239" i="15"/>
  <c r="B2231" i="15"/>
  <c r="B2223" i="15"/>
  <c r="B2215" i="15"/>
  <c r="B2207" i="15"/>
  <c r="B2199" i="15"/>
  <c r="B2191" i="15"/>
  <c r="B2183" i="15"/>
  <c r="B2175" i="15"/>
  <c r="B2167" i="15"/>
  <c r="B2159" i="15"/>
  <c r="B2151" i="15"/>
  <c r="B2791" i="15"/>
  <c r="B2783" i="15"/>
  <c r="B2775" i="15"/>
  <c r="B2767" i="15"/>
  <c r="B2759" i="15"/>
  <c r="B2751" i="15"/>
  <c r="B2743" i="15"/>
  <c r="B2735" i="15"/>
  <c r="B2727" i="15"/>
  <c r="B2718" i="15"/>
  <c r="B2710" i="15"/>
  <c r="B2702" i="15"/>
  <c r="B2694" i="15"/>
  <c r="B2686" i="15"/>
  <c r="B2678" i="15"/>
  <c r="B2670" i="15"/>
  <c r="B2662" i="15"/>
  <c r="B2654" i="15"/>
  <c r="B2646" i="15"/>
  <c r="B2638" i="15"/>
  <c r="B2630" i="15"/>
  <c r="B2622" i="15"/>
  <c r="B2614" i="15"/>
  <c r="B2606" i="15"/>
  <c r="B2598" i="15"/>
  <c r="B2590" i="15"/>
  <c r="B2582" i="15"/>
  <c r="B2574" i="15"/>
  <c r="B2566" i="15"/>
  <c r="B2558" i="15"/>
  <c r="B2550" i="15"/>
  <c r="B2542" i="15"/>
  <c r="B2534" i="15"/>
  <c r="B2526" i="15"/>
  <c r="B2518" i="15"/>
  <c r="B2510" i="15"/>
  <c r="B2502" i="15"/>
  <c r="B2494" i="15"/>
  <c r="B2486" i="15"/>
  <c r="B2478" i="15"/>
  <c r="B2470" i="15"/>
  <c r="B2462" i="15"/>
  <c r="B2454" i="15"/>
  <c r="B2446" i="15"/>
  <c r="B2438" i="15"/>
  <c r="B2430" i="15"/>
  <c r="B2422" i="15"/>
  <c r="B2414" i="15"/>
  <c r="B2406" i="15"/>
  <c r="B2398" i="15"/>
  <c r="B2390" i="15"/>
  <c r="B2382" i="15"/>
  <c r="B2374" i="15"/>
  <c r="B2366" i="15"/>
  <c r="B2358" i="15"/>
  <c r="B2350" i="15"/>
  <c r="B2342" i="15"/>
  <c r="B2334" i="15"/>
  <c r="B2326" i="15"/>
  <c r="B2318" i="15"/>
  <c r="B2310" i="15"/>
  <c r="B2302" i="15"/>
  <c r="B2294" i="15"/>
  <c r="B2286" i="15"/>
  <c r="B2278" i="15"/>
  <c r="B2270" i="15"/>
  <c r="B2262" i="15"/>
  <c r="B2254" i="15"/>
  <c r="B2246" i="15"/>
  <c r="B2238" i="15"/>
  <c r="B2230" i="15"/>
  <c r="B2222" i="15"/>
  <c r="B2214" i="15"/>
  <c r="B2206" i="15"/>
  <c r="B2198" i="15"/>
  <c r="B2190" i="15"/>
  <c r="B2182" i="15"/>
  <c r="B2790" i="15"/>
  <c r="B2782" i="15"/>
  <c r="B2774" i="15"/>
  <c r="B2766" i="15"/>
  <c r="B2758" i="15"/>
  <c r="B2750" i="15"/>
  <c r="B2742" i="15"/>
  <c r="B2734" i="15"/>
  <c r="B2726" i="15"/>
  <c r="B2717" i="15"/>
  <c r="B2709" i="15"/>
  <c r="B2701" i="15"/>
  <c r="B2693" i="15"/>
  <c r="B2685" i="15"/>
  <c r="B2677" i="15"/>
  <c r="B2669" i="15"/>
  <c r="B2661" i="15"/>
  <c r="B2653" i="15"/>
  <c r="B2645" i="15"/>
  <c r="B2637" i="15"/>
  <c r="B2629" i="15"/>
  <c r="B2621" i="15"/>
  <c r="B2613" i="15"/>
  <c r="B2605" i="15"/>
  <c r="B2597" i="15"/>
  <c r="B2589" i="15"/>
  <c r="B2581" i="15"/>
  <c r="B2573" i="15"/>
  <c r="B2565" i="15"/>
  <c r="B2557" i="15"/>
  <c r="B2549" i="15"/>
  <c r="B2541" i="15"/>
  <c r="B2533" i="15"/>
  <c r="B2525" i="15"/>
  <c r="B2517" i="15"/>
  <c r="B2509" i="15"/>
  <c r="B2501" i="15"/>
  <c r="B2493" i="15"/>
  <c r="B2485" i="15"/>
  <c r="B2477" i="15"/>
  <c r="B2469" i="15"/>
  <c r="B2461" i="15"/>
  <c r="B2453" i="15"/>
  <c r="B2445" i="15"/>
  <c r="B2437" i="15"/>
  <c r="B2429" i="15"/>
  <c r="B2421" i="15"/>
  <c r="B2413" i="15"/>
  <c r="B2405" i="15"/>
  <c r="B2397" i="15"/>
  <c r="B2389" i="15"/>
  <c r="B2381" i="15"/>
  <c r="B2373" i="15"/>
  <c r="B2365" i="15"/>
  <c r="B2357" i="15"/>
  <c r="B2349" i="15"/>
  <c r="B2341" i="15"/>
  <c r="B2333" i="15"/>
  <c r="B2325" i="15"/>
  <c r="B2317" i="15"/>
  <c r="B2309" i="15"/>
  <c r="B2789" i="15"/>
  <c r="B2781" i="15"/>
  <c r="B2773" i="15"/>
  <c r="B2765" i="15"/>
  <c r="B2757" i="15"/>
  <c r="B2749" i="15"/>
  <c r="B2741" i="15"/>
  <c r="B2733" i="15"/>
  <c r="B2725" i="15"/>
  <c r="B2716" i="15"/>
  <c r="B2708" i="15"/>
  <c r="B2700" i="15"/>
  <c r="B2692" i="15"/>
  <c r="B2684" i="15"/>
  <c r="B2676" i="15"/>
  <c r="B2668" i="15"/>
  <c r="B2660" i="15"/>
  <c r="B2652" i="15"/>
  <c r="B2644" i="15"/>
  <c r="B2636" i="15"/>
  <c r="B2628" i="15"/>
  <c r="B2620" i="15"/>
  <c r="B2612" i="15"/>
  <c r="B2548" i="15"/>
  <c r="B2484" i="15"/>
  <c r="B2452" i="15"/>
  <c r="B2420" i="15"/>
  <c r="B2388" i="15"/>
  <c r="B2356" i="15"/>
  <c r="B2324" i="15"/>
  <c r="B2300" i="15"/>
  <c r="B2284" i="15"/>
  <c r="B2268" i="15"/>
  <c r="B2253" i="15"/>
  <c r="B2241" i="15"/>
  <c r="B2228" i="15"/>
  <c r="B2216" i="15"/>
  <c r="B2202" i="15"/>
  <c r="B2189" i="15"/>
  <c r="B2177" i="15"/>
  <c r="B2166" i="15"/>
  <c r="B2156" i="15"/>
  <c r="B2145" i="15"/>
  <c r="B2136" i="15"/>
  <c r="B2127" i="15"/>
  <c r="B2118" i="15"/>
  <c r="B2110" i="15"/>
  <c r="B2102" i="15"/>
  <c r="B2094" i="15"/>
  <c r="B2086" i="15"/>
  <c r="B2078" i="15"/>
  <c r="B2070" i="15"/>
  <c r="B2062" i="15"/>
  <c r="B2054" i="15"/>
  <c r="B2046" i="15"/>
  <c r="B2038" i="15"/>
  <c r="B2030" i="15"/>
  <c r="B2022" i="15"/>
  <c r="B2014" i="15"/>
  <c r="B2006" i="15"/>
  <c r="B1998" i="15"/>
  <c r="B1990" i="15"/>
  <c r="B1982" i="15"/>
  <c r="B1974" i="15"/>
  <c r="B1966" i="15"/>
  <c r="B1958" i="15"/>
  <c r="B1950" i="15"/>
  <c r="B1942" i="15"/>
  <c r="B1934" i="15"/>
  <c r="B1926" i="15"/>
  <c r="B1918" i="15"/>
  <c r="B1910" i="15"/>
  <c r="B1902" i="15"/>
  <c r="B1894" i="15"/>
  <c r="B1886" i="15"/>
  <c r="B2604" i="15"/>
  <c r="B2540" i="15"/>
  <c r="B2482" i="15"/>
  <c r="B2450" i="15"/>
  <c r="B2418" i="15"/>
  <c r="B2386" i="15"/>
  <c r="B2354" i="15"/>
  <c r="B2322" i="15"/>
  <c r="B2298" i="15"/>
  <c r="B2282" i="15"/>
  <c r="B2266" i="15"/>
  <c r="B2252" i="15"/>
  <c r="B2240" i="15"/>
  <c r="B2226" i="15"/>
  <c r="B2213" i="15"/>
  <c r="B2201" i="15"/>
  <c r="B2188" i="15"/>
  <c r="B2176" i="15"/>
  <c r="B2165" i="15"/>
  <c r="B2154" i="15"/>
  <c r="B2144" i="15"/>
  <c r="B2135" i="15"/>
  <c r="B2126" i="15"/>
  <c r="B2117" i="15"/>
  <c r="B2109" i="15"/>
  <c r="B2101" i="15"/>
  <c r="B2093" i="15"/>
  <c r="B2085" i="15"/>
  <c r="B2077" i="15"/>
  <c r="B2069" i="15"/>
  <c r="B2061" i="15"/>
  <c r="B2053" i="15"/>
  <c r="B2045" i="15"/>
  <c r="B2037" i="15"/>
  <c r="B2029" i="15"/>
  <c r="B2021" i="15"/>
  <c r="B2013" i="15"/>
  <c r="B2005" i="15"/>
  <c r="B1997" i="15"/>
  <c r="B1989" i="15"/>
  <c r="B1981" i="15"/>
  <c r="B1973" i="15"/>
  <c r="B1965" i="15"/>
  <c r="B1957" i="15"/>
  <c r="B1949" i="15"/>
  <c r="B1941" i="15"/>
  <c r="B1933" i="15"/>
  <c r="B1925" i="15"/>
  <c r="B1917" i="15"/>
  <c r="B1909" i="15"/>
  <c r="B1901" i="15"/>
  <c r="B1893" i="15"/>
  <c r="B1885" i="15"/>
  <c r="B1877" i="15"/>
  <c r="B1869" i="15"/>
  <c r="B1861" i="15"/>
  <c r="B1853" i="15"/>
  <c r="B1845" i="15"/>
  <c r="B1837" i="15"/>
  <c r="B1829" i="15"/>
  <c r="B1821" i="15"/>
  <c r="B1813" i="15"/>
  <c r="B1805" i="15"/>
  <c r="B1797" i="15"/>
  <c r="B1789" i="15"/>
  <c r="B1781" i="15"/>
  <c r="B1773" i="15"/>
  <c r="B1765" i="15"/>
  <c r="B1757" i="15"/>
  <c r="B1749" i="15"/>
  <c r="B1741" i="15"/>
  <c r="B1733" i="15"/>
  <c r="B1725" i="15"/>
  <c r="B1717" i="15"/>
  <c r="B1709" i="15"/>
  <c r="B1701" i="15"/>
  <c r="B1693" i="15"/>
  <c r="B1685" i="15"/>
  <c r="B1677" i="15"/>
  <c r="B2596" i="15"/>
  <c r="B2532" i="15"/>
  <c r="B2476" i="15"/>
  <c r="B2444" i="15"/>
  <c r="B2412" i="15"/>
  <c r="B2380" i="15"/>
  <c r="B2348" i="15"/>
  <c r="B2316" i="15"/>
  <c r="B2296" i="15"/>
  <c r="B2280" i="15"/>
  <c r="B2264" i="15"/>
  <c r="B2250" i="15"/>
  <c r="B2237" i="15"/>
  <c r="B2225" i="15"/>
  <c r="B2212" i="15"/>
  <c r="B2200" i="15"/>
  <c r="B2186" i="15"/>
  <c r="B2174" i="15"/>
  <c r="B2164" i="15"/>
  <c r="B2153" i="15"/>
  <c r="B2143" i="15"/>
  <c r="B2134" i="15"/>
  <c r="B2125" i="15"/>
  <c r="B2116" i="15"/>
  <c r="B2108" i="15"/>
  <c r="B2100" i="15"/>
  <c r="B2092" i="15"/>
  <c r="B2084" i="15"/>
  <c r="B2076" i="15"/>
  <c r="B2068" i="15"/>
  <c r="B2060" i="15"/>
  <c r="B2052" i="15"/>
  <c r="B2044" i="15"/>
  <c r="B2036" i="15"/>
  <c r="B2028" i="15"/>
  <c r="B2020" i="15"/>
  <c r="B2012" i="15"/>
  <c r="B2004" i="15"/>
  <c r="B1996" i="15"/>
  <c r="B1988" i="15"/>
  <c r="B1980" i="15"/>
  <c r="B1972" i="15"/>
  <c r="B1964" i="15"/>
  <c r="B1956" i="15"/>
  <c r="B1948" i="15"/>
  <c r="B1940" i="15"/>
  <c r="B1932" i="15"/>
  <c r="B1924" i="15"/>
  <c r="B1916" i="15"/>
  <c r="B1908" i="15"/>
  <c r="B1900" i="15"/>
  <c r="B1892" i="15"/>
  <c r="B1884" i="15"/>
  <c r="B1876" i="15"/>
  <c r="B1868" i="15"/>
  <c r="B1860" i="15"/>
  <c r="B1852" i="15"/>
  <c r="B1844" i="15"/>
  <c r="B1836" i="15"/>
  <c r="B1828" i="15"/>
  <c r="B1820" i="15"/>
  <c r="B1812" i="15"/>
  <c r="B1804" i="15"/>
  <c r="B1796" i="15"/>
  <c r="B1788" i="15"/>
  <c r="B1780" i="15"/>
  <c r="B1772" i="15"/>
  <c r="B1764" i="15"/>
  <c r="B1756" i="15"/>
  <c r="B1748" i="15"/>
  <c r="B1740" i="15"/>
  <c r="B1732" i="15"/>
  <c r="B1724" i="15"/>
  <c r="B1716" i="15"/>
  <c r="B1708" i="15"/>
  <c r="B1700" i="15"/>
  <c r="B1692" i="15"/>
  <c r="B1684" i="15"/>
  <c r="B2588" i="15"/>
  <c r="B2524" i="15"/>
  <c r="B2474" i="15"/>
  <c r="B2442" i="15"/>
  <c r="B2410" i="15"/>
  <c r="B2378" i="15"/>
  <c r="B2346" i="15"/>
  <c r="B2314" i="15"/>
  <c r="B2293" i="15"/>
  <c r="B2277" i="15"/>
  <c r="B2261" i="15"/>
  <c r="B2249" i="15"/>
  <c r="B2236" i="15"/>
  <c r="B2224" i="15"/>
  <c r="B2210" i="15"/>
  <c r="B2197" i="15"/>
  <c r="B2185" i="15"/>
  <c r="B2173" i="15"/>
  <c r="B2162" i="15"/>
  <c r="B2152" i="15"/>
  <c r="B2142" i="15"/>
  <c r="B2133" i="15"/>
  <c r="B2124" i="15"/>
  <c r="B2115" i="15"/>
  <c r="B2107" i="15"/>
  <c r="B2099" i="15"/>
  <c r="B2091" i="15"/>
  <c r="B2083" i="15"/>
  <c r="B2075" i="15"/>
  <c r="B2067" i="15"/>
  <c r="B2059" i="15"/>
  <c r="B2051" i="15"/>
  <c r="B2043" i="15"/>
  <c r="B2035" i="15"/>
  <c r="B2027" i="15"/>
  <c r="B2019" i="15"/>
  <c r="B2011" i="15"/>
  <c r="B2003" i="15"/>
  <c r="B1995" i="15"/>
  <c r="B1987" i="15"/>
  <c r="B1979" i="15"/>
  <c r="B1971" i="15"/>
  <c r="B1963" i="15"/>
  <c r="B1955" i="15"/>
  <c r="B1947" i="15"/>
  <c r="B1939" i="15"/>
  <c r="B1931" i="15"/>
  <c r="B1923" i="15"/>
  <c r="B1915" i="15"/>
  <c r="B1907" i="15"/>
  <c r="B1899" i="15"/>
  <c r="B1891" i="15"/>
  <c r="B1883" i="15"/>
  <c r="B1875" i="15"/>
  <c r="B1867" i="15"/>
  <c r="B1859" i="15"/>
  <c r="B1851" i="15"/>
  <c r="B1843" i="15"/>
  <c r="B1835" i="15"/>
  <c r="B1827" i="15"/>
  <c r="B1819" i="15"/>
  <c r="B1811" i="15"/>
  <c r="B1803" i="15"/>
  <c r="B1795" i="15"/>
  <c r="B1787" i="15"/>
  <c r="B1779" i="15"/>
  <c r="B1771" i="15"/>
  <c r="B1763" i="15"/>
  <c r="B1755" i="15"/>
  <c r="B1747" i="15"/>
  <c r="B1739" i="15"/>
  <c r="B1731" i="15"/>
  <c r="B1723" i="15"/>
  <c r="B1715" i="15"/>
  <c r="B1707" i="15"/>
  <c r="B1699" i="15"/>
  <c r="B1691" i="15"/>
  <c r="B2580" i="15"/>
  <c r="B2516" i="15"/>
  <c r="B2468" i="15"/>
  <c r="B2436" i="15"/>
  <c r="B2404" i="15"/>
  <c r="B2372" i="15"/>
  <c r="B2340" i="15"/>
  <c r="B2308" i="15"/>
  <c r="B2292" i="15"/>
  <c r="B2276" i="15"/>
  <c r="B2260" i="15"/>
  <c r="B2248" i="15"/>
  <c r="B2234" i="15"/>
  <c r="B2221" i="15"/>
  <c r="B2209" i="15"/>
  <c r="B2196" i="15"/>
  <c r="B2184" i="15"/>
  <c r="B2172" i="15"/>
  <c r="B2161" i="15"/>
  <c r="B2150" i="15"/>
  <c r="B2141" i="15"/>
  <c r="B2132" i="15"/>
  <c r="B2122" i="15"/>
  <c r="B2114" i="15"/>
  <c r="B2106" i="15"/>
  <c r="B2098" i="15"/>
  <c r="B2090" i="15"/>
  <c r="B2082" i="15"/>
  <c r="B2074" i="15"/>
  <c r="B2066" i="15"/>
  <c r="B2058" i="15"/>
  <c r="B2050" i="15"/>
  <c r="B2042" i="15"/>
  <c r="B2034" i="15"/>
  <c r="B2026" i="15"/>
  <c r="B2018" i="15"/>
  <c r="B2010" i="15"/>
  <c r="B2002" i="15"/>
  <c r="B1994" i="15"/>
  <c r="B1986" i="15"/>
  <c r="B1978" i="15"/>
  <c r="B1970" i="15"/>
  <c r="B1962" i="15"/>
  <c r="B1954" i="15"/>
  <c r="B1946" i="15"/>
  <c r="B1938" i="15"/>
  <c r="B1930" i="15"/>
  <c r="B1922" i="15"/>
  <c r="B1914" i="15"/>
  <c r="B1906" i="15"/>
  <c r="B1898" i="15"/>
  <c r="B1890" i="15"/>
  <c r="B1882" i="15"/>
  <c r="B1874" i="15"/>
  <c r="B1866" i="15"/>
  <c r="B1858" i="15"/>
  <c r="B1850" i="15"/>
  <c r="B1842" i="15"/>
  <c r="B1834" i="15"/>
  <c r="B1826" i="15"/>
  <c r="B1818" i="15"/>
  <c r="B1810" i="15"/>
  <c r="B1802" i="15"/>
  <c r="B1794" i="15"/>
  <c r="B1786" i="15"/>
  <c r="B1778" i="15"/>
  <c r="B1770" i="15"/>
  <c r="B1762" i="15"/>
  <c r="B1754" i="15"/>
  <c r="B1746" i="15"/>
  <c r="B1738" i="15"/>
  <c r="B2572" i="15"/>
  <c r="B2508" i="15"/>
  <c r="B2466" i="15"/>
  <c r="B2434" i="15"/>
  <c r="B2402" i="15"/>
  <c r="B2370" i="15"/>
  <c r="B2338" i="15"/>
  <c r="B2306" i="15"/>
  <c r="B2290" i="15"/>
  <c r="B2274" i="15"/>
  <c r="B2258" i="15"/>
  <c r="B2245" i="15"/>
  <c r="B2233" i="15"/>
  <c r="B2220" i="15"/>
  <c r="B2208" i="15"/>
  <c r="B2194" i="15"/>
  <c r="B2181" i="15"/>
  <c r="B2170" i="15"/>
  <c r="B2160" i="15"/>
  <c r="B2149" i="15"/>
  <c r="B2140" i="15"/>
  <c r="B2130" i="15"/>
  <c r="B2121" i="15"/>
  <c r="B2113" i="15"/>
  <c r="B2105" i="15"/>
  <c r="B2097" i="15"/>
  <c r="B2089" i="15"/>
  <c r="B2081" i="15"/>
  <c r="B2073" i="15"/>
  <c r="B2065" i="15"/>
  <c r="B2057" i="15"/>
  <c r="B2049" i="15"/>
  <c r="B2041" i="15"/>
  <c r="B2033" i="15"/>
  <c r="B2025" i="15"/>
  <c r="B2017" i="15"/>
  <c r="B2009" i="15"/>
  <c r="B2001" i="15"/>
  <c r="B1993" i="15"/>
  <c r="B1985" i="15"/>
  <c r="B1977" i="15"/>
  <c r="B1969" i="15"/>
  <c r="B1961" i="15"/>
  <c r="B1953" i="15"/>
  <c r="B1945" i="15"/>
  <c r="B1937" i="15"/>
  <c r="B1929" i="15"/>
  <c r="B1921" i="15"/>
  <c r="B1913" i="15"/>
  <c r="B1905" i="15"/>
  <c r="B1897" i="15"/>
  <c r="B1889" i="15"/>
  <c r="B1881" i="15"/>
  <c r="B1873" i="15"/>
  <c r="B1865" i="15"/>
  <c r="B1857" i="15"/>
  <c r="B1849" i="15"/>
  <c r="B1841" i="15"/>
  <c r="B1833" i="15"/>
  <c r="B1825" i="15"/>
  <c r="B1817" i="15"/>
  <c r="B1809" i="15"/>
  <c r="B1801" i="15"/>
  <c r="B1793" i="15"/>
  <c r="B1785" i="15"/>
  <c r="B1777" i="15"/>
  <c r="B1769" i="15"/>
  <c r="B1761" i="15"/>
  <c r="B1753" i="15"/>
  <c r="B1745" i="15"/>
  <c r="B1737" i="15"/>
  <c r="B1729" i="15"/>
  <c r="B1721" i="15"/>
  <c r="B1713" i="15"/>
  <c r="B1705" i="15"/>
  <c r="B1697" i="15"/>
  <c r="B1689" i="15"/>
  <c r="B1681" i="15"/>
  <c r="B1673" i="15"/>
  <c r="B1665" i="15"/>
  <c r="B1657" i="15"/>
  <c r="B1649" i="15"/>
  <c r="B1641" i="15"/>
  <c r="B1633" i="15"/>
  <c r="B1625" i="15"/>
  <c r="B2564" i="15"/>
  <c r="B2500" i="15"/>
  <c r="B2460" i="15"/>
  <c r="B2428" i="15"/>
  <c r="B2396" i="15"/>
  <c r="B2364" i="15"/>
  <c r="B2332" i="15"/>
  <c r="B2304" i="15"/>
  <c r="B2288" i="15"/>
  <c r="B2272" i="15"/>
  <c r="B2257" i="15"/>
  <c r="B2244" i="15"/>
  <c r="B2232" i="15"/>
  <c r="B2218" i="15"/>
  <c r="B2205" i="15"/>
  <c r="B2193" i="15"/>
  <c r="B2180" i="15"/>
  <c r="B2169" i="15"/>
  <c r="B2158" i="15"/>
  <c r="B2148" i="15"/>
  <c r="B2138" i="15"/>
  <c r="B2129" i="15"/>
  <c r="B2120" i="15"/>
  <c r="B2112" i="15"/>
  <c r="B2104" i="15"/>
  <c r="B2096" i="15"/>
  <c r="B2088" i="15"/>
  <c r="B2080" i="15"/>
  <c r="B2072" i="15"/>
  <c r="B2064" i="15"/>
  <c r="B2056" i="15"/>
  <c r="B2048" i="15"/>
  <c r="B2040" i="15"/>
  <c r="B2032" i="15"/>
  <c r="B2024" i="15"/>
  <c r="B2016" i="15"/>
  <c r="B2008" i="15"/>
  <c r="B2000" i="15"/>
  <c r="B1992" i="15"/>
  <c r="B1984" i="15"/>
  <c r="B1976" i="15"/>
  <c r="B1968" i="15"/>
  <c r="B1960" i="15"/>
  <c r="B1952" i="15"/>
  <c r="B1944" i="15"/>
  <c r="B1936" i="15"/>
  <c r="B1928" i="15"/>
  <c r="B1920" i="15"/>
  <c r="B1912" i="15"/>
  <c r="B1904" i="15"/>
  <c r="B1896" i="15"/>
  <c r="B1888" i="15"/>
  <c r="B1880" i="15"/>
  <c r="B1872" i="15"/>
  <c r="B1864" i="15"/>
  <c r="B1856" i="15"/>
  <c r="B1848" i="15"/>
  <c r="B1840" i="15"/>
  <c r="B1832" i="15"/>
  <c r="B1824" i="15"/>
  <c r="B1816" i="15"/>
  <c r="B1808" i="15"/>
  <c r="B1800" i="15"/>
  <c r="B1792" i="15"/>
  <c r="B1784" i="15"/>
  <c r="B1776" i="15"/>
  <c r="B1768" i="15"/>
  <c r="B1760" i="15"/>
  <c r="B1752" i="15"/>
  <c r="B1744" i="15"/>
  <c r="B1736" i="15"/>
  <c r="B1728" i="15"/>
  <c r="B1720" i="15"/>
  <c r="B1712" i="15"/>
  <c r="B1704" i="15"/>
  <c r="B1696" i="15"/>
  <c r="B1688" i="15"/>
  <c r="B1680" i="15"/>
  <c r="B1672" i="15"/>
  <c r="B1664" i="15"/>
  <c r="B1656" i="15"/>
  <c r="B1648" i="15"/>
  <c r="B2556" i="15"/>
  <c r="B2492" i="15"/>
  <c r="B2458" i="15"/>
  <c r="B2426" i="15"/>
  <c r="B2394" i="15"/>
  <c r="B2362" i="15"/>
  <c r="B2330" i="15"/>
  <c r="B2301" i="15"/>
  <c r="B2285" i="15"/>
  <c r="B2269" i="15"/>
  <c r="B2256" i="15"/>
  <c r="B2242" i="15"/>
  <c r="B2229" i="15"/>
  <c r="B2217" i="15"/>
  <c r="B2204" i="15"/>
  <c r="B2192" i="15"/>
  <c r="B2178" i="15"/>
  <c r="B2168" i="15"/>
  <c r="B2157" i="15"/>
  <c r="B2146" i="15"/>
  <c r="B2137" i="15"/>
  <c r="B2128" i="15"/>
  <c r="B2119" i="15"/>
  <c r="B2111" i="15"/>
  <c r="B2103" i="15"/>
  <c r="B2095" i="15"/>
  <c r="B2087" i="15"/>
  <c r="B2079" i="15"/>
  <c r="B2071" i="15"/>
  <c r="B2063" i="15"/>
  <c r="B2055" i="15"/>
  <c r="B2047" i="15"/>
  <c r="B2039" i="15"/>
  <c r="B2031" i="15"/>
  <c r="B2023" i="15"/>
  <c r="B2015" i="15"/>
  <c r="B2007" i="15"/>
  <c r="B1999" i="15"/>
  <c r="B1991" i="15"/>
  <c r="B1983" i="15"/>
  <c r="B1975" i="15"/>
  <c r="B1967" i="15"/>
  <c r="B1959" i="15"/>
  <c r="B1951" i="15"/>
  <c r="B1943" i="15"/>
  <c r="B1935" i="15"/>
  <c r="B1927" i="15"/>
  <c r="B1919" i="15"/>
  <c r="B1911" i="15"/>
  <c r="B1903" i="15"/>
  <c r="B1895" i="15"/>
  <c r="B1887" i="15"/>
  <c r="B1879" i="15"/>
  <c r="B1871" i="15"/>
  <c r="B1863" i="15"/>
  <c r="B1855" i="15"/>
  <c r="B1847" i="15"/>
  <c r="B1839" i="15"/>
  <c r="B1831" i="15"/>
  <c r="B1823" i="15"/>
  <c r="B1815" i="15"/>
  <c r="B1807" i="15"/>
  <c r="B1799" i="15"/>
  <c r="B1878" i="15"/>
  <c r="B1814" i="15"/>
  <c r="B1774" i="15"/>
  <c r="B1742" i="15"/>
  <c r="B1718" i="15"/>
  <c r="B1695" i="15"/>
  <c r="B1678" i="15"/>
  <c r="B1667" i="15"/>
  <c r="B1655" i="15"/>
  <c r="B1645" i="15"/>
  <c r="B1636" i="15"/>
  <c r="B1627" i="15"/>
  <c r="B1618" i="15"/>
  <c r="B1610" i="15"/>
  <c r="B1602" i="15"/>
  <c r="B1594" i="15"/>
  <c r="B1586" i="15"/>
  <c r="B1578" i="15"/>
  <c r="B1570" i="15"/>
  <c r="B1562" i="15"/>
  <c r="B1554" i="15"/>
  <c r="B1546" i="15"/>
  <c r="B1538" i="15"/>
  <c r="B1530" i="15"/>
  <c r="B1522" i="15"/>
  <c r="B1514" i="15"/>
  <c r="B1506" i="15"/>
  <c r="B1498" i="15"/>
  <c r="B1490" i="15"/>
  <c r="B1482" i="15"/>
  <c r="B1474" i="15"/>
  <c r="B1466" i="15"/>
  <c r="B1458" i="15"/>
  <c r="B1450" i="15"/>
  <c r="B1442" i="15"/>
  <c r="B1434" i="15"/>
  <c r="B1426" i="15"/>
  <c r="B1418" i="15"/>
  <c r="B1410" i="15"/>
  <c r="B1402" i="15"/>
  <c r="B1394" i="15"/>
  <c r="B1386" i="15"/>
  <c r="B1378" i="15"/>
  <c r="B1370" i="15"/>
  <c r="B1362" i="15"/>
  <c r="B1354" i="15"/>
  <c r="B1346" i="15"/>
  <c r="B1338" i="15"/>
  <c r="B1330" i="15"/>
  <c r="B1322" i="15"/>
  <c r="B1314" i="15"/>
  <c r="B1306" i="15"/>
  <c r="B1298" i="15"/>
  <c r="B1290" i="15"/>
  <c r="B1282" i="15"/>
  <c r="B1274" i="15"/>
  <c r="B1266" i="15"/>
  <c r="B1258" i="15"/>
  <c r="B1250" i="15"/>
  <c r="B1242" i="15"/>
  <c r="B1234" i="15"/>
  <c r="B1226" i="15"/>
  <c r="B1218" i="15"/>
  <c r="B1210" i="15"/>
  <c r="B1202" i="15"/>
  <c r="B1194" i="15"/>
  <c r="B1186" i="15"/>
  <c r="B1178" i="15"/>
  <c r="B1170" i="15"/>
  <c r="B1162" i="15"/>
  <c r="B1154" i="15"/>
  <c r="B1146" i="15"/>
  <c r="B1138" i="15"/>
  <c r="B1130" i="15"/>
  <c r="B1122" i="15"/>
  <c r="B1114" i="15"/>
  <c r="B1106" i="15"/>
  <c r="B1098" i="15"/>
  <c r="B1090" i="15"/>
  <c r="B1082" i="15"/>
  <c r="B1074" i="15"/>
  <c r="B1870" i="15"/>
  <c r="B1806" i="15"/>
  <c r="B1767" i="15"/>
  <c r="B1735" i="15"/>
  <c r="B1714" i="15"/>
  <c r="B1694" i="15"/>
  <c r="B1676" i="15"/>
  <c r="B1666" i="15"/>
  <c r="B1654" i="15"/>
  <c r="B1644" i="15"/>
  <c r="B1635" i="15"/>
  <c r="B1626" i="15"/>
  <c r="B1617" i="15"/>
  <c r="B1609" i="15"/>
  <c r="B1601" i="15"/>
  <c r="B1593" i="15"/>
  <c r="B1585" i="15"/>
  <c r="B1577" i="15"/>
  <c r="B1569" i="15"/>
  <c r="B1561" i="15"/>
  <c r="B1553" i="15"/>
  <c r="B1545" i="15"/>
  <c r="B1537" i="15"/>
  <c r="B1529" i="15"/>
  <c r="B1521" i="15"/>
  <c r="B1513" i="15"/>
  <c r="B1505" i="15"/>
  <c r="B1497" i="15"/>
  <c r="B1489" i="15"/>
  <c r="B1481" i="15"/>
  <c r="B1473" i="15"/>
  <c r="B1465" i="15"/>
  <c r="B1457" i="15"/>
  <c r="B1449" i="15"/>
  <c r="B1441" i="15"/>
  <c r="B1433" i="15"/>
  <c r="B1425" i="15"/>
  <c r="B1417" i="15"/>
  <c r="B1409" i="15"/>
  <c r="B1401" i="15"/>
  <c r="B1393" i="15"/>
  <c r="B1385" i="15"/>
  <c r="B1377" i="15"/>
  <c r="B1369" i="15"/>
  <c r="B1361" i="15"/>
  <c r="B1353" i="15"/>
  <c r="B1345" i="15"/>
  <c r="B1337" i="15"/>
  <c r="B1329" i="15"/>
  <c r="B1321" i="15"/>
  <c r="B1313" i="15"/>
  <c r="B1305" i="15"/>
  <c r="B1297" i="15"/>
  <c r="B1289" i="15"/>
  <c r="B1281" i="15"/>
  <c r="B1273" i="15"/>
  <c r="B1265" i="15"/>
  <c r="B1257" i="15"/>
  <c r="B1249" i="15"/>
  <c r="B1241" i="15"/>
  <c r="B1233" i="15"/>
  <c r="B1225" i="15"/>
  <c r="B1217" i="15"/>
  <c r="B1209" i="15"/>
  <c r="B1201" i="15"/>
  <c r="B1193" i="15"/>
  <c r="B1185" i="15"/>
  <c r="B1177" i="15"/>
  <c r="B1169" i="15"/>
  <c r="B1161" i="15"/>
  <c r="B1153" i="15"/>
  <c r="B1145" i="15"/>
  <c r="B1137" i="15"/>
  <c r="B1129" i="15"/>
  <c r="B1121" i="15"/>
  <c r="B1113" i="15"/>
  <c r="B1105" i="15"/>
  <c r="B1097" i="15"/>
  <c r="B1089" i="15"/>
  <c r="B1081" i="15"/>
  <c r="B1073" i="15"/>
  <c r="B1065" i="15"/>
  <c r="B1057" i="15"/>
  <c r="B1862" i="15"/>
  <c r="B1798" i="15"/>
  <c r="B1766" i="15"/>
  <c r="B1734" i="15"/>
  <c r="B1711" i="15"/>
  <c r="B1690" i="15"/>
  <c r="B1675" i="15"/>
  <c r="B1663" i="15"/>
  <c r="B1653" i="15"/>
  <c r="B1643" i="15"/>
  <c r="B1634" i="15"/>
  <c r="B1624" i="15"/>
  <c r="B1616" i="15"/>
  <c r="B1608" i="15"/>
  <c r="B1600" i="15"/>
  <c r="B1592" i="15"/>
  <c r="B1584" i="15"/>
  <c r="B1576" i="15"/>
  <c r="B1568" i="15"/>
  <c r="B1560" i="15"/>
  <c r="B1552" i="15"/>
  <c r="B1544" i="15"/>
  <c r="B1536" i="15"/>
  <c r="B1528" i="15"/>
  <c r="B1520" i="15"/>
  <c r="B1512" i="15"/>
  <c r="B1504" i="15"/>
  <c r="B1496" i="15"/>
  <c r="B1488" i="15"/>
  <c r="B1480" i="15"/>
  <c r="B1472" i="15"/>
  <c r="B1464" i="15"/>
  <c r="B1456" i="15"/>
  <c r="B1448" i="15"/>
  <c r="B1440" i="15"/>
  <c r="B1432" i="15"/>
  <c r="B1424" i="15"/>
  <c r="B1416" i="15"/>
  <c r="B1408" i="15"/>
  <c r="B1400" i="15"/>
  <c r="B1392" i="15"/>
  <c r="B1384" i="15"/>
  <c r="B1376" i="15"/>
  <c r="B1368" i="15"/>
  <c r="B1360" i="15"/>
  <c r="B1352" i="15"/>
  <c r="B1344" i="15"/>
  <c r="B1336" i="15"/>
  <c r="B1328" i="15"/>
  <c r="B1320" i="15"/>
  <c r="B1312" i="15"/>
  <c r="B1304" i="15"/>
  <c r="B1296" i="15"/>
  <c r="B1288" i="15"/>
  <c r="B1280" i="15"/>
  <c r="B1272" i="15"/>
  <c r="B1264" i="15"/>
  <c r="B1256" i="15"/>
  <c r="B1248" i="15"/>
  <c r="B1240" i="15"/>
  <c r="B1232" i="15"/>
  <c r="B1224" i="15"/>
  <c r="B1216" i="15"/>
  <c r="B1208" i="15"/>
  <c r="B1200" i="15"/>
  <c r="B1192" i="15"/>
  <c r="B1184" i="15"/>
  <c r="B1176" i="15"/>
  <c r="B1168" i="15"/>
  <c r="B1160" i="15"/>
  <c r="B1152" i="15"/>
  <c r="B1144" i="15"/>
  <c r="B1136" i="15"/>
  <c r="B1128" i="15"/>
  <c r="B1120" i="15"/>
  <c r="B1112" i="15"/>
  <c r="B1104" i="15"/>
  <c r="B1096" i="15"/>
  <c r="B1854" i="15"/>
  <c r="B1791" i="15"/>
  <c r="B1759" i="15"/>
  <c r="B1730" i="15"/>
  <c r="B1710" i="15"/>
  <c r="B1687" i="15"/>
  <c r="B1674" i="15"/>
  <c r="B1662" i="15"/>
  <c r="B1652" i="15"/>
  <c r="B1642" i="15"/>
  <c r="B1632" i="15"/>
  <c r="B1623" i="15"/>
  <c r="B1615" i="15"/>
  <c r="B1607" i="15"/>
  <c r="B1599" i="15"/>
  <c r="B1591" i="15"/>
  <c r="B1583" i="15"/>
  <c r="B1575" i="15"/>
  <c r="B1567" i="15"/>
  <c r="B1559" i="15"/>
  <c r="B1551" i="15"/>
  <c r="B1543" i="15"/>
  <c r="B1535" i="15"/>
  <c r="B1527" i="15"/>
  <c r="B1519" i="15"/>
  <c r="B1511" i="15"/>
  <c r="B1503" i="15"/>
  <c r="B1495" i="15"/>
  <c r="B1487" i="15"/>
  <c r="B1479" i="15"/>
  <c r="B1471" i="15"/>
  <c r="B1463" i="15"/>
  <c r="B1455" i="15"/>
  <c r="B1447" i="15"/>
  <c r="B1439" i="15"/>
  <c r="B1431" i="15"/>
  <c r="B1423" i="15"/>
  <c r="B1415" i="15"/>
  <c r="B1407" i="15"/>
  <c r="B1399" i="15"/>
  <c r="B1391" i="15"/>
  <c r="B1383" i="15"/>
  <c r="B1375" i="15"/>
  <c r="B1367" i="15"/>
  <c r="B1359" i="15"/>
  <c r="B1351" i="15"/>
  <c r="B1343" i="15"/>
  <c r="B1335" i="15"/>
  <c r="B1327" i="15"/>
  <c r="B1319" i="15"/>
  <c r="B1311" i="15"/>
  <c r="B1303" i="15"/>
  <c r="B1295" i="15"/>
  <c r="B1287" i="15"/>
  <c r="B1279" i="15"/>
  <c r="B1271" i="15"/>
  <c r="B1263" i="15"/>
  <c r="B1255" i="15"/>
  <c r="B1247" i="15"/>
  <c r="B1239" i="15"/>
  <c r="B1231" i="15"/>
  <c r="B1223" i="15"/>
  <c r="B1215" i="15"/>
  <c r="B1207" i="15"/>
  <c r="B1199" i="15"/>
  <c r="B1191" i="15"/>
  <c r="B1183" i="15"/>
  <c r="B1175" i="15"/>
  <c r="B1167" i="15"/>
  <c r="B1159" i="15"/>
  <c r="B1151" i="15"/>
  <c r="B1143" i="15"/>
  <c r="B1135" i="15"/>
  <c r="B1127" i="15"/>
  <c r="B1846" i="15"/>
  <c r="B1790" i="15"/>
  <c r="B1758" i="15"/>
  <c r="B1727" i="15"/>
  <c r="B1706" i="15"/>
  <c r="B1686" i="15"/>
  <c r="B1671" i="15"/>
  <c r="B1661" i="15"/>
  <c r="B1651" i="15"/>
  <c r="B1640" i="15"/>
  <c r="B1631" i="15"/>
  <c r="B1622" i="15"/>
  <c r="B1614" i="15"/>
  <c r="B1606" i="15"/>
  <c r="B1598" i="15"/>
  <c r="B1590" i="15"/>
  <c r="B1582" i="15"/>
  <c r="B1574" i="15"/>
  <c r="B1566" i="15"/>
  <c r="B1558" i="15"/>
  <c r="B1550" i="15"/>
  <c r="B1542" i="15"/>
  <c r="B1534" i="15"/>
  <c r="B1526" i="15"/>
  <c r="B1518" i="15"/>
  <c r="B1510" i="15"/>
  <c r="B1502" i="15"/>
  <c r="B1494" i="15"/>
  <c r="B1486" i="15"/>
  <c r="B1478" i="15"/>
  <c r="B1470" i="15"/>
  <c r="B1462" i="15"/>
  <c r="B1454" i="15"/>
  <c r="B1446" i="15"/>
  <c r="B1438" i="15"/>
  <c r="B1430" i="15"/>
  <c r="B1422" i="15"/>
  <c r="B1414" i="15"/>
  <c r="B1406" i="15"/>
  <c r="B1398" i="15"/>
  <c r="B1390" i="15"/>
  <c r="B1382" i="15"/>
  <c r="B1374" i="15"/>
  <c r="B1366" i="15"/>
  <c r="B1358" i="15"/>
  <c r="B1350" i="15"/>
  <c r="B1342" i="15"/>
  <c r="B1334" i="15"/>
  <c r="B1326" i="15"/>
  <c r="B1318" i="15"/>
  <c r="B1310" i="15"/>
  <c r="B1302" i="15"/>
  <c r="B1294" i="15"/>
  <c r="B1286" i="15"/>
  <c r="B1278" i="15"/>
  <c r="B1270" i="15"/>
  <c r="B1262" i="15"/>
  <c r="B1254" i="15"/>
  <c r="B1246" i="15"/>
  <c r="B1238" i="15"/>
  <c r="B1230" i="15"/>
  <c r="B1222" i="15"/>
  <c r="B1214" i="15"/>
  <c r="B1206" i="15"/>
  <c r="B1198" i="15"/>
  <c r="B1190" i="15"/>
  <c r="B1182" i="15"/>
  <c r="B1174" i="15"/>
  <c r="B1166" i="15"/>
  <c r="B1158" i="15"/>
  <c r="B1150" i="15"/>
  <c r="B1142" i="15"/>
  <c r="B1134" i="15"/>
  <c r="B1126" i="15"/>
  <c r="B1118" i="15"/>
  <c r="B1110" i="15"/>
  <c r="B1102" i="15"/>
  <c r="B1094" i="15"/>
  <c r="B1086" i="15"/>
  <c r="B1078" i="15"/>
  <c r="B1070" i="15"/>
  <c r="B1062" i="15"/>
  <c r="B1054" i="15"/>
  <c r="B1046" i="15"/>
  <c r="B1038" i="15"/>
  <c r="B1838" i="15"/>
  <c r="B1783" i="15"/>
  <c r="B1751" i="15"/>
  <c r="B1726" i="15"/>
  <c r="B1703" i="15"/>
  <c r="B1683" i="15"/>
  <c r="B1670" i="15"/>
  <c r="B1660" i="15"/>
  <c r="B1650" i="15"/>
  <c r="B1639" i="15"/>
  <c r="B1630" i="15"/>
  <c r="B1621" i="15"/>
  <c r="B1613" i="15"/>
  <c r="B1605" i="15"/>
  <c r="B1597" i="15"/>
  <c r="B1589" i="15"/>
  <c r="B1581" i="15"/>
  <c r="B1573" i="15"/>
  <c r="B1565" i="15"/>
  <c r="B1557" i="15"/>
  <c r="B1549" i="15"/>
  <c r="B1541" i="15"/>
  <c r="B1533" i="15"/>
  <c r="B1525" i="15"/>
  <c r="B1517" i="15"/>
  <c r="B1509" i="15"/>
  <c r="B1501" i="15"/>
  <c r="B1493" i="15"/>
  <c r="B1485" i="15"/>
  <c r="B1477" i="15"/>
  <c r="B1469" i="15"/>
  <c r="B1461" i="15"/>
  <c r="B1453" i="15"/>
  <c r="B1445" i="15"/>
  <c r="B1437" i="15"/>
  <c r="B1429" i="15"/>
  <c r="B1421" i="15"/>
  <c r="B1413" i="15"/>
  <c r="B1405" i="15"/>
  <c r="B1397" i="15"/>
  <c r="B1389" i="15"/>
  <c r="B1381" i="15"/>
  <c r="B1373" i="15"/>
  <c r="B1365" i="15"/>
  <c r="B1357" i="15"/>
  <c r="B1349" i="15"/>
  <c r="B1341" i="15"/>
  <c r="B1333" i="15"/>
  <c r="B1325" i="15"/>
  <c r="B1317" i="15"/>
  <c r="B1309" i="15"/>
  <c r="B1301" i="15"/>
  <c r="B1293" i="15"/>
  <c r="B1285" i="15"/>
  <c r="B1277" i="15"/>
  <c r="B1269" i="15"/>
  <c r="B1261" i="15"/>
  <c r="B1253" i="15"/>
  <c r="B1245" i="15"/>
  <c r="B1237" i="15"/>
  <c r="B1229" i="15"/>
  <c r="B1221" i="15"/>
  <c r="B1213" i="15"/>
  <c r="B1205" i="15"/>
  <c r="B1197" i="15"/>
  <c r="B1189" i="15"/>
  <c r="B1181" i="15"/>
  <c r="B1173" i="15"/>
  <c r="B1165" i="15"/>
  <c r="B1157" i="15"/>
  <c r="B1149" i="15"/>
  <c r="B1141" i="15"/>
  <c r="B1133" i="15"/>
  <c r="B1125" i="15"/>
  <c r="B1117" i="15"/>
  <c r="B1109" i="15"/>
  <c r="B1101" i="15"/>
  <c r="B1093" i="15"/>
  <c r="B1085" i="15"/>
  <c r="B1830" i="15"/>
  <c r="B1782" i="15"/>
  <c r="B1750" i="15"/>
  <c r="B1722" i="15"/>
  <c r="B1702" i="15"/>
  <c r="B1682" i="15"/>
  <c r="B1669" i="15"/>
  <c r="B1659" i="15"/>
  <c r="B1647" i="15"/>
  <c r="B1638" i="15"/>
  <c r="B1629" i="15"/>
  <c r="B1620" i="15"/>
  <c r="B1612" i="15"/>
  <c r="B1604" i="15"/>
  <c r="B1596" i="15"/>
  <c r="B1588" i="15"/>
  <c r="B1580" i="15"/>
  <c r="B1572" i="15"/>
  <c r="B1564" i="15"/>
  <c r="B1556" i="15"/>
  <c r="B1548" i="15"/>
  <c r="B1540" i="15"/>
  <c r="B1532" i="15"/>
  <c r="B1524" i="15"/>
  <c r="B1516" i="15"/>
  <c r="B1508" i="15"/>
  <c r="B1500" i="15"/>
  <c r="B1822" i="15"/>
  <c r="B1775" i="15"/>
  <c r="B1743" i="15"/>
  <c r="B1719" i="15"/>
  <c r="B1698" i="15"/>
  <c r="B1679" i="15"/>
  <c r="B1668" i="15"/>
  <c r="B1658" i="15"/>
  <c r="B1646" i="15"/>
  <c r="B1637" i="15"/>
  <c r="B1628" i="15"/>
  <c r="B1619" i="15"/>
  <c r="B1611" i="15"/>
  <c r="B1603" i="15"/>
  <c r="B1595" i="15"/>
  <c r="B1587" i="15"/>
  <c r="B1579" i="15"/>
  <c r="B1571" i="15"/>
  <c r="B1563" i="15"/>
  <c r="B1555" i="15"/>
  <c r="B1547" i="15"/>
  <c r="B1539" i="15"/>
  <c r="B1531" i="15"/>
  <c r="B1523" i="15"/>
  <c r="B1515" i="15"/>
  <c r="B1507" i="15"/>
  <c r="B1499" i="15"/>
  <c r="B1491" i="15"/>
  <c r="B1483" i="15"/>
  <c r="B1475" i="15"/>
  <c r="B1467" i="15"/>
  <c r="B1459" i="15"/>
  <c r="B1451" i="15"/>
  <c r="B1443" i="15"/>
  <c r="B1435" i="15"/>
  <c r="B1427" i="15"/>
  <c r="B1419" i="15"/>
  <c r="B1411" i="15"/>
  <c r="B1403" i="15"/>
  <c r="B1395" i="15"/>
  <c r="B1387" i="15"/>
  <c r="B1379" i="15"/>
  <c r="B1371" i="15"/>
  <c r="B1363" i="15"/>
  <c r="B1355" i="15"/>
  <c r="B1347" i="15"/>
  <c r="B1339" i="15"/>
  <c r="B1331" i="15"/>
  <c r="B1323" i="15"/>
  <c r="B1315" i="15"/>
  <c r="B1307" i="15"/>
  <c r="B1299" i="15"/>
  <c r="B1291" i="15"/>
  <c r="B1283" i="15"/>
  <c r="B1275" i="15"/>
  <c r="B1267" i="15"/>
  <c r="B1259" i="15"/>
  <c r="B1251" i="15"/>
  <c r="B1243" i="15"/>
  <c r="B1235" i="15"/>
  <c r="B1227" i="15"/>
  <c r="B1219" i="15"/>
  <c r="B1211" i="15"/>
  <c r="B1203" i="15"/>
  <c r="B1492" i="15"/>
  <c r="B1428" i="15"/>
  <c r="B1364" i="15"/>
  <c r="B1300" i="15"/>
  <c r="B1236" i="15"/>
  <c r="B1187" i="15"/>
  <c r="B1155" i="15"/>
  <c r="B1123" i="15"/>
  <c r="B1100" i="15"/>
  <c r="B1083" i="15"/>
  <c r="B1069" i="15"/>
  <c r="B1059" i="15"/>
  <c r="B1049" i="15"/>
  <c r="B1040" i="15"/>
  <c r="B1031" i="15"/>
  <c r="B1023" i="15"/>
  <c r="B1015" i="15"/>
  <c r="B1007" i="15"/>
  <c r="B999" i="15"/>
  <c r="B991" i="15"/>
  <c r="B983" i="15"/>
  <c r="B975" i="15"/>
  <c r="B967" i="15"/>
  <c r="B959" i="15"/>
  <c r="B951" i="15"/>
  <c r="B943" i="15"/>
  <c r="B935" i="15"/>
  <c r="B927" i="15"/>
  <c r="B919" i="15"/>
  <c r="B911" i="15"/>
  <c r="B903" i="15"/>
  <c r="B895" i="15"/>
  <c r="B887" i="15"/>
  <c r="B879" i="15"/>
  <c r="B871" i="15"/>
  <c r="B863" i="15"/>
  <c r="B855" i="15"/>
  <c r="B847" i="15"/>
  <c r="B839" i="15"/>
  <c r="B831" i="15"/>
  <c r="B823" i="15"/>
  <c r="B815" i="15"/>
  <c r="B807" i="15"/>
  <c r="B799" i="15"/>
  <c r="B791" i="15"/>
  <c r="B783" i="15"/>
  <c r="B775" i="15"/>
  <c r="B767" i="15"/>
  <c r="B759" i="15"/>
  <c r="B751" i="15"/>
  <c r="B743" i="15"/>
  <c r="B735" i="15"/>
  <c r="B727" i="15"/>
  <c r="B719" i="15"/>
  <c r="B711" i="15"/>
  <c r="B703" i="15"/>
  <c r="B695" i="15"/>
  <c r="B687" i="15"/>
  <c r="B679" i="15"/>
  <c r="B671" i="15"/>
  <c r="B663" i="15"/>
  <c r="B655" i="15"/>
  <c r="B647" i="15"/>
  <c r="B639" i="15"/>
  <c r="B631" i="15"/>
  <c r="B623" i="15"/>
  <c r="B615" i="15"/>
  <c r="B607" i="15"/>
  <c r="B599" i="15"/>
  <c r="B591" i="15"/>
  <c r="B583" i="15"/>
  <c r="B575" i="15"/>
  <c r="B567" i="15"/>
  <c r="B559" i="15"/>
  <c r="B551" i="15"/>
  <c r="B543" i="15"/>
  <c r="B535" i="15"/>
  <c r="B527" i="15"/>
  <c r="B519" i="15"/>
  <c r="B511" i="15"/>
  <c r="B1484" i="15"/>
  <c r="B1420" i="15"/>
  <c r="B1356" i="15"/>
  <c r="B1292" i="15"/>
  <c r="B1228" i="15"/>
  <c r="B1180" i="15"/>
  <c r="B1148" i="15"/>
  <c r="B1119" i="15"/>
  <c r="B1099" i="15"/>
  <c r="B1080" i="15"/>
  <c r="B1068" i="15"/>
  <c r="B1058" i="15"/>
  <c r="B1048" i="15"/>
  <c r="B1039" i="15"/>
  <c r="B1030" i="15"/>
  <c r="B1022" i="15"/>
  <c r="B1014" i="15"/>
  <c r="B1006" i="15"/>
  <c r="B998" i="15"/>
  <c r="B990" i="15"/>
  <c r="B982" i="15"/>
  <c r="B974" i="15"/>
  <c r="B966" i="15"/>
  <c r="B958" i="15"/>
  <c r="B950" i="15"/>
  <c r="B942" i="15"/>
  <c r="B934" i="15"/>
  <c r="B926" i="15"/>
  <c r="B918" i="15"/>
  <c r="B910" i="15"/>
  <c r="B902" i="15"/>
  <c r="B894" i="15"/>
  <c r="B886" i="15"/>
  <c r="B878" i="15"/>
  <c r="B870" i="15"/>
  <c r="B862" i="15"/>
  <c r="B854" i="15"/>
  <c r="B846" i="15"/>
  <c r="B838" i="15"/>
  <c r="B830" i="15"/>
  <c r="B822" i="15"/>
  <c r="B814" i="15"/>
  <c r="B806" i="15"/>
  <c r="B798" i="15"/>
  <c r="B790" i="15"/>
  <c r="B782" i="15"/>
  <c r="B774" i="15"/>
  <c r="B766" i="15"/>
  <c r="B758" i="15"/>
  <c r="B750" i="15"/>
  <c r="B742" i="15"/>
  <c r="B734" i="15"/>
  <c r="B726" i="15"/>
  <c r="B718" i="15"/>
  <c r="B710" i="15"/>
  <c r="B702" i="15"/>
  <c r="B694" i="15"/>
  <c r="B686" i="15"/>
  <c r="B678" i="15"/>
  <c r="B670" i="15"/>
  <c r="B662" i="15"/>
  <c r="B654" i="15"/>
  <c r="B646" i="15"/>
  <c r="B638" i="15"/>
  <c r="B630" i="15"/>
  <c r="B622" i="15"/>
  <c r="B614" i="15"/>
  <c r="B606" i="15"/>
  <c r="B598" i="15"/>
  <c r="B590" i="15"/>
  <c r="B582" i="15"/>
  <c r="B574" i="15"/>
  <c r="B566" i="15"/>
  <c r="B558" i="15"/>
  <c r="B550" i="15"/>
  <c r="B542" i="15"/>
  <c r="B534" i="15"/>
  <c r="B526" i="15"/>
  <c r="B518" i="15"/>
  <c r="B510" i="15"/>
  <c r="B502" i="15"/>
  <c r="B1476" i="15"/>
  <c r="B1412" i="15"/>
  <c r="B1348" i="15"/>
  <c r="B1284" i="15"/>
  <c r="B1220" i="15"/>
  <c r="B1179" i="15"/>
  <c r="B1147" i="15"/>
  <c r="B1116" i="15"/>
  <c r="B1095" i="15"/>
  <c r="B1079" i="15"/>
  <c r="B1067" i="15"/>
  <c r="B1056" i="15"/>
  <c r="B1047" i="15"/>
  <c r="B1037" i="15"/>
  <c r="B1029" i="15"/>
  <c r="B1021" i="15"/>
  <c r="B1013" i="15"/>
  <c r="B1005" i="15"/>
  <c r="B997" i="15"/>
  <c r="B989" i="15"/>
  <c r="B981" i="15"/>
  <c r="B973" i="15"/>
  <c r="B965" i="15"/>
  <c r="B957" i="15"/>
  <c r="B949" i="15"/>
  <c r="B941" i="15"/>
  <c r="B933" i="15"/>
  <c r="B925" i="15"/>
  <c r="B917" i="15"/>
  <c r="B909" i="15"/>
  <c r="B901" i="15"/>
  <c r="B893" i="15"/>
  <c r="B885" i="15"/>
  <c r="B877" i="15"/>
  <c r="B869" i="15"/>
  <c r="B861" i="15"/>
  <c r="B853" i="15"/>
  <c r="B845" i="15"/>
  <c r="B837" i="15"/>
  <c r="B829" i="15"/>
  <c r="B821" i="15"/>
  <c r="B813" i="15"/>
  <c r="B805" i="15"/>
  <c r="B797" i="15"/>
  <c r="B789" i="15"/>
  <c r="B781" i="15"/>
  <c r="B773" i="15"/>
  <c r="B765" i="15"/>
  <c r="B757" i="15"/>
  <c r="B749" i="15"/>
  <c r="B741" i="15"/>
  <c r="B733" i="15"/>
  <c r="B725" i="15"/>
  <c r="B717" i="15"/>
  <c r="B709" i="15"/>
  <c r="B701" i="15"/>
  <c r="B693" i="15"/>
  <c r="B685" i="15"/>
  <c r="B677" i="15"/>
  <c r="B669" i="15"/>
  <c r="B661" i="15"/>
  <c r="B653" i="15"/>
  <c r="B645" i="15"/>
  <c r="B637" i="15"/>
  <c r="B629" i="15"/>
  <c r="B621" i="15"/>
  <c r="B613" i="15"/>
  <c r="B605" i="15"/>
  <c r="B597" i="15"/>
  <c r="B589" i="15"/>
  <c r="B581" i="15"/>
  <c r="B573" i="15"/>
  <c r="B565" i="15"/>
  <c r="B557" i="15"/>
  <c r="B549" i="15"/>
  <c r="B541" i="15"/>
  <c r="B533" i="15"/>
  <c r="B1468" i="15"/>
  <c r="B1404" i="15"/>
  <c r="B1340" i="15"/>
  <c r="B1276" i="15"/>
  <c r="B1212" i="15"/>
  <c r="B1172" i="15"/>
  <c r="B1140" i="15"/>
  <c r="B1115" i="15"/>
  <c r="B1092" i="15"/>
  <c r="B1077" i="15"/>
  <c r="B1066" i="15"/>
  <c r="B1055" i="15"/>
  <c r="B1045" i="15"/>
  <c r="B1036" i="15"/>
  <c r="B1028" i="15"/>
  <c r="B1020" i="15"/>
  <c r="B1012" i="15"/>
  <c r="B1004" i="15"/>
  <c r="B996" i="15"/>
  <c r="B988" i="15"/>
  <c r="B980" i="15"/>
  <c r="B972" i="15"/>
  <c r="B964" i="15"/>
  <c r="B956" i="15"/>
  <c r="B948" i="15"/>
  <c r="B940" i="15"/>
  <c r="B932" i="15"/>
  <c r="B924" i="15"/>
  <c r="B916" i="15"/>
  <c r="B908" i="15"/>
  <c r="B900" i="15"/>
  <c r="B892" i="15"/>
  <c r="B884" i="15"/>
  <c r="B876" i="15"/>
  <c r="B868" i="15"/>
  <c r="B860" i="15"/>
  <c r="B852" i="15"/>
  <c r="B844" i="15"/>
  <c r="B836" i="15"/>
  <c r="B828" i="15"/>
  <c r="B820" i="15"/>
  <c r="B812" i="15"/>
  <c r="B804" i="15"/>
  <c r="B796" i="15"/>
  <c r="B788" i="15"/>
  <c r="B780" i="15"/>
  <c r="B772" i="15"/>
  <c r="B764" i="15"/>
  <c r="B756" i="15"/>
  <c r="B748" i="15"/>
  <c r="B740" i="15"/>
  <c r="B732" i="15"/>
  <c r="B724" i="15"/>
  <c r="B716" i="15"/>
  <c r="B708" i="15"/>
  <c r="B700" i="15"/>
  <c r="B692" i="15"/>
  <c r="B684" i="15"/>
  <c r="B676" i="15"/>
  <c r="B668" i="15"/>
  <c r="B660" i="15"/>
  <c r="B652" i="15"/>
  <c r="B644" i="15"/>
  <c r="B636" i="15"/>
  <c r="B628" i="15"/>
  <c r="B620" i="15"/>
  <c r="B612" i="15"/>
  <c r="B604" i="15"/>
  <c r="B596" i="15"/>
  <c r="B588" i="15"/>
  <c r="B580" i="15"/>
  <c r="B572" i="15"/>
  <c r="B564" i="15"/>
  <c r="B556" i="15"/>
  <c r="B548" i="15"/>
  <c r="B540" i="15"/>
  <c r="B1460" i="15"/>
  <c r="B1396" i="15"/>
  <c r="B1332" i="15"/>
  <c r="B1268" i="15"/>
  <c r="B1204" i="15"/>
  <c r="B1171" i="15"/>
  <c r="B1139" i="15"/>
  <c r="B1111" i="15"/>
  <c r="B1091" i="15"/>
  <c r="B1076" i="15"/>
  <c r="B1064" i="15"/>
  <c r="B1053" i="15"/>
  <c r="B1044" i="15"/>
  <c r="B1035" i="15"/>
  <c r="B1027" i="15"/>
  <c r="B1019" i="15"/>
  <c r="B1011" i="15"/>
  <c r="B1003" i="15"/>
  <c r="B995" i="15"/>
  <c r="B987" i="15"/>
  <c r="B979" i="15"/>
  <c r="B971" i="15"/>
  <c r="B963" i="15"/>
  <c r="B955" i="15"/>
  <c r="B947" i="15"/>
  <c r="B939" i="15"/>
  <c r="B931" i="15"/>
  <c r="B923" i="15"/>
  <c r="B915" i="15"/>
  <c r="B907" i="15"/>
  <c r="B899" i="15"/>
  <c r="B891" i="15"/>
  <c r="B883" i="15"/>
  <c r="B875" i="15"/>
  <c r="B867" i="15"/>
  <c r="B859" i="15"/>
  <c r="B851" i="15"/>
  <c r="B843" i="15"/>
  <c r="B835" i="15"/>
  <c r="B827" i="15"/>
  <c r="B819" i="15"/>
  <c r="B811" i="15"/>
  <c r="B803" i="15"/>
  <c r="B795" i="15"/>
  <c r="B787" i="15"/>
  <c r="B779" i="15"/>
  <c r="B771" i="15"/>
  <c r="B763" i="15"/>
  <c r="B755" i="15"/>
  <c r="B747" i="15"/>
  <c r="B739" i="15"/>
  <c r="B731" i="15"/>
  <c r="B723" i="15"/>
  <c r="B715" i="15"/>
  <c r="B707" i="15"/>
  <c r="B699" i="15"/>
  <c r="B691" i="15"/>
  <c r="B683" i="15"/>
  <c r="B675" i="15"/>
  <c r="B667" i="15"/>
  <c r="B1452" i="15"/>
  <c r="B1388" i="15"/>
  <c r="B1324" i="15"/>
  <c r="B1260" i="15"/>
  <c r="B1196" i="15"/>
  <c r="B1164" i="15"/>
  <c r="B1132" i="15"/>
  <c r="B1108" i="15"/>
  <c r="B1088" i="15"/>
  <c r="B1075" i="15"/>
  <c r="B1063" i="15"/>
  <c r="B1052" i="15"/>
  <c r="B1043" i="15"/>
  <c r="B1034" i="15"/>
  <c r="B1026" i="15"/>
  <c r="B1018" i="15"/>
  <c r="B1010" i="15"/>
  <c r="B1002" i="15"/>
  <c r="B994" i="15"/>
  <c r="B986" i="15"/>
  <c r="B978" i="15"/>
  <c r="B970" i="15"/>
  <c r="B962" i="15"/>
  <c r="B954" i="15"/>
  <c r="B946" i="15"/>
  <c r="B938" i="15"/>
  <c r="B930" i="15"/>
  <c r="B922" i="15"/>
  <c r="B914" i="15"/>
  <c r="B906" i="15"/>
  <c r="B898" i="15"/>
  <c r="B890" i="15"/>
  <c r="B882" i="15"/>
  <c r="B874" i="15"/>
  <c r="B866" i="15"/>
  <c r="B858" i="15"/>
  <c r="B850" i="15"/>
  <c r="B842" i="15"/>
  <c r="B834" i="15"/>
  <c r="B826" i="15"/>
  <c r="B818" i="15"/>
  <c r="B810" i="15"/>
  <c r="B802" i="15"/>
  <c r="B794" i="15"/>
  <c r="B786" i="15"/>
  <c r="B778" i="15"/>
  <c r="B770" i="15"/>
  <c r="B762" i="15"/>
  <c r="B754" i="15"/>
  <c r="B746" i="15"/>
  <c r="B738" i="15"/>
  <c r="B730" i="15"/>
  <c r="B722" i="15"/>
  <c r="B714" i="15"/>
  <c r="B706" i="15"/>
  <c r="B698" i="15"/>
  <c r="B690" i="15"/>
  <c r="B682" i="15"/>
  <c r="B674" i="15"/>
  <c r="B666" i="15"/>
  <c r="B658" i="15"/>
  <c r="B650" i="15"/>
  <c r="B642" i="15"/>
  <c r="B634" i="15"/>
  <c r="B626" i="15"/>
  <c r="B618" i="15"/>
  <c r="B610" i="15"/>
  <c r="B602" i="15"/>
  <c r="B594" i="15"/>
  <c r="B586" i="15"/>
  <c r="B578" i="15"/>
  <c r="B570" i="15"/>
  <c r="B562" i="15"/>
  <c r="B554" i="15"/>
  <c r="B546" i="15"/>
  <c r="B538" i="15"/>
  <c r="B530" i="15"/>
  <c r="B522" i="15"/>
  <c r="B514" i="15"/>
  <c r="B506" i="15"/>
  <c r="B498" i="15"/>
  <c r="B490" i="15"/>
  <c r="B1444" i="15"/>
  <c r="B1380" i="15"/>
  <c r="B1316" i="15"/>
  <c r="B1252" i="15"/>
  <c r="B1195" i="15"/>
  <c r="B1163" i="15"/>
  <c r="B1131" i="15"/>
  <c r="B1107" i="15"/>
  <c r="B1087" i="15"/>
  <c r="B1072" i="15"/>
  <c r="B1061" i="15"/>
  <c r="B1051" i="15"/>
  <c r="B1042" i="15"/>
  <c r="B1033" i="15"/>
  <c r="B1025" i="15"/>
  <c r="B1017" i="15"/>
  <c r="B1009" i="15"/>
  <c r="B1001" i="15"/>
  <c r="B993" i="15"/>
  <c r="B985" i="15"/>
  <c r="B977" i="15"/>
  <c r="B969" i="15"/>
  <c r="B961" i="15"/>
  <c r="B953" i="15"/>
  <c r="B945" i="15"/>
  <c r="B937" i="15"/>
  <c r="B929" i="15"/>
  <c r="B921" i="15"/>
  <c r="B913" i="15"/>
  <c r="B905" i="15"/>
  <c r="B897" i="15"/>
  <c r="B889" i="15"/>
  <c r="B881" i="15"/>
  <c r="B873" i="15"/>
  <c r="B865" i="15"/>
  <c r="B857" i="15"/>
  <c r="B849" i="15"/>
  <c r="B841" i="15"/>
  <c r="B833" i="15"/>
  <c r="B825" i="15"/>
  <c r="B817" i="15"/>
  <c r="B809" i="15"/>
  <c r="B801" i="15"/>
  <c r="B793" i="15"/>
  <c r="B785" i="15"/>
  <c r="B777" i="15"/>
  <c r="B769" i="15"/>
  <c r="B761" i="15"/>
  <c r="B753" i="15"/>
  <c r="B745" i="15"/>
  <c r="B737" i="15"/>
  <c r="B729" i="15"/>
  <c r="B721" i="15"/>
  <c r="B713" i="15"/>
  <c r="B705" i="15"/>
  <c r="B697" i="15"/>
  <c r="B689" i="15"/>
  <c r="B681" i="15"/>
  <c r="B673" i="15"/>
  <c r="B665" i="15"/>
  <c r="B657" i="15"/>
  <c r="B649" i="15"/>
  <c r="B641" i="15"/>
  <c r="B633" i="15"/>
  <c r="B625" i="15"/>
  <c r="B617" i="15"/>
  <c r="B609" i="15"/>
  <c r="B601" i="15"/>
  <c r="B593" i="15"/>
  <c r="B585" i="15"/>
  <c r="B577" i="15"/>
  <c r="B569" i="15"/>
  <c r="B561" i="15"/>
  <c r="B553" i="15"/>
  <c r="B545" i="15"/>
  <c r="B537" i="15"/>
  <c r="B529" i="15"/>
  <c r="B521" i="15"/>
  <c r="B513" i="15"/>
  <c r="B505" i="15"/>
  <c r="B497" i="15"/>
  <c r="B489" i="15"/>
  <c r="B481" i="15"/>
  <c r="B473" i="15"/>
  <c r="B465" i="15"/>
  <c r="B1436" i="15"/>
  <c r="B1372" i="15"/>
  <c r="B1308" i="15"/>
  <c r="B1244" i="15"/>
  <c r="B1188" i="15"/>
  <c r="B1156" i="15"/>
  <c r="B1124" i="15"/>
  <c r="B1103" i="15"/>
  <c r="B1084" i="15"/>
  <c r="B1071" i="15"/>
  <c r="B1060" i="15"/>
  <c r="B1050" i="15"/>
  <c r="B1041" i="15"/>
  <c r="B1032" i="15"/>
  <c r="B1024" i="15"/>
  <c r="B1016" i="15"/>
  <c r="B1008" i="15"/>
  <c r="B1000" i="15"/>
  <c r="B992" i="15"/>
  <c r="B984" i="15"/>
  <c r="B976" i="15"/>
  <c r="B968" i="15"/>
  <c r="B960" i="15"/>
  <c r="B952" i="15"/>
  <c r="B944" i="15"/>
  <c r="B936" i="15"/>
  <c r="B928" i="15"/>
  <c r="B920" i="15"/>
  <c r="B912" i="15"/>
  <c r="B904" i="15"/>
  <c r="B896" i="15"/>
  <c r="B888" i="15"/>
  <c r="B880" i="15"/>
  <c r="B872" i="15"/>
  <c r="B864" i="15"/>
  <c r="B856" i="15"/>
  <c r="B848" i="15"/>
  <c r="B840" i="15"/>
  <c r="B832" i="15"/>
  <c r="B824" i="15"/>
  <c r="B816" i="15"/>
  <c r="B808" i="15"/>
  <c r="B800" i="15"/>
  <c r="B792" i="15"/>
  <c r="B784" i="15"/>
  <c r="B776" i="15"/>
  <c r="B768" i="15"/>
  <c r="B760" i="15"/>
  <c r="B752" i="15"/>
  <c r="B744" i="15"/>
  <c r="B736" i="15"/>
  <c r="B728" i="15"/>
  <c r="B720" i="15"/>
  <c r="B712" i="15"/>
  <c r="B704" i="15"/>
  <c r="B696" i="15"/>
  <c r="B688" i="15"/>
  <c r="B680" i="15"/>
  <c r="B672" i="15"/>
  <c r="B664" i="15"/>
  <c r="B656" i="15"/>
  <c r="B648" i="15"/>
  <c r="B640" i="15"/>
  <c r="B632" i="15"/>
  <c r="B624" i="15"/>
  <c r="B616" i="15"/>
  <c r="B608" i="15"/>
  <c r="B600" i="15"/>
  <c r="B592" i="15"/>
  <c r="B584" i="15"/>
  <c r="B576" i="15"/>
  <c r="B568" i="15"/>
  <c r="B560" i="15"/>
  <c r="B552" i="15"/>
  <c r="B544" i="15"/>
  <c r="B536" i="15"/>
  <c r="B528" i="15"/>
  <c r="B520" i="15"/>
  <c r="B512" i="15"/>
  <c r="B504" i="15"/>
  <c r="B496" i="15"/>
  <c r="B488" i="15"/>
  <c r="B480" i="15"/>
  <c r="B472" i="15"/>
  <c r="B659" i="15"/>
  <c r="B595" i="15"/>
  <c r="B532" i="15"/>
  <c r="B509" i="15"/>
  <c r="B494" i="15"/>
  <c r="B483" i="15"/>
  <c r="B471" i="15"/>
  <c r="B462" i="15"/>
  <c r="B454" i="15"/>
  <c r="B446" i="15"/>
  <c r="B438" i="15"/>
  <c r="B430" i="15"/>
  <c r="B422" i="15"/>
  <c r="B414" i="15"/>
  <c r="B406" i="15"/>
  <c r="B398" i="15"/>
  <c r="B390" i="15"/>
  <c r="B382" i="15"/>
  <c r="B374" i="15"/>
  <c r="B366" i="15"/>
  <c r="B358" i="15"/>
  <c r="B350" i="15"/>
  <c r="B342" i="15"/>
  <c r="B334" i="15"/>
  <c r="B326" i="15"/>
  <c r="B318" i="15"/>
  <c r="B310" i="15"/>
  <c r="B302" i="15"/>
  <c r="B294" i="15"/>
  <c r="B286" i="15"/>
  <c r="B278" i="15"/>
  <c r="B270" i="15"/>
  <c r="B262" i="15"/>
  <c r="B254" i="15"/>
  <c r="B246" i="15"/>
  <c r="B238" i="15"/>
  <c r="B230" i="15"/>
  <c r="B222" i="15"/>
  <c r="B214" i="15"/>
  <c r="B206" i="15"/>
  <c r="B198" i="15"/>
  <c r="B190" i="15"/>
  <c r="B182" i="15"/>
  <c r="B174" i="15"/>
  <c r="B166" i="15"/>
  <c r="B158" i="15"/>
  <c r="B150" i="15"/>
  <c r="B142" i="15"/>
  <c r="B134" i="15"/>
  <c r="B126" i="15"/>
  <c r="B118" i="15"/>
  <c r="B110" i="15"/>
  <c r="B102" i="15"/>
  <c r="B94" i="15"/>
  <c r="B86" i="15"/>
  <c r="B78" i="15"/>
  <c r="B70" i="15"/>
  <c r="B62" i="15"/>
  <c r="B54" i="15"/>
  <c r="B46" i="15"/>
  <c r="B38" i="15"/>
  <c r="B30" i="15"/>
  <c r="B22" i="15"/>
  <c r="B14" i="15"/>
  <c r="B6" i="15"/>
  <c r="B45" i="15"/>
  <c r="B29" i="15"/>
  <c r="B13" i="15"/>
  <c r="B32" i="15"/>
  <c r="B7" i="15"/>
  <c r="B651" i="15"/>
  <c r="B587" i="15"/>
  <c r="B531" i="15"/>
  <c r="B508" i="15"/>
  <c r="B493" i="15"/>
  <c r="B482" i="15"/>
  <c r="B470" i="15"/>
  <c r="B461" i="15"/>
  <c r="B453" i="15"/>
  <c r="B445" i="15"/>
  <c r="B437" i="15"/>
  <c r="B429" i="15"/>
  <c r="B421" i="15"/>
  <c r="B413" i="15"/>
  <c r="B405" i="15"/>
  <c r="B397" i="15"/>
  <c r="B389" i="15"/>
  <c r="B381" i="15"/>
  <c r="B373" i="15"/>
  <c r="B365" i="15"/>
  <c r="B357" i="15"/>
  <c r="B349" i="15"/>
  <c r="B341" i="15"/>
  <c r="B333" i="15"/>
  <c r="B325" i="15"/>
  <c r="B317" i="15"/>
  <c r="B309" i="15"/>
  <c r="B301" i="15"/>
  <c r="B293" i="15"/>
  <c r="B285" i="15"/>
  <c r="B277" i="15"/>
  <c r="B269" i="15"/>
  <c r="B261" i="15"/>
  <c r="B253" i="15"/>
  <c r="B245" i="15"/>
  <c r="B237" i="15"/>
  <c r="B229" i="15"/>
  <c r="B221" i="15"/>
  <c r="B213" i="15"/>
  <c r="B205" i="15"/>
  <c r="B197" i="15"/>
  <c r="B189" i="15"/>
  <c r="B181" i="15"/>
  <c r="B173" i="15"/>
  <c r="B165" i="15"/>
  <c r="B157" i="15"/>
  <c r="B149" i="15"/>
  <c r="B141" i="15"/>
  <c r="B133" i="15"/>
  <c r="B125" i="15"/>
  <c r="B117" i="15"/>
  <c r="B109" i="15"/>
  <c r="B101" i="15"/>
  <c r="B93" i="15"/>
  <c r="B85" i="15"/>
  <c r="B77" i="15"/>
  <c r="B69" i="15"/>
  <c r="B61" i="15"/>
  <c r="B53" i="15"/>
  <c r="B37" i="15"/>
  <c r="B21" i="15"/>
  <c r="B5" i="15"/>
  <c r="B2723" i="15"/>
  <c r="B643" i="15"/>
  <c r="B579" i="15"/>
  <c r="B525" i="15"/>
  <c r="B507" i="15"/>
  <c r="B492" i="15"/>
  <c r="B479" i="15"/>
  <c r="B469" i="15"/>
  <c r="B460" i="15"/>
  <c r="B452" i="15"/>
  <c r="B444" i="15"/>
  <c r="B436" i="15"/>
  <c r="B428" i="15"/>
  <c r="B420" i="15"/>
  <c r="B412" i="15"/>
  <c r="B404" i="15"/>
  <c r="B396" i="15"/>
  <c r="B388" i="15"/>
  <c r="B380" i="15"/>
  <c r="B372" i="15"/>
  <c r="B364" i="15"/>
  <c r="B356" i="15"/>
  <c r="B348" i="15"/>
  <c r="B340" i="15"/>
  <c r="B332" i="15"/>
  <c r="B324" i="15"/>
  <c r="B316" i="15"/>
  <c r="B308" i="15"/>
  <c r="B300" i="15"/>
  <c r="B292" i="15"/>
  <c r="B284" i="15"/>
  <c r="B276" i="15"/>
  <c r="B268" i="15"/>
  <c r="B260" i="15"/>
  <c r="B252" i="15"/>
  <c r="B244" i="15"/>
  <c r="B236" i="15"/>
  <c r="B228" i="15"/>
  <c r="B220" i="15"/>
  <c r="B212" i="15"/>
  <c r="B204" i="15"/>
  <c r="B196" i="15"/>
  <c r="B188" i="15"/>
  <c r="B180" i="15"/>
  <c r="B172" i="15"/>
  <c r="B164" i="15"/>
  <c r="B156" i="15"/>
  <c r="B148" i="15"/>
  <c r="B140" i="15"/>
  <c r="B132" i="15"/>
  <c r="B124" i="15"/>
  <c r="B116" i="15"/>
  <c r="B108" i="15"/>
  <c r="B100" i="15"/>
  <c r="B92" i="15"/>
  <c r="B84" i="15"/>
  <c r="B76" i="15"/>
  <c r="B68" i="15"/>
  <c r="B60" i="15"/>
  <c r="B52" i="15"/>
  <c r="B44" i="15"/>
  <c r="B36" i="15"/>
  <c r="B28" i="15"/>
  <c r="B20" i="15"/>
  <c r="B12" i="15"/>
  <c r="B4" i="15"/>
  <c r="B26" i="15"/>
  <c r="B2" i="15"/>
  <c r="B8" i="15"/>
  <c r="B635" i="15"/>
  <c r="B571" i="15"/>
  <c r="B524" i="15"/>
  <c r="B503" i="15"/>
  <c r="B491" i="15"/>
  <c r="B478" i="15"/>
  <c r="B468" i="15"/>
  <c r="B459" i="15"/>
  <c r="B451" i="15"/>
  <c r="B443" i="15"/>
  <c r="B435" i="15"/>
  <c r="B427" i="15"/>
  <c r="B419" i="15"/>
  <c r="B411" i="15"/>
  <c r="B403" i="15"/>
  <c r="B395" i="15"/>
  <c r="B387" i="15"/>
  <c r="B379" i="15"/>
  <c r="B371" i="15"/>
  <c r="B363" i="15"/>
  <c r="B355" i="15"/>
  <c r="B347" i="15"/>
  <c r="B339" i="15"/>
  <c r="B331" i="15"/>
  <c r="B323" i="15"/>
  <c r="B315" i="15"/>
  <c r="B307" i="15"/>
  <c r="B299" i="15"/>
  <c r="B291" i="15"/>
  <c r="B283" i="15"/>
  <c r="B275" i="15"/>
  <c r="B267" i="15"/>
  <c r="B259" i="15"/>
  <c r="B251" i="15"/>
  <c r="B243" i="15"/>
  <c r="B235" i="15"/>
  <c r="B227" i="15"/>
  <c r="B219" i="15"/>
  <c r="B211" i="15"/>
  <c r="B203" i="15"/>
  <c r="B195" i="15"/>
  <c r="B187" i="15"/>
  <c r="B179" i="15"/>
  <c r="B171" i="15"/>
  <c r="B163" i="15"/>
  <c r="B155" i="15"/>
  <c r="B147" i="15"/>
  <c r="B139" i="15"/>
  <c r="B131" i="15"/>
  <c r="B123" i="15"/>
  <c r="B115" i="15"/>
  <c r="B107" i="15"/>
  <c r="B99" i="15"/>
  <c r="B91" i="15"/>
  <c r="B83" i="15"/>
  <c r="B75" i="15"/>
  <c r="B67" i="15"/>
  <c r="B59" i="15"/>
  <c r="B51" i="15"/>
  <c r="B43" i="15"/>
  <c r="B35" i="15"/>
  <c r="B27" i="15"/>
  <c r="B19" i="15"/>
  <c r="B11" i="15"/>
  <c r="B3" i="15"/>
  <c r="B42" i="15"/>
  <c r="B18" i="15"/>
  <c r="B48" i="15"/>
  <c r="B15" i="15"/>
  <c r="B627" i="15"/>
  <c r="B563" i="15"/>
  <c r="B523" i="15"/>
  <c r="B501" i="15"/>
  <c r="B487" i="15"/>
  <c r="B477" i="15"/>
  <c r="B467" i="15"/>
  <c r="B458" i="15"/>
  <c r="B450" i="15"/>
  <c r="B442" i="15"/>
  <c r="B434" i="15"/>
  <c r="B426" i="15"/>
  <c r="B418" i="15"/>
  <c r="B410" i="15"/>
  <c r="B402" i="15"/>
  <c r="B394" i="15"/>
  <c r="B386" i="15"/>
  <c r="B378" i="15"/>
  <c r="B370" i="15"/>
  <c r="B362" i="15"/>
  <c r="B354" i="15"/>
  <c r="B346" i="15"/>
  <c r="B338" i="15"/>
  <c r="B330" i="15"/>
  <c r="B322" i="15"/>
  <c r="B314" i="15"/>
  <c r="B306" i="15"/>
  <c r="B298" i="15"/>
  <c r="B290" i="15"/>
  <c r="B282" i="15"/>
  <c r="B274" i="15"/>
  <c r="B266" i="15"/>
  <c r="B258" i="15"/>
  <c r="B250" i="15"/>
  <c r="B242" i="15"/>
  <c r="B234" i="15"/>
  <c r="B226" i="15"/>
  <c r="B218" i="15"/>
  <c r="B210" i="15"/>
  <c r="B202" i="15"/>
  <c r="B194" i="15"/>
  <c r="B186" i="15"/>
  <c r="B178" i="15"/>
  <c r="B170" i="15"/>
  <c r="B162" i="15"/>
  <c r="B154" i="15"/>
  <c r="B146" i="15"/>
  <c r="B138" i="15"/>
  <c r="B130" i="15"/>
  <c r="B122" i="15"/>
  <c r="B114" i="15"/>
  <c r="B106" i="15"/>
  <c r="B98" i="15"/>
  <c r="B90" i="15"/>
  <c r="B82" i="15"/>
  <c r="B74" i="15"/>
  <c r="B66" i="15"/>
  <c r="B58" i="15"/>
  <c r="B50" i="15"/>
  <c r="B34" i="15"/>
  <c r="B10" i="15"/>
  <c r="B24" i="15"/>
  <c r="B619" i="15"/>
  <c r="B555" i="15"/>
  <c r="B517" i="15"/>
  <c r="B500" i="15"/>
  <c r="B486" i="15"/>
  <c r="B476" i="15"/>
  <c r="B466" i="15"/>
  <c r="B457" i="15"/>
  <c r="B449" i="15"/>
  <c r="B441" i="15"/>
  <c r="B433" i="15"/>
  <c r="B425" i="15"/>
  <c r="B417" i="15"/>
  <c r="B409" i="15"/>
  <c r="B401" i="15"/>
  <c r="B393" i="15"/>
  <c r="B385" i="15"/>
  <c r="B377" i="15"/>
  <c r="B369" i="15"/>
  <c r="B361" i="15"/>
  <c r="B353" i="15"/>
  <c r="B345" i="15"/>
  <c r="B337" i="15"/>
  <c r="B329" i="15"/>
  <c r="B321" i="15"/>
  <c r="B313" i="15"/>
  <c r="B305" i="15"/>
  <c r="B297" i="15"/>
  <c r="B289" i="15"/>
  <c r="B281" i="15"/>
  <c r="B273" i="15"/>
  <c r="B265" i="15"/>
  <c r="B257" i="15"/>
  <c r="B249" i="15"/>
  <c r="B241" i="15"/>
  <c r="B233" i="15"/>
  <c r="B225" i="15"/>
  <c r="B217" i="15"/>
  <c r="B209" i="15"/>
  <c r="B201" i="15"/>
  <c r="B193" i="15"/>
  <c r="B185" i="15"/>
  <c r="B177" i="15"/>
  <c r="B169" i="15"/>
  <c r="B161" i="15"/>
  <c r="B153" i="15"/>
  <c r="B145" i="15"/>
  <c r="B137" i="15"/>
  <c r="B129" i="15"/>
  <c r="B121" i="15"/>
  <c r="B113" i="15"/>
  <c r="B105" i="15"/>
  <c r="B97" i="15"/>
  <c r="B89" i="15"/>
  <c r="B81" i="15"/>
  <c r="B73" i="15"/>
  <c r="B65" i="15"/>
  <c r="B57" i="15"/>
  <c r="B49" i="15"/>
  <c r="B41" i="15"/>
  <c r="B33" i="15"/>
  <c r="B25" i="15"/>
  <c r="B17" i="15"/>
  <c r="B9" i="15"/>
  <c r="B56" i="15"/>
  <c r="B16" i="15"/>
  <c r="B611" i="15"/>
  <c r="B547" i="15"/>
  <c r="B516" i="15"/>
  <c r="B499" i="15"/>
  <c r="B485" i="15"/>
  <c r="B475" i="15"/>
  <c r="B464" i="15"/>
  <c r="B456" i="15"/>
  <c r="B448" i="15"/>
  <c r="B440" i="15"/>
  <c r="B432" i="15"/>
  <c r="B424" i="15"/>
  <c r="B416" i="15"/>
  <c r="B408" i="15"/>
  <c r="B400" i="15"/>
  <c r="B392" i="15"/>
  <c r="B384" i="15"/>
  <c r="B376" i="15"/>
  <c r="B368" i="15"/>
  <c r="B360" i="15"/>
  <c r="B352" i="15"/>
  <c r="B344" i="15"/>
  <c r="B336" i="15"/>
  <c r="B328" i="15"/>
  <c r="B320" i="15"/>
  <c r="B312" i="15"/>
  <c r="B304" i="15"/>
  <c r="B296" i="15"/>
  <c r="B288" i="15"/>
  <c r="B280" i="15"/>
  <c r="B272" i="15"/>
  <c r="B264" i="15"/>
  <c r="B256" i="15"/>
  <c r="B248" i="15"/>
  <c r="B240" i="15"/>
  <c r="B232" i="15"/>
  <c r="B224" i="15"/>
  <c r="B216" i="15"/>
  <c r="B208" i="15"/>
  <c r="B200" i="15"/>
  <c r="B192" i="15"/>
  <c r="B184" i="15"/>
  <c r="B176" i="15"/>
  <c r="B168" i="15"/>
  <c r="B160" i="15"/>
  <c r="B152" i="15"/>
  <c r="B144" i="15"/>
  <c r="B136" i="15"/>
  <c r="B128" i="15"/>
  <c r="B120" i="15"/>
  <c r="B112" i="15"/>
  <c r="B104" i="15"/>
  <c r="B96" i="15"/>
  <c r="B88" i="15"/>
  <c r="B80" i="15"/>
  <c r="B72" i="15"/>
  <c r="B64" i="15"/>
  <c r="B40" i="15"/>
  <c r="B23" i="15"/>
  <c r="B603" i="15"/>
  <c r="B539" i="15"/>
  <c r="B515" i="15"/>
  <c r="B495" i="15"/>
  <c r="B484" i="15"/>
  <c r="B474" i="15"/>
  <c r="B463" i="15"/>
  <c r="B455" i="15"/>
  <c r="B447" i="15"/>
  <c r="B439" i="15"/>
  <c r="B431" i="15"/>
  <c r="B423" i="15"/>
  <c r="B415" i="15"/>
  <c r="B407" i="15"/>
  <c r="B399" i="15"/>
  <c r="B391" i="15"/>
  <c r="B383" i="15"/>
  <c r="B375" i="15"/>
  <c r="B367" i="15"/>
  <c r="B359" i="15"/>
  <c r="B351" i="15"/>
  <c r="B343" i="15"/>
  <c r="B335" i="15"/>
  <c r="B327" i="15"/>
  <c r="B319" i="15"/>
  <c r="B311" i="15"/>
  <c r="B303" i="15"/>
  <c r="B295" i="15"/>
  <c r="B287" i="15"/>
  <c r="B279" i="15"/>
  <c r="B271" i="15"/>
  <c r="B263" i="15"/>
  <c r="B255" i="15"/>
  <c r="B247" i="15"/>
  <c r="B239" i="15"/>
  <c r="B231" i="15"/>
  <c r="B223" i="15"/>
  <c r="B215" i="15"/>
  <c r="B207" i="15"/>
  <c r="B199" i="15"/>
  <c r="B191" i="15"/>
  <c r="B183" i="15"/>
  <c r="B175" i="15"/>
  <c r="B167" i="15"/>
  <c r="B159" i="15"/>
  <c r="B151" i="15"/>
  <c r="B143" i="15"/>
  <c r="B135" i="15"/>
  <c r="B127" i="15"/>
  <c r="B119" i="15"/>
  <c r="B111" i="15"/>
  <c r="B103" i="15"/>
  <c r="B95" i="15"/>
  <c r="B87" i="15"/>
  <c r="B79" i="15"/>
  <c r="B71" i="15"/>
  <c r="B63" i="15"/>
  <c r="B55" i="15"/>
  <c r="B47" i="15"/>
  <c r="B39" i="15"/>
  <c r="B31" i="15"/>
  <c r="D13" i="11"/>
  <c r="K4" i="11" s="1"/>
  <c r="L4" i="11" s="1"/>
  <c r="B2619" i="15"/>
  <c r="B2627" i="15"/>
  <c r="B2635" i="15"/>
  <c r="B2643" i="15"/>
  <c r="B2651" i="15"/>
  <c r="B2659" i="15"/>
  <c r="B2667" i="15"/>
  <c r="B2675" i="15"/>
  <c r="B2683" i="15"/>
  <c r="B2691" i="15"/>
  <c r="B2699" i="15"/>
  <c r="B2707" i="15"/>
  <c r="B2715" i="15"/>
  <c r="B2724" i="15"/>
  <c r="B2732" i="15"/>
  <c r="B2740" i="15"/>
  <c r="B2748" i="15"/>
  <c r="B2756" i="15"/>
  <c r="B2764" i="15"/>
  <c r="B2772" i="15"/>
  <c r="B2780" i="15"/>
  <c r="B2788" i="15"/>
  <c r="B2796" i="15"/>
  <c r="B2890" i="15"/>
  <c r="B2873" i="15"/>
  <c r="B2801" i="15"/>
  <c r="B2896" i="15"/>
  <c r="B2941" i="15"/>
  <c r="B2888" i="15"/>
  <c r="B2880" i="15"/>
  <c r="B2872" i="15"/>
  <c r="B2864" i="15"/>
  <c r="B2856" i="15"/>
  <c r="B2848" i="15"/>
  <c r="B2840" i="15"/>
  <c r="B2832" i="15"/>
  <c r="B2824" i="15"/>
  <c r="B2816" i="15"/>
  <c r="B2808" i="15"/>
  <c r="B2800" i="15"/>
  <c r="B2935" i="15"/>
  <c r="B2927" i="15"/>
  <c r="B2919" i="15"/>
  <c r="B2911" i="15"/>
  <c r="B2903" i="15"/>
  <c r="B2895" i="15"/>
  <c r="B2954" i="15"/>
  <c r="B2949" i="15"/>
  <c r="B2940" i="15"/>
  <c r="B2881" i="15"/>
  <c r="B2841" i="15"/>
  <c r="B2809" i="15"/>
  <c r="B2912" i="15"/>
  <c r="B2943" i="15"/>
  <c r="B2871" i="15"/>
  <c r="B2839" i="15"/>
  <c r="B2807" i="15"/>
  <c r="B2910" i="15"/>
  <c r="B2948" i="15"/>
  <c r="B2849" i="15"/>
  <c r="B2936" i="15"/>
  <c r="B2955" i="15"/>
  <c r="B2879" i="15"/>
  <c r="B2831" i="15"/>
  <c r="B2934" i="15"/>
  <c r="B2953" i="15"/>
  <c r="B2870" i="15"/>
  <c r="B2862" i="15"/>
  <c r="B2854" i="15"/>
  <c r="B2846" i="15"/>
  <c r="B2838" i="15"/>
  <c r="B2830" i="15"/>
  <c r="B2822" i="15"/>
  <c r="B2814" i="15"/>
  <c r="B2806" i="15"/>
  <c r="B2798" i="15"/>
  <c r="B2933" i="15"/>
  <c r="B2925" i="15"/>
  <c r="B2917" i="15"/>
  <c r="B2909" i="15"/>
  <c r="B2901" i="15"/>
  <c r="B2893" i="15"/>
  <c r="B2945" i="15"/>
  <c r="B2942" i="15"/>
  <c r="B2882" i="15"/>
  <c r="B2857" i="15"/>
  <c r="B2817" i="15"/>
  <c r="B2904" i="15"/>
  <c r="B2887" i="15"/>
  <c r="B2847" i="15"/>
  <c r="B2799" i="15"/>
  <c r="B2902" i="15"/>
  <c r="B2885" i="15"/>
  <c r="B2861" i="15"/>
  <c r="B2853" i="15"/>
  <c r="B2845" i="15"/>
  <c r="B2837" i="15"/>
  <c r="B2829" i="15"/>
  <c r="B2821" i="15"/>
  <c r="B2813" i="15"/>
  <c r="B2805" i="15"/>
  <c r="B2797" i="15"/>
  <c r="B2932" i="15"/>
  <c r="B2924" i="15"/>
  <c r="B2916" i="15"/>
  <c r="B2908" i="15"/>
  <c r="B2900" i="15"/>
  <c r="B2892" i="15"/>
  <c r="B2889" i="15"/>
  <c r="B2833" i="15"/>
  <c r="B2928" i="15"/>
  <c r="B2863" i="15"/>
  <c r="B2815" i="15"/>
  <c r="B2918" i="15"/>
  <c r="B2886" i="15"/>
  <c r="B2877" i="15"/>
  <c r="B2876" i="15"/>
  <c r="B2860" i="15"/>
  <c r="B2844" i="15"/>
  <c r="B2836" i="15"/>
  <c r="B2828" i="15"/>
  <c r="B2820" i="15"/>
  <c r="B2812" i="15"/>
  <c r="B2804" i="15"/>
  <c r="B2939" i="15"/>
  <c r="B2931" i="15"/>
  <c r="B2923" i="15"/>
  <c r="B2915" i="15"/>
  <c r="B2907" i="15"/>
  <c r="B2899" i="15"/>
  <c r="B2891" i="15"/>
  <c r="B2952" i="15"/>
  <c r="B2947" i="15"/>
  <c r="B2944" i="15"/>
  <c r="B2874" i="15"/>
  <c r="B2865" i="15"/>
  <c r="B2825" i="15"/>
  <c r="B2920" i="15"/>
  <c r="B2950" i="15"/>
  <c r="B2855" i="15"/>
  <c r="B2823" i="15"/>
  <c r="B2926" i="15"/>
  <c r="B2894" i="15"/>
  <c r="B2878" i="15"/>
  <c r="B2869" i="15"/>
  <c r="B2884" i="15"/>
  <c r="B2868" i="15"/>
  <c r="B2852" i="15"/>
  <c r="B2883" i="15"/>
  <c r="B2875" i="15"/>
  <c r="B2867" i="15"/>
  <c r="B2859" i="15"/>
  <c r="B2851" i="15"/>
  <c r="B2843" i="15"/>
  <c r="B2835" i="15"/>
  <c r="B2827" i="15"/>
  <c r="B2819" i="15"/>
  <c r="B2811" i="15"/>
  <c r="B2803" i="15"/>
  <c r="B2938" i="15"/>
  <c r="B2930" i="15"/>
  <c r="B2922" i="15"/>
  <c r="B2914" i="15"/>
  <c r="B2906" i="15"/>
  <c r="B2898" i="15"/>
  <c r="B2957" i="15"/>
  <c r="B2946" i="15"/>
  <c r="B2866" i="15"/>
  <c r="B2858" i="15"/>
  <c r="B2850" i="15"/>
  <c r="B2842" i="15"/>
  <c r="B2834" i="15"/>
  <c r="B2826" i="15"/>
  <c r="B2818" i="15"/>
  <c r="B2810" i="15"/>
  <c r="B2802" i="15"/>
  <c r="B2937" i="15"/>
  <c r="B2929" i="15"/>
  <c r="B2921" i="15"/>
  <c r="B2913" i="15"/>
  <c r="B2905" i="15"/>
  <c r="B2897" i="15"/>
  <c r="B2956" i="15"/>
  <c r="B2951" i="15"/>
  <c r="J16" i="24" l="1"/>
  <c r="D20" i="11"/>
  <c r="J15" i="24"/>
  <c r="E21" i="11"/>
  <c r="E20" i="11" s="1"/>
  <c r="L203" i="24"/>
  <c r="L243" i="24"/>
  <c r="L245" i="24"/>
  <c r="L213" i="24"/>
  <c r="L157" i="24"/>
  <c r="L175" i="24"/>
  <c r="L224" i="24"/>
  <c r="L161" i="24"/>
  <c r="L149" i="24"/>
  <c r="L159" i="24"/>
  <c r="L158" i="24"/>
  <c r="L153" i="24"/>
  <c r="L244" i="24"/>
  <c r="L239" i="24"/>
  <c r="R28" i="24"/>
  <c r="D10" i="11"/>
  <c r="E15" i="11"/>
  <c r="AG134" i="24"/>
  <c r="AQ186" i="24"/>
  <c r="AJ134" i="24"/>
  <c r="AE134" i="24"/>
  <c r="AN134" i="24"/>
  <c r="D33" i="11"/>
  <c r="D34" i="11" s="1"/>
  <c r="D144" i="24"/>
  <c r="N96" i="24"/>
  <c r="P96" i="24" s="1"/>
  <c r="AR186" i="24"/>
  <c r="AS180" i="24"/>
  <c r="AR178" i="24"/>
  <c r="AS181" i="24"/>
  <c r="AS185" i="24"/>
  <c r="AS189" i="24"/>
  <c r="AN214" i="24"/>
  <c r="AR213" i="24"/>
  <c r="AR212" i="24"/>
  <c r="AR211" i="24"/>
  <c r="AR214" i="24"/>
  <c r="AN213" i="24"/>
  <c r="AG140" i="24"/>
  <c r="AG141" i="24"/>
  <c r="AG127" i="24"/>
  <c r="AG128" i="24" s="1"/>
  <c r="AA134" i="24"/>
  <c r="AN211" i="24"/>
  <c r="AQ190" i="24"/>
  <c r="AF134" i="24"/>
  <c r="AH142" i="24"/>
  <c r="AR187" i="24"/>
  <c r="AH141" i="24"/>
  <c r="AN212" i="24"/>
  <c r="W36" i="24"/>
  <c r="AR85" i="24"/>
  <c r="AS79" i="24" s="1"/>
  <c r="U96" i="24"/>
  <c r="W96" i="24" s="1"/>
  <c r="W37" i="24"/>
  <c r="K3" i="11"/>
  <c r="L3" i="11" s="1"/>
  <c r="E13" i="11"/>
  <c r="D12" i="11"/>
  <c r="E12" i="11" s="1"/>
  <c r="D20" i="24"/>
  <c r="D24" i="24"/>
  <c r="D28" i="24"/>
  <c r="D21" i="24"/>
  <c r="D25" i="24"/>
  <c r="D29" i="24"/>
  <c r="D22" i="24"/>
  <c r="D26" i="24"/>
  <c r="D30" i="24"/>
  <c r="D23" i="24"/>
  <c r="D27" i="24"/>
  <c r="D19" i="24"/>
  <c r="Y94" i="24"/>
  <c r="Y93" i="24"/>
  <c r="E19" i="24"/>
  <c r="E21" i="24"/>
  <c r="E23" i="24"/>
  <c r="E25" i="24"/>
  <c r="E27" i="24"/>
  <c r="E29" i="24"/>
  <c r="E20" i="24"/>
  <c r="E22" i="24"/>
  <c r="E24" i="24"/>
  <c r="E26" i="24"/>
  <c r="E28" i="24"/>
  <c r="E30" i="24"/>
  <c r="V96" i="24"/>
  <c r="X93" i="24" s="1"/>
  <c r="O96" i="24"/>
  <c r="Q92" i="24" s="1"/>
  <c r="AB82" i="24"/>
  <c r="AS72" i="24"/>
  <c r="B90" i="35"/>
  <c r="F30" i="24"/>
  <c r="F28" i="24"/>
  <c r="F26" i="24"/>
  <c r="F24" i="24"/>
  <c r="F22" i="24"/>
  <c r="F20" i="24"/>
  <c r="F29" i="24"/>
  <c r="F27" i="24"/>
  <c r="F25" i="24"/>
  <c r="F23" i="24"/>
  <c r="F21" i="24"/>
  <c r="E31" i="24"/>
  <c r="AS81" i="24"/>
  <c r="R27" i="24"/>
  <c r="AA142" i="24"/>
  <c r="AP178" i="24"/>
  <c r="AI91" i="24"/>
  <c r="D31" i="24"/>
  <c r="AA82" i="24"/>
  <c r="AE67" i="24" s="1"/>
  <c r="AE140" i="24"/>
  <c r="AF96" i="24"/>
  <c r="AI102" i="24"/>
  <c r="AK100" i="24"/>
  <c r="AH99" i="24"/>
  <c r="AJ97" i="24"/>
  <c r="AG96" i="24"/>
  <c r="AI94" i="24"/>
  <c r="AK92" i="24"/>
  <c r="AH91" i="24"/>
  <c r="AI185" i="24"/>
  <c r="AI134" i="24" s="1"/>
  <c r="L240" i="24"/>
  <c r="AF90" i="24"/>
  <c r="AF95" i="24"/>
  <c r="AH102" i="24"/>
  <c r="AJ100" i="24"/>
  <c r="AG99" i="24"/>
  <c r="AI97" i="24"/>
  <c r="AK95" i="24"/>
  <c r="AH94" i="24"/>
  <c r="AJ92" i="24"/>
  <c r="AG91" i="24"/>
  <c r="AI236" i="24"/>
  <c r="AS179" i="24" s="1"/>
  <c r="U156" i="24"/>
  <c r="AF102" i="24"/>
  <c r="AF94" i="24"/>
  <c r="AG102" i="24"/>
  <c r="AI100" i="24"/>
  <c r="AK98" i="24"/>
  <c r="AH97" i="24"/>
  <c r="AJ95" i="24"/>
  <c r="AG94" i="24"/>
  <c r="AI92" i="24"/>
  <c r="AK90" i="24"/>
  <c r="AS80" i="24"/>
  <c r="AS76" i="24"/>
  <c r="AS73" i="24"/>
  <c r="AS74" i="24"/>
  <c r="D32" i="24"/>
  <c r="AE66" i="24"/>
  <c r="AS68" i="24"/>
  <c r="AS64" i="24"/>
  <c r="AF101" i="24"/>
  <c r="AF93" i="24"/>
  <c r="AK101" i="24"/>
  <c r="AH100" i="24"/>
  <c r="AJ98" i="24"/>
  <c r="AG97" i="24"/>
  <c r="AI95" i="24"/>
  <c r="AK93" i="24"/>
  <c r="AH92" i="24"/>
  <c r="AJ90" i="24"/>
  <c r="AS75" i="24"/>
  <c r="AS66" i="24"/>
  <c r="AF100" i="24"/>
  <c r="AF92" i="24"/>
  <c r="AJ101" i="24"/>
  <c r="AG100" i="24"/>
  <c r="AI98" i="24"/>
  <c r="AK96" i="24"/>
  <c r="AH95" i="24"/>
  <c r="AJ93" i="24"/>
  <c r="AG92" i="24"/>
  <c r="AI90" i="24"/>
  <c r="L156" i="24"/>
  <c r="Y92" i="24"/>
  <c r="AS78" i="24"/>
  <c r="AS69" i="24"/>
  <c r="AS67" i="24"/>
  <c r="F31" i="24"/>
  <c r="F32" i="24" s="1"/>
  <c r="AF99" i="24"/>
  <c r="AF91" i="24"/>
  <c r="AI101" i="24"/>
  <c r="AK99" i="24"/>
  <c r="AH98" i="24"/>
  <c r="AJ96" i="24"/>
  <c r="AG95" i="24"/>
  <c r="AI93" i="24"/>
  <c r="AK91" i="24"/>
  <c r="AH90" i="24"/>
  <c r="R94" i="24"/>
  <c r="AS82" i="24"/>
  <c r="AS77" i="24"/>
  <c r="AS83" i="24"/>
  <c r="AS65" i="24"/>
  <c r="AS70" i="24"/>
  <c r="AS71" i="24"/>
  <c r="AF98" i="24"/>
  <c r="AK102" i="24"/>
  <c r="AH101" i="24"/>
  <c r="AJ99" i="24"/>
  <c r="AG98" i="24"/>
  <c r="AI96" i="24"/>
  <c r="AQ92" i="24" s="1"/>
  <c r="AK94" i="24"/>
  <c r="AH93" i="24"/>
  <c r="AJ91" i="24"/>
  <c r="AG90" i="24"/>
  <c r="AI243" i="24"/>
  <c r="AS178" i="24" s="1"/>
  <c r="AI211" i="24"/>
  <c r="AM134" i="24" s="1"/>
  <c r="AF97" i="24"/>
  <c r="AJ102" i="24"/>
  <c r="AG101" i="24"/>
  <c r="AI99" i="24"/>
  <c r="AK97" i="24"/>
  <c r="AH96" i="24"/>
  <c r="AP92" i="24" s="1"/>
  <c r="AJ94" i="24"/>
  <c r="AG93" i="24"/>
  <c r="E33" i="11" l="1"/>
  <c r="D32" i="11"/>
  <c r="E32" i="11" s="1"/>
  <c r="AS187" i="24"/>
  <c r="AS182" i="24"/>
  <c r="AQ93" i="24"/>
  <c r="AS186" i="24"/>
  <c r="AS183" i="24"/>
  <c r="AH134" i="24"/>
  <c r="AH135" i="24" s="1"/>
  <c r="AK134" i="24"/>
  <c r="AK135" i="24" s="1"/>
  <c r="AS184" i="24"/>
  <c r="AS188" i="24"/>
  <c r="AO91" i="24"/>
  <c r="R93" i="24"/>
  <c r="R92" i="24"/>
  <c r="AE75" i="24"/>
  <c r="AF135" i="24"/>
  <c r="AE69" i="24"/>
  <c r="AE73" i="24"/>
  <c r="AP91" i="24"/>
  <c r="AN93" i="24"/>
  <c r="AS190" i="24"/>
  <c r="AE79" i="24"/>
  <c r="AE70" i="24"/>
  <c r="AE68" i="24"/>
  <c r="AE78" i="24"/>
  <c r="E32" i="24"/>
  <c r="G32" i="24" s="1"/>
  <c r="AE76" i="24"/>
  <c r="AE74" i="24"/>
  <c r="AE71" i="24"/>
  <c r="AC82" i="24"/>
  <c r="AE72" i="24"/>
  <c r="X92" i="24"/>
  <c r="AN135" i="24"/>
  <c r="AE135" i="24"/>
  <c r="AJ135" i="24"/>
  <c r="AL135" i="24"/>
  <c r="AG135" i="24"/>
  <c r="AI135" i="24"/>
  <c r="AC135" i="24"/>
  <c r="AA135" i="24"/>
  <c r="AM135" i="24"/>
  <c r="G23" i="24"/>
  <c r="G29" i="24"/>
  <c r="G24" i="24"/>
  <c r="AL126" i="24"/>
  <c r="AD69" i="24"/>
  <c r="AD77" i="24"/>
  <c r="AD73" i="24"/>
  <c r="AD70" i="24"/>
  <c r="AD66" i="24"/>
  <c r="AF66" i="24" s="1"/>
  <c r="AD74" i="24"/>
  <c r="AD71" i="24"/>
  <c r="AD78" i="24"/>
  <c r="AD80" i="24"/>
  <c r="AD67" i="24"/>
  <c r="AF67" i="24" s="1"/>
  <c r="AD72" i="24"/>
  <c r="AQ91" i="24"/>
  <c r="AS93" i="24"/>
  <c r="AD75" i="24"/>
  <c r="Q94" i="24"/>
  <c r="Q93" i="24"/>
  <c r="AD76" i="24"/>
  <c r="G30" i="24"/>
  <c r="G25" i="24"/>
  <c r="G20" i="24"/>
  <c r="C90" i="35"/>
  <c r="C88" i="35"/>
  <c r="AD79" i="24"/>
  <c r="G19" i="24"/>
  <c r="I19" i="24" s="1"/>
  <c r="G26" i="24"/>
  <c r="G21" i="24"/>
  <c r="C89" i="35"/>
  <c r="AR92" i="24"/>
  <c r="X94" i="24"/>
  <c r="G27" i="24"/>
  <c r="G22" i="24"/>
  <c r="G28" i="24"/>
  <c r="AD68" i="24"/>
  <c r="AH131" i="24"/>
  <c r="AE77" i="24"/>
  <c r="AE80" i="24"/>
  <c r="AR93" i="24"/>
  <c r="AM131" i="24"/>
  <c r="AS91" i="24"/>
  <c r="AS85" i="24"/>
  <c r="AK103" i="24"/>
  <c r="AS90" i="24"/>
  <c r="AN92" i="24"/>
  <c r="AF131" i="24"/>
  <c r="AE131" i="24"/>
  <c r="AG103" i="24"/>
  <c r="AO90" i="24"/>
  <c r="AO93" i="24"/>
  <c r="AG131" i="24"/>
  <c r="AO134" i="24"/>
  <c r="AO135" i="24" s="1"/>
  <c r="AP90" i="24"/>
  <c r="AH103" i="24"/>
  <c r="AQ90" i="24"/>
  <c r="AI103" i="24"/>
  <c r="AI127" i="24"/>
  <c r="AI128" i="24" s="1"/>
  <c r="AI131" i="24"/>
  <c r="AO92" i="24"/>
  <c r="G31" i="24"/>
  <c r="AJ131" i="24"/>
  <c r="AK131" i="24"/>
  <c r="AR91" i="24"/>
  <c r="AL131" i="24"/>
  <c r="AN131" i="24"/>
  <c r="AF103" i="24"/>
  <c r="AN90" i="24"/>
  <c r="AG105" i="24"/>
  <c r="AP93" i="24"/>
  <c r="AC131" i="24"/>
  <c r="AO131" i="24"/>
  <c r="AS92" i="24"/>
  <c r="AR90" i="24"/>
  <c r="AJ103" i="24"/>
  <c r="AN91" i="24"/>
  <c r="AA131" i="24"/>
  <c r="AF74" i="24" l="1"/>
  <c r="AF78" i="24"/>
  <c r="AF69" i="24"/>
  <c r="AF79" i="24"/>
  <c r="AF71" i="24"/>
  <c r="AF75" i="24"/>
  <c r="AF73" i="24"/>
  <c r="I26" i="24"/>
  <c r="AF68" i="24"/>
  <c r="I31" i="24"/>
  <c r="AF70" i="24"/>
  <c r="I28" i="24"/>
  <c r="AF76" i="24"/>
  <c r="AQ94" i="24"/>
  <c r="I22" i="24"/>
  <c r="AR94" i="24"/>
  <c r="AF80" i="24"/>
  <c r="AF77" i="24"/>
  <c r="AF72" i="24"/>
  <c r="I27" i="24"/>
  <c r="I25" i="24"/>
  <c r="I30" i="24"/>
  <c r="I24" i="24"/>
  <c r="I29" i="24"/>
  <c r="I21" i="24"/>
  <c r="I20" i="24"/>
  <c r="I23" i="24"/>
  <c r="AP131" i="24"/>
  <c r="AP94" i="24"/>
  <c r="AS94" i="24"/>
  <c r="AN94" i="24"/>
  <c r="AO94"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ACM" description="Connection to the 'ACM' query in the workbook." type="5" refreshedVersion="0" background="1">
    <dbPr connection="Provider=Microsoft.Mashup.OleDb.1;Data Source=$Workbook$;Location=ACM;Extended Properties=&quot;&quot;" command="SELECT * FROM [ACM]"/>
  </connection>
  <connection id="2" xr16:uid="{00000000-0015-0000-FFFF-FFFF01000000}" keepAlive="1" name="Query - ACM (2)" description="Connection to the 'ACM (2)' query in the workbook." type="5" refreshedVersion="7" background="1" saveData="1">
    <dbPr connection="Provider=Microsoft.Mashup.OleDb.1;Data Source=$Workbook$;Location=&quot;ACM (2)&quot;;Extended Properties=&quot;&quot;" command="SELECT * FROM [ACM (2)]"/>
  </connection>
  <connection id="3" xr16:uid="{00000000-0015-0000-FFFF-FFFF02000000}" keepAlive="1" name="Query - acmExtra" description="Connection to the 'acmExtra' query in the workbook." type="5" refreshedVersion="8" background="1" saveData="1">
    <dbPr connection="Provider=Microsoft.Mashup.OleDb.1;Data Source=$Workbook$;Location=acmExtra;Extended Properties=&quot;&quot;" command="SELECT * FROM [acmExtra]"/>
  </connection>
  <connection id="4" xr16:uid="{00000000-0015-0000-FFFF-FFFF03000000}" keepAlive="1" name="Query - acmExtra (2)" description="Connection to the 'acmExtra (2)' query in the workbook." type="5" refreshedVersion="8" background="1" saveData="1">
    <dbPr connection="Provider=Microsoft.Mashup.OleDb.1;Data Source=$Workbook$;Location=&quot;acmExtra (2)&quot;;Extended Properties=&quot;&quot;" command="SELECT * FROM [acmExtra (2)]"/>
  </connection>
  <connection id="5" xr16:uid="{00000000-0015-0000-FFFF-FFFF04000000}" keepAlive="1" name="Query - IEEEXplore" description="Connection to the 'IEEEXplore' query in the workbook." type="5" refreshedVersion="7" background="1" saveData="1">
    <dbPr connection="Provider=Microsoft.Mashup.OleDb.1;Data Source=$Workbook$;Location=IEEEXplore;Extended Properties=&quot;&quot;" command="SELECT * FROM [IEEEXplore]"/>
  </connection>
  <connection id="6" xr16:uid="{00000000-0015-0000-FFFF-FFFF05000000}" keepAlive="1" name="Query - ieeexploreExtra" description="Connection to the 'ieeexploreExtra' query in the workbook." type="5" refreshedVersion="8" background="1" saveData="1">
    <dbPr connection="Provider=Microsoft.Mashup.OleDb.1;Data Source=$Workbook$;Location=ieeexploreExtra;Extended Properties=&quot;&quot;" command="SELECT * FROM [ieeexploreExtra]"/>
  </connection>
  <connection id="7" xr16:uid="{00000000-0015-0000-FFFF-FFFF06000000}" keepAlive="1" name="Query - ieeexploreExtra (2)" description="Connection to the 'ieeexploreExtra (2)' query in the workbook." type="5" refreshedVersion="8" background="1" saveData="1">
    <dbPr connection="Provider=Microsoft.Mashup.OleDb.1;Data Source=$Workbook$;Location=&quot;ieeexploreExtra (2)&quot;;Extended Properties=&quot;&quot;" command="SELECT * FROM [ieeexploreExtra (2)]"/>
  </connection>
  <connection id="8" xr16:uid="{00000000-0015-0000-FFFF-FFFF07000000}" keepAlive="1" name="Query - Scopus" description="Connection to the 'Scopus' query in the workbook." type="5" refreshedVersion="7" background="1" saveData="1">
    <dbPr connection="Provider=Microsoft.Mashup.OleDb.1;Data Source=$Workbook$;Location=Scopus;Extended Properties=&quot;&quot;" command="SELECT * FROM [Scopus]"/>
  </connection>
  <connection id="9" xr16:uid="{00000000-0015-0000-FFFF-FFFF08000000}" keepAlive="1" name="Query - Scopus (2)" description="Connection to the 'Scopus (2)' query in the workbook." type="5" refreshedVersion="7" background="1" saveData="1">
    <dbPr connection="Provider=Microsoft.Mashup.OleDb.1;Data Source=$Workbook$;Location=&quot;Scopus (2)&quot;;Extended Properties=&quot;&quot;" command="SELECT * FROM [Scopus (2)]"/>
  </connection>
  <connection id="10" xr16:uid="{00000000-0015-0000-FFFF-FFFF09000000}" keepAlive="1" name="Query - Scopus (3)" description="Connection to the 'Scopus (3)' query in the workbook." type="5" refreshedVersion="7" background="1" saveData="1">
    <dbPr connection="Provider=Microsoft.Mashup.OleDb.1;Data Source=$Workbook$;Location=&quot;Scopus (3)&quot;;Extended Properties=&quot;&quot;" command="SELECT * FROM [Scopus (3)]"/>
  </connection>
  <connection id="11" xr16:uid="{00000000-0015-0000-FFFF-FFFF0A000000}" keepAlive="1" name="Query - scopus (4)" description="Connection to the 'scopus (4)' query in the workbook." type="5" refreshedVersion="0" background="1" saveData="1">
    <dbPr connection="Provider=Microsoft.Mashup.OleDb.1;Data Source=$Workbook$;Location=&quot;scopus (4)&quot;;Extended Properties=&quot;&quot;" command="SELECT * FROM [scopus (4)]"/>
  </connection>
  <connection id="12" xr16:uid="{00000000-0015-0000-FFFF-FFFF0B000000}" keepAlive="1" name="Query - Scopus6" description="Connection to the 'Scopus6' query in the workbook." type="5" refreshedVersion="7" background="1" saveData="1">
    <dbPr connection="Provider=Microsoft.Mashup.OleDb.1;Data Source=$Workbook$;Location=Scopus6;Extended Properties=&quot;&quot;" command="SELECT * FROM [Scopus6]"/>
  </connection>
  <connection id="13" xr16:uid="{00000000-0015-0000-FFFF-FFFF0C000000}" keepAlive="1" name="Query - scopusExtra" description="Connection to the 'scopusExtra' query in the workbook." type="5" refreshedVersion="0" background="1" saveData="1">
    <dbPr connection="Provider=Microsoft.Mashup.OleDb.1;Data Source=$Workbook$;Location=scopusExtra;Extended Properties=&quot;&quot;" command="SELECT * FROM [scopusExtra]"/>
  </connection>
  <connection id="14" xr16:uid="{00000000-0015-0000-FFFF-FFFF0D000000}" keepAlive="1" name="Query - scopusExtra (2)" description="Connection to the 'scopusExtra (2)' query in the workbook." type="5" refreshedVersion="8" background="1" saveData="1">
    <dbPr connection="Provider=Microsoft.Mashup.OleDb.1;Data Source=$Workbook$;Location=&quot;scopusExtra (2)&quot;;Extended Properties=&quot;&quot;" command="SELECT * FROM [scopusExtra (2)]"/>
  </connection>
  <connection id="15" xr16:uid="{00000000-0015-0000-FFFF-FFFF0E000000}" keepAlive="1" name="Query - scopusExtra (3)" description="Connection to the 'scopusExtra (3)' query in the workbook." type="5" refreshedVersion="0" background="1" saveData="1">
    <dbPr connection="Provider=Microsoft.Mashup.OleDb.1;Data Source=$Workbook$;Location=&quot;scopusExtra (3)&quot;;Extended Properties=&quot;&quot;" command="SELECT * FROM [scopusExtra (3)]"/>
  </connection>
  <connection id="16" xr16:uid="{00000000-0015-0000-FFFF-FFFF0F000000}" keepAlive="1" name="Query - scopusExtra (4)" description="Connection to the 'scopusExtra (4)' query in the workbook." type="5" refreshedVersion="8" background="1" saveData="1">
    <dbPr connection="Provider=Microsoft.Mashup.OleDb.1;Data Source=$Workbook$;Location=&quot;scopusExtra (4)&quot;;Extended Properties=&quot;&quot;" command="SELECT * FROM [scopusExtra (4)]"/>
  </connection>
  <connection id="17" xr16:uid="{00000000-0015-0000-FFFF-FFFF10000000}" keepAlive="1" name="Query - scopusExtraFromJabRef" description="Connection to the 'scopusExtraFromJabRef' query in the workbook." type="5" refreshedVersion="8" background="1" saveData="1">
    <dbPr connection="Provider=Microsoft.Mashup.OleDb.1;Data Source=$Workbook$;Location=scopusExtraFromJabRef;Extended Properties=&quot;&quot;" command="SELECT * FROM [scopusExtraFromJabRef]"/>
  </connection>
  <connection id="18" xr16:uid="{00000000-0015-0000-FFFF-FFFF11000000}" keepAlive="1" name="Query - snow" description="Connection to the 'snow' query in the workbook." type="5" refreshedVersion="0" background="1" saveData="1">
    <dbPr connection="Provider=Microsoft.Mashup.OleDb.1;Data Source=$Workbook$;Location=snow;Extended Properties=&quot;&quot;" command="SELECT * FROM [snow]"/>
  </connection>
  <connection id="19" xr16:uid="{00000000-0015-0000-FFFF-FFFF12000000}" keepAlive="1" name="Query - snow (2)" description="Connection to the 'snow (2)' query in the workbook." type="5" refreshedVersion="0" background="1" saveData="1">
    <dbPr connection="Provider=Microsoft.Mashup.OleDb.1;Data Source=$Workbook$;Location=&quot;snow (2)&quot;;Extended Properties=&quot;&quot;" command="SELECT * FROM [snow (2)]"/>
  </connection>
  <connection id="20" xr16:uid="{00000000-0015-0000-FFFF-FFFF13000000}" keepAlive="1" name="Query - snow (3)" description="Connection to the 'snow (3)' query in the workbook." type="5" refreshedVersion="0" background="1" saveData="1">
    <dbPr connection="Provider=Microsoft.Mashup.OleDb.1;Data Source=$Workbook$;Location=&quot;snow (3)&quot;;Extended Properties=&quot;&quot;" command="SELECT * FROM [snow (3)]"/>
  </connection>
  <connection id="21" xr16:uid="{00000000-0015-0000-FFFF-FFFF14000000}" keepAlive="1" name="Query - Table7" description="Connection to the 'Table7' query in the workbook." type="5" refreshedVersion="7" background="1" saveData="1">
    <dbPr connection="Provider=Microsoft.Mashup.OleDb.1;Data Source=$Workbook$;Location=Table7;Extended Properties=&quot;&quot;" command="SELECT * FROM [Table7]"/>
  </connection>
  <connection id="22" xr16:uid="{00000000-0015-0000-FFFF-FFFF15000000}" keepAlive="1" name="Query - Table7 (10)" description="Connection to the 'Table7 (10)' query in the workbook." type="5" refreshedVersion="7" background="1" saveData="1">
    <dbPr connection="Provider=Microsoft.Mashup.OleDb.1;Data Source=$Workbook$;Location=&quot;Table7 (10)&quot;;Extended Properties=&quot;&quot;" command="SELECT * FROM [Table7 (10)]"/>
  </connection>
  <connection id="23" xr16:uid="{00000000-0015-0000-FFFF-FFFF16000000}" keepAlive="1" name="Query - Table7 (2)" description="Connection to the 'Table7 (2)' query in the workbook." type="5" refreshedVersion="7" background="1" saveData="1">
    <dbPr connection="Provider=Microsoft.Mashup.OleDb.1;Data Source=$Workbook$;Location=&quot;Table7 (2)&quot;;Extended Properties=&quot;&quot;" command="SELECT * FROM [Table7 (2)]"/>
  </connection>
  <connection id="24" xr16:uid="{00000000-0015-0000-FFFF-FFFF17000000}" keepAlive="1" name="Query - Table7 (3)" description="Connection to the 'Table7 (3)' query in the workbook." type="5" refreshedVersion="7" background="1" saveData="1">
    <dbPr connection="Provider=Microsoft.Mashup.OleDb.1;Data Source=$Workbook$;Location=&quot;Table7 (3)&quot;;Extended Properties=&quot;&quot;" command="SELECT * FROM [Table7 (3)]"/>
  </connection>
  <connection id="25" xr16:uid="{00000000-0015-0000-FFFF-FFFF18000000}" keepAlive="1" name="Query - Table7 (4)" description="Connection to the 'Table7 (4)' query in the workbook." type="5" refreshedVersion="7" background="1" saveData="1">
    <dbPr connection="Provider=Microsoft.Mashup.OleDb.1;Data Source=$Workbook$;Location=&quot;Table7 (4)&quot;;Extended Properties=&quot;&quot;" command="SELECT * FROM [Table7 (4)]"/>
  </connection>
  <connection id="26" xr16:uid="{00000000-0015-0000-FFFF-FFFF19000000}" keepAlive="1" name="Query - Table7 (5)" description="Connection to the 'Table7 (5)' query in the workbook." type="5" refreshedVersion="7" background="1" saveData="1">
    <dbPr connection="Provider=Microsoft.Mashup.OleDb.1;Data Source=$Workbook$;Location=&quot;Table7 (5)&quot;;Extended Properties=&quot;&quot;" command="SELECT * FROM [Table7 (5)]"/>
  </connection>
  <connection id="27" xr16:uid="{00000000-0015-0000-FFFF-FFFF1A000000}" keepAlive="1" name="Query - Table7 (6)" description="Connection to the 'Table7 (6)' query in the workbook." type="5" refreshedVersion="7" background="1" saveData="1">
    <dbPr connection="Provider=Microsoft.Mashup.OleDb.1;Data Source=$Workbook$;Location=&quot;Table7 (6)&quot;;Extended Properties=&quot;&quot;" command="SELECT * FROM [Table7 (6)]"/>
  </connection>
  <connection id="28" xr16:uid="{00000000-0015-0000-FFFF-FFFF1B000000}" keepAlive="1" name="Query - Table7 (7)" description="Connection to the 'Table7 (7)' query in the workbook." type="5" refreshedVersion="7" background="1" saveData="1">
    <dbPr connection="Provider=Microsoft.Mashup.OleDb.1;Data Source=$Workbook$;Location=&quot;Table7 (7)&quot;;Extended Properties=&quot;&quot;" command="SELECT * FROM [Table7 (7)]"/>
  </connection>
  <connection id="29" xr16:uid="{00000000-0015-0000-FFFF-FFFF1C000000}" keepAlive="1" name="Query - Table7 (8)" description="Connection to the 'Table7 (8)' query in the workbook." type="5" refreshedVersion="7" background="1" saveData="1">
    <dbPr connection="Provider=Microsoft.Mashup.OleDb.1;Data Source=$Workbook$;Location=&quot;Table7 (8)&quot;;Extended Properties=&quot;&quot;" command="SELECT * FROM [Table7 (8)]"/>
  </connection>
  <connection id="30" xr16:uid="{00000000-0015-0000-FFFF-FFFF1D000000}" keepAlive="1" name="Query - Table7 (9)" description="Connection to the 'Table7 (9)' query in the workbook." type="5" refreshedVersion="7" background="1" saveData="1">
    <dbPr connection="Provider=Microsoft.Mashup.OleDb.1;Data Source=$Workbook$;Location=&quot;Table7 (9)&quot;;Extended Properties=&quot;&quot;" command="SELECT * FROM [Table7 (9)]"/>
  </connection>
  <connection id="31" xr16:uid="{00000000-0015-0000-FFFF-FFFF1E000000}" keepAlive="1" name="Query - WOS" description="Connection to the 'WOS' query in the workbook." type="5" refreshedVersion="7" background="1" saveData="1">
    <dbPr connection="Provider=Microsoft.Mashup.OleDb.1;Data Source=$Workbook$;Location=WOS;Extended Properties=&quot;&quot;" command="SELECT * FROM [WOS]"/>
  </connection>
  <connection id="32" xr16:uid="{00000000-0015-0000-FFFF-FFFF1F000000}" keepAlive="1" name="Query - wosExtra" description="Connection to the 'wosExtra' query in the workbook." type="5" refreshedVersion="8" background="1" saveData="1">
    <dbPr connection="Provider=Microsoft.Mashup.OleDb.1;Data Source=$Workbook$;Location=wosExtra;Extended Properties=&quot;&quot;" command="SELECT * FROM [wosExtr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<sst xmlns="http://schemas.openxmlformats.org/spreadsheetml/2006/main" count="138360" uniqueCount="25421">
  <si>
    <t>04/11/2021</t>
  </si>
  <si>
    <t>Indexed</t>
  </si>
  <si>
    <t>Query</t>
  </si>
  <si>
    <t>SCOPUS</t>
  </si>
  <si>
    <t>Yes</t>
  </si>
  <si>
    <t>TITLE-ABS-KEY ( {video game}  OR  {video games}  OR  videogame  OR  {computer game}  OR  {computer games} )  AND  ALL ( "software engineering"  OR  "software development"  OR  "software requirements"  OR  "software design"  OR  "software coding"  OR  "software testing"  OR  "software verification"  OR  "software evolution"  OR  "software maintenance" )  AND  PUBYEAR  &gt;  2008  AND  ( LIMIT-TO ( DOCTYPE ,  "ar" )  OR  LIMIT-TO ( DOCTYPE ,  "cp" ) )  AND  ( LIMIT-TO ( SUBJAREA ,  "COMP" ) )  AND  ( LIMIT-TO ( LANGUAGE ,  "English" ) )</t>
  </si>
  <si>
    <t/>
  </si>
  <si>
    <t>WOS</t>
  </si>
  <si>
    <t>((((TI=("video game" OR "video games" OR" videogame" OR "computer game" OR "computer games")) OR AB=("video game" OR "video games" OR" videogame" OR "computer game" OR "computer games")) OR TS=("video game" OR "video games" OR" videogame" OR "computer game" OR "computer games"))) AND TS=("software engineering" OR "software development" OR "software requirements" OR "software design" OR "software coding" OR "software testing" OR "software verification" OR "software evolution" OR "software maintenance")</t>
  </si>
  <si>
    <t>IEEEXplore</t>
  </si>
  <si>
    <t>No</t>
  </si>
  <si>
    <t>("Publication Title":"video game" OR "Publication Title":"video games" OR "Publication Title":"videogame" OR "Publication Title":"computer game" OR "Publication Title":"computer games" OR "Author Keywords":"video game" OR "Author Keywords":"video games" OR "Author Keywords":"videogame" OR "Author Keywords":"computer game" OR "Author Keywords":"computer games" OR	"Abstract":"video game" OR 	"Abstract":"video games" OR "Abstract":"videogame" OR 	"Abstract":"computer game" OR 	"Abstract":"computer games") AND("Full Text .AND. Metadata":"software engineering" OR	"Full Text .AND. Metadata":"software development" OR	"Full Text .AND. Metadata":"software requirements" OR	"Full Text .AND. Metadata":"software design" OR	"Full Text .AND. Metadata":"software coding" OR	"Full Text .AND. Metadata":"software testing" OR "Full Text .AND. Metadata":"software verification" OR "Full Text .AND. Metadata":"software evolution" OR "Full Text .AND. Metadata":"software maintenance")</t>
  </si>
  <si>
    <t>ACM</t>
  </si>
  <si>
    <t>(Abstract:("video game" OR "video games" OR "videogame" OR "computer game" OR "computer games") OR Keyword:("video game" OR "video games" OR "videogame" OR "computer game" OR "computer games")  OR Title:("video game" OR "video games" OR "videogame" OR "computer game" OR "computer games")) AND AllField:("software engineering" OR "software development" OR "software requirements" OR "software design" OR "software coding" OR "software testing" OR "software verification" OR "software evolution" OR "software maintenance")</t>
  </si>
  <si>
    <t>Percentage</t>
  </si>
  <si>
    <t>Total</t>
  </si>
  <si>
    <t>Duplicates</t>
  </si>
  <si>
    <t>Total after exclusion by duplicates</t>
  </si>
  <si>
    <t>D.2.0</t>
  </si>
  <si>
    <t>D.2.1</t>
  </si>
  <si>
    <t>D.2.2</t>
  </si>
  <si>
    <t>D.2.3</t>
  </si>
  <si>
    <t>D.2.4</t>
  </si>
  <si>
    <t>D.2.5</t>
  </si>
  <si>
    <t>D.2.6</t>
  </si>
  <si>
    <t>D.2.7</t>
  </si>
  <si>
    <t>D.2.8</t>
  </si>
  <si>
    <t>D.2.9</t>
  </si>
  <si>
    <t>D.2.10</t>
  </si>
  <si>
    <t>D.2.11</t>
  </si>
  <si>
    <t>D.2.12</t>
  </si>
  <si>
    <t>D.2.13</t>
  </si>
  <si>
    <t>D.2.m</t>
  </si>
  <si>
    <t>Excluded</t>
  </si>
  <si>
    <t>Reviewed by title</t>
  </si>
  <si>
    <t>Excluded by title</t>
  </si>
  <si>
    <t>Total after exclusion by title</t>
  </si>
  <si>
    <t>Classification</t>
  </si>
  <si>
    <t>Excluded by Not Commercial</t>
  </si>
  <si>
    <t>Total after exclusion by Not Commercial</t>
  </si>
  <si>
    <t>AI</t>
  </si>
  <si>
    <t>Reviewed by abstract</t>
  </si>
  <si>
    <t>Excluded by abstract</t>
  </si>
  <si>
    <t>Total after exclusion by abstract</t>
  </si>
  <si>
    <t>Reviewed by full text</t>
  </si>
  <si>
    <t>Excluded by full text</t>
  </si>
  <si>
    <t>Total after exclusion by full text</t>
  </si>
  <si>
    <t>NotFound</t>
  </si>
  <si>
    <t>Exclusion Criteria</t>
  </si>
  <si>
    <t>None</t>
  </si>
  <si>
    <t>ACM 1998  Software Engineering Classification</t>
  </si>
  <si>
    <t>D.2.0 General</t>
  </si>
  <si>
    <t>ACM 2012</t>
  </si>
  <si>
    <t>Non-peer reviewed</t>
  </si>
  <si>
    <t>D.2.1 Requirements/specifications</t>
  </si>
  <si>
    <t xml:space="preserve">5.1.1 Contextual software domains </t>
  </si>
  <si>
    <t>Summaries of conferences/editorials</t>
  </si>
  <si>
    <t>D.2.2 Design tools and techniques</t>
  </si>
  <si>
    <t xml:space="preserve">5.1.2 Software system structures </t>
  </si>
  <si>
    <t>Written in other languages</t>
  </si>
  <si>
    <t>D.2.3 Coding tools and techniques</t>
  </si>
  <si>
    <t xml:space="preserve">5.1.3 Software functional properties </t>
  </si>
  <si>
    <t>Duplicated</t>
  </si>
  <si>
    <t>D.2.4 Software/program verification</t>
  </si>
  <si>
    <t xml:space="preserve">5.1.4 Extra-functional properties </t>
  </si>
  <si>
    <t>Before 2009</t>
  </si>
  <si>
    <t>D.2.5 Testing and debugging</t>
  </si>
  <si>
    <t>Not related to Software Engineering</t>
  </si>
  <si>
    <t>D.2.6 Programming environments</t>
  </si>
  <si>
    <t xml:space="preserve">5.2.1 General programming languages </t>
  </si>
  <si>
    <t>Not related to Video Games</t>
  </si>
  <si>
    <t>D.2.7 Distribution, maintenance and enhacement</t>
  </si>
  <si>
    <t xml:space="preserve">5.2.2 Formal language definitions </t>
  </si>
  <si>
    <t>Not sure</t>
  </si>
  <si>
    <t>D.2.8 Metrics</t>
  </si>
  <si>
    <t xml:space="preserve">5.2.3 Compilers </t>
  </si>
  <si>
    <t>Proceedings and posters</t>
  </si>
  <si>
    <t>D.2.9 Management</t>
  </si>
  <si>
    <t xml:space="preserve">5.2.4 Context specific languages </t>
  </si>
  <si>
    <t>Not primary study</t>
  </si>
  <si>
    <t>D.2.10 Design</t>
  </si>
  <si>
    <t xml:space="preserve">5.2.5 System description languages </t>
  </si>
  <si>
    <t>Serious games or gamification</t>
  </si>
  <si>
    <t>D.2.11 Software architecture</t>
  </si>
  <si>
    <t xml:space="preserve">5.2.6 Development frameworks and environments </t>
  </si>
  <si>
    <t>Content Creation</t>
  </si>
  <si>
    <t>D.2.12 Interoperability</t>
  </si>
  <si>
    <t>5.2.7 Software configuration management and version control systems</t>
  </si>
  <si>
    <t>D.2.13 Software reuse</t>
  </si>
  <si>
    <t>5.2.8 Software libraries and repositories</t>
  </si>
  <si>
    <t>D.2.m Miscellaneous</t>
  </si>
  <si>
    <t>5.2.9 Software maintenance tools</t>
  </si>
  <si>
    <t xml:space="preserve">5.3.1 Designing software </t>
  </si>
  <si>
    <t>Approach</t>
  </si>
  <si>
    <t>Descriptive</t>
  </si>
  <si>
    <t xml:space="preserve">5.3.2 Software development process management </t>
  </si>
  <si>
    <t>Exploratory</t>
  </si>
  <si>
    <t xml:space="preserve">5.3.3 Software development techniques </t>
  </si>
  <si>
    <t>Empirical</t>
  </si>
  <si>
    <t xml:space="preserve">5.3.4 Software verification and validation </t>
  </si>
  <si>
    <t xml:space="preserve">5.3.5 Software post-development issues </t>
  </si>
  <si>
    <t xml:space="preserve">5.3.6 Collaboration in software development </t>
  </si>
  <si>
    <t>5.3.7 Search-based software engineering</t>
  </si>
  <si>
    <t>Possible new categories</t>
  </si>
  <si>
    <t>Empirical Research Method</t>
  </si>
  <si>
    <t>Experiment</t>
  </si>
  <si>
    <t>Content creation</t>
  </si>
  <si>
    <t>Survey</t>
  </si>
  <si>
    <t>Full development of a video game</t>
  </si>
  <si>
    <t>Case study</t>
  </si>
  <si>
    <t>Content creation environments (engines, animation, serious games automatizations, etc.)</t>
  </si>
  <si>
    <t>-</t>
  </si>
  <si>
    <t>Simulation (physics, etc.)</t>
  </si>
  <si>
    <t>Artificial Intelligence</t>
  </si>
  <si>
    <t>Seguridad/anti-cheat</t>
  </si>
  <si>
    <t>Game Design</t>
  </si>
  <si>
    <t>Type</t>
  </si>
  <si>
    <t>Journal</t>
  </si>
  <si>
    <t>Quality Assesment</t>
  </si>
  <si>
    <t>Q1</t>
  </si>
  <si>
    <t>Conference</t>
  </si>
  <si>
    <t>Q2</t>
  </si>
  <si>
    <t>Workshop</t>
  </si>
  <si>
    <t>Q3</t>
  </si>
  <si>
    <t>Q4</t>
  </si>
  <si>
    <t>Q5</t>
  </si>
  <si>
    <t>Is commercial</t>
  </si>
  <si>
    <t>Commercial</t>
  </si>
  <si>
    <t>Non commercial</t>
  </si>
  <si>
    <t>Title</t>
  </si>
  <si>
    <t>Abstract</t>
  </si>
  <si>
    <t>Keywords</t>
  </si>
  <si>
    <t>Author</t>
  </si>
  <si>
    <t>BibliographyType</t>
  </si>
  <si>
    <t>ISBN</t>
  </si>
  <si>
    <t>Pages</t>
  </si>
  <si>
    <t>Year</t>
  </si>
  <si>
    <t>URL</t>
  </si>
  <si>
    <t>Booktitle</t>
  </si>
  <si>
    <t>ConferenceInfo</t>
  </si>
  <si>
    <t>The Clinical Testing of the Serious Game Digest-Inn: A Tool to Increase Diet Adherence in Overweight Individuals</t>
  </si>
  <si>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</si>
  <si>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</si>
  <si>
    <t>Aalbers, T. &amp; Peeters, A.</t>
  </si>
  <si>
    <t>Games for Health Journal</t>
  </si>
  <si>
    <t>108-112</t>
  </si>
  <si>
    <t>https://www.scopus.com/inward/record.uri?eid=2-s2.0-85083744459&amp;doi=10.1089%2fg4h.2019.0067&amp;partnerID=40&amp;md5=eeea66fccb18681e9ca573e20ca78c48</t>
  </si>
  <si>
    <t>cited By 2</t>
  </si>
  <si>
    <t>Casanova: A simple, high-performance language for game development</t>
  </si>
  <si>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</si>
  <si>
    <t>Computational linguistics; Computer games; Functional programming; Query languages, Casanova 2; Game development; Game scenario; Interactive applications; Multiple components, Software design</t>
  </si>
  <si>
    <t>Abbadi, M.; Di Giacomo, F.; Cortesi, A.; Spronck, P.; Costantini, G. &amp; Maggiore, G.</t>
  </si>
  <si>
    <t>Lecture Notes in Computer Science (including subseries Lecture Notes in Artificial Intelligence and Lecture Notes in Bioinformatics)</t>
  </si>
  <si>
    <t>123-134</t>
  </si>
  <si>
    <t>https://www.scopus.com/inward/record.uri?eid=2-s2.0-84945960782&amp;doi=10.1007%2f978-3-319-19126-3_11&amp;partnerID=40&amp;md5=78a63130efc45af5e217902751586252</t>
  </si>
  <si>
    <t>cited By 5</t>
  </si>
  <si>
    <t>Taxonomy of game development approaches</t>
  </si>
  <si>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</si>
  <si>
    <t>Computer games; Query languages, Game development; Game Engine; High level specification; Serious games, Software design</t>
  </si>
  <si>
    <t>Abbadi, M.</t>
  </si>
  <si>
    <t>119-147</t>
  </si>
  <si>
    <t>https://www.scopus.com/inward/record.uri?eid=2-s2.0-84992743741&amp;doi=10.1007%2f978-3-319-46152-6_6&amp;partnerID=40&amp;md5=7971f88aad3f5934a98502f520269795</t>
  </si>
  <si>
    <t>cited By 0</t>
  </si>
  <si>
    <t>Android Malware Detection Based on System Calls Analysis and CNN Classification</t>
  </si>
  <si>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</si>
  <si>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</si>
  <si>
    <t>Abderrahmane, A.; Adnane, G.; Yacine, C. &amp; Khireddine, G.</t>
  </si>
  <si>
    <t>2019 IEEE Wireless Communications and Networking Conference Workshop, WCNCW 2019</t>
  </si>
  <si>
    <t>https://www.scopus.com/inward/record.uri?eid=2-s2.0-85075788813&amp;doi=10.1109%2fWCNCW.2019.8902627&amp;partnerID=40&amp;md5=de39e13e85c69bdec31ecd79d0667ecc</t>
  </si>
  <si>
    <t>Stress analysis of a computer game player using electroencephalogram</t>
  </si>
  <si>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</si>
  <si>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</si>
  <si>
    <t>Abhishek, A. M. &amp; Suma, H. N.</t>
  </si>
  <si>
    <t>Proceedings of International Conference on Circuits, Communication, Control and Computing, I4C 2014</t>
  </si>
  <si>
    <t>25-28</t>
  </si>
  <si>
    <t>https://www.scopus.com/inward/record.uri?eid=2-s2.0-84946688072&amp;doi=10.1109%2fCIMCA.2014.7057749&amp;partnerID=40&amp;md5=a59d99a6dfaa9f4002bbbf3dc32a3088</t>
  </si>
  <si>
    <t>cited By 9</t>
  </si>
  <si>
    <t>Early usability in model-driven game development</t>
  </si>
  <si>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</si>
  <si>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</si>
  <si>
    <t>Abrahão, S.; Insfran, E.; Carsí, J. Á. &amp; Fernandez, A.</t>
  </si>
  <si>
    <t>713-722</t>
  </si>
  <si>
    <t>https://www.scopus.com/inward/record.uri?eid=2-s2.0-84999016790&amp;doi=10.1007%2f978-3-319-49094-6_60&amp;partnerID=40&amp;md5=54e8c1100d04d2a7db5fc0c6403ed9fb</t>
  </si>
  <si>
    <t>A trust-based game theoretical model for cooperative intrusion detection in multi-cloud environments</t>
  </si>
  <si>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</si>
  <si>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</si>
  <si>
    <t>Abusitta, A.; Bellaiche, M. &amp; Dagenais, M.</t>
  </si>
  <si>
    <t>21st Conference on Innovation in Clouds, Internet and Networks, ICIN 2018</t>
  </si>
  <si>
    <t>1-8</t>
  </si>
  <si>
    <t>https://www.scopus.com/inward/record.uri?eid=2-s2.0-85050178871&amp;doi=10.1109%2fICIN.2018.8401625&amp;partnerID=40&amp;md5=651cfad158ba252a4f07760df5ade1bf</t>
  </si>
  <si>
    <t>Shopping for Game levels: A Visual Analytics Approach to Exploring Procedurally Generated Content</t>
  </si>
  <si>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</si>
  <si>
    <t>Computer games; Visualization, Content creation; Game design; Game development; Procedural content generations; Puzzle games; Supporting tool; Visual analytics, Software design</t>
  </si>
  <si>
    <t>Abuzuraiq, A. M.; Alsalman, O. &amp; Erhan, H.</t>
  </si>
  <si>
    <t>PervasiveHealth: Pervasive Computing Technologies for Healthcare</t>
  </si>
  <si>
    <t>https://www.scopus.com/inward/record.uri?eid=2-s2.0-85092280080&amp;doi=10.1145%2f3402942.3409793&amp;partnerID=40&amp;md5=339ae643a49b986320b32b6b6b81248f</t>
  </si>
  <si>
    <t>Learning Alphabets and Numbers from Hand Motion Trajectories for Visually Impaired Children</t>
  </si>
  <si>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</si>
  <si>
    <t>Cameras; Intelligent systems; Statistical tests; Trajectories; Vision aids, Audio feedbacks; Blind users; Hand motion trajectory; Rgb-d cameras; Vision based system; Visual impairment; Visually impaired children, Computer games</t>
  </si>
  <si>
    <t>Acharya, R. Y.; Zhang, C. &amp; Tian, Y.</t>
  </si>
  <si>
    <t>2017 IEEE 7th Annual International Conference on CYBER Technology in Automation, Control, and Intelligent Systems, CYBER 2017</t>
  </si>
  <si>
    <t>1356-1360</t>
  </si>
  <si>
    <t>https://www.scopus.com/inward/record.uri?eid=2-s2.0-85053824665&amp;doi=10.1109%2fCYBER.2017.8446156&amp;partnerID=40&amp;md5=ebe27ce2fad7a0d24dd91c891f14a4d9</t>
  </si>
  <si>
    <t>The Effects of an Educational Video Game on Elementary School Students’ Engagement and Motivation in Pre Inca Cultures Learning</t>
  </si>
  <si>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</si>
  <si>
    <t>Human computer interaction; Information systems; Information use; Metal working; Motivation, Active Learning; Cognitive process; Educational video games; Elementary schools; Passive learning; Research focus; Traditional educations; Video game, Students</t>
  </si>
  <si>
    <t>Acosta Gutiérrez, G. V.; Pérez García, A. S. &amp; Ildefonso Medina, A. E.</t>
  </si>
  <si>
    <t>Advances in Intelligent Systems and Computing</t>
  </si>
  <si>
    <t>92-102</t>
  </si>
  <si>
    <t>https://www.scopus.com/inward/record.uri?eid=2-s2.0-85107375102&amp;doi=10.1007%2f978-3-030-72660-7_10&amp;partnerID=40&amp;md5=e7c57f5ad23aaea80ea7f1e8d08a957a</t>
  </si>
  <si>
    <t>Personalized Advertisement in the Video Games Using Deep Social Network Sentiment Analysis</t>
  </si>
  <si>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</si>
  <si>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</si>
  <si>
    <t>Adibi, F.; Majidi, B. &amp; Eshghi, M.</t>
  </si>
  <si>
    <t>2018 2nd National and 1st International Digital Games Research Conference: Trends, Technologies, and Applications, DGRC 2018</t>
  </si>
  <si>
    <t>104-108</t>
  </si>
  <si>
    <t>https://www.scopus.com/inward/record.uri?eid=2-s2.0-85066504430&amp;doi=10.1109%2fDGRC.2018.8712072&amp;partnerID=40&amp;md5=5092bb3fb31b24c6924c1b063f8b4876</t>
  </si>
  <si>
    <t>cited By 1</t>
  </si>
  <si>
    <t>Developing a game-based learning for branch and bound algorithm</t>
  </si>
  <si>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</si>
  <si>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</si>
  <si>
    <t>Aditya, S. J.; Santoso, H. B. &amp; Yugo Kartono Isal, R.</t>
  </si>
  <si>
    <t>2019 International Conference on Advanced Computer Science and Information Systems, ICACSIS 2019</t>
  </si>
  <si>
    <t>471-476</t>
  </si>
  <si>
    <t>https://www.scopus.com/inward/record.uri?eid=2-s2.0-85081081671&amp;doi=10.1109%2fICACSIS47736.2019.8979771&amp;partnerID=40&amp;md5=d2a34181e34695b3ee9a463f8de064a0</t>
  </si>
  <si>
    <t>Adding variety in NPCs behaviour using emotional states and genetic algorithms: The GENIE project</t>
  </si>
  <si>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</si>
  <si>
    <t>Artificial intelligence; Decision trees; Genetic algorithms; Software design; Testbeds, Emotional state; Game designers; Games; Internal parameters; Non-playing characters; NPC Behaviour; Scale-up; Video game, Human computer interaction</t>
  </si>
  <si>
    <t>Agliata, F.; Bertoli, M.; Ripamonti, L. A.; Maggiorini, D. &amp; Gadia, D.</t>
  </si>
  <si>
    <t>20th International Conference on Intelligent Games and Simulation, GAME-ON 2019</t>
  </si>
  <si>
    <t>45-49</t>
  </si>
  <si>
    <t>https://www.scopus.com/inward/record.uri?eid=2-s2.0-85076264040&amp;partnerID=40&amp;md5=09f8d905c7b05517c6aa9db96abe53f3</t>
  </si>
  <si>
    <t>Game design framework: A pilot study on users' perceptions</t>
  </si>
  <si>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</si>
  <si>
    <t>Computer game; Game design; Pilot studies; User-centered; Users' perception; Visual informatics, Design; Human computer interaction; Information science; Ubiquitous computing, Computer software</t>
  </si>
  <si>
    <t>Ahmad, I. &amp; Jaafar, A.</t>
  </si>
  <si>
    <t>33-38</t>
  </si>
  <si>
    <t>https://www.scopus.com/inward/record.uri?eid=2-s2.0-81255165733&amp;doi=10.1007%2f978-3-642-25200-6_4&amp;partnerID=40&amp;md5=6138daad5339cf5b0813bdba76f2f83f</t>
  </si>
  <si>
    <t>Games design and integration with user's emotion</t>
  </si>
  <si>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</si>
  <si>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</si>
  <si>
    <t>Proceedings - 2011 International Conference on User Science and Engineering, i-USEr 2011</t>
  </si>
  <si>
    <t>69-72</t>
  </si>
  <si>
    <t>https://www.scopus.com/inward/record.uri?eid=2-s2.0-84857713587&amp;doi=10.1109%2fiUSEr.2011.6150539&amp;partnerID=40&amp;md5=b7e14651f246016f8a36510ce8cef75c</t>
  </si>
  <si>
    <t>Towards an effective modelling and development of educational games with subject-matter: A multi-domain framework</t>
  </si>
  <si>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</si>
  <si>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</si>
  <si>
    <t>Ahmad, M.; Rahim, L. A. &amp; Arshad, N. I.</t>
  </si>
  <si>
    <t>2015 5th International Conference on IT Convergence and Security, ICITCS 2015 - Proceedings</t>
  </si>
  <si>
    <t>https://www.scopus.com/inward/record.uri?eid=2-s2.0-84961692390&amp;doi=10.1109%2fICITCS.2015.7293027&amp;partnerID=40&amp;md5=c0ef841cabcc9ad0d68931a559ba4072</t>
  </si>
  <si>
    <t>An analysis of educational games design frameworks from software engineering perspective</t>
  </si>
  <si>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</si>
  <si>
    <t>Ahmad, M.; Rahim, L. A. B. &amp; Arshad, N. I.</t>
  </si>
  <si>
    <t>Journal of Information and Communication Technology</t>
  </si>
  <si>
    <t>123-151</t>
  </si>
  <si>
    <t>https://www.scopus.com/inward/record.uri?eid=2-s2.0-84928565587&amp;partnerID=40&amp;md5=9a85d171f22a273003d5f560c9d45e2c</t>
  </si>
  <si>
    <t>cited By 10</t>
  </si>
  <si>
    <t>How to launch a successful video game: A framework</t>
  </si>
  <si>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</si>
  <si>
    <t>Budget control; Computer software; Interactive computer graphics; Life cycle; Network function virtualization; Software design, Downloadable content; Framework; Life-cycle cost analysis; Software development life cycle; Video game, Human computer interaction</t>
  </si>
  <si>
    <t>Ahmad, N. B.; Barakji, S. A. R.; Shahada, T. M. A. &amp; Anabtawi, Z. A.</t>
  </si>
  <si>
    <t>Entertainment Computing</t>
  </si>
  <si>
    <t>1-11</t>
  </si>
  <si>
    <t>https://www.scopus.com/inward/record.uri?eid=2-s2.0-85027519547&amp;doi=10.1016%2fj.entcom.2017.08.001&amp;partnerID=40&amp;md5=ca6023fdeebe08f9a1e326d352c88629</t>
  </si>
  <si>
    <t>Beyond upload and download: Enabling game design 2.0</t>
  </si>
  <si>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</si>
  <si>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</si>
  <si>
    <t>Ahmadi, N.</t>
  </si>
  <si>
    <t>371-374</t>
  </si>
  <si>
    <t>https://www.scopus.com/inward/record.uri?eid=2-s2.0-79959931712&amp;doi=10.1007%2f978-3-642-21530-8_43&amp;partnerID=40&amp;md5=cc1410a8c00913583f0d23af889a3738</t>
  </si>
  <si>
    <t>Towards democratizing computer science education through social game design</t>
  </si>
  <si>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</si>
  <si>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</si>
  <si>
    <t>Ahmadi, N.; Jazayeri, M. &amp; Repenning, A.</t>
  </si>
  <si>
    <t>Proceedings - International Conference on Software Engineering</t>
  </si>
  <si>
    <t>48-51</t>
  </si>
  <si>
    <t>https://www.scopus.com/inward/record.uri?eid=2-s2.0-79959439558&amp;doi=10.1145%2f1984674.1984691&amp;partnerID=40&amp;md5=bce0c7bf8201fb52cbf1a71cc130c884</t>
  </si>
  <si>
    <t>Enabling cooperative educational game design on the web</t>
  </si>
  <si>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</si>
  <si>
    <t>Collaborative design; Cooperative applications; Educational game; End user programming; Web 2.0, Computer programming; Education; Learning systems; Visualization; Websites, Design</t>
  </si>
  <si>
    <t>Ahmadi, N.; Jazayeri, M. &amp; Landoni, M.</t>
  </si>
  <si>
    <t>57-64</t>
  </si>
  <si>
    <t>https://www.scopus.com/inward/record.uri?eid=2-s2.0-84865607566&amp;doi=10.1007%2f978-3-642-32609-7_8&amp;partnerID=40&amp;md5=3dd48c37cbab24a9037de97adc7afe44</t>
  </si>
  <si>
    <t>cited By 3</t>
  </si>
  <si>
    <t>Hacking masculine cultures – Career ambitions of female young professionals in a video game company</t>
  </si>
  <si>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</si>
  <si>
    <t>Employment; Interactive computer graphics; Interactive computer systems; Personal computing, Living lab; Masculinity; Video game industry; Women in gaming; Workplace studies, Human computer interaction</t>
  </si>
  <si>
    <t>Ahmadi, M.; Eilert, R.; Weibert, A.; Wulf, V. &amp; Marsden, N.</t>
  </si>
  <si>
    <t>CHI PLAY 2019 - Proceedings of the Annual Symposium on Computer-Human Interaction in Play</t>
  </si>
  <si>
    <t>413-426</t>
  </si>
  <si>
    <t>https://www.scopus.com/inward/record.uri?eid=2-s2.0-85075025412&amp;doi=10.1145%2f3311350.3347186&amp;partnerID=40&amp;md5=c47cf76abe189c27533519ba6e2c2144</t>
  </si>
  <si>
    <t>Open source computer game application: An empirical analysis of quality concerns</t>
  </si>
  <si>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</si>
  <si>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</si>
  <si>
    <t>Ahmed, F.; Zia, M.; Mahmood, H. &amp; Al Kobaisi, S.</t>
  </si>
  <si>
    <t>1-10</t>
  </si>
  <si>
    <t>https://www.scopus.com/inward/record.uri?eid=2-s2.0-85018463414&amp;doi=10.1016%2fj.entcom.2017.04.001&amp;partnerID=40&amp;md5=34a72665669defdc111a8ee72632d8a8</t>
  </si>
  <si>
    <t>In situ visualization for laser plasma interaction simulations</t>
  </si>
  <si>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</si>
  <si>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</si>
  <si>
    <t>Ai, Z.; Cao, Y.; Wang, H. &amp; Xiao, L.</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</si>
  <si>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</si>
  <si>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231-238</t>
  </si>
  <si>
    <t>https://www.scopus.com/inward/record.uri?eid=2-s2.0-85073113599&amp;doi=10.33965%2fcgv2019_201906l029&amp;partnerID=40&amp;md5=c698ae3dcb5fa777f3adfd3f552b7986</t>
  </si>
  <si>
    <t>From technomania to the school of things: Taking control of your own game</t>
  </si>
  <si>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</si>
  <si>
    <t>Computer games; Curricula; Open source software; Open systems; Software engineering; Teaching; User interfaces, Computational Agency; Free open source softwares; Maker Movement; Open-source hardwares; Physical computing; Procedural Literacy, Education</t>
  </si>
  <si>
    <t>Akbal, M.; Zehle, S. &amp; Schmitz, M.</t>
  </si>
  <si>
    <t>ACM International Conference Proceeding Series</t>
  </si>
  <si>
    <t>https://www.scopus.com/inward/record.uri?eid=2-s2.0-84962621213&amp;doi=10.1145%2f2693787.2693806&amp;partnerID=40&amp;md5=f96f9e58879d2ac46997ccb0fdbf7913</t>
  </si>
  <si>
    <t>Effects of Eye Health among Youngster while Playing Computer Game</t>
  </si>
  <si>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</si>
  <si>
    <t>Health, Computer usages; Confidence interval; Dry eye; Eye fatigue; Eye health; Eye strain; Eye-blinking; Game; Health issues, Computer games</t>
  </si>
  <si>
    <t>Akmal Ab Razak, N. S. &amp; Mokhtar, R.</t>
  </si>
  <si>
    <t>Proceedings - 2021 International Conference on Software Engineering and Computer Systems and 4th International Conference on Computational Science and Information Management, ICSECS-ICOCSIM 2021</t>
  </si>
  <si>
    <t>291-294</t>
  </si>
  <si>
    <t>https://www.scopus.com/inward/record.uri?eid=2-s2.0-85116123230&amp;doi=10.1109%2fICSECS52883.2021.00059&amp;partnerID=40&amp;md5=10616a47f289da3ac0f002ece198179c</t>
  </si>
  <si>
    <t>Supporting children's learning of probability through video game programming</t>
  </si>
  <si>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</si>
  <si>
    <t>Akpinar, Y. &amp; Aslan, U.</t>
  </si>
  <si>
    <t>Journal of Educational Computing Research</t>
  </si>
  <si>
    <t>228-259</t>
  </si>
  <si>
    <t>https://www.scopus.com/inward/record.uri?eid=2-s2.0-84962079696&amp;doi=10.1177%2f0735633115598492&amp;partnerID=40&amp;md5=801fca29f46e06db0a43e561c8435ec8</t>
  </si>
  <si>
    <t>cited By 8</t>
  </si>
  <si>
    <t>EEG-Based Emotion Estimation with Different Deep Learning Models</t>
  </si>
  <si>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</si>
  <si>
    <t>Classification (of information); Deep learning; Learning algorithms; Speech recognition, AlexNet; Classification accuracy; Classification performance; Emotion recognition; Feature extraction methods; Pattern recognition method; Physiological signals; VGG-16, Biomedical signal processing</t>
  </si>
  <si>
    <t>Alakus, T. B. &amp; Turkoglu, I.</t>
  </si>
  <si>
    <t>UBMK 2019 - Proceedings, 4th International Conference on Computer Science and Engineering</t>
  </si>
  <si>
    <t>33-37</t>
  </si>
  <si>
    <t>https://www.scopus.com/inward/record.uri?eid=2-s2.0-85076222519&amp;doi=10.1109%2fUBMK.2019.8907135&amp;partnerID=40&amp;md5=9f239e9300c0e530fdc3fa7786905acb</t>
  </si>
  <si>
    <t>Database for an emotion recognition system based on EEG signals and various computer games – GAMEEMO</t>
  </si>
  <si>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</si>
  <si>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</si>
  <si>
    <t>Alakus, T. B.; Gonen, M. &amp; Turkoglu, I.</t>
  </si>
  <si>
    <t>Biomedical Signal Processing and Control</t>
  </si>
  <si>
    <t>https://www.scopus.com/inward/record.uri?eid=2-s2.0-85084602430&amp;doi=10.1016%2fj.bspc.2020.101951&amp;partnerID=40&amp;md5=9dc220a3502e2ebfbedc0d01f7409374</t>
  </si>
  <si>
    <t>cited By 13</t>
  </si>
  <si>
    <t>AI-Enabled High-Level Layer for Posture Recognition Using the Azure Kinect in Unity3D</t>
  </si>
  <si>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</si>
  <si>
    <t>Artificial intelligence; Computer games; Human computer interaction; Patient rehabilitation, Artificial intelligence techniques; Body postures; Computer Human Interaction; Detection methods; Kinect cameras; Medical fields; Pose estimation; Posture recognition, Image processing</t>
  </si>
  <si>
    <t>Alaoui, H.; Moutacalli, M. T. &amp; Adda, M.</t>
  </si>
  <si>
    <t>4th International Conference on Image Processing, Applications and Systems, IPAS 2020</t>
  </si>
  <si>
    <t>155-161</t>
  </si>
  <si>
    <t>https://www.scopus.com/inward/record.uri?eid=2-s2.0-85100716449&amp;doi=10.1109%2fIPAS50080.2020.9334945&amp;partnerID=40&amp;md5=17479a29c63fc9252c7be728cde07e21</t>
  </si>
  <si>
    <t>Comparative API complexity analysis of two platforms for networked multiplayer games using a reference game</t>
  </si>
  <si>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</si>
  <si>
    <t>Complexity analysis; Complexity metrics; Networked multiplayer games; Open source tools; Open sources; Quantitative assessments; Software API; Software complexity, Computational complexity; Computer games; Software engineering; Tools, Open systems</t>
  </si>
  <si>
    <t>Alatalo, T.; Kuusela, E.; Puupera, R. &amp; Ojala, T.</t>
  </si>
  <si>
    <t>2013 3rd International Workshop on Games and Software Engineering: Engineering Computer Games to Enable Positive, Progressive Change, GAS 2013 - Proceedings</t>
  </si>
  <si>
    <t>44-50</t>
  </si>
  <si>
    <t>https://www.scopus.com/inward/record.uri?eid=2-s2.0-84890055277&amp;doi=10.1109%2fGAS.2013.6632590&amp;partnerID=40&amp;md5=058719767a2124a4afe320fee1ab2ac8</t>
  </si>
  <si>
    <t>Experience with AOAB methodology in mobile computing module</t>
  </si>
  <si>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</si>
  <si>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</si>
  <si>
    <t>Al-Azawi, R. &amp; Ayesh, A.</t>
  </si>
  <si>
    <t>2015 International Conference on Open Source Software Computing, OSSCOM 2015</t>
  </si>
  <si>
    <t>https://www.scopus.com/inward/record.uri?eid=2-s2.0-84964861366&amp;doi=10.1109%2fOSSCOM.2015.7372683&amp;partnerID=40&amp;md5=933df7ffc7e31a84e87c93b01606d428</t>
  </si>
  <si>
    <t>The impact of using educational gamification in mobile computing course: A case study</t>
  </si>
  <si>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</si>
  <si>
    <t>Computer games; Education; Mobile computing; Teaching, Analysis and evaluation; Design and implementations; Educational game; Gamification; Higher education; Learning strategy; Student participation; Understandability, Students</t>
  </si>
  <si>
    <t>Al-Azawi, R.; Al-Obaidy, M.; Ayesh, A. &amp; Rosenburg, D.</t>
  </si>
  <si>
    <t>Communication, Management and Information Technology - Proceedings of the International Conference on Communication, Management and Information Technology, ICCMIT 2016</t>
  </si>
  <si>
    <t>235-240</t>
  </si>
  <si>
    <t>https://www.scopus.com/inward/record.uri?eid=2-s2.0-85016986968&amp;partnerID=40&amp;md5=7107253fabaf8fab63e16e9ccd9cb6df</t>
  </si>
  <si>
    <t>Video Game Automated Testing Approaches: An Assessment Framework</t>
  </si>
  <si>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</si>
  <si>
    <t>Life cycle; Software design; Testing, Appropriate techniques; Attribute-based; Automated testing; Game development; Game testing; Techniques and tools; Video game; Video game industry, Human computer interaction</t>
  </si>
  <si>
    <t>Albaghajati, A. M. &amp; Ahmed, M. A. K.</t>
  </si>
  <si>
    <t>IEEE Transactions on Games</t>
  </si>
  <si>
    <t>https://www.scopus.com/inward/record.uri?eid=2-s2.0-85096119302&amp;doi=10.1109%2fTG.2020.3032796&amp;partnerID=40&amp;md5=4b0c29a6903fead11cd3eb14a70d9365</t>
  </si>
  <si>
    <t>Arbiter work stealing for parallelizing games on heterogeneous computing environments</t>
  </si>
  <si>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</si>
  <si>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</si>
  <si>
    <t>AlBahnassi, W.; Goswami, D. &amp; Mudur, S. P.</t>
  </si>
  <si>
    <t>Simulation Series</t>
  </si>
  <si>
    <t>133-141</t>
  </si>
  <si>
    <t>https://www.scopus.com/inward/record.uri?eid=2-s2.0-84876832057&amp;partnerID=40&amp;md5=f93d9d78f39dec91b12baa7de78802db</t>
  </si>
  <si>
    <t>Applying software product lines to multiplatform video games</t>
  </si>
  <si>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</si>
  <si>
    <t>Component based software; Dependency model; Feature modeling; Multi-platform; Software component; Software Product Line; Software product lines; Video game, Computer games; Computer software; Interactive computer graphics; Software design; User interfaces, Human computer interaction</t>
  </si>
  <si>
    <t>Albassam, E. &amp; Gomaa, H.</t>
  </si>
  <si>
    <t>1-7</t>
  </si>
  <si>
    <t>https://www.scopus.com/inward/record.uri?eid=2-s2.0-84890064752&amp;doi=10.1109%2fGAS.2013.6632582&amp;partnerID=40&amp;md5=e05645bf7f3556df09d730bb1b58ac18</t>
  </si>
  <si>
    <t>Helping Developers to Look Deeper inside Game Sessions</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</si>
  <si>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</si>
  <si>
    <t>Computational linguistics; Computer programming languages; Data mining; Knowledge representation; Problem oriented languages; Query languages; Visual languages, Domain specific languages; Fine grained; game analytics; Game data minings; Game design; Game platforms, Computer games</t>
  </si>
  <si>
    <t>Albuquerque, M. T. C. F.; Ramalho, G. L.; Corruble, V.; Santos, A. L. M. &amp; Freitas, F.</t>
  </si>
  <si>
    <t>Brazilian Symposium on Games and Digital Entertainment, SBGAMES</t>
  </si>
  <si>
    <t>31-40</t>
  </si>
  <si>
    <t>https://www.scopus.com/inward/record.uri?eid=2-s2.0-84937578643&amp;doi=10.1109%2fSBGAMES.2014.28&amp;partnerID=40&amp;md5=b459aa276c64ddd182198a9a1550c978</t>
  </si>
  <si>
    <t>A process framework for serious games development for motor rehabilitation therapy</t>
  </si>
  <si>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</si>
  <si>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</si>
  <si>
    <t>Alcover, E. A.; Jaume-I-Capó, A. &amp; Moyà-Alcover, B.</t>
  </si>
  <si>
    <t>https://www.scopus.com/inward/record.uri?eid=2-s2.0-85014633383&amp;doi=10.1145%2f2998626.2998638&amp;partnerID=40&amp;md5=62468a5ef492f8fa2200e5505e4748ff</t>
  </si>
  <si>
    <t>Empirical investigation of key business factors for digital game performance</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</si>
  <si>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</si>
  <si>
    <t>Commerce; Competition; Computer games; Human computer interaction; Interactive computer graphics; Internet; Societies and institutions; Software engineering, Business performance; Empirical investigation; Games business factors; On-line games; Software games; Video game, Software design</t>
  </si>
  <si>
    <t>Aleem, S.; Capretz, L. F. &amp; Ahmed, F.</t>
  </si>
  <si>
    <t>25-36</t>
  </si>
  <si>
    <t>https://www.scopus.com/inward/record.uri?eid=2-s2.0-84957443020&amp;doi=10.1016%2fj.entcom.2015.09.001&amp;partnerID=40&amp;md5=361c5ea9acb6ab738ae39c5f726ac71d</t>
  </si>
  <si>
    <t>cited By 16</t>
  </si>
  <si>
    <t>A Digital Game Maturity Model (DGMM)</t>
  </si>
  <si>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</si>
  <si>
    <t>Competition; Computer games; Human computer interaction; Interactive computer graphics; Internet; Software engineering; Surveys, Game development; Game performance; On-line games; Process assessments; Software games; Software Process Improvement; Video game, Software design</t>
  </si>
  <si>
    <t>55-73</t>
  </si>
  <si>
    <t>https://www.scopus.com/inward/record.uri?eid=2-s2.0-84984629199&amp;doi=10.1016%2fj.entcom.2016.08.004&amp;partnerID=40&amp;md5=1d8f9ab47716296f4abebccb33016c94</t>
  </si>
  <si>
    <t>A Consumer Perspective on Digital Games: Factors for Successful Game Development</t>
  </si>
  <si>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</si>
  <si>
    <t>Computer games, Complex task; Digital games; Game development; High quality, Software design</t>
  </si>
  <si>
    <t>IEEE Consumer Electronics Magazine</t>
  </si>
  <si>
    <t>56-61</t>
  </si>
  <si>
    <t>https://www.scopus.com/inward/record.uri?eid=2-s2.0-85045388423&amp;doi=10.1109%2fMCE.2017.2714419&amp;partnerID=40&amp;md5=518be88a41f7ca7bb6c8d0b2e0763ca3</t>
  </si>
  <si>
    <t>Fun Academic Cloud Computing: A Framework to Learn and Play Using Cloud Computing</t>
  </si>
  <si>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</si>
  <si>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</si>
  <si>
    <t>Alfadhli, S. &amp; Alsumait, A.</t>
  </si>
  <si>
    <t>2015 2nd International Conference on Computer Science, Computer Engineering, and Social Media, CSCESM 2015</t>
  </si>
  <si>
    <t>43-48</t>
  </si>
  <si>
    <t>https://www.scopus.com/inward/record.uri?eid=2-s2.0-84963569968&amp;doi=10.1109%2fCSCESM.2015.7331826&amp;partnerID=40&amp;md5=4191877da56f3430bc991d10e1f98a58</t>
  </si>
  <si>
    <t>Practical insights into the design of future disaster response training simulations</t>
  </si>
  <si>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</si>
  <si>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</si>
  <si>
    <t>Alharthi, S. A.; LaLone, N.; Khalaf, A. S.; Torres, R. C.; Nacke, L. E.; Dolgov, I. &amp; Toups, Z. O.</t>
  </si>
  <si>
    <t>Proceedings of the International ISCRAM Conference</t>
  </si>
  <si>
    <t>806-817</t>
  </si>
  <si>
    <t>https://www.scopus.com/inward/record.uri?eid=2-s2.0-85060723606&amp;partnerID=40&amp;md5=63485636b52c77b9e235c19223da6c1f</t>
  </si>
  <si>
    <t>Game authentication based on behavior pattern</t>
  </si>
  <si>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</si>
  <si>
    <t>Biometrics; Human computer interaction; Interactive computer graphics; Mobile computing; Mobile devices; Mobile security; Sensors; Smartphones, Android; Authentication systems; Behavior patterns; Gesture; Grid; Real environments; Security mechanism; Social applications, Authentication</t>
  </si>
  <si>
    <t>Ali, N. &amp; Yang, Y.</t>
  </si>
  <si>
    <t>151-156</t>
  </si>
  <si>
    <t>https://www.scopus.com/inward/record.uri?eid=2-s2.0-85041800164&amp;doi=10.1145%2f3151848.3151878&amp;partnerID=40&amp;md5=7cf2f6f54c2c3ecdbf1972d3299051f5</t>
  </si>
  <si>
    <t>Arabie sign language recognition using the Microsoft Kinect</t>
  </si>
  <si>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</si>
  <si>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</si>
  <si>
    <t>Aliyu, S.; Mohandes, M.; Deriche, M. &amp; Badran, S.</t>
  </si>
  <si>
    <t>13th International Multi-Conference on Systems, Signals and Devices, SSD 2016</t>
  </si>
  <si>
    <t>301-306</t>
  </si>
  <si>
    <t>https://www.scopus.com/inward/record.uri?eid=2-s2.0-84974577178&amp;doi=10.1109%2fSSD.2016.7473753&amp;partnerID=40&amp;md5=9b71713ae4787ebe51784c27cb9e111c</t>
  </si>
  <si>
    <t>QoS-Aware Resource Management in SDN-Based InterClouds: A Software Cybernetics Perspective</t>
  </si>
  <si>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</si>
  <si>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</si>
  <si>
    <t>Aliyu, S. O.; Chen, F. &amp; He, Y.</t>
  </si>
  <si>
    <t>Proceedings - 2017 IEEE International Conference on Software Quality, Reliability and Security Companion, QRS-C 2017</t>
  </si>
  <si>
    <t>429-434</t>
  </si>
  <si>
    <t>https://www.scopus.com/inward/record.uri?eid=2-s2.0-85034426643&amp;doi=10.1109%2fQRS-C.2017.77&amp;partnerID=40&amp;md5=76d97dca11fcb2f478b365b145e848eb</t>
  </si>
  <si>
    <t>Defining effectiveness of digital game-based learning: A socio-cognitive approach</t>
  </si>
  <si>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</si>
  <si>
    <t>Computer games; Cost effectiveness; Costs; Design; E-learning; Motivation; Software design, DGBL; Digital game-based learning; Effectiveness conceptualization; Instructional tool; Real world situations; Social cognitive theory; Transfer of learning; User requirements, Education computing</t>
  </si>
  <si>
    <t>All, A.; Castellar, E. N. P. &amp; Van Looy, J.</t>
  </si>
  <si>
    <t>Proceedings of the European Conference on Games-based Learning</t>
  </si>
  <si>
    <t>669-675</t>
  </si>
  <si>
    <t>https://www.scopus.com/inward/record.uri?eid=2-s2.0-84923549866&amp;partnerID=40&amp;md5=2667faa157254ed773d10419b877d572</t>
  </si>
  <si>
    <t>An inclusive framework for developing a car racing simulator game using artificial intelligence techniques and usability principles</t>
  </si>
  <si>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</si>
  <si>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</si>
  <si>
    <t>Almazaydeh, L.; Alajlounei, M. &amp; Ababneh, W.</t>
  </si>
  <si>
    <t>International Journal of Computing Science and Mathematics</t>
  </si>
  <si>
    <t>https://www.scopus.com/inward/record.uri?eid=2-s2.0-85086415324&amp;doi=10.1504%2fIJCSM.2018.090715&amp;partnerID=40&amp;md5=9beaf96733cab376b56210d5960c3040</t>
  </si>
  <si>
    <t>Satisficing Collaborative Decision Making and controlling for airport management</t>
  </si>
  <si>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</si>
  <si>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</si>
  <si>
    <t>Almeida, C. R. F.; Li, W. &amp; Meinerz, G. V.</t>
  </si>
  <si>
    <t>MESA 2014 - 10th IEEE/ASME International Conference on Mechatronic and Embedded Systems and Applications, Conference Proceedings</t>
  </si>
  <si>
    <t>https://www.scopus.com/inward/record.uri?eid=2-s2.0-84911967207&amp;doi=10.1109%2fMESA.2014.6935595&amp;partnerID=40&amp;md5=ed545a17241663232aefece654f81d69</t>
  </si>
  <si>
    <t>Video game scenery analysis with eye tracking</t>
  </si>
  <si>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</si>
  <si>
    <t>Data visualization; Eye movements; Information systems; Software design; Visualization, Data representation and visualization; Eye-tracking; Gaming experiences; Player behavior; Video game levels, Human computer interaction</t>
  </si>
  <si>
    <t>Almeida, S.; Mealha, Ó. &amp; Veloso, A.</t>
  </si>
  <si>
    <t>1-13</t>
  </si>
  <si>
    <t>https://www.scopus.com/inward/record.uri?eid=2-s2.0-84958042472&amp;doi=10.1016%2fj.entcom.2015.12.001&amp;partnerID=40&amp;md5=8f89b3c4ce47db071d021ef8267baa29</t>
  </si>
  <si>
    <t>cited By 11</t>
  </si>
  <si>
    <t>ALTRIRAS: A Computer Game for Training Children with Autism Spectrum Disorder in the Recognition of Basic Emotions</t>
  </si>
  <si>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</si>
  <si>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</si>
  <si>
    <t>Almeida, L. M.; Silva, D. P. D.; Theodório, D. P.; Silva, W. W.; Rodrigues, S. C. M.; Scardovelli, T. A.; Silva, A. P. D. &amp; Bissaco, M. A. S.</t>
  </si>
  <si>
    <t>International Journal of Computer Games Technology</t>
  </si>
  <si>
    <t>https://www.scopus.com/inward/record.uri?eid=2-s2.0-85066031402&amp;doi=10.1155%2f2019%2f4384896&amp;partnerID=40&amp;md5=0128c3d82d0cbc370eda26418b4174ba</t>
  </si>
  <si>
    <t>cited By 7</t>
  </si>
  <si>
    <t>The design and development of empathetic serious games for dyslexia: BCI arabic phonological processing training systems</t>
  </si>
  <si>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</si>
  <si>
    <t>Conceptual design; Personnel training; Speech; User interfaces, BCI; BMI; Brain machine interface; Dyslexia; Learning difficulties; SpLD; Usability, Brain computer interface</t>
  </si>
  <si>
    <t>Al-Rubaian, A.; Alssum, L.; Alharbi, R.; Alrajhi, W.; Aldayel, H.; Alangari, N.; Al-Negheimish, H.; Alfayez, A.; Alwaalan, S.; Aljindan, R.; Alshathri, A.; Alomar, D.; Alhudhud, G. &amp; Al-Wabil, A.</t>
  </si>
  <si>
    <t>105-112</t>
  </si>
  <si>
    <t>https://www.scopus.com/inward/record.uri?eid=2-s2.0-84958528070&amp;doi=10.1007%2f978-3-319-07638-6_11&amp;partnerID=40&amp;md5=c8f4c1b3eac7d32b524507e0c769bc74</t>
  </si>
  <si>
    <t>Parameters for video games for the treatment of mental illness in children</t>
  </si>
  <si>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</si>
  <si>
    <t>Diseases; Human computer interaction; Interactive computer graphics; Motivation, Behaviour patterns; Cogntive behavioural therapy; Computer based tools; Ethnographic study; Fundamental principles; Health professionals; Mental illness; Social learning theory, Computer games</t>
  </si>
  <si>
    <t>Alshanqiti, H. &amp; Blanchfield, P.</t>
  </si>
  <si>
    <t>https://www.scopus.com/inward/record.uri?eid=2-s2.0-84938604178&amp;partnerID=40&amp;md5=b6db9c17b0d65d71cbe3b0b62d002854</t>
  </si>
  <si>
    <t>The importance of social relations for well-being change in old age – Do game preferences change as well?</t>
  </si>
  <si>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</si>
  <si>
    <t>Human computer interaction; Social aspects, Game elements; Gamification; Interviews; Older adults; Psychological well-being; Semi structured interviews; Social relations; Social relationships, Computer games</t>
  </si>
  <si>
    <t>Altmeyer, M. &amp; Lessel, P.</t>
  </si>
  <si>
    <t>CEUR Workshop Proceedings</t>
  </si>
  <si>
    <t>https://www.scopus.com/inward/record.uri?eid=2-s2.0-85042382056&amp;partnerID=40&amp;md5=46c824787bc53591cd52584232d9c7b6</t>
  </si>
  <si>
    <t>Fostering creativity in the mixed-initiative evolutionary dungeon designer</t>
  </si>
  <si>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</si>
  <si>
    <t>Design; Software design, Adventure games; Creative skills; Game design patterns; Game development; Increasing costs; Mixed initiative; Mixed-initiative systems; Procedural content generations, Computer games</t>
  </si>
  <si>
    <t>Alvarez, A.; Dahlskog, S.; Font, J.; Holmberg, J.; Nolasco, C. &amp; Sterman, A.</t>
  </si>
  <si>
    <t>https://www.scopus.com/inward/record.uri?eid=2-s2.0-85055514392&amp;doi=10.1145%2f3235765.3235815&amp;partnerID=40&amp;md5=42f04ba13bf0d74efd837d904308b360</t>
  </si>
  <si>
    <t>PoolLiveAid: Augmented reality pool table to assist inexperienced players</t>
  </si>
  <si>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</si>
  <si>
    <t>Augmented reality; Computer graphics; Computer vision; Lakes; Trajectories, Augmented reality tools; On the flies; Pool games, Computer games</t>
  </si>
  <si>
    <t>Alves, R.; Sousa, L. &amp; Rodrigues, J. M. F.</t>
  </si>
  <si>
    <t>21st International Conference in Central Europe on Computer Graphics, Visualization and Computer Vision, WSCG 2013 - Communication Papers Proceedings</t>
  </si>
  <si>
    <t>184-193</t>
  </si>
  <si>
    <t>https://www.scopus.com/inward/record.uri?eid=2-s2.0-84926610491&amp;partnerID=40&amp;md5=2f955fc6d984367af23465d3a29f75b4</t>
  </si>
  <si>
    <t>Automatic layout code generation for android applications with multiple orientation support</t>
  </si>
  <si>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</si>
  <si>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</si>
  <si>
    <t>Alves, P.; Lopes, P. &amp; Paiva, S.</t>
  </si>
  <si>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</si>
  <si>
    <t>59-66</t>
  </si>
  <si>
    <t>https://www.scopus.com/inward/record.uri?eid=2-s2.0-84969257203&amp;partnerID=40&amp;md5=08ecef4d158f590f9cfbd9276ad20c62</t>
  </si>
  <si>
    <t>Data analytics with mlv-viewer</t>
  </si>
  <si>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</si>
  <si>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</si>
  <si>
    <t>Alves, C. M. O.; Cota, M. P. &amp; Castro, M. R. G.</t>
  </si>
  <si>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</si>
  <si>
    <t>27-33</t>
  </si>
  <si>
    <t>https://www.scopus.com/inward/record.uri?eid=2-s2.0-85101152461&amp;partnerID=40&amp;md5=156363fd12009c2961f2e3ad4a914d0d</t>
  </si>
  <si>
    <t>Evaluation of graphical user interfaces guidelines for virtual reality games</t>
  </si>
  <si>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</si>
  <si>
    <t>Entertainment; Graphical user interfaces; Human computer interaction; Software design; Virtual reality, Design and Development; Game development; Game Engine; New forms; New solutions; Video game, Computer games</t>
  </si>
  <si>
    <t>Alves, S.; Callado, A. &amp; Jucá, P.</t>
  </si>
  <si>
    <t>71-79</t>
  </si>
  <si>
    <t>https://www.scopus.com/inward/record.uri?eid=2-s2.0-85099437790&amp;doi=10.1109%2fSBGames51465.2020.00020&amp;partnerID=40&amp;md5=4de331849939a573fb48da30073253e7</t>
  </si>
  <si>
    <t>Extending the theory of planned behavior (TPB) to explain online game playing among Malaysian undergraduate students</t>
  </si>
  <si>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</si>
  <si>
    <t>Computer games; Human computer interaction; Social networking (online); Students, Flow; Malaysia; On-line games; Perceived enjoyment; Social interactions; Theory of Planned Behavior, Game theory</t>
  </si>
  <si>
    <t>Alzahrani, A. I.; Mahmud, I.; Ramayah, T.; Alfarraj, O. &amp; Alalwan, N.</t>
  </si>
  <si>
    <t>Telematics and Informatics</t>
  </si>
  <si>
    <t>239-251</t>
  </si>
  <si>
    <t>https://www.scopus.com/inward/record.uri?eid=2-s2.0-84995519554&amp;doi=10.1016%2fj.tele.2016.07.001&amp;partnerID=40&amp;md5=6afc9e6da745c78882380569ffa42576</t>
  </si>
  <si>
    <t>cited By 61</t>
  </si>
  <si>
    <t>Improving the Working Memory during Early Childhood Education Through the Use of an Interactive Gesture Game-Based Learning Approach</t>
  </si>
  <si>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</si>
  <si>
    <t>Computer control systems; Computer games; Game theory, Basic Mathematical Skills; Early childhood educations; Game-based Learning; Hand-gesture recognition; Interactive games; Learning performance; Quasi-experimental designs; Working memory, Human computer interaction</t>
  </si>
  <si>
    <t>Alzubi, T.; Fernandez, R.; Flores, J.; Duran, M. &amp; Cotos, J. M.</t>
  </si>
  <si>
    <t>IEEE Access</t>
  </si>
  <si>
    <t>53998-54009</t>
  </si>
  <si>
    <t>https://www.scopus.com/inward/record.uri?eid=2-s2.0-85053361017&amp;doi=10.1109%2fACCESS.2018.2870575&amp;partnerID=40&amp;md5=ae7c318fdf010e97e62c0097841f5155</t>
  </si>
  <si>
    <t>Formal Procedural Content Generation in games driven by social analyses</t>
  </si>
  <si>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</si>
  <si>
    <t>Artificial intelligence; Autonomous agents; Multi agent systems, Dynamic game; Game contents; Multi agent; Planning techniques; Procedural content generations; Role play; Social analysis; Time-consuming tasks, Computer games</t>
  </si>
  <si>
    <t>Amato, F. &amp; Moscato, F.</t>
  </si>
  <si>
    <t>Proceedings - 31st IEEE International Conference on Advanced Information Networking and Applications Workshops, WAINA 2017</t>
  </si>
  <si>
    <t>674-679</t>
  </si>
  <si>
    <t>https://www.scopus.com/inward/record.uri?eid=2-s2.0-85021439901&amp;doi=10.1109%2fWAINA.2017.3&amp;partnerID=40&amp;md5=52cffde73b49de98e3f3033999f27a16</t>
  </si>
  <si>
    <t>Generation of game contents by social media analysis and MAS planning</t>
  </si>
  <si>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</si>
  <si>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</si>
  <si>
    <t>Amato, F.; Moscato, F. &amp; Xhafa, F.</t>
  </si>
  <si>
    <t>Computers in Human Behavior</t>
  </si>
  <si>
    <t>286-294</t>
  </si>
  <si>
    <t>https://www.scopus.com/inward/record.uri?eid=2-s2.0-85062386729&amp;doi=10.1016%2fj.chb.2019.02.030&amp;partnerID=40&amp;md5=884ab3d09c9483fee8d6efa2fcff7734</t>
  </si>
  <si>
    <t>GLIESE-A Framework for Experimental Game Development</t>
  </si>
  <si>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</si>
  <si>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</si>
  <si>
    <t>Amendola, F.; Fernandez, M. &amp; Favre, L.</t>
  </si>
  <si>
    <t>Proceedings - 12th International Conference on Information Technology: New Generations, ITNG 2015</t>
  </si>
  <si>
    <t>528-533</t>
  </si>
  <si>
    <t>https://www.scopus.com/inward/record.uri?eid=2-s2.0-84936816976&amp;doi=10.1109%2fITNG.2015.89&amp;partnerID=40&amp;md5=1087ac1db10390f388aae6d6255093c2</t>
  </si>
  <si>
    <t>An empirical investigation on the impact of design pattern application on computer game defects</t>
  </si>
  <si>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</si>
  <si>
    <t>Computer game; Defect frequency; Design Patterns; Empirical investigation; Empirical studies; Open sources; Significant impacts; Software defects; Specific design, Computer software; Human computer interaction, Defects</t>
  </si>
  <si>
    <t>Ampatzoglou, A.; Kritikos, A.; Arvanitou, E.-M.; Gortzis, A.; Chatziasimidis, F. &amp; Stamelos, I.</t>
  </si>
  <si>
    <t>Proceedings of the 15th International Academic MindTrek Conference: Envisioning Future Media Environments, MindTrek 2011</t>
  </si>
  <si>
    <t>214-221</t>
  </si>
  <si>
    <t>https://www.scopus.com/inward/record.uri?eid=2-s2.0-84860692634&amp;doi=10.1145%2f2181037.2181074&amp;partnerID=40&amp;md5=0971f8012b93c034f64f7664a2f0ab24</t>
  </si>
  <si>
    <t>cited By 14</t>
  </si>
  <si>
    <t>Building and mining a repository of design pattern instances: Practical and research benefits</t>
  </si>
  <si>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</si>
  <si>
    <t>Software engineering, Computer game; Data sets; Design Patterns; Design solutions; Open source projects; Repository; Reusable components; Software project; Software Quality; Web repositories, Computer software selection and evaluation</t>
  </si>
  <si>
    <t>Ampatzoglou, A.; Michou, O. &amp; Stamelos, I.</t>
  </si>
  <si>
    <t>131-142</t>
  </si>
  <si>
    <t>https://www.scopus.com/inward/record.uri?eid=2-s2.0-84873823123&amp;doi=10.1016%2fj.entcom.2012.10.002&amp;partnerID=40&amp;md5=6c21c6fd1428f98428ba711a1c2cd08d</t>
  </si>
  <si>
    <t>cited By 26</t>
  </si>
  <si>
    <t>Strategic interaction analysis of privacy-sensitive end-users of cloud-based mobile apps</t>
  </si>
  <si>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</si>
  <si>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</si>
  <si>
    <t>Anastasopoulou, K.; Tryfonas, T. &amp; Kokolakis, S.</t>
  </si>
  <si>
    <t>209-216</t>
  </si>
  <si>
    <t>https://www.scopus.com/inward/record.uri?eid=2-s2.0-84880745319&amp;doi=10.1007%2f978-3-642-39345-7_22&amp;partnerID=40&amp;md5=d0092d5cffe3fbfce946610e07c69c72</t>
  </si>
  <si>
    <t>iThink: A library for classical planning in video-games</t>
  </si>
  <si>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</si>
  <si>
    <t>Classical planning; Commercial video; Game development; Game Engine; Goal-oriented behavior; Video game, Artificial intelligence; Computer software, Software design</t>
  </si>
  <si>
    <t>Anastassiou, V.-M.; Diamantopoulos, P.; Vassos, S. &amp; Koubarakis, M.</t>
  </si>
  <si>
    <t>106-113</t>
  </si>
  <si>
    <t>https://www.scopus.com/inward/record.uri?eid=2-s2.0-84861672911&amp;doi=10.1007%2f978-3-642-30448-4_14&amp;partnerID=40&amp;md5=ec8a71ee21422e5e018e374966cdd659</t>
  </si>
  <si>
    <t>Developing serious games for cultural heritage: A state-of-the-art Review</t>
  </si>
  <si>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</si>
  <si>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</si>
  <si>
    <t>Anderson, E. F.; McLoughlin, L.; Liarokapis, F.; Peters, C.; Petridis, P. &amp; de Freitas, S.</t>
  </si>
  <si>
    <t>Virtual Reality</t>
  </si>
  <si>
    <t>255-275</t>
  </si>
  <si>
    <t>https://www.scopus.com/inward/record.uri?eid=2-s2.0-78649514858&amp;doi=10.1007%2fs10055-010-0177-3&amp;partnerID=40&amp;md5=74e34a16c358fff2a58b9ec302a3ab56</t>
  </si>
  <si>
    <t>cited By 188</t>
  </si>
  <si>
    <t>A classification of scripting systems for entertainment and serious computer games</t>
  </si>
  <si>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</si>
  <si>
    <t>Computer game; Game development; Game Engine; High level of abstraction; Scripting languages, Computer software; High level languages; Human computer interaction; Social networking (online); Virtual reality, Software design</t>
  </si>
  <si>
    <t>Anderson, E. F.</t>
  </si>
  <si>
    <t>Proceedings - 2011 3rd International Conferenceon Games and Virtual Worlds for Serious Applications, VS-Games 2011</t>
  </si>
  <si>
    <t>47-54</t>
  </si>
  <si>
    <t>https://www.scopus.com/inward/record.uri?eid=2-s2.0-80052136158&amp;doi=10.1109%2fVS-GAMES.2011.13&amp;partnerID=40&amp;md5=556d805dca6ebd853a08a66464bc6771</t>
  </si>
  <si>
    <t>Choosing the infrastructure for entertainment and serious computer games - A whiteroom benchmark for game engine selection</t>
  </si>
  <si>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</si>
  <si>
    <t>Game development; Game Engine, Computer games; Interactive computer graphics; Virtual reality, Software design</t>
  </si>
  <si>
    <t>Anderson, E. F.; McLoughlin, L.; Watson, J.; Holmes, S.; Jones, P.; Pallett, H. &amp; Smith, B.</t>
  </si>
  <si>
    <t>2013 5th International Conference on Games and Virtual Worlds for Serious Applications, VS-GAMES 2013</t>
  </si>
  <si>
    <t>https://www.scopus.com/inward/record.uri?eid=2-s2.0-84889010437&amp;doi=10.1109%2fVS-GAMES.2013.6624223&amp;partnerID=40&amp;md5=7767a41f80ca7c2b3abc9d1ef5bd6e1d</t>
  </si>
  <si>
    <t>Aiming high: Undergraduate research projects in computer graphics and animation</t>
  </si>
  <si>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</si>
  <si>
    <t>Animation; Computer graphics; Curricula; Software design; Teaching, Advanced researches; Computer game development; Computer graphics and animations; Creative industries; Research and development; Teaching and learning; Undergraduate degrees; Undergraduate research, Computer games</t>
  </si>
  <si>
    <t>Anderson, E. F.; Adzhiev, V. &amp; Fryazinov, O.</t>
  </si>
  <si>
    <t>European Association for Computer Graphics - 37th Annual Conference, EUROGRAPHICS 2016 - Education Papers</t>
  </si>
  <si>
    <t>https://www.scopus.com/inward/record.uri?eid=2-s2.0-85093984790&amp;doi=10.2312%2feged.20161021&amp;partnerID=40&amp;md5=a313e83557e6c9be89ba0d44b8d94393</t>
  </si>
  <si>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Eurographics Association.</t>
  </si>
  <si>
    <t>European Association for Computer Graphics - 37th Annual Conference, EUROGRAPHICS 2016 - Full Papers</t>
  </si>
  <si>
    <t>17-24</t>
  </si>
  <si>
    <t>https://www.scopus.com/inward/record.uri?eid=2-s2.0-85051282120&amp;doi=10.2312%2feged.20161021&amp;partnerID=40&amp;md5=c8ce6ba7ebca85984a7b7aacedbc0dce</t>
  </si>
  <si>
    <t>Design and development of “battle drone” computer-based trading card game (CTCG)</t>
  </si>
  <si>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</si>
  <si>
    <t>Commerce; Drones; Information systems; Information use; Life cycle; Software design, Barcode systems; Card games; Design and Development; Development method; Game design; Game development; Game rules; Strategy games, Computer games</t>
  </si>
  <si>
    <t>Andrea, R.; Nursobah &amp; Kopel, M.</t>
  </si>
  <si>
    <t>574-585</t>
  </si>
  <si>
    <t>https://www.scopus.com/inward/record.uri?eid=2-s2.0-85053841110&amp;doi=10.1007%2f978-3-319-98678-4_57&amp;partnerID=40&amp;md5=b44c44eabeb392e465561bf6bf0c63ae</t>
  </si>
  <si>
    <t>A framework to design, develop, and evaluate immersive and collaborative serious games in cultural heritage</t>
  </si>
  <si>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</si>
  <si>
    <t>Education; Human computer interaction; Knowledge acquisition, Cultural heritages; Design frameworks; Early design phase; Evaluation phase; Game evaluations; Game-based Learning; Video game; Whole process, Serious games</t>
  </si>
  <si>
    <t>Andreoli, R.; Corolla, A.; Faggiano, A.; Malandrino, D.; Pirozzi, D.; Ranaldi, M.; Santangelo, G. &amp; Scarano, V.</t>
  </si>
  <si>
    <t>Journal on Computing and Cultural Heritage</t>
  </si>
  <si>
    <t>https://www.scopus.com/inward/record.uri?eid=2-s2.0-85038576642&amp;doi=10.1145%2f3064644&amp;partnerID=40&amp;md5=d82d18b6e30079cdacafbbc5c767f8c5</t>
  </si>
  <si>
    <t>cited By 24</t>
  </si>
  <si>
    <t>Codeadventure: An adventure game for computer science education</t>
  </si>
  <si>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</si>
  <si>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</si>
  <si>
    <t>Andreou, P.; Nicou, G.; Polycarpou, I.; Germanakos, P. &amp; Paspallis, N.</t>
  </si>
  <si>
    <t>423-432</t>
  </si>
  <si>
    <t>https://www.scopus.com/inward/record.uri?eid=2-s2.0-85025120339&amp;doi=10.1007%2f978-3-319-58509-3_33&amp;partnerID=40&amp;md5=a96327620c6d37416e53fd1cc77940b8</t>
  </si>
  <si>
    <t>Fiero and flow in online competitive gaming: The gaming engagement framework</t>
  </si>
  <si>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</si>
  <si>
    <t>Computer applications; Computer simulation, Competitive gamings; Engagement levels; Game development; Mixed method; Qualitative data; User perceptions, Software design</t>
  </si>
  <si>
    <t>Andrews, S.; Bradbury, R. E. &amp; Crawford, C. M.</t>
  </si>
  <si>
    <t>International Journal of Gaming and Computer-Mediated Simulations</t>
  </si>
  <si>
    <t>28-42</t>
  </si>
  <si>
    <t>https://www.scopus.com/inward/record.uri?eid=2-s2.0-85084386940&amp;doi=10.4018%2fIJGCMS.2020010102&amp;partnerID=40&amp;md5=cc76bfde0575a80ff1900718fb2ce04e</t>
  </si>
  <si>
    <t>Representation and frequency of player choice in player-oriented dynamic difficulty adjustment systems</t>
  </si>
  <si>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</si>
  <si>
    <t>Interactive computer systems, Difficulty adjustment; Player-oriented; Task difficulty; User experience; Video game, Human computer interaction</t>
  </si>
  <si>
    <t>Ang, D. &amp; Mitchell, A.</t>
  </si>
  <si>
    <t>589-600</t>
  </si>
  <si>
    <t>https://www.scopus.com/inward/record.uri?eid=2-s2.0-85075003098&amp;doi=10.1145%2f3311350.3347165&amp;partnerID=40&amp;md5=834806c58ed96cbd5b9792daadbeeb13</t>
  </si>
  <si>
    <t>Tight Integration of Rule-Based Tools in Game Development</t>
  </si>
  <si>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</si>
  <si>
    <t>Artificial intelligence; Computer circuits; Integration; Knowledge based systems; Knowledge representation; Life cycle; Logic programming, Answer set programming; Game Programming; Knowledge representation and reasoning; Logic programs; Unity, Software design</t>
  </si>
  <si>
    <t>Angilica, D.; Ianni, G. &amp; Pacenza, F.</t>
  </si>
  <si>
    <t>3-17</t>
  </si>
  <si>
    <t>https://www.scopus.com/inward/record.uri?eid=2-s2.0-85076750508&amp;doi=10.1007%2f978-3-030-35166-3_1&amp;partnerID=40&amp;md5=897fc4eb6f1b4245d16b6029a6cd4b4e</t>
  </si>
  <si>
    <t>Relation between cybernetics and information security: from Norbert Wiener’s perspectives</t>
  </si>
  <si>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</si>
  <si>
    <t>Cognitive systems; Computer games; Cybernetics; Digital forensics; Game theory, Behavioral approaches; Design/methodology/approach; Game-theoretic; Human being; Information security area; Philosophy; Qualitative analysis; Research challenges, Security of data</t>
  </si>
  <si>
    <t>Anjaria, K. &amp; Mishra, A.</t>
  </si>
  <si>
    <t>Kybernetes</t>
  </si>
  <si>
    <t>1654-1673</t>
  </si>
  <si>
    <t>https://www.scopus.com/inward/record.uri?eid=2-s2.0-85033469910&amp;doi=10.1108%2fK-04-2017-0129&amp;partnerID=40&amp;md5=9d94ee458f5f7a1b3f864820cae2397c</t>
  </si>
  <si>
    <t>Safe science classrooms: Teacher training through serious educational games</t>
  </si>
  <si>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</si>
  <si>
    <t>Annetta, L.; Lamb, R.; Minogue, J.; Folta, E.; Holmes, S.; Vallett, D. &amp; Cheng, R.</t>
  </si>
  <si>
    <t>Information Sciences</t>
  </si>
  <si>
    <t>61-74</t>
  </si>
  <si>
    <t>https://www.scopus.com/inward/record.uri?eid=2-s2.0-84894418852&amp;doi=10.1016%2fj.ins.2013.10.028&amp;partnerID=40&amp;md5=2403ce8d74cdc9ef6d645d4c0aec9066</t>
  </si>
  <si>
    <t>cited By 19</t>
  </si>
  <si>
    <t>Datamining to Alert the Formation of Women Objectification Stereotypes in Video Games</t>
  </si>
  <si>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</si>
  <si>
    <t>Artificial intelligence; Intelligent systems; Interactive computer graphics; Knowledge acquisition; Software design, Conceptual frameworks; Literature reviews; Secondary datum; Social issues; Video game, Human computer interaction</t>
  </si>
  <si>
    <t>Ansari, R.; Jaffar, B. A.; Riaz, S.; Kaur, M. J. &amp; Mushtaq, A.</t>
  </si>
  <si>
    <t>Proceedings - 2019 Amity International Conference on Artificial Intelligence, AICAI 2019</t>
  </si>
  <si>
    <t>521-526</t>
  </si>
  <si>
    <t>https://www.scopus.com/inward/record.uri?eid=2-s2.0-85065617756&amp;doi=10.1109%2fAICAI.2019.8701256&amp;partnerID=40&amp;md5=e0992694b515ef3e4a4d724091b476ca</t>
  </si>
  <si>
    <t>Program wars a card game for learning programming and cybersecurity concepts</t>
  </si>
  <si>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</si>
  <si>
    <t>Ada (programming language); Education computing, Card games; Cyber-security educations; Learning experiences; Learning programming; Programming language education; Science learning; Teaching programming; WEB application, Computer games</t>
  </si>
  <si>
    <t>Anvik, J.; Cote, V. &amp; Riehl, J.</t>
  </si>
  <si>
    <t>SIGCSE 2019 - Proceedings of the 50th ACM Technical Symposium on Computer Science Education</t>
  </si>
  <si>
    <t>393-399</t>
  </si>
  <si>
    <t>https://www.scopus.com/inward/record.uri?eid=2-s2.0-85064400952&amp;doi=10.1145%2f3287324.3287496&amp;partnerID=40&amp;md5=92439bd7abd47abdb660e319259024e7</t>
  </si>
  <si>
    <t>A game player expertise level classification system using electroencephalography (EEG)</t>
  </si>
  <si>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</si>
  <si>
    <t>Anwar, S. M.; Saeed, S. M. U.; Majid, M.; Usman, S.; Mehmood, C. A. &amp; Liu, W.</t>
  </si>
  <si>
    <t>Applied Sciences (Switzerland)</t>
  </si>
  <si>
    <t>https://www.scopus.com/inward/record.uri?eid=2-s2.0-85039555769&amp;doi=10.3390%2fapp8010018&amp;partnerID=40&amp;md5=34ec3a69b5765d78dbcd4e207e924fe2</t>
  </si>
  <si>
    <t>cited By 12</t>
  </si>
  <si>
    <t>Classification of Expert-Novice Level of Mobile Game Players Using Electroencephalography</t>
  </si>
  <si>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</si>
  <si>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</si>
  <si>
    <t>Anwar, S. M.; Saeed, S. M. U. &amp; Majid, M.</t>
  </si>
  <si>
    <t>Proceedings - 14th International Conference on Frontiers of Information Technology, FIT 2016</t>
  </si>
  <si>
    <t>315-318</t>
  </si>
  <si>
    <t>https://www.scopus.com/inward/record.uri?eid=2-s2.0-85026887454&amp;doi=10.1109%2fFIT.2016.064&amp;partnerID=40&amp;md5=64043a9ad663f51ea2633afdb39ecad5</t>
  </si>
  <si>
    <t>cited By 6</t>
  </si>
  <si>
    <t>MDA approach for reusability in serious game and E-learning design</t>
  </si>
  <si>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</si>
  <si>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</si>
  <si>
    <t>Aouadi, N.; Pernelle, P.; Amar, C. B. &amp; Carron, T.</t>
  </si>
  <si>
    <t>206-212</t>
  </si>
  <si>
    <t>https://www.scopus.com/inward/record.uri?eid=2-s2.0-84995938833&amp;doi=10.1007%2f978-3-319-47440-3_23&amp;partnerID=40&amp;md5=6c3c7dc1b4bf3e811146e5d36b51c370</t>
  </si>
  <si>
    <t>The 51% Attack on Blockchains: A Mining Behavior Study</t>
  </si>
  <si>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</si>
  <si>
    <t>Bitcoin; Computation theory; Ethereum; Miners; Risk assessment, 51% attack; Behavior studies; Block-chain; Consensus algorithms; Double-speding; Hash rate; License; Proof of work; Proposal, Blockchain</t>
  </si>
  <si>
    <t>Aponte-Novoa, F. A.; Orozco, A. L. S.; Villanueva-Polanco, R. &amp; Wightman, P.</t>
  </si>
  <si>
    <t>https://www.scopus.com/inward/record.uri?eid=2-s2.0-85117315019&amp;doi=10.1109%2fACCESS.2021.3119291&amp;partnerID=40&amp;md5=039bd4741be55e9c8ebe306f868a9340</t>
  </si>
  <si>
    <t>Steam's Early Access Model: A Study on Consumers' Perspective</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</si>
  <si>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</si>
  <si>
    <t>Computer games; Electronic commerce; Human computer interaction; Interactive computer graphics; Steam, Access models; B2B2C; Crowdfunding; Digital Delivery; Digital distribution; Exponential increase; Game development; Video game development, Software design</t>
  </si>
  <si>
    <t>Arafat, M.; Qusef, A. &amp; Al-Taher, S.</t>
  </si>
  <si>
    <t>2019 IEEE Jordan International Joint Conference on Electrical Engineering and Information Technology, JEEIT 2019 - Proceedings</t>
  </si>
  <si>
    <t>336-341</t>
  </si>
  <si>
    <t>https://www.scopus.com/inward/record.uri?eid=2-s2.0-85067112247&amp;doi=10.1109%2fJEEIT.2019.8717501&amp;partnerID=40&amp;md5=d94aeedaea5793c947e19444eda0aa44</t>
  </si>
  <si>
    <t>A tale of two online communities: Fostering collaboration and creativity in scientists and children</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</si>
  <si>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</si>
  <si>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</si>
  <si>
    <t>Aragon, C. R.; Poon, S. S.; Monroy-Hernández, A. &amp; Aragon, D.</t>
  </si>
  <si>
    <t>C and C 2009 - Proceedings of the 2009 ACM SIGCHI Conference on Creativity and Cognition</t>
  </si>
  <si>
    <t>9-18</t>
  </si>
  <si>
    <t>https://www.scopus.com/inward/record.uri?eid=2-s2.0-84962124530&amp;doi=10.1145%2f1640233.1640239&amp;partnerID=40&amp;md5=b8db450e5b14af64bdfe6ee0efe1c591</t>
  </si>
  <si>
    <t>cited By 50</t>
  </si>
  <si>
    <t>Using Affective Computing to Automatically Adapt Serious Games for Rehabilitation</t>
  </si>
  <si>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</si>
  <si>
    <t>Computer games; Virtual reality, Affective Adaptation; Affective Computing; Automatic adaptation; Development costs; Health professionals; ITS architecture; Motor rehabilitation; Virtual rehabilitation, Serious games</t>
  </si>
  <si>
    <t>Aranha, R. V.; Silva, L. S.; Chaim, M. L. &amp; Nunes, F. D. L. D. S.</t>
  </si>
  <si>
    <t>Proceedings - IEEE Symposium on Computer-Based Medical Systems</t>
  </si>
  <si>
    <t>55-60</t>
  </si>
  <si>
    <t>https://www.scopus.com/inward/record.uri?eid=2-s2.0-85040345126&amp;doi=10.1109%2fCBMS.2017.89&amp;partnerID=40&amp;md5=fcefac3d30a9189001a939fd28557396</t>
  </si>
  <si>
    <t>Generalized Nash Equilibria for the Service Provisioning Problem in Multi-Cloud Systems</t>
  </si>
  <si>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</si>
  <si>
    <t>Cloud computing; Computation theory; Computer games; Costs; Game theory, Cloud technologies; Cost minimization; Game theory models; Generalized Nash equilibrium; Provisioning policies; Runtime management; Service provisioning; Work-load distribution, Infrastructure as a service (IaaS)</t>
  </si>
  <si>
    <t>Ardagna, D.; Ciavotta, M. &amp; Passacantando, M.</t>
  </si>
  <si>
    <t>IEEE Transactions on Services Computing</t>
  </si>
  <si>
    <t>381-395</t>
  </si>
  <si>
    <t>https://www.scopus.com/inward/record.uri?eid=2-s2.0-85027439924&amp;doi=10.1109%2fTSC.2015.2477836&amp;partnerID=40&amp;md5=6bfd19ccd6c0614e2ccea1b4da043cd1</t>
  </si>
  <si>
    <t>cited By 55</t>
  </si>
  <si>
    <t>Conquer the Net: An educational computer game to learn the basic configuration of networking components</t>
  </si>
  <si>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</si>
  <si>
    <t>Computer game; Computer laboratory; Cooperative and competitive learning; Educational computer game; Educational game; Laboratory sessions; networking; Networking equipment; Serious games; Student access, Computer software; Human computer interaction, Education</t>
  </si>
  <si>
    <t>Arevalillo-Herráez, M.; Morán-Gómez, R. &amp; Claver, J. M.</t>
  </si>
  <si>
    <t>Computer Applications in Engineering Education</t>
  </si>
  <si>
    <t>72-77</t>
  </si>
  <si>
    <t>https://www.scopus.com/inward/record.uri?eid=2-s2.0-84856829584&amp;doi=10.1002%2fcae.20374&amp;partnerID=40&amp;md5=b07f155fa72cd25b16df331c1fa6f9f8</t>
  </si>
  <si>
    <t>Development of Encantasya: War of the Four Kingdoms</t>
  </si>
  <si>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</si>
  <si>
    <t>Application programs; Computer games; Computer software; Hard disk storage; Software testing; Windows operating system, Autodesk mayas; Encantasya; Game development; Game playing; Game software; Graphics card; Role-playing game; Tactical RPG, Software design</t>
  </si>
  <si>
    <t>Arguson, A. C. &amp; Aldea, W.A., I. I. I.</t>
  </si>
  <si>
    <t>23-27</t>
  </si>
  <si>
    <t>https://www.scopus.com/inward/record.uri?eid=2-s2.0-85019431288&amp;doi=10.1145%2f3056662.3056684&amp;partnerID=40&amp;md5=3ca4c06295a8906c37162cbb52780513</t>
  </si>
  <si>
    <t>Enhancing the Monte Carlo Tree Search Algorithm for Video Game Testing</t>
  </si>
  <si>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</si>
  <si>
    <t>Artificial intelligence; Budget control; Monte Carlo methods; Testbeds; Trees (mathematics), Computational budget; Game playing; Game testing; Human likeness; Human-like agents; Monte Carlo tree search (MCTS); Monte-Carlo tree searches; Reuse strategy, Human computer interaction</t>
  </si>
  <si>
    <t>Ariyurek, S.; Betin-Can, A. &amp; Surer, E.</t>
  </si>
  <si>
    <t>IEEE Conference on Computatonal Intelligence and Games, CIG</t>
  </si>
  <si>
    <t>25-32</t>
  </si>
  <si>
    <t>https://www.scopus.com/inward/record.uri?eid=2-s2.0-85096915559&amp;doi=10.1109%2fCoG47356.2020.9231670&amp;partnerID=40&amp;md5=3d87eee4695557caf907eabe3bb7743c</t>
  </si>
  <si>
    <t>Automated Video Game Testing Using Synthetic and Humanlike Agents</t>
  </si>
  <si>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</si>
  <si>
    <t>Inverse problems; Reinforcement learning, Automated test; Automated video; Human likeness; Human-like agents; Inverse reinforcement learning; Monte Carlo tree search (MCTS); Synthetic agents; Test sequence, Human computer interaction</t>
  </si>
  <si>
    <t>50-67</t>
  </si>
  <si>
    <t>https://www.scopus.com/inward/record.uri?eid=2-s2.0-85103219537&amp;doi=10.1109%2fTG.2019.2947597&amp;partnerID=40&amp;md5=8a1cc6935c16aba85b3cc7aeeefb40a6</t>
  </si>
  <si>
    <t>Programming is Fun! A Survey of the STEAM Digital Distribution Platform</t>
  </si>
  <si>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</si>
  <si>
    <t>Engineering education; Human computer interaction; Software engineering; Surveys, Algorithm design; Body of knowledge; Coding skills; Computational thinkings; Digital distribution; Educational tools; Video game, Serious games</t>
  </si>
  <si>
    <t>Arnedo-Moreno, J. &amp; Garcia-Solorzano, D.</t>
  </si>
  <si>
    <t>2020 IEEE 32nd Conference on Software Engineering Education and Training, CSEE and T 2020</t>
  </si>
  <si>
    <t>325-328</t>
  </si>
  <si>
    <t>https://www.scopus.com/inward/record.uri?eid=2-s2.0-85097652114&amp;doi=10.1109%2fCSEET49119.2020.9206214&amp;partnerID=40&amp;md5=3153174f12c33b6992cb3af6f38420fe</t>
  </si>
  <si>
    <t>Testing autonomous robot control software using procedural content generation</t>
  </si>
  <si>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</si>
  <si>
    <t>Autonomous robot control; autonomy; Procedural content generations; Robot simulators; Scoring systems; simulation; Time-consuming tasks; Video game industry, Algorithms; Faulting; Robots; Software testing, Security of data</t>
  </si>
  <si>
    <t>Arnold, J. &amp; Alexander, R.</t>
  </si>
  <si>
    <t>33-44</t>
  </si>
  <si>
    <t>https://www.scopus.com/inward/record.uri?eid=2-s2.0-84886430706&amp;doi=10.1007%2f978-3-642-40793-2_4&amp;partnerID=40&amp;md5=f406f48cc3583f029dc879232a581557</t>
  </si>
  <si>
    <t>Learning to select mates in evolving non-playable characters</t>
  </si>
  <si>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</si>
  <si>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</si>
  <si>
    <t>Ashley, D. R.; Chockalingam, V.; Kuzma, B. &amp; Bulitko, V.</t>
  </si>
  <si>
    <t>https://www.scopus.com/inward/record.uri?eid=2-s2.0-85073105109&amp;doi=10.1109%2fCIG.2019.8848114&amp;partnerID=40&amp;md5=879475ca35fece3d725efc054a4586af</t>
  </si>
  <si>
    <t>Game design document format for video games with passive dynamic difficulty adjustment</t>
  </si>
  <si>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</si>
  <si>
    <t>Atmaja, P. W.; Siahaan, D. O. &amp; Kuswardayan, D. I.</t>
  </si>
  <si>
    <t>Register: Jurnal Ilmiah Teknologi Sistem Informasi</t>
  </si>
  <si>
    <t>86-97</t>
  </si>
  <si>
    <t>https://www.scopus.com/inward/record.uri?eid=2-s2.0-85112451102&amp;doi=10.26594%2fregister.v2i2.551&amp;partnerID=40&amp;md5=1e80e897c2698782efd76da7ce63ee70</t>
  </si>
  <si>
    <t>Are we playing yet? A review of gamified enterprise systems</t>
  </si>
  <si>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</si>
  <si>
    <t>Human computer interaction; Information systems, Employee motivation; Enterprise system; Game elements; Gamification; Implications for futures; Literature reviews; Organizational process; Video game, Embedded systems</t>
  </si>
  <si>
    <t>Augustin, K.; Thiebes, S.; Lins, S.; Linden, R. &amp; Basten, D.</t>
  </si>
  <si>
    <t>Pacific Asia Conference on Information Systems, PACIS 2016 - Proceedings</t>
  </si>
  <si>
    <t>https://www.scopus.com/inward/record.uri?eid=2-s2.0-85011028460&amp;partnerID=40&amp;md5=d50089df51a3e5007ac524756541e86f</t>
  </si>
  <si>
    <t>The trails of Just Cause 2: Spatio-temporal player profiling in open-world games</t>
  </si>
  <si>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</si>
  <si>
    <t>Cluster analysis; Computer games; Degrees of freedom (mechanics), Behavioral profiling; Game analytics; Game development; Open world; Profiling, Software design</t>
  </si>
  <si>
    <t>Aung, M.; Demediuk, S.; Sun, Y.; Tu, Y.; Ang, Y.; Nekkanti, S.; Raghav, S.; Klabjan, D.; Sifa, R. &amp; Drachen, A.</t>
  </si>
  <si>
    <t>https://www.scopus.com/inward/record.uri?eid=2-s2.0-85072844880&amp;doi=10.1145%2f3337722.3337765&amp;partnerID=40&amp;md5=39c63c1914e63de5979071011ae64229</t>
  </si>
  <si>
    <t>Preparing Primary School Teachers for Teaching Computational Thinking: A Systematic Review</t>
  </si>
  <si>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</si>
  <si>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</si>
  <si>
    <t>Ausiku, M. &amp; Matthee, M.</t>
  </si>
  <si>
    <t>202-213</t>
  </si>
  <si>
    <t>https://www.scopus.com/inward/record.uri?eid=2-s2.0-85101564170&amp;doi=10.1007%2f978-3-030-66906-5_19&amp;partnerID=40&amp;md5=5be2e3220b13769adc05ce4bbd54fc0a</t>
  </si>
  <si>
    <t>LeGACy Code: Studying How (Amateur) Game Developers Used Graphic Adventure Creator</t>
  </si>
  <si>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</si>
  <si>
    <t>Codes (symbols); Computer games; Computer programming, Adventure games; Contextual information; Empirical data; Game development; Interdisciplinary collaborations; Software frameworks; Static and dynamic analysis; Tools and technologies, Software design</t>
  </si>
  <si>
    <t>Aycock, J. &amp; Biittner, K.</t>
  </si>
  <si>
    <t>https://www.scopus.com/inward/record.uri?eid=2-s2.0-85092296226&amp;doi=10.1145%2f3402942.3402988&amp;partnerID=40&amp;md5=c8fc5c928384d7c3404963c4bc14af55</t>
  </si>
  <si>
    <t>Development of ecocampus: A prototype system for sustainable building design education</t>
  </si>
  <si>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</si>
  <si>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</si>
  <si>
    <t>Ayer, S. K.; Messner, J. I. &amp; Anumba, C. J.</t>
  </si>
  <si>
    <t>Journal of Information Technology in Construction</t>
  </si>
  <si>
    <t>520-533</t>
  </si>
  <si>
    <t>https://www.scopus.com/inward/record.uri?eid=2-s2.0-84937206001&amp;partnerID=40&amp;md5=bc0fb7e123fd851075c8a625714d3d32</t>
  </si>
  <si>
    <t>An optimization of CPS model in computer games development for non programmers</t>
  </si>
  <si>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</si>
  <si>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</si>
  <si>
    <t>Ayyad, R.; Hosam, A.-S.; Masood, M. &amp; Abbas, M.</t>
  </si>
  <si>
    <t>Proceedings - 2nd International Conference on Computational Intelligence, Modelling and Simulation, CIMSim 2010</t>
  </si>
  <si>
    <t>125-128</t>
  </si>
  <si>
    <t>https://www.scopus.com/inward/record.uri?eid=2-s2.0-79952081926&amp;doi=10.1109%2fCIMSiM.2010.23&amp;partnerID=40&amp;md5=69cfa5bac577dfa42c9af6a8b081693d</t>
  </si>
  <si>
    <t>A multi-user virtual laboratory environment for gear train design</t>
  </si>
  <si>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</si>
  <si>
    <t>Computer games; Environmental regulations; Epicyclic gears; Students, Conventional computers; Gear train; Laboratory environment; Laboratory exercise; Mechanical engineering majors; Teaching assistants; Virtual laboratories; Virtual learning, Laboratories</t>
  </si>
  <si>
    <t>Aziz, E.-S. S.; Chang, Y.; Esche, S. K. &amp; Chassapis, C.</t>
  </si>
  <si>
    <t>788-802</t>
  </si>
  <si>
    <t>https://www.scopus.com/inward/record.uri?eid=2-s2.0-84911417639&amp;doi=10.1002%2fcae.21573&amp;partnerID=40&amp;md5=4fb308d07fa698054b8c9897fde2b6e6</t>
  </si>
  <si>
    <t>cited By 28</t>
  </si>
  <si>
    <t>Digital addiction: Systematic review of computer game addiction impact on adolescent physical health</t>
  </si>
  <si>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</si>
  <si>
    <t>Aziz, N.; Nordin, M. J.; Abdulkadir, S. J. &amp; Salih, M. M. M.</t>
  </si>
  <si>
    <t>Electronics (Switzerland)</t>
  </si>
  <si>
    <t>https://www.scopus.com/inward/record.uri?eid=2-s2.0-85104495420&amp;doi=10.3390%2felectronics10090996&amp;partnerID=40&amp;md5=142ed35112fa1c929cf6057c730d9640</t>
  </si>
  <si>
    <t>Developing games for non-leisure contexts: Identification of challenges and research gaps</t>
  </si>
  <si>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</si>
  <si>
    <t>Computer games; Interactive computer graphics; Life cycle; Virtual reality, development; Digital games; Game design; Gamification; Literature reviews; organizational deployment; Research gaps; System life cycle, Serious games</t>
  </si>
  <si>
    <t>Backlund, P.; Engström, H.; Berg Marklund, B. &amp; Toftedahl, M.</t>
  </si>
  <si>
    <t>2017 9th International Conference on Virtual Worlds and Games for Serious Applications, VS-Games 2017 - Proceedings</t>
  </si>
  <si>
    <t>15-22</t>
  </si>
  <si>
    <t>https://www.scopus.com/inward/record.uri?eid=2-s2.0-85034633168&amp;doi=10.1109%2fVS-GAMES.2017.8055806&amp;partnerID=40&amp;md5=d7421b1d6853ea214e77306e94a6e6b8</t>
  </si>
  <si>
    <t>A Formal Model of Patrolling Game and its Agent-Based Simulation Using Jason</t>
  </si>
  <si>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</si>
  <si>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</si>
  <si>
    <t>Badica, A.; Badica, C.; Sitnikov, C. &amp; Leon, F.</t>
  </si>
  <si>
    <t>Proceedings - 2017 25th Euromicro International Conference on Parallel, Distributed and Network-Based Processing, PDP 2017</t>
  </si>
  <si>
    <t>376-380</t>
  </si>
  <si>
    <t>https://www.scopus.com/inward/record.uri?eid=2-s2.0-85019562794&amp;doi=10.1109%2fPDP.2017.95&amp;partnerID=40&amp;md5=e0628cdae46999bd7e09670f89d6e538</t>
  </si>
  <si>
    <t>Development of a Puzzle Game to Learn Coding for Elementary Students</t>
  </si>
  <si>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</si>
  <si>
    <t>Application programs; Codes (symbols); Computer games; Curricula; Human computer interaction; Information management, Coding game; Elementary schools; Elementary students; Management systems; Puzzle games; Quality improvement; Real time analysis; Software education, Students</t>
  </si>
  <si>
    <t>Baek, J. &amp; Oh, G.</t>
  </si>
  <si>
    <t>267-279</t>
  </si>
  <si>
    <t>https://www.scopus.com/inward/record.uri?eid=2-s2.0-85072854282&amp;doi=10.1007%2f978-3-030-30033-3_21&amp;partnerID=40&amp;md5=d22336af55da162d74e2d0a8a5c39d69</t>
  </si>
  <si>
    <t>A framework to create conversational agents for the development of video games by end-users</t>
  </si>
  <si>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</si>
  <si>
    <t>Digital subscriber lines; Interactive computer graphics; Natural language processing systems; Problem oriented languages; Software design, Chatbots; Conversational agents; Domain specific languages; End user development; Model-driven Engineering; Video game, Human computer interaction</t>
  </si>
  <si>
    <t>Baena-Perez, R.; Ruiz-Rube, I.; Dodero, J. M. &amp; Bolivar, M. A.</t>
  </si>
  <si>
    <t>Communications in Computer and Information Science</t>
  </si>
  <si>
    <t>216-226</t>
  </si>
  <si>
    <t>https://www.scopus.com/inward/record.uri?eid=2-s2.0-85080903984&amp;doi=10.1007%2f978-3-030-41913-4_18&amp;partnerID=40&amp;md5=ac7e3128a5fccae30c4409430f544b32</t>
  </si>
  <si>
    <t>Diabetic Mario: Designing and Evaluating Mobile Games for Diabetes Education</t>
  </si>
  <si>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</si>
  <si>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</si>
  <si>
    <t>Baghaei, N.; Nandigam, D.; Casey, J.; DIreito, A. &amp; Maddison, R.</t>
  </si>
  <si>
    <t>270-278</t>
  </si>
  <si>
    <t>https://www.scopus.com/inward/record.uri?eid=2-s2.0-84987923237&amp;doi=10.1089%2fg4h.2015.0038&amp;partnerID=40&amp;md5=927d95ee3fc8f5a6a4a26f9843e52536</t>
  </si>
  <si>
    <t>cited By 20</t>
  </si>
  <si>
    <t>Designing mobile games for improving self-esteem in children with ADHD</t>
  </si>
  <si>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</si>
  <si>
    <t>Baghaei, N.; Casey, J.; Ahmad, Y.; Liang, H.-N. &amp; Yu, Z.</t>
  </si>
  <si>
    <t>Lecture Notes in Educational Technology</t>
  </si>
  <si>
    <t>51-59</t>
  </si>
  <si>
    <t>https://www.scopus.com/inward/record.uri?eid=2-s2.0-85032388698&amp;doi=10.1007%2f978-981-287-868-7_6&amp;partnerID=40&amp;md5=74a35c6b6bf4e709038981fcd6e2a20c</t>
  </si>
  <si>
    <t>A swarm intelligence algorithm based game theory</t>
  </si>
  <si>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</si>
  <si>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</si>
  <si>
    <t>Bai, Y.-P. &amp; Zhang, Y.</t>
  </si>
  <si>
    <t>287-297</t>
  </si>
  <si>
    <t>https://www.scopus.com/inward/record.uri?eid=2-s2.0-84886536085&amp;doi=10.1504%2fIJCSM.2013.057255&amp;partnerID=40&amp;md5=0a8bcda31feb5569e2c144bcc2b68510</t>
  </si>
  <si>
    <t>Analyzing video game completion achievements implications for game project scope</t>
  </si>
  <si>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</si>
  <si>
    <t>Budget control; Managers; Project management; Software design, Achievements; Game development; Overdesign; Player retention; Project scope, Human computer interaction</t>
  </si>
  <si>
    <t>Bailey, E. N. &amp; Miyata, K.</t>
  </si>
  <si>
    <t>469-472</t>
  </si>
  <si>
    <t>https://www.scopus.com/inward/record.uri?eid=2-s2.0-85028996418&amp;doi=10.1007%2f978-3-319-66715-7_65&amp;partnerID=40&amp;md5=27893d518d570475b9d607e5f89ec080</t>
  </si>
  <si>
    <t>Estimating the value of multiplayer modes in video games: An analysis of sales, ratings, and utilization rates</t>
  </si>
  <si>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</si>
  <si>
    <t>Budget control; Interactive computer graphics; Knowledge engineering; Knowledge management; Project management; Software design, Functional scope; Knowledge discovery in database; Multiplayers; Project scope; Video game development, Human computer interaction</t>
  </si>
  <si>
    <t>IC3K 2018 - Proceedings of the 10th International Joint Conference on Knowledge Discovery, Knowledge Engineering and Knowledge Management</t>
  </si>
  <si>
    <t>155-162</t>
  </si>
  <si>
    <t>https://www.scopus.com/inward/record.uri?eid=2-s2.0-85059013949&amp;doi=10.5220%2f0006898201550162&amp;partnerID=40&amp;md5=868c5365d7809c54c6e7687e2569f9f5</t>
  </si>
  <si>
    <t>Improving video game project scope decisions with data: An analysis of achievements and game completion rates</t>
  </si>
  <si>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</si>
  <si>
    <t>Budget control; Data mining; Managers; Software design, Game achievements; Game completion behavior; Game development; Overdesign; Player retention; Project scope, Human computer interaction</t>
  </si>
  <si>
    <t>Bailey, E. &amp; Miyata, K.</t>
  </si>
  <si>
    <t>https://www.scopus.com/inward/record.uri?eid=2-s2.0-85065232470&amp;doi=10.1016%2fj.entcom.2019.100299&amp;partnerID=40&amp;md5=cd2250e9dc4e5a88d543d7fc3f6afd57</t>
  </si>
  <si>
    <t>Comparing multiple game engine designs to develop a unified, abstract layer for supporting multiple game play scenarios</t>
  </si>
  <si>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</si>
  <si>
    <t>Computer games; Computer software reusability; Interactive computer systems; Multimedia systems; Software testing, Board games; Card games; Game Engine; Networked games; Reuse pattern, Animation</t>
  </si>
  <si>
    <t>Baker, A. P.; Bell, N. H.; Hatfield, J. J. &amp; Kyle Russell, B.</t>
  </si>
  <si>
    <t>Proceedings of CGAMES 2010 USA - 15th International Conference on Computer Games: AI, Animation, Mobile, Interactive Multimedia, Educational and Serious Games</t>
  </si>
  <si>
    <t>21-25</t>
  </si>
  <si>
    <t>https://www.scopus.com/inward/record.uri?eid=2-s2.0-84906973800&amp;partnerID=40&amp;md5=4f28c742a32373f07b599fd063aefa3c</t>
  </si>
  <si>
    <t>Personalised gaming: A motivation and overview of literature</t>
  </si>
  <si>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</si>
  <si>
    <t>adaptation; Adaptive components; Game development; Game experience; Generalisation; Multiplayers; Personalisation; Scientific literature; Video game, Motivation; Software design, Human computer interaction</t>
  </si>
  <si>
    <t>Bakkes, S.; Tan, C. T. &amp; Pisan, Y.</t>
  </si>
  <si>
    <t>https://www.scopus.com/inward/record.uri?eid=2-s2.0-84865328444&amp;doi=10.1145%2f2336727.2336731&amp;partnerID=40&amp;md5=5ba5bcc0d9d73d042b2a2315fc7cc541</t>
  </si>
  <si>
    <t>cited By 51</t>
  </si>
  <si>
    <t>PhyDSLK: a model-driven framework for generating exergames</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</si>
  <si>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</si>
  <si>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</si>
  <si>
    <t>Baldassarre, M. T.; Caivano, D.; Romano, S.; Cagnetta, F.; Fernandez-Cervantes, V. &amp; Stroulia, E.</t>
  </si>
  <si>
    <t>Multimedia Tools and Applications</t>
  </si>
  <si>
    <t>27947-27971</t>
  </si>
  <si>
    <t>https://www.scopus.com/inward/record.uri?eid=2-s2.0-85106699824&amp;doi=10.1007%2fs11042-021-10980-3&amp;partnerID=40&amp;md5=12ed7e547c06a6bf36f7d1dc3a93d0e3</t>
  </si>
  <si>
    <t>Retrieving objective indicators from student logs in virtual worlds</t>
  </si>
  <si>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</si>
  <si>
    <t>Computer programming languages; Education; Interactive computer graphics; Problem oriented languages; Teaching; Virtual reality, Assessment; Domain specific languages; Foreign language learning; Learning Analytics; Virtual worlds, Students</t>
  </si>
  <si>
    <t>Balderas, A.; Berns, A.; Palomo-Duarte, M.; Dodero, J. M. &amp; Ruiz-Rube, I.</t>
  </si>
  <si>
    <t>Journal of Information Technology Research</t>
  </si>
  <si>
    <t>69-83</t>
  </si>
  <si>
    <t>https://www.scopus.com/inward/record.uri?eid=2-s2.0-85020855904&amp;doi=10.4018%2fJITR.2017070105&amp;partnerID=40&amp;md5=c985c1ee4f2d00ea79ce0991d48b04e0</t>
  </si>
  <si>
    <t>Classification of Affective Data to Evaluate the Level Design in a Role-Playing Videogame</t>
  </si>
  <si>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</si>
  <si>
    <t>Brain computer interface; Classification (of information); Interactive computer graphics; Interfaces (computer); Virtual reality, Data log; Level design; Neverwinter nights; Role playing; Role-playing game, Computer games</t>
  </si>
  <si>
    <t>Balducci, F.; Grana, C. &amp; Cucchiara, R.</t>
  </si>
  <si>
    <t>VS-Games 2015 - 7th International Conference on Games and Virtual Worlds for Serious Applications</t>
  </si>
  <si>
    <t>https://www.scopus.com/inward/record.uri?eid=2-s2.0-84954530782&amp;doi=10.1109%2fVS-GAMES.2015.7295766&amp;partnerID=40&amp;md5=8f5c77797fdb0eae49de5b808043af16</t>
  </si>
  <si>
    <t>Textual Adventures: Writing and Game Development in the Undergraduate Classroom</t>
  </si>
  <si>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</si>
  <si>
    <t>Ballentine, B. D.</t>
  </si>
  <si>
    <t>Computers and Composition</t>
  </si>
  <si>
    <t>31-43</t>
  </si>
  <si>
    <t>https://www.scopus.com/inward/record.uri?eid=2-s2.0-84936953776&amp;doi=10.1016%2fj.compcom.2015.06.003&amp;partnerID=40&amp;md5=3569b9a1afa10cc0ef7748f05f5d473c</t>
  </si>
  <si>
    <t>CodeMetrpolis - A minecraft based collaboration tool for developers</t>
  </si>
  <si>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</si>
  <si>
    <t>Fundamental research; Game Engine; High-quality graphics; Interactivity features; Minecraft; Source code metrics; Source codes; Third party software, Computer programming languages; Data visualization; Interactive computer graphics; Virtual reality, Visualization</t>
  </si>
  <si>
    <t>Balogh, G. &amp; Beszédes, Á.</t>
  </si>
  <si>
    <t>2013 1st IEEE Working Conference on Software Visualization - Proceedings of VISSOFT 2013</t>
  </si>
  <si>
    <t>https://www.scopus.com/inward/record.uri?eid=2-s2.0-84891516111&amp;doi=10.1109%2fVISSOFT.2013.6650528&amp;partnerID=40&amp;md5=0e55dc608c3556dbb90cb5a599b3c14c</t>
  </si>
  <si>
    <t>Codemetropolis ' code visualisation in minecraft</t>
  </si>
  <si>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</si>
  <si>
    <t>Data visualization; Tools; Visualization, Code comprehension; Code representation; Expressive power; Graphical technique; High-quality graphics; Role-playing game; Source code metrics; Visualization tools, Computer programming languages</t>
  </si>
  <si>
    <t>Balogh, G. &amp; Beszédes, A.</t>
  </si>
  <si>
    <t>IEEE 13th International Working Conference on Source Code Analysis and Manipulation, SCAM 2013</t>
  </si>
  <si>
    <t>136-141</t>
  </si>
  <si>
    <t>https://www.scopus.com/inward/record.uri?eid=2-s2.0-84891100739&amp;doi=10.1109%2fSCAM.2013.6648194&amp;partnerID=40&amp;md5=5b2e1ee5bca0b222ca20f7915a5a76ba</t>
  </si>
  <si>
    <t>Autonomous Acquisition of Behavior Trees for Robot Control</t>
  </si>
  <si>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</si>
  <si>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</si>
  <si>
    <t>Banerjee, B.</t>
  </si>
  <si>
    <t>IEEE International Conference on Intelligent Robots and Systems</t>
  </si>
  <si>
    <t>3460-3467</t>
  </si>
  <si>
    <t>https://www.scopus.com/inward/record.uri?eid=2-s2.0-85062968996&amp;doi=10.1109%2fIROS.2018.8594083&amp;partnerID=40&amp;md5=edadc78eca7eba4fe2368f6cc45eb66c</t>
  </si>
  <si>
    <t>Driving behavior simulator of lane changing using user-designed interface</t>
  </si>
  <si>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</si>
  <si>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</si>
  <si>
    <t>Banjanovic-Mehmedovic, L.; Stojak, R. &amp; Kasapovic, S.</t>
  </si>
  <si>
    <t>2016 5th Mediterranean Conference on Embedded Computing, MECO 2016 - Including ECyPS 2016, BIOENG.MED 2016, MECO: Student Challenge 2016</t>
  </si>
  <si>
    <t>493-497</t>
  </si>
  <si>
    <t>https://www.scopus.com/inward/record.uri?eid=2-s2.0-84994193803&amp;doi=10.1109%2fMECO.2016.7525701&amp;partnerID=40&amp;md5=201a402ded526fa37d25896d47b61b54</t>
  </si>
  <si>
    <t>A framework for integrating software design patterns with game design framework</t>
  </si>
  <si>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</si>
  <si>
    <t>Curricula; Human computer interaction; Maintainability; Object oriented programming, Common structures; Design Patterns; Game design; Object oriented design; Software design patterns; Software maintainability; Video game; Video game development, Software design</t>
  </si>
  <si>
    <t>Barakat, N. H.</t>
  </si>
  <si>
    <t>47-50</t>
  </si>
  <si>
    <t>https://www.scopus.com/inward/record.uri?eid=2-s2.0-85068625088&amp;doi=10.1145%2f3328833.3328871&amp;partnerID=40&amp;md5=09f0a4aadbb895a6d85dffc4c9f77f1e</t>
  </si>
  <si>
    <t>Admission control in cloud computing using game theory</t>
  </si>
  <si>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</si>
  <si>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</si>
  <si>
    <t>Baranwal, G. &amp; Vidyarthi, D. P.</t>
  </si>
  <si>
    <t>Journal of Supercomputing</t>
  </si>
  <si>
    <t>317-346</t>
  </si>
  <si>
    <t>https://www.scopus.com/inward/record.uri?eid=2-s2.0-84957438084&amp;doi=10.1007%2fs11227-015-1565-y&amp;partnerID=40&amp;md5=b22c688ec257874ff9903248e5f8f2f2</t>
  </si>
  <si>
    <t>cited By 17</t>
  </si>
  <si>
    <t>WiiPlay: A 3D third person game in XNA</t>
  </si>
  <si>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</si>
  <si>
    <t>Intuitive interaction; Multi-user; Natural movements; Single computer; Software applications; Software development; Video game, Computer software; Projection screens, Three dimensional</t>
  </si>
  <si>
    <t>Barbosa, A. F. S. &amp; Silva, F. G. M.</t>
  </si>
  <si>
    <t>425-426</t>
  </si>
  <si>
    <t>https://www.scopus.com/inward/record.uri?eid=2-s2.0-77749289864&amp;doi=10.1145%2f1690388.1690482&amp;partnerID=40&amp;md5=a91590c21474935eddb491611ffa0811</t>
  </si>
  <si>
    <t>A real-time game streaming optimization technique based on layer caching</t>
  </si>
  <si>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</si>
  <si>
    <t>Audio systems; Cellular telephone systems; Cloud computing; Computation theory; Computer games; Encoding (symbols); Video streaming, Audio and video; Caching; Cloud gamings; Computing capability; Games; Network gaming; Optimization techniques; Server encoding, Distributed computer systems</t>
  </si>
  <si>
    <t>Barboza, D. C.; Muchaluat-Saade, D. C. &amp; Clua, E. W. G.</t>
  </si>
  <si>
    <t>2015 12th Annual IEEE Consumer Communications and Networking Conference, CCNC 2015</t>
  </si>
  <si>
    <t>714-719</t>
  </si>
  <si>
    <t>https://www.scopus.com/inward/record.uri?eid=2-s2.0-84943171448&amp;doi=10.1109%2fCCNC.2015.7158066&amp;partnerID=40&amp;md5=3f5b3c10ee179755e04c1b5a73b4040a</t>
  </si>
  <si>
    <t>A perspective on blending programming environments and games: Beyond points, badges, and leaderboards</t>
  </si>
  <si>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</si>
  <si>
    <t>Blending; Computer games, Game designers; Game elements; Game environment; Game experience; Gamification; Programming environment; Programming experience; Serious games, Visual languages</t>
  </si>
  <si>
    <t>Barik, T.; Murphy-Hill, E. &amp; Zimmermann, T.</t>
  </si>
  <si>
    <t>Proceedings of IEEE Symposium on Visual Languages and Human-Centric Computing, VL/HCC</t>
  </si>
  <si>
    <t>134-142</t>
  </si>
  <si>
    <t>https://www.scopus.com/inward/record.uri?eid=2-s2.0-85000472470&amp;doi=10.1109%2fVLHCC.2016.7739676&amp;partnerID=40&amp;md5=01f1dbd89193d858df9ce388474c9166</t>
  </si>
  <si>
    <t>First Time User Experiences in mobile games: An evaluation of usability</t>
  </si>
  <si>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</si>
  <si>
    <t>Quality control; Software design; Usability engineering, First-time user; Game design; Information quality; Integral part; Mobile applications; Mobile games; Usability; User experience, Computer games</t>
  </si>
  <si>
    <t>Barnett, L.; Harvey, C. &amp; Gatzidis, C.</t>
  </si>
  <si>
    <t>82-88</t>
  </si>
  <si>
    <t>https://www.scopus.com/inward/record.uri?eid=2-s2.0-85046153518&amp;doi=10.1016%2fj.entcom.2018.04.004&amp;partnerID=40&amp;md5=dffe8c9b009a21ba78719b9bad6c8959</t>
  </si>
  <si>
    <t>Review of serious games to educate on gender equality</t>
  </si>
  <si>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</si>
  <si>
    <t>Ecosystems, Foster education; Gender equality; Interactive tool; Video game, Serious games</t>
  </si>
  <si>
    <t>Barrera Yañez, A. G.; Alonso-Fernandez, C. &amp; Fernandez Manjon, B.</t>
  </si>
  <si>
    <t>662-668</t>
  </si>
  <si>
    <t>https://www.scopus.com/inward/record.uri?eid=2-s2.0-85100519108&amp;doi=10.1145%2f3434780.3436592&amp;partnerID=40&amp;md5=86fd912ed41e23aef9f0d1268da26c29</t>
  </si>
  <si>
    <t>Modeling of Video Games Using Workflow Nets and State Graphs</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</si>
  <si>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</si>
  <si>
    <t>Computer software; Interactive computer graphics; Petri nets; Topology; Virtual reality, Colored Petri net modeling; Communication mechanisms; Cpn tools; Simulation software; State graphs; State-space analysis; Video game; Workflow nets, Human computer interaction</t>
  </si>
  <si>
    <t>Barreto, F. M. &amp; Julia, S.</t>
  </si>
  <si>
    <t>261-266</t>
  </si>
  <si>
    <t>https://www.scopus.com/inward/record.uri?eid=2-s2.0-85055540632&amp;doi=10.1145%2f3131151.3131193&amp;partnerID=40&amp;md5=2dd4168343921b527791b4aaf56c4e33</t>
  </si>
  <si>
    <t>A Timed Petri Net Model to Specify Scenarios of Video Games</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</si>
  <si>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</si>
  <si>
    <t>Computer software; Interactive computer graphics; Models; Petri nets; Scheduling algorithms; Topology; Virtual reality, Design process; Simulation software; State graphs; Timed Petri Net; Topological map; Video game; Virtual worlds; Workflow nets, Human computer interaction</t>
  </si>
  <si>
    <t>Barreto, F. M.; de Freitas, J. C. J. &amp; Julia, S.</t>
  </si>
  <si>
    <t>467-473</t>
  </si>
  <si>
    <t>https://www.scopus.com/inward/record.uri?eid=2-s2.0-85045840264&amp;doi=10.1007%2f978-3-319-77028-4_61&amp;partnerID=40&amp;md5=83d17bf44e21750f7f5a989798e6c068</t>
  </si>
  <si>
    <t>Formal approach based on petri nets for modeling and verification of video games</t>
  </si>
  <si>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</si>
  <si>
    <t>Petri nets; Topology, Artistic process; Colored Petri Nets; Communication mechanisms; Design process; Formal approach; Modeling and verifications; State-space analysis; Topological map, Human computer interaction</t>
  </si>
  <si>
    <t>Computing and Informatics</t>
  </si>
  <si>
    <t>216-248</t>
  </si>
  <si>
    <t>https://www.scopus.com/inward/record.uri?eid=2-s2.0-85112301362&amp;doi=10.31577%2fcai_2021_1_216&amp;partnerID=40&amp;md5=569e962da049288fdabb4f6ab473e168</t>
  </si>
  <si>
    <t>Cultures of participation in the digital age: From have to" to "want to" participate"</t>
  </si>
  <si>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</si>
  <si>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</si>
  <si>
    <t>Barricelli, B. R.; Fischer, G.; Fogli, D.; Mørch, A.; Piccinno, A. &amp; Valtolina, S.</t>
  </si>
  <si>
    <t>https://www.scopus.com/inward/record.uri?eid=2-s2.0-84997417744&amp;doi=10.1145%2f2971485.2987668&amp;partnerID=40&amp;md5=faf1f69d961a26a64024bf123652ea72</t>
  </si>
  <si>
    <t>Artificial Intelligence and Mobile Programming Courses for a Video Game Development Program in Chile</t>
  </si>
  <si>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</si>
  <si>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</si>
  <si>
    <t>Barriga, N. A. &amp; Besoain, F.</t>
  </si>
  <si>
    <t>Computing in Science and Engineering</t>
  </si>
  <si>
    <t>17-25</t>
  </si>
  <si>
    <t>https://www.scopus.com/inward/record.uri?eid=2-s2.0-85083712882&amp;doi=10.1109%2fMCSE.2020.2986758&amp;partnerID=40&amp;md5=a2d14284ed568b6750a3cbcd83bb00ec</t>
  </si>
  <si>
    <t>Matelogic: Interactive mathematical learning based on challenges</t>
  </si>
  <si>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</si>
  <si>
    <t>Education computing; Interactive computer graphics, Algorithmic thinking; Elementary schools; Gamification; Mathematical games; Methods of teachings; Movement-based; Tangible programming; Trial and error, Human computer interaction</t>
  </si>
  <si>
    <t>Barrios, J. E. M.; Becerra, D. A. I.; Páucar, F. H. R. &amp; Mendoza, F. M. T.</t>
  </si>
  <si>
    <t>61-65</t>
  </si>
  <si>
    <t>https://www.scopus.com/inward/record.uri?eid=2-s2.0-85047270764&amp;doi=10.1145%2f3178158.3178208&amp;partnerID=40&amp;md5=014db1b0734f99962dfe27c8be27ec96</t>
  </si>
  <si>
    <t>Can game-based therapies be trusted? Is game-based education effective? A systematic review of the Serious Games for health and education</t>
  </si>
  <si>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</si>
  <si>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</si>
  <si>
    <t>Bartolomé, N. A.; Zorrilla, A. M. &amp; Zapirain, B. G.</t>
  </si>
  <si>
    <t>Proceedings of CGAMES'2011 USA - 16th International Conference on Computer Games: AI, Animation, Mobile, Interactive Multimedia, Educational and Serious Games</t>
  </si>
  <si>
    <t>275-282</t>
  </si>
  <si>
    <t>https://www.scopus.com/inward/record.uri?eid=2-s2.0-80053106299&amp;doi=10.1109%2fCGAMES.2011.6000353&amp;partnerID=40&amp;md5=7a70126e8798542ae413656ff0d390b6</t>
  </si>
  <si>
    <t>cited By 38</t>
  </si>
  <si>
    <t>Size Estimation of Puzzle Games</t>
  </si>
  <si>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</si>
  <si>
    <t>Computer games; Open source software; Open systems, Accurate estimation; K fold cross validations; Open-source code; Projects fail; Size estimation; Size estimation models; Software development models; Software games, Software design</t>
  </si>
  <si>
    <t>Bashir, F. &amp; Sabahat, N.</t>
  </si>
  <si>
    <t>2nd International Conference on Electrical, Communication and Computer Engineering, ICECCE 2020</t>
  </si>
  <si>
    <t>https://www.scopus.com/inward/record.uri?eid=2-s2.0-85091935617&amp;doi=10.1109%2fICECCE49384.2020.9179429&amp;partnerID=40&amp;md5=a0384fbfdd09f1801ddaf4160aec1996</t>
  </si>
  <si>
    <t>Learning agents in board games</t>
  </si>
  <si>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</si>
  <si>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</si>
  <si>
    <t>Bassey, N. E. &amp; Mehdi, Q.</t>
  </si>
  <si>
    <t>Proceedings of CGAMES 2009 USA - 14th International Conference on Computer Games: AI, Animation, Mobile, Interactive Multimedia, Educational and Serious Games</t>
  </si>
  <si>
    <t>111-121</t>
  </si>
  <si>
    <t>https://www.scopus.com/inward/record.uri?eid=2-s2.0-84906977372&amp;partnerID=40&amp;md5=67b5f82c38c2d37caebae6c5e256ca51</t>
  </si>
  <si>
    <t>Interactively verifying absence of explicit information flows in android apps</t>
  </si>
  <si>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</si>
  <si>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</si>
  <si>
    <t>Bastani, O.; Anand, S. &amp; Aiken, A.</t>
  </si>
  <si>
    <t>Proceedings of the Conference on Object-Oriented Programming Systems, Languages, and Applications, OOPSLA</t>
  </si>
  <si>
    <t>299-315</t>
  </si>
  <si>
    <t>https://www.scopus.com/inward/record.uri?eid=2-s2.0-84958681734&amp;doi=10.1145%2f2814270.2814274&amp;partnerID=40&amp;md5=46e230be371b847eeeb4c2c05f1719be</t>
  </si>
  <si>
    <t>Interactively verifying absence of explicit information flows in Android apps</t>
  </si>
  <si>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 We demonstrate the effectiveness of our approach in verifying a corpus of 77 Android apps - our interactive verification process successfully discharges 11 out of the 12 false positives. © 2015 ACM.</t>
  </si>
  <si>
    <t>Android (operating system); Application programs; Computer games; Malware; Static analysis, Abductive inference; Explicit information; False positive; False positive rates; Information flows; Malicious behavior; Reachability analysis; Verification process, Mobile security</t>
  </si>
  <si>
    <t>ACM SIGPLAN Notices</t>
  </si>
  <si>
    <t>https://www.scopus.com/inward/record.uri?eid=2-s2.0-85048624479&amp;doi=10.1145%2f2814270.2814274&amp;partnerID=40&amp;md5=4a00fd27950ded9139d1965f821621a9</t>
  </si>
  <si>
    <t>A framework for games-based construction learning: A text-based programming languages approach</t>
  </si>
  <si>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</si>
  <si>
    <t>Computer programming; Education computing; Teaching, Computer Science course; Computer Science Education; Construction learning; Framework models; Learning and training; Literature reviews; Pedagogy; Two-stage process, Computer games</t>
  </si>
  <si>
    <t>Batista, A. L. F.; Connolly, T. &amp; Angotti, J. A. P.</t>
  </si>
  <si>
    <t>815-823</t>
  </si>
  <si>
    <t>https://www.scopus.com/inward/record.uri?eid=2-s2.0-84996957401&amp;partnerID=40&amp;md5=846885bf3628ae8b9605cdc51adbd6bb</t>
  </si>
  <si>
    <t>Students' Conceptions of Object-Oriented Programming in the Context of Game Designing in Computing Education: Design of a Ph.D. Research Project to Explore Students' Conceptions in a Long-Term Study</t>
  </si>
  <si>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</si>
  <si>
    <t>Cognitive systems; Computer games; Education computing; Students, Computing education; Design approaches; Digital games; Leisure activities; Long term study; Mental model; Objectoriented programming (OOP); Teaching programming, Object oriented programming</t>
  </si>
  <si>
    <t>Batur, F. &amp; Brinda, T.</t>
  </si>
  <si>
    <t>SIGCSE 2021 - Proceedings of the 52nd ACM Technical Symposium on Computer Science Education</t>
  </si>
  <si>
    <t>1290</t>
  </si>
  <si>
    <t>https://www.scopus.com/inward/record.uri?eid=2-s2.0-85103334468&amp;doi=10.1145%2f3408877.3439582&amp;partnerID=40&amp;md5=f5ab57992dcabeacb061609922190061</t>
  </si>
  <si>
    <t>How players lose interest in playing a game: An empirical study based on distributions of total playing times</t>
  </si>
  <si>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</si>
  <si>
    <t>Computer game; Empirical studies; Game development; Lifetime analysis; Non-homogeneous Poisson process; Player behavior; Random process theory; Reliable models; Telemetry data, Pattern recognition; Random processes; Telemetering equipment; Weibull distribution, Software design</t>
  </si>
  <si>
    <t>Bauckhage, C.; Kersting, K.; Sifa, R.; Thurau, C.; Drachen, A. &amp; Canossa, A.</t>
  </si>
  <si>
    <t>2012 IEEE Conference on Computational Intelligence and Games, CIG 2012</t>
  </si>
  <si>
    <t>139-146</t>
  </si>
  <si>
    <t>https://www.scopus.com/inward/record.uri?eid=2-s2.0-84871982172&amp;doi=10.1109%2fCIG.2012.6374148&amp;partnerID=40&amp;md5=88f1cde40b101c0a5898e2d206015487</t>
  </si>
  <si>
    <t>cited By 59</t>
  </si>
  <si>
    <t>A case for protecting computer games with SGX</t>
  </si>
  <si>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</si>
  <si>
    <t>Computer software; Middleware, Application security; Framework and design principles; Real-world; Software developer; Software integrity, Computer games</t>
  </si>
  <si>
    <t>Bauman, E. &amp; Lin, Z.</t>
  </si>
  <si>
    <t>SysTEX 2016 - 1st Workshop on System Software for Trusted Execution, colocated with ACM/IFIP/USENIX Middleware 2016</t>
  </si>
  <si>
    <t>https://www.scopus.com/inward/record.uri?eid=2-s2.0-85009505626&amp;doi=10.1145%2f3007788.3007792&amp;partnerID=40&amp;md5=edb63aa67c5ebf4e7623e468892f9ebc</t>
  </si>
  <si>
    <t>Formation preserving path finding in 3-D terrains</t>
  </si>
  <si>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</si>
  <si>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</si>
  <si>
    <t>Bayrak, A. G. &amp; Polat, F.</t>
  </si>
  <si>
    <t>Applied Intelligence</t>
  </si>
  <si>
    <t>348-368</t>
  </si>
  <si>
    <t>https://www.scopus.com/inward/record.uri?eid=2-s2.0-84862142841&amp;doi=10.1007%2fs10489-010-0265-9&amp;partnerID=40&amp;md5=6b3c62b49028d40e424149d243f1eb27</t>
  </si>
  <si>
    <t>cited By 4</t>
  </si>
  <si>
    <t>Automated game balancing of asymmetric video games</t>
  </si>
  <si>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</si>
  <si>
    <t>Intelligent systems; Iterative methods; Monte Carlo methods, Asymmetric games; Game balancing; Game design; Principal Components; Relative impact; Video game, Human computer interaction</t>
  </si>
  <si>
    <t>Beau, P. &amp; Bakkes, S.</t>
  </si>
  <si>
    <t>https://www.scopus.com/inward/record.uri?eid=2-s2.0-85015368631&amp;doi=10.1109%2fCIG.2016.7860432&amp;partnerID=40&amp;md5=640d95462545dfd4b72e2a9c4f3c7b63</t>
  </si>
  <si>
    <t>Automatic gameplay testing for message passing architectures</t>
  </si>
  <si>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</si>
  <si>
    <t>Interactive computer graphics; Message passing; Testing, Automatisation; Complex relationships; Gameplay; Interactive software; Message passing architectures; Software artifacts; Source code changes; Video game, Software testing</t>
  </si>
  <si>
    <t>Bécares, J. H.; Valero, L. C. &amp; Martín, P. P. G.</t>
  </si>
  <si>
    <t>168-179</t>
  </si>
  <si>
    <t>https://www.scopus.com/inward/record.uri?eid=2-s2.0-84937709387&amp;partnerID=40&amp;md5=cb41e559702ef8f49e3d78b0f692bd1c</t>
  </si>
  <si>
    <t>Evaluation of the game development process of a location-based mobile game</t>
  </si>
  <si>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</si>
  <si>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</si>
  <si>
    <t>Beg, I.; Van Looy, J. V. &amp; All, A.</t>
  </si>
  <si>
    <t>26-33</t>
  </si>
  <si>
    <t>https://www.scopus.com/inward/record.uri?eid=2-s2.0-84923554685&amp;partnerID=40&amp;md5=e76c906f88c8f6a59a9812b061b88791</t>
  </si>
  <si>
    <t>How a Remote Video Game Coding Camp Improved Autistic College Students' Self-Efficacy in Communication</t>
  </si>
  <si>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</si>
  <si>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</si>
  <si>
    <t>Begel, A.; Dominic, J.; Phillis, C.; Beeson, T. &amp; Rodeghero, P.</t>
  </si>
  <si>
    <t>142-148</t>
  </si>
  <si>
    <t>https://www.scopus.com/inward/record.uri?eid=2-s2.0-85103310176&amp;doi=10.1145%2f3408877.3432516&amp;partnerID=40&amp;md5=0461e680e92214a3b4a81136f9ceb286</t>
  </si>
  <si>
    <t>Simscrumf: A game for supporting the process of teaching Scrum</t>
  </si>
  <si>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</si>
  <si>
    <t>Computer software; Gamification; Learning systems; Project management; Simulators; Software design; Software engineering; Students, Agile; Development teams; Learning process; Role-playing game; Scrum; Scrum methodologies; Software engineering course; Work in progress, Computer games</t>
  </si>
  <si>
    <t>Begosso, L. R.; Franco, L. H. B.; Da Cunha, D. S. &amp; Begosso, L. C.</t>
  </si>
  <si>
    <t>27-31</t>
  </si>
  <si>
    <t>https://www.scopus.com/inward/record.uri?eid=2-s2.0-85074246387&amp;doi=10.1145%2f3357419.3357426&amp;partnerID=40&amp;md5=bb56c20432f58fd7602abccdc05f902e</t>
  </si>
  <si>
    <t>Jerboa: A graph transformation library for topology-based geometric modeling</t>
  </si>
  <si>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</si>
  <si>
    <t>Application programs; Computational geometry; Computer aided design; Computer simulation, Generalized map; Geometric modelers; Geometric modeling; Graph Transformation; Graph transformation rules; Rule based; Static verification; Topological data structure, Graph theory</t>
  </si>
  <si>
    <t>Belhaouari, H.; Arnould, A.; Le Gall, P. &amp; Bellet, T.</t>
  </si>
  <si>
    <t>269-284</t>
  </si>
  <si>
    <t>https://www.scopus.com/inward/record.uri?eid=2-s2.0-84958554469&amp;doi=10.1007%2f978-3-319-09108-2_18&amp;partnerID=40&amp;md5=6a8fc14b30d7034b572020fa0cd67333</t>
  </si>
  <si>
    <t>A large-scale, longitudinal study of user profiles in world of warcraft</t>
  </si>
  <si>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</si>
  <si>
    <t>Interactive computer graphics; Social networking (online); Virtual reality, User profile; Video game; Virtual worlds; Web information; World of Warcraft, Human computer interaction</t>
  </si>
  <si>
    <t>Bell, J.; Sheth, S. &amp; Kaiser, G.</t>
  </si>
  <si>
    <t>WWW 2013 Companion - Proceedings of the 22nd International Conference on World Wide Web</t>
  </si>
  <si>
    <t>1175-1183</t>
  </si>
  <si>
    <t>https://www.scopus.com/inward/record.uri?eid=2-s2.0-84893108616&amp;doi=10.1145%2f2487788.2488146&amp;partnerID=40&amp;md5=89460d16b29afefced334bc2e63169fd</t>
  </si>
  <si>
    <t>A cooperative game for online cloud federation formation based on security risk assessment</t>
  </si>
  <si>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</si>
  <si>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</si>
  <si>
    <t>Bellaiche, M.; Abusitta, A. &amp; Halabi, T.</t>
  </si>
  <si>
    <t>Proceedings - 5th IEEE International Conference on Cyber Security and Cloud Computing and 4th IEEE International Conference on Edge Computing and Scalable Cloud, CSCloud/EdgeCom 2018</t>
  </si>
  <si>
    <t>83-88</t>
  </si>
  <si>
    <t>https://www.scopus.com/inward/record.uri?eid=2-s2.0-85051523553&amp;doi=10.1109%2fCSCloud%2fEdgeCom.2018.00023&amp;partnerID=40&amp;md5=1f4f3a313912a435af452e05ad7c6aaf</t>
  </si>
  <si>
    <t>Towards a model to meet players’ preferences in games</t>
  </si>
  <si>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</si>
  <si>
    <t>Machine learning; Managers; Software design, Adaptive games; Gaming experiences; Machine learning models; PCGML; Procedural content generations; Video game, Human computer interaction</t>
  </si>
  <si>
    <t>Bellini, M.</t>
  </si>
  <si>
    <t>https://www.scopus.com/inward/record.uri?eid=2-s2.0-85074602671&amp;partnerID=40&amp;md5=9346e997313f2f58a27dba592c46e89c</t>
  </si>
  <si>
    <t>Improving priority promotion for parity games</t>
  </si>
  <si>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</si>
  <si>
    <t>Formal logic; Formal verification; Game theory; Model checking; Software testing; Verification, Core problems; Games on graphs; Modal mu calculus; Novel techniques; Priority promotions; Satisfiability problems; Solution procedure; Theoretical computer science, Computer games</t>
  </si>
  <si>
    <t>Benerecetti, M.; Dell’Erba, D. &amp; Mogavero, F.</t>
  </si>
  <si>
    <t>117-133</t>
  </si>
  <si>
    <t>https://www.scopus.com/inward/record.uri?eid=2-s2.0-84995506004&amp;doi=10.1007%2f978-3-319-49052-6_8&amp;partnerID=40&amp;md5=1f6d91f7b6740714636bd6d8b89477b6</t>
  </si>
  <si>
    <t>Playing Design: A Case Study on Applying Gamification to Construct a Serious Game with Youngsters at Social Risk</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</si>
  <si>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</si>
  <si>
    <t>Gamification; Human computer interaction, Co-creation; Co-designing; Educational video games; Participatory design; Progressive refinement; Social innovations; Social risks; Well being, Serious games</t>
  </si>
  <si>
    <t>Benito-Santos, A.; Dorn, A.; Gómez, A. G. L.; Palfinger, T.; Sánchez, R. T. &amp; Wandl-Vogt, E.</t>
  </si>
  <si>
    <t>https://www.scopus.com/inward/record.uri?eid=2-s2.0-85108023090&amp;doi=10.1145%2f3427380&amp;partnerID=40&amp;md5=41b414e6cac15a2baa6003eb1fdebe32</t>
  </si>
  <si>
    <t>Animal Crossing: New Horizons meets “Maslow's pyramid”</t>
  </si>
  <si>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</si>
  <si>
    <t>Benti, B. S. &amp; Stadtmann, G.</t>
  </si>
  <si>
    <t>Human Behavior and Emerging Technologies</t>
  </si>
  <si>
    <t>https://www.scopus.com/inward/record.uri?eid=2-s2.0-85116535301&amp;doi=10.1002%2fhbe2.288&amp;partnerID=40&amp;md5=8bd449fc49578eac6d4bc070d6a4f966</t>
  </si>
  <si>
    <t>Augmenting Automated Game Testing with Deep Reinforcement Learning</t>
  </si>
  <si>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</si>
  <si>
    <t>Reinforcement learning; Testing, First person shooter games; Game plays; Game testing; Prior knowledge; Self-learning mechanism; Test coverage; Test data, Deep learning</t>
  </si>
  <si>
    <t>Bergdahl, J.; Gordillo, C.; Tollmar, K. &amp; Gisslen, L.</t>
  </si>
  <si>
    <t>600-603</t>
  </si>
  <si>
    <t>https://www.scopus.com/inward/record.uri?eid=2-s2.0-85096898524&amp;doi=10.1109%2fCoG47356.2020.9231552&amp;partnerID=40&amp;md5=d9c98b11bde11b907015b13089a90439</t>
  </si>
  <si>
    <t>Hedonic information systems: What we know and what we don't know</t>
  </si>
  <si>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</si>
  <si>
    <t>Information systems; Information use, Business segments; Digital entertainment; Is disciplines; IS life cycle; Life cycle model; Literature reviews; Research efforts; User perspectives, Life cycle</t>
  </si>
  <si>
    <t>Berger, B. &amp; Hess, T.</t>
  </si>
  <si>
    <t>26th European Conference on Information Systems: Beyond Digitization - Facets of Socio-Technical Change, ECIS 2018</t>
  </si>
  <si>
    <t>https://www.scopus.com/inward/record.uri?eid=2-s2.0-85061324071&amp;partnerID=40&amp;md5=d008c3af108674fa1bd1cb00b0c0d3fc</t>
  </si>
  <si>
    <t>Designing engaging computer based simulation games for increasing societal resilience to payment system disruptions</t>
  </si>
  <si>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</si>
  <si>
    <t>Computer aided software engineering; Surveys, Card payments; Computer based simulation; Exercise managements; Graphical interface; IMPROVE-A; Payment systems; Simulation games; Supporting role, Computer games</t>
  </si>
  <si>
    <t>Bergsten, L.; Johansson, B. J.; Berggren, P.; Van Laere, J.; Ibrahim, O.; Larsson, A. &amp; Olsson, L.</t>
  </si>
  <si>
    <t>166-172</t>
  </si>
  <si>
    <t>https://www.scopus.com/inward/record.uri?eid=2-s2.0-85096037645&amp;doi=10.1145%2f3383845.3383859&amp;partnerID=40&amp;md5=e0e79b6c7233c362d6897ff33ca5d6e9</t>
  </si>
  <si>
    <t>Introducing gamification into e-learning university courses</t>
  </si>
  <si>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</si>
  <si>
    <t>Computer games; Education; Microelectronics; Software engineering; Teaching, Empirical research; Experimental groups; Game elements; Learning materials; Online course; Online teaching; Psychological Aspects; University course, E-learning</t>
  </si>
  <si>
    <t>Bernik, A.; Radošević, D. &amp; Bubaš, G.</t>
  </si>
  <si>
    <t>2017 40th International Convention on Information and Communication Technology, Electronics and Microelectronics, MIPRO 2017 - Proceedings</t>
  </si>
  <si>
    <t>711-716</t>
  </si>
  <si>
    <t>https://www.scopus.com/inward/record.uri?eid=2-s2.0-85027731048&amp;doi=10.23919%2fMIPRO.2017.7973515&amp;partnerID=40&amp;md5=60846feb808e9ae0821722a07ed2aa15</t>
  </si>
  <si>
    <t>Influence, principles and good practice of computer game elements: Mechanics and Dynamics</t>
  </si>
  <si>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</si>
  <si>
    <t>Dynamics; E-learning; Gamification; Mechanics, Basic principles; Commercial products; Education systems; Foreign language; Higher education; Hype Cycle; Innovation technology; Online teaching, Computer games</t>
  </si>
  <si>
    <t>Bernik, A.; Radosevic, D. &amp; Wattanasoontorn, V.</t>
  </si>
  <si>
    <t>ICSEC 2019 - 23rd International Computer Science and Engineering Conference</t>
  </si>
  <si>
    <t>241-245</t>
  </si>
  <si>
    <t>https://www.scopus.com/inward/record.uri?eid=2-s2.0-85081669367&amp;doi=10.1109%2fICSEC47112.2019.8974708&amp;partnerID=40&amp;md5=c50db28f98dac7d995a50937f3223022</t>
  </si>
  <si>
    <t>Controlling First-Person Character Movement: A Low-Cost Camera-based Tracking Alternative for Virtual Reality</t>
  </si>
  <si>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</si>
  <si>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</si>
  <si>
    <t>Berriel, R. F.; Paixao, T. M.; Nicchio, I. &amp; Oliveira-Santos, T.</t>
  </si>
  <si>
    <t>67-74</t>
  </si>
  <si>
    <t>https://www.scopus.com/inward/record.uri?eid=2-s2.0-85062724280&amp;doi=10.1109%2fSBGAMES.2018.00017&amp;partnerID=40&amp;md5=a2bd01b9f24697e966dd508a903dedf0</t>
  </si>
  <si>
    <t>Variability modeling in the automated system for authoring intelligent adaptive applications on the basis of three-dimensional graphics</t>
  </si>
  <si>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</si>
  <si>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</si>
  <si>
    <t>Bershadsky, A.; Evseeva, J.; Bozhday, A.; Gudkov, A. &amp; Mkrtchian, V.</t>
  </si>
  <si>
    <t>149-159</t>
  </si>
  <si>
    <t>https://www.scopus.com/inward/record.uri?eid=2-s2.0-84951830759&amp;doi=10.1007%2f978-3-319-23766-4_12&amp;partnerID=40&amp;md5=dda8148223ed7a946ce6cdba31f7de88</t>
  </si>
  <si>
    <t>An implementation of a structured and highly engaging learning environment on educational games for elementary education</t>
  </si>
  <si>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</si>
  <si>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</si>
  <si>
    <t>Besas, R.; Atienza, R. O.; Tai, T. &amp; Cruz, R.</t>
  </si>
  <si>
    <t>ITME 2011 - Proceedings: 2011 IEEE International Symposium on IT in Medicine and Education</t>
  </si>
  <si>
    <t>316-319</t>
  </si>
  <si>
    <t>https://www.scopus.com/inward/record.uri?eid=2-s2.0-84856976949&amp;doi=10.1109%2fITiME.2011.6132115&amp;partnerID=40&amp;md5=664e1a95912dadfc4adc37701b2515ab</t>
  </si>
  <si>
    <t>Collection-focused parallelism</t>
  </si>
  <si>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</si>
  <si>
    <t>Accessing data; Basic units; Computational units; Data items; Parallel software; Programmer productivity; Run-time efficiency; Subcollections</t>
  </si>
  <si>
    <t>Best, M. J.; Vining, N.; Jacobsen, D. &amp; Fedorova, A.</t>
  </si>
  <si>
    <t>5th USENIX Workshop on Hot Topics in Parallelism, HotPar 2013</t>
  </si>
  <si>
    <t>https://www.scopus.com/inward/record.uri?eid=2-s2.0-85046092340&amp;partnerID=40&amp;md5=54dbd33adee9879823e161c5f025e305</t>
  </si>
  <si>
    <t>Three apps for shooting sports: The design, development, and deployment</t>
  </si>
  <si>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</si>
  <si>
    <t>Commerce; Software design; Sports, Biathlon; Game design; Game development; Mobile games; Mobile marketplaces, Human computer interaction</t>
  </si>
  <si>
    <t>Besz, A.; Górnicki, M.; Heinonen, T.; Kiikeri, T.; Ratamo, I.; Luimula, M.; Suominen, T.; Koponen, A.; Saarni, J.; Suovuo, T. B. &amp; Smed, J.</t>
  </si>
  <si>
    <t>329-342</t>
  </si>
  <si>
    <t>https://www.scopus.com/inward/record.uri?eid=2-s2.0-84984662510&amp;doi=10.1007%2f978-3-319-24589-8_25&amp;partnerID=40&amp;md5=02c6e11f55be54c9375f85533a3da6bb</t>
  </si>
  <si>
    <t>Quests to mastery</t>
  </si>
  <si>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</si>
  <si>
    <t>Adventure games; Australia; Computer game; Copenhagen; Creative directors; Critical review; Douglas; Field research; Game design; Game development; Game industry; Social groups; Stanford; Word games, Computer software; Design; Motion pictures, Software design</t>
  </si>
  <si>
    <t>Beth, S.</t>
  </si>
  <si>
    <t>https://www.scopus.com/inward/record.uri?eid=2-s2.0-84865340750&amp;doi=10.1145%2f2336727.2336752&amp;partnerID=40&amp;md5=b832a9c89d0deffb8960f4e5d41ab4aa</t>
  </si>
  <si>
    <t>An exploration of the professional development potential of living world games</t>
  </si>
  <si>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</si>
  <si>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</si>
  <si>
    <t>Bethel, C.</t>
  </si>
  <si>
    <t>SIGDOC 2013 - Proceedings of the 31st ACM International Conference on Design of Communication</t>
  </si>
  <si>
    <t>175-176</t>
  </si>
  <si>
    <t>https://www.scopus.com/inward/record.uri?eid=2-s2.0-84887271751&amp;doi=10.1145%2f2507065.2507090&amp;partnerID=40&amp;md5=07e4014485c980ae8da61de73511f31a</t>
  </si>
  <si>
    <t>SAGA: A DSL for story management</t>
  </si>
  <si>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</si>
  <si>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</si>
  <si>
    <t>Beyak, L. &amp; Carette, J.</t>
  </si>
  <si>
    <t>Electronic Proceedings in Theoretical Computer Science, EPTCS</t>
  </si>
  <si>
    <t>48-67</t>
  </si>
  <si>
    <t>https://www.scopus.com/inward/record.uri?eid=2-s2.0-84954571353&amp;doi=10.4204%2fEPTCS.66.3&amp;partnerID=40&amp;md5=3744c7b687d81335f0ead9770f47593b</t>
  </si>
  <si>
    <t>Playing games with observation, dependency and agency in a new environment for making construals</t>
  </si>
  <si>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</si>
  <si>
    <t>Computer games; Education; Educational technology; Software design; Software engineering; Spreadsheets, Computing; Construal; Constructionism; Educational game; Open educational resources; School education, Intelligent systems</t>
  </si>
  <si>
    <t>Beynon, M.; Boyatt, R.; Foss, J.; Hall, C.; Hudnott, E.; Pope, N.; Russ, S.; Macleod, H.; Alimisis, D.; Alimisi, R.; Zoulias, E.; Jormanainen, I.; Toivonen, T.; Kommers, P.; Tomcsanyi, P. &amp; Winczer, M.</t>
  </si>
  <si>
    <t>Proceedings - 2016 International Conference on Interactive Technologies and Games: EduRob in Conjunction with iTAG 2016, iTAG 2016</t>
  </si>
  <si>
    <t>21-28</t>
  </si>
  <si>
    <t>https://www.scopus.com/inward/record.uri?eid=2-s2.0-85010333129&amp;doi=10.1109%2fiTAG.2016.11&amp;partnerID=40&amp;md5=c60c8515b888781d64d010c2d4a52933</t>
  </si>
  <si>
    <t>Making Construals as a New Digital Skill: Dissolving the Program - And the Programmer - Interface</t>
  </si>
  <si>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</si>
  <si>
    <t>Educational technology; Software design; Software engineering; Spreadsheets, computing; construal; Constructionism; Educational game; Open educational resources; School education, Computer games</t>
  </si>
  <si>
    <t>Beynon, M.; Foss, J.; Hudnott, E.; Russ, S.; Hall, C.; Boyatt, R.; King, E.; Sutinen, E.; Jormanainen, I.; Islas, C.; Moreno, A.; Macleod, H.; Ross, J.; Kommers, P.; Alimisis, D.; Zoulias, E.; Alimisi, R.; Tomcsanyi, P. &amp; Winczer, M.</t>
  </si>
  <si>
    <t>Proceedings - 2015 International Conference on Interactive Technologies and Games, ITAG 2015</t>
  </si>
  <si>
    <t>9-16</t>
  </si>
  <si>
    <t>https://www.scopus.com/inward/record.uri?eid=2-s2.0-84969185128&amp;doi=10.1109%2fiTAG.2015.10&amp;partnerID=40&amp;md5=1dc5a7079bcf263de26b357ab0e51f07</t>
  </si>
  <si>
    <t>Board game strategies in introductory computer science</t>
  </si>
  <si>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</si>
  <si>
    <t>Data structures; Education computing; Students, Design and implements; Finite number; Fixed numbers; In contexts; Introductory computer science; Open-ended projects; San Francisco; Searching algorithms, Computer games</t>
  </si>
  <si>
    <t>Bezáková, I.; Heliotis, J. E. &amp; Strout, S. P.</t>
  </si>
  <si>
    <t>SIGCSE 2013 - Proceedings of the 44th ACM Technical Symposium on Computer Science Education</t>
  </si>
  <si>
    <t>17-22</t>
  </si>
  <si>
    <t>https://www.scopus.com/inward/record.uri?eid=2-s2.0-84876227508&amp;doi=10.1145%2f2445196.2445210&amp;partnerID=40&amp;md5=b4c6e966946f80aa6b5c07650ce041f8</t>
  </si>
  <si>
    <t>Learning AI techniques through bot programming for a turn-based strategy game</t>
  </si>
  <si>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</si>
  <si>
    <t>Artificial intelligence; Education; Human computer interaction; Interactive computer graphics; Software design, Behavioral patterns; Computational science; Educational activities; Educational process; Game development; Gamedev; Life long learning; Research institutes, Students</t>
  </si>
  <si>
    <t>Bezgodov, A.; Karsakov, A.; Mukhina, K.; Egorov, D. &amp; Zakharchuk, A.</t>
  </si>
  <si>
    <t>66-74</t>
  </si>
  <si>
    <t>https://www.scopus.com/inward/record.uri?eid=2-s2.0-84955060133&amp;partnerID=40&amp;md5=e2dfc1fdf580aefbe6c040ee3dcec5a1</t>
  </si>
  <si>
    <t>ABC3D - Using an augmented reality mobile game to enhance literacy in early childhood</t>
  </si>
  <si>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</si>
  <si>
    <t>Augmented reality; Software testing; Ubiquitous computing, 3-D image; Affordances; Early childhoods; Mobile games; Pre-school aged child; User testing; Video game; Work in progress, Education</t>
  </si>
  <si>
    <t>Bhadra, A.; Brown, J.; Ke, H.; Liu, C.; Shin, E.-J.; Wang, X. &amp; Kobsa, A.</t>
  </si>
  <si>
    <t>2016 IEEE International Conference on Pervasive Computing and Communication Workshops, PerCom Workshops 2016</t>
  </si>
  <si>
    <t>https://www.scopus.com/inward/record.uri?eid=2-s2.0-84966479836&amp;doi=10.1109%2fPERCOMW.2016.7457067&amp;partnerID=40&amp;md5=042b6f2aba1ac1c758525e00089ad450</t>
  </si>
  <si>
    <t>An Analysis of Ludo Board Game Play on Smartphones</t>
  </si>
  <si>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</si>
  <si>
    <t>Computer graphics; Human engineering; Multimedia systems; Smartphones, Board games; Digital games; Digital videos; Gameplay; Smartphone apps; User reviews, Human computer interaction</t>
  </si>
  <si>
    <t>Bhatia, A.; Lakra, A.; Anand, R. &amp; Eden, G.</t>
  </si>
  <si>
    <t>Conference on Human Factors in Computing Systems - Proceedings</t>
  </si>
  <si>
    <t>https://www.scopus.com/inward/record.uri?eid=2-s2.0-85105821852&amp;doi=10.1145%2f3411763.3451728&amp;partnerID=40&amp;md5=433e2bba4cb81aee68282864836b0ad7</t>
  </si>
  <si>
    <t>Automatic generation of adaptive, educational and multimedia computer games</t>
  </si>
  <si>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</si>
  <si>
    <t>Adaptive computer game; Edutainment; Game generation; Game model; Multimedia computer games, E-learning; Interactive computer systems; Internet; Multimedia systems; Teaching; Three dimensional, Game theory</t>
  </si>
  <si>
    <t>Bieliková, M.; Divéky, M.; Jurnečka, P.; Kajan, R. &amp; Omelina, L.</t>
  </si>
  <si>
    <t>Signal, Image and Video Processing</t>
  </si>
  <si>
    <t>371-384</t>
  </si>
  <si>
    <t>https://www.scopus.com/inward/record.uri?eid=2-s2.0-67349254808&amp;doi=10.1007%2fs11760-008-0086-z&amp;partnerID=40&amp;md5=b93ebf0caed1da1e1b28917962e8bb90</t>
  </si>
  <si>
    <t>Method for Selecting an Engagement Index for a Specific Type of Game Using Cognitive Neuroscience</t>
  </si>
  <si>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</si>
  <si>
    <t>Software engineering, Cognitive neurosciences; Player satisfactions; Production stage; Video game, Human computer interaction</t>
  </si>
  <si>
    <t>Biercewicz, K.; Borawski, M. &amp; Duda, J.</t>
  </si>
  <si>
    <t>https://www.scopus.com/inward/record.uri?eid=2-s2.0-85091039622&amp;doi=10.1155%2f2020%2f2450651&amp;partnerID=40&amp;md5=8b33c77f8dd4a38b1435498f995cbd91</t>
  </si>
  <si>
    <t>Developing an Integrated Approach for the Scenario-based Management of Simulation Games</t>
  </si>
  <si>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</si>
  <si>
    <t>Computer games; Curricula; Integrated control; Supply chain management, Complex simulation; Computer technology; Game scenario; Integrated approach; Logistics and supply chain management; Management simulations; Scenario-based; Simulation games, Computer aided software engineering</t>
  </si>
  <si>
    <t>Bikovska, J.</t>
  </si>
  <si>
    <t>2019 Open Conference of Electrical, Electronic and Information Sciences, eStream 2019 - Proceedings</t>
  </si>
  <si>
    <t>https://www.scopus.com/inward/record.uri?eid=2-s2.0-85068405839&amp;doi=10.1109%2feStream.2019.8732163&amp;partnerID=40&amp;md5=853691d55a9d0dad92c9223c9308b936</t>
  </si>
  <si>
    <t>Learning space conceptual model for computing games developers</t>
  </si>
  <si>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</si>
  <si>
    <t>Education computing; Learning systems; Serious games; Software design, Computer game development; Game development; GameHub; Higher education institutions; Information components; Learning Space; Student knowledge diagnosis; Technological components, Students</t>
  </si>
  <si>
    <t>Biloshchytskyi, A.; Kuchansky, A.; Andrashko, Y. &amp; Bielova, O.</t>
  </si>
  <si>
    <t>International Scientific and Technical Conference on Computer Sciences and Information Technologies</t>
  </si>
  <si>
    <t>97-102</t>
  </si>
  <si>
    <t>https://www.scopus.com/inward/record.uri?eid=2-s2.0-85058027361&amp;doi=10.1109%2fSTC-CSIT.2018.8526719&amp;partnerID=40&amp;md5=1c67a19743d721d1fde34face887f51a</t>
  </si>
  <si>
    <t>Clustering-based online player modeling</t>
  </si>
  <si>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</si>
  <si>
    <t>Artificial intelligence; Autonomous agents; Interactive computer graphics; Regression analysis; Software design, Cluster models; Game development; Game plays; Locally weighted regression; Player modeling; Trajectory generation, Computer games</t>
  </si>
  <si>
    <t>Bindewald, J. M.; Peterson, G. L. &amp; Miller, M. E.</t>
  </si>
  <si>
    <t>86-100</t>
  </si>
  <si>
    <t>https://www.scopus.com/inward/record.uri?eid=2-s2.0-85019220659&amp;doi=10.1007%2f978-3-319-57969-6_7&amp;partnerID=40&amp;md5=447bd8f48716802277b530aa505cfb77</t>
  </si>
  <si>
    <t>Blender: Experience of using rad tools for 3D games design</t>
  </si>
  <si>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</si>
  <si>
    <t>Artificial intelligence; Blending; Computer games; Interactive computer systems; Multimedia systems; Software design; Software prototyping, 3-D environments; 3D games; Blender; Game development; Non-player character; Python, Animation</t>
  </si>
  <si>
    <t>Bird, E. F.; Korwin-Kochanowski, R. &amp; Lock, R.</t>
  </si>
  <si>
    <t>55-62</t>
  </si>
  <si>
    <t>https://www.scopus.com/inward/record.uri?eid=2-s2.0-84906990750&amp;partnerID=40&amp;md5=e7fbb7ca9cb06fe87b1ef23afd43646d</t>
  </si>
  <si>
    <t>From 2D to consoles: A three-semester computer game development curriculum</t>
  </si>
  <si>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</si>
  <si>
    <t>Computer game development; Course sequences; Game development, Curricula; Software design; Teaching, Students</t>
  </si>
  <si>
    <t>Birmingh, W. &amp; Adams, D.</t>
  </si>
  <si>
    <t>Computers in Education Journal</t>
  </si>
  <si>
    <t>12-18</t>
  </si>
  <si>
    <t>https://www.scopus.com/inward/record.uri?eid=2-s2.0-79952166581&amp;partnerID=40&amp;md5=90ecf5fe81567040853d5cb210021e8d</t>
  </si>
  <si>
    <t>Biofeedback implementation in a video game environment</t>
  </si>
  <si>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</si>
  <si>
    <t>Biofeedback; Computer hardware; Hardware; Information technology; Patient monitoring; Software design, Game development; Game Interaction; Hardware and software implementations; Heart rates; Heart-rate monitoring; Software implementation; Video game, Human computer interaction</t>
  </si>
  <si>
    <t>Bischke, C. &amp; Debnath, N.</t>
  </si>
  <si>
    <t>ITNG 2014 - Proceedings of the 11th International Conference on Information Technology: New Generations</t>
  </si>
  <si>
    <t>78-83</t>
  </si>
  <si>
    <t>https://www.scopus.com/inward/record.uri?eid=2-s2.0-84903488954&amp;doi=10.1109%2fITNG.2014.20&amp;partnerID=40&amp;md5=995560c00e32873d30540b70fac2a6c9</t>
  </si>
  <si>
    <t>Code Hunt: Experience with Coding Contests at Scale</t>
  </si>
  <si>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</si>
  <si>
    <t>Computer games; Software engineering; Software testing, Code Hunt game; Programming contests; Symbolic execution; Unit tests, Codes (symbols)</t>
  </si>
  <si>
    <t>Bishop, J.; Horspool, R. N.; Xie, T.; Tillmann, N. &amp; Halleux, J. D.</t>
  </si>
  <si>
    <t>398-407</t>
  </si>
  <si>
    <t>https://www.scopus.com/inward/record.uri?eid=2-s2.0-84951834292&amp;doi=10.1109%2fICSE.2015.172&amp;partnerID=40&amp;md5=0efd261d150433b91605be21caab08a3</t>
  </si>
  <si>
    <t>cited By 37</t>
  </si>
  <si>
    <t>Learning programming with peer support, games, challenges and scratch</t>
  </si>
  <si>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</si>
  <si>
    <t>Computer aided instruction; Computer games; Mathematical programming; Software design; Students, challenges; environments for novices; Game-based Learning; Peer learning; Scratch, Computer programming</t>
  </si>
  <si>
    <t>Bittencourt, R. A.; Dos Santos, D. M. B.; Rodrigues, C. A.; Batista, W. P. &amp; Chalegre, H. S.</t>
  </si>
  <si>
    <t>Proceedings - Frontiers in Education Conference, FIE</t>
  </si>
  <si>
    <t>https://www.scopus.com/inward/record.uri?eid=2-s2.0-84960421561&amp;doi=10.1109%2fFIE.2015.7344222&amp;partnerID=40&amp;md5=3b41e319b70929e14680c329e0790600</t>
  </si>
  <si>
    <t>Using educational game design to teach software engineering</t>
  </si>
  <si>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</si>
  <si>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</si>
  <si>
    <t>Blanchfield, P.</t>
  </si>
  <si>
    <t>24-29</t>
  </si>
  <si>
    <t>https://www.scopus.com/inward/record.uri?eid=2-s2.0-84938596225&amp;partnerID=40&amp;md5=18688fddd4ab0e815781262aebf88d9f</t>
  </si>
  <si>
    <t>A fine-grained requirement traceability evolutionary algorithm: Kromaia, a commercial video game case study</t>
  </si>
  <si>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</si>
  <si>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</si>
  <si>
    <t>Blasco, D.; Cetina, C. &amp; Pastor, Ó.</t>
  </si>
  <si>
    <t>Information and Software Technology</t>
  </si>
  <si>
    <t>https://www.scopus.com/inward/record.uri?eid=2-s2.0-85075457731&amp;doi=10.1016%2fj.infsof.2019.106235&amp;partnerID=40&amp;md5=9b3e427a804ff64fc354ae1b8a3e8569</t>
  </si>
  <si>
    <t>An evolutionary approach for generating software models: The case of Kromaia in Game Software Engineering</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</si>
  <si>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</si>
  <si>
    <t>Software engineering, Commercial video; Digital versions; Evolutionary approach; Evolutionary models; High-level abstraction; Model elements; Model-driven Engineering; Source code implementation, Human computer interaction</t>
  </si>
  <si>
    <t>Blasco, D.; Font, J.; Zamorano, M. &amp; Cetina, C.</t>
  </si>
  <si>
    <t>Journal of Systems and Software</t>
  </si>
  <si>
    <t>https://www.scopus.com/inward/record.uri?eid=2-s2.0-85090025200&amp;doi=10.1016%2fj.jss.2020.110804&amp;partnerID=40&amp;md5=15d8e9a2758ec930eb379d4aa8bc0410</t>
  </si>
  <si>
    <t>Applicability of GPGPU computing to real-time AI solutions in games</t>
  </si>
  <si>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</si>
  <si>
    <t>games; General-purpose computing; GPGPU computing; GPU computing; Graphics processor units; Video game, Artificial intelligence; Human computer interaction; Interactive computer graphics; Program processors, Computer games</t>
  </si>
  <si>
    <t>Blewitt, W.; Ushaw, G. &amp; Morgan, G.</t>
  </si>
  <si>
    <t>IEEE Transactions on Computational Intelligence and AI in Games</t>
  </si>
  <si>
    <t>265-275</t>
  </si>
  <si>
    <t>https://www.scopus.com/inward/record.uri?eid=2-s2.0-84884528949&amp;doi=10.1109%2fTCIAIG.2013.2258156&amp;partnerID=40&amp;md5=40ff56945e90a33e5f772bb3d1216abc</t>
  </si>
  <si>
    <t>30: 2: A Game Designed to Promote the Cardiopulmonary Resuscitation Protocol</t>
  </si>
  <si>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</si>
  <si>
    <t>Human computer interaction; Software engineering, Cardiac arrest; Cardiopulmonary resuscitation; Creation process; Design decisions; First aids; First impressions; Playability; Training purpose, Resuscitation</t>
  </si>
  <si>
    <t>Boada, I.; Rodriguez-Benitez, A.; Garcia-Gonzalez, J. M.; Thió-Henestrosa, S. &amp; Sbert, M.</t>
  </si>
  <si>
    <t>https://www.scopus.com/inward/record.uri?eid=2-s2.0-84971247466&amp;doi=10.1155%2f2016%2f8251461&amp;partnerID=40&amp;md5=10b37e1b8280f30319cce2a39ae09606</t>
  </si>
  <si>
    <t>MEnDiGa: A Minimal Engine for Digital Games</t>
  </si>
  <si>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</si>
  <si>
    <t>Concrete products, Automated configuration; Casual games; Digital games; Domain analysis; Feature modeling; Game elements; Game platforms; Proof of concept, Computer games</t>
  </si>
  <si>
    <t>Boaventura, F. M. B. &amp; Sarinho, V. T.</t>
  </si>
  <si>
    <t>https://www.scopus.com/inward/record.uri?eid=2-s2.0-85026518926&amp;doi=10.1155%2f2017%2f9626710&amp;partnerID=40&amp;md5=5a35f9ace1c0d7ed6a3b65808fcb3989</t>
  </si>
  <si>
    <t>Commercial video games as a resource for mental health: A systematic literature review</t>
  </si>
  <si>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</si>
  <si>
    <t>Clinical research; Commercial off-the-shelf; Cost effectiveness, Clinical practices; Commercial video; Longitudinal study; Mental disorders; Methodological approach; Recent researches; Research opportunities; Systematic literature review, Human computer interaction</t>
  </si>
  <si>
    <t>Boldi, A. &amp; Rapp, A.</t>
  </si>
  <si>
    <t>Behaviour and Information Technology</t>
  </si>
  <si>
    <t>https://www.scopus.com/inward/record.uri?eid=2-s2.0-85109276412&amp;doi=10.1080%2f0144929X.2021.1943524&amp;partnerID=40&amp;md5=345ef0bfcf4a84318e7acea8975ffbde</t>
  </si>
  <si>
    <t>Culturally situated design tools: Animated support tools for mathematics</t>
  </si>
  <si>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</si>
  <si>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</si>
  <si>
    <t>Bolton, A. T. &amp; Seals, C. D.</t>
  </si>
  <si>
    <t>351-359</t>
  </si>
  <si>
    <t>https://www.scopus.com/inward/record.uri?eid=2-s2.0-79960099530&amp;doi=10.1007%2f978-3-642-21753-1_40&amp;partnerID=40&amp;md5=6dd6e61b18a804959dfc1477a7601364</t>
  </si>
  <si>
    <t>Synchronizing Game and AI Design in PCG-Based Game Prototypes</t>
  </si>
  <si>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</si>
  <si>
    <t>Computer games, Contextual information; Design challenges; Game prototypes; Gameplay experiences; Informed decision; Player experience; Procedural content generations; Prototyping process, Design</t>
  </si>
  <si>
    <t>Bomström, H.; Kelanti, M.; Lappalainen, J.; Annanperä, E. &amp; Liukkunen, K.</t>
  </si>
  <si>
    <t>https://www.scopus.com/inward/record.uri?eid=2-s2.0-85092307918&amp;doi=10.1145%2f3402942.3402989&amp;partnerID=40&amp;md5=edbde8c87f924baa844d68295dfee37d</t>
  </si>
  <si>
    <t>Digital empathy secures Frankenstein’s monster</t>
  </si>
  <si>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</si>
  <si>
    <t>Computation theory; Computer games; Diagnosis; Expert systems; Image recognition; Medical imaging; Robotic surgery; Surgery, Asian games; Computational model; General practitioners; Large datasets; Surgical operation, Speech recognition</t>
  </si>
  <si>
    <t>Bond, R.; Engel, F.; Fuchs, M.; Hemmje, M.; Kevitt, P. M.; McTear, M.; Mulvenna, M.; Walsh, P. &amp; Zheng, H. J.</t>
  </si>
  <si>
    <t>335-349</t>
  </si>
  <si>
    <t>https://www.scopus.com/inward/record.uri?eid=2-s2.0-85064815682&amp;partnerID=40&amp;md5=df4d3ba30de229d5c06bceb065e14210</t>
  </si>
  <si>
    <t>Adaptation in affective video games: A literature review</t>
  </si>
  <si>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</si>
  <si>
    <t>Computer games; Interactive computer graphics; Signal processing, Adaptation; Adaptation mechanism; Central nervous systems; Comparative analysis; Design and evaluations; Emotion; Observational method; Video game, Human computer interaction</t>
  </si>
  <si>
    <t>Bontchev, B.</t>
  </si>
  <si>
    <t>Cybernetics and Information Technologies</t>
  </si>
  <si>
    <t>3-34</t>
  </si>
  <si>
    <t>https://www.scopus.com/inward/record.uri?eid=2-s2.0-84983540131&amp;doi=10.1515%2fcait-2016-0032&amp;partnerID=40&amp;md5=29ecdd119c0e08a8533fbf1ba4388e12</t>
  </si>
  <si>
    <t>The APOGEE software platform for construction of rich maze video games for education</t>
  </si>
  <si>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</si>
  <si>
    <t>Serious games, APOGEE; Game-based Learning; Generation; Maze; Platform; Video game, Human computer interaction</t>
  </si>
  <si>
    <t>Bontchev, B.; Vassileva, D. &amp; Dankov, Y.</t>
  </si>
  <si>
    <t>ICSOFT 2019 - Proceedings of the 14th International Conference on Software Technologies</t>
  </si>
  <si>
    <t>491-498</t>
  </si>
  <si>
    <t>https://www.scopus.com/inward/record.uri?eid=2-s2.0-85073108779&amp;doi=10.5220%2f0007930404910498&amp;partnerID=40&amp;md5=94ab44d2b8b8a081801a06d262877aa4</t>
  </si>
  <si>
    <t>Once upon a Time</t>
  </si>
  <si>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</si>
  <si>
    <t>Computer games; Social networking (online); Software engineering, creation myths; History of computing; Human lives; mythology; Williams, Software design</t>
  </si>
  <si>
    <t>Booch, G.</t>
  </si>
  <si>
    <t>IEEE Software</t>
  </si>
  <si>
    <t>8-10</t>
  </si>
  <si>
    <t>https://www.scopus.com/inward/record.uri?eid=2-s2.0-84994491687&amp;doi=10.1109%2fMS.2016.141&amp;partnerID=40&amp;md5=907e7117f1760e67336cd7f14b1b1a24</t>
  </si>
  <si>
    <t>Expected window mean-payoff</t>
  </si>
  <si>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</si>
  <si>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</si>
  <si>
    <t>Bordais, B.; Guha, S. &amp; Raskin, J.-F.</t>
  </si>
  <si>
    <t>Leibniz International Proceedings in Informatics, LIPIcs</t>
  </si>
  <si>
    <t>https://www.scopus.com/inward/record.uri?eid=2-s2.0-85077470010&amp;doi=10.4230%2fLIPIcs.FSTTCS.2019.32&amp;partnerID=40&amp;md5=611b0482476bc4856ce14029f1412602</t>
  </si>
  <si>
    <t>Video Game Development in a Rush: A Survey of the Global Game Jam Participants</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</si>
  <si>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</si>
  <si>
    <t>Iterative methods; Quality assurance; Software design; Surveys, Agile development; Complex software; Continuous integrations; Development practices; Face-to-face communications; Large organizations; Video game development; Video game industry, Human computer interaction</t>
  </si>
  <si>
    <t>Borg, M.; Garousi, V.; Mahmoud, A.; Olsson, T. &amp; Stalberg, O.</t>
  </si>
  <si>
    <t>246-259</t>
  </si>
  <si>
    <t>https://www.scopus.com/inward/record.uri?eid=2-s2.0-85091630718&amp;doi=10.1109%2fTG.2019.2910248&amp;partnerID=40&amp;md5=0b92a464383684b173d8d87ab924ae79</t>
  </si>
  <si>
    <t>Living With Technical Debt--A Perspective From the Video Game Industry</t>
  </si>
  <si>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</si>
  <si>
    <t>Human computer interaction; Surveys, Semi structured interviews; Specific nature; Systematic management; Technical debts; Video game development; Video game industry, Software design</t>
  </si>
  <si>
    <t>Borowa, K.; Zalewski, A. &amp; Saczko, A.</t>
  </si>
  <si>
    <t>https://www.scopus.com/inward/record.uri?eid=2-s2.0-85112240248&amp;doi=10.1109%2fMS.2021.3103249&amp;partnerID=40&amp;md5=0053eb94fa912d03efe5be89efb54e9e</t>
  </si>
  <si>
    <t>Detecting Video Game-Specific Bad Smells in Unity Projects</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</si>
  <si>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</si>
  <si>
    <t>Maintainability; Odors; Open source software; Software design; Static analysis; Surveys, Bad smells; Discussion forum; Empirical investigation; Open sources; Specific tool; Streaming service; Video game; Video game development, Human computer interaction</t>
  </si>
  <si>
    <t>Borrelli, A.; Nardone, V.; Di Lucca, G. A.; Canfora, G. &amp; Di Penta, M.</t>
  </si>
  <si>
    <t>Proceedings - 2020 IEEE/ACM 17th International Conference on Mining Software Repositories, MSR 2020</t>
  </si>
  <si>
    <t>198-208</t>
  </si>
  <si>
    <t>https://www.scopus.com/inward/record.uri?eid=2-s2.0-85093660897&amp;doi=10.1145%2f3379597.3387454&amp;partnerID=40&amp;md5=91a3ac6aab7953f27ae7f2ef955c1628</t>
  </si>
  <si>
    <t>Investigating the potential of interactive media to encourage engagement with type 1 diabetes management</t>
  </si>
  <si>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</si>
  <si>
    <t>Interactive computer graphics; Knowledge management; Medical informatics; Serious games, Effective management; Interactive media; Management skills; Medical video; Number of peoples; Type 1 diabetes; Video game, Human computer interaction</t>
  </si>
  <si>
    <t>Borsboom, A. S.</t>
  </si>
  <si>
    <t>Conferences in Research and Practice in Information Technology Series</t>
  </si>
  <si>
    <t>13-19</t>
  </si>
  <si>
    <t>https://www.scopus.com/inward/record.uri?eid=2-s2.0-85009284923&amp;partnerID=40&amp;md5=519d959566c1bb3eccd555fb3cff23f6</t>
  </si>
  <si>
    <t>Serious games for balance improvement: A systematic literature mapping</t>
  </si>
  <si>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</si>
  <si>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</si>
  <si>
    <t>Bosse, R.; Soares, A. V. &amp; Hounsell, M. S.</t>
  </si>
  <si>
    <t>73-82</t>
  </si>
  <si>
    <t>https://www.scopus.com/inward/record.uri?eid=2-s2.0-84961575431&amp;doi=10.1007%2f978-3-319-31307-8_8&amp;partnerID=40&amp;md5=af94adc27362e368f0ed44e467d32569</t>
  </si>
  <si>
    <t>Interactivity in computer games</t>
  </si>
  <si>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</si>
  <si>
    <t>Circuit simulation; Software engineering, Interaction; Interactivity; Quality of interaction; Three categories, Computer games</t>
  </si>
  <si>
    <t>Bostan, B.; Sahin, G. &amp; Uney, M. C.</t>
  </si>
  <si>
    <t>16th International Conference on Intelligent Games and Simulation, GAME ON 2015</t>
  </si>
  <si>
    <t>5-9</t>
  </si>
  <si>
    <t>https://www.scopus.com/inward/record.uri?eid=2-s2.0-84963542275&amp;partnerID=40&amp;md5=015cca080ef45a43c09c6d9ea944a1aa</t>
  </si>
  <si>
    <t>Digital mind games: Experience-based reflections on design and interface features supporting the development of reasoning skills</t>
  </si>
  <si>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</si>
  <si>
    <t>Computer aided analysis; Computer games; Education; Problem solving; Software design; Teaching, Games based learning; Mind games; Primary education; Reasoning skills; Software interfaces, Students</t>
  </si>
  <si>
    <t>Bottino, R. M.; Ott, M. &amp; Benigno, V.</t>
  </si>
  <si>
    <t>53-61</t>
  </si>
  <si>
    <t>https://www.scopus.com/inward/record.uri?eid=2-s2.0-81755167231&amp;partnerID=40&amp;md5=bbe9d2c6fab812afde3f6d9e0f48748a</t>
  </si>
  <si>
    <t>cited By 15</t>
  </si>
  <si>
    <t>An update to the systematic literature review of empirical evidence of the impacts and outcomes of computer games and serious games</t>
  </si>
  <si>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</si>
  <si>
    <t>Interactive computer graphics; Psychophysiology, Engagement; Entertainment; Learning; Serious games; Systematic literature review, Computer games</t>
  </si>
  <si>
    <t>Boyle, E. A.; Hainey, T.; Connolly, T. M.; Gray, G.; Earp, J.; Ott, M.; Lim, T.; Ninaus, M.; Ribeiro, C. &amp; Pereira, J.</t>
  </si>
  <si>
    <t>Computers and Education</t>
  </si>
  <si>
    <t>178-192</t>
  </si>
  <si>
    <t>https://www.scopus.com/inward/record.uri?eid=2-s2.0-84950275273&amp;doi=10.1016%2fj.compedu.2015.11.003&amp;partnerID=40&amp;md5=5edae8537d80f579309a90677eae49c0</t>
  </si>
  <si>
    <t>cited By 444</t>
  </si>
  <si>
    <t>Heuristic Evaluation of a MMORPG: Guild Wars 2</t>
  </si>
  <si>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</si>
  <si>
    <t>Computer games; Human computer interaction; User interfaces, Communication components; Competitive games; game; Game contents; Heuristic evaluation; Learnability; MMORPG; Visual design, Software design</t>
  </si>
  <si>
    <t>Bozyer, Z. &amp; Durdu, P. O.</t>
  </si>
  <si>
    <t>9-14</t>
  </si>
  <si>
    <t>https://www.scopus.com/inward/record.uri?eid=2-s2.0-84903537460&amp;doi=10.1007%2f978-3-319-07854-0_2&amp;partnerID=40&amp;md5=d7a112af4231573b7732985c11a1a570</t>
  </si>
  <si>
    <t>Processes and models for serious game design and development</t>
  </si>
  <si>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</si>
  <si>
    <t>Computer games; Software design, Design and development process; Design decisions; Design Patterns; Design-science researches; End users; Game development; Serious games, Design</t>
  </si>
  <si>
    <t>Braad, E.; Žavcer, G. &amp; Sandovar, A.</t>
  </si>
  <si>
    <t>92-118</t>
  </si>
  <si>
    <t>https://www.scopus.com/inward/record.uri?eid=2-s2.0-84992732416&amp;doi=10.1007%2f978-3-319-46152-6_5&amp;partnerID=40&amp;md5=00e3678071e10d58f36f16edbfc1132b</t>
  </si>
  <si>
    <t>Software visualisation through video games</t>
  </si>
  <si>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</si>
  <si>
    <t>Computer game; Educational game; Game design; Software education; Software visualisation, Computer software; Education; Electrical engineering; Interactive computer graphics; Learning systems; User interfaces; Visualization, Human computer interaction</t>
  </si>
  <si>
    <t>Bradley, R. C.; Levitt, S. P. &amp; Nixon, K. J.</t>
  </si>
  <si>
    <t>206-215</t>
  </si>
  <si>
    <t>https://www.scopus.com/inward/record.uri?eid=2-s2.0-84870607088&amp;partnerID=40&amp;md5=ae36f4f600e212f1ecb43e967b89fa03</t>
  </si>
  <si>
    <t>Semiotic inspection of a game for children with Down syndrome</t>
  </si>
  <si>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</si>
  <si>
    <t>Human computer interaction; Inspection; Petroleum reservoir evaluation; Semiotics; Software design, Children; Cognitive ability; Cognitive development; Communicability; Disabled children; Down syndrome; Game; Inclusive education, Computer games</t>
  </si>
  <si>
    <t>Brandão, A.; Trevisan, D. G.; Brandão, L.; Moreira, B.; Nascimento, G.; Vasconcelos, C. N.; Clua, E. &amp; Mourão, P. T.</t>
  </si>
  <si>
    <t>Proceedings - 2010 Brazilian Symposium on Games and Digital Entertainment, SBGames 2010</t>
  </si>
  <si>
    <t>199-210</t>
  </si>
  <si>
    <t>https://www.scopus.com/inward/record.uri?eid=2-s2.0-79960228441&amp;doi=10.1109%2fSBGAMES.2010.24&amp;partnerID=40&amp;md5=caa57f26f7231b77423ad1883b12f110</t>
  </si>
  <si>
    <t>cited By 23</t>
  </si>
  <si>
    <t>Productive gaming</t>
  </si>
  <si>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</si>
  <si>
    <t>Human computer interaction; Interactive computer graphics; Software design, Design elements; Game development; Game Engine; Gamification; Media production; Play; Video game; Video production, Serious games</t>
  </si>
  <si>
    <t>Brandstätter, U. &amp; Sommerer, C.</t>
  </si>
  <si>
    <t>260-265</t>
  </si>
  <si>
    <t>https://www.scopus.com/inward/record.uri?eid=2-s2.0-84990052450&amp;doi=10.1007%2f978-3-319-46100-7_27&amp;partnerID=40&amp;md5=0304e8889ca0df94a96b84a821712412</t>
  </si>
  <si>
    <t>Interoperability standards for pervasive games</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</si>
  <si>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</si>
  <si>
    <t>Pervasive game; Tangible interfaces; Video game; Virtual worlds, Gas engineering; Interactive computer graphics; Interoperability; Middleware; Software engineering; Standardization; Virtual reality, Human computer interaction</t>
  </si>
  <si>
    <t>Branton, C.; Carver, D. &amp; Ullmer, B.</t>
  </si>
  <si>
    <t>40-43</t>
  </si>
  <si>
    <t>https://www.scopus.com/inward/record.uri?eid=2-s2.0-79959424674&amp;doi=10.1145%2f1984674.1984689&amp;partnerID=40&amp;md5=9648cd87f7422f2c49897fd15947c3ee</t>
  </si>
  <si>
    <t>Strategy representation by decision trees in reactive synthesis</t>
  </si>
  <si>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</si>
  <si>
    <t>Binary decision diagrams; Computer games; Entropy; Problem solving, Algorithmic problems; Binary decision diagrams (BDDs); Efficient data structures; Entropy-based techniques; Probabilistic models; Reactive synthesis; Succinct representation; Winning conditions, Decision trees</t>
  </si>
  <si>
    <t>Brázdil, T.; Chatterjee, K.; Křetínský, J. &amp; Toman, V.</t>
  </si>
  <si>
    <t>385-407</t>
  </si>
  <si>
    <t>https://www.scopus.com/inward/record.uri?eid=2-s2.0-85045835559&amp;doi=10.1007%2f978-3-319-89960-2_21&amp;partnerID=40&amp;md5=5a4ea39fac45a3702ea7d446a317d73b</t>
  </si>
  <si>
    <t>Activate your GAIM: A toolkit for input in active games</t>
  </si>
  <si>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</si>
  <si>
    <t>Exergame; Game development; Hardware platform; Input devices; Physical activity; Video game, Accelerometers; Equipment; Interactive computer graphics; Knobs; Software design, Human computer interaction</t>
  </si>
  <si>
    <t>Brehmer, M.; Graham, T. C. N. &amp; Stach, T.</t>
  </si>
  <si>
    <t>Future Play 2010: Research, Play, Share - International Academic Conference on the Future of Game Design and Technology</t>
  </si>
  <si>
    <t>151-158</t>
  </si>
  <si>
    <t>https://www.scopus.com/inward/record.uri?eid=2-s2.0-79951534570&amp;doi=10.1145%2f1920778.1920800&amp;partnerID=40&amp;md5=db4d0dd7c22b6132ba32449f92f4bd11</t>
  </si>
  <si>
    <t>Embodied design of dance visualisations</t>
  </si>
  <si>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</si>
  <si>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</si>
  <si>
    <t>Brenton, H.; Kleinsmith, A. &amp; Gillies, M.</t>
  </si>
  <si>
    <t>124-129</t>
  </si>
  <si>
    <t>https://www.scopus.com/inward/record.uri?eid=2-s2.0-84904013395&amp;doi=10.1145%2f2617995.2618017&amp;partnerID=40&amp;md5=bb2bd871fea9d19dd1242016afd792a5</t>
  </si>
  <si>
    <t>Robotic Interactive Visualization Experimentation Technology (RIVET): Game-based simulation for human-robot interaction research</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</si>
  <si>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</si>
  <si>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</si>
  <si>
    <t>Brewer, R.; Schaefer, K. E. &amp; Avery, E.</t>
  </si>
  <si>
    <t>Proceedings - Winter Simulation Conference</t>
  </si>
  <si>
    <t>3224-3225</t>
  </si>
  <si>
    <t>https://www.scopus.com/inward/record.uri?eid=2-s2.0-84962792115&amp;doi=10.1109%2fWSC.2015.7408481&amp;partnerID=40&amp;md5=96c0415e5c331ad9fc2d3019f34df3e5</t>
  </si>
  <si>
    <t>Emphasizing soft skills and team development in an educational digital game design course</t>
  </si>
  <si>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</si>
  <si>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</si>
  <si>
    <t>Brown, Q.; Lee, F. &amp; Alejandre, S.</t>
  </si>
  <si>
    <t>FDG 2009 - 4th International Conference on the Foundations of Digital Games, Proceedings</t>
  </si>
  <si>
    <t>240-247</t>
  </si>
  <si>
    <t>https://www.scopus.com/inward/record.uri?eid=2-s2.0-77953593982&amp;doi=10.1145%2f1536513.1536557&amp;partnerID=40&amp;md5=7c19df3c73de1cadae412ede8d42b150</t>
  </si>
  <si>
    <t>Developing game-playing agents that adapt to user strategies: A case study</t>
  </si>
  <si>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</si>
  <si>
    <t>Intelligent agents; Planning; Software design, Adaptive agents; Adaptive learning; Artificial intelligent; Human subject experiments; Learning; Play testing; Playing Strategies; Relative strength, Computer games</t>
  </si>
  <si>
    <t>Brown, R. &amp; Guinn, C.</t>
  </si>
  <si>
    <t>IEEE SSCI 2014 - 2014 IEEE Symposium Series on Computational Intelligence - IA 2014: 2014 IEEE Symposium on Intelligent Agents, Proceedings</t>
  </si>
  <si>
    <t>51-56</t>
  </si>
  <si>
    <t>https://www.scopus.com/inward/record.uri?eid=2-s2.0-84925341926&amp;doi=10.1109%2fIA.2014.7009458&amp;partnerID=40&amp;md5=d28b06b345e1efb21d920f529d1db785</t>
  </si>
  <si>
    <t>Earth and planetary system science game engine</t>
  </si>
  <si>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</si>
  <si>
    <t>Climate change; Data visualization; User interfaces; Visualization, Dynamic visualization; Earth system science; Edutainment; Game Engine; Global collaboration; Intuitive interfaces; User interface components; Visualization technique, Computer games</t>
  </si>
  <si>
    <t>Brown-Simmons, G. J.; Kuester, F.; Knox, C. J. H. &amp; Yamaoka, S.</t>
  </si>
  <si>
    <t>203-218</t>
  </si>
  <si>
    <t>https://www.scopus.com/inward/record.uri?eid=2-s2.0-69949129479&amp;doi=10.1007%2f978-3-642-03270-7_14&amp;partnerID=40&amp;md5=4a4d4988787ca1dc9e651a77edf54be4</t>
  </si>
  <si>
    <t>Reconciling white-box and black-box perspectives on behavioral self-adaptation</t>
  </si>
  <si>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</si>
  <si>
    <t>Computer games; Requirements engineering; Software engineering, Adaptation requirements; Autonomic Computing; Autonomic computing system; Behavioral adaptation; Engineering activities; Games; Linear-time properties; Notions of coherence, Behavioral research</t>
  </si>
  <si>
    <t>Bruni, R.; Corradini, A.; Gadducci, F.; HÖLzl, M.; Lafuente, A. L.; Vandin, A. &amp; Wirsing, M.</t>
  </si>
  <si>
    <t>163-184</t>
  </si>
  <si>
    <t>https://www.scopus.com/inward/record.uri?eid=2-s2.0-84924347976&amp;doi=10.1007%2f978-3-319-16310-9_4&amp;partnerID=40&amp;md5=e3b1483b2a49fb2f3b56b21c343e88db</t>
  </si>
  <si>
    <t>From 3D reconstruction to virtual reality: A complete methodology for digital archaeological exhibition</t>
  </si>
  <si>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</si>
  <si>
    <t>Bruno, F.; Bruno, S.; De Sensi, G.; Luchi, M.-L.; Mancuso, S. &amp; Muzzupappa, M.</t>
  </si>
  <si>
    <t>Journal of Cultural Heritage</t>
  </si>
  <si>
    <t>42-49</t>
  </si>
  <si>
    <t>https://www.scopus.com/inward/record.uri?eid=2-s2.0-76449093793&amp;doi=10.1016%2fj.culher.2009.02.006&amp;partnerID=40&amp;md5=e706494cc906a2cc1ad2bcf0840d72c5</t>
  </si>
  <si>
    <t>cited By 219</t>
  </si>
  <si>
    <t>Developing a robot hip-hop dance game to engage rural minorities in computer science</t>
  </si>
  <si>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</si>
  <si>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</si>
  <si>
    <t>Bryant, D. G.; Liles, K. R. &amp; Beer, J. M.</t>
  </si>
  <si>
    <t>ACM/IEEE International Conference on Human-Robot Interaction</t>
  </si>
  <si>
    <t>89-90</t>
  </si>
  <si>
    <t>https://www.scopus.com/inward/record.uri?eid=2-s2.0-85016408912&amp;doi=10.1145%2f3029798.3038358&amp;partnerID=40&amp;md5=042f7cde3b7c2b0dc36d89b32aaf9561</t>
  </si>
  <si>
    <t>An evaluation of videogame network architecture performance and security</t>
  </si>
  <si>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</si>
  <si>
    <t>Data transfer; Network performance; Network security; Networks (circuits), 'current; Case-studies; Common networks; Gaming experiences; Networks security; Performance; Reliable data transfers; Video-games; Videogame networking; Videogame security, Network architecture</t>
  </si>
  <si>
    <t>Bryant, B. &amp; Saiedian, H.</t>
  </si>
  <si>
    <t>Computer Networks</t>
  </si>
  <si>
    <t>https://www.scopus.com/inward/record.uri?eid=2-s2.0-85105295820&amp;doi=10.1016%2fj.comnet.2021.108128&amp;partnerID=40&amp;md5=0f7cf0ca25aa8173d8f06c4bd79988db</t>
  </si>
  <si>
    <t>A state saturation attack against massively multiplayer online videogames</t>
  </si>
  <si>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</si>
  <si>
    <t>Animation; Information systems; Information use; Network architecture; Network protocols, Competitive games; Massively multiplayer; Network traffic; On-line contents; On-line gaming; Player experience; Potential impacts; State saturation, Network security</t>
  </si>
  <si>
    <t>ICISSP 2021 - Proceedings of the 7th International Conference on Information Systems Security and Privacy</t>
  </si>
  <si>
    <t>217-225</t>
  </si>
  <si>
    <t>https://www.scopus.com/inward/record.uri?eid=2-s2.0-85103069047&amp;partnerID=40&amp;md5=ebd8de67728221fda910bd716102ef39</t>
  </si>
  <si>
    <t>Autonomous virtual player in a video game imitating human players: The ORION framework</t>
  </si>
  <si>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</si>
  <si>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</si>
  <si>
    <t>Buche, C.; Even, C. &amp; Soler, J.</t>
  </si>
  <si>
    <t>Proceedings - 2018 International Conference on Cyberworlds, CW 2018</t>
  </si>
  <si>
    <t>108-113</t>
  </si>
  <si>
    <t>https://www.scopus.com/inward/record.uri?eid=2-s2.0-85061455676&amp;doi=10.1109%2fCW.2018.00029&amp;partnerID=40&amp;md5=eff98edfe43e54e4a815f23ce5bbc202</t>
  </si>
  <si>
    <t>Introducing design patterns and best practices in unity</t>
  </si>
  <si>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</si>
  <si>
    <t>Human computer interaction, Code complexity; Design decisions; Design Patterns; Development time; Game development; Intermediate level; Unity; Video game development, Software design</t>
  </si>
  <si>
    <t>Bucher, N.</t>
  </si>
  <si>
    <t>Proceedings of the SouthEast Conference, ACMSE 2017</t>
  </si>
  <si>
    <t>243-247</t>
  </si>
  <si>
    <t>https://www.scopus.com/inward/record.uri?eid=2-s2.0-85021440610&amp;doi=10.1145%2f3077286.3077322&amp;partnerID=40&amp;md5=53710001b0cf8a7fad606c0a1cef546e</t>
  </si>
  <si>
    <t>Rapid Skill Capture in a First-Person Shooter</t>
  </si>
  <si>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</si>
  <si>
    <t>Artificial intelligence; Software engineering, First person shooter; First person shooter games; Mouse input; Multiplayer games; Player modeling; skill capture; Skill levels; skill measures, Computer games</t>
  </si>
  <si>
    <t>Buckley, D.; Chen, K. &amp; Knowles, J.</t>
  </si>
  <si>
    <t>63-75</t>
  </si>
  <si>
    <t>https://www.scopus.com/inward/record.uri?eid=2-s2.0-85027448346&amp;doi=10.1109%2fTCIAIG.2015.2494849&amp;partnerID=40&amp;md5=ce9aff207b3cbcab9439aeeaad8e0bc8</t>
  </si>
  <si>
    <t>Games for Health: An Opinion</t>
  </si>
  <si>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</si>
  <si>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</si>
  <si>
    <t>Buday, R.</t>
  </si>
  <si>
    <t>38-42</t>
  </si>
  <si>
    <t>https://www.scopus.com/inward/record.uri?eid=2-s2.0-84938685607&amp;doi=10.1089%2fg4h.2014.0083&amp;partnerID=40&amp;md5=d915ebb91c1afb458adc58a5239220ab</t>
  </si>
  <si>
    <t>Bug hide-and-seek: An educational game for investigating verification accuracy in software tests</t>
  </si>
  <si>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</si>
  <si>
    <t>Computer games; Education computing; Software testing; Verification, All-function pairs analysis; Computer Science Education; Educational game; False negatives; False positive; Test accuracy; True negative rates; True positive rates; Unit testing, Students</t>
  </si>
  <si>
    <t>Buffardi, K. &amp; Valdivia, P.</t>
  </si>
  <si>
    <t>https://www.scopus.com/inward/record.uri?eid=2-s2.0-85063505375&amp;doi=10.1109%2fFIE.2018.8658748&amp;partnerID=40&amp;md5=4de50773526f12b135961120254bd8ab</t>
  </si>
  <si>
    <t>Saphire: Sandboxing PHP applications with tailored system call allowlists</t>
  </si>
  <si>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</si>
  <si>
    <t>Development environment; Generic approach; Instant messengers; Interpreted codes; Interpreted languages; Least privilege; Platform independent; Security and performance, Application programs</t>
  </si>
  <si>
    <t>Bulekov, A.; Jahanshahi, R. &amp; Egele, M.</t>
  </si>
  <si>
    <t>Proceedings of the 30th USENIX Security Symposium</t>
  </si>
  <si>
    <t>2881-2898</t>
  </si>
  <si>
    <t>https://www.scopus.com/inward/record.uri?eid=2-s2.0-85114480583&amp;partnerID=40&amp;md5=bfd40cba1621f131aa674da2c7470628</t>
  </si>
  <si>
    <t>Use of Playing and Training Software Complexes in the Lawyers Preparation</t>
  </si>
  <si>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</si>
  <si>
    <t>Computer programming; Game theory; Information systems; Mathematical programming; Security of data; Software testing, Cyber lawyer; Digital technologies; Digitalization of legal activities; Legal tech; Professional computer games for lawyers, Computer games</t>
  </si>
  <si>
    <t>Bulgakova, E.; Bulgakov, V. &amp; Trushchenkov, I.</t>
  </si>
  <si>
    <t>366-377</t>
  </si>
  <si>
    <t>https://www.scopus.com/inward/record.uri?eid=2-s2.0-85072852228&amp;doi=10.1007%2f978-3-030-29750-3_29&amp;partnerID=40&amp;md5=4ffd36fa156016303ba49685cd17e767</t>
  </si>
  <si>
    <t>Monitoring of patient fluid intake using the Xbox Kinect</t>
  </si>
  <si>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</si>
  <si>
    <t>3D sensor; Low costs; Microsoft kinect; Naive Bayes classifiers; Patient movement; Real time; Software development kit; Xbox kinect, Classifiers; Computer games; Interactive computer systems; Learning systems; Multimedia systems; Patient monitoring, Animation</t>
  </si>
  <si>
    <t>Burgess, R. A.; Hartley, T.; Mehdi, Q. &amp; Mehdi, R.</t>
  </si>
  <si>
    <t>Proceedings of CGAMES 2013 USA - 18th International Conference on Computer Games: AI, Animation, Mobile, Interactive Multimedia, Educational and Serious Games</t>
  </si>
  <si>
    <t>60-64</t>
  </si>
  <si>
    <t>https://www.scopus.com/inward/record.uri?eid=2-s2.0-84890373555&amp;doi=10.1109%2fCGames.2013.6632606&amp;partnerID=40&amp;md5=711e6fdcab5201bea06049d0e0e86b92</t>
  </si>
  <si>
    <t>UOS: A resource rerouting middleware for ubiquitous games</t>
  </si>
  <si>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</si>
  <si>
    <t>Buzeto, F. N.; Capretz, M. A. M.; Castanho, C. D. &amp; Jacobi, R. P.</t>
  </si>
  <si>
    <t>Proceedings - IEEE 10th International Conference on Ubiquitous Intelligence and Computing, UIC 2013 and IEEE 10th International Conference on Autonomic and Trusted Computing, ATC 2013</t>
  </si>
  <si>
    <t>88-95</t>
  </si>
  <si>
    <t>https://www.scopus.com/inward/record.uri?eid=2-s2.0-84894208689&amp;doi=10.1109%2fUIC-ATC.2013.44&amp;partnerID=40&amp;md5=ebe3eb46ee1037f329fcebdf08a91771</t>
  </si>
  <si>
    <t>Cloudification of virtual reality gliding simulation game</t>
  </si>
  <si>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</si>
  <si>
    <t>Cloud computing; Computation theory; Virtual reality, Cloud gamings; Computation offloading; Game-as-a-service; Network traffic; Perceptual quality; Principal Components; Proof of concept; Simulation games, Computer games</t>
  </si>
  <si>
    <t>Buzys, R.; Maskeliunas, R.; Damaševičius, R.; Sidekerskiene, T.; Woźniak, M. &amp; Wei, W.</t>
  </si>
  <si>
    <t>Information (Switzerland)</t>
  </si>
  <si>
    <t>https://www.scopus.com/inward/record.uri?eid=2-s2.0-85059028527&amp;doi=10.3390%2finfo9120293&amp;partnerID=40&amp;md5=c66cf5e93406b67c20cee9668a6340dd</t>
  </si>
  <si>
    <t>Using 3-D video game technology in channel modeling</t>
  </si>
  <si>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</si>
  <si>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</si>
  <si>
    <t>Cadavid, A. N.; Ibarra, D. G. &amp; Salcedo, S. L.</t>
  </si>
  <si>
    <t>1652-1659</t>
  </si>
  <si>
    <t>https://www.scopus.com/inward/record.uri?eid=2-s2.0-85006189463&amp;doi=10.1109%2fACCESS.2014.2370758&amp;partnerID=40&amp;md5=2bce85fefef16df2f23e5d14a9c2a874</t>
  </si>
  <si>
    <t>Toward Multiplayer Cooperative Cloud Gaming</t>
  </si>
  <si>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</si>
  <si>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</si>
  <si>
    <t>Cai, W.; Chi, F.; Wang, X. &amp; Leung, V. C. M.</t>
  </si>
  <si>
    <t>IEEE Cloud Computing</t>
  </si>
  <si>
    <t>70-80</t>
  </si>
  <si>
    <t>https://www.scopus.com/inward/record.uri?eid=2-s2.0-85051652964&amp;doi=10.1109%2fMCC.2018.326105129&amp;partnerID=40&amp;md5=847672c040c90b51775097af0f949e65</t>
  </si>
  <si>
    <t>Integrating serious games as learning resources in a software project management course: The case of ProDec</t>
  </si>
  <si>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</si>
  <si>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</si>
  <si>
    <t>Calderón, A.; Ruiz, M. &amp; Orta, E.</t>
  </si>
  <si>
    <t>Proceedings - 2017 IEEE/ACM 1st International Workshop on Software Engineering Curricula for Millennials, SECM 2017</t>
  </si>
  <si>
    <t>21-27</t>
  </si>
  <si>
    <t>https://www.scopus.com/inward/record.uri?eid=2-s2.0-85026761552&amp;doi=10.1109%2fSECM.2017.3&amp;partnerID=40&amp;md5=a6266706514cb4d803f753e3557c602b</t>
  </si>
  <si>
    <t>Recommendation of Videogames with Fuzzy Logic</t>
  </si>
  <si>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</si>
  <si>
    <t>Artificial intelligence; Computer circuits; Fuzzy logic; Membership functions, Accuracy percentages; Advertising medium; Computational experiment; Content filter; Proposed architectures; Target audience; Video game, Recommender systems</t>
  </si>
  <si>
    <t>Calderon-Vilca, H.; Chavez, N. M. &amp; Guimarey, J. M. R.</t>
  </si>
  <si>
    <t>Conference of Open Innovation Association, FRUCT</t>
  </si>
  <si>
    <t>27-37</t>
  </si>
  <si>
    <t>https://www.scopus.com/inward/record.uri?eid=2-s2.0-85093686881&amp;doi=10.23919%2fFRUCT49677.2020.9211082&amp;partnerID=40&amp;md5=c2c70e0e8a48a0a0ed294101f726f089</t>
  </si>
  <si>
    <t>Investigating crowd creativity in online music communities</t>
  </si>
  <si>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</si>
  <si>
    <t>Animation; Open systems, CcMixter; Collaborative songwriting; Crowd creativity; On-line communities; Open sources; Remix; Reuse; Social computing; Songtree; Splice, Open source software</t>
  </si>
  <si>
    <t>Calefato, F.; Iaffaldano, G.; Lanubile, F. &amp; Maiorano, F.</t>
  </si>
  <si>
    <t>Proceedings of the ACM on Human-Computer Interaction</t>
  </si>
  <si>
    <t>https://www.scopus.com/inward/record.uri?eid=2-s2.0-85066422349&amp;doi=10.1145%2f3274296&amp;partnerID=40&amp;md5=c861640ddfbfce528243ced701d65702</t>
  </si>
  <si>
    <t>Collaboration success factors in an online music community</t>
  </si>
  <si>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</si>
  <si>
    <t>Animation; Audio acoustics; Audio recordings; Computer operating systems; Open source software; Open systems; Social networking (online), Creative collaboration; Music composition; On-line communities; Open sources; Overdub; Remix; Reuse; Social computing, Online systems</t>
  </si>
  <si>
    <t>Calefato, F.; Iaffaldano, G. &amp; Lanubile, F.</t>
  </si>
  <si>
    <t>Proceedings of the International ACM SIGGROUP Conference on Supporting Group Work</t>
  </si>
  <si>
    <t>61-70</t>
  </si>
  <si>
    <t>https://www.scopus.com/inward/record.uri?eid=2-s2.0-85050608419&amp;doi=10.1145%2f3148330.3148346&amp;partnerID=40&amp;md5=c5d683e66057abaaee716c84941a1aec</t>
  </si>
  <si>
    <t>Visualizing emotional requirements</t>
  </si>
  <si>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</si>
  <si>
    <t>Game designers; General solutions; Non-functional requirements; Pre-production; Requirements Capture; Requirements visualization; Team members; Video game; Visualization technique, Requirements engineering, Visualization</t>
  </si>
  <si>
    <t>Callele, D.; Neufeld, E. &amp; Schneider, K.</t>
  </si>
  <si>
    <t>2009 4th International Workshop on Requirements Engineering Visualization, REV 2009</t>
  </si>
  <si>
    <t>https://www.scopus.com/inward/record.uri?eid=2-s2.0-77952985868&amp;doi=10.1109%2fREV.2009.7&amp;partnerID=40&amp;md5=a6f4123b4a6420983cb80f3b08bc8333</t>
  </si>
  <si>
    <t>An introduction to experience requirements</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</si>
  <si>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</si>
  <si>
    <t>Experience requirements; Non-functional; Non-functional requirements; Potential benefits; Response model; User experience; Video game, Design, Requirements engineering</t>
  </si>
  <si>
    <t>Proceedings of the 2010 18th IEEE International Requirements Engineering Conference, RE2010</t>
  </si>
  <si>
    <t>395-396</t>
  </si>
  <si>
    <t>https://www.scopus.com/inward/record.uri?eid=2-s2.0-78650330339&amp;doi=10.1109%2fRE.2010.55&amp;partnerID=40&amp;md5=b673c8dd5b3f159e65021cc0a45354f8</t>
  </si>
  <si>
    <t>A proposal for cognitive gameplay requirements</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</si>
  <si>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</si>
  <si>
    <t>Cognitive requirements; Design requirements; Experience requirements; Gameplay; Non-functional requirements; Videogame, Design; Requirements engineering; Visualization, Software design</t>
  </si>
  <si>
    <t>2010 5th International Workshop on Requirements Engineering Visualization, REV 2010</t>
  </si>
  <si>
    <t>43-52</t>
  </si>
  <si>
    <t>https://www.scopus.com/inward/record.uri?eid=2-s2.0-78650312218&amp;doi=10.1109%2fREV.2010.5625658&amp;partnerID=40&amp;md5=18bfc3c00ceb977da8ed7fdc07668819</t>
  </si>
  <si>
    <t>A report on select research opportunities in requirements engineering for videogame development</t>
  </si>
  <si>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</si>
  <si>
    <t>games; requirements; Research opportunities; Research programs; Trade press; Video game, Requirements engineering, Research</t>
  </si>
  <si>
    <t>2011 4th Int. Workshop on Multimedia and Enjoyable Requirements Eng. - Beyond Mere Descriptions and with More Fun and Games, MERE'11 - Co-located with the 19th IEEE Int. Requirements Eng. Conf., RE'11</t>
  </si>
  <si>
    <t>https://www.scopus.com/inward/record.uri?eid=2-s2.0-80555123782&amp;doi=10.1109%2fMERE.2011.6043942&amp;partnerID=40&amp;md5=6f3a3286627660680e9b3a3463e82b04</t>
  </si>
  <si>
    <t>Experience requirements in video games: Definition and testability</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</si>
  <si>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</si>
  <si>
    <t>Software engineering; Testing, Design goal; Entertainment application; Experience requirements; Focus groups; Test designs; Testability; User experience; validation, Requirements engineering</t>
  </si>
  <si>
    <t>Callele, D.; Dueck, P.; Wnuk, K. &amp; Hynninen, P.</t>
  </si>
  <si>
    <t>2015 IEEE 23rd International Requirements Engineering Conference, RE 2015 - Proceedings</t>
  </si>
  <si>
    <t>324-333</t>
  </si>
  <si>
    <t>https://www.scopus.com/inward/record.uri?eid=2-s2.0-84962426626&amp;doi=10.1109%2fRE.2015.7320449&amp;partnerID=40&amp;md5=f2229a0cb3c9b2746484b8913e80bca4</t>
  </si>
  <si>
    <t>Applicability of a Cyberbullying Videogame as a Teacher Tool: Comparing Teachers and Educational Sciences Students</t>
  </si>
  <si>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</si>
  <si>
    <t>Computer crime; Serious games, bullying; Cyber bullying; Educational science; Educational tools; Game experience; Game plays; Game-based Learning; Young peoples, Students</t>
  </si>
  <si>
    <t>Calvo-Morata, A.; Freire-Morán, M.; Martínez-Ortiz, I. &amp; Fernández-Manjón, B.</t>
  </si>
  <si>
    <t>55841-55850</t>
  </si>
  <si>
    <t>https://www.scopus.com/inward/record.uri?eid=2-s2.0-85066876743&amp;doi=10.1109%2fACCESS.2019.2913573&amp;partnerID=40&amp;md5=1418dc2fbebb5537cded715adfcea4f9</t>
  </si>
  <si>
    <t>Serious games to prevent and detect bullying and cyberbullying: A systematic serious games and literature review</t>
  </si>
  <si>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</si>
  <si>
    <t>Computer crime; Human computer interaction, Cyber bullying; Detection tools; Educational tools; Literature reviews; Mental health; Systematic literature review; Use of video; Video game, Serious games</t>
  </si>
  <si>
    <t>Calvo-Morata, A.; Alonso-Fernández, C.; Freire, M.; Martínez-Ortiz, I. &amp; Fernández-Manjón, B.</t>
  </si>
  <si>
    <t>https://www.scopus.com/inward/record.uri?eid=2-s2.0-85087811858&amp;doi=10.1016%2fj.compedu.2020.103958&amp;partnerID=40&amp;md5=fec5666ba66ea4350c8e9c2a2d2ed290</t>
  </si>
  <si>
    <t>Development of a Nao humanoid robot able to play Tic-Tac-Toe game on a tactile tablet</t>
  </si>
  <si>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</si>
  <si>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</si>
  <si>
    <t>Calvo-Varela, L.; Regueiro, C. V.; Canzobre, D. S. &amp; Iglesias, R.</t>
  </si>
  <si>
    <t>203-215</t>
  </si>
  <si>
    <t>https://www.scopus.com/inward/record.uri?eid=2-s2.0-84951840469&amp;doi=10.1007%2f978-3-319-27146-0_16&amp;partnerID=40&amp;md5=5a6c2b89c88f2dc2ead10aa4b6ca7fa8</t>
  </si>
  <si>
    <t>Undertaking: A business game for 21st-century undergraduate skills</t>
  </si>
  <si>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</si>
  <si>
    <t>Computer aided software engineering; Computer games; Decision making; Education computing; Simulators; Surveys, 21st century skills; Board games; Business simulation; Educational innovations; Game-based Learning; Higher education, Students</t>
  </si>
  <si>
    <t>Camacho, C.; Sahu, S. &amp; Esteva, E.</t>
  </si>
  <si>
    <t>995-998</t>
  </si>
  <si>
    <t>https://www.scopus.com/inward/record.uri?eid=2-s2.0-85075281315&amp;doi=10.34190%2fGBL.19.199&amp;partnerID=40&amp;md5=2ff2228196325f5cac1381b8be24fa9f</t>
  </si>
  <si>
    <t>What is a Visual Novel?</t>
  </si>
  <si>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</si>
  <si>
    <t>Interactive computer graphics, Adventure games; Design and analysis; Games designers; Interactive narrative; Interactivity; Key feature; Meta-analysis; Unified structure; Video-games; Visual novel, Human computer interaction</t>
  </si>
  <si>
    <t>Camingue, J.; Carstensdottir, E. &amp; Melcer, E. F.</t>
  </si>
  <si>
    <t>https://www.scopus.com/inward/record.uri?eid=2-s2.0-85117124425&amp;doi=10.1145%2f3474712&amp;partnerID=40&amp;md5=9455de42c2a74b53b82762a303a7861e</t>
  </si>
  <si>
    <t>Pair programming in middle school: variations in interactions and behaviors</t>
  </si>
  <si>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</si>
  <si>
    <t>Campe, S.; Denner, J.; Green, E. &amp; Torres, D.</t>
  </si>
  <si>
    <t>Computer Science Education</t>
  </si>
  <si>
    <t>22-46</t>
  </si>
  <si>
    <t>https://www.scopus.com/inward/record.uri?eid=2-s2.0-85070965945&amp;doi=10.1080%2f08993408.2019.1648119&amp;partnerID=40&amp;md5=7932bf5892881c60d636e886723f0c29</t>
  </si>
  <si>
    <t>Simulation based software development for smart phones</t>
  </si>
  <si>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</si>
  <si>
    <t>Computer game; Context aware applications; Information sources; Simulated environment; Simulation-based, Artificial intelligence; Sensors, Smartphones</t>
  </si>
  <si>
    <t>Campillo-Sanchez, P. &amp; Botia, J. A.</t>
  </si>
  <si>
    <t>Advances in Intelligent and Soft Computing</t>
  </si>
  <si>
    <t>243-250</t>
  </si>
  <si>
    <t>https://www.scopus.com/inward/record.uri?eid=2-s2.0-84861203697&amp;doi=10.1007%2f978-3-642-28783-1_31&amp;partnerID=40&amp;md5=00d7e47f635c7c74a3d68c343999db97</t>
  </si>
  <si>
    <t>Agile software development process applied to the serious games development for children from 7 to 10 years old</t>
  </si>
  <si>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</si>
  <si>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</si>
  <si>
    <t>Cano, S. P.; González, C. S.; Collazos, C. A.; Arteaga, J. M. &amp; Zapata, S.</t>
  </si>
  <si>
    <t>International Journal of Information Technologies and Systems Approach</t>
  </si>
  <si>
    <t>64-79</t>
  </si>
  <si>
    <t>https://www.scopus.com/inward/record.uri?eid=2-s2.0-84930517481&amp;doi=10.4018%2fIJITSA.2015070105&amp;partnerID=40&amp;md5=91e559daecd698856db19911280ee1a5</t>
  </si>
  <si>
    <t>Downtown, a subway adventure: Using Learning analytics to improve the development of a learning game for people with intellectual disabilities</t>
  </si>
  <si>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</si>
  <si>
    <t>Computer games; Human computer interaction, Experimental test; Intellectual disability; Learning analytics; Learning game; Learning process; Public transportation systems; Serious games; User requirements, Engineering education</t>
  </si>
  <si>
    <t>Cano, A. R.; Fernandez-Manjon, B. &amp; Garcia-Tejedor, A. J.</t>
  </si>
  <si>
    <t>Proceedings - IEEE 16th International Conference on Advanced Learning Technologies, ICALT 2016</t>
  </si>
  <si>
    <t>125-129</t>
  </si>
  <si>
    <t>https://www.scopus.com/inward/record.uri?eid=2-s2.0-85006918140&amp;doi=10.1109%2fICALT.2016.46&amp;partnerID=40&amp;md5=25990ba0a92802b8ef3f4082466577a1</t>
  </si>
  <si>
    <t>A framework for the development of Pedagogical Process Simulators (P2Si) using explanatory models and gamification</t>
  </si>
  <si>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</si>
  <si>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</si>
  <si>
    <t>Caño de las Heras, S.; Gargalo, C. L.; Weitze, C. L.; Mansouri, S. S.; Gernaey, K. V. &amp; Krühne, U.</t>
  </si>
  <si>
    <t>Computers and Chemical Engineering</t>
  </si>
  <si>
    <t>https://www.scopus.com/inward/record.uri?eid=2-s2.0-85105555546&amp;doi=10.1016%2fj.compchemeng.2021.107350&amp;partnerID=40&amp;md5=b7001e1a35b6ff0fb702e1a9b5f9cde9</t>
  </si>
  <si>
    <t>Patterns of play: Play-personas in user-centred game development</t>
  </si>
  <si>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</si>
  <si>
    <t>Game design; Game experience; Gameplay; Play persona; User centered designs; User experience design, Computer software; Game theory; Human computer interaction; Interactive computer graphics; Software design, Behavioral research</t>
  </si>
  <si>
    <t>Canossa, A. &amp; Drachen, A.</t>
  </si>
  <si>
    <t>Breaking New Ground: Innovation in Games, Play, Practice and Theory - Proceedings of DiGRA 2009</t>
  </si>
  <si>
    <t>https://www.scopus.com/inward/record.uri?eid=2-s2.0-84873361599&amp;partnerID=40&amp;md5=8ac7f79742a354a8fa06f84c35ed34cb</t>
  </si>
  <si>
    <t>Eliciting emotions in design of games - A theory driven approach</t>
  </si>
  <si>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</si>
  <si>
    <t>Computer games; Design; Face recognition; Knowledge management; Software design, Affect; Conceptual Act Theory; Emotion elicitation; Game design; Personalizations; Psychology of affect, Game theory</t>
  </si>
  <si>
    <t>Canossa, A.; Badler, J.; El-Nasr, M. S. &amp; Anderson, E.</t>
  </si>
  <si>
    <t>34-40</t>
  </si>
  <si>
    <t>https://www.scopus.com/inward/record.uri?eid=2-s2.0-84991067527&amp;partnerID=40&amp;md5=9bdc3c089f41de56df8c7af5df9634b0</t>
  </si>
  <si>
    <t>Game play in virtual reality driving simulation involving head-mounted display and comparison to desktop display</t>
  </si>
  <si>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</si>
  <si>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</si>
  <si>
    <t>Cao, S.; Nandakumar, K.; Babu, R. &amp; Thompson, B.</t>
  </si>
  <si>
    <t>503-513</t>
  </si>
  <si>
    <t>https://www.scopus.com/inward/record.uri?eid=2-s2.0-85075923812&amp;doi=10.1007%2fs10055-019-00412-x&amp;partnerID=40&amp;md5=11cf26aa2889a48a1a00bea112697fa3</t>
  </si>
  <si>
    <t>Toward a theory of game-media literacy: Playing and building as reading and writing</t>
  </si>
  <si>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</si>
  <si>
    <t>Computation theory; Computer games, 21st-century learning; Constructionism; Digital literacies; Gaming literacy; Globaloria; Media literacy, Game theory</t>
  </si>
  <si>
    <t>Caperton, I. H.</t>
  </si>
  <si>
    <t>1-16</t>
  </si>
  <si>
    <t>https://www.scopus.com/inward/record.uri?eid=2-s2.0-78651548677&amp;doi=10.4018%2fjgcms.2010010101&amp;partnerID=40&amp;md5=931cf80993081b25b49c67191decee1d</t>
  </si>
  <si>
    <t>cited By 32</t>
  </si>
  <si>
    <t>Supporting team work in game design: Better - Better team relationships</t>
  </si>
  <si>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</si>
  <si>
    <t>Distributed computer systems; Middleware; Software engineering, Authoring tool; Collaborative design; Content creation; Design spaces; Game design, Human computer interaction</t>
  </si>
  <si>
    <t>Cappellini, G.; Maggiorini, D. &amp; Ripamonti, L. A.</t>
  </si>
  <si>
    <t>Computers in Entertainment</t>
  </si>
  <si>
    <t>https://www.scopus.com/inward/record.uri?eid=2-s2.0-85015022063&amp;doi=10.1145%2f2644829&amp;partnerID=40&amp;md5=4d16aa119f11af8208ed51837269f76c</t>
  </si>
  <si>
    <t>Psychomotor skills measurement for surgery training using game-based methods</t>
  </si>
  <si>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</si>
  <si>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</si>
  <si>
    <t>Carbone, T.; McDaniel, R. &amp; Hughes, C.</t>
  </si>
  <si>
    <t>2016 IEEE International Conference on Serious Games and Applications for Health, SeGAH 2016</t>
  </si>
  <si>
    <t>https://www.scopus.com/inward/record.uri?eid=2-s2.0-84994735199&amp;doi=10.1109%2fSeGAH.2016.7586278&amp;partnerID=40&amp;md5=dabd6d712cb6e94a419361acd2aba2a7</t>
  </si>
  <si>
    <t>Radically Simplifying Game Engines: AI Emotions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</si>
  <si>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</si>
  <si>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</si>
  <si>
    <t>Carbone, J. N.; Crowder, J. &amp; Carbone, R. A.</t>
  </si>
  <si>
    <t>Proceedings - 2020 International Conference on Computational Science and Computational Intelligence, CSCI 2020</t>
  </si>
  <si>
    <t>464-472</t>
  </si>
  <si>
    <t>https://www.scopus.com/inward/record.uri?eid=2-s2.0-85113370659&amp;doi=10.1109%2fCSCI51800.2020.00085&amp;partnerID=40&amp;md5=af6f7a8a6340b4b114359d063bf99b25</t>
  </si>
  <si>
    <t>TrackGen: An interactive track generator for TORCS and Speed-Dreams</t>
  </si>
  <si>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</si>
  <si>
    <t>Evolutionary algorithms; Soft computing; Software engineering, Game contents; Interactive evolution; Interactive tracks; On-line tools; Procedural content generations; Two-component; Video game; Visual realism, Human computer interaction</t>
  </si>
  <si>
    <t>Cardamone, L.; Lanzi, P. L. &amp; Loiacono, D.</t>
  </si>
  <si>
    <t>Applied Soft Computing</t>
  </si>
  <si>
    <t>550-558</t>
  </si>
  <si>
    <t>https://www.scopus.com/inward/record.uri?eid=2-s2.0-84920982595&amp;doi=10.1016%2fj.asoc.2014.11.010&amp;partnerID=40&amp;md5=2b3e6c21903d31be8c84c342f7daf504</t>
  </si>
  <si>
    <t>Model-driven approach of virtual interactive environments for enhanced user experience</t>
  </si>
  <si>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</si>
  <si>
    <t>Cardona-Reyes, H.; Munõz-Arteaga, J.; Mitre-Ortiz, A. &amp; Villalba-Condori, K. O.</t>
  </si>
  <si>
    <t>https://www.scopus.com/inward/record.uri?eid=2-s2.0-85103592270&amp;doi=10.3390%2fapp11062804&amp;partnerID=40&amp;md5=f5caa19de65ae56a8c091811c5c10cad</t>
  </si>
  <si>
    <t>Accounting digital gameś effectiveness: A structural equation modeling approach</t>
  </si>
  <si>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</si>
  <si>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</si>
  <si>
    <t>Carenys, J.; Moya, S. &amp; Perramon, J.</t>
  </si>
  <si>
    <t>Proceedings of the 11th European Conference on Games Based Learning, ECGBL 2017</t>
  </si>
  <si>
    <t>63-70</t>
  </si>
  <si>
    <t>https://www.scopus.com/inward/record.uri?eid=2-s2.0-85036454907&amp;partnerID=40&amp;md5=a43c79900f30b28566c1c430a5a16c86</t>
  </si>
  <si>
    <t>VALERIE: A Guide to Qualitative Evaluation of Player Experience in Location-Based Games Using Interviews</t>
  </si>
  <si>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</si>
  <si>
    <t>Location; Surveys; Virtual reality, Digital games; Game scenario; Game user researches; Interview; Location-based Games; New applications; Player experience; Qualitative evaluations; Real-world; Virtual worlds, Computer games</t>
  </si>
  <si>
    <t>Carneiro, N.; Viana, W. &amp; Darin, T.</t>
  </si>
  <si>
    <t>https://www.scopus.com/inward/record.uri?eid=2-s2.0-85117913510&amp;doi=10.1145%2f3472301.3484335&amp;partnerID=40&amp;md5=ee03cecb56387270a027e5e527beff1e</t>
  </si>
  <si>
    <t>A game to aid behavioural education</t>
  </si>
  <si>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</si>
  <si>
    <t>Diseases; Education; Education computing; Interactive computer graphics; Teaching, Adventure games; Advertising campaign; Attention deficit; Behaviour disorder; Behavioural model; Childhood obesity; Coping strategies; Mental illness, Computer games</t>
  </si>
  <si>
    <t>Carr, J. &amp; Blanchfield, P.</t>
  </si>
  <si>
    <t>78-85</t>
  </si>
  <si>
    <t>https://www.scopus.com/inward/record.uri?eid=2-s2.0-84938583074&amp;partnerID=40&amp;md5=2e252ba98fdeed90040a36cc14ffcced</t>
  </si>
  <si>
    <t>Teaching Approach for the Development of Virtual Reality Videogames</t>
  </si>
  <si>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</si>
  <si>
    <t>Application programs; E-learning; Mobile computing; Process engineering; Virtual reality, Computer science engineerings; Functional products; Learning experiences; Project based learning; Teaching approaches; Teaching experience; Undergraduate students; Videogame development, Students</t>
  </si>
  <si>
    <t>Carranza, D. B.; Negrón, A. P. P. &amp; Contreras, M.</t>
  </si>
  <si>
    <t>276-288</t>
  </si>
  <si>
    <t>https://www.scopus.com/inward/record.uri?eid=2-s2.0-85075648943&amp;doi=10.1007%2f978-3-030-33547-2_21&amp;partnerID=40&amp;md5=b4975e39172f629f312605627c889781</t>
  </si>
  <si>
    <t>Videogame development training approach: A virtual reality and open-source perspective</t>
  </si>
  <si>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</si>
  <si>
    <t>Journal of Universal Computer Science</t>
  </si>
  <si>
    <t>152-169</t>
  </si>
  <si>
    <t>https://www.scopus.com/inward/record.uri?eid=2-s2.0-85103249709&amp;doi=10.3897%2fjucs.65164&amp;partnerID=40&amp;md5=16cfcb807a89a60037512b9d0319a409</t>
  </si>
  <si>
    <t>Design and evaluation of a virtual reality serious game</t>
  </si>
  <si>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</si>
  <si>
    <t>Design; Diseases; Human engineering; User experience; Virtual reality; Wearable technology, Cognitive ability; Design and evaluations; Mental illness; User-centered approach, Serious games</t>
  </si>
  <si>
    <t>Carrión, M.; Santórum, M.; Benavides, J.; Aguilar, J.; Ortiz, Y. &amp; Pérez, M.</t>
  </si>
  <si>
    <t>735-742</t>
  </si>
  <si>
    <t>https://www.scopus.com/inward/record.uri?eid=2-s2.0-85088746459&amp;doi=10.1007%2f978-3-030-51828-8_97&amp;partnerID=40&amp;md5=ca3f67544943f01dcca8b44c409a70c8</t>
  </si>
  <si>
    <t>iPlus a user-centered methodology for serious games design</t>
  </si>
  <si>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</si>
  <si>
    <t>Carrión-Toro, M.; Santorum, M.; Acosta-Vargas, P.; Aguilar, J. &amp; Pérez, M.</t>
  </si>
  <si>
    <t>1-33</t>
  </si>
  <si>
    <t>https://www.scopus.com/inward/record.uri?eid=2-s2.0-85097874733&amp;doi=10.3390%2fapp10249007&amp;partnerID=40&amp;md5=180e3317061b831cef4d47d7b314c17c</t>
  </si>
  <si>
    <t>Naked and on fire: Examining player agency experiences in narrative-focused gameplay</t>
  </si>
  <si>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</si>
  <si>
    <t>Software engineering, Cognitive variables; Deep impact; Individual Differences; Interactive narrative; Interview study; Multiple factors; Player perception; Value judgement, Human engineering</t>
  </si>
  <si>
    <t>Carstensdottir, E.; Kleinman, E.; Williams, R. &amp; El-Nasr, M. S.</t>
  </si>
  <si>
    <t>https://www.scopus.com/inward/record.uri?eid=2-s2.0-85106687178&amp;doi=10.1145%2f3411764.3445540&amp;partnerID=40&amp;md5=d4f38fb174e3fd1be83386d918acebc0</t>
  </si>
  <si>
    <t>An analysis of majority voting in homogeneous groups for checkers: understanding group performance through unbalance</t>
  </si>
  <si>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</si>
  <si>
    <t>Stochastic systems; Voting machines, Agent performance; Decision process; Experimental evidence; Group performance; Homogeneous group; Improve performance; Independent agents; Stochastic independence, Computer games</t>
  </si>
  <si>
    <t>Carvalho, D. S.; Nguyen, M. L. &amp; Iida, H.</t>
  </si>
  <si>
    <t>213-223</t>
  </si>
  <si>
    <t>https://www.scopus.com/inward/record.uri?eid=2-s2.0-85039419928&amp;doi=10.1007%2f978-3-319-71649-7_18&amp;partnerID=40&amp;md5=260c08c95a73b3441b1bd1e21ab68da2</t>
  </si>
  <si>
    <t>Multidimensional evaluation of user interfaces usability enriched with decision support systems analysis</t>
  </si>
  <si>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</si>
  <si>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</si>
  <si>
    <t>Carvalho, M.; Belo, O. &amp; Silva, S.</t>
  </si>
  <si>
    <t>73-80</t>
  </si>
  <si>
    <t>https://www.scopus.com/inward/record.uri?eid=2-s2.0-85073109070&amp;doi=10.33965%2fihci2019_201906l010&amp;partnerID=40&amp;md5=81abc2354983e2912ffbfc47f460e1cf</t>
  </si>
  <si>
    <t>Multi-reality games: An experience across the entire reality-virtuality continuum</t>
  </si>
  <si>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</si>
  <si>
    <t>Human computer interaction; Interactive computer graphics; Mobile computing; Multimedia systems, Game experience; Games; Interactive plays; Real-world objects; Virtual elements; Virtual objects; Virtual scenario; Virtuality continuum, Mixed reality</t>
  </si>
  <si>
    <t>Casas, L.; Ciccone, L.; Çimen, G.; Wiedemann, P.; Fauconneau, M.; Sumner, R. W. &amp; Mitchell, K.</t>
  </si>
  <si>
    <t>Proceedings - VRCAI 2018: 16th ACM SIGGRAPH International Conference on Virtual-Reality Continuum and its Applications in Industry</t>
  </si>
  <si>
    <t>https://www.scopus.com/inward/record.uri?eid=2-s2.0-85061769931&amp;doi=10.1145%2f3284398.3284411&amp;partnerID=40&amp;md5=6439d3f8ebf8a8c03428978d66f7dd3f</t>
  </si>
  <si>
    <t>Intermediated reality</t>
  </si>
  <si>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</si>
  <si>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</si>
  <si>
    <t>Casas, L.</t>
  </si>
  <si>
    <t>SIGGRAPH Asia 2019 Doctoral Consortium, SA 2019</t>
  </si>
  <si>
    <t>https://www.scopus.com/inward/record.uri?eid=2-s2.0-85076681880&amp;doi=10.1145%2f3366344.3366629&amp;partnerID=40&amp;md5=30030cbeb0bdf8c491f46a841843f1e2</t>
  </si>
  <si>
    <t>Epistatic Signaling and Minority Games, the Adversarial Dynamics in Social Technological Systems</t>
  </si>
  <si>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</si>
  <si>
    <t>Game theory; Signal receivers; Signaling, Computational resources; Cyber security; Deception; Private information; Signaling game; Strategic interactions; Technological networks; Technological system, Computer games</t>
  </si>
  <si>
    <t>Casey, W.; Weaver, R.; Morales, J. A.; Wright, E. &amp; Mishra, B.</t>
  </si>
  <si>
    <t>Mobile Networks and Applications</t>
  </si>
  <si>
    <t>161-174</t>
  </si>
  <si>
    <t>https://www.scopus.com/inward/record.uri?eid=2-s2.0-84961200085&amp;doi=10.1007%2fs11036-016-0705-9&amp;partnerID=40&amp;md5=4e8baa2d3564a9134010a6153cacd013</t>
  </si>
  <si>
    <t>An approach to validate crowd simulation software: A case study on crowdsim</t>
  </si>
  <si>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</si>
  <si>
    <t>Computer games; Life cycle; Software design, Computed simulations; Evacuation process; Evacuation systems; International maritime organizations; Safety culture; Simulation; Simulation software; Software validation, Computer software</t>
  </si>
  <si>
    <t>Cassol, V. J.; Brasil, J. O.; Neto, A. B. F.; Braun, A. &amp; Musse, S. R.</t>
  </si>
  <si>
    <t>192-203</t>
  </si>
  <si>
    <t>https://www.scopus.com/inward/record.uri?eid=2-s2.0-85010384354&amp;doi=10.1109%2fSBGames.2015.11&amp;partnerID=40&amp;md5=70e8fb7a560224c176089e896aff7d92</t>
  </si>
  <si>
    <t>Computer games as learning tools: Teachers attitudes &amp; Behaviors</t>
  </si>
  <si>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</si>
  <si>
    <t>Human computer interaction; Interactive computer systems; Software design, Classroom implementation; Educational computer game; Educational game; Effective learning; Game development; Interactive learning; Learning tool; Participatory design, Computer games</t>
  </si>
  <si>
    <t>Castillo, R. T.</t>
  </si>
  <si>
    <t>CHI PLAY 2018 - Proceedings of the 2018 Annual Symposium on Computer-Human Interaction in Play Companion Extended Abstracts</t>
  </si>
  <si>
    <t>95-101</t>
  </si>
  <si>
    <t>https://www.scopus.com/inward/record.uri?eid=2-s2.0-85058472846&amp;doi=10.1145%2f3270316.3270611&amp;partnerID=40&amp;md5=b8039d2dc892e2e77524f129fc8ffa89</t>
  </si>
  <si>
    <t>Passing a hide-and-seek third-person turing test</t>
  </si>
  <si>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</si>
  <si>
    <t>Software engineering, AI techniques; Cognitive ability; Computer agents; hide-and-seek behavior; Human behaviors; Relative contribution; Turing tests; Video game, Artificial intelligence</t>
  </si>
  <si>
    <t>Cenkner, A.; Bulitko, V.; Spetch, M.; Legge, E.; Anderson, C. G. &amp; Brown, M.</t>
  </si>
  <si>
    <t>18-30</t>
  </si>
  <si>
    <t>https://www.scopus.com/inward/record.uri?eid=2-s2.0-84896997140&amp;doi=10.1109%2fTCIAIG.2013.2275162&amp;partnerID=40&amp;md5=c757b00720478e3e0d651b137c08acba</t>
  </si>
  <si>
    <t>HTN or state space - Who should do planning in your game?</t>
  </si>
  <si>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</si>
  <si>
    <t>Circuit simulation; Planning; Software engineering, Action selection; Action selection mechanism; Comparison; Competitive environment; General methodologies; Hierarchical task network (HTN) planning; Non-player character; State space planners, Computer games</t>
  </si>
  <si>
    <t>Cerny, M. &amp; Gemrot, J.</t>
  </si>
  <si>
    <t>14th International Conference on Intelligent Games and Simulation, GAME-ON 2013</t>
  </si>
  <si>
    <t>59-65</t>
  </si>
  <si>
    <t>https://www.scopus.com/inward/record.uri?eid=2-s2.0-84896073085&amp;partnerID=40&amp;md5=4d63b694727e8f0207c6d7470439967d</t>
  </si>
  <si>
    <t>CREANDO – Platform for game experiences base on pervasive narrative in closed spaces: An educational experience</t>
  </si>
  <si>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</si>
  <si>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</si>
  <si>
    <t>Ceron Valdivieso, C. C.; Arango-López, J.; Collazos, C. A. &amp; Gutiérrez Vela, F. L.</t>
  </si>
  <si>
    <t>226-236</t>
  </si>
  <si>
    <t>https://www.scopus.com/inward/record.uri?eid=2-s2.0-85054344791&amp;doi=10.1007%2f978-3-319-98998-3_18&amp;partnerID=40&amp;md5=792f83cffc02eccddfde2b27adadbcec</t>
  </si>
  <si>
    <t>Experimental evaluation of teaching recursion in a video game</t>
  </si>
  <si>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</si>
  <si>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</si>
  <si>
    <t>Chaffin, A.; Doran, K.; Hicks, D. &amp; Barnes, T.</t>
  </si>
  <si>
    <t>Proceedings of the 2009 ACM SIGGRAPH Symposium on Video Games, Sandbox '09</t>
  </si>
  <si>
    <t>79-86</t>
  </si>
  <si>
    <t>https://www.scopus.com/inward/record.uri?eid=2-s2.0-70450272513&amp;doi=10.1145%2f1581073.1581086&amp;partnerID=40&amp;md5=37ca02e7a3148e4fc8ca2e7f6c683898</t>
  </si>
  <si>
    <t>cited By 57</t>
  </si>
  <si>
    <t>Designing video games for the blind: results of an empirical study</t>
  </si>
  <si>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</si>
  <si>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</si>
  <si>
    <t>Chakraborty, J.; Chakraborty, S.; Dehlinger, J. &amp; Hritz, J.</t>
  </si>
  <si>
    <t>Universal Access in the Information Society</t>
  </si>
  <si>
    <t>809-818</t>
  </si>
  <si>
    <t>https://www.scopus.com/inward/record.uri?eid=2-s2.0-85007504297&amp;doi=10.1007%2fs10209-016-0510-z&amp;partnerID=40&amp;md5=18eefc6998fa0429ec0f2ba00abfbfdc</t>
  </si>
  <si>
    <t>Comparing data from a computer based intervention program for patients with Alzheimer's disease</t>
  </si>
  <si>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</si>
  <si>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</si>
  <si>
    <t>Chaldogeridis, A.; Tsiatsos, T.; Gialaouzidis, M. &amp; Tsolaki, M.</t>
  </si>
  <si>
    <t>258-266</t>
  </si>
  <si>
    <t>https://www.scopus.com/inward/record.uri?eid=2-s2.0-84903649474&amp;doi=10.1007%2f978-3-319-07464-1_24&amp;partnerID=40&amp;md5=ef1f796cf133278f817279521358c728</t>
  </si>
  <si>
    <t>Motivational strategies and approaches for single and multi-player exergames: A social perspective</t>
  </si>
  <si>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</si>
  <si>
    <t>Computer science; Computers, Competition and cooperation; Literature search; Long term study; Physical activity; Repeating patterns; Self-determination theories; Social interactions; Social perspective, Human computer interaction</t>
  </si>
  <si>
    <t>Chan, G.; Arya, A.; Orji, R. &amp; Zhao, Z.</t>
  </si>
  <si>
    <t>PeerJ Computer Science</t>
  </si>
  <si>
    <t>1-34</t>
  </si>
  <si>
    <t>https://www.scopus.com/inward/record.uri?eid=2-s2.0-85083736846&amp;doi=10.7717%2fPEERJ-CS.230&amp;partnerID=40&amp;md5=5dd8343ca864ef6128ee9161c680ff20</t>
  </si>
  <si>
    <t>Emerson: Scripting for federated virtual worlds</t>
  </si>
  <si>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</si>
  <si>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</si>
  <si>
    <t>Chandra, B.; Cheslack-Postava, E.; Mistree, B. F. T.; Levis, P. &amp; Gay, D.</t>
  </si>
  <si>
    <t>94-98</t>
  </si>
  <si>
    <t>https://www.scopus.com/inward/record.uri?eid=2-s2.0-84906978744&amp;partnerID=40&amp;md5=10968487d00da80a333e42d20ec0b92d</t>
  </si>
  <si>
    <t>Using CUDA in XNA games development</t>
  </si>
  <si>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</si>
  <si>
    <t>Animation; Computer graphics; Computer graphics equipment; Computer programming languages; Image coding; Interactive computer systems; Multimedia systems; Program processors; Search engines; Software design, CUDA; Game Engine; GPU programming; Graphics Processing Unit; XNA, Computer games</t>
  </si>
  <si>
    <t>Chang, D.-J. &amp; Ouyang, M.</t>
  </si>
  <si>
    <t>96-99</t>
  </si>
  <si>
    <t>https://www.scopus.com/inward/record.uri?eid=2-s2.0-84906985936&amp;partnerID=40&amp;md5=52c95aa337aebc2b0479d715436b3bff</t>
  </si>
  <si>
    <t>Job-level computing with BOINC support</t>
  </si>
  <si>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</si>
  <si>
    <t>Artificial intelligence; Computer games; Deep neural networks, BOINC; Computing system; Game-playing programs; Job-Level computing; killall-Go; Large scale computing problems; Network computing; Volunteer computing, Distributed computer systems</t>
  </si>
  <si>
    <t>Chang, C.-C.; Wei, T.-H. &amp; Wu, I.-C.</t>
  </si>
  <si>
    <t>TAAI 2016 - 2016 Conference on Technologies and Applications of Artificial Intelligence, Proceedings</t>
  </si>
  <si>
    <t>200-206</t>
  </si>
  <si>
    <t>https://www.scopus.com/inward/record.uri?eid=2-s2.0-85017650108&amp;doi=10.1109%2fTAAI.2016.7880173&amp;partnerID=40&amp;md5=9b9d9c1b65ce484279c67c570de7d4bd</t>
  </si>
  <si>
    <t>Augmented Reality and Usability Best Practices: A Systematic Literature Mapping for Educational Videogames</t>
  </si>
  <si>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</si>
  <si>
    <t>Augmented reality; Computer aided instruction; Educational technology; Interactive computer graphics; Mapping, Best practices; Real-world; Systematic mapping studies; Usability heuristics; Video game, Human computer interaction</t>
  </si>
  <si>
    <t>Chang, A.; Paz, F.; Arenas, J. J. &amp; Diaz, J.</t>
  </si>
  <si>
    <t>Proceedings of the 2018 IEEE Sciences and Humanities International Research Conference, SHIRCON 2018</t>
  </si>
  <si>
    <t>https://www.scopus.com/inward/record.uri?eid=2-s2.0-85061506054&amp;doi=10.1109%2fSHIRCON.2018.8592976&amp;partnerID=40&amp;md5=961c8797f44d966073e5f8c51976cc61</t>
  </si>
  <si>
    <t>Pair-Programming Curriculum Development of Motion-Based Game for Enhancing Computational Thinking Skills</t>
  </si>
  <si>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</si>
  <si>
    <t>Computational methods; Computer games; Curricula; Software design, Computational thinkings; Kinect; Learning by making games; Natural user interactions; Pair-programming, Students</t>
  </si>
  <si>
    <t>Chang, C.-K. &amp; Tsai, Y.-T.</t>
  </si>
  <si>
    <t>Proceedings - 2018 7th International Congress on Advanced Applied Informatics, IIAI-AAI 2018</t>
  </si>
  <si>
    <t>284-287</t>
  </si>
  <si>
    <t>https://www.scopus.com/inward/record.uri?eid=2-s2.0-85065164705&amp;doi=10.1109%2fIIAI-AAI.2018.00061&amp;partnerID=40&amp;md5=a76f720cc190a1b708a718e20370a589</t>
  </si>
  <si>
    <t>Differentia: Visualizing incremental game design changes</t>
  </si>
  <si>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</si>
  <si>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</si>
  <si>
    <t>Chang, K. &amp; Smith, A.</t>
  </si>
  <si>
    <t>Proceedings of the 16th AAAI Conference on Artificial Intelligence and Interactive Digital Entertainment, AIIDE 2020</t>
  </si>
  <si>
    <t>175-181</t>
  </si>
  <si>
    <t>https://www.scopus.com/inward/record.uri?eid=2-s2.0-85102284036&amp;partnerID=40&amp;md5=6d2135e22834cd59576a000099dff23e</t>
  </si>
  <si>
    <t>VectorForce: A video game project</t>
  </si>
  <si>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</si>
  <si>
    <t>Computer games; Curricula; Game theory; Interactive computer graphics; Product design; Software design; Students, Film industry; Game design; Game development; MicroSoft; Scholarly works; Video game, Human computer interaction</t>
  </si>
  <si>
    <t>Chapman, M.; Turner, D.; Concepcion, A. &amp; Lewis, A.</t>
  </si>
  <si>
    <t>Proceedings - 2011 8th International Conference on Information Technology: New Generations, ITNG 2011</t>
  </si>
  <si>
    <t>12-17</t>
  </si>
  <si>
    <t>https://www.scopus.com/inward/record.uri?eid=2-s2.0-80051539068&amp;doi=10.1109%2fITNG.2011.10&amp;partnerID=40&amp;md5=a1cbfd7682ee942235819f0d7f828343</t>
  </si>
  <si>
    <t>Challenging stereotypes and changing attitudes: The effect of a brief programming encounter on adults' attitudes toward programming</t>
  </si>
  <si>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</si>
  <si>
    <t>Population statistics, Educational video games; Level of educations; Novice programming; Online learning; Population densities; Programming experience; Writing projects, Computer programming</t>
  </si>
  <si>
    <t>Charters, P.; Lee, M. J.; Ko, A. J. &amp; Loksa, D.</t>
  </si>
  <si>
    <t>SIGCSE 2014 - Proceedings of the 45th ACM Technical Symposium on Computer Science Education</t>
  </si>
  <si>
    <t>653-658</t>
  </si>
  <si>
    <t>https://www.scopus.com/inward/record.uri?eid=2-s2.0-84899720558&amp;doi=10.1145%2f2538862.2538938&amp;partnerID=40&amp;md5=37f6c77d65cd28733528e8f6e0608d77</t>
  </si>
  <si>
    <t>Game Jam</t>
  </si>
  <si>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</si>
  <si>
    <t>Human computer interaction; Human engineering; Interactive computer graphics; Rapid prototyping, Digital games; Game development; Interface designs; User input; Video game; Ways of thinking, Software design</t>
  </si>
  <si>
    <t>Chatham, A.; Mueller, F.; Bernhaupt, R.; Khot, R.; Pijnappel, S.; Toprak, C.; Deen, M. &amp; Schouten, B. A. M.</t>
  </si>
  <si>
    <t>3175-3177</t>
  </si>
  <si>
    <t>https://www.scopus.com/inward/record.uri?eid=2-s2.0-85040741953&amp;doi=10.1145%2f2468356.2479640&amp;partnerID=40&amp;md5=a361e974255552693d2fa1b70bdedfac</t>
  </si>
  <si>
    <t>Efficient and dynamic algorithms for alternating büchi games and Maximal End-Component Decomposition</t>
  </si>
  <si>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</si>
  <si>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</si>
  <si>
    <t>Chatterjee, K. &amp; Henzinger, M.</t>
  </si>
  <si>
    <t>Journal of the ACM</t>
  </si>
  <si>
    <t>https://www.scopus.com/inward/record.uri?eid=2-s2.0-84901480556&amp;doi=10.1145%2f2597631&amp;partnerID=40&amp;md5=f83bade34da23e6774690bbbeb4a1546</t>
  </si>
  <si>
    <t>cited By 48</t>
  </si>
  <si>
    <t>Quantitative Temporal Simulation and Refinement Distances for Timed Systems</t>
  </si>
  <si>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</si>
  <si>
    <t>Algorithms; Automata theory; Game theory; Time sharing systems, Approximate timed simulation; Degree of accuracy; Limit energy; Quantitative simulation; Temporal simulation; timed simulation metrics; Timed systems; Two-player games, Computer games</t>
  </si>
  <si>
    <t>Chatterjee, K. &amp; Prabhu, V. S.</t>
  </si>
  <si>
    <t>IEEE Transactions on Automatic Control</t>
  </si>
  <si>
    <t>2291-2306</t>
  </si>
  <si>
    <t>https://www.scopus.com/inward/record.uri?eid=2-s2.0-84940664474&amp;doi=10.1109%2fTAC.2015.2404612&amp;partnerID=40&amp;md5=ef9c860a91ccc4e13f2b8f81efc9a7f3</t>
  </si>
  <si>
    <t>Improved algorithms for one-pair and k-pair streett objectives</t>
  </si>
  <si>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</si>
  <si>
    <t>Algorithms; Computation theory; Computer aided analysis; Graphic methods; Open systems; Synthesis (chemical), Computer aided verifications; Graph algorithms; Graph games; Parity games; Streett automata, Computer games</t>
  </si>
  <si>
    <t>Chatterjee, K.; Henzinger, M. &amp; Loitzenbauer, V.</t>
  </si>
  <si>
    <t>Proceedings - Symposium on Logic in Computer Science</t>
  </si>
  <si>
    <t>269-280</t>
  </si>
  <si>
    <t>https://www.scopus.com/inward/record.uri?eid=2-s2.0-84945967139&amp;doi=10.1109%2fLICS.2015.34&amp;partnerID=40&amp;md5=0bad9d3fb20406a0662615ffb3f49e16</t>
  </si>
  <si>
    <t>Conditionally optimal algorithms for generalized Büchi Games</t>
  </si>
  <si>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</si>
  <si>
    <t>Computer aided analysis; Graph theory; Graphic methods, Computer aided verifications; GR(1) objective; Graph algorithms; Graph games; Lower bounds, Computer games</t>
  </si>
  <si>
    <t>Chatterjee, K.; Dvorák, W.; Henzinger, M. &amp; Loitzenbauer, V.</t>
  </si>
  <si>
    <t>https://www.scopus.com/inward/record.uri?eid=2-s2.0-85012863648&amp;doi=10.4230%2fLIPIcs.MFCS.2016.25&amp;partnerID=40&amp;md5=4c93518e4889d0ab1a4ab06277ef0561</t>
  </si>
  <si>
    <t>Improved algorithms for parity and streett objectives</t>
  </si>
  <si>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</si>
  <si>
    <t>Computer aided analysis; Graphic methods; Open systems; Synthesis (chemical), Computer aided verifications; Graph algorithms; Graph games; Parity games; Streett automata, Computer games</t>
  </si>
  <si>
    <t>Logical Methods in Computer Science</t>
  </si>
  <si>
    <t>https://www.scopus.com/inward/record.uri?eid=2-s2.0-85041851396&amp;doi=10.23638%2fLMCS-13%283%3a26%292017&amp;partnerID=40&amp;md5=e5de886967dbd726995cb82f8dcdffd7</t>
  </si>
  <si>
    <t>Corrupted: A game to teach programming concepts</t>
  </si>
  <si>
    <t>Collaborative teams at the University of Washington Bothell are designing games like Corrupted that introduce students to basic programming structures and functionalities. © 2014 IEEE.</t>
  </si>
  <si>
    <t>Computer software; Education; Human computer interaction; Mathematical programming; Software design; Software engineering; Teaching, 3D arrays; Educational institutions; Entertainment industry; Games; Media; Tutorials; Video game, Three dimensional computer graphics</t>
  </si>
  <si>
    <t>Chau, B.; Robinson, A.; Pace, J.; Nash, R. &amp; Sung, K.</t>
  </si>
  <si>
    <t>Computer</t>
  </si>
  <si>
    <t>100-103</t>
  </si>
  <si>
    <t>https://www.scopus.com/inward/record.uri?eid=2-s2.0-84919914837&amp;doi=10.1109%2fMC.2014.349&amp;partnerID=40&amp;md5=abcb414523efa3b83694cae057529220</t>
  </si>
  <si>
    <t>Interactive surfaces for collaborative software design</t>
  </si>
  <si>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</si>
  <si>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</si>
  <si>
    <t>Chaudron, M.; Takashima, K.; Book, M.; Le, K. D. &amp; Fjeld, M.</t>
  </si>
  <si>
    <t>https://www.scopus.com/inward/record.uri?eid=2-s2.0-84997241389&amp;doi=10.1145%2f2971485.2987682&amp;partnerID=40&amp;md5=0635b47679ec963ca9752d8fdf26d3e1</t>
  </si>
  <si>
    <t>Physiological computing gaming: Use of electrocardiogram as an input for video gaming</t>
  </si>
  <si>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</si>
  <si>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</si>
  <si>
    <t>Chęć, A.; Olczak, D.; Fernandes, T. &amp; Ferreira, H. A.</t>
  </si>
  <si>
    <t>PhyCS 2015 - 2nd International Conference on Physiological Computing Systems, Proceedings</t>
  </si>
  <si>
    <t>157-163</t>
  </si>
  <si>
    <t>https://www.scopus.com/inward/record.uri?eid=2-s2.0-84938799304&amp;doi=10.5220%2f0005244401570163&amp;partnerID=40&amp;md5=81004197ad55e7f1a7c0188e6ff93985</t>
  </si>
  <si>
    <t>Tracking hand movements and detecting grasp</t>
  </si>
  <si>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</si>
  <si>
    <t>Computer games; Human computer interaction; Palmprint recognition; Patient rehabilitation, Hand movement; Hand rehabilitation; Hand-gesture recognition; Interactive gaming; Microsoft kinect; Post-stroke rehabilitation; Real time methods; Rehabilitation exercise, Gesture recognition</t>
  </si>
  <si>
    <t>Chegani, R. S. &amp; Menon, C.</t>
  </si>
  <si>
    <t>Canadian Conference on Electrical and Computer Engineering</t>
  </si>
  <si>
    <t>https://www.scopus.com/inward/record.uri?eid=2-s2.0-85006873360&amp;doi=10.1109%2fCCECE.2016.7726837&amp;partnerID=40&amp;md5=3dde210117538c41b5f504518905561e</t>
  </si>
  <si>
    <t>Developing an interactive video game-based learning environment</t>
  </si>
  <si>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</si>
  <si>
    <t>Computer aided instruction; Curricula; Deep neural networks; Distance education; E-learning; Human computer interaction; Interactive computer graphics; Motivation; Serious games, Authoring tool; Curriculum designs; Interactive video; SCORM; VGBL, Learning systems</t>
  </si>
  <si>
    <t>Chen, J.-H.; Wang, T.-H.; Chang, W.-C.; Chao, L. R. &amp; Shih, T. K.</t>
  </si>
  <si>
    <t>Journal of Software</t>
  </si>
  <si>
    <t>132-139</t>
  </si>
  <si>
    <t>https://www.scopus.com/inward/record.uri?eid=2-s2.0-72449172300&amp;doi=10.4304%2fjsw.4.2.132-139&amp;partnerID=40&amp;md5=833fcd03a2cbe72bd1db9a86c4f4ef84</t>
  </si>
  <si>
    <t>Developing the immersive learning environment by integrating the interactive video and ubiquitous technologies</t>
  </si>
  <si>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</si>
  <si>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</si>
  <si>
    <t>Chen, J.-H.; Chang, H.-B.; Shen, C.-Y.; Wang, T.-H. &amp; Chang, W.-C.</t>
  </si>
  <si>
    <t>1st ACM International Workshop on Multimedia Technologies for Distance Learning, MTDL 2009, Co-located with the 2009 ACM International Conference on Multimedia, MM'09</t>
  </si>
  <si>
    <t>39-47</t>
  </si>
  <si>
    <t>https://www.scopus.com/inward/record.uri?eid=2-s2.0-72049118782&amp;doi=10.1145%2f1631111.1631119&amp;partnerID=40&amp;md5=e0a8ca3b20a234096cdf5a2849c0d788</t>
  </si>
  <si>
    <t>The game model and the probability algorithm of Einstein chess</t>
  </si>
  <si>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</si>
  <si>
    <t>Chen, Z.; Mei, X.; Tian, Y.; Bi, L. &amp; Dong, M.</t>
  </si>
  <si>
    <t>Proceedings of the 28th Chinese Control and Decision Conference, CCDC 2016</t>
  </si>
  <si>
    <t>5046-5049</t>
  </si>
  <si>
    <t>https://www.scopus.com/inward/record.uri?eid=2-s2.0-84983788384&amp;doi=10.1109%2fCCDC.2016.7531897&amp;partnerID=40&amp;md5=679426b6549cf739537c93387c0eb3bb</t>
  </si>
  <si>
    <t>Multi-user Mobile Cloud Offloading Game with Computing Access Point</t>
  </si>
  <si>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</si>
  <si>
    <t>Computation theory; Computer games; Decision theory; Game theory; Optimization; Resource allocation, Access points; Centralized optimization; Dependent tasks; Mobile clouds; Nash equilibria; Offloading decision; Overall costs; Processing resources, Mobile cloud computing</t>
  </si>
  <si>
    <t>Chen, M.-H.; Dong, M. &amp; Liang, B.</t>
  </si>
  <si>
    <t>Proceedings - 2016 5th IEEE International Conference on Cloud Networking, CloudNet 2016</t>
  </si>
  <si>
    <t>64-69</t>
  </si>
  <si>
    <t>https://www.scopus.com/inward/record.uri?eid=2-s2.0-85010637331&amp;doi=10.1109%2fCloudNet.2016.52&amp;partnerID=40&amp;md5=0f15d66cf74f7f3058d695f935743a1f</t>
  </si>
  <si>
    <t>cited By 29</t>
  </si>
  <si>
    <t>A friendly game development tool for game designer</t>
  </si>
  <si>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</si>
  <si>
    <t>Computer games; Design; Students; User interfaces, Design departments; Design Education; Game design; Game development; Interface system; Modular programming; Programming technique; Programming technology, Software design</t>
  </si>
  <si>
    <t>Chen, M.-B.</t>
  </si>
  <si>
    <t>Journal of Internet Technology</t>
  </si>
  <si>
    <t>99-102</t>
  </si>
  <si>
    <t>https://www.scopus.com/inward/record.uri?eid=2-s2.0-84958162371&amp;doi=10.6138%2fJIT.2016.17.1.20140729b&amp;partnerID=40&amp;md5=19abbbf3a2ac6c20681ba83913fa0215</t>
  </si>
  <si>
    <t>An Extended Technology Acceptance Model for Mobile Social Gaming Service Popularity Analysis</t>
  </si>
  <si>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</si>
  <si>
    <t>Computer games; Social sciences computing, Determinant factors; Empirical studies; Extended technology acceptance models; Mobile social gamings; Mobile social networks; Online surveys; Social connection; Technology acceptance model, Social networking (online)</t>
  </si>
  <si>
    <t>Chen, H.; Rong, W.; Ma, X.; Qu, Y. &amp; Xiong, Z.</t>
  </si>
  <si>
    <t>Mobile Information Systems</t>
  </si>
  <si>
    <t>https://www.scopus.com/inward/record.uri?eid=2-s2.0-85010289621&amp;doi=10.1155%2f2017%2f3906953&amp;partnerID=40&amp;md5=767633db955caa417a62ff8df16c628c</t>
  </si>
  <si>
    <t>Context-Aware Mixed Reality: A Learning-Based Framework for Semantic-Level Interaction</t>
  </si>
  <si>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</si>
  <si>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</si>
  <si>
    <t>Chen, L.; Tang, W.; John, N. W.; Wan, T. R. &amp; Zhang, J. J.</t>
  </si>
  <si>
    <t>Computer Graphics Forum</t>
  </si>
  <si>
    <t>https://www.scopus.com/inward/record.uri?eid=2-s2.0-85075379063&amp;doi=10.1111%2fcgf.13887&amp;partnerID=40&amp;md5=9f3bb2279aae31215252068a68607572</t>
  </si>
  <si>
    <t>Learning-Based Video Game Development in MLP@UoM: An Overview</t>
  </si>
  <si>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</si>
  <si>
    <t>Interactive computer graphics; Machine learning; Software design, Future research directions; Knowledge learning; Medical treatment; Skill acquisition; Technical challenges; University of Manchester; Video game; Video game development, Human computer interaction</t>
  </si>
  <si>
    <t>Chen, K.</t>
  </si>
  <si>
    <t>ICEEIE 2019 - International Conference on Electrical, Electronics and Information Engineering: Emerging Innovative Technology for Sustainable Future</t>
  </si>
  <si>
    <t>1-6</t>
  </si>
  <si>
    <t>https://www.scopus.com/inward/record.uri?eid=2-s2.0-85084740661&amp;doi=10.1109%2fICEEIE47180.2019.8981430&amp;partnerID=40&amp;md5=3ef81ba7f4eea9eb894748257f13bfb7</t>
  </si>
  <si>
    <t>Investigating the Effect of Agency on Learning from Worked Examples, Erroneous Examples and Problem Solving</t>
  </si>
  <si>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</si>
  <si>
    <t>Computer aided instruction; Computer games; E-learning; Intelligent vehicle highway systems; Query processing; Students; Testing, Agency; Erroneous examples; Intelligent tutoring system; Learning Activity; Worked examples, Problem solving</t>
  </si>
  <si>
    <t>Chen, X.; Mitrovic, A. &amp; Mathews, M.</t>
  </si>
  <si>
    <t>International Journal of Artificial Intelligence in Education</t>
  </si>
  <si>
    <t>396-424</t>
  </si>
  <si>
    <t>https://www.scopus.com/inward/record.uri?eid=2-s2.0-85066311767&amp;doi=10.1007%2fs40593-019-00179-x&amp;partnerID=40&amp;md5=dcc0298e7092dd3c8a0ab101e4c77e37</t>
  </si>
  <si>
    <t>Multi-Bitrate Video Caching and Processing in Edge Computing: A Stackelberg Game Approach</t>
  </si>
  <si>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</si>
  <si>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</si>
  <si>
    <t>Chen, N.; Xing, W.; Zhang, D.; Guo, M. &amp; Gao, L.</t>
  </si>
  <si>
    <t>IEEE International Conference on Communications</t>
  </si>
  <si>
    <t>https://www.scopus.com/inward/record.uri?eid=2-s2.0-85089416914&amp;doi=10.1109%2fICC40277.2020.9148672&amp;partnerID=40&amp;md5=50a0f5cc299e41bc1bf69bd6f8815e90</t>
  </si>
  <si>
    <t>Automated video game world map synthesis by model-based techniques</t>
  </si>
  <si>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</si>
  <si>
    <t>Maps, Automated video; Graph generation; Interactivity; Learning curves; Map generation; Model based techniques; Perlin noise; State of the art, Human computer interaction</t>
  </si>
  <si>
    <t>Chen, B.; Havelock, D.; Plante, C.; Sukkarieh, M.; Semeráth, O. &amp; Varró, D.</t>
  </si>
  <si>
    <t>Proceedings - 23rd ACM/IEEE International Conference on Model Driven Engineering Languages and Systems, MODELS-C 2020 - Companion Proceedings</t>
  </si>
  <si>
    <t>16-20</t>
  </si>
  <si>
    <t>https://www.scopus.com/inward/record.uri?eid=2-s2.0-85096754182&amp;doi=10.1145%2f3417990.3422001&amp;partnerID=40&amp;md5=a68aced10456aebfe0f6830d11d1a0df</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</si>
  <si>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</si>
  <si>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</si>
  <si>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</si>
  <si>
    <t>Chen, K.; Li, Y.; Chen, Y.; Fan, C.; Hu, Z. &amp; Yang, W.</t>
  </si>
  <si>
    <t>ESEC/FSE 2021 - Proceedings of the 29th ACM Joint Meeting European Software Engineering Conference and Symposium on the Foundations of Software Engineering</t>
  </si>
  <si>
    <t>1093-1104</t>
  </si>
  <si>
    <t>https://www.scopus.com/inward/record.uri?eid=2-s2.0-85116250781&amp;doi=10.1145%2f3468264.3468586&amp;partnerID=40&amp;md5=564668efe6e8eb0cf5a1d61d4d925b23</t>
  </si>
  <si>
    <t>Impact of Temporary Fork on the Evolution of Mining Pools in Blockchain Networks: An Evolutionary Game Analysis</t>
  </si>
  <si>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</si>
  <si>
    <t>Computer games; Lakes, Closed-form formulae; Computing power; Evolution equilibrium; Evolutionary games; Key dimensions; Long-term trend; Proof of work; Propagation delays, Blockchain</t>
  </si>
  <si>
    <t>Chen, C.; Chen, X.; Yu, J.; Wu, W. &amp; Wu, D.</t>
  </si>
  <si>
    <t>IEEE Transactions on Network Science and Engineering</t>
  </si>
  <si>
    <t>400-418</t>
  </si>
  <si>
    <t>https://www.scopus.com/inward/record.uri?eid=2-s2.0-85096873697&amp;doi=10.1109%2fTNSE.2020.3038943&amp;partnerID=40&amp;md5=4661b62232b6fd01825a55d5642ea23f</t>
  </si>
  <si>
    <t>A comparison of Python and Java capabilities on somatosensory game for cloud-based rehabilitation system</t>
  </si>
  <si>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</si>
  <si>
    <t>Cloud computing; Computational linguistics; Computer games; Consumer electronics; High level languages; Java programming language; Patient rehabilitation, Java; Java servers; Monitoring system; Multi-thread; Python; Rehabilitation System; Simulation systems; Somatosensory, Monitoring</t>
  </si>
  <si>
    <t>Cheng, I.-J.; Cheng, P.-H.; Tsai, S.-Y.; Chen, P.-H.; Lai, Y. J.; Yang, F.-C. &amp; Rau, C.-R.</t>
  </si>
  <si>
    <t>2015 IEEE 4th Global Conference on Consumer Electronics, GCCE 2015</t>
  </si>
  <si>
    <t>660-661</t>
  </si>
  <si>
    <t>https://www.scopus.com/inward/record.uri?eid=2-s2.0-84964950656&amp;doi=10.1109%2fGCCE.2015.7398726&amp;partnerID=40&amp;md5=76654f9f3db2efa0282e28d961f77afc</t>
  </si>
  <si>
    <t>Role-playing computer game to improve speech ability of down syndrome children</t>
  </si>
  <si>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</si>
  <si>
    <t>Che Pee, A. N.; Abdullah, M. H. L.; Zakaria, M. H.; Asyrani, H.; Rahim, S. S. &amp; Chuan, L. C.</t>
  </si>
  <si>
    <t>International Journal of Advanced Trends in Computer Science and Engineering</t>
  </si>
  <si>
    <t>6501-6508</t>
  </si>
  <si>
    <t>https://www.scopus.com/inward/record.uri?eid=2-s2.0-85090270234&amp;doi=10.30534%2fijatcse%2f2020%2f337942020&amp;partnerID=40&amp;md5=5be92e66c171af353a972b57078daffd</t>
  </si>
  <si>
    <t>Remix and play: Lessons from rule variants in texas hold'em and halo 2</t>
  </si>
  <si>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</si>
  <si>
    <t>customization; Game design; halo; honor rules; poker; variants, Computer supported cooperative work; Interactive computer graphics; Interactive computer systems, Human computer interaction</t>
  </si>
  <si>
    <t>Cheung, G. &amp; Huang, J.</t>
  </si>
  <si>
    <t>Proceedings of the ACM Conference on Computer Supported Cooperative Work, CSCW</t>
  </si>
  <si>
    <t>559-568</t>
  </si>
  <si>
    <t>https://www.scopus.com/inward/record.uri?eid=2-s2.0-84863282407&amp;doi=10.1145%2f2145204.2145290&amp;partnerID=40&amp;md5=b9c1783524fa409d3aa73223e2670345</t>
  </si>
  <si>
    <t>Automated design of architectural layouts using a multi-objective evolutionary algorithm</t>
  </si>
  <si>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</si>
  <si>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</si>
  <si>
    <t>Chia, D. &amp; While, L.</t>
  </si>
  <si>
    <t>760-772</t>
  </si>
  <si>
    <t>https://www.scopus.com/inward/record.uri?eid=2-s2.0-84921334046&amp;doi=10.1007%2f978-3-319-13563-2_64&amp;partnerID=40&amp;md5=58045057e167ae461df81cc775ee21f8</t>
  </si>
  <si>
    <t>Collaboration in the living room or how couples design together</t>
  </si>
  <si>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</si>
  <si>
    <t>Architectural design; Computer games, Collaborative design; Couples; Design applications; Design interface; Digital applications; Interior designs; Intimacy; Professional designers, Human computer interaction</t>
  </si>
  <si>
    <t>Chia, F.-Y.; Lee, B. &amp; Saakes, D.</t>
  </si>
  <si>
    <t>https://www.scopus.com/inward/record.uri?eid=2-s2.0-84997294821&amp;doi=10.1145%2f2971485.2996734&amp;partnerID=40&amp;md5=e38782db2630999ee9ea1b22fd6af906</t>
  </si>
  <si>
    <t>Which one works better? Testing outcomes of using a somatosensory game intervention and a chair-based exercise program on elderly</t>
  </si>
  <si>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</si>
  <si>
    <t>Coordination reactions; Human computer interaction, Chair-based exercise; Eye-hand coordination; Reaction; Somatic learning; Video game, Software testing</t>
  </si>
  <si>
    <t>Chiang, I.-T.; Liu, M.; Wu, H.-C.; Chang, C.-Y.; Fu, H.-C.; Chen, S.-T. &amp; Yeh, C.-H.</t>
  </si>
  <si>
    <t>Proceedings of the 21st International Conference on Computers in Education, ICCE 2013</t>
  </si>
  <si>
    <t>639-641</t>
  </si>
  <si>
    <t>https://www.scopus.com/inward/record.uri?eid=2-s2.0-84896467858&amp;partnerID=40&amp;md5=ea2b0ceb069021b2ea414761c680bd4e</t>
  </si>
  <si>
    <t>Database caching for job-level computing</t>
  </si>
  <si>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</si>
  <si>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</si>
  <si>
    <t>Chiang, H.; Wei, T.-H. &amp; Wu, I.-C.</t>
  </si>
  <si>
    <t>194-199</t>
  </si>
  <si>
    <t>https://www.scopus.com/inward/record.uri?eid=2-s2.0-85017603283&amp;doi=10.1109%2fTAAI.2016.7880170&amp;partnerID=40&amp;md5=1251d6d160d4201598374ba29b61755f</t>
  </si>
  <si>
    <t>Technical Sentiment Analysis. Measuring Advantages and Drawbacks of New Products Using Social Media</t>
  </si>
  <si>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</si>
  <si>
    <t>Knowledge based systems; Sentiment analysis; Social networking (online), Engineering design; Fundamental research; Informative ness; Knowledge based; Sharp increase; Social media, Product design</t>
  </si>
  <si>
    <t>Chiarello, F.; Bonaccorsi, A. &amp; Fantoni, G.</t>
  </si>
  <si>
    <t>Computers in Industry</t>
  </si>
  <si>
    <t>https://www.scopus.com/inward/record.uri?eid=2-s2.0-85089852270&amp;doi=10.1016%2fj.compind.2020.103299&amp;partnerID=40&amp;md5=d00997a02058e8ad6f5f6bd30dd1c7e2</t>
  </si>
  <si>
    <t>Virtual facial expression recognition using deep CNN with ensemble learning</t>
  </si>
  <si>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</si>
  <si>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</si>
  <si>
    <t>Chirra, V. R. R.; Uyyala, S. R. &amp; Kolli, V. K. K.</t>
  </si>
  <si>
    <t>Journal of Ambient Intelligence and Humanized Computing</t>
  </si>
  <si>
    <t>10581-10599</t>
  </si>
  <si>
    <t>https://www.scopus.com/inward/record.uri?eid=2-s2.0-85102855706&amp;doi=10.1007%2fs12652-020-02866-3&amp;partnerID=40&amp;md5=c3f73ed5041d9790adf10c2740cbb472</t>
  </si>
  <si>
    <t>Building extensible 3D interaction metadata with interaction interface concept</t>
  </si>
  <si>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</si>
  <si>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</si>
  <si>
    <t>Chmielewski, J.</t>
  </si>
  <si>
    <t>KDIR 2009 - 1st International Conference on Knowledge Discovery and Information Retrieval, Proceedings</t>
  </si>
  <si>
    <t>160-167</t>
  </si>
  <si>
    <t>https://www.scopus.com/inward/record.uri?eid=2-s2.0-77955347730&amp;partnerID=40&amp;md5=0ae600fd5b9f91609ee1f67d95f55a88</t>
  </si>
  <si>
    <t>Investigation of game preference in the University Student</t>
  </si>
  <si>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</si>
  <si>
    <t>Computer graphics; Computer vision; Human computer interaction; Information systems; Information use; Students; Surveying; Surveys; Visualization, Education game; Game preference; Gender differences; Physical activity; Thai students, Computer games</t>
  </si>
  <si>
    <t>Choosri, N.; Wongta, N.; Palee, P.; Jitmun, W. &amp; Swangtrakul, N.</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</si>
  <si>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</si>
  <si>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357-362</t>
  </si>
  <si>
    <t>https://www.scopus.com/inward/record.uri?eid=2-s2.0-85063131005&amp;partnerID=40&amp;md5=5d177e96569e21555bac9a152b40857e</t>
  </si>
  <si>
    <t>A game engine designed to simplify 2D video game development</t>
  </si>
  <si>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</si>
  <si>
    <t>Interactive computer graphics; Software design; Software testing, 2D video; Complex data structures; Game editor; Game Engine; Game logic; Game specifications; Interactive applications; Video game development, Human computer interaction</t>
  </si>
  <si>
    <t>Chover, M.; Marín, C.; Rebollo, C. &amp; Remolar, I.</t>
  </si>
  <si>
    <t>12307-12328</t>
  </si>
  <si>
    <t>https://www.scopus.com/inward/record.uri?eid=2-s2.0-85078045414&amp;doi=10.1007%2fs11042-019-08433-z&amp;partnerID=40&amp;md5=1e46274c8eea07aa9ed481cc70f33426</t>
  </si>
  <si>
    <t>Improving software quality through design patterns: A case study of adaptive games and auto dynamic difficulty</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</si>
  <si>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</si>
  <si>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</si>
  <si>
    <t>Chowdhury, M. I. &amp; Katchabaw, M.</t>
  </si>
  <si>
    <t>13th International Conference on Intelligent Games and Simulation, GAME-ON 2012</t>
  </si>
  <si>
    <t>41-47</t>
  </si>
  <si>
    <t>https://www.scopus.com/inward/record.uri?eid=2-s2.0-84878456316&amp;partnerID=40&amp;md5=294025bbd8bbd98c5d2b8b7d9c340802</t>
  </si>
  <si>
    <t>Software design patterns for enabling auto dynamic difficulty in video games</t>
  </si>
  <si>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</si>
  <si>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</si>
  <si>
    <t>Proceedings of CGAMES'2012 USA - 17th International Conference on Computer Games: AI, Animation, Mobile, Interactive Multimedia, Educational and Serious Games</t>
  </si>
  <si>
    <t>76-80</t>
  </si>
  <si>
    <t>https://www.scopus.com/inward/record.uri?eid=2-s2.0-84869028393&amp;doi=10.1109%2fCGames.2012.6314555&amp;partnerID=40&amp;md5=b99277eab45e8bf147cbd17ff568d480</t>
  </si>
  <si>
    <t>Bringing auto dynamic difficulty to commercial games: A reusable design pattern based approach</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</si>
  <si>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</si>
  <si>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</si>
  <si>
    <t>103-110</t>
  </si>
  <si>
    <t>https://www.scopus.com/inward/record.uri?eid=2-s2.0-84890392923&amp;doi=10.1109%2fCGames.2013.6632615&amp;partnerID=40&amp;md5=94bcd9169743b919f659ba554fcbd79e</t>
  </si>
  <si>
    <t>Developing educational game for collaborative learning</t>
  </si>
  <si>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</si>
  <si>
    <t>Computer games; E-learning; Education; Learning systems; Teaching, Collaborative learning; Digital games; Educational game; Game design; Mobile applications, Students</t>
  </si>
  <si>
    <t>Christanti, A. R.; Sanjaya, R. &amp; Murniati, C. T.</t>
  </si>
  <si>
    <t>Proceedings - 2016 International Seminar on Application of Technology for Information and Communication, ISEMANTIC 2016</t>
  </si>
  <si>
    <t>https://www.scopus.com/inward/record.uri?eid=2-s2.0-85017145821&amp;doi=10.1109%2fISEMANTIC.2016.7873800&amp;partnerID=40&amp;md5=b601e1d69b45959e1be48fae65188dce</t>
  </si>
  <si>
    <t>Helios: An HTML5 game teaching proportional reasoning to child players</t>
  </si>
  <si>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</si>
  <si>
    <t>Development process; Educational game; Entertainment technology; Game development; Hypothesis formation; ImpactJS; Intrinsic motivation; Science education, Computer games; Education; HTML; Interactive computer systems; Learning systems; Multimedia systems; Software design, Animation</t>
  </si>
  <si>
    <t>Christel, M. G.; Stevens, S. M.; Klishin, A.; Brice, S.; Champer, M.; Collier, S.; Fan, Y.; Khattar, S.; Maher, B. S.; Mehta, N. &amp; Ni, M.</t>
  </si>
  <si>
    <t>96-102</t>
  </si>
  <si>
    <t>https://www.scopus.com/inward/record.uri?eid=2-s2.0-84890343017&amp;doi=10.1109%2fCGames.2013.6632614&amp;partnerID=40&amp;md5=bbecb7b80a62a8cf1c4df4c044fbc122</t>
  </si>
  <si>
    <t>Promoting Sex Education among Teenagers Through an Interactive Game: Reasons for Success and Implications</t>
  </si>
  <si>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</si>
  <si>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</si>
  <si>
    <t>Chu, S. K. W.; Kwan, A. C. M.; Reynolds, R.; Mellecker, R. R.; Tam, F.; Lee, G.; Hong, A. &amp; Leung, C. Y.</t>
  </si>
  <si>
    <t>168-174</t>
  </si>
  <si>
    <t>https://www.scopus.com/inward/record.uri?eid=2-s2.0-84992755792&amp;doi=10.1089%2fg4h.2014.0059&amp;partnerID=40&amp;md5=5bfffff702f83bf40e308242a81d103b</t>
  </si>
  <si>
    <t>cited By 27</t>
  </si>
  <si>
    <t>Brain-Computer Interface Technology and Development: The emergence of imprecise brainwave headsets in the commercial world</t>
  </si>
  <si>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</si>
  <si>
    <t>Big data; Computer games; Interfaces (computer); Signal processing; Software design; Software engineering, Algorithmic approach; Brain signal processing; Brain signals; Break-points; Data bank; Interpretability; Sensor chips, Brain computer interface</t>
  </si>
  <si>
    <t>Chu, N. N. Y.</t>
  </si>
  <si>
    <t>34-41</t>
  </si>
  <si>
    <t>https://www.scopus.com/inward/record.uri?eid=2-s2.0-84938070554&amp;doi=10.1109%2fMCE.2015.2421551&amp;partnerID=40&amp;md5=5fbf2a354e08287e12c7ba0473f6f2fe</t>
  </si>
  <si>
    <t>Effects of the digital game-development approach on elementary school students' learning motivation, problem solving, and learning achievement</t>
  </si>
  <si>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</si>
  <si>
    <t>Computer games; Education; Motivation; Software design; Students, Development approach; Digital games; Experimental groups; Kodu; Learning achievement; Learning motivation; Problem solving skills; Science learning, Problem solving</t>
  </si>
  <si>
    <t>Chu, H.-C. &amp; Hung, C.-M.</t>
  </si>
  <si>
    <t>International Journal of Distance Education Technologies</t>
  </si>
  <si>
    <t>87-102</t>
  </si>
  <si>
    <t>https://www.scopus.com/inward/record.uri?eid=2-s2.0-84922733498&amp;doi=10.4018%2fijdet.2015010105&amp;partnerID=40&amp;md5=07622e1fd7cd8cc4ea51b3e4cbdb5cca</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</si>
  <si>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</si>
  <si>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</si>
  <si>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</si>
  <si>
    <t>Chuah, S.-P.; Yuen, C. &amp; Cheung, N.-M.</t>
  </si>
  <si>
    <t>IEEE Wireless Communications</t>
  </si>
  <si>
    <t>78-87</t>
  </si>
  <si>
    <t>https://www.scopus.com/inward/record.uri?eid=2-s2.0-84906807395&amp;doi=10.1109%2fMWC.2014.6882299&amp;partnerID=40&amp;md5=28658739dfcc663d76c45d5284a95dc2</t>
  </si>
  <si>
    <t>cited By 30</t>
  </si>
  <si>
    <t>Serious Games for NP-hard Problems: Challenges and Insights</t>
  </si>
  <si>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</si>
  <si>
    <t>Computational complexity; Gas engineering; Merging; Software engineering, Game design; Game with a purpose; Model merging; Serious games, Computer games</t>
  </si>
  <si>
    <t>Chung, C.; Matsuoka, A.; Yang, Y.; Rubin, J. &amp; Chechik, M.</t>
  </si>
  <si>
    <t>29-32</t>
  </si>
  <si>
    <t>https://www.scopus.com/inward/record.uri?eid=2-s2.0-84974661433&amp;doi=10.1145%2f2896958.2896963&amp;partnerID=40&amp;md5=5b2f9deea824b1d770275f20baa4a2e7</t>
  </si>
  <si>
    <t>The impact of visual load on performance in a human-computation game</t>
  </si>
  <si>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</si>
  <si>
    <t>Computer games; Information systems, Game design; Games with a purpose; Human computation; Human computation games; Information visualization, Serious games</t>
  </si>
  <si>
    <t>Chung, C.; Kadan, A.; Yang, Y.; Matsuoka, A.; Rubin, J. &amp; Chechik, M.</t>
  </si>
  <si>
    <t>https://www.scopus.com/inward/record.uri?eid=2-s2.0-85030765735&amp;doi=10.1145%2f3102071.3106358&amp;partnerID=40&amp;md5=5b80fc080360ba477c10d2246dd71b10</t>
  </si>
  <si>
    <t>Coordinating dialogue systems and stories through behavior composition</t>
  </si>
  <si>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</si>
  <si>
    <t>Artificial intelligence; Human computer interaction; Interactive computer graphics; Software design; Speech processing, Behavior composition; Design levels; Dialogue systems; Formal tools; Interactive storytelling; Transition system; Video game; Video game development, Computer games</t>
  </si>
  <si>
    <t>Cianciulli, S.; Riccardelli, D. &amp; Vassos, S.</t>
  </si>
  <si>
    <t>150-163</t>
  </si>
  <si>
    <t>https://www.scopus.com/inward/record.uri?eid=2-s2.0-84919429583&amp;doi=10.1007%2f978-3-319-14923-3&amp;partnerID=40&amp;md5=723a88e5277fee9de35031e69e35506a</t>
  </si>
  <si>
    <t>Oui, Chef!!: Supervised learning for novel gameplay with believable AI</t>
  </si>
  <si>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</si>
  <si>
    <t>Computer games; Human computer interaction; Interactive computer graphics; Interactive computer systems; Learning systems; Machine learning; Supervised learning, Agent controllers; Design and implementations; Digital games; Game design; Gameplay; Player experience, Software design</t>
  </si>
  <si>
    <t>Cimolino, G.; Lee, S.; Petraroia, Q. &amp; Graham, T. C. N.</t>
  </si>
  <si>
    <t>CHI PLAY 2019 - Extended Abstracts of the Annual Symposium on Computer-Human Interaction in Play</t>
  </si>
  <si>
    <t>241-246</t>
  </si>
  <si>
    <t>https://www.scopus.com/inward/record.uri?eid=2-s2.0-85074840749&amp;doi=10.1145%2f3341215.3358247&amp;partnerID=40&amp;md5=ad2d1f6fc4070dafba30817465c8a946</t>
  </si>
  <si>
    <t>Video games as a distributed computing resource</t>
  </si>
  <si>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</si>
  <si>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</si>
  <si>
    <t>Clark, C. &amp; Ouellette, M.</t>
  </si>
  <si>
    <t>https://www.scopus.com/inward/record.uri?eid=2-s2.0-85030782390&amp;doi=10.1145%2f3102071.3102099&amp;partnerID=40&amp;md5=b6b10ab033e7f53922276fe927d6a1c1</t>
  </si>
  <si>
    <t>A model for integrating human computing into commercial video games</t>
  </si>
  <si>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</si>
  <si>
    <t>Big data; Interactive computer graphics; Serious games; Software design; Structural design, Analysis structure; Big data applications; Commercial video; Domain expertise; Game design; Game development; Human computing; Scientific researches, Human computer interaction</t>
  </si>
  <si>
    <t>Clark, C.; Greenberg, I. &amp; Ouellette, M.</t>
  </si>
  <si>
    <t>2018 IEEE 6th International Conference on Serious Games and Applications for Health, SeGAH 2018</t>
  </si>
  <si>
    <t>https://www.scopus.com/inward/record.uri?eid=2-s2.0-85050207973&amp;doi=10.1109%2fSeGAH.2018.8401316&amp;partnerID=40&amp;md5=8ebed2103346d89d62633f19d597daf9</t>
  </si>
  <si>
    <t>Dragonfly: Strengthening programming skills by building a game engine from scratch</t>
  </si>
  <si>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</si>
  <si>
    <t>Claypool, M.</t>
  </si>
  <si>
    <t>112-137</t>
  </si>
  <si>
    <t>https://www.scopus.com/inward/record.uri?eid=2-s2.0-84879183177&amp;doi=10.1080%2f08993408.2013.781840&amp;partnerID=40&amp;md5=e6417e27a8d0d9547b9bdc8f110054bb</t>
  </si>
  <si>
    <t>Adaptable aging factory for multiple objects and colorations</t>
  </si>
  <si>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</si>
  <si>
    <t>Computer graphics; Human computer interaction; Weathering, Aging effects; Color variations; Empirical simulations; Local property; Multiple objects; Physical parameters; Physically based; Realistic rendering, Deterioration</t>
  </si>
  <si>
    <t>Clment, O. &amp; Paquette, E.</t>
  </si>
  <si>
    <t>Computers and Graphics (Pergamon)</t>
  </si>
  <si>
    <t>460-467</t>
  </si>
  <si>
    <t>https://www.scopus.com/inward/record.uri?eid=2-s2.0-77955473284&amp;doi=10.1016%2fj.cag.2010.05.009&amp;partnerID=40&amp;md5=d673cc723a9196d8141d08ae4dc8530a</t>
  </si>
  <si>
    <t>Duplex narrowcasting operations for multipresent groupware avatars on mobile devices</t>
  </si>
  <si>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</si>
  <si>
    <t>Computer games; Distributed computer systems; HTTP; Mobile computing; Social networking (online); Teleconferencing; Virtual reality, Chatspace; Massively multiplayer online role-playing games; MMORPG; Multi-user interfaces; Multipresence, Groupware</t>
  </si>
  <si>
    <t>Cohen, M.; Fernando, O. N. N.; Duminduwardena, U. C. &amp; Kawaguchi, M.</t>
  </si>
  <si>
    <t>International Journal of Wireless and Mobile Computing</t>
  </si>
  <si>
    <t>280-287</t>
  </si>
  <si>
    <t>https://www.scopus.com/inward/record.uri?eid=2-s2.0-77949836380&amp;doi=10.1504%2fIJWMC.2009.029348&amp;partnerID=40&amp;md5=0b5ee981b4742b524e95a301f0c49ecb</t>
  </si>
  <si>
    <t>Lessons learned and recommended strategies for game development components in a computer literacy course</t>
  </si>
  <si>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</si>
  <si>
    <t>Computer science; Computers; Software design, Computer literacy; Computer literacy course; Game development; Game Programming; Novice programming; Qualitative analysis; Undergraduate; Video game development, Students</t>
  </si>
  <si>
    <t>Collier, R. &amp; Kawash, J.</t>
  </si>
  <si>
    <t>157-162</t>
  </si>
  <si>
    <t>https://www.scopus.com/inward/record.uri?eid=2-s2.0-84899714020&amp;doi=10.1145%2f2538862.2538887&amp;partnerID=40&amp;md5=970cd11368daade985a4395f7d4e7225</t>
  </si>
  <si>
    <t>Multi-Player Online Video Games for Cognitive Rehabilitation</t>
  </si>
  <si>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</si>
  <si>
    <t>Behavioral research; Human engineering; Interactive computer graphics; Patient rehabilitation, Accessibility; Acquired brain injuries; Cognitive rehabilitation; Cognitive therapy; Design decisions; Games; Online video; Therapy, Human computer interaction</t>
  </si>
  <si>
    <t>Colman, J. E.</t>
  </si>
  <si>
    <t>1917-1920</t>
  </si>
  <si>
    <t>https://www.scopus.com/inward/record.uri?eid=2-s2.0-84919337381&amp;doi=10.1145%2f2468356.2468700&amp;partnerID=40&amp;md5=ba101a185510d1805bfcc473a6f1ca2a</t>
  </si>
  <si>
    <t>Designing serious games for learning support in medicine studies: A specific method to elicit and formalize requirements</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</si>
  <si>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</si>
  <si>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</si>
  <si>
    <t>Colteli, O.; Grandi, X.; Tosca, R.; Latorre, P.; Sánchez, J. S.; Lizán, L. V.; Ros-Bernal, F. &amp; Martínez-Cadenas, C.</t>
  </si>
  <si>
    <t>https://www.scopus.com/inward/record.uri?eid=2-s2.0-84938150346&amp;doi=10.1109%2fFIE.2014.7044156&amp;partnerID=40&amp;md5=ba21b77bcd6dae2a0c49d728d8111850</t>
  </si>
  <si>
    <t>On acid drops and teardrops: Observer issues in computational creativity</t>
  </si>
  <si>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</si>
  <si>
    <t>Software testing, Chinese room; Comparison test; Computational creativities; Computer generated; Partial implementation; Video game, Artificial intelligence</t>
  </si>
  <si>
    <t>Colton, S.; Cook, M.; Hepworth, R. &amp; Pease, A.</t>
  </si>
  <si>
    <t>AISB 2014 - 50th Annual Convention of the AISB</t>
  </si>
  <si>
    <t>https://www.scopus.com/inward/record.uri?eid=2-s2.0-84907402403&amp;partnerID=40&amp;md5=f627279d235bb28b9441f192e0743a69</t>
  </si>
  <si>
    <t>Multiple user motion capture and systems engineering</t>
  </si>
  <si>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</si>
  <si>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</si>
  <si>
    <t>Colvin, C. E.; Babcock, J. H.; Forrest, J. H.; Stuart, C. M.; Tonnemacher, M. J. &amp; Wang, W.-S.</t>
  </si>
  <si>
    <t>2011 IEEE Systems and Information Engineering Design Symposium, SIEDS 2011 - Conference Proceedings</t>
  </si>
  <si>
    <t>137-140</t>
  </si>
  <si>
    <t>https://www.scopus.com/inward/record.uri?eid=2-s2.0-79959967467&amp;doi=10.1109%2fSIEDS.2011.5876869&amp;partnerID=40&amp;md5=2024e545a40f0b105d7f397c2e5b6f15</t>
  </si>
  <si>
    <t>Chat-interviews as a means to explore students’ attitudes and perceptions on developing video games with unity in computer science classes</t>
  </si>
  <si>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</si>
  <si>
    <t>Computer games; Interactive computer graphics; Motivation; Software design; Students, Attitudes and perceptions; Computational thinkings; Cooperative works; Interactive video; Learning sequences; Research questions; Steep learning curve; Video game development, Human computer interaction</t>
  </si>
  <si>
    <t>Comber, O.; Motschnig, R. &amp; Mayer, H.</t>
  </si>
  <si>
    <t>903-914</t>
  </si>
  <si>
    <t>https://www.scopus.com/inward/record.uri?eid=2-s2.0-85084171564&amp;doi=10.1007%2f978-3-030-40274-7_88&amp;partnerID=40&amp;md5=5dafda023b3fa0d02c99e3fef952f93e</t>
  </si>
  <si>
    <t>An alternate reality game for language learning: ARGuing for multilingual motivation</t>
  </si>
  <si>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</si>
  <si>
    <t>Alternate reality game; Language education; Moodle; Puppetmaster; Quests; Web2.0, Motivation; Surveys; Teaching; Testing; Ubiquitous computing; Web services, Students</t>
  </si>
  <si>
    <t>Connolly, T. M.; Stansfield, M. &amp; Hainey, T.</t>
  </si>
  <si>
    <t>1389-1415</t>
  </si>
  <si>
    <t>https://www.scopus.com/inward/record.uri?eid=2-s2.0-79951952238&amp;doi=10.1016%2fj.compedu.2011.01.009&amp;partnerID=40&amp;md5=c942e1c049e2edb9adf166f8897699f2</t>
  </si>
  <si>
    <t>cited By 99</t>
  </si>
  <si>
    <t>Videogame-based tool for learning in the motor, cognitive and socio-emotional domains for children with Intellectual Disability</t>
  </si>
  <si>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</si>
  <si>
    <t>Computation theory; Human computer interaction, Cooperative/collaborative learning; Game-based Learning; Intellectual disability; Interactive learning environment; Interdisciplinary project, Computer aided instruction</t>
  </si>
  <si>
    <t>Contreras, M. I.; García Bauza, C. &amp; Santos, G.</t>
  </si>
  <si>
    <t>https://www.scopus.com/inward/record.uri?eid=2-s2.0-85064327881&amp;doi=10.1016%2fj.entcom.2019.100301&amp;partnerID=40&amp;md5=7b37cb4c67919d4a44bda2f8d4144f89</t>
  </si>
  <si>
    <t>The ANGELINA videogame design system-part i</t>
  </si>
  <si>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</si>
  <si>
    <t>Artificial intelligence; Automation; Systems analysis, Automated design; Build systems; Computational creativities; Cooperative co-evolution; Design systems; Game design; Game development; Procedural content generations, Software design</t>
  </si>
  <si>
    <t>Cook, M.; Colton, S. &amp; Gow, J.</t>
  </si>
  <si>
    <t>https://www.scopus.com/inward/record.uri?eid=2-s2.0-85026825573&amp;doi=10.1109%2fTCIAIG.2016.2520256&amp;partnerID=40&amp;md5=c1bc882c7c4f1111897529ef9ceaa426</t>
  </si>
  <si>
    <t>The ANGELINA Videogame Design System - Part II</t>
  </si>
  <si>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</si>
  <si>
    <t>Artificial intelligence; Automation, Computational creativities; Cutting edges; Design systems; Game design; Game designers; Game development; Procedural content generations; Single parts, Software design</t>
  </si>
  <si>
    <t>254-266</t>
  </si>
  <si>
    <t>https://www.scopus.com/inward/record.uri?eid=2-s2.0-85015414902&amp;doi=10.1109%2fTCIAIG.2016.2520305&amp;partnerID=40&amp;md5=cf87d7d543bfb43cf73e0150f2e96586</t>
  </si>
  <si>
    <t>3rd International workshop on games and software engineering: Engineering computer games to Enable Positive, Progressive Change (GAS 2013)</t>
  </si>
  <si>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</si>
  <si>
    <t>International workshops; Panel discussions; Requirements specifications, Computer games, Software engineering</t>
  </si>
  <si>
    <t>Cooper, K. M. L.; Scacchi, W. &amp; Wang, A. I.</t>
  </si>
  <si>
    <t>1521-1522</t>
  </si>
  <si>
    <t>https://www.scopus.com/inward/record.uri?eid=2-s2.0-84886409202&amp;doi=10.1109%2fICSE.2013.6606767&amp;partnerID=40&amp;md5=2c0b6d9862414136053ec6b4ad83972d</t>
  </si>
  <si>
    <t>A Minimal Training Strategy to Play Flappy Bird Indefinitely with NEAT</t>
  </si>
  <si>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</si>
  <si>
    <t>Artificial intelligence; Autonomous agents; Birds; Health; Network architecture, Artificial intelligence techniques; Convergence time; Fitness functions; Minimal training; Neuro evolutions; Specific component; Virtual player; Weighted averages, Computer games</t>
  </si>
  <si>
    <t>Cordeiro, M. G.; Serafim, P. B. S.; Nogueira, Y. L. B.; Vidal, C. A. &amp; Cavalcante Neto, J. B.</t>
  </si>
  <si>
    <t>https://www.scopus.com/inward/record.uri?eid=2-s2.0-85077683658&amp;doi=10.1109%2fSBGames.2019.00014&amp;partnerID=40&amp;md5=6962c5331ecfdf770f5a2665ce257d7b</t>
  </si>
  <si>
    <t>An approach based on Embodied Programming to teach computer science at a Secondary School</t>
  </si>
  <si>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</si>
  <si>
    <t>Computer science; Computers, Collaborative learning; Computational devices; Computational thinkings; Computing science; Project-based learning approach; Secondary schools; Teaching programming; Video game development, Computer programming</t>
  </si>
  <si>
    <t>Cornejo, M. E.; Sommer, S. &amp; Rodriguez, J.</t>
  </si>
  <si>
    <t>Proceedings - International Conference of the Chilean Computer Science Society, SCCC</t>
  </si>
  <si>
    <t>1-9</t>
  </si>
  <si>
    <t>https://www.scopus.com/inward/record.uri?eid=2-s2.0-85050963715&amp;doi=10.1109%2fSCCC.2017.8405151&amp;partnerID=40&amp;md5=ebb01bf90f8bd95c959cba105facfa82</t>
  </si>
  <si>
    <t>MONO: A computer-supported cooperative tool for digital content software projects</t>
  </si>
  <si>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</si>
  <si>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</si>
  <si>
    <t>Correal, D.; Gonzalez-Rojas, O.; Camargo, M. &amp; Pedraza, G.</t>
  </si>
  <si>
    <t>Proceedings - 11th IEEE International Conference on Global Software Engineering, ICGSE 2016</t>
  </si>
  <si>
    <t>191-192</t>
  </si>
  <si>
    <t>https://www.scopus.com/inward/record.uri?eid=2-s2.0-84994613513&amp;doi=10.1109%2fICGSE.2016.36&amp;partnerID=40&amp;md5=0fd6c0b7c86713ce9550c6c830616f15</t>
  </si>
  <si>
    <t>An Approach for Team Composition in League of Legends using Genetic Algorithm</t>
  </si>
  <si>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</si>
  <si>
    <t>Genetic algorithms, Complex problems; Effectiveness and efficiencies; Fitness functions; league of legends; Objective functions; Search-based algorithms; Several variables; Team composition, Computer games</t>
  </si>
  <si>
    <t>Costa, L. M.; Souza, A. C. C. &amp; Souza, F. C. M.</t>
  </si>
  <si>
    <t>52-61</t>
  </si>
  <si>
    <t>https://www.scopus.com/inward/record.uri?eid=2-s2.0-85077681489&amp;doi=10.1109%2fSBGames.2019.00018&amp;partnerID=40&amp;md5=53960b5515cb1b46057de851f7c4e4a8</t>
  </si>
  <si>
    <t>The domain of parametric hypercubes for static analysis of computer games software</t>
  </si>
  <si>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</si>
  <si>
    <t>Abstract domains; Compact representation; Computational costs; Floating points; Hyper-cubes; Large amounts; Physics simulation; Space complexity, Computer games; Geometry; Software engineering, Static analysis</t>
  </si>
  <si>
    <t>Costantini, G.; Ferrara, P.; Maggiore, G. &amp; Cortesi, A.</t>
  </si>
  <si>
    <t>447-463</t>
  </si>
  <si>
    <t>https://www.scopus.com/inward/record.uri?eid=2-s2.0-84889586504&amp;doi=10.1007%2f978-3-642-41202-8_29&amp;partnerID=40&amp;md5=3e7c9925fdf900b59574f099810fb3ab</t>
  </si>
  <si>
    <t>Organizational gameplay: The player as designer of character organizations</t>
  </si>
  <si>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</si>
  <si>
    <t>Interactive computer graphics; Internet; Network architecture; Silicate minerals; Specifications, Abstract architecture; Artificial agents; Control groups; JADE agent platforms; Organizational modeling; P-layer structures; Proof of concept; Three component, Computer games</t>
  </si>
  <si>
    <t>Coutinho, L. R.; Galvão, V. M.; De Abreu Batista, A., Jr.; Moraes, B. R. S. &amp; Fraga, M. R. M.</t>
  </si>
  <si>
    <t>https://www.scopus.com/inward/record.uri?eid=2-s2.0-84930615545&amp;doi=10.1155%2f2015%2f731031&amp;partnerID=40&amp;md5=29b8d3fc744d4f6a502d09b0394d1640</t>
  </si>
  <si>
    <t>Videogames as a proposal for learning in entrepreneurship: A systematic review</t>
  </si>
  <si>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</si>
  <si>
    <t>Engineering research; Gamification; Learning systems, 20th century; Controlled environment; Systematic Review; Video game; Video game industry, Human computer interaction</t>
  </si>
  <si>
    <t>Crespo-Martinez, E.; Rosales, V.; Patino, A.; Silva, C. C. &amp; Bermeo, C.</t>
  </si>
  <si>
    <t>Proceedings - 2020 International Conference of Digital Transformation and Innovation Technology, INCODTRIN 2020</t>
  </si>
  <si>
    <t>54-58</t>
  </si>
  <si>
    <t>https://www.scopus.com/inward/record.uri?eid=2-s2.0-85115134283&amp;doi=10.1109%2fIncodtrin51881.2020.00022&amp;partnerID=40&amp;md5=fdd49d0c943f0133d2d609e1392ee068</t>
  </si>
  <si>
    <t>Kahawai: High-quality mobile gaming using GPU offload</t>
  </si>
  <si>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</si>
  <si>
    <t>Bandwidth; Computer games; Image coding; Interactive computer graphics; Mobile devices, Code offload; Disconnected operations; Gaming experiences; H.264 video decoder; Hardware-accelerated; Network condition; Open source game engine; Thin-client approach, Rendering (computer graphics)</t>
  </si>
  <si>
    <t>Cuervo, E.; Wolman, A.; Cox, L. P.; Lebeck, K.; Razeen, A.; Saroiu, S. &amp; Musuvathi, M.</t>
  </si>
  <si>
    <t>MobiSys 2015 - Proceedings of the 13th Annual International Conference on Mobile Systems, Applications, and Services</t>
  </si>
  <si>
    <t>121-135</t>
  </si>
  <si>
    <t>https://www.scopus.com/inward/record.uri?eid=2-s2.0-84958555057&amp;doi=10.1145%2f2742647.2742657&amp;partnerID=40&amp;md5=dca61f9a5da7ae41dfd3a45f492f28e4</t>
  </si>
  <si>
    <t>Interference-aware SaaS User Allocation Game for Edge Computing</t>
  </si>
  <si>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</si>
  <si>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</si>
  <si>
    <t>Cui, G.; He, Q.; Xia, X.; Lai, P.; Chen, F.; Gu, T. &amp; Yang, Y.</t>
  </si>
  <si>
    <t>IEEE Transactions on Cloud Computing</t>
  </si>
  <si>
    <t>https://www.scopus.com/inward/record.uri?eid=2-s2.0-85089294189&amp;doi=10.1109%2fTCC.2020.3008448&amp;partnerID=40&amp;md5=47f6b7b347c54d1531301e3514b2c8d0</t>
  </si>
  <si>
    <t>The layered sensing operations center: A modeling and simulation approach to developing complex ISR networks</t>
  </si>
  <si>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</si>
  <si>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</si>
  <si>
    <t>Curtis, C.; Lenzo, M.; McClure, M. &amp; Preiss, B.</t>
  </si>
  <si>
    <t>Proceedings of SPIE - The International Society for Optical Engineering</t>
  </si>
  <si>
    <t>https://www.scopus.com/inward/record.uri?eid=2-s2.0-77953783460&amp;doi=10.1117%2f12.849544&amp;partnerID=40&amp;md5=426f02425bf1b7db01b6b56060ad3ab7</t>
  </si>
  <si>
    <t>Heroes and Hooligans: The Heterogeneity of Video Game Modders</t>
  </si>
  <si>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</si>
  <si>
    <t>Curtis, J.; Oxburgh, G. &amp; Briggs, P.</t>
  </si>
  <si>
    <t>Games and Culture</t>
  </si>
  <si>
    <t>https://www.scopus.com/inward/record.uri?eid=2-s2.0-85108796949&amp;doi=10.1177%2f15554120211026255&amp;partnerID=40&amp;md5=2f2a256fe5532a249e913cd754a20456</t>
  </si>
  <si>
    <t>Design of an Educational Adventure Game to teach computer Security in the working environment</t>
  </si>
  <si>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</si>
  <si>
    <t>Design; Education; Multimedia systems; Security of data; Security systems, Advanced learning; Assessment; Educational adventure games; Game design; Gameful designs; Security games; Simulated environment; Working environment, Computer games</t>
  </si>
  <si>
    <t>D'Apice, C.; Grieco, C.; Piscopo, R. &amp; Liscio, L.</t>
  </si>
  <si>
    <t>Proceedings - DMS 2015: 21st International Conference on Distributed Multimedia Systems</t>
  </si>
  <si>
    <t>179-185</t>
  </si>
  <si>
    <t>https://www.scopus.com/inward/record.uri?eid=2-s2.0-84969856014&amp;doi=10.18293%2fDMS2015-002&amp;partnerID=40&amp;md5=8771c797c3beff90c56dcbfaaecac239</t>
  </si>
  <si>
    <t>Promoting Parent-Child Sexual Health Dialogue with an Intergenerational Game: Parent and Youth Perspectives</t>
  </si>
  <si>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</si>
  <si>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</si>
  <si>
    <t>D'Cruz, J.; Santa Maria, D.; Dube, S.; Markham, C.; McLaughlin, J.; Wilkerson, J. M.; Peskin, M. F.; Tortolero, S. &amp; Shegog, R.</t>
  </si>
  <si>
    <t>113-122</t>
  </si>
  <si>
    <t>https://www.scopus.com/inward/record.uri?eid=2-s2.0-84992730912&amp;doi=10.1089%2fg4h.2014.0080&amp;partnerID=40&amp;md5=75081192758e386d1e1455f5110874c9</t>
  </si>
  <si>
    <t>Thoroughly Approach to Upper Limb Rehabilitation Using Serious Games for Intensive Group Physical Therapy or Individual Biofeedback Training</t>
  </si>
  <si>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</si>
  <si>
    <t>Biofeedback; Computer games; Neuromuscular rehabilitation; Patient treatment; User interfaces, Hemiparesis; hemiplegia; Long term care; Natural user interfaces; Physical rehabilitation; Serious games, Patient rehabilitation</t>
  </si>
  <si>
    <t>D'Ornellas, M. C.; Cargnin, D. J. &amp; Prado, A. L. C.</t>
  </si>
  <si>
    <t>140-147</t>
  </si>
  <si>
    <t>https://www.scopus.com/inward/record.uri?eid=2-s2.0-84937549470&amp;doi=10.1109%2fSBGAMES.2014.22&amp;partnerID=40&amp;md5=bb0f8ea269ba04b764aa7ed2e9a92107</t>
  </si>
  <si>
    <t>Semi-automated serious educational game generation: A component-based game engineering approach</t>
  </si>
  <si>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</si>
  <si>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</si>
  <si>
    <t>Daconceicao, R.; Locke, C.; Cooper, K. &amp; Longstreet, C. S.</t>
  </si>
  <si>
    <t>222-227</t>
  </si>
  <si>
    <t>https://www.scopus.com/inward/record.uri?eid=2-s2.0-84890326010&amp;doi=10.1109%2fCGames.2013.6632637&amp;partnerID=40&amp;md5=1092293d44a83f84232800ce5be31c03</t>
  </si>
  <si>
    <t>Measuring how game feel is influenced by the player avatar's acceleration and deceleration using a 2D platformer to describe players' perception of controls in videogames</t>
  </si>
  <si>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</si>
  <si>
    <t>Design; Interactive computer graphics; Sensory perception, Acceleration and deceleration; Game design; Game designers; Game development; Game feel; Integral part; Level design; Platforming, Software design</t>
  </si>
  <si>
    <t>Dahl, G. &amp; Kraus, M.</t>
  </si>
  <si>
    <t>ACADEMICMINDTREK 2015 - Proceedings of the 19th International Academic Mindtrek Conference</t>
  </si>
  <si>
    <t>41-46</t>
  </si>
  <si>
    <t>https://www.scopus.com/inward/record.uri?eid=2-s2.0-84962856803&amp;doi=10.1145%2f2818187.2818275&amp;partnerID=40&amp;md5=d61be773e728632707c2ad386eed52fd</t>
  </si>
  <si>
    <t>Improving the usability in a video game through continuous usability evaluations</t>
  </si>
  <si>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</si>
  <si>
    <t>Human computer interaction; Interactive computer graphics; Software testing, Agile Methodologies; Scrum; Usability evaluation; User experiences (ux); Video game, Usability engineering</t>
  </si>
  <si>
    <t>Daly, C.; Zapata, C. &amp; Paz, F.</t>
  </si>
  <si>
    <t>387-397</t>
  </si>
  <si>
    <t>https://www.scopus.com/inward/record.uri?eid=2-s2.0-85025121711&amp;doi=10.1007%2f978-3-319-58637-3_31&amp;partnerID=40&amp;md5=36e82175e4afed256867ef9ee4f6646d</t>
  </si>
  <si>
    <t>Development of a method for capturing human motion using a RGB-D camera</t>
  </si>
  <si>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</si>
  <si>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</si>
  <si>
    <t>Da Motta, E. S.; Sementille, A. C. &amp; Aguilar, I. A.</t>
  </si>
  <si>
    <t>Proceedings - 19th Symposium on Virtual and Augmented Reality, SVR 2017</t>
  </si>
  <si>
    <t>97-106</t>
  </si>
  <si>
    <t>https://www.scopus.com/inward/record.uri?eid=2-s2.0-85048360761&amp;doi=10.1109%2fSVR.2017.21&amp;partnerID=40&amp;md5=cf0b7eefd3290d508cf2dbd2b93ea695</t>
  </si>
  <si>
    <t>Logistics and Supply Chain Management Investigation: A Case Study</t>
  </si>
  <si>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</si>
  <si>
    <t>Computer games; Human computer interaction; Logistics, Future improvements; Game industry; Information flows; Logistics and supply chain management; Potential problems; Reverse logistics; Supply chain modeling; Video game industry, Supply chain management</t>
  </si>
  <si>
    <t>Dao, N. H. T.; Daniel, J.; Hutchinson, S. &amp; Naderpour, M.</t>
  </si>
  <si>
    <t>Lecture Notes in Business Information Processing</t>
  </si>
  <si>
    <t>216-230</t>
  </si>
  <si>
    <t>https://www.scopus.com/inward/record.uri?eid=2-s2.0-85043595387&amp;doi=10.1007%2f978-3-319-76587-7_15&amp;partnerID=40&amp;md5=b578e32f667adbcc9153b9c23a184e61</t>
  </si>
  <si>
    <t>The Magic Wardrobe: The subversion of the metaphor “coming out of the closet” as an artifact of resistance and struggle in a digital game</t>
  </si>
  <si>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</si>
  <si>
    <t>Computer games, Coming out of the closet; Digital games; Exploratory studies; Game makers; Identity diversity; LGBTQI+ representation, Software design</t>
  </si>
  <si>
    <t>Da Pieve Rodrigues Valadares, V. H. &amp; de Sá Ribeiro, S.</t>
  </si>
  <si>
    <t>https://www.scopus.com/inward/record.uri?eid=2-s2.0-85079357479&amp;doi=10.1016%2fj.entcom.2020.100355&amp;partnerID=40&amp;md5=3b2a57fe08e4bcec60c98a964e0c4354</t>
  </si>
  <si>
    <t>Dimensions for the design and evaluation of multimodal videogames for the cognition of people who are blind</t>
  </si>
  <si>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</si>
  <si>
    <t>Design; Human engineering; Serious games; Virtual reality, Bibliographic reviews; Design and evaluations; Evaluation; Multi-modal interfaces; Multimodal application; Systematic Review; Video game; Visual impairment, Interactive computer graphics</t>
  </si>
  <si>
    <t>Darin, T.; Sánchez, J. &amp; Andrade, R.</t>
  </si>
  <si>
    <t>https://www.scopus.com/inward/record.uri?eid=2-s2.0-85051501844&amp;doi=10.1145%2f3148456.3148476&amp;partnerID=40&amp;md5=7b2a76342486166feb677b2d21f9ea94</t>
  </si>
  <si>
    <t>Students teach a computer how to play a game</t>
  </si>
  <si>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</si>
  <si>
    <t>Human computer interaction; Software engineering; Students, Learning to program; Natural languages; Novice learners; S-theory; Secondary schools; Video game, Computer games</t>
  </si>
  <si>
    <t>da Rosa Zipitría, S. &amp; Dorelo, A. A.</t>
  </si>
  <si>
    <t>55-67</t>
  </si>
  <si>
    <t>https://www.scopus.com/inward/record.uri?eid=2-s2.0-85059679372&amp;doi=10.1007%2f978-3-030-02750-6_5&amp;partnerID=40&amp;md5=7f2699d6ff1903a096b54e2a53e4c7e9</t>
  </si>
  <si>
    <t>An empirical study of online K-12 education for programming games</t>
  </si>
  <si>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</si>
  <si>
    <t>Computer games; E-learning; Education; Mathematical programming; Students, Empirical studies; Game; Game Programming; K-12 education; Learning; Primary education; Programming learning; Programming teaching, Engineering education</t>
  </si>
  <si>
    <t>Da Silva, T. R. &amp; Da Silva Aranha, E. H.</t>
  </si>
  <si>
    <t>255-259</t>
  </si>
  <si>
    <t>https://www.scopus.com/inward/record.uri?eid=2-s2.0-85006857265&amp;doi=10.1109%2fICALT.2016.19&amp;partnerID=40&amp;md5=e7877f3e5b3488ee7ef8cc2dcc6e9fad</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</si>
  <si>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</si>
  <si>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</si>
  <si>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</si>
  <si>
    <t>Da Silva Neves Lima, P.; Das Almas Silva, L.; Dos Santos Oliveira, J. L.; Franco Brandao, A. A. &amp; De Oliveira Brandao, L.</t>
  </si>
  <si>
    <t>https://www.scopus.com/inward/record.uri?eid=2-s2.0-85098573693&amp;doi=10.1109%2fFIE44824.2020.9274071&amp;partnerID=40&amp;md5=81d0da8c148db8345ef5a9409445ef0a</t>
  </si>
  <si>
    <t>Deep learning for adaptive playing strength in computer games</t>
  </si>
  <si>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</si>
  <si>
    <t>Deep neural networks; Interactive computer graphics; Neural networks; Software testing, Adaptive adjustment; Chess program; Computer chess; Human users; Playing style; State of the art; Time control; Turing tests, Computer games</t>
  </si>
  <si>
    <t>David, E. O. &amp; Netanyahu, N. S.</t>
  </si>
  <si>
    <t>741-742</t>
  </si>
  <si>
    <t>https://www.scopus.com/inward/record.uri?eid=2-s2.0-85034252174&amp;partnerID=40&amp;md5=44ecacdedcaaa519377ad9acab2abfa4</t>
  </si>
  <si>
    <t>Teaching game designing and development: Pedagogy and challenges</t>
  </si>
  <si>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</si>
  <si>
    <t>Computation theory; Computer games; Curricula; Education; Software design, Course objectives; Game architecture; Game design; Game Engine; Pedagogy; Play testing, Teaching</t>
  </si>
  <si>
    <t>Dawn, S. &amp; Kaushik, P.</t>
  </si>
  <si>
    <t>2016 9th International Conference on Contemporary Computing, IC3 2016</t>
  </si>
  <si>
    <t>https://www.scopus.com/inward/record.uri?eid=2-s2.0-85018474546&amp;doi=10.1109%2fIC3.2016.7880210&amp;partnerID=40&amp;md5=d21d43f2dd38472cc678cbad1b6bc9d3</t>
  </si>
  <si>
    <t>A relational model for playful and smart game design</t>
  </si>
  <si>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</si>
  <si>
    <t>Computer games; Design; Human computer interaction, Data extraction; Game design; Game studies; Industry sectors; Physical objects; Relational Model; Smart toys; Tangible user interfaces, User interfaces</t>
  </si>
  <si>
    <t>de Albuquerque, A. P.; Breyer, F. B. &amp; Kelner, J.</t>
  </si>
  <si>
    <t>252-263</t>
  </si>
  <si>
    <t>https://www.scopus.com/inward/record.uri?eid=2-s2.0-84977520566&amp;doi=10.1007%2f978-3-319-40355-7_24&amp;partnerID=40&amp;md5=c7bb8cdf95c7afd00fa52b08bbd0b280</t>
  </si>
  <si>
    <t>MIAV: An inclusive method for accessibility assessment by visually impaired people</t>
  </si>
  <si>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</si>
  <si>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</si>
  <si>
    <t>De Almeida Souza Carneiro, G. &amp; Rocha, M. A. A.</t>
  </si>
  <si>
    <t>https://www.scopus.com/inward/record.uri?eid=2-s2.0-85073110887&amp;doi=10.33965%2fihci2019_201906l008&amp;partnerID=40&amp;md5=14020491066e73b42ae65cb6655bb6fc</t>
  </si>
  <si>
    <t>Coping occupational stress with serious game: The first step to the development</t>
  </si>
  <si>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</si>
  <si>
    <t>Computer games; Cybernetics; Serious games; Software engineering, Control process; Exposed to; Human being; Inherent complexity; Learning opportunity; Occupational stress; Quality of life; Social status, Occupational risks</t>
  </si>
  <si>
    <t>de Aquino Lopes, R.; Cardoso, A.; Lamounier, E.A., Júnior &amp; José Lopes, E.</t>
  </si>
  <si>
    <t>6th International Multi-Conference on Complexity, Informatics and Cybernetics, IMCIC 2015 and 6th International Conference on Society and Information Technologies, ICSIT 2015 - Proceedings</t>
  </si>
  <si>
    <t>149-154</t>
  </si>
  <si>
    <t>https://www.scopus.com/inward/record.uri?eid=2-s2.0-85033597551&amp;partnerID=40&amp;md5=2efd0b721e1fc104b30b587178b1af2f</t>
  </si>
  <si>
    <t>Key attributes of engagement in a gamified learning environment</t>
  </si>
  <si>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</si>
  <si>
    <t>Computer aided instruction; Computer games; Curricula; Education computing; Teaching, Dimensional model; Educational environment; Games-Based Learning; Gamification; Key attributes; Learning environments; Pedagogy; Student engagement, Students</t>
  </si>
  <si>
    <t>de Byl, P. &amp; Hooper, J.</t>
  </si>
  <si>
    <t>30th Annual conference on Australian Society for Computers in Learning in Tertiary Education, ASCILITE 2013</t>
  </si>
  <si>
    <t>221-230</t>
  </si>
  <si>
    <t>https://www.scopus.com/inward/record.uri?eid=2-s2.0-84913569057&amp;partnerID=40&amp;md5=3b36af41d9346a7655c710bd211ca818</t>
  </si>
  <si>
    <t>AN IMPROVED VIEW FRUSTUM CULLING METHOD USING OCTREES for 3D REAL-TIME RENDERING</t>
  </si>
  <si>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</si>
  <si>
    <t>De Carvalho, P. R.; Dos Santos, M. C.; Schwartz, W. R. &amp; Pedrini, H.</t>
  </si>
  <si>
    <t>International Journal of Image and Graphics</t>
  </si>
  <si>
    <t>https://www.scopus.com/inward/record.uri?eid=2-s2.0-85073059819&amp;doi=10.1142%2fS0219467813500095&amp;partnerID=40&amp;md5=c23fba1efdc43439a314111c2ef77d0e</t>
  </si>
  <si>
    <t>Case Study of a Mobile HTML5 Multiplayer Game Portal</t>
  </si>
  <si>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</si>
  <si>
    <t>Behavioral research; Computation theory; HTML; Mobile computing; Mobile devices, Design and development process; Development process; Match making; Multiplayer games; Real time; User behaviors, Computer games</t>
  </si>
  <si>
    <t>De Carvalho, L. V.; Moreira, Á. V. M.; Moreira, Í. V. M.; Albuquerque, M. T. C. F.; Filho, V. V. &amp; Ramalho, G. L.</t>
  </si>
  <si>
    <t>202-209</t>
  </si>
  <si>
    <t>https://www.scopus.com/inward/record.uri?eid=2-s2.0-84937562966&amp;doi=10.1109%2fSBGAMES.2014.32&amp;partnerID=40&amp;md5=323488aba374ce42c642893cf0003f72</t>
  </si>
  <si>
    <t>Digital games for math literacy: A systematic literature mapping on Brazilian publications</t>
  </si>
  <si>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</si>
  <si>
    <t>Computer games; Information systems, Brazilian scientific production; Educational game; Elementary schools; Math literacy; Multiplication operations; Numeracy; Scientific community; Serious games, Mapping</t>
  </si>
  <si>
    <t>de Carvalho, M. F.; Gasparini, I. &amp; Hounsell, M. S.</t>
  </si>
  <si>
    <t>245-254</t>
  </si>
  <si>
    <t>https://www.scopus.com/inward/record.uri?eid=2-s2.0-84961627534&amp;doi=10.1007%2f978-3-319-31307-8_25&amp;partnerID=40&amp;md5=17df3501de857991239ea31f9f05e800</t>
  </si>
  <si>
    <t>ALGEbright: Design of an Avatar Customization Game-Based Learning for Algebra</t>
  </si>
  <si>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</si>
  <si>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</si>
  <si>
    <t>De Castro, J. H. C. C.; Divino, R. J. Z.; Cambe, W. J.; Lati, B. T.; Fabito, B. S. &amp; Jamis, M. N.</t>
  </si>
  <si>
    <t>2019 IEEE Student Conference on Research and Development, SCOReD 2019</t>
  </si>
  <si>
    <t>49-52</t>
  </si>
  <si>
    <t>https://www.scopus.com/inward/record.uri?eid=2-s2.0-85075632784&amp;doi=10.1109%2fSCORED.2019.8896229&amp;partnerID=40&amp;md5=94d9ae9bc2fbc3567bfc174210ebfa4b</t>
  </si>
  <si>
    <t>Technical properties of play a technical analysis of significant properties for video game preservation</t>
  </si>
  <si>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</si>
  <si>
    <t>Curation; Digital preservation; Game design; Gameplay; Preservation strategies; Stakeholder groups; Technical analysis; Technical properties; Video game, Digital image storage; Firmware; Software design, Interactive computer graphics</t>
  </si>
  <si>
    <t>Decker, A.; Egert, C.; Phelps, A. &amp; McDonough, J. P.</t>
  </si>
  <si>
    <t>4th International IEEE Consumer Electronic Society - Games Innovation Conference, IGiC 2012</t>
  </si>
  <si>
    <t>https://www.scopus.com/inward/record.uri?eid=2-s2.0-84869441889&amp;doi=10.1109%2fIGIC.2012.6329857&amp;partnerID=40&amp;md5=a9a4b03689906410dfe8fbfd56c805d7</t>
  </si>
  <si>
    <t>Encore: Atari's Second System: A design story</t>
  </si>
  <si>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</si>
  <si>
    <t>Computer games; Computer hardware; Computer software; Computers; Consumer electronics; Software engineering; Television, Games; Microsoft windows; Random access memory; Software project, Random access storage</t>
  </si>
  <si>
    <t>Decuir, J.</t>
  </si>
  <si>
    <t>40-50</t>
  </si>
  <si>
    <t>https://www.scopus.com/inward/record.uri?eid=2-s2.0-84961720023&amp;doi=10.1109%2fMCE.2015.2484638&amp;partnerID=40&amp;md5=ddee879d85d3f40feaf82a198136b3a8</t>
  </si>
  <si>
    <t>Evolving Controllers for Mario AI Using Grammar-based Genetic Programming</t>
  </si>
  <si>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</si>
  <si>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</si>
  <si>
    <t>De Freitas, J. M.; De Souza, F. R. &amp; Bernardino, H. S.</t>
  </si>
  <si>
    <t>2018 IEEE Congress on Evolutionary Computation, CEC 2018 - Proceedings</t>
  </si>
  <si>
    <t>https://www.scopus.com/inward/record.uri?eid=2-s2.0-85056252389&amp;doi=10.1109%2fCEC.2018.8477698&amp;partnerID=40&amp;md5=a87918708aaf2bc34fef8fab16191f6f</t>
  </si>
  <si>
    <t>A supervised learning approach to build a recommendation system for user-generated content in a casual game</t>
  </si>
  <si>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</si>
  <si>
    <t>Classification (of information); Recommender systems; Supervised learning, Content recommendations; Game experience; Games; Low qualities; Recommendation; Supervised learning approaches; User satisfaction; User-generated content, Computer games</t>
  </si>
  <si>
    <t>De Freitas Coleta Neto, P. &amp; Pinto, T. B. M.</t>
  </si>
  <si>
    <t>39-45</t>
  </si>
  <si>
    <t>https://www.scopus.com/inward/record.uri?eid=2-s2.0-85049934687&amp;doi=10.1109%2fSBGames.2017.00013&amp;partnerID=40&amp;md5=3f3f9886777e3518974a8952774dc9e7</t>
  </si>
  <si>
    <t>Opensource gamification of a computer science lecture to humanities students</t>
  </si>
  <si>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</si>
  <si>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</si>
  <si>
    <t>De Gasperis, G. &amp; Florio, N.</t>
  </si>
  <si>
    <t>119-126</t>
  </si>
  <si>
    <t>https://www.scopus.com/inward/record.uri?eid=2-s2.0-84905675123&amp;doi=10.1007%2f978-3-319-07698-0_15&amp;partnerID=40&amp;md5=3aa2ffda6dba23772ea8e426ec342bd5</t>
  </si>
  <si>
    <t>Enhancing spherical photography with videogame visual effects in virtual reality experiences for users with limited mobility</t>
  </si>
  <si>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</si>
  <si>
    <t>Disabled persons; mHealth; Mobile devices; Software engineering; Spheres; Virtual reality, Assistive technology; Feasibility tests; Game development; Immersive; Parkinson's disease; Transportation distance; Universal access; Virtual reality experiences, Image enhancement</t>
  </si>
  <si>
    <t>De Ioannes Becker, G.; Plaza, E. &amp; Besoain, F.</t>
  </si>
  <si>
    <t>JIISIC 2018 - Jornadas Iberoamericanas de Ingenieria de Software e Ingenieria del Conocimiento</t>
  </si>
  <si>
    <t>61-72</t>
  </si>
  <si>
    <t>https://www.scopus.com/inward/record.uri?eid=2-s2.0-85050099880&amp;partnerID=40&amp;md5=d150c0ff25f13a4281d6019f3a8c0800</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</si>
  <si>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</si>
  <si>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</si>
  <si>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</si>
  <si>
    <t>Deitz, S. &amp; Buy, U.</t>
  </si>
  <si>
    <t>37-41</t>
  </si>
  <si>
    <t>https://www.scopus.com/inward/record.uri?eid=2-s2.0-84974738101&amp;doi=10.1145%2f2896958.2896964&amp;partnerID=40&amp;md5=a949ffee999272c04c3b7f760954232a</t>
  </si>
  <si>
    <t>A computational model of the cognitive impact of decorative elements on the perception of suspense</t>
  </si>
  <si>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</si>
  <si>
    <t>Artificial intelligence; Behavioral research; Cognitive systems; Computational methods; Virtual reality, Cognitive modelling; Computational creativities; plot generation; storytelling; Suspense; Video game, Computation theory</t>
  </si>
  <si>
    <t>Delatorre, P.; León, C.; Gervás, P. &amp; Palomo-Duarte, M.</t>
  </si>
  <si>
    <t>Connection Science</t>
  </si>
  <si>
    <t>295-331</t>
  </si>
  <si>
    <t>https://www.scopus.com/inward/record.uri?eid=2-s2.0-85032814757&amp;doi=10.1080%2f09540091.2017.1345856&amp;partnerID=40&amp;md5=8ceae27d907bb41182073a14455672f6</t>
  </si>
  <si>
    <t>Optimizing Player and Viewer Amusement in Suspense Video Games</t>
  </si>
  <si>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</si>
  <si>
    <t>Information management; Interactive computer graphics; Regression analysis, Amount of information; Amusement; Interactive games; Interactive narrative; Psychological effects; Regression model; suspense; Video game, Human computer interaction</t>
  </si>
  <si>
    <t>Delatorre, P.; León, C.; Salguero Hidalgo, A. &amp; Tapscott, A.</t>
  </si>
  <si>
    <t>85338-85353</t>
  </si>
  <si>
    <t>https://www.scopus.com/inward/record.uri?eid=2-s2.0-85068893403&amp;doi=10.1109%2fACCESS.2019.2924200&amp;partnerID=40&amp;md5=c9490c725e54e2c0c99892ff57dce64b</t>
  </si>
  <si>
    <t>Easing assessment of game-based learning with 〈e-Adventure〉 and LAMS</t>
  </si>
  <si>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</si>
  <si>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</si>
  <si>
    <t>Del Blanco, Á.; Torrente, J.; Marchiori, E. J.; Martínez-Ortiz, I.; Moreno-Ger, P. &amp; Fernández-Manjón, B.</t>
  </si>
  <si>
    <t>MTDL'10 - Proceedings of the 2010 ACM Workshop on Multimedia Technologies for Distance Leaning, Co-located with ACM Multimedia 2010</t>
  </si>
  <si>
    <t>25-30</t>
  </si>
  <si>
    <t>https://www.scopus.com/inward/record.uri?eid=2-s2.0-78650891571&amp;doi=10.1145%2f1878052.1878059&amp;partnerID=40&amp;md5=980b11217eb64d419fb127018f82b78f</t>
  </si>
  <si>
    <t>Using e-learning standards in educational video games</t>
  </si>
  <si>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</si>
  <si>
    <t>E-learning standards; Educational game; Educational video games; Game platforms; Game-based Learning; Virtual learning environments (VLEs), Computer aided instruction; Education; Interoperability; Learning systems; Reusability; Standards, E-learning</t>
  </si>
  <si>
    <t>Del Blanco, Á.; Marchiori, E. J.; Torrente, J.; Martínez-Ortiz, I. &amp; Fernández-Manjón, B.</t>
  </si>
  <si>
    <t>Computer Standards and Interfaces</t>
  </si>
  <si>
    <t>178-187</t>
  </si>
  <si>
    <t>https://www.scopus.com/inward/record.uri?eid=2-s2.0-84884501036&amp;doi=10.1016%2fj.csi.2013.06.002&amp;partnerID=40&amp;md5=1337dcc8ed4ad2df32a0787addd5be98</t>
  </si>
  <si>
    <t>Games for Teaching Mathematics in Nigeria: What Happens to Pupils' Engagement and Traditional Classroom Dynamics?</t>
  </si>
  <si>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</si>
  <si>
    <t>Computer games; Curricula; Education; Education computing; Mathematical techniques, Active Learning; Digital games; Game-based Learning; Nigeria; Young peoples, E-learning</t>
  </si>
  <si>
    <t>Dele-Ajayi, O.; Strachan, R.; Pickard, A. J. &amp; Sanderson, J. J.</t>
  </si>
  <si>
    <t>53248-53261</t>
  </si>
  <si>
    <t>https://www.scopus.com/inward/record.uri?eid=2-s2.0-85065481566&amp;doi=10.1109%2fACCESS.2019.2912359&amp;partnerID=40&amp;md5=d42508a868ba556d5954e57dfc0c97af</t>
  </si>
  <si>
    <t>Affective Video Games: A Systematic Mapping Study</t>
  </si>
  <si>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</si>
  <si>
    <t>Computer games; Interactive computer graphics; Mapping; Physiology, Affective measures; Affective state; Behavioral measures; Emotional state; Physiological measures; Systematic mapping; Systematic mapping studies; Video game, Human computer interaction</t>
  </si>
  <si>
    <t>Delgado, C.; López, D. M. &amp; Rico-Olarte, C.</t>
  </si>
  <si>
    <t>105-113</t>
  </si>
  <si>
    <t>https://www.scopus.com/inward/record.uri?eid=2-s2.0-85069873983&amp;doi=10.1007%2f978-3-030-22602-2_9&amp;partnerID=40&amp;md5=2501ae025a2f4955814b87d99cb61b77</t>
  </si>
  <si>
    <t>An automatic tool to facilitate authoring animation blending in game engines</t>
  </si>
  <si>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</si>
  <si>
    <t>Blending; Human computer interaction; Software design; Virtual reality, Automatic tools; Expert users; Game development; Game Engine; Large amounts; User friendly; Video game; Virtual humans, Animation</t>
  </si>
  <si>
    <t>Delicado, L. &amp; Pelechano, N.</t>
  </si>
  <si>
    <t>Proceedings - MIG 2019: ACM Conference on Motion, Interaction, and Games</t>
  </si>
  <si>
    <t>https://www.scopus.com/inward/record.uri?eid=2-s2.0-85074831069&amp;doi=10.1145%2f3359566.3360063&amp;partnerID=40&amp;md5=fd783cdff6f4a1ed716739bf3e10996b</t>
  </si>
  <si>
    <t>Evaluation of the user experience and Intrinsic motivation with educational and mainstream digital games</t>
  </si>
  <si>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</si>
  <si>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</si>
  <si>
    <t>De Lima, L. G. R.; De Lima Salgado, A. &amp; Freire, A. P.</t>
  </si>
  <si>
    <t>Proceedings of the 7th Latin American Conference on Human Computer Interaction, CLIHC 2015</t>
  </si>
  <si>
    <t>https://www.scopus.com/inward/record.uri?eid=2-s2.0-84979649980&amp;doi=10.1145%2f2824893.2824904&amp;partnerID=40&amp;md5=973659c3c259b38fad71b77ff7441ae0</t>
  </si>
  <si>
    <t>Utilising an educational framework for the development of edutainment scenarios</t>
  </si>
  <si>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</si>
  <si>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</si>
  <si>
    <t>Deliyannis, I.; Giannakoulopoulos, A. &amp; Varlamis, I.</t>
  </si>
  <si>
    <t>145-151</t>
  </si>
  <si>
    <t>https://www.scopus.com/inward/record.uri?eid=2-s2.0-84938578863&amp;partnerID=40&amp;md5=ae455f07273d3142cdac9f7c6aef0783</t>
  </si>
  <si>
    <t>Design methodology for educational games based on interactive screenplays</t>
  </si>
  <si>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</si>
  <si>
    <t>Education; Interactive computer graphics; Software design, Development methodology; Educational game; Educational video games; Levels of abstraction; Multi-disciplinary teams; Scientific literature; Serious games; Student development, Human computer interaction</t>
  </si>
  <si>
    <t>De Lope, R. P.; Medina-Medina, N.; Paderewski, P. &amp; Gutiérrez-Vela, F. L.</t>
  </si>
  <si>
    <t>90-101</t>
  </si>
  <si>
    <t>https://www.scopus.com/inward/record.uri?eid=2-s2.0-84937721649&amp;partnerID=40&amp;md5=772b56907b15c4f0b80617de4e26577c</t>
  </si>
  <si>
    <t>Using UML to model educational games</t>
  </si>
  <si>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</si>
  <si>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</si>
  <si>
    <t>De Lope, R. P. &amp; Medina-Medina, N.</t>
  </si>
  <si>
    <t>2016 8th International Conference on Games and Virtual Worlds for Serious Applications, VS-Games 2016</t>
  </si>
  <si>
    <t>https://www.scopus.com/inward/record.uri?eid=2-s2.0-85013167785&amp;doi=10.1109%2fVS-GAMES.2016.7590373&amp;partnerID=40&amp;md5=629a47240197372edb3dd110933044b9</t>
  </si>
  <si>
    <t>Design methodology for educational games based on graphical notations: Designing Urano</t>
  </si>
  <si>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</si>
  <si>
    <t>Design; Education; Software design, Development methodology; Educational challenge; Educational game; Educational video games; Emotional experiences; Levels of abstraction; Multi-disciplinary teams; Serious games, Human computer interaction</t>
  </si>
  <si>
    <t>de Lope, R. P.; López Arcos, J. R.; Medina-Medina, N.; Paderewski, P. &amp; Gutiérrez-Vela, F. L.</t>
  </si>
  <si>
    <t>1-14</t>
  </si>
  <si>
    <t>https://www.scopus.com/inward/record.uri?eid=2-s2.0-84984704923&amp;doi=10.1016%2fj.entcom.2016.08.005&amp;partnerID=40&amp;md5=8615f5628e38462c3e8e14b3a29c8870</t>
  </si>
  <si>
    <t>Remotely shooting asteroids on our mobile phone</t>
  </si>
  <si>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</si>
  <si>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</si>
  <si>
    <t>Delwadia, V.; Marshall, S. &amp; Welch, I.</t>
  </si>
  <si>
    <t>45-52</t>
  </si>
  <si>
    <t>https://www.scopus.com/inward/record.uri?eid=2-s2.0-70450162559&amp;doi=10.1145%2f1577782.1577791&amp;partnerID=40&amp;md5=6d1cd7638c61f28d0f9bd04ea2727734</t>
  </si>
  <si>
    <t>Redesign of the bank reconciliation interface of the ContaAzul software</t>
  </si>
  <si>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</si>
  <si>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</si>
  <si>
    <t>de Menezes Neto, J. A. &amp; Aguiar, V. R. L.</t>
  </si>
  <si>
    <t>3-10</t>
  </si>
  <si>
    <t>https://www.scopus.com/inward/record.uri?eid=2-s2.0-85063158925&amp;partnerID=40&amp;md5=dcf476c9697e248d980cc1edc03f08de</t>
  </si>
  <si>
    <t>Using computer simulations and games in engineering education: Views from the field</t>
  </si>
  <si>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</si>
  <si>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</si>
  <si>
    <t>Demirbilek, M. &amp; Koç, D.</t>
  </si>
  <si>
    <t>944-951</t>
  </si>
  <si>
    <t>https://www.scopus.com/inward/record.uri?eid=2-s2.0-85069487242&amp;partnerID=40&amp;md5=30104d999703f520508f5f8e59949687</t>
  </si>
  <si>
    <t>CoProStory: A tangible programming tool for children’s collaboration</t>
  </si>
  <si>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</si>
  <si>
    <t>Computer aided software engineering; Computer games; E-learning, Children learning; Collaborative programming; Computer screens; Positive attitude; Tangible programming; User study, Computer programming</t>
  </si>
  <si>
    <t>Deng, X.; Wang, D. &amp; Jin, Q.</t>
  </si>
  <si>
    <t>Computer-Supported Collaborative Learning Conference, CSCL</t>
  </si>
  <si>
    <t>232-239</t>
  </si>
  <si>
    <t>https://www.scopus.com/inward/record.uri?eid=2-s2.0-85073363526&amp;partnerID=40&amp;md5=d5a44c39686895b4754ee1c19fefec26</t>
  </si>
  <si>
    <t>The placebo effect in digital games: Phantom perception of adaptive artificial intelligence</t>
  </si>
  <si>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</si>
  <si>
    <t>Artificial intelligence; Computer games; Human computer interaction; Interactive computer systems, Biasing effects; Game development; Game technologies; Gaming experiences; Immersion; Placebo effects; Player experience; Player knowledge, Software design</t>
  </si>
  <si>
    <t>Denisova, A. &amp; Cairns, P.</t>
  </si>
  <si>
    <t>CHI PLAY 2015 - Proceedings of the 2015 Annual Symposium on Computer-Human Interaction in Play</t>
  </si>
  <si>
    <t>23-34</t>
  </si>
  <si>
    <t>https://www.scopus.com/inward/record.uri?eid=2-s2.0-84959315122&amp;doi=10.1145%2f2793107.2793109&amp;partnerID=40&amp;md5=3e2e15ce7bb450e463c713f998a4c286</t>
  </si>
  <si>
    <t>Whatever the emotional experience, it's up to them: Insights from designers of emotionally impactful games</t>
  </si>
  <si>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</si>
  <si>
    <t>Computer games, Design and evaluations; Design practice; Emotional experiences; Game designers; Game experience; Personal experience; Player experience, Software design</t>
  </si>
  <si>
    <t>Denisova, A.; Bopp, J. A.; Nguyen, T. D. &amp; Mekler, E. D.</t>
  </si>
  <si>
    <t>https://www.scopus.com/inward/record.uri?eid=2-s2.0-85106750181&amp;doi=10.1145%2f3411764.3445286&amp;partnerID=40&amp;md5=f546f8e584492e6aab0602d7250add55</t>
  </si>
  <si>
    <t>Game modeling using WorkFlow nets</t>
  </si>
  <si>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</si>
  <si>
    <t>Design process; Extended versions; Linear logic; Proof tree; Qualitative analysis; Soundness; Video game; Workflow nets, Cybernetics; Petri nets, Human computer interaction</t>
  </si>
  <si>
    <t>De Oliveira, G. W.; Julia, S. &amp; Soares Passos, L. M.</t>
  </si>
  <si>
    <t>Conference Proceedings - IEEE International Conference on Systems, Man and Cybernetics</t>
  </si>
  <si>
    <t>838-843</t>
  </si>
  <si>
    <t>https://www.scopus.com/inward/record.uri?eid=2-s2.0-83755173187&amp;doi=10.1109%2fICSMC.2011.6083757&amp;partnerID=40&amp;md5=56a91a7c78b25dc1b9ed36d6ca410018</t>
  </si>
  <si>
    <t>POP: An instrument to decide on the adoption of participatory design</t>
  </si>
  <si>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</si>
  <si>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</si>
  <si>
    <t>de Oliveira, H. C.; Hounsell, M. S. &amp; Gasparini, I.</t>
  </si>
  <si>
    <t>141-152</t>
  </si>
  <si>
    <t>https://www.scopus.com/inward/record.uri?eid=2-s2.0-84978819051&amp;doi=10.1007%2f978-3-319-39510-4_14&amp;partnerID=40&amp;md5=f4358bb97d5a2e6378f54c071a0819af</t>
  </si>
  <si>
    <t>The power of the game as a mediator tool paradigm of object oriented teaching-learning process</t>
  </si>
  <si>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</si>
  <si>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</si>
  <si>
    <t>De Oliveira, E. D.; Camargo, M. C.; Barbosa, C. R. S. C.; Brancher, J. D.; De Oliveira Barros, V. T.; De Campos, V. V. S. &amp; De Barros, R. M.</t>
  </si>
  <si>
    <t>https://www.scopus.com/inward/record.uri?eid=2-s2.0-85043230306&amp;doi=10.1109%2fFIE.2017.8286341&amp;partnerID=40&amp;md5=48c4ff4f1602d9e9d6939f677d5a7694</t>
  </si>
  <si>
    <t>Efficient algorithms for real-time GPU volumetric cloud rendering with enhanced geometry</t>
  </si>
  <si>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</si>
  <si>
    <t>de Parga, C. J. &amp; Palomo, S. R. G.</t>
  </si>
  <si>
    <t>Symmetry</t>
  </si>
  <si>
    <t>https://www.scopus.com/inward/record.uri?eid=2-s2.0-85046096223&amp;doi=10.3390%2fsym10040125&amp;partnerID=40&amp;md5=d00f68163d9e5f38d348ae954e7c33e3</t>
  </si>
  <si>
    <t>Evolutionary procedural content generation for an endless platform game</t>
  </si>
  <si>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</si>
  <si>
    <t>Entertainment; Genetic algorithms; Software design, Environment quality; Fitness functions; Fitness values; Game development; Mutation rates; Parameter range; Procedural content generations; Processing time, Computer games</t>
  </si>
  <si>
    <t>de Pontes, R. G. &amp; Gomes, H. M.</t>
  </si>
  <si>
    <t>80-89</t>
  </si>
  <si>
    <t>https://www.scopus.com/inward/record.uri?eid=2-s2.0-85099460337&amp;doi=10.1109%2fSBGames51465.2020.00021&amp;partnerID=40&amp;md5=2848c40aca839726340ff2ab855de055</t>
  </si>
  <si>
    <t>Designing for collaboration: A study in intergenerational social game design</t>
  </si>
  <si>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</si>
  <si>
    <t>Added values; Computer game; Elderly; Game design; Game evaluation; Game experience; Multiplayers; Older users, Information science; Information systems; Software engineering, Ubiquitous computing</t>
  </si>
  <si>
    <t>Derboven, J.; van Gils, M. &amp; de Grooff, D.</t>
  </si>
  <si>
    <t>57-65</t>
  </si>
  <si>
    <t>https://www.scopus.com/inward/record.uri?eid=2-s2.0-84857686194&amp;doi=10.1007%2fs10209-011-0233-0&amp;partnerID=40&amp;md5=57701c50aeb6cb15302ee63e22cb6e85</t>
  </si>
  <si>
    <t>A Mapping Study on Mobile Games for Patients of Chronic Diseases</t>
  </si>
  <si>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</si>
  <si>
    <t>Article; chronic disease; data base; diabetes mellitus; game; learning; obesity; peer review; publication; research; simulation; chronic disease; human; mobile application; video game, Chronic Disease; Diabetes Mellitus; Humans; Mobile Applications; Obesity; Video Games</t>
  </si>
  <si>
    <t>de Sá, K. C.; Martins, M. G.; da Costa, C. A.; Barbosa, J. L. V. &amp; da Rosa Righi, R.</t>
  </si>
  <si>
    <t>Journal of Medical Systems</t>
  </si>
  <si>
    <t>https://www.scopus.com/inward/record.uri?eid=2-s2.0-85026754732&amp;doi=10.1007%2fs10916-017-0781-9&amp;partnerID=40&amp;md5=40ff7c0de06fc1d666d03be0ddf85661</t>
  </si>
  <si>
    <t>Descriptions - A viable choice for video game authors</t>
  </si>
  <si>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</si>
  <si>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</si>
  <si>
    <t>Desai, N. &amp; Szafron, D.</t>
  </si>
  <si>
    <t>Proceedings of the 6th International Conference on the Foundations of Digital Games, FDG 2011</t>
  </si>
  <si>
    <t>268-270</t>
  </si>
  <si>
    <t>https://www.scopus.com/inward/record.uri?eid=2-s2.0-84858983989&amp;doi=10.1145%2f2159365.2159408&amp;partnerID=40&amp;md5=59008496b2ab7eb3bded0e38fdb3934d</t>
  </si>
  <si>
    <t>Empathetic games: Making meaningful experiences for otherness promotion</t>
  </si>
  <si>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</si>
  <si>
    <t>Computer graphics; Computer vision; Education; Human computer interaction; Software design; Visualization, Digital games; Empathetic Games; Empathy; Game development; High school; Learning paths; Project based learning; Technical development, Computer games</t>
  </si>
  <si>
    <t>De Sant'anna Martins, D.; Rangel, A. M. &amp; Kritz, J.</t>
  </si>
  <si>
    <t>386-390</t>
  </si>
  <si>
    <t>https://www.scopus.com/inward/record.uri?eid=2-s2.0-85073120468&amp;doi=10.33965%2fg2019_201906c054&amp;partnerID=40&amp;md5=21a91c6930f4b0e94e261733db87b405</t>
  </si>
  <si>
    <t>The Yin and Yang of Formative Research in Designing Serious (Exer-)games</t>
  </si>
  <si>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</si>
  <si>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</si>
  <si>
    <t>Desmet, A.; Palmeira, A.; Beltran, A.; Brand, L.; Davies, V. F. &amp; Thompson, D.</t>
  </si>
  <si>
    <t>63-66</t>
  </si>
  <si>
    <t>https://www.scopus.com/inward/record.uri?eid=2-s2.0-84938682457&amp;doi=10.1089%2fg4h.2014.0123&amp;partnerID=40&amp;md5=990f6bf646cd80783b6a1a8380fe298c</t>
  </si>
  <si>
    <t>SemTh: An approach to the design of therapeutic digital games</t>
  </si>
  <si>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</si>
  <si>
    <t>Computer games; Design; Human engineering, Design process; Digital games; Formal approach; Game design; Game development; Multi-disciplinary teams; Participatory approach, Software design</t>
  </si>
  <si>
    <t>De Souza, P. M.; Rodrigues, K. R. D. H. &amp; De Almeida Neris, V. P.</t>
  </si>
  <si>
    <t>IHC 2019 - Proceedings of the 18th Brazilian Symposium on Human Factors in Computing Systems</t>
  </si>
  <si>
    <t>https://www.scopus.com/inward/record.uri?eid=2-s2.0-85076795446&amp;doi=10.1145%2f3357155.3358440&amp;partnerID=40&amp;md5=eaeb173425de785aae2ad4d103ac607d</t>
  </si>
  <si>
    <t>Data Mining Framework to Analyze the Evolution of Computational Thinking Skills in Game Building Workshops</t>
  </si>
  <si>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</si>
  <si>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</si>
  <si>
    <t>De Souza, A. A.; Barcelos, T. S.; Munoz, R.; Villarroel, R. &amp; Silva, L. A.</t>
  </si>
  <si>
    <t>82848-82866</t>
  </si>
  <si>
    <t>https://www.scopus.com/inward/record.uri?eid=2-s2.0-85069776412&amp;doi=10.1109%2fACCESS.2019.2924343&amp;partnerID=40&amp;md5=419891c55cbefc92d6a2c82539437bae</t>
  </si>
  <si>
    <t>Creation of Personas by End-Users in Alcohol and Drugs Abuse Rehabilitation</t>
  </si>
  <si>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</si>
  <si>
    <t>Computer games; Design; Health, Alcohol abuse; Alcohol and drugs; Approach to design; Design solutions; Digital solutions; Drug abuse; End-users; Persona; Support design; Technology applied to health, Patient rehabilitation</t>
  </si>
  <si>
    <t>De Souza, P. M.; De Almeida Neris, V. P.; Proença, F. R. &amp; Garcia, F. E.</t>
  </si>
  <si>
    <t>https://www.scopus.com/inward/record.uri?eid=2-s2.0-85117954738&amp;doi=10.1145%2f3472301.3484321&amp;partnerID=40&amp;md5=6a648fd9394e8bca0746325a52ea86a8</t>
  </si>
  <si>
    <t>Similarities and divergences in electronic game review texts</t>
  </si>
  <si>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</si>
  <si>
    <t>Electronics industry; Entertainment; Text processing, Electronic games; Gameplay; Multiplayers; Player modeling; Visual elements, Computer games</t>
  </si>
  <si>
    <t>de Souza Gonçalves, V. &amp; Macedo, A. A.</t>
  </si>
  <si>
    <t>145-153</t>
  </si>
  <si>
    <t>https://www.scopus.com/inward/record.uri?eid=2-s2.0-85099467445&amp;doi=10.1109%2fSBGames51465.2020.00028&amp;partnerID=40&amp;md5=9f1866812dc4b889c42d58fbaeb6c3c7</t>
  </si>
  <si>
    <t>Methods for game user research: Studying player behavior to enhance game design</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</si>
  <si>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</si>
  <si>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</si>
  <si>
    <t>Desurvire, H. &amp; El-Nasr, M. S.</t>
  </si>
  <si>
    <t>IEEE Computer Graphics and Applications</t>
  </si>
  <si>
    <t>82-87</t>
  </si>
  <si>
    <t>https://www.scopus.com/inward/record.uri?eid=2-s2.0-84880832133&amp;doi=10.1109%2fMCG.2013.61&amp;partnerID=40&amp;md5=85572e3b1e57c771ab2efb8b548c21b0</t>
  </si>
  <si>
    <t>Dropping in to game design: Iterations of a skatepark physics game for a children’s museum exhibit</t>
  </si>
  <si>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</si>
  <si>
    <t>DeVane, B. M.; Dietmeier, J.; Missall, K.; Nanda, S.; Cox, M.; Miller, B. J.; Valentine, E. &amp; Dunkhase, D. M.</t>
  </si>
  <si>
    <t>Information and Learning Science</t>
  </si>
  <si>
    <t>663-678</t>
  </si>
  <si>
    <t>https://www.scopus.com/inward/record.uri?eid=2-s2.0-85075080040&amp;doi=10.1108%2fILS-03-2019-0023&amp;partnerID=40&amp;md5=92e0251a70479658586488bc5b40e658</t>
  </si>
  <si>
    <t>Overlay: An educational disc covering puzzle game</t>
  </si>
  <si>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</si>
  <si>
    <t>Education; Human computer interaction; Interactive computer graphics; Software engineering; STEM (science, technology, engineering and mathematics); Web services, Data-source; Disk-covering problem; Flask; Problem solving skills; Puzzle games; Python; STEM education; Unity, Problem solving</t>
  </si>
  <si>
    <t>Devaney, R.; Gupta, S.; Le, V.; Scully-Allison, C.; Harris, F.C., Jr. &amp; Dascalu, S.</t>
  </si>
  <si>
    <t>27th International Conference on Software Engineering and Data Engineering, SEDE 2018</t>
  </si>
  <si>
    <t>91-96</t>
  </si>
  <si>
    <t>https://www.scopus.com/inward/record.uri?eid=2-s2.0-85060820860&amp;partnerID=40&amp;md5=ced939d7cb1159d569afe15d0819db58</t>
  </si>
  <si>
    <t>Technology enhanced learning – The wild, the innocent and the E street shuffle</t>
  </si>
  <si>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</si>
  <si>
    <t>Computer games; Education; Innovation; Knowledge management, Critical assessment; Digital divide; Learning technology; Organizational process; Pedagogy; Policy making; Technology enhanced learning; TEL, Engineering education</t>
  </si>
  <si>
    <t>Devedzic, V.</t>
  </si>
  <si>
    <t>1-15</t>
  </si>
  <si>
    <t>https://www.scopus.com/inward/record.uri?eid=2-s2.0-84927931480&amp;doi=10.1007%2f978-3-319-01466-1_1&amp;partnerID=40&amp;md5=7c36167c9e675fd0f5a86e80c30a920a</t>
  </si>
  <si>
    <t>Web 2.0, technology ownership and e-learning in computing science</t>
  </si>
  <si>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</si>
  <si>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</si>
  <si>
    <t>Devlin, M.; Phillips, C. &amp; Marshall, L.</t>
  </si>
  <si>
    <t>Proceedings of the International Conference on e-Learning, ICEL</t>
  </si>
  <si>
    <t>93-100</t>
  </si>
  <si>
    <t>https://www.scopus.com/inward/record.uri?eid=2-s2.0-84938717905&amp;partnerID=40&amp;md5=37d18d1c4e2c9672a71139cd4789c5a9</t>
  </si>
  <si>
    <t>Game Complexity Factor: A Collaborative Study of LeBlanc Taxonomy and Function Points Method</t>
  </si>
  <si>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</si>
  <si>
    <t>Application programs; Software design; Taxonomies, Complexity factors; Computer game development; Entertainment industry; Function point; Game complexity; Game development; Software applications; Technical complexity, Computer games</t>
  </si>
  <si>
    <t>Dewi, R. S.; Sholiq &amp; Subriadi, A. P.</t>
  </si>
  <si>
    <t>Proceedings of 2018 International Conference on Electrical Engineering and Computer Science, ICECOS 2018</t>
  </si>
  <si>
    <t>153-158</t>
  </si>
  <si>
    <t>https://www.scopus.com/inward/record.uri?eid=2-s2.0-85061902162&amp;doi=10.1109%2fICECOS.2018.8605204&amp;partnerID=40&amp;md5=cc1f4f39b052c043dc2000270cfbf2f4</t>
  </si>
  <si>
    <t>Analysis of popularity of game mods: A case study</t>
  </si>
  <si>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</si>
  <si>
    <t>Interactive computer graphics; Interactive computer systems; Software design, Data-driven approach; Game development; Game mods; Gameplay experiences; Mod features; Popularity; Sets of features; Tags, Human computer interaction</t>
  </si>
  <si>
    <t>Dey, T.; Massengill, J. L. &amp; Mockus, A.</t>
  </si>
  <si>
    <t>CHI PLAY 2016 - Proceedings of the Annual Symposium on Computer-Human Interaction in Play Companion</t>
  </si>
  <si>
    <t>133-139</t>
  </si>
  <si>
    <t>https://www.scopus.com/inward/record.uri?eid=2-s2.0-84994860294&amp;doi=10.1145%2f2968120.2987724&amp;partnerID=40&amp;md5=356c23e814ab111f48a931a034ed0500</t>
  </si>
  <si>
    <t>Content generation for serious games</t>
  </si>
  <si>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</si>
  <si>
    <t>Artificial intelligence; Computer science; Computers, Large amounts; nocv1; Serious games; Tools and methods, Computer games</t>
  </si>
  <si>
    <t>Dey, R. &amp; Konert, J.</t>
  </si>
  <si>
    <t>174-188</t>
  </si>
  <si>
    <t>https://www.scopus.com/inward/record.uri?eid=2-s2.0-84992694581&amp;doi=10.1007%2f978-3-319-46152-6_8&amp;partnerID=40&amp;md5=8ae4b1e9eb7c95baf8f77597a2a1c016</t>
  </si>
  <si>
    <t>Usability testing for educational computer game using observation method</t>
  </si>
  <si>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</si>
  <si>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</si>
  <si>
    <t>Diah, N. M.; Ismail, M.; Ahmad, S. &amp; Dahari, M. K. Md.</t>
  </si>
  <si>
    <t>Proceedings - 2010 International Conference on Information Retrieval and Knowledge Management: Exploring the Invisible World, CAMP'10</t>
  </si>
  <si>
    <t>157-161</t>
  </si>
  <si>
    <t>https://www.scopus.com/inward/record.uri?eid=2-s2.0-77953899295&amp;doi=10.1109%2fINFRKM.2010.5466926&amp;partnerID=40&amp;md5=377f36c38c8330b70b8798af3c8b1406</t>
  </si>
  <si>
    <t>cited By 31</t>
  </si>
  <si>
    <t>Interactive machine learning for more expressive game interactions</t>
  </si>
  <si>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</si>
  <si>
    <t>Machine learning; Time series analysis, Customisation; Game development; Input interface; Interactive machine learning; Player experience; Sensor-based control; Sensor-based interfaces; Stand-alone software, Software design</t>
  </si>
  <si>
    <t>Diaz, C. G.; Perry, P. &amp; Fiebrink, R.</t>
  </si>
  <si>
    <t>https://www.scopus.com/inward/record.uri?eid=2-s2.0-85073099094&amp;doi=10.1109%2fCIG.2019.8848007&amp;partnerID=40&amp;md5=ed444a7e3b789b01c2edc6a2261827c9</t>
  </si>
  <si>
    <t>A course gamification platform supporting student motivation and engagement</t>
  </si>
  <si>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</si>
  <si>
    <t>Behavioral research; Curricula; Education computing; Motivation, Computer Science Education; Game-based Learning; Gamification; ITS applications; Skill development; Student motivation; User motivation; Work in progress, Computer games</t>
  </si>
  <si>
    <t>Dicheva, D.; Irwin, K.; Dichev, C. &amp; Talasila, S.</t>
  </si>
  <si>
    <t>2014 International Conference on Web and Open Access to Learning, ICWOAL 2014</t>
  </si>
  <si>
    <t>https://www.scopus.com/inward/record.uri?eid=2-s2.0-84922625517&amp;doi=10.1109%2fICWOAL.2014.7009214&amp;partnerID=40&amp;md5=afc56fc334a12b1da85a2239d5ef1063</t>
  </si>
  <si>
    <t>Practical game design and development pedagogy</t>
  </si>
  <si>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</si>
  <si>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</si>
  <si>
    <t>Diefenbach, P. J.</t>
  </si>
  <si>
    <t>84-88</t>
  </si>
  <si>
    <t>https://www.scopus.com/inward/record.uri?eid=2-s2.0-79955533809&amp;doi=10.1109%2fMCG.2011.45&amp;partnerID=40&amp;md5=a617484682827dcd4fe8409f88139cac</t>
  </si>
  <si>
    <t>Shredding with mom and dad: Intergenerational physics gaming in a children's museum</t>
  </si>
  <si>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</si>
  <si>
    <t>Human computer interaction; Interactive computer graphics, Design decisions; Game design; Game plays; Interactive games; Learning experiences; Multi-touch interfaces; Multi-user, Computer games</t>
  </si>
  <si>
    <t>Dietmeier, J.; Miller, B. J.; Devane, B.; Missall, K. &amp; Nanda, S.</t>
  </si>
  <si>
    <t>https://www.scopus.com/inward/record.uri?eid=2-s2.0-85030756494&amp;doi=10.1145%2f3102071.3106365&amp;partnerID=40&amp;md5=20c5953028e1f73bcc2b1c27a42907ca</t>
  </si>
  <si>
    <t>The primegame revolutions : A cloud-based collaborative environment for teaching introductory programming</t>
  </si>
  <si>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</si>
  <si>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</si>
  <si>
    <t>Dietrich, J.; Tandler, J.; Sui, L. &amp; Meyer, M.</t>
  </si>
  <si>
    <t>8-12</t>
  </si>
  <si>
    <t>https://www.scopus.com/inward/record.uri?eid=2-s2.0-84958758588&amp;doi=10.1145%2f2811681.2811683&amp;partnerID=40&amp;md5=d28e8b7d254a1a6b9da2d4da910fdc6b</t>
  </si>
  <si>
    <t>Building game scripting DSL’s with the Metacasanova metacompiler</t>
  </si>
  <si>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</si>
  <si>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</si>
  <si>
    <t>Di Giacomo, F.; Abbadi, M.; Cortesi, A.; Spronck, P. &amp; Maggiore, G.</t>
  </si>
  <si>
    <t>Lecture Notes of the Institute for Computer Sciences, Social-Informatics and Telecommunications Engineering, LNICST</t>
  </si>
  <si>
    <t>231-242</t>
  </si>
  <si>
    <t>https://www.scopus.com/inward/record.uri?eid=2-s2.0-85000461222&amp;doi=10.1007%2f978-3-319-49616-0_22&amp;partnerID=40&amp;md5=1c9e7793392f3c7414433f2054701551</t>
  </si>
  <si>
    <t>High performance encapsulation and networking in Casanova 2</t>
  </si>
  <si>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</si>
  <si>
    <t>Codes (symbols); Computer programming languages; Encapsulation; Object oriented programming; Problem oriented languages; Sea ice; Software design, Domain specific languages; Game development; Games; Networking; Programming technique; Runtime overheads, Computer games</t>
  </si>
  <si>
    <t>Di Giacomo, F.; Abbadi, M.; Cortesi, A.; Spronck, P.; Costantini, G. &amp; Maggiore, G.</t>
  </si>
  <si>
    <t>25-41</t>
  </si>
  <si>
    <t>https://www.scopus.com/inward/record.uri?eid=2-s2.0-85015405099&amp;doi=10.1016%2fj.entcom.2017.03.001&amp;partnerID=40&amp;md5=e53b38ce178d4543581fdb9e590047dc</t>
  </si>
  <si>
    <t>An early evaluation method for social presence in serious game</t>
  </si>
  <si>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</si>
  <si>
    <t>Computer game; Early evaluation; Essential component; Evaluation framework; Evaluation Method; Serious games; Social learning; Social presence; Teaching tools, Social aspects, Computational methods</t>
  </si>
  <si>
    <t>Di Loreto, I. &amp; Gouaich, A.</t>
  </si>
  <si>
    <t>CSEDU 2010 - 2nd International Conference on Computer Supported Education, Proceedings</t>
  </si>
  <si>
    <t>94-101</t>
  </si>
  <si>
    <t>https://www.scopus.com/inward/record.uri?eid=2-s2.0-77956321610&amp;partnerID=40&amp;md5=bc8dc113ec3d86b4abfcb2644b4a8ae4</t>
  </si>
  <si>
    <t>RTS-GameFlow: A new evaluation framework for RTS games</t>
  </si>
  <si>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</si>
  <si>
    <t>Computer game; Evaluation criteria; Evaluation framework; Extended model; Military simulation, Artificial intelligence; Computer simulation; Computer software, Game theory</t>
  </si>
  <si>
    <t>Ding, S.; Tang, N.; Lin, T. &amp; Zhao, S.</t>
  </si>
  <si>
    <t>Proceedings - 2009 International Conference on Computational Intelligence and Software Engineering, CiSE 2009</t>
  </si>
  <si>
    <t>https://www.scopus.com/inward/record.uri?eid=2-s2.0-77949674561&amp;doi=10.1109%2fCISE.2009.5363526&amp;partnerID=40&amp;md5=9865c723477a802cae294e276ecbd43d</t>
  </si>
  <si>
    <t>A computer model for simulating the bicycle rider's behavior in a virtual riding system</t>
  </si>
  <si>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</si>
  <si>
    <t>Bicycles; Computer aided software engineering; Forestry, Behavior trees; Bicycle riders; Computer modeling; Physical energy; Real time; Simulation systems; Virtual character, Computer games</t>
  </si>
  <si>
    <t>Ding, W.-L.; Ding, X.; Chen, K.; Wan, Z.-X.; Xu, Y. &amp; Feng, Y.-J.</t>
  </si>
  <si>
    <t>KSII Transactions on Internet and Information Systems</t>
  </si>
  <si>
    <t>1026-1042</t>
  </si>
  <si>
    <t>https://www.scopus.com/inward/record.uri?eid=2-s2.0-85082797770&amp;doi=10.3837%2ftiis.2020.03.007&amp;partnerID=40&amp;md5=d4f46e1ddc79fe9d0dd3be9b9732da10</t>
  </si>
  <si>
    <t>Development of android-based quiz video game: Mathventure</t>
  </si>
  <si>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</si>
  <si>
    <t>Android (operating system); Interactive computer graphics; Life cycle; Software design, Cognitive ability; Game development; Gameplay; Process Modeling; Video game, Human computer interaction</t>
  </si>
  <si>
    <t>Dirgantara, H. B.; Prabowo, Y. D. &amp; Jermia, M. M.</t>
  </si>
  <si>
    <t>Proceedings - International Joint Conference on Information, Media, and Engineering, IJCIME 2019</t>
  </si>
  <si>
    <t>450-454</t>
  </si>
  <si>
    <t>https://www.scopus.com/inward/record.uri?eid=2-s2.0-85084044624&amp;doi=10.1109%2fIJCIME49369.2019.00097&amp;partnerID=40&amp;md5=7f691452301173793de4a7d9fd82fcd4</t>
  </si>
  <si>
    <t>MADRIGALE: A multimedia application for dyslexia and reading improvement GAmifying learning experience</t>
  </si>
  <si>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</si>
  <si>
    <t>Education; Human computer interaction; Speech, Developmental disorders; Dyslexia; Learning experiences; Multimedia applications; Music action games; Phonological processing; Scientific researches; Spatial attention, Personnel training</t>
  </si>
  <si>
    <t>Di Tore, P. A.; Di Tore, S.; Mangione, G. R. &amp; Ludovico, L. A.</t>
  </si>
  <si>
    <t>Proceedings - 2014 International Conference on Intelligent Networking and Collaborative Systems, IEEE INCoS 2014</t>
  </si>
  <si>
    <t>486-491</t>
  </si>
  <si>
    <t>https://www.scopus.com/inward/record.uri?eid=2-s2.0-84946693112&amp;doi=10.1109%2fINCoS.2014.48&amp;partnerID=40&amp;md5=c0efd6fe85a028dfb0a09d24d8166968</t>
  </si>
  <si>
    <t>Generating educational interactive stories in computer role-playing games</t>
  </si>
  <si>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</si>
  <si>
    <t>Computer game; Innovative approaches; Interactive stories; Interactive storytelling; Interactive way; Role-playing game; Static structures, E-learning; Electric conductivity measurement, Education</t>
  </si>
  <si>
    <t>Divéky, M. &amp; Bieliková, M.</t>
  </si>
  <si>
    <t>492-506</t>
  </si>
  <si>
    <t>https://www.scopus.com/inward/record.uri?eid=2-s2.0-70450198139&amp;doi=10.1007%2f978-3-642-04636-0_46&amp;partnerID=40&amp;md5=a651eb7e71ce08afd5ca62ecee18901d</t>
  </si>
  <si>
    <t>Gamifying static analysis</t>
  </si>
  <si>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</si>
  <si>
    <t>Problem solving; Program debugging; Software engineering, Collaborative problem solving; Gamification; Integrated environment; Program analysis; Security vulnerabilities; Software systems; Static code analysis; User experience, Static analysis</t>
  </si>
  <si>
    <t>Do, L. N. Q. &amp; Bodden, E.</t>
  </si>
  <si>
    <t>ESEC/FSE 2018 - Proceedings of the 2018 26th ACM Joint Meeting on European Software Engineering Conference and Symposium on the Foundations of Software Engineering</t>
  </si>
  <si>
    <t>714-718</t>
  </si>
  <si>
    <t>https://www.scopus.com/inward/record.uri?eid=2-s2.0-85058351259&amp;doi=10.1145%2f3236024.3264830&amp;partnerID=40&amp;md5=aa1c6dc40da5abd4b3c5fef5f89ec112</t>
  </si>
  <si>
    <t>What should be in an XAI explanation? What IFT reveals</t>
  </si>
  <si>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</si>
  <si>
    <t>Intelligent agents; Speech intelligibility, Content analysis; Information foraging; StarCraft; Video game, User interfaces</t>
  </si>
  <si>
    <t>Dodge, J.; Penney, S.; Anderson, A. &amp; Burnett, M.</t>
  </si>
  <si>
    <t>https://www.scopus.com/inward/record.uri?eid=2-s2.0-85044536977&amp;partnerID=40&amp;md5=33632a3652a06d90b8a23236a274b3f5</t>
  </si>
  <si>
    <t>Introducing programming concepts through video game creation</t>
  </si>
  <si>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</si>
  <si>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</si>
  <si>
    <t>Doerschuk, P.; Juarez, V.; Liu, J.; Vincent, D.; Doss, K. &amp; Mann, J.</t>
  </si>
  <si>
    <t>523-529</t>
  </si>
  <si>
    <t>https://www.scopus.com/inward/record.uri?eid=2-s2.0-84893291446&amp;doi=10.1109%2fFIE.2013.6684879&amp;partnerID=40&amp;md5=eee3c056b6bde3ba601627a532ae8836</t>
  </si>
  <si>
    <t>Evaluating the Benefits of Model-Driven Development: Empirical Evaluation Paper</t>
  </si>
  <si>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</si>
  <si>
    <t>Information systems; Information use; Systems engineering, Development time; Empirical evaluations; Model-driven development; Real world setting; Real world videos; Real-world, Software design</t>
  </si>
  <si>
    <t>Domingo, Á.; Echeverría, J.; Pastor, Ó. &amp; Cetina, C.</t>
  </si>
  <si>
    <t>353-367</t>
  </si>
  <si>
    <t>https://www.scopus.com/inward/record.uri?eid=2-s2.0-85086244344&amp;doi=10.1007%2f978-3-030-49435-3_22&amp;partnerID=40&amp;md5=3446d6a9454fc4b10dca17af77559e15</t>
  </si>
  <si>
    <t>Comparing UML-Based and DSL-Based Modeling from Subjective and Objective Perspectives</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</si>
  <si>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</si>
  <si>
    <t>Information systems; Information use; Software design; Systems engineering, Commercial video; Empirical evaluations; Model performance; Objective and subjective measures; Objective measure, Digital subscriber lines</t>
  </si>
  <si>
    <t>483-498</t>
  </si>
  <si>
    <t>https://www.scopus.com/inward/record.uri?eid=2-s2.0-85111428410&amp;doi=10.1007%2f978-3-030-79382-1_29&amp;partnerID=40&amp;md5=6020ad0d68b3d3c335c91c057f03ab65</t>
  </si>
  <si>
    <t>The Mimesis Effect: The effect of roles on player choice in interactive narrative role-playing games</t>
  </si>
  <si>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</si>
  <si>
    <t>Human computer interaction; Human engineering; Interactive computer graphics; Software design, Games; Interactive narrative; Mimesis Effect; Narrative role; Player action; Player choice; Role playing; Role-playing game; Roles; RPGs, Computer games</t>
  </si>
  <si>
    <t>Domínguez, I. X.; Cardona-Rivera, R. E.; Vance, J. K. &amp; Roberts, D. L.</t>
  </si>
  <si>
    <t>3438-3449</t>
  </si>
  <si>
    <t>https://www.scopus.com/inward/record.uri?eid=2-s2.0-85015015570&amp;doi=10.1145%2f2858036.2858141&amp;partnerID=40&amp;md5=c6e212531adfe7b18e55e2e8be181367</t>
  </si>
  <si>
    <t>A simple method for real-time metal shell simulation</t>
  </si>
  <si>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</si>
  <si>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</si>
  <si>
    <t>Dong, Z.; Liu, S.; Ou, Y. &amp; Zheng, Y.</t>
  </si>
  <si>
    <t>https://www.scopus.com/inward/record.uri?eid=2-s2.0-81155126033&amp;doi=10.1007%2f978-3-642-25090-3_19&amp;partnerID=40&amp;md5=e35f28e144a5dba9ddc0fa332ce68562</t>
  </si>
  <si>
    <t>Betrayal, distrust, and Rationality: Smart counter-collusion contracts for verifiable cloud computing</t>
  </si>
  <si>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</si>
  <si>
    <t>Cloud computing; Computation theory; Game theory, Collusion; Computation techniques; Cryptographic protocols; Feasibility studies; Formal analysis; Trust; Verifiability; Verifiable Computing, Computer games</t>
  </si>
  <si>
    <t>Dong, C.; Wang, Y.; Aldweesh, A.; McCorry, P. &amp; Moorsel, A. V.</t>
  </si>
  <si>
    <t>Proceedings of the ACM Conference on Computer and Communications Security</t>
  </si>
  <si>
    <t>211-227</t>
  </si>
  <si>
    <t>https://www.scopus.com/inward/record.uri?eid=2-s2.0-85041450112&amp;doi=10.1145%2f3133956.3134032&amp;partnerID=40&amp;md5=47c13a5eb4def1dc3903ec7d03def836</t>
  </si>
  <si>
    <t>cited By 72</t>
  </si>
  <si>
    <t>GCI: A Transfer Learning Approach for Detecting Cheats of Computer Game</t>
  </si>
  <si>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</si>
  <si>
    <t>Big data; Forecasting; Learning systems, Bias correction; Empirical evaluations; Large amounts; On-line games; Prediction model; Relative density; Training data; Transfer learning, Computer games</t>
  </si>
  <si>
    <t>Dong, B.; Islam, M. S.; Chandra, S.; Khan, L. &amp; Thuraisingham, B.</t>
  </si>
  <si>
    <t>Proceedings - 2018 IEEE International Conference on Big Data, Big Data 2018</t>
  </si>
  <si>
    <t>1188-1197</t>
  </si>
  <si>
    <t>https://www.scopus.com/inward/record.uri?eid=2-s2.0-85062590432&amp;doi=10.1109%2fBigData.2018.8621959&amp;partnerID=40&amp;md5=6092c2f05980bfeb048cb16916fd4382</t>
  </si>
  <si>
    <t>Serious games development as a vehicle for teaching entertainment technology and interdisciplinary teamwork: Perspectives and pitfalls</t>
  </si>
  <si>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</si>
  <si>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</si>
  <si>
    <t>Dörner, R. &amp; Spierling, U.</t>
  </si>
  <si>
    <t>SeriousGames 2014 - Proceedings of the 2014 ACM International Workshop on Serious Games, Workshop of MM 2014</t>
  </si>
  <si>
    <t>3-8</t>
  </si>
  <si>
    <t>https://www.scopus.com/inward/record.uri?eid=2-s2.0-84916595400&amp;doi=10.1145%2f2656719.2656724&amp;partnerID=40&amp;md5=4706fea01cc274211839d1152efc06a1</t>
  </si>
  <si>
    <t>Conceptual framework to support a web authoring tool of educational games for deaf children</t>
  </si>
  <si>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</si>
  <si>
    <t>Human computer interaction; Interactive computer graphics; Learning systems; Software engineering, Authoring tool; Conceptual frameworks; Deaf educations; Educational game; Natural languages; Teaching and learning; Teaching methodologies; Video game, E-learning</t>
  </si>
  <si>
    <t>Dos Passos Canteri, R.; García, L. S.; Felipe, T. A.; Oliveira Galvão, L. F. &amp; Antunes, D. R.</t>
  </si>
  <si>
    <t>CSEDU 2019 - Proceedings of the 11th International Conference on Computer Supported Education</t>
  </si>
  <si>
    <t>226-235</t>
  </si>
  <si>
    <t>https://www.scopus.com/inward/record.uri?eid=2-s2.0-85067090425&amp;doi=10.5220%2f0007676102260235&amp;partnerID=40&amp;md5=cbea267f5311e4074cefd2dc9f827928</t>
  </si>
  <si>
    <t>Structural Analysis for Simple Games Source Codes Applied to Programming Learning</t>
  </si>
  <si>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</si>
  <si>
    <t>Algorithms; Codes (symbols); Computer games; Mathematical programming; Software design; Structural analysis; Students; Teaching, behavior; games; heuristic; JPLAY; learning, Heuristic programming</t>
  </si>
  <si>
    <t>Dos Santos, E. C. O.; Batista, G. B.; De Sousa, V. H. V. &amp; Clua, E. W. G.</t>
  </si>
  <si>
    <t>https://www.scopus.com/inward/record.uri?eid=2-s2.0-84937562211&amp;doi=10.1109%2fSBGAMES.2014.20&amp;partnerID=40&amp;md5=e70cf961fa4805e5442a605be5163ed8</t>
  </si>
  <si>
    <t>Analyzing user behavior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</si>
  <si>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</si>
  <si>
    <t>Computer game; Digital games; Game development; Game industry; Novel techniques; Productivity softwares; Testing method; User behaviors; User experience; User oriented; User testing, Behavioral research; Instruments, Computer testing</t>
  </si>
  <si>
    <t>Drachen, A. &amp; Canossa, A.</t>
  </si>
  <si>
    <t>FuturePlay 2009 at GDC Canada International Conference on the Future of Game Design and Technology</t>
  </si>
  <si>
    <t>19-20</t>
  </si>
  <si>
    <t>https://www.scopus.com/inward/record.uri?eid=2-s2.0-72049113368&amp;doi=10.1145%2f1639601.1639613&amp;partnerID=40&amp;md5=61514025e22f1f5dd038216527e33597</t>
  </si>
  <si>
    <t>Towards gameplay analysis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</si>
  <si>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</si>
  <si>
    <t>Computer game; Digital games; Game development; Game industry; Gameplay analysis; Productivity softwares; User behaviors; User experience; User oriented; User research; User testing, Behavioral research; Instruments, Computer testing</t>
  </si>
  <si>
    <t>MindTrek 2009 - 13th International Academic MindTrek Conference: Everyday Life in the Ubiquitous Era</t>
  </si>
  <si>
    <t>https://www.scopus.com/inward/record.uri?eid=2-s2.0-76749158981&amp;doi=10.1145%2f1621841.1621878&amp;partnerID=40&amp;md5=6b9913202a7d37f4729ea956b50d7807</t>
  </si>
  <si>
    <t>Toward high-level reuse of statechart-based AI in computer games</t>
  </si>
  <si>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</si>
  <si>
    <t>Computer game; computer games; Implementation languages; Look-ahead; Modular approach; reuse; Statecharts, Cobalt compounds; Functional groups; Gas engineering; Human computer interaction; Software engineering, Computer software reusability</t>
  </si>
  <si>
    <t>Dragert, C.; Kienzle, J. &amp; Verbrugge, C.</t>
  </si>
  <si>
    <t>https://www.scopus.com/inward/record.uri?eid=2-s2.0-79959452626&amp;doi=10.1145%2f1984674.1984684&amp;partnerID=40&amp;md5=7133912ea7237e16f9aed97a35d2a275</t>
  </si>
  <si>
    <t>Reusable components for artificial intelligence in computer games</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</si>
  <si>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</si>
  <si>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</si>
  <si>
    <t>2012 2nd International Workshop on Games and Software Engineering: Realizing User Engagement with Game Engineering Techniques, GAS 2012 - Proceedings</t>
  </si>
  <si>
    <t>35-41</t>
  </si>
  <si>
    <t>https://www.scopus.com/inward/record.uri?eid=2-s2.0-84864367632&amp;doi=10.1109%2fGAS.2012.6225925&amp;partnerID=40&amp;md5=0c0653eb77f820c02618c674488fc309</t>
  </si>
  <si>
    <t>Teaching introductory programming with popular board games</t>
  </si>
  <si>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</si>
  <si>
    <t>Adaptation; Assessment; Assignments; CS1/2; Games, Education computing; Engineering education; Teaching, Human computer interaction</t>
  </si>
  <si>
    <t>Drake, P. &amp; Sung, K.</t>
  </si>
  <si>
    <t>SIGCSE'11 - Proceedings of the 42nd ACM Technical Symposium on Computer Science Education</t>
  </si>
  <si>
    <t>619-624</t>
  </si>
  <si>
    <t>https://www.scopus.com/inward/record.uri?eid=2-s2.0-79954437526&amp;doi=10.1145%2f1953163.1953338&amp;partnerID=40&amp;md5=5420def80f781d60e676ccc61471ab98</t>
  </si>
  <si>
    <t>Development of intelligent systems and application of gamification in artificial intelligent learning</t>
  </si>
  <si>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</si>
  <si>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</si>
  <si>
    <t>Draskovic, D.</t>
  </si>
  <si>
    <t>27th Telecommunications Forum, TELFOR 2019</t>
  </si>
  <si>
    <t>https://www.scopus.com/inward/record.uri?eid=2-s2.0-85079321094&amp;doi=10.1109%2fTELFOR48224.2019.8971360&amp;partnerID=40&amp;md5=7c049016e1c36e0c50205918903ed033</t>
  </si>
  <si>
    <t>To Be or Not to Be Stuck, or Is It a Continuum?: A Systematic Literature Review on the Concept of Being Stuck in Games</t>
  </si>
  <si>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</si>
  <si>
    <t>Human computer interaction; Interactive computer graphics, Contextualize; Continuum; Effectiveness of countermeasures; Game; Interview; Player experience; Stick; Systematic literature review; Video-games, Taxonomies</t>
  </si>
  <si>
    <t>Drey, T.; Fischbach, F.; Jansen, P.; Frommel, J.; Rietzler, M. &amp; Rukzio, E.</t>
  </si>
  <si>
    <t>https://www.scopus.com/inward/record.uri?eid=2-s2.0-85117098099&amp;doi=10.1145%2f3474656&amp;partnerID=40&amp;md5=87d26930cde57982b8c71356b5be6796</t>
  </si>
  <si>
    <t>Wanda: A Framework to Develop Card Based Games to Help Motivate Programming Students</t>
  </si>
  <si>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</si>
  <si>
    <t>Algorithms; Computer programming; Education; Intelligent agents; Students; Teaching, Card games; Educational tools; Electronic cards; Game frameworks; Serious games; Virtual agent, Computer games</t>
  </si>
  <si>
    <t>Drumond, R. R.; De Damasceno, A. L. B. &amp; Neto, C. D. S. S.</t>
  </si>
  <si>
    <t>158-164</t>
  </si>
  <si>
    <t>https://www.scopus.com/inward/record.uri?eid=2-s2.0-84937567780&amp;doi=10.1109%2fSBGAMES.2014.18&amp;partnerID=40&amp;md5=91bfc884780dc74a5f715c7fa5520806</t>
  </si>
  <si>
    <t>Terrain Edge Stitching Based on Least Squares Generative Adversarial Networks</t>
  </si>
  <si>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</si>
  <si>
    <t>Computer games; Deep learning; Three dimensional computer graphics, Adversarial networks; Complex terrains; Learning approach; Regeneration strategies; Size and shape; Terrain features; Terrain generations; Virtual terrain, Landforms</t>
  </si>
  <si>
    <t>Du, X.-M.; Li, F.; Yan, H.-R.; Fu, R. &amp; Zhou, Y.</t>
  </si>
  <si>
    <t>2019 16th International Computer Conference on Wavelet Active Media Technology and Information Processing, ICCWAMTIP 2019</t>
  </si>
  <si>
    <t>https://www.scopus.com/inward/record.uri?eid=2-s2.0-85084305647&amp;doi=10.1109%2fICCWAMTIP47768.2019.9067677&amp;partnerID=40&amp;md5=f46609a54ad5f76db53f3719d0025630</t>
  </si>
  <si>
    <t>The project of text adventure game for studying the paramedical algorithms</t>
  </si>
  <si>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</si>
  <si>
    <t>Dubinsky, A. &amp; Zhykharieva, Y.</t>
  </si>
  <si>
    <t>eLearning and Software for Education Conference</t>
  </si>
  <si>
    <t>349-401</t>
  </si>
  <si>
    <t>https://www.scopus.com/inward/record.uri?eid=2-s2.0-85096490513&amp;doi=10.12753%2f2066-026X-20-004&amp;partnerID=40&amp;md5=c56401e1faa2c42091a1fcdc606b2f27</t>
  </si>
  <si>
    <t>Enriching computer science programming classes with arduino game development</t>
  </si>
  <si>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</si>
  <si>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</si>
  <si>
    <t>Duch, P. &amp; Jaworski, T.</t>
  </si>
  <si>
    <t>Proceedings - 2018 11th International Conference on Human System Interaction, HSI 2018</t>
  </si>
  <si>
    <t>148-154</t>
  </si>
  <si>
    <t>https://www.scopus.com/inward/record.uri?eid=2-s2.0-85052752124&amp;doi=10.1109%2fHSI.2018.8430994&amp;partnerID=40&amp;md5=732034a240a64bea1804644ad6597cb5</t>
  </si>
  <si>
    <t>Validation of music metadata via game with a purpose</t>
  </si>
  <si>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</si>
  <si>
    <t>Metadata; Online systems; Semantics, Game with a purpose; Human computing; Metadata validations; Multimedia; Music information retrieval, Computer games</t>
  </si>
  <si>
    <t>Dulačka, P.; Šimko, J. &amp; Bieliková, M.</t>
  </si>
  <si>
    <t>177-180</t>
  </si>
  <si>
    <t>https://www.scopus.com/inward/record.uri?eid=2-s2.0-84867464785&amp;doi=10.1145%2f2362499.2362526&amp;partnerID=40&amp;md5=c9f57da12aa509eb78ab5a0b1ee7154d</t>
  </si>
  <si>
    <t>Implicit and explicit training in the mitigation of cognitive bias through the use of a serious game</t>
  </si>
  <si>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</si>
  <si>
    <t>Data processing; Human computer interaction; Personnel training; Software design, Bias mitigation; Cognitive bias; Cognitive processing; Confirmation bias; Instructional videos; Systematic process; Training methods; Video game, Education computing</t>
  </si>
  <si>
    <t>Dunbar, N. E.; Miller, C. H.; Adame, B. J.; Elizondo, J.; Wilson, S. N.; Lane, B. L.; Kauffman, A. A.; Bessarabova, E.; Jensen, M. L.; Straub, S. K.; Lee, Y.-H.; Burgoon, J. K.; Valacich, J. J.; Jenkins, J. &amp; Zhang, J.</t>
  </si>
  <si>
    <t>307-318</t>
  </si>
  <si>
    <t>https://www.scopus.com/inward/record.uri?eid=2-s2.0-84902979879&amp;doi=10.1016%2fj.chb.2014.04.053&amp;partnerID=40&amp;md5=be8c0f243e9207973144a75626de08f3</t>
  </si>
  <si>
    <t>A Systematic Mapping of Guidelines for the Development of Accessible Digital Games to People with Disabilities</t>
  </si>
  <si>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</si>
  <si>
    <t>Computer games; Mapping; User experience, Cognitive disability; Digital games; People with disabilities; Systematic mapping; Target audience, Human computer interaction</t>
  </si>
  <si>
    <t>Dutra, T. C.; Felipe, D.; Gasparini, I. &amp; Maschio, E.</t>
  </si>
  <si>
    <t>53-70</t>
  </si>
  <si>
    <t>https://www.scopus.com/inward/record.uri?eid=2-s2.0-85112174580&amp;doi=10.1007%2f978-3-030-78092-0_4&amp;partnerID=40&amp;md5=11d7855b13bea8c7327da9523dbbde64</t>
  </si>
  <si>
    <t>Use of the Alice visual environment in teaching and learning object-oriented programming</t>
  </si>
  <si>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</si>
  <si>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</si>
  <si>
    <t>Dwarika, J. &amp; De Villiers, M. R. R.</t>
  </si>
  <si>
    <t>https://www.scopus.com/inward/record.uri?eid=2-s2.0-84959326147&amp;doi=10.1145%2f2815782.2815815&amp;partnerID=40&amp;md5=3463c93615fca569f7ce517c3055510a</t>
  </si>
  <si>
    <t>Automatic Emotional Balancing in Game Design: Use of Emotional Response to Increase Player Immersion</t>
  </si>
  <si>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</si>
  <si>
    <t>Biofeedback; Human computer interaction; Physiology, AI algorithms; Automatic balancing; Emotional response; Emotional state; Large volumes; Number of peoples; Physiological signals; Theoretical modeling, User experience</t>
  </si>
  <si>
    <t>Dworak, W.; Filgueiras, E. &amp; Valente, J.</t>
  </si>
  <si>
    <t>426-438</t>
  </si>
  <si>
    <t>https://www.scopus.com/inward/record.uri?eid=2-s2.0-85088745446&amp;doi=10.1007%2f978-3-030-49760-6_30&amp;partnerID=40&amp;md5=58cf235d95c1afa19f5ddd8241671da9</t>
  </si>
  <si>
    <t>Hand Gesture Recognition for Game 3D Object Using The Leap Motion Controller with Backpropagation Method</t>
  </si>
  <si>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</si>
  <si>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</si>
  <si>
    <t>Dzikri, A. &amp; Kurniawan, D. E.</t>
  </si>
  <si>
    <t>Proceedings of the 2018 International Conference on Applied Engineering, ICAE 2018</t>
  </si>
  <si>
    <t>https://www.scopus.com/inward/record.uri?eid=2-s2.0-85060789433&amp;doi=10.1109%2fINCAE.2018.8579400&amp;partnerID=40&amp;md5=9699952e0d8e42bbef7479950667b2e9</t>
  </si>
  <si>
    <t>Towards a new concept of serious games generator</t>
  </si>
  <si>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</si>
  <si>
    <t>Design; Education; Interactive computer graphics; Software design, AHP; E training; Game design; Game Engine; Game Generator; Gameplay; Serious games, Human computer interaction</t>
  </si>
  <si>
    <t>Eaachak, L.; Belhabibe, A. &amp; Bouhorma, M.</t>
  </si>
  <si>
    <t>Proceedings of 2015 International Conference on Electrical and Information Technologies, ICEIT 2015</t>
  </si>
  <si>
    <t>341-346</t>
  </si>
  <si>
    <t>https://www.scopus.com/inward/record.uri?eid=2-s2.0-84945291418&amp;doi=10.1109%2fEITech.2015.7162973&amp;partnerID=40&amp;md5=78764acf8f62ed7ef12f6b661d721c70</t>
  </si>
  <si>
    <t>Investigating Helpfulness of Video Game Reviews on the Steam Platform</t>
  </si>
  <si>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</si>
  <si>
    <t>Decision trees; Forecasting; Interactive computer graphics; Statistical tests; Steam, Immediate feedbacks; Potential customers; Random forests; Statistical hypothesis test; Text analysis; Time spent; Video game, Human computer interaction</t>
  </si>
  <si>
    <t>Eberhard, L.; Kasper, P.; Koncar, P. &amp; Gutl, C.</t>
  </si>
  <si>
    <t>2018 5th International Conference on Social Networks Analysis, Management and Security, SNAMS 2018</t>
  </si>
  <si>
    <t>43-50</t>
  </si>
  <si>
    <t>https://www.scopus.com/inward/record.uri?eid=2-s2.0-85060012293&amp;doi=10.1109%2fSNAMS.2018.8554542&amp;partnerID=40&amp;md5=25b5e7f44386b2e17a68c4a7ea57a090</t>
  </si>
  <si>
    <t>PEARS: Physics Extension and Representation Through Semantics</t>
  </si>
  <si>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</si>
  <si>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</si>
  <si>
    <t>Eckstein, B.; Lugrin, J.-L.; Wiebusch, D. &amp; Latoschik, M. E.</t>
  </si>
  <si>
    <t>178-189</t>
  </si>
  <si>
    <t>https://www.scopus.com/inward/record.uri?eid=2-s2.0-84976393712&amp;doi=10.1109%2fTCIAIG.2015.2505404&amp;partnerID=40&amp;md5=4065cf30b5132bea091e3f678976f100</t>
  </si>
  <si>
    <t>MEMOCODE 2014 software design contest: Space Invaders emulator</t>
  </si>
  <si>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</si>
  <si>
    <t>Hardware, Cycle accurate; Data caching; Design contests; Dynamic binary translation; Hardware emulation; Hardware/software co-design; Instruction set simulators; Optimization techniques, Software design</t>
  </si>
  <si>
    <t>Edwards, S. A. &amp; Patel, H.</t>
  </si>
  <si>
    <t>12th ACM/IEEE International Conference on Methods and Models for System Design, MEMOCODE 2014</t>
  </si>
  <si>
    <t>185</t>
  </si>
  <si>
    <t>https://www.scopus.com/inward/record.uri?eid=2-s2.0-84916627632&amp;doi=10.1109%2fMEMCOD.2014.6961857&amp;partnerID=40&amp;md5=c883088ea3538d58972271c45950d51c</t>
  </si>
  <si>
    <t>Fast and simple training for neuro-control of video games</t>
  </si>
  <si>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</si>
  <si>
    <t>Final examinations; Game development; Neuro control; Training program; Training techniques; University of Nevada; University students; Video game, Computer applications; Industry; Interactive computer graphics; Personnel training; Software design; Students, Human computer interaction</t>
  </si>
  <si>
    <t>Egbert, D.; Janca, N. &amp; Zaidi, M.</t>
  </si>
  <si>
    <t>23rd International Conference on Computer Applications in Industry and Engineering 2010, CAINE 2010 - Including SNA 2010 Workshop</t>
  </si>
  <si>
    <t>https://www.scopus.com/inward/record.uri?eid=2-s2.0-84883707813&amp;partnerID=40&amp;md5=6894ddd35c9647db5962b0e37110481e</t>
  </si>
  <si>
    <t>A prototype for project management game development using high level architecture</t>
  </si>
  <si>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</si>
  <si>
    <t>Computer games; Industrial management; Project management, COSYE; Game development; High level architecture; Management games; Process modelling; Simulation; Synthetic environments, Software design</t>
  </si>
  <si>
    <t>Ekyalimpa, R.; AbouRizk, S. M.; Mohamed, Y. &amp; Saba, F.</t>
  </si>
  <si>
    <t>International Journal of Simulation and Process Modelling</t>
  </si>
  <si>
    <t>131-145</t>
  </si>
  <si>
    <t>https://www.scopus.com/inward/record.uri?eid=2-s2.0-84907371656&amp;doi=10.1504%2fIJSPM.2014.064384&amp;partnerID=40&amp;md5=061f39fb96b0b8a3aa88e16964cfdb55</t>
  </si>
  <si>
    <t>A systematic capture and replay strategy for testing complex GUI based java applications</t>
  </si>
  <si>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</si>
  <si>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</si>
  <si>
    <t>El Ariss, O.; Xu, D.; Dandey, S.; Vender, B.; McClean, P. &amp; Slator, B.</t>
  </si>
  <si>
    <t>ITNG2010 - 7th International Conference on Information Technology: New Generations</t>
  </si>
  <si>
    <t>1038-1043</t>
  </si>
  <si>
    <t>https://www.scopus.com/inward/record.uri?eid=2-s2.0-77955286095&amp;doi=10.1109%2fITNG.2010.216&amp;partnerID=40&amp;md5=950cf3d84a729d0a8b77a40ef2a1fe5a</t>
  </si>
  <si>
    <t>Game based learning framework for virtual 3D dinosaurs knowledge</t>
  </si>
  <si>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</si>
  <si>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</si>
  <si>
    <t>El Rhalibi, A.; Merabti, M.; Yun, R. &amp; Liu, D.</t>
  </si>
  <si>
    <t>Proceedings - 4th International Conference on Developments in eSystems Engineering, DeSE 2011</t>
  </si>
  <si>
    <t>419-424</t>
  </si>
  <si>
    <t>https://www.scopus.com/inward/record.uri?eid=2-s2.0-84863288443&amp;doi=10.1109%2fDeSE.2011.57&amp;partnerID=40&amp;md5=3afc380307fd1efd4c54442d8e5abe38</t>
  </si>
  <si>
    <t>Emotions-responsive audiences for VR public speaking simulators based on the speakers' voice</t>
  </si>
  <si>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</si>
  <si>
    <t>Virtual reality, Disproportionate reaction; Educational videogame; Emotion analysis; Oratory; Public speaking; Real-time feedback; Three parameters; Virtual reality system, Feedback</t>
  </si>
  <si>
    <t>El-Yamri, M.; Romero-Hernandez, A.; Gonzalez-Riojo, M. &amp; Manero, B.</t>
  </si>
  <si>
    <t>Proceedings - IEEE 19th International Conference on Advanced Learning Technologies, ICALT 2019</t>
  </si>
  <si>
    <t>349-353</t>
  </si>
  <si>
    <t>https://www.scopus.com/inward/record.uri?eid=2-s2.0-85072915532&amp;doi=10.1109%2fICALT.2019.00108&amp;partnerID=40&amp;md5=039a76df1641b33b8a170491193afe91</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</si>
  <si>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</si>
  <si>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</si>
  <si>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</si>
  <si>
    <t>Emam, A. &amp; Mostafa, M. G.</t>
  </si>
  <si>
    <t>248-252</t>
  </si>
  <si>
    <t>https://www.scopus.com/inward/record.uri?eid=2-s2.0-84869014074&amp;doi=10.1109%2fCGames.2012.6314583&amp;partnerID=40&amp;md5=f7b58c1a9510383eb8aee70471fdb0c5</t>
  </si>
  <si>
    <t>A modified water cycle evolutionary game theory algorithm to utilize QoS for IoT services in cloud-assisted fog computing environments</t>
  </si>
  <si>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</si>
  <si>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</si>
  <si>
    <t>Emami Khansari, M. &amp; Sharifian, S.</t>
  </si>
  <si>
    <t>5578-5608</t>
  </si>
  <si>
    <t>https://www.scopus.com/inward/record.uri?eid=2-s2.0-85076018823&amp;doi=10.1007%2fs11227-019-03095-y&amp;partnerID=40&amp;md5=941e1d2dbc4dbcc0dbf3a61f234b6f67</t>
  </si>
  <si>
    <t>Balancing safety and danger in gaming for better user engagement</t>
  </si>
  <si>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</si>
  <si>
    <t>Computer game; Emotional consequences; Game development; Gaming experiences; Interactive media; Massive multiplayer online games; Psychological effects; Safety features; Trade balance; User engagement, Human computer interaction; Signal processing; Software design, Commerce</t>
  </si>
  <si>
    <t>En, L. Q. &amp; Lan, S. S.</t>
  </si>
  <si>
    <t>ICICS 2011 - 8th International Conference on Information, Communications and Signal Processing</t>
  </si>
  <si>
    <t>https://www.scopus.com/inward/record.uri?eid=2-s2.0-84860644565&amp;doi=10.1109%2fICICS.2011.6173543&amp;partnerID=40&amp;md5=cb51e9fa44359ac18c0f4e93a3d8fe24</t>
  </si>
  <si>
    <t>Modularizing Scratch code to develop interactive media content</t>
  </si>
  <si>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</si>
  <si>
    <t>Graphic user interface; Interactive media content; Learning effectiveness; Modularizations; Scratch programming, Computer simulation; Engineers; Modular construction; Teaching, Human computer interaction</t>
  </si>
  <si>
    <t>En, L. Q.</t>
  </si>
  <si>
    <t>IMECS 2011 - International MultiConference of Engineers and Computer Scientists 2011</t>
  </si>
  <si>
    <t>755-760</t>
  </si>
  <si>
    <t>https://www.scopus.com/inward/record.uri?eid=2-s2.0-79960604553&amp;partnerID=40&amp;md5=f3894de6cb8e25081157a495d4522a9e</t>
  </si>
  <si>
    <t>TimeBOMB: An interactive game station showcasing the history of computer games</t>
  </si>
  <si>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</si>
  <si>
    <t>Human computer interaction; Human engineering; Software design, 3D interface; Input and outputs; Interactive games; Text-based interfaces; Time-periods; Video game development, Computer games</t>
  </si>
  <si>
    <t>Engert, S.; Albrecht, R.; Amend, C. &amp; Meyer, F.</t>
  </si>
  <si>
    <t>https://www.scopus.com/inward/record.uri?eid=2-s2.0-85090243670&amp;doi=10.1145%2f3334480.3381658&amp;partnerID=40&amp;md5=55026ef6c36db440632efa98c4c71dbc</t>
  </si>
  <si>
    <t>Using text-to-speech to prototype game dialog</t>
  </si>
  <si>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</si>
  <si>
    <t>Audio recordings; Design; Software design; Speech, Design-science researches; Game audio; Game development; Speech technology; Text to speech, Computer games</t>
  </si>
  <si>
    <t>Engström, H. &amp; Ostblad, P. A.</t>
  </si>
  <si>
    <t>https://www.scopus.com/inward/record.uri?eid=2-s2.0-85056796671&amp;doi=10.1145%2f3276321&amp;partnerID=40&amp;md5=3620c24586e9d980c218172f8870e155</t>
  </si>
  <si>
    <t>Game development from a software and creative product perspective: A quantitative literature review approach</t>
  </si>
  <si>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</si>
  <si>
    <t>Computer games; Computer software; Human computer interaction; Software engineering, Creative products; Creativity management; Individual components; Literature reviews; Negative correlation; Systematic literature review; Video game; Video game development, Software design</t>
  </si>
  <si>
    <t>Engström, H.; Berg Marklund, B.; Backlund, P. &amp; Toftedahl, M.</t>
  </si>
  <si>
    <t>10-22</t>
  </si>
  <si>
    <t>https://www.scopus.com/inward/record.uri?eid=2-s2.0-85044109809&amp;doi=10.1016%2fj.entcom.2018.02.008&amp;partnerID=40&amp;md5=d71db80ce9f13a7f4a2618fd6b59abec</t>
  </si>
  <si>
    <t>‘I have a different kind of brain’—a script-centric approach to interactive narratives in games</t>
  </si>
  <si>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</si>
  <si>
    <t>Game designers; Interactive narrative; interdisciplinary; Mobile games; User influences; Visual logic; Writing tools, Computer games</t>
  </si>
  <si>
    <t>Engström, H.</t>
  </si>
  <si>
    <t>Digital Creativity</t>
  </si>
  <si>
    <t>1-22</t>
  </si>
  <si>
    <t>https://www.scopus.com/inward/record.uri?eid=2-s2.0-85060635694&amp;doi=10.1080%2f14626268.2019.1570942&amp;partnerID=40&amp;md5=54f7f3abb67faf1577e34d3689a32d42</t>
  </si>
  <si>
    <t>Form one students' engagement with computer games and its effect on their academic achievement in a Malaysian secondary school</t>
  </si>
  <si>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</si>
  <si>
    <t>Academic achievements; Academic performance; Computer game; Computer games; Gamers and non-gamers; In-depth analysis; Malaysians; Secondary schools; Step-by-step; Time spent playing computer games, Students, Game theory</t>
  </si>
  <si>
    <t>Eow, Y. L.; Ali, W. Z.b. W.; Mahmud, R.bt. &amp; Baki, R.</t>
  </si>
  <si>
    <t>1082-1091</t>
  </si>
  <si>
    <t>https://www.scopus.com/inward/record.uri?eid=2-s2.0-69949093437&amp;doi=10.1016%2fj.compedu.2009.05.013&amp;partnerID=40&amp;md5=952c645d51cd8203c58048e9a9405b45</t>
  </si>
  <si>
    <t>cited By 41</t>
  </si>
  <si>
    <t>Computer games development and appreciative learning approach in enhancing students' creative perception</t>
  </si>
  <si>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</si>
  <si>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</si>
  <si>
    <t>146-161</t>
  </si>
  <si>
    <t>https://www.scopus.com/inward/record.uri?eid=2-s2.0-74249085750&amp;doi=10.1016%2fj.compedu.2009.07.019&amp;partnerID=40&amp;md5=8444cadd37b4e1213486af48e9d4cd86</t>
  </si>
  <si>
    <t>An Empirical Study of Trends of Popular Virtual Reality Games and Their Complaints</t>
  </si>
  <si>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</si>
  <si>
    <t>Commerce; Computer games, Cybersickness; Empirical studies; Immersive; Traditional computers; User reviews, Virtual reality</t>
  </si>
  <si>
    <t>Epp, R.; Lin, D. &amp; Bezemer, C.-P.</t>
  </si>
  <si>
    <t>275-286</t>
  </si>
  <si>
    <t>https://www.scopus.com/inward/record.uri?eid=2-s2.0-85100867089&amp;doi=10.1109%2fTG.2021.3057288&amp;partnerID=40&amp;md5=ad80eafe34cb48aa2b6dea926ea60ef8</t>
  </si>
  <si>
    <t>Exploring the effectiveness of an augmented reality dressing room</t>
  </si>
  <si>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</si>
  <si>
    <t>Surveys, Design issues; Dressing rooms; Empirical method; Human body tracking; Microsoft kinect; Technical implementation; Tracking process; Virtual mirror, Augmented reality</t>
  </si>
  <si>
    <t>Erra, U.; Scanniello, G. &amp; Colonnese, V.</t>
  </si>
  <si>
    <t>25077-25107</t>
  </si>
  <si>
    <t>https://www.scopus.com/inward/record.uri?eid=2-s2.0-85042234342&amp;doi=10.1007%2fs11042-018-5758-2&amp;partnerID=40&amp;md5=9ead563775564741e31b5cb2d4e20127</t>
  </si>
  <si>
    <t>Performance of the most common non-cryptographic hash functions</t>
  </si>
  <si>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</si>
  <si>
    <t>Computer software, Avalanche effects; Collision resistance; Commercial products; distribution of outputs; Experimental evaluation; modulo prime; Video game, Software engineering</t>
  </si>
  <si>
    <t>Estébanez, C.; Saez, Y.; Recio, G. &amp; Isasi, P.</t>
  </si>
  <si>
    <t>Software - Practice and Experience</t>
  </si>
  <si>
    <t>681-698</t>
  </si>
  <si>
    <t>https://www.scopus.com/inward/record.uri?eid=2-s2.0-84899945685&amp;doi=10.1002%2fspe.2179&amp;partnerID=40&amp;md5=0e2dc02eec016b889c4b847d0bdf8a84</t>
  </si>
  <si>
    <t>How the Death-themed Game Spiritfarer Can Help Players Cope with the Loss of a Loved One</t>
  </si>
  <si>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</si>
  <si>
    <t>Software engineering, Dual process; Game design; Game elements; In-depth interviews; Thematic analysis; Video game, Human engineering</t>
  </si>
  <si>
    <t>Eum, K.; Erb, V.; Lin, S.; Wang, S. &amp; Doh, Y. Y. Y.</t>
  </si>
  <si>
    <t>https://www.scopus.com/inward/record.uri?eid=2-s2.0-85105806131&amp;doi=10.1145%2f3411763.3451608&amp;partnerID=40&amp;md5=a325d7d07333a72be7d94e1ab253c7c0</t>
  </si>
  <si>
    <t>Procedural ethos: Confirming the persuasive in serious games</t>
  </si>
  <si>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</si>
  <si>
    <t>Game development; Instructional designs; Persuasive games; Procedural ethos; Procedural rhetoric; Serious games, Philosophical aspects; Software design, Education computing</t>
  </si>
  <si>
    <t>Evans, M. A.</t>
  </si>
  <si>
    <t>https://www.scopus.com/inward/record.uri?eid=2-s2.0-84860534636&amp;doi=10.4018%2fjgcms.2011100105&amp;partnerID=40&amp;md5=67bbfa341e5758417ae4cb73588e6db1</t>
  </si>
  <si>
    <t>Conceptual object exchanges among software games by non-programmers</t>
  </si>
  <si>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</si>
  <si>
    <t>Computer games, Conceptual objects; Embedding; Non-programmers; On the flies; Software games; Unidentified flying objects, Application programs</t>
  </si>
  <si>
    <t>Exman, I. &amp; Shimoni, G.</t>
  </si>
  <si>
    <t>SKY 2015 - Proceedings of the 6th International Workshop on Software Knowledge, in conjuction with IC3K 2015</t>
  </si>
  <si>
    <t>18-25</t>
  </si>
  <si>
    <t>https://www.scopus.com/inward/record.uri?eid=2-s2.0-84960889471&amp;doi=10.5220%2f0005631400140021&amp;partnerID=40&amp;md5=04afeb643e448a285cf9fca03c150378</t>
  </si>
  <si>
    <t>A Case Study of Generative Adversarial Networks for Procedural Synthesis of Original Textures in Video Games</t>
  </si>
  <si>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</si>
  <si>
    <t>Computer games; Deep learning; Interactive computer graphics; Iterative methods; Learning algorithms; Software design; Textures, Adversarial networks; Convolutional networks; Procedural content generations; Texture synthesis; Video game, Human computer interaction</t>
  </si>
  <si>
    <t>Fadaeddini, A.; Majidi, B. &amp; Eshghi, M.</t>
  </si>
  <si>
    <t>118-122</t>
  </si>
  <si>
    <t>https://www.scopus.com/inward/record.uri?eid=2-s2.0-85066503789&amp;doi=10.1109%2fDGRC.2018.8712070&amp;partnerID=40&amp;md5=2fa4862b78aa6282e752eacfcae4febd</t>
  </si>
  <si>
    <t>Video game bots as a theme for student software competitions</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</si>
  <si>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</si>
  <si>
    <t>Botnet; Computer games; Education; Education computing; Human computer interaction; Software design; Software testing; Well testing, Algorithmic problems; Engineering aspects; New formats; Programming skills; Running-in; Software development process; Video game, Students</t>
  </si>
  <si>
    <t>Fahrbach, M.; Jaromczyk, J. W.; David Mobley, R. &amp; Moore, N.</t>
  </si>
  <si>
    <t>Proceedings of CGAMES 2014 USA - 19th International Conference on Computer Games: AI, Animation, Mobile, Interactive Multimedia, Educational and Serious Games</t>
  </si>
  <si>
    <t>134-137</t>
  </si>
  <si>
    <t>https://www.scopus.com/inward/record.uri?eid=2-s2.0-84911969501&amp;doi=10.1109%2fCGames.2014.6934158&amp;partnerID=40&amp;md5=3b96a6228f453754abb17d9dc06a0ef5</t>
  </si>
  <si>
    <t>Computing Branching Distances Using Quantitative Games</t>
  </si>
  <si>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</si>
  <si>
    <t>Computation theory, Branching distance; Branching-time spectrum; General method; Labeled transition systems; Linear time; Path-building game; Quantitative game; Quantitative verification, Computer games</t>
  </si>
  <si>
    <t>Fahrenberg, U.; Legay, A. &amp; Quaas, K.</t>
  </si>
  <si>
    <t>59-75</t>
  </si>
  <si>
    <t>https://www.scopus.com/inward/record.uri?eid=2-s2.0-85076160188&amp;doi=10.1007%2f978-3-030-32505-3_4&amp;partnerID=40&amp;md5=21c37ceb0b7c2d2c14ab09c3b05326e2</t>
  </si>
  <si>
    <t>Computing branching distances with quantitative games</t>
  </si>
  <si>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</si>
  <si>
    <t>Computation theory, Branching-time spectrum; General method; Labeled transition systems; Lay-out; Linear time, Computer games</t>
  </si>
  <si>
    <t>Theoretical Computer Science</t>
  </si>
  <si>
    <t>134-146</t>
  </si>
  <si>
    <t>https://www.scopus.com/inward/record.uri?eid=2-s2.0-85092072665&amp;doi=10.1016%2fj.tcs.2020.10.001&amp;partnerID=40&amp;md5=1620cc513195704f0e3012b643c12ce1</t>
  </si>
  <si>
    <t>The study of real-time animation of forest scene in wind projection</t>
  </si>
  <si>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</si>
  <si>
    <t>Animation; Computer games; Interactive computer graphics; Meteorology; Virtual reality, Computing process; Graphic applications; Integral part; Interactive applications; Physical equations; Physical reality; Real time methods; Real-time animations, Forestry</t>
  </si>
  <si>
    <t>Fan, J. &amp; Xiao, S.</t>
  </si>
  <si>
    <t>Proceedings - VRCAI 2015: 14th ACM SIGGRAPH International Conference on Virtual Reality Continuum and its Applications in Industry</t>
  </si>
  <si>
    <t>101-104</t>
  </si>
  <si>
    <t>https://www.scopus.com/inward/record.uri?eid=2-s2.0-84962374884&amp;doi=10.1145%2f2817675.2817685&amp;partnerID=40&amp;md5=9aa31f6771808d0177aba8326fe5a2ac</t>
  </si>
  <si>
    <t>A game theoretic method to model and analyze attack-defense strategy of resource service in cloud application</t>
  </si>
  <si>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</si>
  <si>
    <t>Cloud computing; Computation theory; Computer games; Network security; Petri nets; Stochastic models; Stochastic systems, Academic research; Cloud applications; Cloud environments; Defense strategy; Internet application; Nash equilibria; Resource service; Stochastic Petri Nets, Game theory</t>
  </si>
  <si>
    <t>Fan, G.; Chen, L. &amp; Yu, H.</t>
  </si>
  <si>
    <t>Concurrency and Computation: Practice and Experience</t>
  </si>
  <si>
    <t>https://www.scopus.com/inward/record.uri?eid=2-s2.0-85018661027&amp;doi=10.1002%2fcpe.4131&amp;partnerID=40&amp;md5=8c69693ec00b6d3dfc144cbe31424950</t>
  </si>
  <si>
    <t>Place the controllers wherever you want: Usability and user experience of customisable musical devices</t>
  </si>
  <si>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</si>
  <si>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Computer games; Entertainment; Human computer interaction; Information systems; Information use; Musical instruments; Usability engineering, Ease-of-use; Electric guitar; Multi-effect; Personal innovativeness, User experience</t>
  </si>
  <si>
    <t>Fanchin, M.; Pluchino, P. &amp; Gamberini, L.</t>
  </si>
  <si>
    <t>34-42</t>
  </si>
  <si>
    <t>https://www.scopus.com/inward/record.uri?eid=2-s2.0-85101058840&amp;partnerID=40&amp;md5=081d468ee75a942af442c8a9ee587c4c</t>
  </si>
  <si>
    <t>Game team balancing by using particle swarm optimization</t>
  </si>
  <si>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</si>
  <si>
    <t>Balancing system; Evaluation Method; Evaluation results; Game balancing; Game designers; Gaming experiences; Role-playing game; Video game, Interactive computer graphics; Neural networks; Particle swarm optimization (PSO); Software design, Human computer interaction</t>
  </si>
  <si>
    <t>Fang, S.-W. &amp; Wong, S.-K.</t>
  </si>
  <si>
    <t>Knowledge-Based Systems</t>
  </si>
  <si>
    <t>https://www.scopus.com/inward/record.uri?eid=2-s2.0-84865608756&amp;doi=10.1016%2fj.knosys.2012.02.017&amp;partnerID=40&amp;md5=44f14c1c8657a5b73caea3519db08c34</t>
  </si>
  <si>
    <t>PAC-PAC: End User Development of Immersive Point and Click Games</t>
  </si>
  <si>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</si>
  <si>
    <t>Virtual reality, Authoring environments; End user development; Environmental heritage; Game development; Game rules; Point-and-click games; Tool supporting; Video game, Software design</t>
  </si>
  <si>
    <t>Fanni, F. A.; Senis, M.; Tola, A.; Murru, F.; Romoli, M.; Spano, L. D.; Blec̆ić, I. &amp; Trunfio, G. A.</t>
  </si>
  <si>
    <t>225-229</t>
  </si>
  <si>
    <t>https://www.scopus.com/inward/record.uri?eid=2-s2.0-85069204632&amp;doi=10.1007%2f978-3-030-24781-2_20&amp;partnerID=40&amp;md5=86da7426539e9a00ea26227df0bd12bf</t>
  </si>
  <si>
    <t>Star Life Cycle and games development projects for conducting the human–computer interaction course: A practical experience</t>
  </si>
  <si>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</si>
  <si>
    <t>Computer games; Curricula; Human computer interaction; Life cycle; Petroleum reservoir evaluation; Software design; Stars; Students, Computer interaction; Development project; games; learning; Learning process; Mathematical games; Practical experience; Star Life Cycle, Teaching</t>
  </si>
  <si>
    <t>Farinazzo Martins, V. &amp; de Paiva Guimarães, M.</t>
  </si>
  <si>
    <t>1539-1551</t>
  </si>
  <si>
    <t>https://www.scopus.com/inward/record.uri?eid=2-s2.0-85053826447&amp;doi=10.1002%2fcae.21945&amp;partnerID=40&amp;md5=1782a09c06a6762ed3373b76a4f461c5</t>
  </si>
  <si>
    <t>Crowdsourcing program preconditions via a classification game</t>
  </si>
  <si>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</si>
  <si>
    <t>Bins; Crowdsourcing; Formal methods; Formal verification; Software engineering; Verification, Binary fission; Central problems; Classification models; Likely invariants; Logical expressions; Proof of concept; Software verification; Verification task, Computer games</t>
  </si>
  <si>
    <t>Fava, D.; Shapiro, D.; Osborn, J.; Schäef, M. &amp; James Whitehead, E.</t>
  </si>
  <si>
    <t>1086-1096</t>
  </si>
  <si>
    <t>https://www.scopus.com/inward/record.uri?eid=2-s2.0-84971422390&amp;doi=10.1145%2f2884781.2884865&amp;partnerID=40&amp;md5=4f365fe46b01b7d4574be84b926c980d</t>
  </si>
  <si>
    <t>Using gamification to enhance self-directed, open learning in higher education</t>
  </si>
  <si>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</si>
  <si>
    <t>Mobile devices; Motivation; Software design; Students, Game-based Learning; Gamification; Higher education; Intrinsic motivation; Mobile; Normal students; Open learning; Student experiences, Human computer interaction</t>
  </si>
  <si>
    <t>Featherstone, M.</t>
  </si>
  <si>
    <t>824-834</t>
  </si>
  <si>
    <t>https://www.scopus.com/inward/record.uri?eid=2-s2.0-84997050476&amp;partnerID=40&amp;md5=857b5fac4fdfb196493105369e2cb7bc</t>
  </si>
  <si>
    <t>Rapid prototyping of mobile learning games</t>
  </si>
  <si>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</si>
  <si>
    <t>Augmented reality; Education; Human computer interaction; Iterative methods; Rapid prototyping; Teaching, Game design; Iterative development; Learning game; Mobile Learning; Video game, E-learning</t>
  </si>
  <si>
    <t>Federley, M.; Sorsa, T.; Paavilainen, J.; Boissonnier, K. &amp; Seisto, A.</t>
  </si>
  <si>
    <t>Proceedings of the 10th International Conference on Mobile Learning 2014, ML 2014</t>
  </si>
  <si>
    <t>294-298</t>
  </si>
  <si>
    <t>https://www.scopus.com/inward/record.uri?eid=2-s2.0-84944053621&amp;partnerID=40&amp;md5=7563ea40a22fd655c8781c6a0e1accaf</t>
  </si>
  <si>
    <t>Video games design and development: The challenges of relevance and delivery against an evolving professional landscape</t>
  </si>
  <si>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</si>
  <si>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</si>
  <si>
    <t>Fee, K.</t>
  </si>
  <si>
    <t>CGAT 09 - Computer Games, Multimedia and Allied Technology 09 - International Conference and Industry Symposium on Computer Games Animation, Multimedia, IPTV, Edutainment and IT Security</t>
  </si>
  <si>
    <t>176-183</t>
  </si>
  <si>
    <t>https://www.scopus.com/inward/record.uri?eid=2-s2.0-84857078125&amp;doi=10.5176%2f978-981-08-3190-5_cgat8&amp;partnerID=40&amp;md5=5b8e2ec9f1b197481ec4dac113652d11</t>
  </si>
  <si>
    <t>Smile goes gaming: Gamification in a classroom response system for academic teaching</t>
  </si>
  <si>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</si>
  <si>
    <t>Computer games; Computer science; E-learning; Education computing; Engineering education; Smartphones, Classroom response systems; Computer engineering; Game-based Learning; Gamification; Higher education; SMILE, Students</t>
  </si>
  <si>
    <t>Feldbusch, L.; Winterer, F.; Gramsch, J.; Feiten, L. &amp; Becker, B.</t>
  </si>
  <si>
    <t>268-277</t>
  </si>
  <si>
    <t>https://www.scopus.com/inward/record.uri?eid=2-s2.0-85067131754&amp;doi=10.5220%2f0007695102680277&amp;partnerID=40&amp;md5=d6294b00c00afed8fcb381f55edcb76b</t>
  </si>
  <si>
    <t>Exploring the use of online video games to detect personality dichotomies</t>
  </si>
  <si>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</si>
  <si>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</si>
  <si>
    <t>Feldman, J.; Monteserin, A. &amp; Amandi, A.</t>
  </si>
  <si>
    <t>Online Information Review</t>
  </si>
  <si>
    <t>598-610</t>
  </si>
  <si>
    <t>https://www.scopus.com/inward/record.uri?eid=2-s2.0-85028759700&amp;doi=10.1108%2fOIR-11-2015-0361&amp;partnerID=40&amp;md5=93bcd5cfa40d220b43228a46264591ae</t>
  </si>
  <si>
    <t>Modelling players' behaviours and learning strategies in video games</t>
  </si>
  <si>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</si>
  <si>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</si>
  <si>
    <t>Felicia, P.</t>
  </si>
  <si>
    <t>120-123</t>
  </si>
  <si>
    <t>https://www.scopus.com/inward/record.uri?eid=2-s2.0-84883524230&amp;partnerID=40&amp;md5=8d1442f6caa9bb0f7760e27f90a2837f</t>
  </si>
  <si>
    <t>Assessing how game-based learning is perceived in irish education</t>
  </si>
  <si>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</si>
  <si>
    <t>Education; Personnel training; Societies and institutions; Surveys; Teaching, Educational qualities; Educational systems; Game; Game-based Learning; Gaming experiences; Learning; Recent researches; Teaching and learning, Human computer interaction</t>
  </si>
  <si>
    <t>168-175</t>
  </si>
  <si>
    <t>https://www.scopus.com/inward/record.uri?eid=2-s2.0-84938601672&amp;partnerID=40&amp;md5=26d33566cc87a83f8c9cc973959325cd</t>
  </si>
  <si>
    <t>Motivation in games: A literature review</t>
  </si>
  <si>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</si>
  <si>
    <t>International Journal of Computer Science in Sport</t>
  </si>
  <si>
    <t>4-14</t>
  </si>
  <si>
    <t>https://www.scopus.com/inward/record.uri?eid=2-s2.0-84871766898&amp;partnerID=40&amp;md5=63cbb5943fb0872703d5c2dca3973d3e</t>
  </si>
  <si>
    <t>Leveraging intention revision in narrative planning to create suspenseful stories</t>
  </si>
  <si>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</si>
  <si>
    <t>Software engineering, Intentionality; Interactive texts; Logical formalism; Story generation systems; System use; Video game, Artificial intelligence</t>
  </si>
  <si>
    <t>Fendt, M. W. &amp; Young, R. M.</t>
  </si>
  <si>
    <t>381-392</t>
  </si>
  <si>
    <t>https://www.scopus.com/inward/record.uri?eid=2-s2.0-85044431641&amp;doi=10.1109%2fTCIAIG.2016.2593977&amp;partnerID=40&amp;md5=ef30e9b78bda17ac9809ba02b5abdf81</t>
  </si>
  <si>
    <t>Asymmetric game design and player location: An empirical study on mobile play experiences</t>
  </si>
  <si>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</si>
  <si>
    <t>Asymmetric games; Game design and play; Hardware and software; Player experience; player interaction; player placement; Player satisfactions; Usability studies, Animation; Computer games; Interactive computer systems; Multimedia systems, Software design</t>
  </si>
  <si>
    <t>Feng, Y.; Preston, J. A. &amp; Skelton, J.</t>
  </si>
  <si>
    <t>127-131</t>
  </si>
  <si>
    <t>https://www.scopus.com/inward/record.uri?eid=2-s2.0-84890352445&amp;doi=10.1109%2fCGames.2013.6632618&amp;partnerID=40&amp;md5=86718a8cec4c4de558cd4baf1ba35f24</t>
  </si>
  <si>
    <t>Search-Based Automated Play Testing of Computer Games: A Model-Based Approach</t>
  </si>
  <si>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</si>
  <si>
    <t>Computer games; Learning algorithms; Software testing; Testing, Game play testing; Game plays; Game technologies; Model based approach; Model based testing; Play testing; Search Algorithms; Search-based; Search-based testing; Test generations, Model checking</t>
  </si>
  <si>
    <t>Ferdous, R.; Kifetew, F.; Prandi, D.; Prasetya, I. S. W. B.; Shirzadehhajimahmood, S. &amp; Susi, A.</t>
  </si>
  <si>
    <t>56-71</t>
  </si>
  <si>
    <t>https://www.scopus.com/inward/record.uri?eid=2-s2.0-85117104919&amp;doi=10.1007%2f978-3-030-88106-1_5&amp;partnerID=40&amp;md5=12884955bb65eff240829c2c257b80fb</t>
  </si>
  <si>
    <t>Integrating usability evaluation into model-driven video game development</t>
  </si>
  <si>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</si>
  <si>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</si>
  <si>
    <t>Fernandez, A.; Insfran, E.; Abrahão, S.; Carsí, J. Á. &amp; Montero, E.</t>
  </si>
  <si>
    <t>307-314</t>
  </si>
  <si>
    <t>https://www.scopus.com/inward/record.uri?eid=2-s2.0-84867877576&amp;doi=10.1007%2f978-3-642-34347-6_22&amp;partnerID=40&amp;md5=4a8109e8b0c25c41c0c5bc5ce264acd2</t>
  </si>
  <si>
    <t>Adaptable game experience through procedural content generation and brain computer interface</t>
  </si>
  <si>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</si>
  <si>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</si>
  <si>
    <t>Fernandez, H.; Mikami, K. &amp; Kondo, K.</t>
  </si>
  <si>
    <t>SIGGRAPH 2016 - ACM SIGGRAPH 2016 Posters</t>
  </si>
  <si>
    <t>https://www.scopus.com/inward/record.uri?eid=2-s2.0-84985914544&amp;doi=10.1145%2f2945078.2945124&amp;partnerID=40&amp;md5=dca6f3b34be5481120ea97915d5782f4</t>
  </si>
  <si>
    <t>GAME-SCORE: Game-based energy-aware cloud scheduler and simulator for computational clouds</t>
  </si>
  <si>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</si>
  <si>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</si>
  <si>
    <t>Fernández-Cerero, D.; Jakóbik, A.; Fernández-Montes, A. &amp; Kołodziej, J.</t>
  </si>
  <si>
    <t>Simulation Modelling Practice and Theory</t>
  </si>
  <si>
    <t>3-20</t>
  </si>
  <si>
    <t>https://www.scopus.com/inward/record.uri?eid=2-s2.0-85052970507&amp;doi=10.1016%2fj.simpat.2018.09.001&amp;partnerID=40&amp;md5=0f88f43438b67f6dbb70b2f8944e112e</t>
  </si>
  <si>
    <t>Ephemerality in game development: Opportunities and challenges</t>
  </si>
  <si>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</si>
  <si>
    <t>Artificial intelligence; Circuit simulation; Software engineering, Computation paradigms; Computational resources; Game development; nocv1; Procedural content generations; Research fields; Video game, Software design</t>
  </si>
  <si>
    <t>Fernández-Leiva, A. J. &amp; Vázquez-Núñez, A. E.</t>
  </si>
  <si>
    <t>17th International Conference on Intelligent Games on Simulation, GAME-ON 2016</t>
  </si>
  <si>
    <t>10-14</t>
  </si>
  <si>
    <t>https://www.scopus.com/inward/record.uri?eid=2-s2.0-85011028467&amp;partnerID=40&amp;md5=2469724cca7aa2d9d2fe3ffd1f3892dd</t>
  </si>
  <si>
    <t>A model-based approach for designing location-based games</t>
  </si>
  <si>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</si>
  <si>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</si>
  <si>
    <t>Ferreira, C.; Maia, L. F.; Salles, C.; Trinta, F. &amp; Viana, W.</t>
  </si>
  <si>
    <t>29-38</t>
  </si>
  <si>
    <t>https://www.scopus.com/inward/record.uri?eid=2-s2.0-85049990692&amp;doi=10.1109%2fSBGames.2017.00012&amp;partnerID=40&amp;md5=dbb1d55fc7d88daa8a5273e913a264cb</t>
  </si>
  <si>
    <t>State of the Art of Business Simulation Games Modeling Supported by Brain-Computer Interfaces</t>
  </si>
  <si>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</si>
  <si>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</si>
  <si>
    <t>Ferreira, C. P. &amp; González, C. S. G.</t>
  </si>
  <si>
    <t>243-252</t>
  </si>
  <si>
    <t>https://www.scopus.com/inward/record.uri?eid=2-s2.0-85101530257&amp;doi=10.1007%2f978-3-030-66919-5_25&amp;partnerID=40&amp;md5=8ad7e547f6814abf74f3fb85fad87d44</t>
  </si>
  <si>
    <t>A baseline approach for goalkeeper strategy using sarsa with tile coding on the half field offense environment</t>
  </si>
  <si>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</si>
  <si>
    <t>Crime; Entertainment; Football; Reinforcement learning, Comparative studies; Confidence levels; Decision strategy; Discretizations; Eligibility traces; Signed rank test; Soccer simulation; Statistical significance, Computer games</t>
  </si>
  <si>
    <t>Ferreira Barbosa, V. G.; de Oliveira Neto, R. F. &amp; Gomes Rodrigues, R. V. L.</t>
  </si>
  <si>
    <t>https://www.scopus.com/inward/record.uri?eid=2-s2.0-85099478526&amp;doi=10.1109%2fSBGames51465.2020.00012&amp;partnerID=40&amp;md5=346b669d696649ead3c9036293553d35</t>
  </si>
  <si>
    <t>Computer Animation and Communicability in multimedia system: A trichotomy evaluation</t>
  </si>
  <si>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</si>
  <si>
    <t>Ficarra, F. V. &amp; Ficarra, M. C.</t>
  </si>
  <si>
    <t>Studies in Computational Intelligence</t>
  </si>
  <si>
    <t>103-115</t>
  </si>
  <si>
    <t>https://www.scopus.com/inward/record.uri?eid=2-s2.0-67650648193&amp;doi=10.1007%2f978-3-642-02937-0_10&amp;partnerID=40&amp;md5=7c599d06dd865c12a8d4e29099a1eec1</t>
  </si>
  <si>
    <t>Corona: A Side-Scrolling Video Game-Preliminary Study</t>
  </si>
  <si>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</si>
  <si>
    <t>Diseases; Environmental management; Gamification; Machinery; Nanotechnology; Software design; Viruses, Child development; Computing machinery; Coronaviruses; International community; Programming paradigms; Task force; Video game; Video game development, Object oriented programming</t>
  </si>
  <si>
    <t>Fidelino, J. I. R.; Gomez, P. J. M.; Sim, M. F. T. &amp; Padilla, M. L. F.</t>
  </si>
  <si>
    <t>2020 IEEE 12th International Conference on Humanoid, Nanotechnology, Information Technology, Communication and Control, Environment, and Management, HNICEM 2020</t>
  </si>
  <si>
    <t>https://www.scopus.com/inward/record.uri?eid=2-s2.0-85105008381&amp;doi=10.1109%2fHNICEM51456.2020.9399991&amp;partnerID=40&amp;md5=a87d7ea5f763051fd6465fc6e755f7ef</t>
  </si>
  <si>
    <t>Gamedesign and Physiotherapy: Contribution of Gamification and UX Techniques to Physical Teenagers’ Recovery</t>
  </si>
  <si>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</si>
  <si>
    <t>Health; Human computer interaction; User experience, Balance disorders; Basic educations; Body discomforts; Data collection; Elderly populations; Home entertainment; Number of times of use; Therapeutic effects, Patient rehabilitation</t>
  </si>
  <si>
    <t>Filgueiras, E. &amp; Desouzart, G.</t>
  </si>
  <si>
    <t>216-228</t>
  </si>
  <si>
    <t>https://www.scopus.com/inward/record.uri?eid=2-s2.0-85088895354&amp;doi=10.1007%2f978-3-030-49757-6_15&amp;partnerID=40&amp;md5=5f9449cd2023a03efeec5217ef069cc0</t>
  </si>
  <si>
    <t>Proposing interaction patterns for designing videogames supported in Smartphones</t>
  </si>
  <si>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</si>
  <si>
    <t>Computer software; Design; Product design; Smartphones, Design problems; Ease-of-use; Interaction pattern; Multiple user; Software products; Video game, Human computer interaction</t>
  </si>
  <si>
    <t>Filigrana, L. B.; Solano, A. &amp; Collazos, C. A.</t>
  </si>
  <si>
    <t>https://www.scopus.com/inward/record.uri?eid=2-s2.0-84985963154&amp;doi=10.1145%2f2662253.2662294&amp;partnerID=40&amp;md5=33f029bfc3c3c2f935f814deee8aacd8</t>
  </si>
  <si>
    <t>Tour de Tune - Auditory-game-motor synchronisation in exergames</t>
  </si>
  <si>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</si>
  <si>
    <t>Computer games; Motivation, Combined effect; Exergames; Gameplay; Immersive; Music analysis; Physical activity; Physical exercise; Young adults, Synchronization</t>
  </si>
  <si>
    <t>Finlayson, J.; Peterson, J.; Free, J.; Lo, M.; Shaw, L.; Lutteroth, C. &amp; Wünsche, B. C.</t>
  </si>
  <si>
    <t>International Conference on Artificial Reality and Telexistence and Eurographics Symposium on Virtual Environments, ICAT-EGVE 2017</t>
  </si>
  <si>
    <t>29-36</t>
  </si>
  <si>
    <t>https://www.scopus.com/inward/record.uri?eid=2-s2.0-85061257133&amp;doi=10.2312%2fegve.20171335&amp;partnerID=40&amp;md5=a38d92ab3dc1fec567d4afa6534b53c0</t>
  </si>
  <si>
    <t>A monitoring tool to support remote caretaking of senior citizens</t>
  </si>
  <si>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</si>
  <si>
    <t>Circuit simulation; Design, Daily lives; Monitoring tools; Senior citizens; Serious gaming; WEB application, Software engineering</t>
  </si>
  <si>
    <t>Firouzian, A. &amp; Nissinen, H.</t>
  </si>
  <si>
    <t>89-93</t>
  </si>
  <si>
    <t>https://www.scopus.com/inward/record.uri?eid=2-s2.0-84896067196&amp;partnerID=40&amp;md5=22b0ccee6b9148f451d13768167726cd</t>
  </si>
  <si>
    <t>Software techniques for multimodal input processing in realtime interactive systems</t>
  </si>
  <si>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</si>
  <si>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</si>
  <si>
    <t>Fischbach, M.</t>
  </si>
  <si>
    <t>ICMI 2015 - Proceedings of the 2015 ACM International Conference on Multimodal Interaction</t>
  </si>
  <si>
    <t>623-627</t>
  </si>
  <si>
    <t>https://www.scopus.com/inward/record.uri?eid=2-s2.0-84959276489&amp;doi=10.1145%2f2818346.2823308&amp;partnerID=40&amp;md5=a2e8f581f9adda3800a68476c56fc044</t>
  </si>
  <si>
    <t>Semantics-based software techniques for maintainable multimodal input processing in real-Time interactive systems</t>
  </si>
  <si>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</si>
  <si>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</si>
  <si>
    <t>Fischbach, M.; Wiebusch, D. &amp; Latoschik, M. E.</t>
  </si>
  <si>
    <t>2016 IEEE 9th Workshop on Software Engineering and Architectures for Realtime Interactive Systems, SEARIS 2016</t>
  </si>
  <si>
    <t>https://www.scopus.com/inward/record.uri?eid=2-s2.0-84987974440&amp;doi=10.1109%2fSEARIS.2016.7551582&amp;partnerID=40&amp;md5=7cf6184fc696a251ee3474875359f4ff</t>
  </si>
  <si>
    <t>Semantic Entity-Component State Management Techniques to Enhance Software Quality for Multimodal VR-Systems</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</si>
  <si>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</si>
  <si>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</si>
  <si>
    <t>IEEE Transactions on Visualization and Computer Graphics</t>
  </si>
  <si>
    <t>1342-1351</t>
  </si>
  <si>
    <t>https://www.scopus.com/inward/record.uri?eid=2-s2.0-85017595863&amp;doi=10.1109%2fTVCG.2017.2657098&amp;partnerID=40&amp;md5=73a4d7d3a8ad7a164aef089d96450de6</t>
  </si>
  <si>
    <t>Small Business Owners Handle Website Design Effectively Using Gamification</t>
  </si>
  <si>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</si>
  <si>
    <t>Computer games; Human computer interaction; Websites, Business owners; Business webs; Content production; Gamification; Graphic design; Small business; Technical skills; Technological advancement, Web Design</t>
  </si>
  <si>
    <t>Fisheku, K.; Zhao, F. &amp; Hoyt, E.</t>
  </si>
  <si>
    <t>391-403</t>
  </si>
  <si>
    <t>https://www.scopus.com/inward/record.uri?eid=2-s2.0-85069801487&amp;doi=10.1007%2f978-3-030-22602-2_29&amp;partnerID=40&amp;md5=cd45382b2049f5f94284422513786ada</t>
  </si>
  <si>
    <t>Quantifying magic": Learnings from user research for creating good player experiences on Xbox kinect"</t>
  </si>
  <si>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</si>
  <si>
    <t>Human computer interaction; Interactive computer graphics; User interfaces, Gesture; Kinect; MicroSoft; Motion Gaming; Video game; Xbox, Software design</t>
  </si>
  <si>
    <t>Fisher, K. J.; Nichols, T.; Isbister, K. &amp; Fuller, T.</t>
  </si>
  <si>
    <t>26-40</t>
  </si>
  <si>
    <t>https://www.scopus.com/inward/record.uri?eid=2-s2.0-84919468291&amp;doi=10.4018%2fijgcms.2014010102&amp;partnerID=40&amp;md5=63dbab219495477aa68812dc7313438c</t>
  </si>
  <si>
    <t>Valhalla</t>
  </si>
  <si>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</si>
  <si>
    <t>Game development; Game jam; Multiplayers; Showcase; Unity; Video game, Software design</t>
  </si>
  <si>
    <t>Fiske, E.; Steinke, T. &amp; Linsenbard, M.</t>
  </si>
  <si>
    <t>Proceedings of the International Conference on Game Jams, Hackathons, and Game Creation Events, GJH and GC 2016</t>
  </si>
  <si>
    <t>62-63</t>
  </si>
  <si>
    <t>https://www.scopus.com/inward/record.uri?eid=2-s2.0-84968739573&amp;doi=10.1145%2f2897167.2897169&amp;partnerID=40&amp;md5=2dd287761370a073619535703b327aa2</t>
  </si>
  <si>
    <t>Major tom</t>
  </si>
  <si>
    <t>In this paper, we describe our showcase submission - the cooperative VR game Major Tom. We show how the constraints of a game jam led to a unique gameplay experience.</t>
  </si>
  <si>
    <t>Interactive computer graphics; Virtual reality, Game development; Game jam; Multiplayers; Showcase; Unity; Video game; Vive, Software design</t>
  </si>
  <si>
    <t>Fiske, E.; Steinke, T.; Ling, A. &amp; Slaught, C.</t>
  </si>
  <si>
    <t>36-39</t>
  </si>
  <si>
    <t>https://www.scopus.com/inward/record.uri?eid=2-s2.0-85019404992&amp;doi=10.1145%2f3055116.3055123&amp;partnerID=40&amp;md5=c6c1a2ebb0d4431ac809a57eb2265d10</t>
  </si>
  <si>
    <t>Utility-based self-adaption with environment specific quality models</t>
  </si>
  <si>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</si>
  <si>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</si>
  <si>
    <t>Fitzgerald, C.; Klöpper, B. &amp; Honiden, S.</t>
  </si>
  <si>
    <t>107-118</t>
  </si>
  <si>
    <t>https://www.scopus.com/inward/record.uri?eid=2-s2.0-80053312564&amp;doi=10.1007%2f978-3-642-23857-4_14&amp;partnerID=40&amp;md5=61a6639b1f477015fbb1c40544b98c1b</t>
  </si>
  <si>
    <t>Using videogames to improve molecular graphics tools</t>
  </si>
  <si>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</si>
  <si>
    <t>Data visualization; Human computer interaction; Interactive computer systems; Molecular biology; Molecular graphics; Proteins; Software engineering; Visualization, 3-D space; 3D Structure; Game design; Gamification; Protein sequences; Protein structures; Video game, Software design</t>
  </si>
  <si>
    <t>Fitz-Walter, Z.; O'Donoghue, S. I.; Baldi, B. F.; Hogan, J.; Johnson, D. &amp; Brereton, M.</t>
  </si>
  <si>
    <t>Proceedings of the 28th Australian Computer-Human Interaction Conference, OzCHI 2016</t>
  </si>
  <si>
    <t>646-648</t>
  </si>
  <si>
    <t>https://www.scopus.com/inward/record.uri?eid=2-s2.0-85011984532&amp;doi=10.1145%2f3010915.3011851&amp;partnerID=40&amp;md5=9514e5a07bf50ff93530c11896c9197e</t>
  </si>
  <si>
    <t>Designing gameful and ethical experiences</t>
  </si>
  <si>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</si>
  <si>
    <t>Design; Motivation; Philosophical aspects, Ethical; Game design; Gameful; Gamification; Persuasive; Play, Human computer interaction</t>
  </si>
  <si>
    <t>Fitz-Walter, Z.; Phillips, C.; Raftopoulos, M. &amp; Thiel, S.-K.</t>
  </si>
  <si>
    <t>DIS 2016 Companion - Proceedings of the 2016 ACM Conference on Designing Interactive Systems: Fuse</t>
  </si>
  <si>
    <t>77-80</t>
  </si>
  <si>
    <t>https://www.scopus.com/inward/record.uri?eid=2-s2.0-84978734445&amp;doi=10.1145%2f2908805.2913023&amp;partnerID=40&amp;md5=1c85adf9583e49c6849cc0c09fe9e33e</t>
  </si>
  <si>
    <t>Catch the thief: An approach to an accessible video game with unity</t>
  </si>
  <si>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</si>
  <si>
    <t>Flores-Garzón, E. P.; Intriago-Echeverría, L. J.; Jaramillo-Alcázar, A.; Criollo-C, S. &amp; Luján-Mora, S.</t>
  </si>
  <si>
    <t>International Journal on Advanced Science, Engineering and Information Technology</t>
  </si>
  <si>
    <t>905-913</t>
  </si>
  <si>
    <t>https://www.scopus.com/inward/record.uri?eid=2-s2.0-85087933887&amp;doi=10.18517%2fijaseit.10.3.10938&amp;partnerID=40&amp;md5=da3385c69ec66deacacfe578da2a23b4</t>
  </si>
  <si>
    <t>Chat speed op: Practices of coherence in massive Twitch chat</t>
  </si>
  <si>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</si>
  <si>
    <t>Software engineering, Chat; Communication breakdowns; Communication pattern; Communication practices; Computer mediated communication; Information overloads; Twitch; Video game, Human engineering</t>
  </si>
  <si>
    <t>Ford, C.; Gardner, D.; Horgan, L. E.; Liu, C.; Tsaasan, A. M.; Nardi, B. &amp; Rickman, J.</t>
  </si>
  <si>
    <t>858-869</t>
  </si>
  <si>
    <t>https://www.scopus.com/inward/record.uri?eid=2-s2.0-85019563814&amp;doi=10.1145%2f3027063.3052765&amp;partnerID=40&amp;md5=9dd3cd97993f04bbc0769008bbb92491</t>
  </si>
  <si>
    <t>Kodu Game Lab: Improving the motivation for learning programming concepts</t>
  </si>
  <si>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</si>
  <si>
    <t>Computer game; Cost effective; Exploratory studies; Game development; Kodu Game Lab; Learning programming; Motivation for learning; Student engagement, Computer software; Digital storage; Interactive computer graphics; Mathematical programming; Teaching, Software design</t>
  </si>
  <si>
    <t>Fowler, A. &amp; Cusack, B.</t>
  </si>
  <si>
    <t>238-240</t>
  </si>
  <si>
    <t>https://www.scopus.com/inward/record.uri?eid=2-s2.0-84858990767&amp;doi=10.1145%2f2159365.2159398&amp;partnerID=40&amp;md5=1d63f5da0c804bf486b9a66c94dc4c11</t>
  </si>
  <si>
    <t>Engaging young learners in making games: An exploratory study</t>
  </si>
  <si>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</si>
  <si>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</si>
  <si>
    <t>Fowler, A.</t>
  </si>
  <si>
    <t>https://www.scopus.com/inward/record.uri?eid=2-s2.0-85030774190&amp;doi=10.1145%2f3102071.3116225&amp;partnerID=40&amp;md5=f9a3954bfcdaa6522c673f5e550b2695</t>
  </si>
  <si>
    <t>Engaging under-represented minorities in STEM through game jams</t>
  </si>
  <si>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</si>
  <si>
    <t>Mathematical programming; Software design; STEM (science, technology, engineering and mathematics), Children; Game design; Game development; Game jams; Gender diversity; Product and services; STEM education; Underrepresented minorities, Computer games</t>
  </si>
  <si>
    <t>Fowler, A. &amp; Schreiber, I.</t>
  </si>
  <si>
    <t>1-5</t>
  </si>
  <si>
    <t>https://www.scopus.com/inward/record.uri?eid=2-s2.0-85019445343&amp;doi=10.1145%2f3055116.3055120&amp;partnerID=40&amp;md5=65513588fb83f6f93ca5bf7b4e465159</t>
  </si>
  <si>
    <t>The pedagogical potential of game jams</t>
  </si>
  <si>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</si>
  <si>
    <t>Curricula; Engineering education; Human resource management; Project management; Software engineering; Students, Computing education; Experiential learning; Game Jam; Hackathon; Learning; Pedagogy, Computer games</t>
  </si>
  <si>
    <t>Fowler, A.; Ni, X. &amp; Preston, J.</t>
  </si>
  <si>
    <t>SIGITE 2018 - Proceedings of the 19th Annual SIG Conference on Information Technology Education</t>
  </si>
  <si>
    <t>112-116</t>
  </si>
  <si>
    <t>https://www.scopus.com/inward/record.uri?eid=2-s2.0-85058192295&amp;doi=10.1145%2f3241815.3241862&amp;partnerID=40&amp;md5=9e1aa793075e3f9209a09353e12d1dba</t>
  </si>
  <si>
    <t>The Potential of Young Learners Making Games: An Exploratory Study</t>
  </si>
  <si>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</si>
  <si>
    <t>Computer programming; Education; Software design; STEM (science, technology, engineering and mathematics), Exploratory studies; Game development; Game development platforms; MicroSoft; Programming concepts; Underrepresented minorities; Young children, Computer games</t>
  </si>
  <si>
    <t>Fowler, A. &amp; Khosmood, F.</t>
  </si>
  <si>
    <t>2018 IEEE Games, Entertainment, Media Conference, GEM 2018</t>
  </si>
  <si>
    <t>189-195</t>
  </si>
  <si>
    <t>https://www.scopus.com/inward/record.uri?eid=2-s2.0-85057058071&amp;doi=10.1109%2fGEM.2018.8516486&amp;partnerID=40&amp;md5=ca611738d87bdced3f0ca2a47c041cf1</t>
  </si>
  <si>
    <t>Jamming with children: An experience report</t>
  </si>
  <si>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</si>
  <si>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</si>
  <si>
    <t>https://www.scopus.com/inward/record.uri?eid=2-s2.0-85072822643&amp;doi=10.1145%2f3337722.3341842&amp;partnerID=40&amp;md5=f9151dde516adbf23e37c3cc84e5f857</t>
  </si>
  <si>
    <t>Therapy central: On the development of computer games for physiotherapy</t>
  </si>
  <si>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</si>
  <si>
    <t>Commercial of the shelves; Development process; Exercise development; Game design; High costs; High demand; Therapeutic activity; Xbox kinect, Computer games; Information technology; Physical therapy, Patient treatment</t>
  </si>
  <si>
    <t>Fraiwan, M. A.; Khasawneh, N.; Malkawi, A.; Al-Jarrah, M.; Alsa'Di, R. &amp; Al-Momani, S.</t>
  </si>
  <si>
    <t>2013 9th International Conference on Innovations in Information Technology, IIT 2013</t>
  </si>
  <si>
    <t>https://www.scopus.com/inward/record.uri?eid=2-s2.0-84881113015&amp;doi=10.1109%2fInnovations.2013.6544388&amp;partnerID=40&amp;md5=9b73728e8dc3120401235d13790802b3</t>
  </si>
  <si>
    <t>A gameplay loops formal language</t>
  </si>
  <si>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</si>
  <si>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</si>
  <si>
    <t>Francillette, Y.; Gouaïch, A.; Hocine, N. &amp; Pons, J.</t>
  </si>
  <si>
    <t>https://www.scopus.com/inward/record.uri?eid=2-s2.0-84869001015&amp;doi=10.1109%2fCGames.2012.6314558&amp;partnerID=40&amp;md5=d218403220e4eb072dee0f7ebe9aa453</t>
  </si>
  <si>
    <t>Modeling, learning, and simulating human activities of daily living with behavior trees</t>
  </si>
  <si>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</si>
  <si>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</si>
  <si>
    <t>Francillette, Y.; Bouchard, B.; Bouchard, K. &amp; Gaboury, S.</t>
  </si>
  <si>
    <t>Knowledge and Information Systems</t>
  </si>
  <si>
    <t>3881-3910</t>
  </si>
  <si>
    <t>https://www.scopus.com/inward/record.uri?eid=2-s2.0-85085994757&amp;doi=10.1007%2fs10115-020-01476-x&amp;partnerID=40&amp;md5=4de61d4213fb7420da811b0dbf2f8d79</t>
  </si>
  <si>
    <t>Exploring Indie Game Development: Team Practices and Social Experiences in A Creativity-Centric Technology Community</t>
  </si>
  <si>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</si>
  <si>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</si>
  <si>
    <t>Freeman, G. &amp; McNeese, N. J.</t>
  </si>
  <si>
    <t>Computer Supported Cooperative Work: CSCW: An International Journal</t>
  </si>
  <si>
    <t>723-748</t>
  </si>
  <si>
    <t>https://www.scopus.com/inward/record.uri?eid=2-s2.0-85065223648&amp;doi=10.1007%2fs10606-019-09348-x&amp;partnerID=40&amp;md5=a07dc881667dd23a22b55bf37ddfb645</t>
  </si>
  <si>
    <t>Game making in italian primary schools: The neglected actor</t>
  </si>
  <si>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</si>
  <si>
    <t>Codes (symbols); Personnel training; Problem solving; Students; Visual communication; Visual languages, Communication skills; Computational thinkings; Game making; Preliminary analysis; Primary schools; Problem solving skills; Programming environment; Teacher training course, Computer games</t>
  </si>
  <si>
    <t>Freina, L.; Ferlino, L. &amp; Chioccariello, A.</t>
  </si>
  <si>
    <t>244-252</t>
  </si>
  <si>
    <t>https://www.scopus.com/inward/record.uri?eid=2-s2.0-85075321458&amp;doi=10.34190%2fGBL.19.068&amp;partnerID=40&amp;md5=49925221a48eff2612773ed845dea8e3</t>
  </si>
  <si>
    <t>The Good, the Bad and the Ugly: A Study of Security Decisions in a Cyber-Physical Systems Game</t>
  </si>
  <si>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</si>
  <si>
    <t>Cryptography; Cyber Physical System; Electronic mail; Embedded systems; Human resource management; Industry; Managers; Personnel training; Population statistics; Risk perception; Security of data, decision patterns; game; Games; Security decisions; Security requirements, Computer games</t>
  </si>
  <si>
    <t>Frey, S.; Rashid, A.; Anthonysamy, P.; Pinto-Albuquerque, M. &amp; Naqvi, S. A.</t>
  </si>
  <si>
    <t>IEEE Transactions on Software Engineering</t>
  </si>
  <si>
    <t>521-536</t>
  </si>
  <si>
    <t>https://www.scopus.com/inward/record.uri?eid=2-s2.0-85038868789&amp;doi=10.1109%2fTSE.2017.2782813&amp;partnerID=40&amp;md5=2f219752e24e99917666fb688dece678</t>
  </si>
  <si>
    <t>With small steps to the big picture a method and tool negotiation workflow</t>
  </si>
  <si>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</si>
  <si>
    <t>Software engineering; Tools, Collaborative research; Common ground; Game studies; Interdisciplinary collaborations; Mixed method; Mutual understanding; Research interests; Video game, Software design</t>
  </si>
  <si>
    <t>Freybe, K.; Rämisch, F. &amp; Hoffmann, T.</t>
  </si>
  <si>
    <t>13-24</t>
  </si>
  <si>
    <t>https://www.scopus.com/inward/record.uri?eid=2-s2.0-85066120960&amp;partnerID=40&amp;md5=a4f3174d4b18d12dbe30f410edc3c27e</t>
  </si>
  <si>
    <t>Algorithmic music composition for computer games based on L-system</t>
  </si>
  <si>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</si>
  <si>
    <t>Algorithms; Data compression; Trees (mathematics), algorithmic; Interactive music; L-systems; Music composition; Real time, Computer games</t>
  </si>
  <si>
    <t>Fridenfalk, M.</t>
  </si>
  <si>
    <t>2015 IEEE Games Entertainment Media Conference, GEM 2015</t>
  </si>
  <si>
    <t>https://www.scopus.com/inward/record.uri?eid=2-s2.0-84963995259&amp;doi=10.1109%2fGEM.2015.7377230&amp;partnerID=40&amp;md5=81cac491b5d25611125808e49fe85f52</t>
  </si>
  <si>
    <t>Creating games as authentic learning in the information technology classroom</t>
  </si>
  <si>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</si>
  <si>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</si>
  <si>
    <t>Frydenberg, M.</t>
  </si>
  <si>
    <t>Proceedings of the International Conference on e-Learning 2015, E-LEARNING 2015 - Part of the Multi Conference on Computer Science and Information Systems 2015</t>
  </si>
  <si>
    <t>113-120</t>
  </si>
  <si>
    <t>https://www.scopus.com/inward/record.uri?eid=2-s2.0-84964937613&amp;partnerID=40&amp;md5=fd35ff2217fc613adfc76620862a81e7</t>
  </si>
  <si>
    <t>To create intelligent adaptive neuro-controller of game opponent from UCT-created data</t>
  </si>
  <si>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</si>
  <si>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</si>
  <si>
    <t>Fu, Y.; Yang, S.; He, S.; Yang, J.; Liu, X.; Chen, Y. &amp; Ji, D.</t>
  </si>
  <si>
    <t>6th International Conference on Fuzzy Systems and Knowledge Discovery, FSKD 2009</t>
  </si>
  <si>
    <t>445-449</t>
  </si>
  <si>
    <t>https://www.scopus.com/inward/record.uri?eid=2-s2.0-76349114716&amp;doi=10.1109%2fFSKD.2009.746&amp;partnerID=40&amp;md5=4b3cd9a887bbc5ee3ada762111ee764e</t>
  </si>
  <si>
    <t>Designing a hybrid position evaluation function for Chinese-chess computer game</t>
  </si>
  <si>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</si>
  <si>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</si>
  <si>
    <t>Fu, T. &amp; Yin, H.</t>
  </si>
  <si>
    <t>ICSESS 2012 - Proceedings of 2012 IEEE 3rd International Conference on Software Engineering and Service Science</t>
  </si>
  <si>
    <t>75-78</t>
  </si>
  <si>
    <t>https://www.scopus.com/inward/record.uri?eid=2-s2.0-84866515246&amp;doi=10.1109%2fICSESS.2012.6269409&amp;partnerID=40&amp;md5=ff492e65884b3b44d5d58520722d1874</t>
  </si>
  <si>
    <t>A systematic literature review to identify empirical evidence on the use of computer games in business education and training</t>
  </si>
  <si>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</si>
  <si>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</si>
  <si>
    <t>Fu, K.; Hainey, T. &amp; Baxter, G.</t>
  </si>
  <si>
    <t>https://www.scopus.com/inward/record.uri?eid=2-s2.0-84996868060&amp;partnerID=40&amp;md5=8b05ad347e314a09e4cbfc832adbde64</t>
  </si>
  <si>
    <t>A study of motivation for playing computer games at tertiary education level in China</t>
  </si>
  <si>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</si>
  <si>
    <t>Motivation; Students; Surveys, Games for learning; Intrinsic motivation; Learning experiences; Learning mechanism; Longitudinal study; Positive attitude; Postgraduate students; Tertiary education, Computer games</t>
  </si>
  <si>
    <t>Fu, K.; Yuan, Y.; Mai, E. L.-C. &amp; He, J.</t>
  </si>
  <si>
    <t>Proceedings of the 14th International Conference on Game Based Learning, ECGBL 2020</t>
  </si>
  <si>
    <t>188-196</t>
  </si>
  <si>
    <t>https://www.scopus.com/inward/record.uri?eid=2-s2.0-85097742575&amp;doi=10.34190%2fGBL.20.164&amp;partnerID=40&amp;md5=abfb05b953dcc39ac5317d8e63309827</t>
  </si>
  <si>
    <t>Intelligent agents, voice and facial recognition applied in videogames in order to stimulate cognitive development of children - A case study of Tictactoe in 3D</t>
  </si>
  <si>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</si>
  <si>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</si>
  <si>
    <t>Fuertes, W.; Pilaluisa, F.; Zambrano, M.; Villacís, C.; Aules, H. &amp; Toulkeridis, T.</t>
  </si>
  <si>
    <t>Proceedings of Computing Conference 2017</t>
  </si>
  <si>
    <t>1152-1159</t>
  </si>
  <si>
    <t>https://www.scopus.com/inward/record.uri?eid=2-s2.0-85046033366&amp;doi=10.1109%2fSAI.2017.8252235&amp;partnerID=40&amp;md5=051204a6c71fc0c70b196ccb6045e7f2</t>
  </si>
  <si>
    <t>Autonomously acquiring a video game agent's behavior: Letting players feel like playing with a human player</t>
  </si>
  <si>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</si>
  <si>
    <t>Autonomous agents; Human computer interaction; Mergers and acquisitions; Reinforcement learning; Software design, Agent behavior; Behavior patterns; Biological constraints; Human behaviors; Human players; Strategy acquisitions; Video game; Video game development, Behavioral research</t>
  </si>
  <si>
    <t>Fujii, N.; Sato, Y.; Wakama, H. &amp; Katayose, H.</t>
  </si>
  <si>
    <t>490-493</t>
  </si>
  <si>
    <t>https://www.scopus.com/inward/record.uri?eid=2-s2.0-84868022566&amp;doi=10.1007%2f978-3-642-34292-9_42&amp;partnerID=40&amp;md5=10d3bc0fb24eb173609a331ee5db9b58</t>
  </si>
  <si>
    <t>Different perceptions of computer science</t>
  </si>
  <si>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</si>
  <si>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</si>
  <si>
    <t>Funke, A.; Berges, M. &amp; Hubwieser, P.</t>
  </si>
  <si>
    <t>Proceedings - 2016 International Conference on Learning and Teaching in Computing and Engineering, LaTiCE 2016</t>
  </si>
  <si>
    <t>14-18</t>
  </si>
  <si>
    <t>https://www.scopus.com/inward/record.uri?eid=2-s2.0-85002694057&amp;doi=10.1109%2fLaTiCE.2016.1&amp;partnerID=40&amp;md5=b0fcdeb16c5833e8fc11eaf0ad081c0c</t>
  </si>
  <si>
    <t>On gamifying the transcription of digital video lectures</t>
  </si>
  <si>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</si>
  <si>
    <t>Computer games; Computer graphics; Gallium alloys; Multimedia systems; Transcription, Accessibility; Automatic transcription; Computational power; Digital videos; Game approach; Games with a purpose; Speech recognition technology; Video lectures, Speech recognition</t>
  </si>
  <si>
    <t>Furini, M.</t>
  </si>
  <si>
    <t>23-31</t>
  </si>
  <si>
    <t>https://www.scopus.com/inward/record.uri?eid=2-s2.0-84959466501&amp;doi=10.1016%2fj.entcom.2015.08.002&amp;partnerID=40&amp;md5=a6c10ba84093857294e2796170bf86b0</t>
  </si>
  <si>
    <t>Evaluation of learning outcomes using an educational iPhone game vs. traditional game</t>
  </si>
  <si>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</si>
  <si>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</si>
  <si>
    <t>Furió, D.; González-Gancedo, S.; Juan, M.-C.; Seguí, I. &amp; Rando, N.</t>
  </si>
  <si>
    <t>1-23</t>
  </si>
  <si>
    <t>https://www.scopus.com/inward/record.uri?eid=2-s2.0-84873661336&amp;doi=10.1016%2fj.compedu.2012.12.001&amp;partnerID=40&amp;md5=4e5bfd1c5cd774847c17a56e5a570754</t>
  </si>
  <si>
    <t>cited By 110</t>
  </si>
  <si>
    <t>Streamlining domain analysis for digital games product lines</t>
  </si>
  <si>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</si>
  <si>
    <t>Computer software reusability, Development process; Digital games; Domain analysis; Domain engineering; Macro domains; Product-lines; Software Product Line; Software product line (SPLs), Computer games</t>
  </si>
  <si>
    <t>Furtado, A. W. B.; Santos, A. L. M. &amp; Ramalho, G. L.</t>
  </si>
  <si>
    <t>316-330</t>
  </si>
  <si>
    <t>https://www.scopus.com/inward/record.uri?eid=2-s2.0-78049405732&amp;doi=10.1007%2f978-3-642-15579-6_22&amp;partnerID=40&amp;md5=36dc531dd5107ba35baaa27c46fa5a4a</t>
  </si>
  <si>
    <t>Computational Aspects of Uncertainty Profiles and Angel-Daemon Games</t>
  </si>
  <si>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</si>
  <si>
    <t>Computation theory; Computational complexity; Computer games; Fault tolerance; Parallel processing systems, Algorithmic Game Theory; Angel-daemon games; Nash equilibria; Orchestrations; Succinct games; Zero-sum game, Game theory</t>
  </si>
  <si>
    <t>Gabarro, J.; Garcia, A. &amp; Serna, M.</t>
  </si>
  <si>
    <t>Theory of Computing Systems</t>
  </si>
  <si>
    <t>83-110</t>
  </si>
  <si>
    <t>https://www.scopus.com/inward/record.uri?eid=2-s2.0-84893756550&amp;doi=10.1007%2fs00224-013-9481-0&amp;partnerID=40&amp;md5=f6a19fc643a9865bbeb7c8683379980d</t>
  </si>
  <si>
    <t>Designing a serious game for in-field interventions to promote nightlife well-being</t>
  </si>
  <si>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</si>
  <si>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</si>
  <si>
    <t>Gamberini, L.; Zamboni, L.; Privitera, A.; De Giuli, G.; Villa, C. &amp; Spagnolli, A.</t>
  </si>
  <si>
    <t>Annual Review of CyberTherapy and Telemedicine</t>
  </si>
  <si>
    <t>70-74</t>
  </si>
  <si>
    <t>https://www.scopus.com/inward/record.uri?eid=2-s2.0-84894275031&amp;partnerID=40&amp;md5=a8133ecf8669fe0d32ceb692650d417f</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</si>
  <si>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</si>
  <si>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</si>
  <si>
    <t>Software testing; Virtual reality, Automatic test generation; Autonomous driving; Procedural content generations; Search-based testing; Software failure; Software systems; Testing technique; Virtual scenario, Autonomous vehicles</t>
  </si>
  <si>
    <t>Gambi, A.; Mueller, M. &amp; Fraser, G.</t>
  </si>
  <si>
    <t>ISSTA 2019 - Proceedings of the 28th ACM SIGSOFT International Symposium on Software Testing and Analysis</t>
  </si>
  <si>
    <t>273-283</t>
  </si>
  <si>
    <t>https://www.scopus.com/inward/record.uri?eid=2-s2.0-85070638807&amp;doi=10.1145%2f3293882.3330566&amp;partnerID=40&amp;md5=20e68981bd15483f46ef5832d78075e4</t>
  </si>
  <si>
    <t>cited By 34</t>
  </si>
  <si>
    <t>Immersive virtual reality deployment in a lean manufacturing environment</t>
  </si>
  <si>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</si>
  <si>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</si>
  <si>
    <t>Gamlin, A.; Breedon, P. &amp; Medjdoub, B.</t>
  </si>
  <si>
    <t>Proceedings - 2014 International Conference on Interactive Technologies and Games, iTAG 2014</t>
  </si>
  <si>
    <t>51-58</t>
  </si>
  <si>
    <t>https://www.scopus.com/inward/record.uri?eid=2-s2.0-84921367892&amp;doi=10.1109%2fiTAG.2014.13&amp;partnerID=40&amp;md5=1428b68c9e6517f10808af735367ff6c</t>
  </si>
  <si>
    <t>ENVyMyCar: A multiplayer car racing game for teaching computer graphics</t>
  </si>
  <si>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</si>
  <si>
    <t>Computer graphics; Curricula; Distributed computer systems; Education; Racing automobiles; Students; Teaching, Communication and synchronizations; In contexts; Introductory course; Multiplayers; Picking up, Computer games</t>
  </si>
  <si>
    <t>Ganovelli, F. &amp; Corsini, M.</t>
  </si>
  <si>
    <t>2025-2032</t>
  </si>
  <si>
    <t>https://www.scopus.com/inward/record.uri?eid=2-s2.0-72249112313&amp;doi=10.1111%2fj.1467-8659.2009.01425.x&amp;partnerID=40&amp;md5=917f0686438421c4fb1dc549712349c0</t>
  </si>
  <si>
    <t>An improved progressive mesh and streaming transmission strategy</t>
  </si>
  <si>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</si>
  <si>
    <t>Better performance; Digital museums; Huffman encoding; Limited bandwidth; Progressive encoding; Progressive Mesh; Transmission data; Transmission strategies, Computer science; Three dimensional; Virtual reality, Three dimensional computer graphics</t>
  </si>
  <si>
    <t>Gao, Y.; Jia, J. &amp; Ye, X.</t>
  </si>
  <si>
    <t>Proceedings of 2nd International Conference on Computer Science and Network Technology, ICCSNT 2012</t>
  </si>
  <si>
    <t>2024-2028</t>
  </si>
  <si>
    <t>https://www.scopus.com/inward/record.uri?eid=2-s2.0-84880226276&amp;doi=10.1109%2fICCSNT.2012.6526316&amp;partnerID=40&amp;md5=66bd9fdb51b50e910212a72edeba32c8</t>
  </si>
  <si>
    <t>A solving strategy of connect6 based on K-in-a-row types</t>
  </si>
  <si>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</si>
  <si>
    <t>Gao, Q. &amp; Xu, X.</t>
  </si>
  <si>
    <t>5041-5045</t>
  </si>
  <si>
    <t>https://www.scopus.com/inward/record.uri?eid=2-s2.0-84983792066&amp;doi=10.1109%2fCCDC.2016.7531896&amp;partnerID=40&amp;md5=11292a77f60c2fd58e7bf60a9fc0b6d1</t>
  </si>
  <si>
    <t>Multiobjective noncooperative game model for cost-based task scheduling in cloud computing</t>
  </si>
  <si>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</si>
  <si>
    <t>Cloud computing; Game theory; Multiobjective optimization; Multitasking, Complex environments; Game models; Game-Based; Multi objective; Noncooperative game; Noncooperative game models; Task-scheduling, Computer games</t>
  </si>
  <si>
    <t>Gao, Z.; Wang, Y.; Gao, Y. &amp; Ren, X.</t>
  </si>
  <si>
    <t>https://www.scopus.com/inward/record.uri?eid=2-s2.0-85076377923&amp;doi=10.1002%2fcpe.5570&amp;partnerID=40&amp;md5=d73b404553fe4a787b338c749883e617</t>
  </si>
  <si>
    <t>Value Function Dynamic Estimation in Reinforcement Learning based on Data Adequacy</t>
  </si>
  <si>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</si>
  <si>
    <t>Big data; Cluster computing; Computer games, Computational resources; Data adequacy; Decision problems; Dynamic estimation; MicroSoft; Value functions, Reinforcement learning</t>
  </si>
  <si>
    <t>Gao, H.; Pan, Y.; Tang, J.; Zeng, Y.; Chai, P. &amp; Cao, L.</t>
  </si>
  <si>
    <t>204-208</t>
  </si>
  <si>
    <t>https://www.scopus.com/inward/record.uri?eid=2-s2.0-85090892837&amp;doi=10.1145%2f3409501.3409517&amp;partnerID=40&amp;md5=24c132e0a88824a017ed546d0e7fd04a</t>
  </si>
  <si>
    <t>A Comparative Usability Analysis of Handheld Game Consoles</t>
  </si>
  <si>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</si>
  <si>
    <t>Usability engineering; User experience, Ease-of-use; Game consoles; Multiple operations; Novice user; Portable video; Usability analysis; Usability modeling; Video game, Human computer interaction</t>
  </si>
  <si>
    <t>Gao, W.; Wang, Y.; Zhang, W.; Qin, C. &amp; Soares, M. M.</t>
  </si>
  <si>
    <t>439-451</t>
  </si>
  <si>
    <t>https://www.scopus.com/inward/record.uri?eid=2-s2.0-85088742890&amp;doi=10.1007%2f978-3-030-49760-6_31&amp;partnerID=40&amp;md5=35a8faaf4f0ed0439c8b8aeb2f28b585</t>
  </si>
  <si>
    <t>Accessible Features to Support Visually Impaired People in Game Development: : A Systematic Literature Review of the last 15 years</t>
  </si>
  <si>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</si>
  <si>
    <t>Computer games; Information systems; Information use; Navigation systems, Game development; Online database; Search protocols; Systematic literature review; Systematic Review; Visual impairment; Visually impaired; Visually impaired people, Software design</t>
  </si>
  <si>
    <t>Garcez, L.; Thiry, M. &amp; Fernandes, A.</t>
  </si>
  <si>
    <t>Iberian Conference on Information Systems and Technologies, CISTI</t>
  </si>
  <si>
    <t>https://www.scopus.com/inward/record.uri?eid=2-s2.0-85089031990&amp;doi=10.23919%2fCISTI49556.2020.9140904&amp;partnerID=40&amp;md5=82c50576de1d5d98b637a6308dc2b352</t>
  </si>
  <si>
    <t>Able to Create, Able to (Self-)Improve: How an Inclusive Game Framework Fostered Self-Improvement Through Creation and Play in Alcohol and Drugs Rehabilitation</t>
  </si>
  <si>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</si>
  <si>
    <t>Health care; Human computer interaction; Software design, End user development; Game accessibility; Game development; Human-centered computing; Meta-design; Universal Design, Computer games</t>
  </si>
  <si>
    <t>Garcia, F. E.; Brandão, R. P.; Mendes, G. C. P. &amp; Neris, V. P. A.</t>
  </si>
  <si>
    <t>337-358</t>
  </si>
  <si>
    <t>https://www.scopus.com/inward/record.uri?eid=2-s2.0-85072849497&amp;doi=10.1007%2f978-3-030-29381-9_21&amp;partnerID=40&amp;md5=541949e2cb8d9178d3e1d852a32edd22</t>
  </si>
  <si>
    <t>Development of software architecture for a 3d virtual environment with the incorporation of a reactive intelligent agent</t>
  </si>
  <si>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</si>
  <si>
    <t>Garcia, T. J. L.; Rodriguez-Aguilar, R. M.; Alvarez-Cedillo, J. A. &amp; Alvarez-Sanchez, T.</t>
  </si>
  <si>
    <t>Journal of Theoretical and Applied Information Technology</t>
  </si>
  <si>
    <t>4589-4599</t>
  </si>
  <si>
    <t>https://www.scopus.com/inward/record.uri?eid=2-s2.0-85073613701&amp;partnerID=40&amp;md5=b790fb7651f4cbc2603b5590a36148aa</t>
  </si>
  <si>
    <t>A framework for tailorable games: toward inclusive end-user development of inclusive games</t>
  </si>
  <si>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</si>
  <si>
    <t>Human computer interaction, Alcohol and drugs; Collaborative Work; Emotional disability; End user development; Heterogeneous interactions; Jigsaw puzzles; Low literacies; Public healthcares, Computer games</t>
  </si>
  <si>
    <t>Garcia, F. E. &amp; de Almeida Neris, V. P.</t>
  </si>
  <si>
    <t>https://www.scopus.com/inward/record.uri?eid=2-s2.0-85096399867&amp;doi=10.1007%2fs10209-020-00779-8&amp;partnerID=40&amp;md5=f42d7eddfcabd87b01abb122687339e0</t>
  </si>
  <si>
    <t>Teaching Computer Science with Abstract Strategy Games</t>
  </si>
  <si>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</si>
  <si>
    <t>Education computing; History; Trees (mathematics), Best practices; Complete information; Game trees; Interactive tutorials; Strategy games, Computer games</t>
  </si>
  <si>
    <t>Garcia, D.; Bezakova, I.; Blank, A. &amp; Terrell, N.</t>
  </si>
  <si>
    <t>1232-1233</t>
  </si>
  <si>
    <t>https://www.scopus.com/inward/record.uri?eid=2-s2.0-85103307281&amp;doi=10.1145%2f3408877.3432572&amp;partnerID=40&amp;md5=db8886c80bc702195cea3cd3d346b205</t>
  </si>
  <si>
    <t>Design of a software of data management and analysis in patient treatments through videogames</t>
  </si>
  <si>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</si>
  <si>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</si>
  <si>
    <t>Garcia-Bedoya, O.; Holman, B.; Rios, S. G.; Diaz, C. O. &amp; Ruiz, G.</t>
  </si>
  <si>
    <t>2019 Congreso Internacional de Innovacion y Tendencias en Ingenieria, CONIITI 2019 - Conference Proceedings</t>
  </si>
  <si>
    <t>https://www.scopus.com/inward/record.uri?eid=2-s2.0-85079076915&amp;doi=10.1109%2fCONIITI48476.2019.8960701&amp;partnerID=40&amp;md5=5cc4d5eb96251a5dd54a375be6ba4a94</t>
  </si>
  <si>
    <t>Assessment of a Mobile Game (MobileKids Monster Manor") to Promote Physical Activity among Children"</t>
  </si>
  <si>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</si>
  <si>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</si>
  <si>
    <t>Garde, A.; Umedaly, A.; Abulnaga, S. M.; Robertson, L.; Junker, A.; Chanoine, J. P.; Ansermino, J. M. &amp; Dumont, G. A.</t>
  </si>
  <si>
    <t>149-158</t>
  </si>
  <si>
    <t>https://www.scopus.com/inward/record.uri?eid=2-s2.0-84992702425&amp;doi=10.1089%2fg4h.2014.0095&amp;partnerID=40&amp;md5=a070db2efdeb6a2aabf911455ed742ef</t>
  </si>
  <si>
    <t>cited By 36</t>
  </si>
  <si>
    <t>The winning strategy of Tic Tac Toe Game model by using Theoretical Computer Science</t>
  </si>
  <si>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</si>
  <si>
    <t>Algorithms; Computers; Machinery; Turing machines, Computation rules; Decision modeling; Human players; Special symbols; Theoretical computer science; Tic-Tac-Toe; Tic-Tac-Toe game; Winning strategy, Computer games</t>
  </si>
  <si>
    <t>Garg, S.; Songara, D. &amp; Maheshwari, S.</t>
  </si>
  <si>
    <t>2017 International Conference on Computer, Communications and Electronics, COMPTELIX 2017</t>
  </si>
  <si>
    <t>89-95</t>
  </si>
  <si>
    <t>https://www.scopus.com/inward/record.uri?eid=2-s2.0-85034621815&amp;doi=10.1109%2fCOMPTELIX.2017.8003944&amp;partnerID=40&amp;md5=4caa8429dff2ff732a4833102b7d012e</t>
  </si>
  <si>
    <t>Serious Game Development as a Creative Learning Experience: Lessons Learnt</t>
  </si>
  <si>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</si>
  <si>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</si>
  <si>
    <t>Garneli, V.; Giannakos, M. N.; Chorianopoulos, K. &amp; Jaccheri, L.</t>
  </si>
  <si>
    <t>Proceedings - 4th International Workshop on Games and Software Engineering, GAS 2015</t>
  </si>
  <si>
    <t>36-42</t>
  </si>
  <si>
    <t>https://www.scopus.com/inward/record.uri?eid=2-s2.0-85009159846&amp;doi=10.1109%2fGAS.2015.14&amp;partnerID=40&amp;md5=0d0e8c905b717392197271aa254760dd</t>
  </si>
  <si>
    <t>The effects of video game making within science content on student computational thinking skills and performance</t>
  </si>
  <si>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</si>
  <si>
    <t>Garneli, V. &amp; Chorianopoulos, K.</t>
  </si>
  <si>
    <t>Interactive Technology and Smart Education</t>
  </si>
  <si>
    <t>301-318</t>
  </si>
  <si>
    <t>https://www.scopus.com/inward/record.uri?eid=2-s2.0-85065675248&amp;doi=10.1108%2fITSE-11-2018-0097&amp;partnerID=40&amp;md5=d36b496760e3c9e4442a3e95078aec3f</t>
  </si>
  <si>
    <t>Combining moving bodies with digital elements: Design space between players and screens</t>
  </si>
  <si>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</si>
  <si>
    <t>Digital games; Exertion games; Game design; Kinesthetic interaction; Movement-based games; Performance; Proxemics; Social interactions; Social play, Computer games; Software design, Design</t>
  </si>
  <si>
    <t>Garner, J.; Wood, G.; Pijnappel, S.; Murer, M. &amp; Mueller, F.</t>
  </si>
  <si>
    <t>https://www.scopus.com/inward/record.uri?eid=2-s2.0-84886395332&amp;doi=10.1145%2f2513002.2513014&amp;partnerID=40&amp;md5=68565ac8274af83df1c6036d62108302</t>
  </si>
  <si>
    <t>Autonomous virtual vehicles with FNN-GA and Q-learning in a video game environment</t>
  </si>
  <si>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</si>
  <si>
    <t>Autonomous vehicles; E-learning; Feedforward neural networks; Genetic algorithms; Reinforcement learning; Software agents, 2D video; GA algorithm; Q-learning; Q-learning algorithms; Video game; Virtual vehicles, Learning algorithms</t>
  </si>
  <si>
    <t>Garnica, C. A.; Carlos Barrero, J. &amp; Chaves, M. L.</t>
  </si>
  <si>
    <t>2020 Congreso Internacional de Innovacion y Tendencias en Ingenieria, CONIITI 2020 - Conference Proceedings</t>
  </si>
  <si>
    <t>https://www.scopus.com/inward/record.uri?eid=2-s2.0-85096555795&amp;doi=10.1109%2fCONIITI51147.2020.9240296&amp;partnerID=40&amp;md5=af97061d8722a3487f3b25162e3608e8</t>
  </si>
  <si>
    <t>Mind the change!-Public sector as an arena for user experience design</t>
  </si>
  <si>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</si>
  <si>
    <t>Computer games; Libraries; Museums; Software testing; User centered design, Competencies; Design services; Design strategies; Design thinking; Public institution; Public sector; Public servants; User experience design, Human computer interaction</t>
  </si>
  <si>
    <t>Gasparini, A. &amp; Kautonen, H.</t>
  </si>
  <si>
    <t>https://www.scopus.com/inward/record.uri?eid=2-s2.0-84997523813&amp;doi=10.1145%2f2971485.2987686&amp;partnerID=40&amp;md5=816b207bdc05a4603cb815bd3107e90c</t>
  </si>
  <si>
    <t>Outreach project introducing computer engineering to high school students</t>
  </si>
  <si>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</si>
  <si>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</si>
  <si>
    <t>Gasser, M.; Lu, Y.-H. &amp; Koh, C.-K.</t>
  </si>
  <si>
    <t>F2E1-F2E5</t>
  </si>
  <si>
    <t>https://www.scopus.com/inward/record.uri?eid=2-s2.0-78751472144&amp;doi=10.1109%2fFIE.2010.5673580&amp;partnerID=40&amp;md5=adfce74f4f9f4c0d83c1eb104632b7b0</t>
  </si>
  <si>
    <t>A principled method for exploiting opening books</t>
  </si>
  <si>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</si>
  <si>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</si>
  <si>
    <t>Gaudel, R.; Hoock, J.-B.; Pérez, J.; Sokolovska, N. &amp; Teytaud, O.</t>
  </si>
  <si>
    <t>136-144</t>
  </si>
  <si>
    <t>https://www.scopus.com/inward/record.uri?eid=2-s2.0-79952011310&amp;doi=10.1007%2f978-3-642-17928-0_13&amp;partnerID=40&amp;md5=6028201ea025d90299e1796e7777d6f5</t>
  </si>
  <si>
    <t>Why analog games now?</t>
  </si>
  <si>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</si>
  <si>
    <t>Computer games; Software design; Students, Community learning; Formal education; Game development; Game-based Learning; Informal learning; Professional development; Research and development; Research purpose, Human computer interaction</t>
  </si>
  <si>
    <t>Gaydos, M. &amp; Jiménez, O.</t>
  </si>
  <si>
    <t>204-209</t>
  </si>
  <si>
    <t>https://www.scopus.com/inward/record.uri?eid=2-s2.0-85097757300&amp;doi=10.34190%2fGBL.20.140&amp;partnerID=40&amp;md5=4116ee1e2e236ecb333805bb7bd05407</t>
  </si>
  <si>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2020 Dechema e.V.. All rights reserved."</t>
  </si>
  <si>
    <t>https://www.scopus.com/inward/record.uri?eid=2-s2.0-85096678728&amp;doi=10.34190%2fGBL.20.140&amp;partnerID=40&amp;md5=d5c5f2dae5b820dbd3fc467af95bf1b1</t>
  </si>
  <si>
    <t>Aspect Weaving for Multiple Video Game Engines using Composition Specifications</t>
  </si>
  <si>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</si>
  <si>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</si>
  <si>
    <t>Geisle, B. J. &amp; Kavag, S. L.</t>
  </si>
  <si>
    <t>ENASE 2020 - Proceedings of the 15th International Conference on Evaluation of Novel Approaches to Software Engineering</t>
  </si>
  <si>
    <t>454-462</t>
  </si>
  <si>
    <t>https://www.scopus.com/inward/record.uri?eid=2-s2.0-85088383246&amp;partnerID=40&amp;md5=ebffde759ce41eb3cc3b488cb240458f</t>
  </si>
  <si>
    <t>GAMESPECT: Aspect Oriented Programming for a Video Game Engine using Meta-languages</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</si>
  <si>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</si>
  <si>
    <t>Aspect oriented programming; Digital subscriber lines; DSL; Human computer interaction; Natural language processing systems; Problem oriented languages; Software engineering, Aspect-oriented; metalanguage; multilanguage; Scripting languages; Video game, C++ (programming language)</t>
  </si>
  <si>
    <t>Geisler, B. J.; Mitropoulos, F. J. &amp; Kavage, S.</t>
  </si>
  <si>
    <t>Conference Proceedings - IEEE SOUTHEASTCON</t>
  </si>
  <si>
    <t>https://www.scopus.com/inward/record.uri?eid=2-s2.0-85082395226&amp;doi=10.1109%2fSoutheastCon42311.2019.9020369&amp;partnerID=40&amp;md5=71e6ea57a2d2a381cc97b73d4dbbf0c7</t>
  </si>
  <si>
    <t>A Multi-engine Aspect-Oriented Language with Modeling Integration for Video Game Design</t>
  </si>
  <si>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</si>
  <si>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</si>
  <si>
    <t>Geisler, B. J. &amp; Kavage, S. L.</t>
  </si>
  <si>
    <t>336-359</t>
  </si>
  <si>
    <t>https://www.scopus.com/inward/record.uri?eid=2-s2.0-85103246698&amp;doi=10.1007%2f978-3-030-70006-5_14&amp;partnerID=40&amp;md5=18df14eaec5fcfca595a3ea32065166c</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</si>
  <si>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</si>
  <si>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</si>
  <si>
    <t>Cellular automata; Computer games; Context free grammars; Software design, Corrective actions; Game development; Hybrid approach; Hybrid techniques; Level design; Procedural content generations; Video game levels, Human computer interaction</t>
  </si>
  <si>
    <t>Gellel, A. &amp; Sweetser, P.</t>
  </si>
  <si>
    <t>https://www.scopus.com/inward/record.uri?eid=2-s2.0-85092312382&amp;doi=10.1145%2f3402942.3402945&amp;partnerID=40&amp;md5=17e3ce19696e2883b30d7bc6ab15e51d</t>
  </si>
  <si>
    <t>Creating wheelchair-controlled video games: Challenges and opportunities when involving young people with mobility impairments and game design experts</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</si>
  <si>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</si>
  <si>
    <t>Curricula; Design; Interactive computer graphics; Software design; Wheelchairs, Accessibility; Controlled motions; Domain knowledge; Game design; Game development; Participatory design; University students; User involvement, Human computer interaction</t>
  </si>
  <si>
    <t>Gerling, K. M.; Linehan, C.; Kirman, B.; Kalyn, M. R.; Evans, A. B. &amp; Hicks, K. C.</t>
  </si>
  <si>
    <t>International Journal of Human Computer Studies</t>
  </si>
  <si>
    <t>64-73</t>
  </si>
  <si>
    <t>https://www.scopus.com/inward/record.uri?eid=2-s2.0-84941703213&amp;doi=10.1016%2fj.ijhcs.2015.08.009&amp;partnerID=40&amp;md5=3e872045b37e5c51295b84f2e69b5d66</t>
  </si>
  <si>
    <t>Interdisciplinary projects in the academic studio</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</si>
  <si>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</si>
  <si>
    <t>Formal methods; Groupware; Software design; Students; Studios, Computer Science Education; Design-based research; Higher education; Interdisciplinary education; Project based learning; Scrum; Sociocultural cognition theory, Education computing</t>
  </si>
  <si>
    <t>Gestwicki, P. &amp; McNely, B.</t>
  </si>
  <si>
    <t>ACM Transactions on Computing Education</t>
  </si>
  <si>
    <t>https://www.scopus.com/inward/record.uri?eid=2-s2.0-85051208824&amp;doi=10.1145%2f2732157&amp;partnerID=40&amp;md5=ffcd7370ebb6ed78c2865bedf47939b4</t>
  </si>
  <si>
    <t>Virus combat: Promoting awareness on viruses through video game</t>
  </si>
  <si>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</si>
  <si>
    <t>Ghani, D. A. &amp; Bin Redzuan, R. I. F.</t>
  </si>
  <si>
    <t>International Journal of Innovative Technology and Exploring Engineering</t>
  </si>
  <si>
    <t>187-190</t>
  </si>
  <si>
    <t>https://www.scopus.com/inward/record.uri?eid=2-s2.0-85074363713&amp;doi=10.35940%2fijitee.K1030.09811S219&amp;partnerID=40&amp;md5=f7bbc3047a825b2191541723374b7279</t>
  </si>
  <si>
    <t>Design Elements during Development of Videogame Programs for Children with Autism Spectrum Disorder: Stakeholders' Viewpoints</t>
  </si>
  <si>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</si>
  <si>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</si>
  <si>
    <t>Ghanouni, P.; Jarus, T.; Zwicker, J. G.; Lucyshyn, J.; Fenn, B. &amp; Stokley, E.</t>
  </si>
  <si>
    <t>137-145</t>
  </si>
  <si>
    <t>https://www.scopus.com/inward/record.uri?eid=2-s2.0-85083912674&amp;doi=10.1089%2fg4h.2019.0070&amp;partnerID=40&amp;md5=58be2dd80089a16efd9b4888501af139</t>
  </si>
  <si>
    <t>A novel privacy technique for Augmented Reality cloud gaming based on image authentication</t>
  </si>
  <si>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</si>
  <si>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</si>
  <si>
    <t>Gharsallaoui, R.; Hamdi, M. &amp; Kim, T.-H.</t>
  </si>
  <si>
    <t>2017 13th International Wireless Communications and Mobile Computing Conference, IWCMC 2017</t>
  </si>
  <si>
    <t>252-257</t>
  </si>
  <si>
    <t>https://www.scopus.com/inward/record.uri?eid=2-s2.0-85027830659&amp;doi=10.1109%2fIWCMC.2017.7986295&amp;partnerID=40&amp;md5=3a876f182b27cdd2bda4a9b7b51650ba</t>
  </si>
  <si>
    <t>MC-GAN: A Reimplementation of GameGAN with a Gaming Perspective</t>
  </si>
  <si>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</si>
  <si>
    <t>Artificial intelligence; Computer games, Best choice; Complex model; Game development; Game elements; Game Engine; Making process, Software design</t>
  </si>
  <si>
    <t>Ghasemshirazi, S.; Shirvani, G. &amp; Raisi, S.</t>
  </si>
  <si>
    <t>2021 7th International Conference on Web Research, ICWR 2021</t>
  </si>
  <si>
    <t>323-328</t>
  </si>
  <si>
    <t>https://www.scopus.com/inward/record.uri?eid=2-s2.0-85107670127&amp;doi=10.1109%2fICWR51868.2021.9443138&amp;partnerID=40&amp;md5=3d8349095def1f39ccb9d4722afcc829</t>
  </si>
  <si>
    <t>An incremental method for extracting tests from object-oriented specification</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</si>
  <si>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</si>
  <si>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</si>
  <si>
    <t>Ghoreshi, M. &amp; Haghighi, H.</t>
  </si>
  <si>
    <t>1-26</t>
  </si>
  <si>
    <t>https://www.scopus.com/inward/record.uri?eid=2-s2.0-84971219463&amp;doi=10.1016%2fj.infsof.2016.05.005&amp;partnerID=40&amp;md5=4b4542f913c3a75cafbc5bcdfadbc9a0</t>
  </si>
  <si>
    <t>Behavior trees in action: A study of robotics applications</t>
  </si>
  <si>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</si>
  <si>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</si>
  <si>
    <t>Ghzouli, R.; Berger, T.; Johnsen, E. B.; Dragule, S. &amp; Wasowski, A.</t>
  </si>
  <si>
    <t>SLE 2020 - Proceedings of the 13th ACM SIGPLAN International Conference on Software Language Engineering, Co-located with SPLASH 2020</t>
  </si>
  <si>
    <t>196-209</t>
  </si>
  <si>
    <t>https://www.scopus.com/inward/record.uri?eid=2-s2.0-85097712378&amp;doi=10.1145%2f3426425.3426942&amp;partnerID=40&amp;md5=4f9dc2229bd79320c9413c81ec232dd5</t>
  </si>
  <si>
    <t>User requirements for gamifying sports software</t>
  </si>
  <si>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</si>
  <si>
    <t>Augmented feedback; Average speed; evaluation; Interaction styles; Self-tracking; User requirements; Visual feedback; Visual information, Computer games; Experiments; Human engineering; Software engineering; Visual communication, SportS</t>
  </si>
  <si>
    <t>Giannakis, K.; Chorianopoulos, K. &amp; Jaccheri, L.</t>
  </si>
  <si>
    <t>22-26</t>
  </si>
  <si>
    <t>https://www.scopus.com/inward/record.uri?eid=2-s2.0-84890039324&amp;doi=10.1109%2fGAS.2013.6632585&amp;partnerID=40&amp;md5=25e7bbf13c097d8898ab6f6c742c1c57</t>
  </si>
  <si>
    <t>Quantitative evaluation of the Kinect skeleton tracker for physical rehabilitation exercises</t>
  </si>
  <si>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</si>
  <si>
    <t>Motion analysis; Physical therapy, Kinect; Microsoft kinect; Motion tracking; Physical rehabilitation; Quantitative evaluation; VICON; Video game, Musculoskeletal system</t>
  </si>
  <si>
    <t>Gieser, S. N.; Metsis, V. &amp; Makedon, F.</t>
  </si>
  <si>
    <t>https://www.scopus.com/inward/record.uri?eid=2-s2.0-84939240374&amp;doi=10.1145%2f2674396.2674429&amp;partnerID=40&amp;md5=b673f0945aca7ee78cb405552dba377a</t>
  </si>
  <si>
    <t>Z generation and fortnite: New ethical paradigms in video games design</t>
  </si>
  <si>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</si>
  <si>
    <t>Ethical aspects; Human engineering; Philosophical aspects; Professional aspects; Purchasing; Software design, Design elements; Engagement; Ethical values; Internet games; Software designers; User interaction; Video game, Human computer interaction</t>
  </si>
  <si>
    <t>Gil, R. M.; González, C.; Paderewski, P.; Arnedo-Moreno, J.; Domenech, M. &amp; De Frutos, M. L.</t>
  </si>
  <si>
    <t>https://www.scopus.com/inward/record.uri?eid=2-s2.0-85068876759&amp;doi=10.1145%2f3335595.3335613&amp;partnerID=40&amp;md5=a23d3178a8b5417376938d3edcb4176b</t>
  </si>
  <si>
    <t>Serious games as new educational tools: How effective are they? A meta-analysis of recent studies</t>
  </si>
  <si>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</si>
  <si>
    <t>Girard, C.; Ecalle, J. &amp; Magnan, A.</t>
  </si>
  <si>
    <t>Journal of Computer Assisted Learning</t>
  </si>
  <si>
    <t>207-219</t>
  </si>
  <si>
    <t>https://www.scopus.com/inward/record.uri?eid=2-s2.0-84875837419&amp;doi=10.1111%2fj.1365-2729.2012.00489.x&amp;partnerID=40&amp;md5=174094fa563c9759f1742775abee2607</t>
  </si>
  <si>
    <t>cited By 371</t>
  </si>
  <si>
    <t>Emotion in Models Meets Emotion in Design: Building True Affective Games</t>
  </si>
  <si>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</si>
  <si>
    <t>Affective Computing; Affective design; Affective gamings; Design phase; Emotional reactions; Models of affects, Computer games</t>
  </si>
  <si>
    <t>Gizvcka, B. &amp; Nalepa, G. J.</t>
  </si>
  <si>
    <t>458-462</t>
  </si>
  <si>
    <t>https://www.scopus.com/inward/record.uri?eid=2-s2.0-85057023668&amp;doi=10.1109%2fGEM.2018.8516439&amp;partnerID=40&amp;md5=c927145f763008378f10318a662aea38</t>
  </si>
  <si>
    <t>Using affective loop as auxilliary design tool for video games</t>
  </si>
  <si>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</si>
  <si>
    <t>Computer games; Data handling; Interactive computer graphics, Affective Computing; Affective loop; Data collection; Game design patterns; Innovative solutions; Modern technologies; research methods; Video game, Human computer interaction</t>
  </si>
  <si>
    <t>Gi zycka, B.</t>
  </si>
  <si>
    <t>https://www.scopus.com/inward/record.uri?eid=2-s2.0-85058627752&amp;partnerID=40&amp;md5=4c0edf5fba518b5def384727fa129e32</t>
  </si>
  <si>
    <t>Inclusive technologies, selective traditions: A socio-material case study of crowdfunded book publishing</t>
  </si>
  <si>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</si>
  <si>
    <t>Book publishing; crowdfunding; Inclusive technologies; Material features; Material practices; Socio materialities; Traditional publishing; unbound, Websites</t>
  </si>
  <si>
    <t>Gleasure, R.; O'Reilly, P. &amp; Cahalane, M.</t>
  </si>
  <si>
    <t>Journal of Information Technology</t>
  </si>
  <si>
    <t>326-343</t>
  </si>
  <si>
    <t>https://www.scopus.com/inward/record.uri?eid=2-s2.0-85029603495&amp;doi=10.1057%2fs41265-017-0041-y&amp;partnerID=40&amp;md5=3eb8900398ab48b4c3910017dfedea0a</t>
  </si>
  <si>
    <t>The possibilities of new technologies in process of education</t>
  </si>
  <si>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</si>
  <si>
    <t>Educational software; Elementary schools; In-process, Motivation, Software testing</t>
  </si>
  <si>
    <t>Glušac, D.; Namestovski, Ž. &amp; Tasić, I.</t>
  </si>
  <si>
    <t>MIPRO 2009 - 32nd International Convention Proceedings: Computers in Education</t>
  </si>
  <si>
    <t>292-296</t>
  </si>
  <si>
    <t>https://www.scopus.com/inward/record.uri?eid=2-s2.0-84896859433&amp;partnerID=40&amp;md5=ea318fafa2753eaf8a2258dd0e6982cd</t>
  </si>
  <si>
    <t>Why zombies cannot write significant source code: The Knowledge Game and the art of computer programming</t>
  </si>
  <si>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</si>
  <si>
    <t>Abstracting; Computer games; Computer program listings; Ontology, Knowledge Game; Levels of abstraction; Philosophy of information; Source codes, Computer programming</t>
  </si>
  <si>
    <t>Gobbo, F. &amp; Benini, M.</t>
  </si>
  <si>
    <t>Journal of Experimental and Theoretical Artificial Intelligence</t>
  </si>
  <si>
    <t>37-50</t>
  </si>
  <si>
    <t>https://www.scopus.com/inward/record.uri?eid=2-s2.0-84923637683&amp;doi=10.1080%2f0952813X.2014.940142&amp;partnerID=40&amp;md5=eb2d0f958b1bc37d47c8d027f1ced99b</t>
  </si>
  <si>
    <t>Gobbo-An alternative communication tool to students of apae with cerebral palsy</t>
  </si>
  <si>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</si>
  <si>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</si>
  <si>
    <t>Gobbo, M. R. M.; De Barbosa, C. R. S. C.; Coleti, T. A. &amp; De Sordi Junior, F.</t>
  </si>
  <si>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</si>
  <si>
    <t>259-263</t>
  </si>
  <si>
    <t>https://www.scopus.com/inward/record.uri?eid=2-s2.0-85040132904&amp;partnerID=40&amp;md5=07cb448128daba99c0b3930f97285b91</t>
  </si>
  <si>
    <t>Case study: Bunkerscape: Using the RAGE assets readerbench and rage analytics for the creation of a text adventure</t>
  </si>
  <si>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</si>
  <si>
    <t>Application programming interfaces (API); Application programs; Computer games; Education; Interoperability; Multimedia systems, Bunkerscape; RAGE; RAGE analytics; ReaderBench; Text adventure, Serious games</t>
  </si>
  <si>
    <t>Göbel, S.; Klee, S.; Roussos, A.; Liebig, J. F.; Müller, J. &amp; Markard, A.</t>
  </si>
  <si>
    <t>204-212</t>
  </si>
  <si>
    <t>https://www.scopus.com/inward/record.uri?eid=2-s2.0-85036473250&amp;partnerID=40&amp;md5=307aacd6bd3b63cce72ba32d26cacc46</t>
  </si>
  <si>
    <t>AI4U: A tool for game reinforcement learning experiments</t>
  </si>
  <si>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</si>
  <si>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</si>
  <si>
    <t>Gomes, G.; Vidal, C. A.; Cavalcante-Neto, J. B. &amp; Nogueira, Y. L. B.</t>
  </si>
  <si>
    <t>19-28</t>
  </si>
  <si>
    <t>https://www.scopus.com/inward/record.uri?eid=2-s2.0-85099449782&amp;doi=10.1109%2fSBGames51465.2020.00014&amp;partnerID=40&amp;md5=29849edace3902751b42f727ac8d464b</t>
  </si>
  <si>
    <t>A video game for learning brain evolution: A resource or a strategy?</t>
  </si>
  <si>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</si>
  <si>
    <t>E-learning; Education computing; Interactive computer graphics, Educational process; Instructional strategy; Learning; Learning resource; Qualitative analysis; Spearman correlation; Video game; Virtual learning, Human computer interaction</t>
  </si>
  <si>
    <t>Gomez, L. F. B.; Sotelo, M. C. B.; Higuera, N. S. R. &amp; Mendoza, B. J. R.</t>
  </si>
  <si>
    <t>Proceedings of the 13th International Conference on Cognition and Exploratory Learning in the Digital Age, CELDA 2016</t>
  </si>
  <si>
    <t>https://www.scopus.com/inward/record.uri?eid=2-s2.0-85009104594&amp;partnerID=40&amp;md5=fd17227ce10637fb00a41cce377240ad</t>
  </si>
  <si>
    <t>Which are the patterns of video game use in Spanish school adolescents? Gender as a key factor</t>
  </si>
  <si>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</si>
  <si>
    <t>Computer aided software engineering; Interactive computer graphics, Game platforms; Key factors; Primary sources; Representative sample; Research questions; Simulation games; Social interactions; Technological revolution, Human computer interaction</t>
  </si>
  <si>
    <t>Gómez-Gonzalvo, F.; Molina, P. &amp; Devís-Devís, J.</t>
  </si>
  <si>
    <t>https://www.scopus.com/inward/record.uri?eid=2-s2.0-85083716654&amp;doi=10.1016%2fj.entcom.2020.100366&amp;partnerID=40&amp;md5=7df3f978f2b7c801ebfa3eb7763141b8</t>
  </si>
  <si>
    <t>Exploring video games that invoke curiosity</t>
  </si>
  <si>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</si>
  <si>
    <t>Computer aided software engineering; Interactive computer graphics; Surveys, Game analysis; Game user researches; Human lives; Potential games; Social simulations; Video game, Human computer interaction</t>
  </si>
  <si>
    <t>Gómez-Maureira, M. A. &amp; Kniestedt, I.</t>
  </si>
  <si>
    <t>https://www.scopus.com/inward/record.uri?eid=2-s2.0-85072531371&amp;doi=10.1016%2fj.entcom.2019.100320&amp;partnerID=40&amp;md5=284b40ded4236466c704de9f2d4d156f</t>
  </si>
  <si>
    <t>Strategy for the appropriation of a dss in small bovine producers using simulation and a serious video game</t>
  </si>
  <si>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</si>
  <si>
    <t>Decision support systems; Human computer interaction; Mammals, Decision support system (dss); Design and Development; Methodological strategies; Production system; Rational Unified Process; Simulated environment; Simulation model; System Dynamics, Serious games</t>
  </si>
  <si>
    <t>Gómez-Prada, U.; Orellana-Hernández, M. &amp; Salinas-Ibáñez, J.</t>
  </si>
  <si>
    <t>https://www.scopus.com/inward/record.uri?eid=2-s2.0-85097152679&amp;doi=10.3390%2finfo11120566&amp;partnerID=40&amp;md5=2383a7106146542eb484ffbbb32c95fa</t>
  </si>
  <si>
    <t>Modeling serious games using AOSE methodologies</t>
  </si>
  <si>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</si>
  <si>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</si>
  <si>
    <t>Gómez-Rodríguez, A.; González-Moreno, J. C.; Ramos-Valcárcel, D. &amp; Vázquez-López, L.</t>
  </si>
  <si>
    <t>International Conference on Intelligent Systems Design and Applications, ISDA</t>
  </si>
  <si>
    <t>53-58</t>
  </si>
  <si>
    <t>https://www.scopus.com/inward/record.uri?eid=2-s2.0-84857621847&amp;doi=10.1109%2fISDA.2011.6121630&amp;partnerID=40&amp;md5=40e866bfabfb63575edc3f54309012ea</t>
  </si>
  <si>
    <t>cited By 18</t>
  </si>
  <si>
    <t>Attention training game with aldebaran robotics NAO and brain-computer interface</t>
  </si>
  <si>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</si>
  <si>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</si>
  <si>
    <t>Gomilko, S.; Zimina, A. &amp; Shandarov, E.</t>
  </si>
  <si>
    <t>https://www.scopus.com/inward/record.uri?eid=2-s2.0-84984905551&amp;doi=10.1007%2f978-3-319-43955-6_4&amp;partnerID=40&amp;md5=664207123e550786c6b7841473da9510</t>
  </si>
  <si>
    <t>Impact of Different Sensory Stimuli on Presence in Credible Virtual Environments</t>
  </si>
  <si>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</si>
  <si>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</si>
  <si>
    <t>Goncalves, G.; Melo, M.; Vasconcelos-Raposo, J. &amp; Bessa, M.</t>
  </si>
  <si>
    <t>3231-3240</t>
  </si>
  <si>
    <t>https://www.scopus.com/inward/record.uri?eid=2-s2.0-85092680083&amp;doi=10.1109%2fTVCG.2019.2926978&amp;partnerID=40&amp;md5=353394ee5f9f279d4699be11d3509b4a</t>
  </si>
  <si>
    <t>A diagnostic tool on time perception of children with ADHD</t>
  </si>
  <si>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</si>
  <si>
    <t>ADHD; Diagnostic tools; Serious games; Time perception</t>
  </si>
  <si>
    <t>Gongsook, P.; Peijnenborgh, J.; Sallustro, C.; Van Der Spek, E.; Hu, J.; Bellotti, F.; Rauterberg, M. &amp; Hendriksen, J.</t>
  </si>
  <si>
    <t>400-405</t>
  </si>
  <si>
    <t>https://www.scopus.com/inward/record.uri?eid=2-s2.0-84909595842&amp;doi=10.1007%2f978-3-319-12157-4_35&amp;partnerID=40&amp;md5=06d700fdf17254b9342b4f47c23b6919</t>
  </si>
  <si>
    <t>Methodological proposal for gamification in the computer engineering teaching</t>
  </si>
  <si>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</si>
  <si>
    <t>Education; Motivation, Best practices; Computer engineering; Educational innovations; game techniques; game thinking; Gamification; Teaching-learning process, Computer games</t>
  </si>
  <si>
    <t>Gonzalez, C. S. G. &amp; Carreno, A. M.</t>
  </si>
  <si>
    <t>2014 International Symposium on Computers in Education, SIIE 2014</t>
  </si>
  <si>
    <t>29-34</t>
  </si>
  <si>
    <t>https://www.scopus.com/inward/record.uri?eid=2-s2.0-84988259042&amp;doi=10.1109%2fSIIE.2014.7017700&amp;partnerID=40&amp;md5=6ddc00bed8e084d5765815bdcd189e4e</t>
  </si>
  <si>
    <t>cited By 22</t>
  </si>
  <si>
    <t>Agile development of multiplatform educational video games using a Domain-Specific Language</t>
  </si>
  <si>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</si>
  <si>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</si>
  <si>
    <t>González García, C.; Núñez-Valdez, E. R.; Moreno-Ger, P.; González Crespo, R.; Pelayo G-Bustelo, B. C. &amp; Cueva Lovelle, J. M.</t>
  </si>
  <si>
    <t>599-614</t>
  </si>
  <si>
    <t>https://www.scopus.com/inward/record.uri?eid=2-s2.0-85069663075&amp;doi=10.1007%2fs10209-019-00681-y&amp;partnerID=40&amp;md5=7bc23a9de00291cde78f02463087fd85</t>
  </si>
  <si>
    <t>An empirical study on collective intelligence algorithms for video games problem-solving</t>
  </si>
  <si>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</si>
  <si>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</si>
  <si>
    <t>Gonzalez-Pardo, A.; Palero, F. &amp; Camacho, D.</t>
  </si>
  <si>
    <t>233-253</t>
  </si>
  <si>
    <t>https://www.scopus.com/inward/record.uri?eid=2-s2.0-84937963158&amp;partnerID=40&amp;md5=555e4762fff162cb5c3d22976777f1f0</t>
  </si>
  <si>
    <t>Playability as extension of quality in use in video games</t>
  </si>
  <si>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</si>
  <si>
    <t>Interactive system; Playability; Quality in use; Usability; User experience; Video game, Software design</t>
  </si>
  <si>
    <t>González Sánchez, J. L.; Montero Simarro, F.; Padilla Zea, N. &amp; Gutiérrez Vela, F. L.</t>
  </si>
  <si>
    <t>https://www.scopus.com/inward/record.uri?eid=2-s2.0-84872195649&amp;partnerID=40&amp;md5=3503514bd8dbefabe765f3b49b0024ff</t>
  </si>
  <si>
    <t>From usability to playability: Introduction to player-centred video game development process</t>
  </si>
  <si>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</si>
  <si>
    <t>Interactive Systems; Playability; Usability; User Experience; Video Games, Educational motion pictures</t>
  </si>
  <si>
    <t>González Sánchez, J. L.; Padilla Zea, N. &amp; Gutiérrez, F. L.</t>
  </si>
  <si>
    <t>65-74</t>
  </si>
  <si>
    <t>https://www.scopus.com/inward/record.uri?eid=2-s2.0-70350614726&amp;doi=10.1007%2f978-3-642-02806-9_9&amp;partnerID=40&amp;md5=8c171ebe74bba7aa0da4f5d0ff399cd9</t>
  </si>
  <si>
    <t>Enriching evaluation in video games</t>
  </si>
  <si>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</si>
  <si>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</si>
  <si>
    <t>González Sánchez, J. L.; Gil Iranzo, R. M. &amp; Gutiérrez Vela, F. L.</t>
  </si>
  <si>
    <t>519-522</t>
  </si>
  <si>
    <t>https://www.scopus.com/inward/record.uri?eid=2-s2.0-80052788063&amp;doi=10.1007%2f978-3-642-23768-3_72&amp;partnerID=40&amp;md5=29407245b2f55a7ed2859ee9f3c7f589</t>
  </si>
  <si>
    <t>Playability as a measure of quality in video games development [Jugabilidad como medida de calidad en el desarrollo de videojuegos]</t>
  </si>
  <si>
    <t>González Sánchez, J. L. &amp; Gutiérrez Vela, F. L.</t>
  </si>
  <si>
    <t>147-158</t>
  </si>
  <si>
    <t>https://www.scopus.com/inward/record.uri?eid=2-s2.0-84961359711&amp;partnerID=40&amp;md5=0bebb81748bbbe52f6fd7b863678bf24</t>
  </si>
  <si>
    <t>Assessing the player interaction experiences based on playability</t>
  </si>
  <si>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</si>
  <si>
    <t>Design; Interactive computer graphics; Quality assurance; Quality control; Technology transfer, Emotions; Hedonic factors; Playability; User experience; Video game, Human computer interaction</t>
  </si>
  <si>
    <t>259-267</t>
  </si>
  <si>
    <t>https://www.scopus.com/inward/record.uri?eid=2-s2.0-84912573545&amp;doi=10.1016%2fj.entcom.2014.08.006&amp;partnerID=40&amp;md5=e32a090fefd12e5c22e95f1fa1b2f17b</t>
  </si>
  <si>
    <t>SGAME: An Authoring Tool to Easily Create Educational Video Games by Integrating SCORM-Compliant Learning Objects</t>
  </si>
  <si>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</si>
  <si>
    <t>Education computing; Human computer interaction; Motivation; Surveys, Authoring tool; Educational game; Educational settings; Educational video games; Game-based Learning; Learning gain; Learning objects; Learning outcome, Students</t>
  </si>
  <si>
    <t>Gordillo, A.; Barra, E. &amp; Quemada, J.</t>
  </si>
  <si>
    <t>126414-126430</t>
  </si>
  <si>
    <t>https://www.scopus.com/inward/record.uri?eid=2-s2.0-85114726689&amp;doi=10.1109%2fACCESS.2021.3111513&amp;partnerID=40&amp;md5=d99a2624d687dd20cd88e138b6ddc053</t>
  </si>
  <si>
    <t>Development of Tactical Level AI for Melee and Range Combat</t>
  </si>
  <si>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</si>
  <si>
    <t>Behavioral research; Computer aided software engineering; Decision making, Behavior trees; Current situation; Design method; Development method; Mathematical calculations; Non-player character; Three dimensional space; Voronoi diagrams, Artificial intelligence</t>
  </si>
  <si>
    <t>Gorshkov, V. &amp; Zagarskikh, A.</t>
  </si>
  <si>
    <t>https://www.scopus.com/inward/record.uri?eid=2-s2.0-85117541251&amp;doi=10.1145%2f3386164.3386178&amp;partnerID=40&amp;md5=4292bd018f05dc7998da1eac58157d73</t>
  </si>
  <si>
    <t>Computational Thinking: Learning by Doing with the Cinco Adventure Game Tool</t>
  </si>
  <si>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</si>
  <si>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</si>
  <si>
    <t>Gossen, F.; Kuhn, D.; Margaria, T. &amp; Lamprecht, A.-L.</t>
  </si>
  <si>
    <t>Proceedings - International Computer Software and Applications Conference</t>
  </si>
  <si>
    <t>990-999</t>
  </si>
  <si>
    <t>https://www.scopus.com/inward/record.uri?eid=2-s2.0-85053593439&amp;doi=10.1109%2fCOMPSAC.2018.00175&amp;partnerID=40&amp;md5=67cd7ecd8ab1ba7c9512b9110a8d31ec</t>
  </si>
  <si>
    <t>An interdisciplinary approach in software engineering: Engineers meet designers [Yazılım Mühendisliğinde Disiplinler Arası Bir Yaklaşım: Mühendisler Tasarımcılar ile Buluşuyor]</t>
  </si>
  <si>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</si>
  <si>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</si>
  <si>
    <t>Goularas, D.; Serif, T. &amp; Gören, S.</t>
  </si>
  <si>
    <t>https://www.scopus.com/inward/record.uri?eid=2-s2.0-85053657337&amp;partnerID=40&amp;md5=b8328a06816a798c7f1d1decf39b8569</t>
  </si>
  <si>
    <t>Virtual reality-based cloud BIM platform for integrated AEC projects</t>
  </si>
  <si>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</si>
  <si>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</si>
  <si>
    <t>Goulding, J. S.; Rahimian, F. P. &amp; Wang, X.</t>
  </si>
  <si>
    <t>308-325</t>
  </si>
  <si>
    <t>https://www.scopus.com/inward/record.uri?eid=2-s2.0-84927510857&amp;partnerID=40&amp;md5=620670f300ac7530513e48af57982823</t>
  </si>
  <si>
    <t>Performance Enhancement of Conway's Game of Life Using Parallel and Distributed Computing platform</t>
  </si>
  <si>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</si>
  <si>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</si>
  <si>
    <t>Goyal, R.; Soneji, C. L.; Velpula, B. V. K. &amp; Sairabanu, J.</t>
  </si>
  <si>
    <t>International Conference on Emerging Trends in Information Technology and Engineering, ic-ETITE 2020</t>
  </si>
  <si>
    <t>https://www.scopus.com/inward/record.uri?eid=2-s2.0-85085159490&amp;doi=10.1109%2fic-ETITE47903.2020.107&amp;partnerID=40&amp;md5=24520a08daec25137dccf02a52c20342</t>
  </si>
  <si>
    <t>Business process management and digital game based learning</t>
  </si>
  <si>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</si>
  <si>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</si>
  <si>
    <t>Grace, T. D. &amp; Cohen, J. F.</t>
  </si>
  <si>
    <t>AMCIS 2016: Surfing the IT Innovation Wave - 22nd Americas Conference on Information Systems</t>
  </si>
  <si>
    <t>https://www.scopus.com/inward/record.uri?eid=2-s2.0-84987617457&amp;partnerID=40&amp;md5=06c9efdf562e814d3b22a778f7f4bdd7</t>
  </si>
  <si>
    <t>Factitious: Large scale computer game to fight fake news and improve news literacy</t>
  </si>
  <si>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</si>
  <si>
    <t>Human computer interaction; Human engineering; Software design; Voting machines, Fake News; Game design; Games with a purpose; Human computation games; Polling system, Computer games</t>
  </si>
  <si>
    <t>Grace, L. &amp; Hone, B.</t>
  </si>
  <si>
    <t>https://www.scopus.com/inward/record.uri?eid=2-s2.0-85067288821&amp;doi=10.1145%2f3290607.3299046&amp;partnerID=40&amp;md5=cceb3a9606ac9cfc2108692f7cf2491d</t>
  </si>
  <si>
    <t>Adaptive playouts in monte-carlo tree search with policy-gradient reinforcement learning</t>
  </si>
  <si>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</si>
  <si>
    <t>Artificial intelligence; Monte Carlo methods; Reinforcement learning; Software testing, Computer Go; Monte-Carlo tree searches; Policy gradient reinforcement learning; Search spaces; Test case; Tree search, Computer games</t>
  </si>
  <si>
    <t>Graf, T. &amp; Platzner, M.</t>
  </si>
  <si>
    <t>https://www.scopus.com/inward/record.uri?eid=2-s2.0-84954187031&amp;doi=10.1007%2f978-3-319-27992-3_1&amp;partnerID=40&amp;md5=2f66d4aa51670765217ab9f615d6a5b7</t>
  </si>
  <si>
    <t>Felt emotion and social context determine the intensity of smiles in a competitive video game</t>
  </si>
  <si>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</si>
  <si>
    <t>Automatic facial expression recognition; Emotional feeling; Expression recognition; Facial Expressions; Psychological research; Social context; Video game, Software testing, Felt</t>
  </si>
  <si>
    <t>Gratch, J.; Cheng, L.; Marsella, S. &amp; Boberg, J.</t>
  </si>
  <si>
    <t>2013 10th IEEE International Conference and Workshops on Automatic Face and Gesture Recognition, FG 2013</t>
  </si>
  <si>
    <t>https://www.scopus.com/inward/record.uri?eid=2-s2.0-84881534851&amp;doi=10.1109%2fFG.2013.6553792&amp;partnerID=40&amp;md5=31d0394179bb1b429eedad98d11abb0a</t>
  </si>
  <si>
    <t>The GRL system: Learning board game rules with piece-move interactions</t>
  </si>
  <si>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</si>
  <si>
    <t>Artificial intelligence, Formal Description; Learning approach; Modeling process; Planning domains; Real-world system; State transition systems; Transition sequences; Transition system, Computer games</t>
  </si>
  <si>
    <t>Gregory, P.; Schumann, H. C.; Björnsson, Y. &amp; Schiffel, S.</t>
  </si>
  <si>
    <t>130-148</t>
  </si>
  <si>
    <t>https://www.scopus.com/inward/record.uri?eid=2-s2.0-84978759488&amp;doi=10.1007%2f978-3-319-39402-2_10&amp;partnerID=40&amp;md5=8ee5498789b7f8da1f2e6f076a493053</t>
  </si>
  <si>
    <t>Adopting agile methods for graduate employability</t>
  </si>
  <si>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</si>
  <si>
    <t>Griffin, B.; Udall, M.; Ross, M. &amp; Georgiadou, E.</t>
  </si>
  <si>
    <t>International Journal of Human Capital and Information Technology Professionals</t>
  </si>
  <si>
    <t>https://www.scopus.com/inward/record.uri?eid=2-s2.0-84897012017&amp;doi=10.4018%2fjhcitp.2013070101&amp;partnerID=40&amp;md5=f3f611da622dfb6f3729f8af51c8f0af</t>
  </si>
  <si>
    <t>Building a Game Engine: A Tale of Modern Model-Driven Engineering</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</si>
  <si>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</si>
  <si>
    <t>Computer software reusability; Gas engineering; Human computer interaction; Machine design; Software engineering, Design and construction; Engine design; Engineering challenges; Game designers; Game Engine; Model-driven Engineering; Physics-based; Video game development, Software design</t>
  </si>
  <si>
    <t>Guana, V.; Stroulia, E. &amp; Nguyen, V.</t>
  </si>
  <si>
    <t>15-21</t>
  </si>
  <si>
    <t>https://www.scopus.com/inward/record.uri?eid=2-s2.0-85009211901&amp;doi=10.1109%2fGAS.2015.11&amp;partnerID=40&amp;md5=fa5385b94e2eb568bab378cbd9b91353</t>
  </si>
  <si>
    <t>The gameplay loop: A player activity model for game design and analysis</t>
  </si>
  <si>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</si>
  <si>
    <t>Interactive computer graphics; Software design, Game design; Game system; Gameplay; Player; Video game, Human computer interaction</t>
  </si>
  <si>
    <t>Guardiola, E.</t>
  </si>
  <si>
    <t>https://www.scopus.com/inward/record.uri?eid=2-s2.0-85014662295&amp;doi=10.1145%2f3001773.3001791&amp;partnerID=40&amp;md5=338ca00f2417ab90f32fb2bdae20b8ff</t>
  </si>
  <si>
    <t>SPACE4Cloud: A DevOps environment for multi-cloud applications</t>
  </si>
  <si>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</si>
  <si>
    <t>Clouds; Computer games; Software engineering, Capacity allocation; Design time; DevOps; Integrated environment; Model driven design; Model-driven; Modern applications; Runtimes, Quality of service</t>
  </si>
  <si>
    <t>Guerriero, M.; Ciavotta, M.; Gibilisco, G. P. &amp; Ardagna, D.</t>
  </si>
  <si>
    <t>1st International Workshop on Quality-Aware DevOps, QUDOS 2015 - Proceedings</t>
  </si>
  <si>
    <t>29-30</t>
  </si>
  <si>
    <t>https://www.scopus.com/inward/record.uri?eid=2-s2.0-84960352787&amp;doi=10.1145%2f2804371.2804378&amp;partnerID=40&amp;md5=b9728f7f2c9ed3f6bef81e2f59ec0769</t>
  </si>
  <si>
    <t>Gamification in Mobile Application Development Education</t>
  </si>
  <si>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</si>
  <si>
    <t>Computer games; Education; Human computer interaction; Mobile computing; Students, Engaging students; Gamification; Learning outcome; Mobile application development; Mobile applications, Education computing</t>
  </si>
  <si>
    <t>Gui, Y.; Zhao, F. &amp; Hoyt, E.</t>
  </si>
  <si>
    <t>404-413</t>
  </si>
  <si>
    <t>https://www.scopus.com/inward/record.uri?eid=2-s2.0-85069820645&amp;doi=10.1007%2f978-3-030-22602-2_30&amp;partnerID=40&amp;md5=b55cf3035009e331296d8e00d1b3f192</t>
  </si>
  <si>
    <t>Design and implementation of hex computer game platform</t>
  </si>
  <si>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</si>
  <si>
    <t>Application programs; Artificial intelligence; Computation theory; Software testing; Ubiquitous computing, Design and implementations; Development process; Game platforms; Hex Game; Human-machine; Pipeline communication; Reference values; Test platforms, Computer games</t>
  </si>
  <si>
    <t>Gui, Y.; Liu, H.; Yin, H.; Li, Z. &amp; Guo, N.</t>
  </si>
  <si>
    <t>Proceedings - 2019 IEEE International Conferences on Ubiquitous Computing and Communications and Data Science and Computational Intelligence and Smart Computing, Networking and Services, IUCC/DSCI/SmartCNS 2019</t>
  </si>
  <si>
    <t>708-711</t>
  </si>
  <si>
    <t>https://www.scopus.com/inward/record.uri?eid=2-s2.0-85081102792&amp;doi=10.1109%2fIUCC%2fDSCI%2fSmartCNS.2019.00146&amp;partnerID=40&amp;md5=f66f2e41d9448ac4b5f68a888a0e0245</t>
  </si>
  <si>
    <t>Game development with game maker, flash and unity</t>
  </si>
  <si>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</si>
  <si>
    <t>flash; Game Engine; game maker; IDE; prototypes; SDLC; unity; Video game, Human computer interaction; Machinery; User interfaces; World Wide Web, Software design</t>
  </si>
  <si>
    <t>Guimaraes, M. A. M.</t>
  </si>
  <si>
    <t>Proceedings of the Annual Southeast Conference</t>
  </si>
  <si>
    <t>T13</t>
  </si>
  <si>
    <t>https://www.scopus.com/inward/record.uri?eid=2-s2.0-80052371856&amp;doi=10.1145%2f2016039.2016049&amp;partnerID=40&amp;md5=0076f9a42b472c999fd6d59a05a8492b</t>
  </si>
  <si>
    <t>Forecasting player behavioral data and simulating in-game events</t>
  </si>
  <si>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</si>
  <si>
    <t>Deep learning; Forecasting; Human computer interaction; Time series; Time series analysis, ARIMA models; Gradient boosting; Operational production; Sequential analysis; Simulation optimization; Social games; State-of-the-art techniques; Traditional approaches, Software design</t>
  </si>
  <si>
    <t>Guitart, A.; Chen, P. P.; Bertens, P. &amp; Periáñez, Á.</t>
  </si>
  <si>
    <t>274-293</t>
  </si>
  <si>
    <t>https://www.scopus.com/inward/record.uri?eid=2-s2.0-85058535387&amp;doi=10.1007%2f978-3-030-03402-3_19&amp;partnerID=40&amp;md5=933cd9dce014a0bd422c280370759ea8</t>
  </si>
  <si>
    <t>A taxonomy of video games and AI</t>
  </si>
  <si>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</si>
  <si>
    <t>Game development; Knowledge transfer; Video game, Artificial intelligence; Computer software; Game theory; Information theory; Knowledge management; Software design; Taxonomies, Human computer interaction</t>
  </si>
  <si>
    <t>Gunn, E. A. A.; Craenen, B. G. W. &amp; Hart, E.</t>
  </si>
  <si>
    <t>Adaptive and Emergent Behaviour and Complex Systems - Proceedings of the 23rd Convention of the Society for the Study of Artificial Intelligence and Simulation of Behaviour, AISB 2009</t>
  </si>
  <si>
    <t>https://www.scopus.com/inward/record.uri?eid=2-s2.0-84859068760&amp;partnerID=40&amp;md5=abf7e8eac059be1e4dd139eb643212ce</t>
  </si>
  <si>
    <t>CAI teaching design and development for referee scoring of table tennis - A case of tennis excellent courses of Jiangxi Normal University</t>
  </si>
  <si>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</si>
  <si>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</si>
  <si>
    <t>Guo, K. &amp; Shihan, P.</t>
  </si>
  <si>
    <t>2011 International Conference on Multimedia Technology, ICMT 2011</t>
  </si>
  <si>
    <t>2995-2997</t>
  </si>
  <si>
    <t>https://www.scopus.com/inward/record.uri?eid=2-s2.0-80052919956&amp;doi=10.1109%2fICMT.2011.6001962&amp;partnerID=40&amp;md5=7d7efe70f20e3b9d2fedf1277717bfa2</t>
  </si>
  <si>
    <t>PerGO: An ontology towards model driven pervasive game development</t>
  </si>
  <si>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</si>
  <si>
    <t>C (programming language); Computer games; Computer software; Human computer interaction; Ontology, Complex domains; Development cycle; Domain analysis; Domain specific modeling; MDSD; Model-Driven Software Development; Pervasive game; Software complexity, Software design</t>
  </si>
  <si>
    <t>Guo, H.; Trætteberg, H.; Wang, A. I. &amp; Gao, S.</t>
  </si>
  <si>
    <t>651-654</t>
  </si>
  <si>
    <t>https://www.scopus.com/inward/record.uri?eid=2-s2.0-84910149568&amp;doi=10.1007%2f978-3-662-45550-0_67&amp;partnerID=40&amp;md5=67e09538d8886f049e33a40994466966</t>
  </si>
  <si>
    <t>Realcoins: A case study of enhanced model driven development for pervasive games</t>
  </si>
  <si>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</si>
  <si>
    <t>Computer games; Cost benefit analysis; Human computer interaction; Processing, Domain specific modeling; Game development; ITS applications; Language workbenches; Model-driven development; Model-Driven Software Development; Pervasive game; Possible futures, Software design</t>
  </si>
  <si>
    <t>International Journal of Multimedia and Ubiquitous Engineering</t>
  </si>
  <si>
    <t>395-411</t>
  </si>
  <si>
    <t>https://www.scopus.com/inward/record.uri?eid=2-s2.0-84932144704&amp;doi=10.14257%2fijmue.2015.10.5.37&amp;partnerID=40&amp;md5=bf08c2298559d5ed7fdf9bc86f6174d1</t>
  </si>
  <si>
    <t>An evaluation of ontology based domain analysis for model driven development</t>
  </si>
  <si>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</si>
  <si>
    <t>Computer games; Human computer interaction; Iterative methods; Ontology; Software design, Domain analysis; Domain specific modeling; Game development; Model-driven; Pervasive game, Software prototyping</t>
  </si>
  <si>
    <t>Guo, H.; Gao, S.; Krogstie, J.; Trætteberg, H. &amp; Wang, A. I.</t>
  </si>
  <si>
    <t>International Journal on Semantic Web and Information Systems</t>
  </si>
  <si>
    <t>41-63</t>
  </si>
  <si>
    <t>https://www.scopus.com/inward/record.uri?eid=2-s2.0-84958960489&amp;doi=10.4018%2fIJSWIS.2015100102&amp;partnerID=40&amp;md5=0d5a8008b469086800d438e9374d9fc3</t>
  </si>
  <si>
    <t>Lessons from practicing an adapted model driven approach in game development</t>
  </si>
  <si>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</si>
  <si>
    <t>Costs; Software design, Authoring tool; Case-studies; Computer game development; Customized tools; Game development; Model driven approach; Model driven development; Non-trivial, Computer games</t>
  </si>
  <si>
    <t>Guo, H.; Trætteberg, H.; Wang, A. I.; Gao, S. &amp; Jaccheri, M. L.</t>
  </si>
  <si>
    <t>451-456</t>
  </si>
  <si>
    <t>https://www.scopus.com/inward/record.uri?eid=2-s2.0-84984600751&amp;doi=10.1007%2f978-3-319-24589-8_39&amp;partnerID=40&amp;md5=b80c3e3a3672c3fb18827076c9627afe</t>
  </si>
  <si>
    <t>An evaluation of an enhanced model driven approach for computer game creation</t>
  </si>
  <si>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</si>
  <si>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</si>
  <si>
    <t>Guo, H.; Gao, S.; Krogstie, J. &amp; Trætteberg, H.</t>
  </si>
  <si>
    <t>499-508</t>
  </si>
  <si>
    <t>https://www.scopus.com/inward/record.uri?eid=2-s2.0-84937392623&amp;doi=10.1007%2f978-3-319-19237-6_32&amp;partnerID=40&amp;md5=6cba400dea1352669e696e6997fe28db</t>
  </si>
  <si>
    <t>A Workflow for Model Driven Game Development</t>
  </si>
  <si>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</si>
  <si>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</si>
  <si>
    <t>Guo, H.; Traetteberg, H.; Wang, A. I. &amp; Gao, S.</t>
  </si>
  <si>
    <t>Proceedings - IEEE International Enterprise Distributed Object Computing Workshop, EDOCW</t>
  </si>
  <si>
    <t>94-103</t>
  </si>
  <si>
    <t>https://www.scopus.com/inward/record.uri?eid=2-s2.0-84960942732&amp;doi=10.1109%2fEDOC.2015.23&amp;partnerID=40&amp;md5=e189d6dd4bfbd8e296ffc5552fe48be0</t>
  </si>
  <si>
    <t>Profit analysis theory and application in searching algorithms optimization at transition stage of dot and box game</t>
  </si>
  <si>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</si>
  <si>
    <t>Guo, Z.; Yin, H.; Bai, X.; Hu, H. &amp; Lu, J.</t>
  </si>
  <si>
    <t>6888-6891</t>
  </si>
  <si>
    <t>https://www.scopus.com/inward/record.uri?eid=2-s2.0-84983732408&amp;doi=10.1109%2fCCDC.2016.7532239&amp;partnerID=40&amp;md5=781213c0a68b485a3600b1283767d48d</t>
  </si>
  <si>
    <t>Customization and fabrication of the appearance for humanoid robot</t>
  </si>
  <si>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</si>
  <si>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</si>
  <si>
    <t>Guo, S.; Xu, H.; Thalmann, N. M. &amp; Yao, J.</t>
  </si>
  <si>
    <t>Visual Computer</t>
  </si>
  <si>
    <t>63-74</t>
  </si>
  <si>
    <t>https://www.scopus.com/inward/record.uri?eid=2-s2.0-84991824437&amp;doi=10.1007%2fs00371-016-1329-6&amp;partnerID=40&amp;md5=ee9925349f611cae099144d2d697b295</t>
  </si>
  <si>
    <t>Ontology-based domain analysis for model driven pervasive game development</t>
  </si>
  <si>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</si>
  <si>
    <t>Human computer interaction; Ontology; Quality control; Software design, Domain analysis; Domain specific modeling; Game development; Model-driven; Pervasive game, Computer games</t>
  </si>
  <si>
    <t>Guo, H.; Gao, S.; Traetteberg, H.; Wang, A. I. &amp; Jaccheri, L.</t>
  </si>
  <si>
    <t>https://www.scopus.com/inward/record.uri?eid=2-s2.0-85046632404&amp;doi=10.3390%2finfo9050109&amp;partnerID=40&amp;md5=685dab0b2d7a804e6820c6c0d3f2ca0f</t>
  </si>
  <si>
    <t>QoE-Oriented Resource Optimization for Mobile Cloud Gaming: A Potential Game Approach</t>
  </si>
  <si>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</si>
  <si>
    <t>Game theory; Quality of service, Interactive games; Potential function; Potential games; Quality of experience (QoE); Resource optimization; Service provisioning; Time complexity; Video rendering, Human computer interaction</t>
  </si>
  <si>
    <t>Guo, D.; Han, Y.; Cai, W.; Wang, X. &amp; Leung, V. C. M.</t>
  </si>
  <si>
    <t>https://www.scopus.com/inward/record.uri?eid=2-s2.0-85070189626&amp;doi=10.1109%2fICC.2019.8761510&amp;partnerID=40&amp;md5=27af73e3c8b3902e467026c0d414ba22</t>
  </si>
  <si>
    <t>GAN-Based virtual-to-real image translation for urban scene semantic segmentation</t>
  </si>
  <si>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</si>
  <si>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</si>
  <si>
    <t>Guo, X.; Wang, Z.; Yang, Q.; Lv, W.; Liu, X.; Wu, Q. &amp; Huang, J.</t>
  </si>
  <si>
    <t>Neurocomputing</t>
  </si>
  <si>
    <t>127-135</t>
  </si>
  <si>
    <t>https://www.scopus.com/inward/record.uri?eid=2-s2.0-85068137487&amp;doi=10.1016%2fj.neucom.2019.01.115&amp;partnerID=40&amp;md5=6d0f15d0bad4d51793bd0e030833cb91</t>
  </si>
  <si>
    <t>Serious Games in Different Domains</t>
  </si>
  <si>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</si>
  <si>
    <t>Big data; Human computer interaction; Machine learning; Software design, Advergaming; Different domains; Education training; Game development; Graphical representations; Simulation; Video game; Weather phenomena, Serious games</t>
  </si>
  <si>
    <t>Gupta, D. &amp; Gupta, K.</t>
  </si>
  <si>
    <t>Proceedings of the International Conference on Machine Learning, Big Data, Cloud and Parallel Computing: Trends, Prespectives and Prospects, COMITCon 2019</t>
  </si>
  <si>
    <t>201-204</t>
  </si>
  <si>
    <t>https://www.scopus.com/inward/record.uri?eid=2-s2.0-85074173530&amp;doi=10.1109%2fCOMITCon.2019.8862437&amp;partnerID=40&amp;md5=a5a0e2ad1d2cf8012a98d7bf41a30455</t>
  </si>
  <si>
    <t>Advergame charachteristics as brand communication tool and its relationship with brand consideration and brand preference</t>
  </si>
  <si>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</si>
  <si>
    <t>Behavioral research; Competition; Information management; Statistical tests, Advergame; Brand consideration; Brand preferences; Communication strategy; Communication tools; Competitive advantage; Purchase intention; Quantitative method, Software testing</t>
  </si>
  <si>
    <t>Gura, S. &amp; Gura, K. S.</t>
  </si>
  <si>
    <t>Proceedings of the 32nd International Business Information Management Association Conference, IBIMA 2018 - Vision 2020: Sustainable Economic Development and Application of Innovation Management from Regional expansion to Global Growth</t>
  </si>
  <si>
    <t>6669-6683</t>
  </si>
  <si>
    <t>https://www.scopus.com/inward/record.uri?eid=2-s2.0-85063033039&amp;partnerID=40&amp;md5=2bb8720590457ebe93fdf3fa9f8b00ef</t>
  </si>
  <si>
    <t>Nash equilibrium and bisimulation invariance</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</si>
  <si>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</si>
  <si>
    <t>Computation theory; Computer games; Multi agent systems; Semantics, Bisimulations; Concurrent process; Conventional modeling; Game-theoretic perspectives; Nash equilibria; Semantic foundation; Strategic reasoning; Strategy Logic, Game theory</t>
  </si>
  <si>
    <t>Gutierrez, J.; Harrenstein, P.; Perelli, G. &amp; Wooldridge, M.</t>
  </si>
  <si>
    <t>https://www.scopus.com/inward/record.uri?eid=2-s2.0-85030646949&amp;doi=10.4230%2fLIPIcs.CONCUR.2017.17&amp;partnerID=40&amp;md5=37128a430f423dafe99b5dd400dd663d</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</si>
  <si>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setting involves computing the set of (Nash) equilibria in the concurrent game. However, we show that, with respect to the above model of strategies (arguably, the standard" model in the computer science literature), bisimilarity does not preserve the existence of Nash equilibria. Thus, two concurrent games which are behaviourally equivalent from a semantic perspective, and which from a logical perspective satisfy the same temporal logic formulae, may nevertheless have fundamentally different properties (solutions) from a game theoretic perspective. Our aim in this paper is to explore the issues raised by this discovery. After illustrating the issue by way of a motivating example, we present three models of strategies with respect to which the existence of Nash equilibria is preserved under bisimilarity. We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computer science literature. © J. Gutierrez, P. Harrenstein, G. Perelli, and M. Wooldridge."</t>
  </si>
  <si>
    <t>Computation theory; Computer circuits; Computer games; Multi agent systems; Semantics, Bisimulations; Concurrency; Conventional modeling; Game-theoretic perspectives; Logic and Games; Nash equilibria; Semantic foundation; Strategic reasoning, Game theory</t>
  </si>
  <si>
    <t>https://www.scopus.com/inward/record.uri?eid=2-s2.0-85074158987&amp;doi=10.23638%2fLMCS-15%283%3a32%292019&amp;partnerID=40&amp;md5=520ba2fbfd0abea8a7b66e3ffa4ba692</t>
  </si>
  <si>
    <t>Game design elements and educational game design for rate of reaction topic in high school chemistry subject</t>
  </si>
  <si>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</si>
  <si>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</si>
  <si>
    <t>Hafis, M.; Tolle, H.; Supianto, A. A.; Suryanda Atmojo, L.; Rochmainy, S. N. &amp; Chandra Christian, I.</t>
  </si>
  <si>
    <t>Proceedings - 2019 5th International Conference on Science and Technology, ICST 2019</t>
  </si>
  <si>
    <t>https://www.scopus.com/inward/record.uri?eid=2-s2.0-85083251207&amp;doi=10.1109%2fICST47872.2019.9166318&amp;partnerID=40&amp;md5=aa40aa5afdb963b3485128f5dfa933bb</t>
  </si>
  <si>
    <t>Designing for player experience: How professional game developers communicate design visions</t>
  </si>
  <si>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</si>
  <si>
    <t>Hagen, U.</t>
  </si>
  <si>
    <t>Journal of Gaming and Virtual Worlds</t>
  </si>
  <si>
    <t>259-275</t>
  </si>
  <si>
    <t>https://www.scopus.com/inward/record.uri?eid=2-s2.0-85044801707&amp;doi=10.1386%2fjgvw.3.3.259_1&amp;partnerID=40&amp;md5=7b5abbe236ab55a0a3e7734eb3a3945f</t>
  </si>
  <si>
    <t>A survey of students' motivations for playing computer games: A comparative analysis of three studies in higher education</t>
  </si>
  <si>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</si>
  <si>
    <t>Education; Motivation; Students; Surveys, Attitudes and perceptions; Comparative analysis; Game genres, attitudes; Game playing; Games for learning; Games-based learning; Higher education; Scotland, Computer games</t>
  </si>
  <si>
    <t>Hainey, T.; Connolly, T. &amp; Boyle, L.</t>
  </si>
  <si>
    <t>154-163</t>
  </si>
  <si>
    <t>https://www.scopus.com/inward/record.uri?eid=2-s2.0-84938590377&amp;partnerID=40&amp;md5=660f196f7c729d6213500ad38d018c83</t>
  </si>
  <si>
    <t>Arguing for multilingual motivation in web 2.0: An evaluation of a large-scale European pilot</t>
  </si>
  <si>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</si>
  <si>
    <t>Computational linguistics; Education; Social networking (online); Students; Teaching, ARGs; Collaboration; Evaluation; Foreign language; Gaming in educations; Interactive narrative; Quantitative and qualitative analysis; Student performance, Computer games</t>
  </si>
  <si>
    <t>Hainey, T.; Connolly, T.; Stansfield, M.; Boyle, L.; Josephson, J.; O'Donovan, A.; Ortiz, C. R.; Tsvetkova, N.; Stoimenova, B. &amp; Tsvetanova, S.</t>
  </si>
  <si>
    <t>164-172</t>
  </si>
  <si>
    <t>https://www.scopus.com/inward/record.uri?eid=2-s2.0-84938578172&amp;partnerID=40&amp;md5=0adfa5f24d8e8bff2aa300351cd4adb7</t>
  </si>
  <si>
    <t>The differences in motivations of online game players and offline game players: A combined analysis of two studies at higher education level</t>
  </si>
  <si>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</si>
  <si>
    <t>Computer games; Education; Interactive computer graphics, Empirical evidence; Multiplayers; Offline; Online; Participation; Single-player, Motivation</t>
  </si>
  <si>
    <t>4th European Conference on Games Based Learning 2010, ECGBL 2010</t>
  </si>
  <si>
    <t>106-115</t>
  </si>
  <si>
    <t>https://www.scopus.com/inward/record.uri?eid=2-s2.0-84901803036&amp;partnerID=40&amp;md5=580ec790a4060c524bdc9d572e38edcf</t>
  </si>
  <si>
    <t>A refined evaluation framework for games-based learning</t>
  </si>
  <si>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</si>
  <si>
    <t>Sensory perception, Empirical evaluations; Empirical evidence; Evaluation; Evaluation framework; Future research directions; Learning evaluations; Literature reviews; Preferences, Motivation</t>
  </si>
  <si>
    <t>97-105</t>
  </si>
  <si>
    <t>https://www.scopus.com/inward/record.uri?eid=2-s2.0-84901782086&amp;partnerID=40&amp;md5=6257a53772762093e5905d7b57799c42</t>
  </si>
  <si>
    <t>The differences in motivations of online game players and offline game players: A combined analysis of three studies at higher education level</t>
  </si>
  <si>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</si>
  <si>
    <t>Empirical evidence; Multiplayers; Offline; Online; Participation; Single player, Competition; Computer software; Education; Human computer interaction; Online systems, Motivation</t>
  </si>
  <si>
    <t>Hainey, T.; Connolly, T.; Stansfield, M. &amp; Boyle, E.</t>
  </si>
  <si>
    <t>2197-2211</t>
  </si>
  <si>
    <t>https://www.scopus.com/inward/record.uri?eid=2-s2.0-79960658581&amp;doi=10.1016%2fj.compedu.2011.06.001&amp;partnerID=40&amp;md5=dddce5d177a6859798d7c73d5a6f8cbe</t>
  </si>
  <si>
    <t>cited By 56</t>
  </si>
  <si>
    <t>Motivations for playing computer games at tertiary education level: A comparison of further education and higher education computing students</t>
  </si>
  <si>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</si>
  <si>
    <t>Education; Education computing; Motivation; Students, College students; Computing; Educational context; Further education; Higher education; Intrinsic motivation; Leisure activities; Tertiary education, Computer games</t>
  </si>
  <si>
    <t>Hainey, T.; Connolly, T.; Boyle, L. &amp; Stansfield, M.</t>
  </si>
  <si>
    <t>220-229</t>
  </si>
  <si>
    <t>https://www.scopus.com/inward/record.uri?eid=2-s2.0-84938576413&amp;partnerID=40&amp;md5=2d8f10862e89c9ff77c1ad6e2b7f2cdb</t>
  </si>
  <si>
    <t>A serious game to teach rudimentary programming: Investigating content integration</t>
  </si>
  <si>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</si>
  <si>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</si>
  <si>
    <t>Hainey, T.; Baxter, G. &amp; Stanton, A.</t>
  </si>
  <si>
    <t>298-307</t>
  </si>
  <si>
    <t>https://www.scopus.com/inward/record.uri?eid=2-s2.0-85075286639&amp;doi=10.34190%2fGBL.19.145&amp;partnerID=40&amp;md5=80aebae57c0255b37161d30df7a0c148</t>
  </si>
  <si>
    <t>Cloud-assisted gamification for education and learning – Recent advances and challenges</t>
  </si>
  <si>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</si>
  <si>
    <t>Cloud computing; Education, Critical elements; Game-based Learning; Gamification; Learning process; Minimum requirements; Mobile Learning; Research challenges; Viable solutions, Computer games</t>
  </si>
  <si>
    <t>Hakak, S.; Noor, N. F. M.; Ayub, M. N.; Affal, H.; Hussin, N.; ahmed, E. &amp; Imran, M.</t>
  </si>
  <si>
    <t>Computers and Electrical Engineering</t>
  </si>
  <si>
    <t>22-34</t>
  </si>
  <si>
    <t>https://www.scopus.com/inward/record.uri?eid=2-s2.0-85059563905&amp;doi=10.1016%2fj.compeleceng.2019.01.002&amp;partnerID=40&amp;md5=73e8e8e126196ee9670721526e3b66f7</t>
  </si>
  <si>
    <t>Toward Secure Resource Allocation in Mobile Cloud Computing: A Matching Game</t>
  </si>
  <si>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</si>
  <si>
    <t>Computational efficiency; Computer games; Resource allocation, Cloud securities; Emerging computing paradigm; Matching game; Mobile users and services; Resource allocation process; Security constraint; Security requirements; Security services, Mobile cloud computing</t>
  </si>
  <si>
    <t>Halabi, T.; Bellaiche, M. &amp; Abusitta, A.</t>
  </si>
  <si>
    <t>2019 International Conference on Computing, Networking and Communications, ICNC 2019</t>
  </si>
  <si>
    <t>370-374</t>
  </si>
  <si>
    <t>https://www.scopus.com/inward/record.uri?eid=2-s2.0-85064990333&amp;doi=10.1109%2fICCNC.2019.8685509&amp;partnerID=40&amp;md5=9fc0a72f4149c58d290537980102c1d1</t>
  </si>
  <si>
    <t>Towards Security-Based Formation of Cloud Federations: A Game Theoretical Approach</t>
  </si>
  <si>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</si>
  <si>
    <t>Cloud computing; Computation theory; Computer games; Customer satisfaction, Cloud federations; Cloud service providers; Coalition formations; Goal-question-metric; Preference relation; Security evaluation; Security-SLA; Theoretical approach, Game theory</t>
  </si>
  <si>
    <t>Halabi, T. &amp; Bellaiche, M.</t>
  </si>
  <si>
    <t>928-942</t>
  </si>
  <si>
    <t>https://www.scopus.com/inward/record.uri?eid=2-s2.0-85044715791&amp;doi=10.1109%2fTCC.2018.2820715&amp;partnerID=40&amp;md5=b5a1dbc64e823e48da03deb1cd232eb1</t>
  </si>
  <si>
    <t>Modular indoor games: A hybrid of video and outdoor games</t>
  </si>
  <si>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</si>
  <si>
    <t>Computer game; Video game, Artificial intelligence; Computer software; Nutrition, Evolutionary algorithms</t>
  </si>
  <si>
    <t>Halim, Z.; Baig, A. R. &amp; Khan, S.</t>
  </si>
  <si>
    <t>https://www.scopus.com/inward/record.uri?eid=2-s2.0-77949761889&amp;doi=10.1109%2fCISE.2009.5366288&amp;partnerID=40&amp;md5=7ed566d3bbfb2f60101a1a34192596d7</t>
  </si>
  <si>
    <t>Computational intelligence-based entertaining level generation for platform games</t>
  </si>
  <si>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</si>
  <si>
    <t>Computation theory; Entertainment, Automated generation; Automatic Generation; Evolutionary process; Game contents; High resolution graphics; Learning abilities; Objective functions; Search spaces, Computer games</t>
  </si>
  <si>
    <t>Halim, Z.; Baig, A. R. &amp; Abbas, G.</t>
  </si>
  <si>
    <t>International Journal of Computational Intelligence Systems</t>
  </si>
  <si>
    <t>1128-1143</t>
  </si>
  <si>
    <t>https://www.scopus.com/inward/record.uri?eid=2-s2.0-85018660119&amp;doi=10.1080%2f18756891.2015.1113747&amp;partnerID=40&amp;md5=bf747feabfefb16367645044c96ca57c</t>
  </si>
  <si>
    <t>HIIT the Road - Using Virtual Spectator Feedback in HIIT-based Exergaming</t>
  </si>
  <si>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</si>
  <si>
    <t>Motivation, Exergaming; Heart rates; High intensity; Interval trainings; Intrinsic motivation; Physical activity; User performance; Virtual crowds, Computer games</t>
  </si>
  <si>
    <t>Haller, J. C.; Jang, Y. H.; Haller, J.; Shaw, L. &amp; Wünsche, B. C.</t>
  </si>
  <si>
    <t>https://www.scopus.com/inward/record.uri?eid=2-s2.0-85061292657&amp;doi=10.1145%2f3290688.3290752&amp;partnerID=40&amp;md5=e0605de52de6bb29428a5bfa66b32dbd</t>
  </si>
  <si>
    <t>Affective games: Adaptation and design</t>
  </si>
  <si>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</si>
  <si>
    <t>Biofeedback; Interactive computer graphics; Software design, Adaptation mechanism; Adjustment parameter; Affective adaptation; Game design; Inter-disciplinary designs; Interaction experiences; Mathematical relation; Psychology and physiology, Computer games</t>
  </si>
  <si>
    <t>Hamdy, S. &amp; King, D.</t>
  </si>
  <si>
    <t>11-18</t>
  </si>
  <si>
    <t>https://www.scopus.com/inward/record.uri?eid=2-s2.0-85076289444&amp;partnerID=40&amp;md5=1c4e0b58c33ca379e0206a95ea4fceec</t>
  </si>
  <si>
    <t>A framework for the development of serious games for assessment</t>
  </si>
  <si>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</si>
  <si>
    <t>Computer circuits; Digital subscriber lines; DSL; Human computer interaction; Structure (composition), Code Generation; Logic; Score; Xtend; Xtext, Serious games</t>
  </si>
  <si>
    <t>Hamiye, F.; Said, B. &amp; Serhan, B.</t>
  </si>
  <si>
    <t>407-416</t>
  </si>
  <si>
    <t>https://www.scopus.com/inward/record.uri?eid=2-s2.0-85082456743&amp;doi=10.1007%2f978-3-030-34350-7_39&amp;partnerID=40&amp;md5=efc83656aa524cb32cda8e062dcf0e42</t>
  </si>
  <si>
    <t>Improving Resource Efficiency in Internet Cafés by Virtualization and Optimal User Allocation</t>
  </si>
  <si>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</si>
  <si>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</si>
  <si>
    <t>Hamling, I.; O'Sullivan, M.; Walker, C. &amp; Thielen, C.</t>
  </si>
  <si>
    <t>Proceedings - 2015 IEEE/ACM 8th International Conference on Utility and Cloud Computing, UCC 2015</t>
  </si>
  <si>
    <t>26-34</t>
  </si>
  <si>
    <t>https://www.scopus.com/inward/record.uri?eid=2-s2.0-84965017924&amp;doi=10.1109%2fUCC.2015.17&amp;partnerID=40&amp;md5=89877a6d0e4aa4b8b9c5d9f001f683fe</t>
  </si>
  <si>
    <t>Design of 3D game based on forestry science popularization</t>
  </si>
  <si>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</si>
  <si>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</si>
  <si>
    <t>Han, J.-H. &amp; Huang, X.-Y.</t>
  </si>
  <si>
    <t>Proceedings - 2010 3rd IEEE International Conference on Computer Science and Information Technology, ICCSIT 2010</t>
  </si>
  <si>
    <t>577-581</t>
  </si>
  <si>
    <t>https://www.scopus.com/inward/record.uri?eid=2-s2.0-77958617228&amp;doi=10.1109%2fICCSIT.2010.5564618&amp;partnerID=40&amp;md5=3a9c092594f574265c9da9671e73f55a</t>
  </si>
  <si>
    <t>Enhanced computer vision with Microsoft Kinect sensor: A review</t>
  </si>
  <si>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</si>
  <si>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</si>
  <si>
    <t>Han, J.; Shao, L.; Xu, D. &amp; Shotton, J.</t>
  </si>
  <si>
    <t>IEEE Transactions on Cybernetics</t>
  </si>
  <si>
    <t>1318-1334</t>
  </si>
  <si>
    <t>https://www.scopus.com/inward/record.uri?eid=2-s2.0-84890399408&amp;doi=10.1109%2fTCYB.2013.2265378&amp;partnerID=40&amp;md5=259065ba656afa1a156884179b69e1b6</t>
  </si>
  <si>
    <t>cited By 941</t>
  </si>
  <si>
    <t>A special edutainment system based on somatosensory game</t>
  </si>
  <si>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</si>
  <si>
    <t>Computer games; Electronic equipment; Oscillators (electronic); Software engineering; Virtual reality, Edutainment systems; Entertainment systems; Key technologies; Kinect; Somatosensory; Special education; Teaching systems; Virtual reality technology, Audition</t>
  </si>
  <si>
    <t>Han, J.; Xiao, Z.; Han, L.; Ying, X.; Li, N. &amp; Sato, R.</t>
  </si>
  <si>
    <t>Proceedings of the IEEE International Conference on Software Engineering and Service Sciences, ICSESS</t>
  </si>
  <si>
    <t>882-885</t>
  </si>
  <si>
    <t>https://www.scopus.com/inward/record.uri?eid=2-s2.0-84958255019&amp;doi=10.1109%2fICSESS.2015.7339195&amp;partnerID=40&amp;md5=9780667c1bd6aa4e709025865eac152e</t>
  </si>
  <si>
    <t>Development of a casual game for mobile learning with the kiili experiential gaming model</t>
  </si>
  <si>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</si>
  <si>
    <t>Computer games; E-learning; Mobile devices; Serious games; Teaching, Casual games; Educational game; Learning mechanism; Learning process; Long term service; Mobile Learning; Mobile Technology; Pedagogical elements, Education</t>
  </si>
  <si>
    <t>Handriyantini, E. &amp; Subari</t>
  </si>
  <si>
    <t>213-218</t>
  </si>
  <si>
    <t>https://www.scopus.com/inward/record.uri?eid=2-s2.0-85036466955&amp;partnerID=40&amp;md5=3ede80820dab5c81c43793225febecaf</t>
  </si>
  <si>
    <t>Video game design method for novice</t>
  </si>
  <si>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</si>
  <si>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</si>
  <si>
    <t>Hao, W.-D. &amp; Khurana, A.</t>
  </si>
  <si>
    <t>CGAT 2010 - Computer Games, Multimedia and Allied Technology, Proceedings</t>
  </si>
  <si>
    <t>225-231</t>
  </si>
  <si>
    <t>https://www.scopus.com/inward/record.uri?eid=2-s2.0-82855181576&amp;partnerID=40&amp;md5=9db1192bd00248ea4d0026037bb581b5</t>
  </si>
  <si>
    <t>Dynamic difficulty adjustment of game AI by MCTS for the game Pac-Man</t>
  </si>
  <si>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</si>
  <si>
    <t>ANN; Dynamic difficulty adjustment; MCTS; Pac-Man; Performance curve; Simulation time, Computational efficiency; Trees (mathematics), Human computer interaction</t>
  </si>
  <si>
    <t>Hao, Y.; He, S.; Wang, J.; Liu, X.; Yang, J. &amp; Huang, W.</t>
  </si>
  <si>
    <t>Proceedings - 2010 6th International Conference on Natural Computation, ICNC 2010</t>
  </si>
  <si>
    <t>3918-3922</t>
  </si>
  <si>
    <t>https://www.scopus.com/inward/record.uri?eid=2-s2.0-78149400288&amp;doi=10.1109%2fICNC.2010.5584761&amp;partnerID=40&amp;md5=e35d2ee32407ccc99743b267c24326da</t>
  </si>
  <si>
    <t>Impact of metacognition and age group on contemporary video game interface and gameplay design</t>
  </si>
  <si>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</si>
  <si>
    <t>Computation theory; Human computer interaction; Systems engineering; Teaching, Cognitive process; Gameplay designs; Higher-order thinkings; Memory capabilities; Metacognitive knowledge; Metacognitive skills; Survival factor; Thinking process, Cognitive systems</t>
  </si>
  <si>
    <t>Harischandra, N. N.; Jayakody, L. A. &amp; Madusanka, T.</t>
  </si>
  <si>
    <t>Proceedings - International Research Conference on Smart Computing and Systems Engineering, SCSE 2020</t>
  </si>
  <si>
    <t>117-123</t>
  </si>
  <si>
    <t>https://www.scopus.com/inward/record.uri?eid=2-s2.0-85100577682&amp;doi=10.1109%2fSCSE49731.2020.9313016&amp;partnerID=40&amp;md5=f3a6ec240fd40d630f820f5f98a570f3</t>
  </si>
  <si>
    <t>Of mice and pants: Queering the conventional gamer mouse for cooperative play</t>
  </si>
  <si>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</si>
  <si>
    <t>Human computer interaction; Human engineering; Mammals; Software design; Wearable technology, Computer mouse; Game design; Game studies; Intersectionality; Wearables, Computer games</t>
  </si>
  <si>
    <t>Harrer, S.; Jarnfelt, P. &amp; Nielsen, S.</t>
  </si>
  <si>
    <t>https://www.scopus.com/inward/record.uri?eid=2-s2.0-85067297404&amp;doi=10.1145%2f3290607.3310431&amp;partnerID=40&amp;md5=f13db21f42163089a5d4b5023e61d49b</t>
  </si>
  <si>
    <t>Addictive gameplay: What casual game designers can learn from slot machine research</t>
  </si>
  <si>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</si>
  <si>
    <t>Addictive; Computer games; Popularity; Principles; Slot machines, Computer software; Interactive computer graphics; Machine design; Research; Software design; Vending machines, Human computer interaction</t>
  </si>
  <si>
    <t>Harrigan, K. A.; Collins, K.; Dixon, M. J. &amp; Fugelsang, J.</t>
  </si>
  <si>
    <t>127-133</t>
  </si>
  <si>
    <t>https://www.scopus.com/inward/record.uri?eid=2-s2.0-79951519943&amp;doi=10.1145%2f1920778.1920796&amp;partnerID=40&amp;md5=83601392dbc356d0cf9058d4fa5b41d7</t>
  </si>
  <si>
    <t>Empirical evidence of priming, transfer, reinforcement, and learning in the real and virtual trillium trails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</si>
  <si>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</si>
  <si>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</si>
  <si>
    <t>Harrington, M. C. R.</t>
  </si>
  <si>
    <t>IEEE Transactions on Learning Technologies</t>
  </si>
  <si>
    <t>175-186</t>
  </si>
  <si>
    <t>https://www.scopus.com/inward/record.uri?eid=2-s2.0-81855200302&amp;doi=10.1109%2fTLT.2010.20&amp;partnerID=40&amp;md5=2a5c97a19384afb2be7a113cea8d572e</t>
  </si>
  <si>
    <t>Educational mathematics game for elementary students</t>
  </si>
  <si>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</si>
  <si>
    <t>Animation; Computer games; Information management; Personal computers; Surveys, 2D animation; Data collection method; Educational game; Elementary students; Learning methods; Literature studies; Mathematics games, Students</t>
  </si>
  <si>
    <t>Hartono, M.; Yulianto, B.; Santoso, A. G.; Raya, C. L.; Adhyatmoko, K. N. &amp; Candramata, M. A.</t>
  </si>
  <si>
    <t>Proceedings of 2017 International Conference on Information Management and Technology, ICIMTech 2017</t>
  </si>
  <si>
    <t>156-159</t>
  </si>
  <si>
    <t>https://www.scopus.com/inward/record.uri?eid=2-s2.0-85050397619&amp;doi=10.1109%2fICIMTech.2017.8273529&amp;partnerID=40&amp;md5=25f24906563a829282d11c1f5e534494</t>
  </si>
  <si>
    <t>Automatic Verification for Node-Based Visual Script Notation Using Model Checking</t>
  </si>
  <si>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</si>
  <si>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</si>
  <si>
    <t>Hasegawa, I. &amp; Yokogawa, T.</t>
  </si>
  <si>
    <t>52-68</t>
  </si>
  <si>
    <t>https://www.scopus.com/inward/record.uri?eid=2-s2.0-85076135875&amp;doi=10.1007%2f978-3-030-32409-4_4&amp;partnerID=40&amp;md5=7c342ef5f7690bde7779c33d87272c09</t>
  </si>
  <si>
    <t>A DSL for describing the artificial intelligence in real-time video games</t>
  </si>
  <si>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</si>
  <si>
    <t>Decision making process; Domain specific languages; Haskell; Real-time video games, Artificial intelligence; Functional programming; Human computer interaction; Interactive computer graphics; Problem oriented languages; Software engineering, Computer games</t>
  </si>
  <si>
    <t>Hastjarjanto, T.; Jeuring, J. &amp; Leather, S.</t>
  </si>
  <si>
    <t>8-14</t>
  </si>
  <si>
    <t>https://www.scopus.com/inward/record.uri?eid=2-s2.0-84890064935&amp;doi=10.1109%2fGAS.2013.6632583&amp;partnerID=40&amp;md5=138ac504af16cd99aa66026c49f53c97</t>
  </si>
  <si>
    <t>Studio K: Tools for game design and computational thinking</t>
  </si>
  <si>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</si>
  <si>
    <t>Computational thinkings; Computational ways; Creative potentials; Performance feedback; Personalized medicines; Pilot studies; Social software; Virtual Studio, Computer science, Studios</t>
  </si>
  <si>
    <t>Hatfield, D.; Anton, G.; Ochsner, A.; Squire, K.; Shapiro, R. B. &amp; Games, A.</t>
  </si>
  <si>
    <t>400-403</t>
  </si>
  <si>
    <t>https://www.scopus.com/inward/record.uri?eid=2-s2.0-84886575823&amp;partnerID=40&amp;md5=226cef9fa3b095b020a575cd64209e6e</t>
  </si>
  <si>
    <t>A systematic review of literature on students as educational computer game designers</t>
  </si>
  <si>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</si>
  <si>
    <t>Hava, K. &amp; Cakir, H.</t>
  </si>
  <si>
    <t>Journal of Educational Multimedia and Hypermedia</t>
  </si>
  <si>
    <t>323-341</t>
  </si>
  <si>
    <t>https://www.scopus.com/inward/record.uri?eid=2-s2.0-85064413241&amp;partnerID=40&amp;md5=2059fc2aa6c7f99ff8d98d1e9828c51e</t>
  </si>
  <si>
    <t>How to design Agile game for education purposes in JIRA</t>
  </si>
  <si>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</si>
  <si>
    <t>Computer software; Project management; Students, Agile approaches; Computer science students; Computer versions; Game concept; It project managements, Computer games</t>
  </si>
  <si>
    <t>Havazik, O. &amp; Pavlickova, P.</t>
  </si>
  <si>
    <t>7th International Conference on Control, Decision and Information Technologies, CoDIT 2020</t>
  </si>
  <si>
    <t>331-334</t>
  </si>
  <si>
    <t>https://www.scopus.com/inward/record.uri?eid=2-s2.0-85098273951&amp;doi=10.1109%2fCoDIT49905.2020.9263937&amp;partnerID=40&amp;md5=ffcb56d4550f2a691beb28c83283f915</t>
  </si>
  <si>
    <t>Using mental models to design for learning: Lessons from game development</t>
  </si>
  <si>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</si>
  <si>
    <t>Application programs; Cognitive systems; Computer games; Computer peripheral equipment; Design; Education; Motivation; Software design, Contextual analysis; Game controller; Games; Gamification; Mental model, Human computer interaction</t>
  </si>
  <si>
    <t>Hayes, A.</t>
  </si>
  <si>
    <t>433-442</t>
  </si>
  <si>
    <t>https://www.scopus.com/inward/record.uri?eid=2-s2.0-85025136759&amp;doi=10.1007%2f978-3-319-58509-3_34&amp;partnerID=40&amp;md5=c96a94b17c92418d6e70f211281b0e77</t>
  </si>
  <si>
    <t>Runking: A mobile social persuasion system for running exercise</t>
  </si>
  <si>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</si>
  <si>
    <t>Context- awareness; Disconnected operations; Human interactions; Mobile health care; Mobile social networks; Network communications; Sensory data; Social computing, Mobile computing; Smartphones, Medical computing</t>
  </si>
  <si>
    <t>He, Z.; Luo, Y. &amp; Liang, G.</t>
  </si>
  <si>
    <t>2013 Computing, Communications and IT Applications Conference, ComComAp 2013</t>
  </si>
  <si>
    <t>74-78</t>
  </si>
  <si>
    <t>https://www.scopus.com/inward/record.uri?eid=2-s2.0-84881251433&amp;doi=10.1109%2fComComAp.2013.6533612&amp;partnerID=40&amp;md5=c2335b37072386f8e2a1a3bba042c327</t>
  </si>
  <si>
    <t>HTML5 - Chances and pitfalls demonstration for the industry track of the ICEC2012</t>
  </si>
  <si>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</si>
  <si>
    <t>Browser games; Cross-platform; Game development; Key technologies; New technologies; Plug-ins; Real time aspects; WEB application, Computer games; HTML; Mobile devices, Software design</t>
  </si>
  <si>
    <t>Hees, S. &amp; Faber, F.</t>
  </si>
  <si>
    <t>480-481</t>
  </si>
  <si>
    <t>https://www.scopus.com/inward/record.uri?eid=2-s2.0-84875646940&amp;doi=10.1007%2f978-3-642-33542-6_58&amp;partnerID=40&amp;md5=0ee2f5a029b3dd2a30fb1b757615c676</t>
  </si>
  <si>
    <t>Layered artificial intelligence framework for autonomous agents</t>
  </si>
  <si>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</si>
  <si>
    <t>Agent paradigm; Application developers; Code-writing; Computer game; Goal-oriented; Non-player character; Personal characteristics; Script Languages; Specific tool; Virtual worlds, Artificial intelligence; Computer software; Interactive computer graphics; Virtual reality, Autonomous agents</t>
  </si>
  <si>
    <t>Heinimäki, T. J. &amp; Vanhatupa, J.-M.</t>
  </si>
  <si>
    <t>SPLST'11 - Proceedings 12th Symposium on Programming Languages and Software Tools</t>
  </si>
  <si>
    <t>102-113</t>
  </si>
  <si>
    <t>https://www.scopus.com/inward/record.uri?eid=2-s2.0-84869758225&amp;partnerID=40&amp;md5=75e15839d12a042982d56d78dcc5550c</t>
  </si>
  <si>
    <t>Digital educational games: Methodologies for evaluating the impact of game type</t>
  </si>
  <si>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</si>
  <si>
    <t>Computer programming; E-learning, Comparison; Educational game; Game attributes; Game elements; Game models; Game types; Learning outcome; Methodology; Player experience, Computer games</t>
  </si>
  <si>
    <t>Heintz, S. &amp; Law, E. L.-C.</t>
  </si>
  <si>
    <t>ACM Transactions on Computer-Human Interaction</t>
  </si>
  <si>
    <t>https://www.scopus.com/inward/record.uri?eid=2-s2.0-85047016629&amp;doi=10.1145%2f3177881&amp;partnerID=40&amp;md5=f8244d794fc791a19a5f7a3f0fda7524</t>
  </si>
  <si>
    <t>Aspect orientation as a new approach for context dependent hmi adaptation</t>
  </si>
  <si>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</si>
  <si>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</si>
  <si>
    <t>Heinze, S.; Ziegler, J.; Graube, M. &amp; Urbas, L.</t>
  </si>
  <si>
    <t>68-75</t>
  </si>
  <si>
    <t>https://www.scopus.com/inward/record.uri?eid=2-s2.0-85040105738&amp;partnerID=40&amp;md5=60b4ad7fb38446ac78ce5ea693aba14e</t>
  </si>
  <si>
    <t>A graph editor for remote composition of game music for small-scale game development</t>
  </si>
  <si>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</si>
  <si>
    <t>Game development; Game sound; Graph-based representations; Immersive; MIDI files; Music composition; Music scores; Specific tool, Application programming interfaces (API); Audio acoustics; Computer applications; Mobile devices; Sound recording, Software design</t>
  </si>
  <si>
    <t>Heise, S.; Hlatky, M.; Gohlke, K.; Black, D. &amp; Loviscach, J.</t>
  </si>
  <si>
    <t>Proceedings of Audio Mostly 2009 - A Conference on Interaction with Sound</t>
  </si>
  <si>
    <t>107-110</t>
  </si>
  <si>
    <t>https://www.scopus.com/inward/record.uri?eid=2-s2.0-84876947574&amp;partnerID=40&amp;md5=faf77916ae5fd77274d2c47428c3e584</t>
  </si>
  <si>
    <t>Holistic data-driven requirements elicitation in the big data era</t>
  </si>
  <si>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</si>
  <si>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</si>
  <si>
    <t>Henriksson, A. &amp; Zdravkovic, J.</t>
  </si>
  <si>
    <t>Software and Systems Modeling</t>
  </si>
  <si>
    <t>https://www.scopus.com/inward/record.uri?eid=2-s2.0-85116963053&amp;doi=10.1007%2fs10270-021-00926-6&amp;partnerID=40&amp;md5=e46e41a35a2cd5fb4f0fde2639dc90c2</t>
  </si>
  <si>
    <t>Developing serious games for children with cerebral palsy: Case study and pilot trial</t>
  </si>
  <si>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</si>
  <si>
    <t>accessibility; Cerebral palsy; Game design; sensory; Serious games, Diseases; Interactive computer systems; Software design, Patient rehabilitation</t>
  </si>
  <si>
    <t>Henschke, M.; Hobbs, D. &amp; Wilkinson, B.</t>
  </si>
  <si>
    <t>Proceedings of the 24th Australian Computer-Human Interaction Conference, OzCHI 2012</t>
  </si>
  <si>
    <t>212-221</t>
  </si>
  <si>
    <t>https://www.scopus.com/inward/record.uri?eid=2-s2.0-84872295880&amp;doi=10.1145%2f2414536.2414574&amp;partnerID=40&amp;md5=e094042c7ee0c4c963bd90048ddaa4f2</t>
  </si>
  <si>
    <t>Computers or tablets? Choosing devices for educational videogames</t>
  </si>
  <si>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</si>
  <si>
    <t>E-learning; Education; Interactive computer graphics; Learning systems; Virtual reality, Comparative research; Current generation; Educative games; Experimental groups; M-Learning; Quasi-experiments; Statistically significant difference; Tecnology, Serious games</t>
  </si>
  <si>
    <t>Hernández, A. R.; Pérez, C. D.-F.; Riojo, M. G.; Morata, A. C. &amp; Manero, B.</t>
  </si>
  <si>
    <t>https://www.scopus.com/inward/record.uri?eid=2-s2.0-85013149385&amp;doi=10.1109%2fVS-GAMES.2016.7590342&amp;partnerID=40&amp;md5=5b5f0bc27c5de3c36e44fc39539384da</t>
  </si>
  <si>
    <t>Force resistance training in hand grasp and arm therapy: Feasibility of a low-cost videogame controller</t>
  </si>
  <si>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</si>
  <si>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</si>
  <si>
    <t>Hernández, H. A.; Khan, A.; Fay, L.; Roy, J.-S. &amp; Biddiss, E.</t>
  </si>
  <si>
    <t>277-287</t>
  </si>
  <si>
    <t>https://www.scopus.com/inward/record.uri?eid=2-s2.0-85051530372&amp;doi=10.1089%2fg4h.2017.0193&amp;partnerID=40&amp;md5=03047d8dc4a33929c9a2d2ed296b8bce</t>
  </si>
  <si>
    <t>An approach to automated videogame beta testing</t>
  </si>
  <si>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</si>
  <si>
    <t>Quality assurance; Testing, Automatisation; Beta testing; Game development; Gameplay; Video game, Interactive computer graphics</t>
  </si>
  <si>
    <t>Hernández Bécares, J.; Costero Valero, L. &amp; Gómez Martín, P. P.</t>
  </si>
  <si>
    <t>79-92</t>
  </si>
  <si>
    <t>https://www.scopus.com/inward/record.uri?eid=2-s2.0-84992202552&amp;doi=10.1016%2fj.entcom.2016.08.002&amp;partnerID=40&amp;md5=8f15aa247bbf63d4ef2384b43bfa79a3</t>
  </si>
  <si>
    <t>Students’ perception of the impact of competences on learning: An analysis with business simulations</t>
  </si>
  <si>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</si>
  <si>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</si>
  <si>
    <t>Hernández-Lara, A. B.; Serradell-López, E. &amp; Fitó-Bertran, À.</t>
  </si>
  <si>
    <t>311-319</t>
  </si>
  <si>
    <t>https://www.scopus.com/inward/record.uri?eid=2-s2.0-85073701801&amp;doi=10.1016%2fj.chb.2019.07.023&amp;partnerID=40&amp;md5=30c963ead83ca82bef6fe20b20983ed8</t>
  </si>
  <si>
    <t>Video games as a training tool to prepare the next generation of cyber warriors</t>
  </si>
  <si>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</si>
  <si>
    <t>Computer crime; Interactive computer graphics; Personnel training; Security of data; Students, Cyber security; Cyber-security educations; Game-based Learning; Video game; Video gaming, Human computer interaction</t>
  </si>
  <si>
    <t>Herr, C. &amp; Allen, D.</t>
  </si>
  <si>
    <t>SIGMIS-CPR 2015 - Proceedings of the 2015 ACM SIGMIS Conference on Computers and People Research</t>
  </si>
  <si>
    <t>23-29</t>
  </si>
  <si>
    <t>https://www.scopus.com/inward/record.uri?eid=2-s2.0-84981318937&amp;doi=10.1145%2f2751957.2751958&amp;partnerID=40&amp;md5=80aefbc00ff952fa167cbbb01706fdbf</t>
  </si>
  <si>
    <t>Usability information management: Prototype for result exploration based on an empirical analysis of use cases</t>
  </si>
  <si>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</si>
  <si>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</si>
  <si>
    <t>Heuwing, B.; Mandl, T. &amp; Womser-Hacker, C.</t>
  </si>
  <si>
    <t>https://www.scopus.com/inward/record.uri?eid=2-s2.0-84997522695&amp;doi=10.1145%2f2971485.2971530&amp;partnerID=40&amp;md5=8b7ec19951ed916cf3040b6736e87bde</t>
  </si>
  <si>
    <t>The Effects of a Visual Execution Environment and Makey Makey on Primary School Children Learning Introductory Programming Concepts</t>
  </si>
  <si>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</si>
  <si>
    <t>Computer games; Mammals, Execution environments; Experimental groups; Game-based approaches; Introduction to programming; Introductory programming; Primary education; Primary school children; Programming concepts, Computer programming</t>
  </si>
  <si>
    <t>Hijon-Neira, R.; Perez-Marin, D.; Pizarro, C. &amp; Connolly, C.</t>
  </si>
  <si>
    <t>217800-217815</t>
  </si>
  <si>
    <t>https://www.scopus.com/inward/record.uri?eid=2-s2.0-85097427216&amp;doi=10.1109%2fACCESS.2020.3041686&amp;partnerID=40&amp;md5=b56ac70398f8856eff674add67a59519</t>
  </si>
  <si>
    <t>Outdoor initiative games using mobile digital devices - a preliminary game design</t>
  </si>
  <si>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</si>
  <si>
    <t>Computer games; E-learning; Mobile devices, Blended learning; Educational game; Experiential educations; Game design; Learning experiences; Outdoor activities; Outdoor initiative games; Structural frameworks, Digital devices</t>
  </si>
  <si>
    <t>Hildmann, H. &amp; Hildmann, J.</t>
  </si>
  <si>
    <t>251-260</t>
  </si>
  <si>
    <t>https://www.scopus.com/inward/record.uri?eid=2-s2.0-84938594593&amp;partnerID=40&amp;md5=3a6d7db764be2aa565c316b4e27320da</t>
  </si>
  <si>
    <t>Designing behavioural artificial intelligence to record, assess and evaluate human behaviour</t>
  </si>
  <si>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</si>
  <si>
    <t>Hildmann, H.</t>
  </si>
  <si>
    <t>Multimodal Technologies and Interaction</t>
  </si>
  <si>
    <t>https://www.scopus.com/inward/record.uri?eid=2-s2.0-85079632151&amp;doi=10.3390%2fmti2040063&amp;partnerID=40&amp;md5=41c2fd5fa2fb4449031cd368a40046a4</t>
  </si>
  <si>
    <t>Using an extended technology acceptance model for online strategic video games: a case of Multiplayer online Battle Arena (MoBA)</t>
  </si>
  <si>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</si>
  <si>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</si>
  <si>
    <t>Himang, M. M.; Himang, C. M.; Ceniza, A. M. &amp; Ocampo, L.</t>
  </si>
  <si>
    <t>International Journal of Technology and Human Interaction</t>
  </si>
  <si>
    <t>32-58</t>
  </si>
  <si>
    <t>https://www.scopus.com/inward/record.uri?eid=2-s2.0-85096461553&amp;doi=10.4018%2fIJTHI.2021010103&amp;partnerID=40&amp;md5=cfbc58b0515053403bb1e4a77ef41ad2</t>
  </si>
  <si>
    <t>RedWire: A novel way to create and re-mix games</t>
  </si>
  <si>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</si>
  <si>
    <t>Computer games; Human computer interaction; Interactive computer systems, Game creation; Game design; Game development; General publics; Programming knowledge, Software design</t>
  </si>
  <si>
    <t>Himmelstein, J.; Couzic, M.; Jennett, C.; Cox, A. L.; Goujet, R.; Lindner, A. &amp; Taddei, F.</t>
  </si>
  <si>
    <t>CHI PLAY 2014 - Proceedings of the 2014 Annual Symposium on Computer-Human Interaction in Play</t>
  </si>
  <si>
    <t>423-424</t>
  </si>
  <si>
    <t>https://www.scopus.com/inward/record.uri?eid=2-s2.0-84943253165&amp;doi=10.1145%2f2658537.2661315&amp;partnerID=40&amp;md5=c1170256a4e7188606aa57729ef5eb7d</t>
  </si>
  <si>
    <t>Serious gaming: Autonomy and better health for the elderly</t>
  </si>
  <si>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</si>
  <si>
    <t>Computer games; Health, Context-adapted scenario; Health condition; Medical personnel; Medical practitioner; Physical activity; Secondary users; Serious games; Serious gaming, Human computer interaction</t>
  </si>
  <si>
    <t>Hina, M. D.; Ramdane-Cherif, A. &amp; Dourlens, S.</t>
  </si>
  <si>
    <t>245-252</t>
  </si>
  <si>
    <t>https://www.scopus.com/inward/record.uri?eid=2-s2.0-85001103510&amp;doi=10.1145%2f2983468.2983519&amp;partnerID=40&amp;md5=3fb8cb9b8d5ba78ba86b101f9f528e82</t>
  </si>
  <si>
    <t>Leader’s dilemma game: An experimental design for cyber insider threat research</t>
  </si>
  <si>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</si>
  <si>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</si>
  <si>
    <t>Ho, S. M. &amp; Warkentin, M.</t>
  </si>
  <si>
    <t>Information Systems Frontiers</t>
  </si>
  <si>
    <t>377-396</t>
  </si>
  <si>
    <t>https://www.scopus.com/inward/record.uri?eid=2-s2.0-84944930988&amp;doi=10.1007%2fs10796-015-9599-5&amp;partnerID=40&amp;md5=320923abbc87e098e03ccc8327dc75cd</t>
  </si>
  <si>
    <t>Soundscape design in an ar/vr adventure game</t>
  </si>
  <si>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</si>
  <si>
    <t>Acoustic generators; Augmented reality; Computer games; Surveys; Virtual reality, Auditory stimuli; Cybersickness; First person shooter; Game development; Gameplay designs; Immersion; Interactivity; Soundscapes, Software design</t>
  </si>
  <si>
    <t>Ho, P.-C.; Chung, S.-M. &amp; Lin, H.-G.</t>
  </si>
  <si>
    <t>332-337</t>
  </si>
  <si>
    <t>https://www.scopus.com/inward/record.uri?eid=2-s2.0-85075314937&amp;doi=10.34190%2fGBL.19.146&amp;partnerID=40&amp;md5=c146aa6805949524a17967e6c180f1c0</t>
  </si>
  <si>
    <t>Using a computer game to assess the critical thinking skills of preschoolers: A pilot study</t>
  </si>
  <si>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</si>
  <si>
    <t>E-learning; Problem solving, Assessment instruments; Critical thinking skills; Critical thinkings (ct); Early childhood educations; Pilot studies; Pre-school children; preschoolers; Problem solving skills, Computer games</t>
  </si>
  <si>
    <t>Hock Ow, S. &amp; Tan, C. M.</t>
  </si>
  <si>
    <t>2017 IEEE Conference on e-Learning, e-Management and e-Services, IC3e 2017</t>
  </si>
  <si>
    <t>https://www.scopus.com/inward/record.uri?eid=2-s2.0-85050752942&amp;doi=10.1109%2fIC3e.2017.8409254&amp;partnerID=40&amp;md5=835ef282cc05d5e9f79a8725174072f2</t>
  </si>
  <si>
    <t>StreetWise: A valid ecology for a serious game in a secure forensic mental health setting</t>
  </si>
  <si>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</si>
  <si>
    <t>Acceptance tests; Ecology; Health; Health care; Public risks; Software design; Virtual reality, Accessibility; Ecological validity; Game design; Game development; Game-based Learning; Mental health; Requirements gathering; Serious games, Computer games</t>
  </si>
  <si>
    <t>Hodge, P.; Davis, J.; Maiden, N.; Mann, B.; Nidsjo, A.; Simpson, A. &amp; Reynolds, L.</t>
  </si>
  <si>
    <t>Procedia Computer Science</t>
  </si>
  <si>
    <t>252-259</t>
  </si>
  <si>
    <t>https://www.scopus.com/inward/record.uri?eid=2-s2.0-84954185180&amp;doi=10.1016%2fj.procs.2015.08.341&amp;partnerID=40&amp;md5=cc11a9861302560b9172fdf707a38c97</t>
  </si>
  <si>
    <t>Design of a videogame to explore morality</t>
  </si>
  <si>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</si>
  <si>
    <t>Computer games; Design; Interactive computer graphics; Software design, Commercial video; Game development; Human computer interaction (HCI); Morality; Recent researches; Research purpose; Video game, Human computer interaction</t>
  </si>
  <si>
    <t>Hodge, S.; Taylor, J.; McAlaney, J. &amp; Gatzidis, C.</t>
  </si>
  <si>
    <t>Proceedings of the 30th International BCS Human Computer Interaction Conference, HCI 2016</t>
  </si>
  <si>
    <t>https://www.scopus.com/inward/record.uri?eid=2-s2.0-85046657444&amp;doi=10.14236%2fewic%2fhci2016.104&amp;partnerID=40&amp;md5=9ca9278a146e20b57007c77d426953b5</t>
  </si>
  <si>
    <t>Combining video games and constructionist design to support deep learning in play</t>
  </si>
  <si>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</si>
  <si>
    <t>Blending; Interactive computer graphics, Deep learning; Educational video games; Empirical research; Game design; Gaming experiences; Video game, Human computer interaction</t>
  </si>
  <si>
    <t>Holbert, N.; Weintrop, D.; Wilensky, U.; Sengupta, P.; Killingsworth, S.; Krinks, K.; Clark, D.; Brady, C.; Klopfer, E.; Benjamin Shapiro, R.; Russ, R. S. &amp; Kafai, Y. B.</t>
  </si>
  <si>
    <t>Proceedings of International Conference of the Learning Sciences, ICLS</t>
  </si>
  <si>
    <t>1388-1395</t>
  </si>
  <si>
    <t>https://www.scopus.com/inward/record.uri?eid=2-s2.0-84937787562&amp;partnerID=40&amp;md5=5db22c042b5fff4591779757a4330adb</t>
  </si>
  <si>
    <t>What video games have to teach us about childbirth and childbirth support</t>
  </si>
  <si>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</si>
  <si>
    <t>childbirth; Commercial video; Design Patterns; Design problems; media; Video game, Computer software; Interactive computer graphics; Obstetrics, Human computer interaction</t>
  </si>
  <si>
    <t>Holloway, A.; Rubin, Z. &amp; Kurniawan, S.</t>
  </si>
  <si>
    <t>https://www.scopus.com/inward/record.uri?eid=2-s2.0-84873342959&amp;doi=10.1145%2f2427116.2427120&amp;partnerID=40&amp;md5=1e6c93ed5c19ee2ad8e5d235fe1c3a5e</t>
  </si>
  <si>
    <t>A multimedia presentation framework for web 3.0 computer game experiences</t>
  </si>
  <si>
    <t>This article describes a framework for high-performance Web 3.0 computer game experiences. The framework is designed to facilitate multimedia for Web browsers, heads-up displays, 3D authoring, and remote play. © 2010 IEEE.</t>
  </si>
  <si>
    <t>Computer game; Game development; GPU programming; graphics and multimedia; in-game displays; multimedia; Multiplayer games; Video game; Web 3.0, Computer graphics equipment; Computer programming; Multimedia services; Software design; Web browsers; World Wide Web, Human computer interaction</t>
  </si>
  <si>
    <t>Holthe, O.-I.</t>
  </si>
  <si>
    <t>IEEE Multimedia</t>
  </si>
  <si>
    <t>70-79</t>
  </si>
  <si>
    <t>https://www.scopus.com/inward/record.uri?eid=2-s2.0-78649246860&amp;doi=10.1109%2fMMUL.2010.71&amp;partnerID=40&amp;md5=a03bfd8302cd80d044eb9a02c20ea955</t>
  </si>
  <si>
    <t>Mobile agents and related features for real time first responder training systems</t>
  </si>
  <si>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</si>
  <si>
    <t>First responders; Mobile agent application; Mobile agent system; Real time; Real-time training; Running applications; Training experiences; Training simulation; Training Systems; Video game, Computer simulation; Design; Real time systems, Mobile agents</t>
  </si>
  <si>
    <t>Honda, J.; Cheng, H. H. &amp; Djordjevich, D. D.</t>
  </si>
  <si>
    <t>Proceedings of the ASME Design Engineering Technical Conference</t>
  </si>
  <si>
    <t>237-245</t>
  </si>
  <si>
    <t>https://www.scopus.com/inward/record.uri?eid=2-s2.0-82155170407&amp;doi=10.1115%2fDETC2009-87450&amp;partnerID=40&amp;md5=14ea0dca3108108e78e0fa7bdc28bdb0</t>
  </si>
  <si>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Copyright © 2009 by ASME.</t>
  </si>
  <si>
    <t>First responders; Mobile agent application; Mobile agent system; Real time; Real-time training; Running applications; Training experiences; Training simulation; Training Systems; Video game, Real time systems, Mobile agents</t>
  </si>
  <si>
    <t>Honda, J.; Cheng, H. &amp; Djordjevich, D. D.</t>
  </si>
  <si>
    <t>Proceedings of the ASME International Design Engineering Technical Conferences and Computers and Information in Engineering Conference 2009, DETC2009</t>
  </si>
  <si>
    <t>https://www.scopus.com/inward/record.uri?eid=2-s2.0-77953764132&amp;doi=10.1115%2fDETC2009-87450&amp;partnerID=40&amp;md5=abaed39732408f959d56f9b6177ed677</t>
  </si>
  <si>
    <t>Using startle probe to compare affect and engagement between a serious game and an online intervention program</t>
  </si>
  <si>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</si>
  <si>
    <t>Modulation; Probes, Affective Computing; Engagement; Intervention programs; Online training; Serious games; Similar material; Training and education; Training experiences, Computer games</t>
  </si>
  <si>
    <t>Hookham, G.; Kay-Lambkin, F.; Blackmore, K. &amp; Nesbitt, K.</t>
  </si>
  <si>
    <t>https://www.scopus.com/inward/record.uri?eid=2-s2.0-84962498424&amp;doi=10.1145%2f2843043.2843481&amp;partnerID=40&amp;md5=11e504368a0310418a4cab5850431e25</t>
  </si>
  <si>
    <t>Learning physics through computer games</t>
  </si>
  <si>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</si>
  <si>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</si>
  <si>
    <t>Hookway, G.; Mehdi, Q.; Hartley, T. &amp; Bassey, N.</t>
  </si>
  <si>
    <t>https://www.scopus.com/inward/record.uri?eid=2-s2.0-84890378821&amp;doi=10.1109%2fCGames.2013.6632617&amp;partnerID=40&amp;md5=ffed2c1c8657b423ea59598951df87b3</t>
  </si>
  <si>
    <t>Applying an online game-based formative assessment in a flowchart-based intelligent tutoring system for improving problem-solving skills</t>
  </si>
  <si>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</si>
  <si>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</si>
  <si>
    <t>Hooshyar, D.; Ahmad, R. B.; Yousefi, M.; Fathi, M.; Horng, S.-J. &amp; Lim, H.</t>
  </si>
  <si>
    <t>18-36</t>
  </si>
  <si>
    <t>https://www.scopus.com/inward/record.uri?eid=2-s2.0-84948151876&amp;doi=10.1016%2fj.compedu.2015.10.013&amp;partnerID=40&amp;md5=977c4397f44bcb7ae5cae398f5e5ff31</t>
  </si>
  <si>
    <t>cited By 79</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</si>
  <si>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</si>
  <si>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</si>
  <si>
    <t>Human computer interaction; Optical variables measurement; Students; Visual languages, Computational thinkings; Concept development; Elementary students; Planning tools; Programming codes; Programming environment; Programming process; Web-based planning, Software design</t>
  </si>
  <si>
    <t>Horses, I. H. M.</t>
  </si>
  <si>
    <t>207-211</t>
  </si>
  <si>
    <t>https://www.scopus.com/inward/record.uri?eid=2-s2.0-85040970424&amp;doi=10.1109%2fVLHCC.2017.8103469&amp;partnerID=40&amp;md5=450ffc72b9c14eb3f5516a4c01d2ad39</t>
  </si>
  <si>
    <t>FunPlogs – A Serious Puzzle Mini-game for Learning Fundamental Programming Principles Using Visual Scripting</t>
  </si>
  <si>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</si>
  <si>
    <t>Computer games; Education computing; Students; Virtual reality; Visual languages, Computer Science Education; Content creation; Game concept; Intrinsic motivation; Learning tasks; Programming principles; Prototype implementations; Visual scripting, Serious games</t>
  </si>
  <si>
    <t>Horst, R.; Naraghi-Taghi-Off, R.; Diez, S.; Uhmann, T.; Müller, A. &amp; Dörner, R.</t>
  </si>
  <si>
    <t>494-504</t>
  </si>
  <si>
    <t>https://www.scopus.com/inward/record.uri?eid=2-s2.0-85076175457&amp;doi=10.1007%2f978-3-030-33720-9_38&amp;partnerID=40&amp;md5=184bf0ca1018fc818687d3a09868f3c2</t>
  </si>
  <si>
    <t>Learning IS child's play: Game-based learning in computer science education</t>
  </si>
  <si>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</si>
  <si>
    <t>Computer science; Education computing; Students, Computer Science Education; Educational pedagogy; Game-based Learning; Higher education; Perception of learning; Student motivation; Student perceptions; Team work, Computer games</t>
  </si>
  <si>
    <t>Hosseini, H.; Hartt, M. &amp; Mostafapour, M.</t>
  </si>
  <si>
    <t>https://www.scopus.com/inward/record.uri?eid=2-s2.0-85061209631&amp;doi=10.1145%2f3282844&amp;partnerID=40&amp;md5=8552d17dbaefd5ceac013f0ea4c97356</t>
  </si>
  <si>
    <t>Are you game? Assessing students' perception of learning, instructors' perspective, and learning attitude</t>
  </si>
  <si>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</si>
  <si>
    <t>Computer games; Education computing; Scaffolds, Approaches to learning; Empirical evaluations; Game-based Learning; Introductory computer science; Learning attitudes; Learning Style; Perception of learning; Scaffolding, Students</t>
  </si>
  <si>
    <t>Hosseini, H. &amp; Perweiler, L.</t>
  </si>
  <si>
    <t>866-872</t>
  </si>
  <si>
    <t>https://www.scopus.com/inward/record.uri?eid=2-s2.0-85061180992&amp;doi=10.1145%2f3287324.3287411&amp;partnerID=40&amp;md5=705be90aa4172ea0465c61f748cf9e68</t>
  </si>
  <si>
    <t>The development and evaluation of a 3D simulation game for chemistry learning: Exploration of learners' flow, acceptance, and sense of directions</t>
  </si>
  <si>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</si>
  <si>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</si>
  <si>
    <t>Hou, H.-T.; Wang, S.-M. &amp; Tsai, D.-S.</t>
  </si>
  <si>
    <t>Workshop Proceedings of the 21st International Conference on Computers in Education, ICCE 2013</t>
  </si>
  <si>
    <t>122-129</t>
  </si>
  <si>
    <t>https://www.scopus.com/inward/record.uri?eid=2-s2.0-84896472360&amp;partnerID=40&amp;md5=e6637d379f37026abfe3a5fed08e2e1e</t>
  </si>
  <si>
    <t>Real-time finger tracking for virtual instruments</t>
  </si>
  <si>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</si>
  <si>
    <t>Computer games; Digital instruments; Human computer interaction; Palmprint recognition; XML, Kinect; Kinect SDK; Leap Motion; NITE; Virtual instrument, Motion tracking</t>
  </si>
  <si>
    <t>Hsu, M.-H.; Shih, T. K. &amp; Chiang, J.-S.</t>
  </si>
  <si>
    <t>Proceedings - 2014 7th International Conference on Ubi-Media Computing and Workshops, U-MEDIA 2014</t>
  </si>
  <si>
    <t>133-138</t>
  </si>
  <si>
    <t>https://www.scopus.com/inward/record.uri?eid=2-s2.0-84910049329&amp;doi=10.1109%2fU-MEDIA.2014.53&amp;partnerID=40&amp;md5=000379708fbe713a87baf31d1249cbad</t>
  </si>
  <si>
    <t>Component-based hierarchical state machine A reusable and flexible game AI technology</t>
  </si>
  <si>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</si>
  <si>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</si>
  <si>
    <t>Hu, W.; Zhang, Q. &amp; Mao, Y.</t>
  </si>
  <si>
    <t>Proceedings - 2011 6th IEEE Joint International Information Technology and Artificial Intelligence Conference, ITAIC 2011</t>
  </si>
  <si>
    <t>319-324</t>
  </si>
  <si>
    <t>https://www.scopus.com/inward/record.uri?eid=2-s2.0-80054732687&amp;doi=10.1109%2fITAIC.2011.6030340&amp;partnerID=40&amp;md5=2377685c564d28410d111102029836bd</t>
  </si>
  <si>
    <t>An improved approach for mechanics simulation based on game engine</t>
  </si>
  <si>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</si>
  <si>
    <t>Machinery; Mechanics; Reusability, Component libraries; Game Engine; Mechanical device; Mechanics simulations; Physics engine, Computer games</t>
  </si>
  <si>
    <t>Hu, W.; Qu, Z. &amp; Zhang, X.</t>
  </si>
  <si>
    <t>Proceedings of the 2nd International Conference on Electronic and Mechanical Engineering and Information Technology, EMEIT 2012</t>
  </si>
  <si>
    <t>277-282</t>
  </si>
  <si>
    <t>https://www.scopus.com/inward/record.uri?eid=2-s2.0-84871337285&amp;doi=10.2991%2femeit.2012.55&amp;partnerID=40&amp;md5=36da9922d3dfdeed645e056e97ba177b</t>
  </si>
  <si>
    <t>Verifying adaptation of neuro-controlled game opponent by cross validation under supervised and unsupervised player modeling</t>
  </si>
  <si>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</si>
  <si>
    <t>Adaptation of game AI; Neuro-controller; Pac-man; Strategy-based player modeling; Supervised and unsupervised player modeling; UCT, Data mining; Machine design; Neural networks; Software engineering; Trees (mathematics), Interactive computer graphics</t>
  </si>
  <si>
    <t>Huang, W.; He, S.; Liu, X.; Yang, J.; Shi, Z.; Li, X. &amp; Hao, Y.</t>
  </si>
  <si>
    <t>2nd International Conference on Software Engineering and Data Mining, SEDM 2010</t>
  </si>
  <si>
    <t>172-177</t>
  </si>
  <si>
    <t>https://www.scopus.com/inward/record.uri?eid=2-s2.0-77956519701&amp;partnerID=40&amp;md5=4fe939af6cb627e1eb267b7aa5e42382</t>
  </si>
  <si>
    <t>An innovative interface design with smart phone for interactive computer game applications</t>
  </si>
  <si>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</si>
  <si>
    <t>3D game; computer game; Game interfaces; Smart phones; touch pad; User experience, Accelerometers; Computer software; Controllers; Experiments; Human computer interaction; Personal computers; Speech recognition; Telephone sets; User interfaces, Computer applications</t>
  </si>
  <si>
    <t>Huang, W.-C.; Lu, T. &amp; Fang, W.-C.</t>
  </si>
  <si>
    <t>2011 IEEE International Games Innovation Conference, IGIC 2011</t>
  </si>
  <si>
    <t>62-65</t>
  </si>
  <si>
    <t>https://www.scopus.com/inward/record.uri?eid=2-s2.0-84862970974&amp;doi=10.1109%2fIGIC.2011.6115134&amp;partnerID=40&amp;md5=3c895eb4d044dd7c25a2f567f7afbd8f</t>
  </si>
  <si>
    <t>Monte-Carlo simulation balancing in practice</t>
  </si>
  <si>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</si>
  <si>
    <t>Computer games; Intelligent systems; Software testing, External experts; Game-playing programs; Learned patterns; Maximization algorithm; Minorization; Position evaluation; State of the art, Monte Carlo methods</t>
  </si>
  <si>
    <t>Huang, S.-C.; Coulom, R. &amp; Lin, S.-S.</t>
  </si>
  <si>
    <t>81-92</t>
  </si>
  <si>
    <t>https://www.scopus.com/inward/record.uri?eid=2-s2.0-79952027913&amp;doi=10.1007%2f978-3-642-17928-0_8&amp;partnerID=40&amp;md5=318a2cd2bb3e54cc3e1a9abc20e82578</t>
  </si>
  <si>
    <t>An annales school-based serious game creation framework for Taiwanese indigenous cultural heritage</t>
  </si>
  <si>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</si>
  <si>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</si>
  <si>
    <t>Huang, C.-H. &amp; Huang, Y.-T.</t>
  </si>
  <si>
    <t>https://www.scopus.com/inward/record.uri?eid=2-s2.0-84979822683&amp;doi=10.1145%2f2460376.2460380&amp;partnerID=40&amp;md5=f1d7dbd423973f0a4957c309b643d499</t>
  </si>
  <si>
    <t>Mastering the art of war: How patterns of gameplay influence skill in halo</t>
  </si>
  <si>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</si>
  <si>
    <t>Art of war; Game designers; Gaming skill; Learning; Multiplayers; Run counters; Trueskill; Video game, Human engineering; Interactive computer graphics; Surveys, Human computer interaction</t>
  </si>
  <si>
    <t>Huang, J.; Zimmermann, T.; Nagappan, N.; Harrison, C. &amp; Phillips, B.</t>
  </si>
  <si>
    <t>695-704</t>
  </si>
  <si>
    <t>https://www.scopus.com/inward/record.uri?eid=2-s2.0-84877976156&amp;doi=10.1145%2f2470654.2470753&amp;partnerID=40&amp;md5=eaf14930c0f7d6bfb2de23e942f70a50</t>
  </si>
  <si>
    <t>Improvement design of the clinical upper extremity rehabilitation product for stroke patients</t>
  </si>
  <si>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</si>
  <si>
    <t>Human computer interaction; Product design; Software design; Surveys, Hardware design; Operation time; Physical disability; Post stroke patients; Sensing areas; Stroke patients; Upper extremity; Video game, Patient rehabilitation</t>
  </si>
  <si>
    <t>Huang, L.-L.; Yang, H.-H.; Lee, C.-F. &amp; Chen, M.-H.</t>
  </si>
  <si>
    <t>597-605</t>
  </si>
  <si>
    <t>https://www.scopus.com/inward/record.uri?eid=2-s2.0-84977491277&amp;doi=10.1007%2f978-3-319-40355-7_57&amp;partnerID=40&amp;md5=b5aacb125f7ab79f5fd8e7fc99597313</t>
  </si>
  <si>
    <t>Exploring the factors that influence the intention to play a color mixing game</t>
  </si>
  <si>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</si>
  <si>
    <t>Computer games; Education; Education computing; Mixing; Students; Surveys, Color mixing; Digital games; Perceived usefulness; Technology acceptance model, Color</t>
  </si>
  <si>
    <t>Huang, Y.-M.; Wang, C.-S.; Huang, T.-C. &amp; Chen, C.-C.</t>
  </si>
  <si>
    <t>14-20</t>
  </si>
  <si>
    <t>https://www.scopus.com/inward/record.uri?eid=2-s2.0-85014169087&amp;doi=10.1007%2f978-3-319-52836-6_2&amp;partnerID=40&amp;md5=40bd35f7051cc9a449ea6e47e72b629e</t>
  </si>
  <si>
    <t>Master Maker: Understanding Gaming Skill Through Practice and Habit From Gameplay Behavior</t>
  </si>
  <si>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</si>
  <si>
    <t>habit; human; video game, Habits; Humans; Video Games</t>
  </si>
  <si>
    <t>Huang, J.; Yan, E.; Cheung, G.; Nagappan, N. &amp; Zimmermann, T.</t>
  </si>
  <si>
    <t>Topics in Cognitive Science</t>
  </si>
  <si>
    <t>437-466</t>
  </si>
  <si>
    <t>https://www.scopus.com/inward/record.uri?eid=2-s2.0-85013678741&amp;doi=10.1111%2ftops.12251&amp;partnerID=40&amp;md5=72cc2d4e86ab16418c9f08a52bee86bc</t>
  </si>
  <si>
    <t>Efficient Imitation Learning for Game AI</t>
  </si>
  <si>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</si>
  <si>
    <t>Application programs; Long short-term memory; Software testing, Automation testing; Data alignments; Different class; Game strategies; Imitation learning; Imitation methods; Internal interfaces; Software applications, Computer games</t>
  </si>
  <si>
    <t>Huang, C.; Zhang, L.; Jing, Y. &amp; Zhou, D.</t>
  </si>
  <si>
    <t>128-135</t>
  </si>
  <si>
    <t>https://www.scopus.com/inward/record.uri?eid=2-s2.0-85096935122&amp;doi=10.1109%2fCoG47356.2020.9231613&amp;partnerID=40&amp;md5=7e786deab9c51ae88a1d231bfdf69dce</t>
  </si>
  <si>
    <t>Intelligent Pathfinding Algorithm in Web Games</t>
  </si>
  <si>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</si>
  <si>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</si>
  <si>
    <t>Huang, H.</t>
  </si>
  <si>
    <t>250-257</t>
  </si>
  <si>
    <t>https://www.scopus.com/inward/record.uri?eid=2-s2.0-85082995775&amp;doi=10.1007%2f978-3-030-43306-2_36&amp;partnerID=40&amp;md5=3db5f95d8e885d693e0eef1460a83ceb</t>
  </si>
  <si>
    <t>Work in progress - Using interactivity video games factors to define Role Playing Games as a supporting tool for learning by doing</t>
  </si>
  <si>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</si>
  <si>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</si>
  <si>
    <t>Huesca, G.; Noguez, J.; Neri, L. &amp; Robledo-Rella, V.</t>
  </si>
  <si>
    <t>T1E1-T1E2</t>
  </si>
  <si>
    <t>https://www.scopus.com/inward/record.uri?eid=2-s2.0-78751539779&amp;doi=10.1109%2fFIE.2010.5673562&amp;partnerID=40&amp;md5=9f1cdfc39902a41962cfd1dece96fdbc</t>
  </si>
  <si>
    <t>A general approach of game description decomposition for general game playing</t>
  </si>
  <si>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</si>
  <si>
    <t>Artificial intelligence; Decomposition; Game theory; Software testing, Description languages; General game playing; Sub-problems, Computer games</t>
  </si>
  <si>
    <t>Hufschmitt, A.; Vittaut, J.-N. &amp; Mèhat, J.</t>
  </si>
  <si>
    <t>165-177</t>
  </si>
  <si>
    <t>https://www.scopus.com/inward/record.uri?eid=2-s2.0-85019266186&amp;doi=10.1007%2f978-3-319-57969-6_12&amp;partnerID=40&amp;md5=09d61156fa6f6801f5a6c497703ea2ce</t>
  </si>
  <si>
    <t>Statistical GGP Game Decomposition</t>
  </si>
  <si>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</si>
  <si>
    <t>Artificial intelligence; Decomposition; Game theory; Software testing, Causality; Compound moves; Game description langage; General game playing; Serial games, Computer games</t>
  </si>
  <si>
    <t>Hufschmitt, A.; Vittaut, J.-N. &amp; Jouandeau, N.</t>
  </si>
  <si>
    <t>79-97</t>
  </si>
  <si>
    <t>https://www.scopus.com/inward/record.uri?eid=2-s2.0-85069212987&amp;doi=10.1007%2f978-3-030-24337-1_4&amp;partnerID=40&amp;md5=955ce3a9f88336ab07ba996f513fdf94</t>
  </si>
  <si>
    <t>A design of smart-based education gamification platform using mobile devices for digital content</t>
  </si>
  <si>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</si>
  <si>
    <t>Computer games; Digital devices; E-learning; Education; Mobile devices; Smartphones; Software engineering; Teaching, Classroom learning; Computer Science Education; Digital contents; Game; Game industry; Gamification; It technologies; Teaching materials, Education computing</t>
  </si>
  <si>
    <t>Huh, J.-H.; Kim, H.-B. &amp; Seo, K.</t>
  </si>
  <si>
    <t>101-114</t>
  </si>
  <si>
    <t>https://www.scopus.com/inward/record.uri?eid=2-s2.0-85018205413&amp;doi=10.14257%2fijmue.2016.11.12.10&amp;partnerID=40&amp;md5=eae27180f0761318bf05a6b252cd2000</t>
  </si>
  <si>
    <t>Teacher perceptions of the value of game-based learning in secondary education</t>
  </si>
  <si>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</si>
  <si>
    <t>Computer games; E-learning; Education; Education computing, Applications in subject areas; Cognitive learning; Education teachers; Media in education; Semi structured interviews; Student engagement; Teachers' perceptions; Teaching settings, Teaching</t>
  </si>
  <si>
    <t>Huizenga, J. C.; ten Dam, G. T. M.; Voogt, J. M. &amp; Admiraal, W. F.</t>
  </si>
  <si>
    <t>105-115</t>
  </si>
  <si>
    <t>https://www.scopus.com/inward/record.uri?eid=2-s2.0-85016166507&amp;doi=10.1016%2fj.compedu.2017.03.008&amp;partnerID=40&amp;md5=ed96d23f3f7b8c60d14fe171c97fecdb</t>
  </si>
  <si>
    <t>cited By 69</t>
  </si>
  <si>
    <t>3D Accelerometer-based gestures for interacting with mobile devices</t>
  </si>
  <si>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</si>
  <si>
    <t>Accelerometers; Computer games; Mobile devices; Touch screens, Accelerometer sensor; Cold weather; Daily life activities; Mobile applications; Mobile gestures; Mobile interaction; Multi-touch gestures; Proof of concept, Human computer interaction</t>
  </si>
  <si>
    <t>Humayoun, S. R.; Ahmad, M. &amp; Ebert, A.</t>
  </si>
  <si>
    <t>https://www.scopus.com/inward/record.uri?eid=2-s2.0-84997109009&amp;doi=10.1145%2f2971485.2996736&amp;partnerID=40&amp;md5=d587298c445658137b9b194cf232c6ca</t>
  </si>
  <si>
    <t>Efficient simplification methods for generating high quality LODs of 3D meshes</t>
  </si>
  <si>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</si>
  <si>
    <t>Computer games; Geometry; Virtual reality, Geometric distortion; Geometric fidelity; Multi-resolution Modeling; Polygonal models; Simplification; Simplification algorithms; Simplification method; State-of-the-art algorithms, Iterative methods</t>
  </si>
  <si>
    <t>Hussain, M.</t>
  </si>
  <si>
    <t>Journal of Computer Science and Technology</t>
  </si>
  <si>
    <t>604</t>
  </si>
  <si>
    <t>https://www.scopus.com/inward/record.uri?eid=2-s2.0-67649934660&amp;doi=10.1007%2fs11390-009-9249-9&amp;partnerID=40&amp;md5=c6bd6b666b8ca64a0cb29b7f12208c74</t>
  </si>
  <si>
    <t>Effects of Digital Game-Based Learning on Elementary Science Learning: A Systematic Review</t>
  </si>
  <si>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</si>
  <si>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</si>
  <si>
    <t>Hussein, M. H.; Ow, S. H.; Cheong, L. S.; Thong, M.-K. &amp; Ale Ebrahim, N.</t>
  </si>
  <si>
    <t>62465-62478</t>
  </si>
  <si>
    <t>https://www.scopus.com/inward/record.uri?eid=2-s2.0-85066789210&amp;doi=10.1109%2fACCESS.2019.2916324&amp;partnerID=40&amp;md5=308cbd27f6b85f300336f4f89dd62407</t>
  </si>
  <si>
    <t>A Digital Game-Based Learning Method to Improve Students' Critical Thinking Skills in Elementary Science</t>
  </si>
  <si>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</si>
  <si>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</si>
  <si>
    <t>Hussein, M. H.; Ow, S. H.; Cheong, L. S. &amp; Thong, M.-K.</t>
  </si>
  <si>
    <t>96309-96318</t>
  </si>
  <si>
    <t>https://www.scopus.com/inward/record.uri?eid=2-s2.0-85070247866&amp;doi=10.1109%2fACCESS.2019.2929089&amp;partnerID=40&amp;md5=937ad2f2ec5537d547b57c9181d5778d</t>
  </si>
  <si>
    <t>A concept map-embedded educational computer game for improving students' learning performance in natural science courses</t>
  </si>
  <si>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</si>
  <si>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</si>
  <si>
    <t>Hwang, G.-J.; Yang, L.-H. &amp; Wang, S.-Y.</t>
  </si>
  <si>
    <t>121-130</t>
  </si>
  <si>
    <t>https://www.scopus.com/inward/record.uri?eid=2-s2.0-84881156152&amp;doi=10.1016%2fj.compedu.2013.07.008&amp;partnerID=40&amp;md5=65e3da94d87f212523c4bd5d6f945bc7</t>
  </si>
  <si>
    <t>cited By 255</t>
  </si>
  <si>
    <t>Effects of an augmented reality-based educational game on students' learning achievements and attitudes in real-world observations</t>
  </si>
  <si>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</si>
  <si>
    <t>Hwang, G.-J.; Wu, P.-H.; Chen, C.-C. &amp; Tu, N.-T.</t>
  </si>
  <si>
    <t>Interactive Learning Environments</t>
  </si>
  <si>
    <t>1895-1906</t>
  </si>
  <si>
    <t>https://www.scopus.com/inward/record.uri?eid=2-s2.0-84933073814&amp;doi=10.1080%2f10494820.2015.1057747&amp;partnerID=40&amp;md5=a36e036258a7e62c02ead4fd072deadd</t>
  </si>
  <si>
    <t>cited By 100</t>
  </si>
  <si>
    <t>Investigating collaboration within online communities: Software development vs. Artistic creation</t>
  </si>
  <si>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</si>
  <si>
    <t>Animation; Computer operating systems; Open source software; Open systems; Social networking (online); Software design, Creative collaboration; Music composition; On-line communities; Overdub; Remix, Online systems</t>
  </si>
  <si>
    <t>Iaffaldano, G.</t>
  </si>
  <si>
    <t>384-387</t>
  </si>
  <si>
    <t>https://www.scopus.com/inward/record.uri?eid=2-s2.0-85054882374&amp;doi=10.1145%2f3148330.3152699&amp;partnerID=40&amp;md5=4b2f3da6edc4efb934adae2c78b5bb6a</t>
  </si>
  <si>
    <t>LitSens: An improved architecture for adaptive music using text input and sentiment analysis</t>
  </si>
  <si>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</si>
  <si>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</si>
  <si>
    <t>Ibáñez, M. L.; Álvarez, N. &amp; Peinado, F.</t>
  </si>
  <si>
    <t>https://www.scopus.com/inward/record.uri?eid=2-s2.0-85051969469&amp;partnerID=40&amp;md5=82cddc44a76a7436ec8e1234074efdd9</t>
  </si>
  <si>
    <t>A study on an efficient spatialisation technique for near-field sound in video games</t>
  </si>
  <si>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</si>
  <si>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</si>
  <si>
    <t>56-68</t>
  </si>
  <si>
    <t>https://www.scopus.com/inward/record.uri?eid=2-s2.0-85033495788&amp;partnerID=40&amp;md5=f68148d8cb3572f9db399b7f40b68b79</t>
  </si>
  <si>
    <t>Assessing the effect of adaptive music on player navigation in virtual environments</t>
  </si>
  <si>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</si>
  <si>
    <t>Interactive computer graphics; Sound recording; Three dimensional computer graphics; Virtual reality, Gameplay; Navigation in virtual en-vironments; User performance; Video game, Audio acoustics</t>
  </si>
  <si>
    <t>DAFx 2018 - Proceedings: 21st International Conference on Digital Audio Effects</t>
  </si>
  <si>
    <t>205-212</t>
  </si>
  <si>
    <t>https://www.scopus.com/inward/record.uri?eid=2-s2.0-85081165470&amp;partnerID=40&amp;md5=3ddaafa82bb4394808fbdd496789322c</t>
  </si>
  <si>
    <t>Educational playability analyzing player experiences in educational video games</t>
  </si>
  <si>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</si>
  <si>
    <t>Educational tools; Educational video games; Edutainment; Effective tool; Motivation and engagements; Playability; Player experience; Video game, Interactive computer graphics; Interactive computer systems; Motivation; Tools, Education</t>
  </si>
  <si>
    <t>Ibrahim, A.; Vela, F. L. G.; Sánchez, J. L. G. &amp; Zea, N. P.</t>
  </si>
  <si>
    <t>ACHI 2012 - 5th International Conference on Advances in Computer-Human Interactions</t>
  </si>
  <si>
    <t>326-335</t>
  </si>
  <si>
    <t>https://www.scopus.com/inward/record.uri?eid=2-s2.0-84873197461&amp;partnerID=40&amp;md5=12103a1b80e67d55be5ffa1d3edcf756</t>
  </si>
  <si>
    <t>Model Checking of Visual Scripts Created by UE4 Blueprints</t>
  </si>
  <si>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</si>
  <si>
    <t>Blueprints; Computer circuits; Engines; Human computer interaction, Input modeling; Model checker; Node graph; Video game, Model checking</t>
  </si>
  <si>
    <t>Igawa, N.; Yokogawa, T.; Takahashi, M. &amp; Arimoto, K.</t>
  </si>
  <si>
    <t>Proceedings - 2020 9th International Congress on Advanced Applied Informatics, IIAI-AAI 2020</t>
  </si>
  <si>
    <t>512-515</t>
  </si>
  <si>
    <t>https://www.scopus.com/inward/record.uri?eid=2-s2.0-85107221201&amp;doi=10.1109%2fIIAI-AAI50415.2020.00107&amp;partnerID=40&amp;md5=ef085dc1ec637ca77a89201f51d67388</t>
  </si>
  <si>
    <t>Linking physical activities and video games</t>
  </si>
  <si>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</si>
  <si>
    <t>Sports; Surveys, Application federations; Physical activity; Physical exercise; Player questionnaire; Systematic mapping studies; Video game, Human computer interaction</t>
  </si>
  <si>
    <t>Ikonen, J.; Ryhänen, P.; Parkkila, J. &amp; Knutas, A.</t>
  </si>
  <si>
    <t>120-127</t>
  </si>
  <si>
    <t>https://www.scopus.com/inward/record.uri?eid=2-s2.0-84957630583&amp;doi=10.1145%2f2812428.2812457&amp;partnerID=40&amp;md5=0e3787a2d12127220f517b208fbe8ee3</t>
  </si>
  <si>
    <t>Developing a user-centred communication pad for cognitive and physical impaired people</t>
  </si>
  <si>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</si>
  <si>
    <t>Computer games, Computer screens; Design prototype; Effective communication; Finger movements; Illumination conditions; Impaired people; People with disabilities; User experience evaluations, User experience</t>
  </si>
  <si>
    <t>Ilyas, C. M. A.; Rodil, K. &amp; Rehm, M.</t>
  </si>
  <si>
    <t>124-137</t>
  </si>
  <si>
    <t>https://www.scopus.com/inward/record.uri?eid=2-s2.0-85089315024&amp;doi=10.1007%2f978-3-030-53294-9_9&amp;partnerID=40&amp;md5=5717cd789ccf204c9d3c951302f54159</t>
  </si>
  <si>
    <t>Fitting the needs of an industry: An examination of games design, development, and art courses in the UK</t>
  </si>
  <si>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</si>
  <si>
    <t>Computer game; Course design; Games courses; Higher education; Industry professionals; Study areas; Video game, Design; Human computer interaction; Industry; Interactive computer graphics, Curricula</t>
  </si>
  <si>
    <t>Ip, B.</t>
  </si>
  <si>
    <t>https://www.scopus.com/inward/record.uri?eid=2-s2.0-84860281527&amp;doi=10.1145%2f2160547.2160549&amp;partnerID=40&amp;md5=d8923b0c05b6e85784c8654650d2c692</t>
  </si>
  <si>
    <t>Developing a videogame for learning signal processing and project management using project-oriented learning in ICT engineering degrees</t>
  </si>
  <si>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</si>
  <si>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</si>
  <si>
    <t>Iriondo, I.; Montero, J. A.; Sevillano, X. &amp; Socoró, J. C.</t>
  </si>
  <si>
    <t>https://www.scopus.com/inward/record.uri?eid=2-s2.0-85063379786&amp;doi=10.1016%2fj.chb.2019.03.019&amp;partnerID=40&amp;md5=3090daa3bfe26f7181bee6c4d4bfee82</t>
  </si>
  <si>
    <t>Monte-Carlo Tree Search Implementation of Fighting Game AIs Having Personas</t>
  </si>
  <si>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</si>
  <si>
    <t>Artificial intelligence; Interactive computer graphics; Monte Carlo methods, Fighting games; Fightingice; Monte-Carlo tree searches; Persona; Play style, Human computer interaction</t>
  </si>
  <si>
    <t>Ishii, R.; Ito, S.; Ishihara, M.; Harada, T. &amp; Thawonmas, R.</t>
  </si>
  <si>
    <t>https://www.scopus.com/inward/record.uri?eid=2-s2.0-85056887056&amp;doi=10.1109%2fCIG.2018.8490367&amp;partnerID=40&amp;md5=58b592f05698c16d680330cb117c7b5e</t>
  </si>
  <si>
    <t>Classifying content adaptation systems based on energy-aware requirements</t>
  </si>
  <si>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</si>
  <si>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</si>
  <si>
    <t>Ismail, M. N.; Ibrahim, R. &amp; Fudzee, M. F. M.</t>
  </si>
  <si>
    <t>2013 8th International Conference on Information Technology in Asia - Smart Devices Trend: Technologising Future Lifestyle, Proceedings of CITA 2013</t>
  </si>
  <si>
    <t>https://www.scopus.com/inward/record.uri?eid=2-s2.0-84890814522&amp;doi=10.1109%2fCITA.2013.6637574&amp;partnerID=40&amp;md5=f5068fa66ad8b9dd084ec78b7111318b</t>
  </si>
  <si>
    <t>Framework for enabling scalable learning game AI</t>
  </si>
  <si>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</si>
  <si>
    <t>AI systems; Game AI; Game development; Game elements; Late stage; Learning game; Machine learning techniques; Video game industry, Artificial intelligence; Interactive computer graphics; Learning systems; Multi agent systems, Software design</t>
  </si>
  <si>
    <t>Iuhasz, G.; Munteanu, V. I. &amp; Negru, V.</t>
  </si>
  <si>
    <t>ENASE 2013 - Proceedings of the 8th International Conference on Evaluation of Novel Approaches to Software Engineering</t>
  </si>
  <si>
    <t>189-196</t>
  </si>
  <si>
    <t>https://www.scopus.com/inward/record.uri?eid=2-s2.0-84887055894&amp;partnerID=40&amp;md5=abab86a6ffb377ee003e20d64a6c1447</t>
  </si>
  <si>
    <t>SikkerhetsLøypa - Knowledge toward sustainable and secure paths of creative and critical digital skills</t>
  </si>
  <si>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</si>
  <si>
    <t>Education computing; Engineering education; Information services; Security of data; Software engineering, Digital society; Gender; Online behavior; Security; Video game, Education</t>
  </si>
  <si>
    <t>Jaccheri, L.; Mishra, D.; Houmb, S. H.; Omerovic, A. &amp; Papavlasopoulou, S.</t>
  </si>
  <si>
    <t>157-168</t>
  </si>
  <si>
    <t>https://www.scopus.com/inward/record.uri?eid=2-s2.0-85028986960&amp;doi=10.1007%2f978-3-319-66715-7_16&amp;partnerID=40&amp;md5=f867dc253e4185df4cb293f7e7fc57be</t>
  </si>
  <si>
    <t>Women and computer games (workshops and tutorials)</t>
  </si>
  <si>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</si>
  <si>
    <t>Software design, Game designers; Gender issues; Group work, Computer games</t>
  </si>
  <si>
    <t>Jaccheri, L.; Wang, A. I.; Ask, K.; Petersen, S. A. &amp; Brend, K.</t>
  </si>
  <si>
    <t>510-512</t>
  </si>
  <si>
    <t>https://www.scopus.com/inward/record.uri?eid=2-s2.0-85029007577&amp;partnerID=40&amp;md5=c42310a254c20896ac187a1690625ecb</t>
  </si>
  <si>
    <t>Efficient virtual plant data structure for visualization and animation</t>
  </si>
  <si>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</si>
  <si>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</si>
  <si>
    <t>Jaeger, M.; Sun, R.; Jia, J. Y. &amp; Le Chevalier, V.</t>
  </si>
  <si>
    <t>Proc. of the IADIS Int. Conf. - Computer Graphics, Visualization, Computer Vision and Image Processing, CGVCVIP 2010, Visual Commun., VC 2010, Web3DW 2010, Part of the MCCSIS 2010</t>
  </si>
  <si>
    <t>65-75</t>
  </si>
  <si>
    <t>https://www.scopus.com/inward/record.uri?eid=2-s2.0-79955130084&amp;partnerID=40&amp;md5=c44b45425cae40903b6579487d884866</t>
  </si>
  <si>
    <t>Stackelberg game modeling of cloud security defending strategy in the case of information leaks and corruption</t>
  </si>
  <si>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</si>
  <si>
    <t>Computer games; Crime; Network security; Neural networks; Open Data; Security systems, Black box method; Cloud securities; Experimental simulations; Information leakage; Security controls; Security threat modeling; Stackelberg Games; Utility functions, National security</t>
  </si>
  <si>
    <t>Jakóbik, A.</t>
  </si>
  <si>
    <t>https://www.scopus.com/inward/record.uri?eid=2-s2.0-85079036962&amp;doi=10.1016%2fj.simpat.2020.102071&amp;partnerID=40&amp;md5=fe73bb5ec5a2634708e22cd21f023e7f</t>
  </si>
  <si>
    <t>Development of business simulation game with use of design science research</t>
  </si>
  <si>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</si>
  <si>
    <t>Human computer interaction; Software design, Business simulation; Business simulation games; Design-science researches; Development process; Game design; Game elements; Simulation games; User experience, Design</t>
  </si>
  <si>
    <t>Jakubowski, M. &amp; Ryfa, J.</t>
  </si>
  <si>
    <t>371-379</t>
  </si>
  <si>
    <t>https://www.scopus.com/inward/record.uri?eid=2-s2.0-85045431923&amp;doi=10.1007%2f978-3-319-78795-4_26&amp;partnerID=40&amp;md5=306c717f2fa34810113ad84a0e574c5e</t>
  </si>
  <si>
    <t>Making a Simple Game in Unreal™ Engine: Survival Knight</t>
  </si>
  <si>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</si>
  <si>
    <t>Computer vision, Action-adventure; Game design; Game development; Game Engine; Simple games; Unreal; Video game; Visual scripting, Software design</t>
  </si>
  <si>
    <t>Jamal, A. &amp; Semwal, S. K.</t>
  </si>
  <si>
    <t>373-384</t>
  </si>
  <si>
    <t>https://www.scopus.com/inward/record.uri?eid=2-s2.0-85065477270&amp;doi=10.1007%2f978-3-030-17798-0_30&amp;partnerID=40&amp;md5=9c29fb1b4d5f931f19018f7f3278dc3d</t>
  </si>
  <si>
    <t>Serious video games: Games for education and health</t>
  </si>
  <si>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</si>
  <si>
    <t>Educational environment; Serious games; Video game, Education; Health; Health care; Information technology; Software engineering, Human computer interaction</t>
  </si>
  <si>
    <t>Janarthanan, V.</t>
  </si>
  <si>
    <t>Proceedings of the 9th International Conference on Information Technology, ITNG 2012</t>
  </si>
  <si>
    <t>875-878</t>
  </si>
  <si>
    <t>https://www.scopus.com/inward/record.uri?eid=2-s2.0-84863924451&amp;doi=10.1109%2fITNG.2012.79&amp;partnerID=40&amp;md5=505990f243336ff8f29847baf997efa5</t>
  </si>
  <si>
    <t>cited By 21</t>
  </si>
  <si>
    <t>Human activity recognition from automatically labeled data in RGB-D videos</t>
  </si>
  <si>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</si>
  <si>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</si>
  <si>
    <t>Jardim, D.; Nunes, L. &amp; Dias, M.</t>
  </si>
  <si>
    <t>2016 8th Computer Science and Electronic Engineering Conference, CEEC 2016 - Conference Proceedings</t>
  </si>
  <si>
    <t>89-94</t>
  </si>
  <si>
    <t>https://www.scopus.com/inward/record.uri?eid=2-s2.0-85015296490&amp;doi=10.1109%2fCEEC.2016.7835894&amp;partnerID=40&amp;md5=2b4ccc6d7fa068d5ccea6788024a0ee3</t>
  </si>
  <si>
    <t>Prolog-Scripted Tactics Negotiation and Coordinated Team Actions for Counter-Strike Game Bots</t>
  </si>
  <si>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</si>
  <si>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</si>
  <si>
    <t>Jaśkiewicz, G.</t>
  </si>
  <si>
    <t>https://www.scopus.com/inward/record.uri?eid=2-s2.0-84963739963&amp;doi=10.1109%2fTCIAIG.2014.2331972&amp;partnerID=40&amp;md5=a2de52c75742def7669cb4ae1e093a24</t>
  </si>
  <si>
    <t>DRLViz: Understanding Decisions and Memory in Deep Reinforcement Learning</t>
  </si>
  <si>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</si>
  <si>
    <t>Computer aided software engineering; Petroleum reservoir evaluation; Reinforcement learning; Robots; Visualization, Black-box model; Gathering tasks; Internal memory; Interpretability; Memory reduction; Navigation problem; Simulation games; Visual analytics, Deep learning</t>
  </si>
  <si>
    <t>Jaunet, T.; Vuillemot, R. &amp; Wolf, C.</t>
  </si>
  <si>
    <t>49-61</t>
  </si>
  <si>
    <t>https://www.scopus.com/inward/record.uri?eid=2-s2.0-85088099217&amp;doi=10.1111%2fcgf.13962&amp;partnerID=40&amp;md5=91b80250e76d590288d2fd130de4ae6d</t>
  </si>
  <si>
    <t>Player profiling and quality assessment of dynamic car racing tracks using entertainment quantifier technique</t>
  </si>
  <si>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</si>
  <si>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</si>
  <si>
    <t>Javed, S. &amp; Zafar, K.</t>
  </si>
  <si>
    <t>Computational Intelligence</t>
  </si>
  <si>
    <t>1046-1071</t>
  </si>
  <si>
    <t>https://www.scopus.com/inward/record.uri?eid=2-s2.0-85043282457&amp;doi=10.1111%2fcoin.12161&amp;partnerID=40&amp;md5=bef394deeaab87d27f8504bc41bb3b1c</t>
  </si>
  <si>
    <t>Development of a user-friendly application for creating tactical role-playing games</t>
  </si>
  <si>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</si>
  <si>
    <t>Software design, Development environment; Experimental validations; Non-technical users; Role-playing game; Technical details; User friendly; Video game development; Video game industry, Human computer interaction</t>
  </si>
  <si>
    <t>Javier Cortés, J. &amp; Peinado, F.</t>
  </si>
  <si>
    <t>116-121</t>
  </si>
  <si>
    <t>https://www.scopus.com/inward/record.uri?eid=2-s2.0-85095975189&amp;partnerID=40&amp;md5=acfdb73409d52e61de4c99f9ca65840c</t>
  </si>
  <si>
    <t>End-user programming of web-native interactive applications</t>
  </si>
  <si>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</si>
  <si>
    <t>End user programming; HTML5; open web; WEB application; Web programming, Computer systems programming; Embedded systems; HTML; Human computer interaction; Interactive devices; Technology; World Wide Web, User interfaces</t>
  </si>
  <si>
    <t>Jazayeri, M. &amp; Ahmadi, N.</t>
  </si>
  <si>
    <t>11-16</t>
  </si>
  <si>
    <t>https://www.scopus.com/inward/record.uri?eid=2-s2.0-80052809635&amp;doi=10.1145%2f2023607.2023610&amp;partnerID=40&amp;md5=8aefc37ee39da0279e5cfe79f8571b58</t>
  </si>
  <si>
    <t>The wisdom of the gaming crowd</t>
  </si>
  <si>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</si>
  <si>
    <t>Interactive computer systems; Natural language processing systems; Video signal processing, Game reviews; NAtural language processing; Player experience; Video game, Human computer interaction</t>
  </si>
  <si>
    <t>Jeffrey, R.; Bian, P.; Ji, F. &amp; Sweetser, P.</t>
  </si>
  <si>
    <t>CHI PLAY 2020 - Extended Abstracts of the 2020 Annual Symposium on Computer-Human Interaction in Play</t>
  </si>
  <si>
    <t>272-276</t>
  </si>
  <si>
    <t>https://www.scopus.com/inward/record.uri?eid=2-s2.0-85096772084&amp;doi=10.1145%2f3383668.3419915&amp;partnerID=40&amp;md5=932a3e74f04e696368e6dd45bbed6c3b</t>
  </si>
  <si>
    <t>Prototypes of arcade games enabling affective interaction</t>
  </si>
  <si>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</si>
  <si>
    <t>Artificial intelligence; Computer games; Electrophysiology; Linguistics; Soft computing, Affective Computing; Affective design; Affective interaction; Biological signals; Electrical activities; Galvanic skin response; Individual Differences; Linguistic terms, Human computer interaction</t>
  </si>
  <si>
    <t>Jemioło, P.; Giżycka, B. &amp; Nalepa, G. J.</t>
  </si>
  <si>
    <t>553-563</t>
  </si>
  <si>
    <t>https://www.scopus.com/inward/record.uri?eid=2-s2.0-85066755433&amp;doi=10.1007%2f978-3-030-20915-5_49&amp;partnerID=40&amp;md5=327b76c711599fbeabf1f52c21b27377</t>
  </si>
  <si>
    <t>Real-time strategy synthesis for timed-arc Petri net games via Discretization</t>
  </si>
  <si>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</si>
  <si>
    <t>Computer games; Model checking; Petri nets, Control objectives; Correct-by-construction; Discretizations; Experimental evidence; Model complexity; Real time strategies; Strategy synthesis; Synthesis algorithms, Continuous time systems</t>
  </si>
  <si>
    <t>Jensen, P. G.; Larsen, K. G. &amp; Srba, J.</t>
  </si>
  <si>
    <t>129-146</t>
  </si>
  <si>
    <t>https://www.scopus.com/inward/record.uri?eid=2-s2.0-84963865552&amp;doi=10.1007%2f978-3-319-32582-8_9&amp;partnerID=40&amp;md5=04dcda6f8a1288bcce222ce480caa41e</t>
  </si>
  <si>
    <t>Discrete and continuous strategies for timed-arc Petri net games</t>
  </si>
  <si>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</si>
  <si>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</si>
  <si>
    <t>International Journal on Software Tools for Technology Transfer</t>
  </si>
  <si>
    <t>529-546</t>
  </si>
  <si>
    <t>https://www.scopus.com/inward/record.uri?eid=2-s2.0-85029818811&amp;doi=10.1007%2fs10009-017-0473-2&amp;partnerID=40&amp;md5=b1b74eae9705011a6b97c03581224aee</t>
  </si>
  <si>
    <t>Enhanced FFD-AABB collision algorithm for deformable objects</t>
  </si>
  <si>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</si>
  <si>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</si>
  <si>
    <t>Jeon, J. H.; Choi, M.-H. &amp; Hong, M.</t>
  </si>
  <si>
    <t>Journal of Information Processing Systems</t>
  </si>
  <si>
    <t>713-720</t>
  </si>
  <si>
    <t>https://www.scopus.com/inward/record.uri?eid=2-s2.0-84874164960&amp;doi=10.3745%2fJIPS.2012.8.4.713&amp;partnerID=40&amp;md5=e885c34446f4755c3a5ea8364cdfee2d</t>
  </si>
  <si>
    <t>Modeling urban environments from geospatial data: A pipeline for procedural modeling</t>
  </si>
  <si>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</si>
  <si>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</si>
  <si>
    <t>Jesus, D.; Coelho, A.; Rebelo, C. &amp; Cardoso, A.</t>
  </si>
  <si>
    <t>3rd Workshop on Procedural Content Generation in Games, PCG 2012, Organized in Conjunction with the Foundations of Digital Games Conference, FDG 2012</t>
  </si>
  <si>
    <t>24-31</t>
  </si>
  <si>
    <t>https://www.scopus.com/inward/record.uri?eid=2-s2.0-84887789460&amp;partnerID=40&amp;md5=a8a7b63708c3cc0b36fb216f5254610f</t>
  </si>
  <si>
    <t>Cloud based dynamical digital game learning scenario corresponding to individual learner big data</t>
  </si>
  <si>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</si>
  <si>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Big data; Cloud computing; Computer games; E-learning; Education computing; Learning algorithms, Digital games; Game platforms; Game-learning; Learning scenarios; Modular teachings; Personal learning; Virtual machines; Virtualizations, Learning systems</t>
  </si>
  <si>
    <t>Jian, M.-S.; Chen, J.-L.; Fang, Y.-C. &amp; Li, S.-J.</t>
  </si>
  <si>
    <t>https://www.scopus.com/inward/record.uri?eid=2-s2.0-84959925441&amp;doi=10.1145%2f2818869.2818871&amp;partnerID=40&amp;md5=e53e06434393a5a3959b7ce1fb450fa2</t>
  </si>
  <si>
    <t>RPG game learning for language education with voice recognition in cloud</t>
  </si>
  <si>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</si>
  <si>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Cloud computing; Computational linguistics; Computer games; Social networking (online); Speech recognition, Game-Learning; Language education; Language learning; Modular language; Remote devices; RPG; Teaching materials; Virtual machines, Learning systems</t>
  </si>
  <si>
    <t>Jian, M.-S.; Chen, Y.-C. &amp; Chen, J.-L.</t>
  </si>
  <si>
    <t>Frontiers in Artificial Intelligence and Applications</t>
  </si>
  <si>
    <t>173-183</t>
  </si>
  <si>
    <t>https://www.scopus.com/inward/record.uri?eid=2-s2.0-84928822272&amp;doi=10.3233%2f978-1-61499-503-6-173&amp;partnerID=40&amp;md5=7b534db10b772dff01dac55ebb265f29</t>
  </si>
  <si>
    <t>Individual learner big data based cloud role player game learning</t>
  </si>
  <si>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</si>
  <si>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</si>
  <si>
    <t>Jian, M.-S. &amp; Chen, J.-L.</t>
  </si>
  <si>
    <t>Intelligent Data Analysis</t>
  </si>
  <si>
    <t>S41-S53</t>
  </si>
  <si>
    <t>https://www.scopus.com/inward/record.uri?eid=2-s2.0-85017405706&amp;doi=10.3233%2fIDA-170871&amp;partnerID=40&amp;md5=b6446e500c08253aa875d2ccade06b68</t>
  </si>
  <si>
    <t>Process simulation for software engineering education</t>
  </si>
  <si>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</si>
  <si>
    <t>Computer games; Computer software; Education; Software engineering, Educational context; Game simulation; Process simulations; Reference values; Research questions; Software process simulation; State of the art; Systematic literature review (SLR), Engineering education</t>
  </si>
  <si>
    <t>Jiang, S.; Zhang, H.; Gao, C.; Shao, D. &amp; Rong, G.</t>
  </si>
  <si>
    <t>147-156</t>
  </si>
  <si>
    <t>https://www.scopus.com/inward/record.uri?eid=2-s2.0-84958525702&amp;doi=10.1145%2f2785592.2785606&amp;partnerID=40&amp;md5=e1c9d0cfe02fd29f9a9bb6c4d118280c</t>
  </si>
  <si>
    <t>Methodology to construct educational video games in software engineering</t>
  </si>
  <si>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</si>
  <si>
    <t>Education; Engineering research; Human computer interaction; Interactive computer graphics; Software testing, Educational video games; Essence; ISO/IEC; methodology; Software entities; Video game, Software engineering</t>
  </si>
  <si>
    <t>Jimenez-Hernandez, E. M.; Oktaba, H.; Piattini, M.; Arceo, F. D.-B.; Revillagigedo-Tulais, A. M. &amp; Flores-Zarco, S. V.</t>
  </si>
  <si>
    <t>Proceedings - 2016 4th International Conference in Software Engineering Research and Innovation, CONISOFT 2016</t>
  </si>
  <si>
    <t>110-114</t>
  </si>
  <si>
    <t>https://www.scopus.com/inward/record.uri?eid=2-s2.0-84978245079&amp;doi=10.1109%2fCONISOFT.2016.25&amp;partnerID=40&amp;md5=11ce7ac700219d7fcf94872bab536ce1</t>
  </si>
  <si>
    <t>Near-peer led workshops on game development for broadening participation and diversity in computing</t>
  </si>
  <si>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</si>
  <si>
    <t>Computer games; Curricula; Open access; Software design, Broadening participation in computing; Diversity; IT workshop; Light weight; Peer-mentoring, Students</t>
  </si>
  <si>
    <t>Jin, W. &amp; Xu, X.</t>
  </si>
  <si>
    <t>ACMSE 2019 - Proceedings of the 2019 ACM Southeast Conference</t>
  </si>
  <si>
    <t>https://www.scopus.com/inward/record.uri?eid=2-s2.0-85065913158&amp;doi=10.1145%2f3299815.3314430&amp;partnerID=40&amp;md5=456d6ec3b8b8c1608b652473ef0dcf46</t>
  </si>
  <si>
    <t>Review and Case Study of the Impact of VR Technology on Internet 3D Game Design</t>
  </si>
  <si>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</si>
  <si>
    <t>Computer games; Engines; Software design, 3D games; Application experiences; Case-studies; Game design; Unity3d; Urgent problems; Users' experiences; Virtools; VR applications; VR technology, Game design</t>
  </si>
  <si>
    <t>Jin, G.</t>
  </si>
  <si>
    <t>Proceedings - 2021 International Conference on Intelligent Transportation, Big Data and Smart City, ICITBS 2021</t>
  </si>
  <si>
    <t>333-337</t>
  </si>
  <si>
    <t>https://www.scopus.com/inward/record.uri?eid=2-s2.0-85115646915&amp;doi=10.1109%2fICITBS53129.2021.00089&amp;partnerID=40&amp;md5=9d06d31620f94b94fd186db81f4a6e83</t>
  </si>
  <si>
    <t>Learning VR game development towards software basic profile</t>
  </si>
  <si>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</si>
  <si>
    <t>Computer games; Software engineering; Surveys; Virtual reality, Game development; Learning; Process Modeling; Software process; Virtial Reality, Software design</t>
  </si>
  <si>
    <t>Jirapanthong, W.; Yampray, K. &amp; Tancharoen, D.</t>
  </si>
  <si>
    <t>Ubi-Media 2017 - Proceedings of the 10th International Conference on Ubi-Media Computing and Workshops with the 4th International Workshop on Advanced E-Learning and the 1st International Workshop on Multimedia and IoT: Networks, Systems and Applications</t>
  </si>
  <si>
    <t>https://www.scopus.com/inward/record.uri?eid=2-s2.0-85039905006&amp;doi=10.1109%2fUMEDIA.2017.8074128&amp;partnerID=40&amp;md5=97a731f2447302dd55900e38ff64b2a4</t>
  </si>
  <si>
    <t>Strategic design: Breaking mental models initiates learning in video games</t>
  </si>
  <si>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</si>
  <si>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</si>
  <si>
    <t>Johns, J.D., I. I. I.</t>
  </si>
  <si>
    <t>443-461</t>
  </si>
  <si>
    <t>https://www.scopus.com/inward/record.uri?eid=2-s2.0-85025119499&amp;doi=10.1007%2f978-3-319-58509-3_35&amp;partnerID=40&amp;md5=0dd47704206261c7d0c56652f6b4a51f</t>
  </si>
  <si>
    <t>Using OGRE as a means of teaching C++ programming</t>
  </si>
  <si>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</si>
  <si>
    <t>C++ programming; Game development; OGRE; oject oriented programming; Programming class; Video game, Curricula; Interactive computer graphics; Machinery; Software design; Teaching, Human computer interaction</t>
  </si>
  <si>
    <t>Johnson, B.</t>
  </si>
  <si>
    <t>T2</t>
  </si>
  <si>
    <t>https://www.scopus.com/inward/record.uri?eid=2-s2.0-80052361718&amp;doi=10.1145%2f2016039.2016042&amp;partnerID=40&amp;md5=a0c7bab9d6004a51d7d8ad45218edde1</t>
  </si>
  <si>
    <t>Game development for computer science education</t>
  </si>
  <si>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</si>
  <si>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</si>
  <si>
    <t>Johnson, C.; Mcgill, M.; Bouchard, D.; Bradshaw, M. K.; Bucheli, V. A.; Merkle, L. D.; Scott, M. J.; Sweedyk, Z.; Ángel, J.; Xiao, Z. &amp; Zhang, M.</t>
  </si>
  <si>
    <t>Proceedings of the 2016 ITiCSE Working Group Reports, ITiCSE 2016</t>
  </si>
  <si>
    <t>23-44</t>
  </si>
  <si>
    <t>https://www.scopus.com/inward/record.uri?eid=2-s2.0-85015365514&amp;doi=10.1145%2f3024906.3024908&amp;partnerID=40&amp;md5=3ee87ff04b2b87ed65b74bce24b5be0c</t>
  </si>
  <si>
    <t>The malmo platform for artificial intelligence experimentation</t>
  </si>
  <si>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</si>
  <si>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</si>
  <si>
    <t>Johnson, M.; Hofmann, K.; Hutton, T. &amp; Bignell, D.</t>
  </si>
  <si>
    <t>IJCAI International Joint Conference on Artificial Intelligence</t>
  </si>
  <si>
    <t>4246-4247</t>
  </si>
  <si>
    <t>https://www.scopus.com/inward/record.uri?eid=2-s2.0-85006167877&amp;partnerID=40&amp;md5=eae883c7ad068a1265abf9ab170ea719</t>
  </si>
  <si>
    <t>cited By 114</t>
  </si>
  <si>
    <t>Theorizing affordance actualization in digital innovation from a sociotechnical perspective.</t>
  </si>
  <si>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</si>
  <si>
    <t>Jónasdóttir, H. &amp; Müller, S. D.</t>
  </si>
  <si>
    <t>Scandinavian Journal of Information Systems</t>
  </si>
  <si>
    <t>147-180</t>
  </si>
  <si>
    <t>https://www.scopus.com/inward/record.uri?eid=2-s2.0-85087351678&amp;partnerID=40&amp;md5=4304dfb7def88f98c8b0ee2c852b0846</t>
  </si>
  <si>
    <t>Towards a Graph-Based Approach for Mesh Healing for Blocky Objects with Self-Similarities</t>
  </si>
  <si>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</si>
  <si>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</si>
  <si>
    <t>Jones, M.; Hippolite, N.; Patel, R.; Peters, S.; Singh, P.; Chen, C.-Y. &amp; Wünsche, B. C.</t>
  </si>
  <si>
    <t>International Conference Image and Vision Computing New Zealand</t>
  </si>
  <si>
    <t>https://www.scopus.com/inward/record.uri?eid=2-s2.0-85062806807&amp;doi=10.1109%2fIVCNZ.2018.8634737&amp;partnerID=40&amp;md5=010d855f669458d6fc1bb9f137ae4027</t>
  </si>
  <si>
    <t>Kardex: Platformer</t>
  </si>
  <si>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</si>
  <si>
    <t>Jones, S.; Flores, S.; Torrero, C.; Hamdan, L.; Torrero, E. &amp; Flores, S.</t>
  </si>
  <si>
    <t>Lecture Notes in Networks and Systems</t>
  </si>
  <si>
    <t>709-716</t>
  </si>
  <si>
    <t>https://www.scopus.com/inward/record.uri?eid=2-s2.0-85111968260&amp;doi=10.1007%2f978-981-16-1089-9_55&amp;partnerID=40&amp;md5=315ebedeccb7aca1070ec3d4b93bd44c</t>
  </si>
  <si>
    <t>Colors and emotions in videogames</t>
  </si>
  <si>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</si>
  <si>
    <t>Emotional response; Emotions; Game designers; Self-assessment; Video game, Circuit simulation; Software engineering, Color</t>
  </si>
  <si>
    <t>Joosten, E.; van Lankveld, G. &amp; Spronck, P.</t>
  </si>
  <si>
    <t>11th International Conference on Intelligent Games and Simulation, GAME-ON 2010</t>
  </si>
  <si>
    <t>https://www.scopus.com/inward/record.uri?eid=2-s2.0-84865346489&amp;partnerID=40&amp;md5=700b8a3a50b35378324e5a63be80788c</t>
  </si>
  <si>
    <t>A new game-based learning approach for learning Java on mobile devices</t>
  </si>
  <si>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</si>
  <si>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</si>
  <si>
    <t>Jordine, T.; Liang, Y. &amp; Ihler, E.</t>
  </si>
  <si>
    <t>853-861</t>
  </si>
  <si>
    <t>https://www.scopus.com/inward/record.uri?eid=2-s2.0-84996868213&amp;partnerID=40&amp;md5=e7e09ccabff40aece7fa41bd2b904512</t>
  </si>
  <si>
    <t>Climate hangman: A word challenge educational game</t>
  </si>
  <si>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</si>
  <si>
    <t>Computer games; Education; Software engineering; Students; User interfaces, Educational computer game; Educational game; Immersive; Interactive learning; Interactive way; User study, Climate change</t>
  </si>
  <si>
    <t>Jose, S.; Mohan, A.; Dascalu, S. M.; Louis, S. J. &amp; Liu, S.</t>
  </si>
  <si>
    <t>26th International Conference on Software Engineering and Data Engineering, SEDE 2017</t>
  </si>
  <si>
    <t>31-36</t>
  </si>
  <si>
    <t>https://www.scopus.com/inward/record.uri?eid=2-s2.0-85031708693&amp;partnerID=40&amp;md5=8ca374bdf51fede64fd9f3856c50a822</t>
  </si>
  <si>
    <t>MobileWars: A mobile GPGPU game</t>
  </si>
  <si>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</si>
  <si>
    <t>Computer applications; Program processors; Robots; Software design, Android; Game AI; Game architecture; GPGPU; Mobile; Multi-core computing; RenderScript API, Computer games</t>
  </si>
  <si>
    <t>Joselli, M.; Silva Jr., J. R.; Clua, E. &amp; Soluri, E.</t>
  </si>
  <si>
    <t>75-86</t>
  </si>
  <si>
    <t>https://www.scopus.com/inward/record.uri?eid=2-s2.0-84893960872&amp;doi=10.1007%2f978-3-642-41106-9_9&amp;partnerID=40&amp;md5=b4706d58f3f8ad38eb204f247820a17e</t>
  </si>
  <si>
    <t>The design of an interactive surface for supporting rehabilitation of children with developmental coordination disorder</t>
  </si>
  <si>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</si>
  <si>
    <t>Computer games; Interactive computer graphics; Iterative methods; Neuromuscular rehabilitation; Patient rehabilitation; Patient treatment; Virtual reality, Developmental coordination disorders; Interactive plays; Interactive surfaces; Movement therapy; Pressure sensitive, Design</t>
  </si>
  <si>
    <t>Joundi, J.; Penders, A.; Octavia, J. R. &amp; Saldien, J.</t>
  </si>
  <si>
    <t>TEI 2019 - Proceedings of the 13th International Conference on Tangible, Embedded, and Embodied Interaction</t>
  </si>
  <si>
    <t>335-344</t>
  </si>
  <si>
    <t>https://www.scopus.com/inward/record.uri?eid=2-s2.0-85063878453&amp;doi=10.1145%2f3294109.3295648&amp;partnerID=40&amp;md5=0c4c3101360cc6e410ea0581c23a6f63</t>
  </si>
  <si>
    <t>Campus Craft: A Game for Sexual Assault Prevention in Universities</t>
  </si>
  <si>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</si>
  <si>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</si>
  <si>
    <t>Jozkowski, K. N. &amp; Ekbia, H. R.</t>
  </si>
  <si>
    <t>95-106</t>
  </si>
  <si>
    <t>https://www.scopus.com/inward/record.uri?eid=2-s2.0-84992732359&amp;doi=10.1089%2fg4h.2014.0056&amp;partnerID=40&amp;md5=6228c203779ececeb131c20cc60e220b</t>
  </si>
  <si>
    <t>Serious gaming: Implications for resilience governance of critical infrastructure</t>
  </si>
  <si>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</si>
  <si>
    <t>Jules-Plag, S.; Vasuthanasub, J. &amp; Gheorghe, A.</t>
  </si>
  <si>
    <t>International Journal of System of Systems Engineering</t>
  </si>
  <si>
    <t>201-220</t>
  </si>
  <si>
    <t>https://www.scopus.com/inward/record.uri?eid=2-s2.0-85073203423&amp;doi=10.1504%2fIJSSE.2019.102867&amp;partnerID=40&amp;md5=93fb76e1d89d9eff673109ca251d41ad</t>
  </si>
  <si>
    <t>Sound specific vibration interface for enhancing reality in computer games</t>
  </si>
  <si>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</si>
  <si>
    <t>Acoustic waves; Information science; Software engineering, Frequency; Games; Haptics; Hardware and software; Reality; Sound frequency; User experience; Vibration pattern, Computer games</t>
  </si>
  <si>
    <t>Jun, K.</t>
  </si>
  <si>
    <t>IEICE Transactions on Information and Systems</t>
  </si>
  <si>
    <t>1628-1635</t>
  </si>
  <si>
    <t>https://www.scopus.com/inward/record.uri?eid=2-s2.0-79961086196&amp;doi=10.1587%2ftransinf.E94.D.1628&amp;partnerID=40&amp;md5=f306a97da50d85992f228822a080ca7d</t>
  </si>
  <si>
    <t>Revisiting gender preference for a first-person shooter videogame: Effects of non-verbal sensitivity and gender on enjoyment</t>
  </si>
  <si>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</si>
  <si>
    <t>Human computer interaction, Empirical studies; gender; Interactive games; Laboratory experiments; psychology, Software engineering</t>
  </si>
  <si>
    <t>Jung, Y.; Oh, H. J.; Sng, J.; Kwon, J. H. &amp; Detenber, B. H.</t>
  </si>
  <si>
    <t>Interacting with Computers</t>
  </si>
  <si>
    <t>697-705</t>
  </si>
  <si>
    <t>https://www.scopus.com/inward/record.uri?eid=2-s2.0-84983341604&amp;doi=10.1093%2fiwc%2fiwu024&amp;partnerID=40&amp;md5=8ec96a58dee0e9f930ff6bd7f66f033e</t>
  </si>
  <si>
    <t>Model based design introduction: Modeling game controllers to microprocessor architectures</t>
  </si>
  <si>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</si>
  <si>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</si>
  <si>
    <t>Jungwirth, P. &amp; Badawy, A.-H.</t>
  </si>
  <si>
    <t>https://www.scopus.com/inward/record.uri?eid=2-s2.0-85023746990&amp;doi=10.1117%2f12.2258084&amp;partnerID=40&amp;md5=4edde047f7e58b737a2174aeb6ba545e</t>
  </si>
  <si>
    <t>Redefining the mda framework—the pursuit of a game design ontology</t>
  </si>
  <si>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</si>
  <si>
    <t>Computer games; Design; Dynamics; Interactive computer graphics; Ontology; Software design, Design Methodology; Game design; Game design methodology; Game dynamic; Game mechanic; Game ontology; Mechanic, dynamic and esthetic framework; Ontology's; Redefining the MDA, Game design</t>
  </si>
  <si>
    <t>Junior, R. &amp; Silva, F.</t>
  </si>
  <si>
    <t>https://www.scopus.com/inward/record.uri?eid=2-s2.0-85116256282&amp;doi=10.3390%2finfo12100395&amp;partnerID=40&amp;md5=dd0319231d1f2f89754abbbce48470d1</t>
  </si>
  <si>
    <t>Children's Acceptance of a Collaborative Problem Solving Game Based on Physical Versus Digital Learning Spaces</t>
  </si>
  <si>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</si>
  <si>
    <t>E-learning; Interactive computer systems; Ubiquitous computing; User experience, Collaborative learning; Design and evaluations; Interactive surfaces; mixed/augmented reality; Tablet computer; Tangible interaction, Human computer interaction</t>
  </si>
  <si>
    <t>Jurdi, S.; Garcia-Sanjuan, F.; Nacher, V. &amp; Jaen, J.</t>
  </si>
  <si>
    <t>187-206</t>
  </si>
  <si>
    <t>https://www.scopus.com/inward/record.uri?eid=2-s2.0-85046171461&amp;doi=10.1093%2fiwc%2fiwy006&amp;partnerID=40&amp;md5=45ee2d6a9dbf4842b98d4051023afa89</t>
  </si>
  <si>
    <t>Data mining of computer game assisted e/m-learning systems in higher education</t>
  </si>
  <si>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</si>
  <si>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</si>
  <si>
    <t>Juric, P.; Matetic, M. &amp; Brkic, M.</t>
  </si>
  <si>
    <t>2014 37th International Convention on Information and Communication Technology, Electronics and Microelectronics, MIPRO 2014 - Proceedings</t>
  </si>
  <si>
    <t>750-755</t>
  </si>
  <si>
    <t>https://www.scopus.com/inward/record.uri?eid=2-s2.0-84906902963&amp;doi=10.1109%2fMIPRO.2014.6859665&amp;partnerID=40&amp;md5=303658979041829ba72c024baf490419</t>
  </si>
  <si>
    <t>Easy to use and incredibly difficult: On the mythical border between interface and gameplay</t>
  </si>
  <si>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</si>
  <si>
    <t>Game design; Video game, Educational motion pictures, Interactive computer graphics</t>
  </si>
  <si>
    <t>Juul, J. &amp; Norton, M.</t>
  </si>
  <si>
    <t>107-112</t>
  </si>
  <si>
    <t>https://www.scopus.com/inward/record.uri?eid=2-s2.0-77953560360&amp;doi=10.1145%2f1536513.1536539&amp;partnerID=40&amp;md5=1bed9acea9e23f832faed04137d95174</t>
  </si>
  <si>
    <t>cited By 25</t>
  </si>
  <si>
    <t>Between the game system and the fictional World: A study of computer game interfaces</t>
  </si>
  <si>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</si>
  <si>
    <t>Jørgensen, K.</t>
  </si>
  <si>
    <t>142-163</t>
  </si>
  <si>
    <t>https://www.scopus.com/inward/record.uri?eid=2-s2.0-84864232836&amp;doi=10.1177%2f1555412012440315&amp;partnerID=40&amp;md5=c4d626b67bc0d2ec5a07f63e90909e9f</t>
  </si>
  <si>
    <t>What makes competitions fun to participate? The role of audience for middle school game designers</t>
  </si>
  <si>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</si>
  <si>
    <t>Collaborative learning; Engaging students; Game design; Game designers; Middle school; Middle school students; Online competition; scratch; Video game, Interactive computer graphics; Software design, Students</t>
  </si>
  <si>
    <t>Kafai, Y. B.; Burke, Q. &amp; Mote, C.</t>
  </si>
  <si>
    <t>https://www.scopus.com/inward/record.uri?eid=2-s2.0-84864312268&amp;doi=10.1145%2f2307096.2307146&amp;partnerID=40&amp;md5=0a497675ff3f10714a39f61121fe5bdc</t>
  </si>
  <si>
    <t>An efficient method for designing learning games for mathematics</t>
  </si>
  <si>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</si>
  <si>
    <t>Computer graphics; Computer vision; Curricula; Design; Education computing; Human computer interaction; Image processing; Information systems; Visualization, Educational game; Game design; Game patterns; Instructional designs; Learning game; Reuse, Computer games</t>
  </si>
  <si>
    <t>Kalloo, V.; Mohan, P. &amp; Kinshuk, K.</t>
  </si>
  <si>
    <t>266-270</t>
  </si>
  <si>
    <t>https://www.scopus.com/inward/record.uri?eid=2-s2.0-84969172328&amp;partnerID=40&amp;md5=cebaa275264dbb607865f08d6f1292c6</t>
  </si>
  <si>
    <t>Preliminary Analysis of a Large-Scale Digital Entertainment Development Archive: A Case Study of the Entertainment Technology Center's Projects</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</si>
  <si>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</si>
  <si>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</si>
  <si>
    <t>Kaltman, E.</t>
  </si>
  <si>
    <t>Proceedings - 2019 IEEE International Conference on Big Data, Big Data 2019</t>
  </si>
  <si>
    <t>3109-3115</t>
  </si>
  <si>
    <t>https://www.scopus.com/inward/record.uri?eid=2-s2.0-85081344659&amp;doi=10.1109%2fBigData47090.2019.9006606&amp;partnerID=40&amp;md5=ef2c6c785caa58bfa641c40bf132b5c8</t>
  </si>
  <si>
    <t>Islay - An educational programming tool based on state diagrams</t>
  </si>
  <si>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</si>
  <si>
    <t>Systems engineering, Autonomous characters; Combinatorial explosion; Concurrent processing; Educational programming; Fundamental concepts; Minimal cost; Object class; Video game, Structured programming</t>
  </si>
  <si>
    <t>Kamada, M.</t>
  </si>
  <si>
    <t>2016 International Conference on Advances in Electrical, Electronic and Systems Engineering, ICAEES 2016</t>
  </si>
  <si>
    <t>230-232</t>
  </si>
  <si>
    <t>https://www.scopus.com/inward/record.uri?eid=2-s2.0-85018160062&amp;doi=10.1109%2fICAEES.2016.7888043&amp;partnerID=40&amp;md5=3746faacfe1e550dadd1da65fa5e3b92</t>
  </si>
  <si>
    <t>Towards a verification-based development approach for reactive systems</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</si>
  <si>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</si>
  <si>
    <t>Computer game; Development approach; Othello; Program specification; Reactive system; Refining systems; Simulation environment; State transition rule; Transformation methods; Verification and testing, Testing, Online systems</t>
  </si>
  <si>
    <t>Kameda, T.; Arai, O.; Gorlatch, S. &amp; Fujita, H.</t>
  </si>
  <si>
    <t>Proceedings of 8th International Conference on New Trends in Software Methodologies, Tools and Techniques, SoMeT_09</t>
  </si>
  <si>
    <t>https://www.scopus.com/inward/record.uri?eid=2-s2.0-84861675074&amp;partnerID=40&amp;md5=da1196283c081f5eac6fe66074556986</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</si>
  <si>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IOS Press. All rights reserved.</t>
  </si>
  <si>
    <t>Application programs; Computer games; Computer software; Online systems; Software design; Software testing; Verification, Development approach; Program specification; Reactive system; Requirement verifications; Simulation environment; State transition rule; Transformation methods; Verification and testing, Computer operating systems</t>
  </si>
  <si>
    <t>350-363</t>
  </si>
  <si>
    <t>https://www.scopus.com/inward/record.uri?eid=2-s2.0-72949115042&amp;doi=10.3233%2f978-1-60750-049-0-350&amp;partnerID=40&amp;md5=f386b0958009d09b25c7169af4fa6a60</t>
  </si>
  <si>
    <t>Bonk: Accessible programming for accessible audio games</t>
  </si>
  <si>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</si>
  <si>
    <t>Animation; Computer games; Education computing, Accessibility; Accessibility barriers; Audio games; Blind and visually impaired; Blindness; Computer Science Education; Introductory computer programming; Programming environment, Computer programming</t>
  </si>
  <si>
    <t>Kane, S. K.; Koushik, V. &amp; Muehlbradt, A.</t>
  </si>
  <si>
    <t>IDC 2018 - Proceedings of the 2018 ACM Conference on Interaction Design and Children</t>
  </si>
  <si>
    <t>132-142</t>
  </si>
  <si>
    <t>https://www.scopus.com/inward/record.uri?eid=2-s2.0-85051464339&amp;doi=10.1145%2f3202185.3202754&amp;partnerID=40&amp;md5=7b62635d17597994fc6067aaf893094e</t>
  </si>
  <si>
    <t>Open Device Control: Human Interface Device Framework for Video Games</t>
  </si>
  <si>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</si>
  <si>
    <t>Data-communication; Device control; Game development; Human interface devices; Input and outputs; Input devices; Output devices; Serious games, Input output programs; Patient rehabilitation; Software design; User interfaces, Human computer interaction</t>
  </si>
  <si>
    <t>Kaneko, K.; Okada, Y. &amp; Matsuguma, H.</t>
  </si>
  <si>
    <t>12th International Conference on Intelligent Games and Simulation, GAME-ON 2011</t>
  </si>
  <si>
    <t>88-93</t>
  </si>
  <si>
    <t>https://www.scopus.com/inward/record.uri?eid=2-s2.0-84878428877&amp;partnerID=40&amp;md5=de23209dd811b7d4c18becec71d42766</t>
  </si>
  <si>
    <t>Docker based computation off-loading for video game based mobile VR framework</t>
  </si>
  <si>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</si>
  <si>
    <t>Human computer interaction; Mobile devices; Rendering (computer graphics); Software engineering; Three dimensional computer graphics; Virtual reality, Complex functions; Docker; Mobile VR; Moving image; Off-loading; User input; Video game; VR applications, Loading</t>
  </si>
  <si>
    <t>Kang, Y.; Kim, H. &amp; Kang, J.</t>
  </si>
  <si>
    <t>123-125</t>
  </si>
  <si>
    <t>https://www.scopus.com/inward/record.uri?eid=2-s2.0-85047016696&amp;doi=10.1109%2fICSESS.2017.8342878&amp;partnerID=40&amp;md5=f1b6e45c58df2462e5b1f5057df28eb0</t>
  </si>
  <si>
    <t>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</si>
  <si>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</si>
  <si>
    <t>Diverse assets; Engineering practices; Game development; Industry needs; Management projects; Multimedia assets; Multiple disciplines; Process projects; Video game development, Computer software; Information technology; Project management, Spontaneous emission</t>
  </si>
  <si>
    <t>Kanode, C. M. &amp; Haddad, H. M.</t>
  </si>
  <si>
    <t>ITNG 2009 - 6th International Conference on Information Technology: New Generations</t>
  </si>
  <si>
    <t>https://www.scopus.com/inward/record.uri?eid=2-s2.0-77951116980&amp;doi=10.1109%2fITNG.2009.74&amp;partnerID=40&amp;md5=02b2b07f7411efe6f73980eb3e7d7bfe</t>
  </si>
  <si>
    <t>cited By 64</t>
  </si>
  <si>
    <t>The recognition of brainwave characteristics during learning or playing computer games</t>
  </si>
  <si>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</si>
  <si>
    <t>Kao, F.-C.; Chen, C.-C. &amp; Huang, C.-H.</t>
  </si>
  <si>
    <t>Advanced Science Letters</t>
  </si>
  <si>
    <t>1310-1314</t>
  </si>
  <si>
    <t>https://www.scopus.com/inward/record.uri?eid=2-s2.0-84876878879&amp;doi=10.1166%2fasl.2013.4458&amp;partnerID=40&amp;md5=376e1c26aa3b663caca04524f9d27ed5</t>
  </si>
  <si>
    <t>MazeStar: A platform for studying virtual identity and computer science education</t>
  </si>
  <si>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</si>
  <si>
    <t>Computer games; E-learning, Avatars; Computer Science Education; Educational game; Educational platforms; Iterative prototyping; Programming concepts; User study; Virtual identity, Education computing</t>
  </si>
  <si>
    <t>Kao, D. &amp; Harrell, D. F.</t>
  </si>
  <si>
    <t>https://www.scopus.com/inward/record.uri?eid=2-s2.0-85030773893&amp;doi=10.1145%2f3102071.3116221&amp;partnerID=40&amp;md5=c22cb225225d6c65e7528d0e7d861f0a</t>
  </si>
  <si>
    <t>JavaStrike: A Java programming engine embedded in virtual worlds</t>
  </si>
  <si>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</si>
  <si>
    <t>Computer games; Engines; Virtual reality, CodeBreakers; Games; Java programming; JavaStrike; Virtual worlds, Java programming language</t>
  </si>
  <si>
    <t>Kao, D.</t>
  </si>
  <si>
    <t>https://www.scopus.com/inward/record.uri?eid=2-s2.0-85072840468&amp;doi=10.1145%2f3337722.3341828&amp;partnerID=40&amp;md5=a0ed07ae7e1b21ac68712a4bac21b7ad</t>
  </si>
  <si>
    <t>Exploring Help Facilities in Game-Making Software</t>
  </si>
  <si>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</si>
  <si>
    <t>Computer applications; Computer programming, First person shooter games; Game Engine; Learnability; Learning motivation; Time spent, Computer games</t>
  </si>
  <si>
    <t>https://www.scopus.com/inward/record.uri?eid=2-s2.0-85092321574&amp;doi=10.1145%2f3402942.3403014&amp;partnerID=40&amp;md5=45bb2c7f1836cd182ba68ed24f89e9b7</t>
  </si>
  <si>
    <t>Steerbug: An interactive framework for specifying and detecting steering behaviors</t>
  </si>
  <si>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</si>
  <si>
    <t>Application-Specific; Computational framework; Computer game; Crowd behavior; Steering behavior; Time varying, Autonomous agents; Computer debugging; Computer simulation; Interactive computer graphics, Animation</t>
  </si>
  <si>
    <t>Kapadia, M.; Singh, S.; Allen, B.; Reinman, G. &amp; Faloutsosk, P.</t>
  </si>
  <si>
    <t>Computer Animation, Conference Proceedings</t>
  </si>
  <si>
    <t>210-216</t>
  </si>
  <si>
    <t>https://www.scopus.com/inward/record.uri?eid=2-s2.0-70450237957&amp;doi=10.1145%2f1599470.1599497&amp;partnerID=40&amp;md5=cf7cdb47959a4762070e3e26a7e6f6ce</t>
  </si>
  <si>
    <t>Automating the implementation of games based on model-driven authoring environments</t>
  </si>
  <si>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</si>
  <si>
    <t>Abstract games; Abstract models; Authoring environments; Content creation; Creation process; Execution environments; Software generation; Technical background, Application programming interfaces (API); Computer games, Three dimensional computer graphics</t>
  </si>
  <si>
    <t>Karamanos, C. &amp; Sgouros, N. M.</t>
  </si>
  <si>
    <t>524-529</t>
  </si>
  <si>
    <t>https://www.scopus.com/inward/record.uri?eid=2-s2.0-84875662636&amp;doi=10.1007%2f978-3-642-33542-6_68&amp;partnerID=40&amp;md5=c4543333a2bfb2bea1fa0ac7b9172d19</t>
  </si>
  <si>
    <t>Binary apple tree: A game approach to tree traversal algorithms</t>
  </si>
  <si>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</si>
  <si>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</si>
  <si>
    <t>Karapinar, Z.; Senturk, A.; Zavrak, S.; Kara, R. &amp; Erdogmus, P.</t>
  </si>
  <si>
    <t>2012 International Conference on Information Technology Based Higher Education and Training, ITHET 2012</t>
  </si>
  <si>
    <t>https://www.scopus.com/inward/record.uri?eid=2-s2.0-84866624448&amp;doi=10.1109%2fITHET.2012.6246026&amp;partnerID=40&amp;md5=7ef04ffaf053a43218114bb089fcd738</t>
  </si>
  <si>
    <t>Learning the patterns of balance in a multi-player shooter game</t>
  </si>
  <si>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</si>
  <si>
    <t>Computation theory; Computational methods; Convolution; Deep learning; Neural networks; Software design, Automated Playtesting; Game balancing; Level Patterns; Procedural content generations; Shooter Games, Computer games</t>
  </si>
  <si>
    <t>Karavolos, D.; Liapis, A. &amp; Yannakakis, G.</t>
  </si>
  <si>
    <t>https://www.scopus.com/inward/record.uri?eid=2-s2.0-85030762914&amp;doi=10.1145%2f3102071.3110568&amp;partnerID=40&amp;md5=0b0a3376f3bd512222a2d7e3f7527d4a</t>
  </si>
  <si>
    <t>Analysis of advertising in E-sports broadcasts</t>
  </si>
  <si>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</si>
  <si>
    <t>Broadcasting; Human computer interaction; Marketing; Sports; Surveys, Advertisements; E-sports; Video game, Radio broadcasting</t>
  </si>
  <si>
    <t>Kareinen, K.; Knutas, A. &amp; Kasurinen, J.</t>
  </si>
  <si>
    <t>https://www.scopus.com/inward/record.uri?eid=2-s2.0-85074571573&amp;partnerID=40&amp;md5=bb9cad5c999514f9c7c65c7da6e24f44</t>
  </si>
  <si>
    <t>Behavior change types with Pokémon go: Full paper</t>
  </si>
  <si>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</si>
  <si>
    <t>Augmented reality; Job analysis, Behavior change; Behavior change supports; Critical incident technique; Digital gaming; Exergames; Location based games; Procedural rhetorics, Computer games</t>
  </si>
  <si>
    <t>Kari, T.; Arjoranta, J. &amp; Salo, M.</t>
  </si>
  <si>
    <t>https://www.scopus.com/inward/record.uri?eid=2-s2.0-85030768026&amp;doi=10.1145%2f3102071.3102074&amp;partnerID=40&amp;md5=7529a7362d6d9918ea640b58e30a2131</t>
  </si>
  <si>
    <t>Role of situational context in use continuance after critical exergaming incidents</t>
  </si>
  <si>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</si>
  <si>
    <t>Computer games; Information systems; Job analysis, Critical incident technique; Digital games; exergaming; Situational context; use continuance, Information use</t>
  </si>
  <si>
    <t>Kari, T.; Salo, M. &amp; Frank, L.</t>
  </si>
  <si>
    <t>Information Systems Journal</t>
  </si>
  <si>
    <t>596-633</t>
  </si>
  <si>
    <t>https://www.scopus.com/inward/record.uri?eid=2-s2.0-85075189149&amp;doi=10.1111%2fisj.12273&amp;partnerID=40&amp;md5=ccea1b40b3760b101fd0e4d278ef57bb</t>
  </si>
  <si>
    <t>Understanding fidget widgets: Exploring the design space of embodied self-regulation</t>
  </si>
  <si>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</si>
  <si>
    <t>Computation theory; Computer games; Deregulation; Social networking (online), Peripheral interactions; Self regulation; Social media; Study methods; Tangible interaction; Wellbeing; Work practices, Human computer interaction</t>
  </si>
  <si>
    <t>Karlesky, M. &amp; Isbister, K.</t>
  </si>
  <si>
    <t>https://www.scopus.com/inward/record.uri?eid=2-s2.0-84997501216&amp;doi=10.1145%2f2971485.2971557&amp;partnerID=40&amp;md5=5f931485fd915159efd4b2ec1cc2f5c1</t>
  </si>
  <si>
    <t>Geolocative Raycasting for real-time buildings detection in pervasive games</t>
  </si>
  <si>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</si>
  <si>
    <t>Augmented reality; Computer games; Software design, Building recognition; Computer generated; Graphical information; Occlusion problems; Pervasive game; Physical artifacts; Raycasting; Users' perception, Human computer interaction</t>
  </si>
  <si>
    <t>Kasapakis, V. &amp; Gavalas, D.</t>
  </si>
  <si>
    <t>Annual Workshop on Network and Systems Support for Games</t>
  </si>
  <si>
    <t>https://www.scopus.com/inward/record.uri?eid=2-s2.0-84964820990&amp;doi=10.1109%2fNetGames.2015.7382999&amp;partnerID=40&amp;md5=03cf7e6eaefccc904bf7beb679ac1aef</t>
  </si>
  <si>
    <t>Occlusion handling in outdoors augmented reality games</t>
  </si>
  <si>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</si>
  <si>
    <t>Augmented reality; Computer games; Mobile devices; Quality of service; Software design, Field of views; Line of Sight; Occlusion; Performance tests; Pervasive game; Raycasting, Human computer interaction</t>
  </si>
  <si>
    <t>9829-9854</t>
  </si>
  <si>
    <t>https://www.scopus.com/inward/record.uri?eid=2-s2.0-84966707978&amp;doi=10.1007%2fs11042-016-3581-1&amp;partnerID=40&amp;md5=cf43a6c19ccc8414c650614ea9be5fdb</t>
  </si>
  <si>
    <t>On the Role of Score, Genre and Text in Helpfulness of Video Game Reviews on Metacritic</t>
  </si>
  <si>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</si>
  <si>
    <t>Decision making; Electronic commerce; Interactive computer graphics, Correlational analysis; Key determinants; Metacritic; On-line marketplaces; Prediction model; Product metadata; Purchase decision; Video game, Human computer interaction</t>
  </si>
  <si>
    <t>Kasper, P.; Koncar, P.; Santos, T. &amp; Gutl, C.</t>
  </si>
  <si>
    <t>2019 6th International Conference on Social Networks Analysis, Management and Security, SNAMS 2019</t>
  </si>
  <si>
    <t>75-82</t>
  </si>
  <si>
    <t>https://www.scopus.com/inward/record.uri?eid=2-s2.0-85077824130&amp;doi=10.1109%2fSNAMS.2019.8931866&amp;partnerID=40&amp;md5=22f75d2121dd7a3852b2fc8246ce10d0</t>
  </si>
  <si>
    <t>Computer science students making games: A study on skill gaps and requirement</t>
  </si>
  <si>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</si>
  <si>
    <t>Computer science students; Game development; Knowledge gaps; Longitudinal study; Qualitative study; Software applications; Traditional computers; Video game, Application programs; Computer games; Computer science; Curricula; Human computer interaction; Research; Software design, Students</t>
  </si>
  <si>
    <t>Kasurinen, J.; Mirzaeifar, S. &amp; Nikula, U.</t>
  </si>
  <si>
    <t>33-41</t>
  </si>
  <si>
    <t>https://www.scopus.com/inward/record.uri?eid=2-s2.0-84889602808&amp;doi=10.1145%2f2526968.2526972&amp;partnerID=40&amp;md5=2084473662557c19edd94aba6214f5d1</t>
  </si>
  <si>
    <t>Is requirements engineering useless in game development?</t>
  </si>
  <si>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</si>
  <si>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</si>
  <si>
    <t>Kasurinen, J.; Maglyas, A. &amp; Smolander, K.</t>
  </si>
  <si>
    <t>https://www.scopus.com/inward/record.uri?eid=2-s2.0-84958552467&amp;doi=10.1007%2f978-3-319-05843-6_1&amp;partnerID=40&amp;md5=92b8e11ca3d5baef0b07bf6b0180a344</t>
  </si>
  <si>
    <t>Games as software - Similarities and differences between the implementation projects</t>
  </si>
  <si>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</si>
  <si>
    <t>Computer software; Human computer interaction; Project management; Software engineering, Development activity; Development process; Development tasks; Game development; Game industry; Implementation projects; Software similarities; Video game development, Software design</t>
  </si>
  <si>
    <t>Kasurinen, J.</t>
  </si>
  <si>
    <t>33-40</t>
  </si>
  <si>
    <t>https://www.scopus.com/inward/record.uri?eid=2-s2.0-85000900021&amp;doi=10.1145%2f2983468.2983501&amp;partnerID=40&amp;md5=46341ff59e38a85d954d92263089e6f6</t>
  </si>
  <si>
    <t>Developing an adaptive serious game based on students' bio-feedback</t>
  </si>
  <si>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</si>
  <si>
    <t>Human computer interaction, Adaptive games; Adaptive serious games; Affective Computing; Design and Development; Game-based Learning; Psychophysiological measures; Serious games; Tertiary education, Computer games</t>
  </si>
  <si>
    <t>Katmada, A.; Mavridis, A.; Apostolidis, H. &amp; Tsiatsos, T.</t>
  </si>
  <si>
    <t>IISA 2015 - 6th International Conference on Information, Intelligence, Systems and Applications</t>
  </si>
  <si>
    <t>https://www.scopus.com/inward/record.uri?eid=2-s2.0-84963801166&amp;doi=10.1109%2fIISA.2015.7387975&amp;partnerID=40&amp;md5=ab90db671f1955194ba2b9d13a6ee792</t>
  </si>
  <si>
    <t>Critical look at the user-centered design competencies</t>
  </si>
  <si>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</si>
  <si>
    <t>Computer games; Semantics; User centered design, Competencies; Competency model; Critical discourse analysis; E- services; Field testing; Public services, Human computer interaction</t>
  </si>
  <si>
    <t>Kautonen, H. &amp; Nieminen, M. P.</t>
  </si>
  <si>
    <t>https://www.scopus.com/inward/record.uri?eid=2-s2.0-84997343130&amp;doi=10.1145%2f2971485.2971506&amp;partnerID=40&amp;md5=f011b6e1af1093a2a7108fbea0fcb6f1</t>
  </si>
  <si>
    <t>Integrating peer-to-peer and cloud computing for massively multiuser online games</t>
  </si>
  <si>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</si>
  <si>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</si>
  <si>
    <t>Kavalionak, H.; Carlini, E.; Ricci, L.; Montresor, A. &amp; Coppola, M.</t>
  </si>
  <si>
    <t>Peer-to-Peer Networking and Applications</t>
  </si>
  <si>
    <t>301-319</t>
  </si>
  <si>
    <t>https://www.scopus.com/inward/record.uri?eid=2-s2.0-84922337742&amp;doi=10.1007%2fs12083-013-0232-4&amp;partnerID=40&amp;md5=ffa1e6e6593071a5eef1404318793c2e</t>
  </si>
  <si>
    <t>A visuospatial memory game for the elderly using gestural interface</t>
  </si>
  <si>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</si>
  <si>
    <t>Computer games; Serious games; Software design, Development phasis; Elderly populations; Games; Gestural interfaces; Gesture-based interaction; Kinect; Requirements elicitation; Usability, Human computer interaction</t>
  </si>
  <si>
    <t>Kawamoto, A. L. S. &amp; Martins, V. F.</t>
  </si>
  <si>
    <t>430-443</t>
  </si>
  <si>
    <t>https://www.scopus.com/inward/record.uri?eid=2-s2.0-85025137129&amp;doi=10.1007%2f978-3-319-58703-5_32&amp;partnerID=40&amp;md5=7d0255733399ffb68686183a1b4690dc</t>
  </si>
  <si>
    <t>Using video game development to engage undergraduate students of assembly language programming</t>
  </si>
  <si>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</si>
  <si>
    <t>Assembly language; Assembly language programming; Computer Science Education; Game development; Hardware/Software interfaces; Undergraduate students; Video game; Video game development, Curricula; Information technology; Surveys, Students</t>
  </si>
  <si>
    <t>Kawash, J. &amp; Collier, R.</t>
  </si>
  <si>
    <t>SIGITE 2013 - Proceedings of the 2013 ACM SIGITE Annual Conference on Information Technology Education</t>
  </si>
  <si>
    <t>71-76</t>
  </si>
  <si>
    <t>https://www.scopus.com/inward/record.uri?eid=2-s2.0-84887273837&amp;doi=10.1145%2f2512276.2512281&amp;partnerID=40&amp;md5=249e1f222904b6e04525e636f952a2b4</t>
  </si>
  <si>
    <t>An Analysis of a Video Game on Cognitive Abilities: A Study to Enhance Psychomotor Skills via Game-Play</t>
  </si>
  <si>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</si>
  <si>
    <t>Interactive computer graphics, Building blockes; Cognitive ability; Experimental groups; Eye-hand coordination; Integrated elements; Physical movements; Prior experience; Statistical evidence, Human computer interaction</t>
  </si>
  <si>
    <t>Kazimoglu, C. &amp; Bacon, L.</t>
  </si>
  <si>
    <t>110495-110510</t>
  </si>
  <si>
    <t>https://www.scopus.com/inward/record.uri?eid=2-s2.0-85087274618&amp;doi=10.1109%2fACCESS.2020.3001751&amp;partnerID=40&amp;md5=b300aab851fd58a1388d06174c75f489</t>
  </si>
  <si>
    <t>A Review of Digital Games for Children with Autism Spectrum Disorder</t>
  </si>
  <si>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</si>
  <si>
    <t>Computer games; Diseases, Behaviourism; Children with autisms; Constructivist approaches; Digital games; Educational advantages; Educational approach; Learning outcome; Learning Theory, Software design</t>
  </si>
  <si>
    <t>Kellidou, P. M.; Kotzageorgiou, M.; Voulgari, I. &amp; Nteropoulou Nterou, E.</t>
  </si>
  <si>
    <t>227-234</t>
  </si>
  <si>
    <t>https://www.scopus.com/inward/record.uri?eid=2-s2.0-85108119014&amp;doi=10.1145%2f3439231.3439270&amp;partnerID=40&amp;md5=4d969d0ab9861500bc4e2cd3a7688a7a</t>
  </si>
  <si>
    <t>Value iteration for simple stochastic games: stopping criterion and learning algorithm</t>
  </si>
  <si>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</si>
  <si>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</si>
  <si>
    <t>Kelmendi, E.; Krämer, J.; Křetínský, J. &amp; Weininger, M.</t>
  </si>
  <si>
    <t>623-642</t>
  </si>
  <si>
    <t>https://www.scopus.com/inward/record.uri?eid=2-s2.0-85051101322&amp;doi=10.1007%2f978-3-319-96145-3_36&amp;partnerID=40&amp;md5=24176f28e6a9b03ec2b902736519771f</t>
  </si>
  <si>
    <t>EEG-based BCI and video games: a progress report</t>
  </si>
  <si>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</si>
  <si>
    <t>Computer games; Electroencephalography; Electrophysiology; Human computer interaction; Interfaces (computer), Games; Gaming applications; Progress report; Systematic Review; Video game, Brain computer interface</t>
  </si>
  <si>
    <t>Kerous, B.; Skola, F. &amp; Liarokapis, F.</t>
  </si>
  <si>
    <t>119-135</t>
  </si>
  <si>
    <t>https://www.scopus.com/inward/record.uri?eid=2-s2.0-85031945093&amp;doi=10.1007%2fs10055-017-0328-x&amp;partnerID=40&amp;md5=fdcaaadee7357c0947dd77feb3a9e99b</t>
  </si>
  <si>
    <t>cited By 52</t>
  </si>
  <si>
    <t>Computer models of sensor and weapon systems: Assessing model utility early in war-game development</t>
  </si>
  <si>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</si>
  <si>
    <t>Software design; Well testing, Alternate method; Assessing model; Concept development; Evaluating models; Force optimization; Game development; Hypothesis testing; Technical expertise, Computer games</t>
  </si>
  <si>
    <t>Kessel, R. T.</t>
  </si>
  <si>
    <t>292-307</t>
  </si>
  <si>
    <t>https://www.scopus.com/inward/record.uri?eid=2-s2.0-84927733116&amp;doi=10.1007%2f978-3-319-13823-7_26&amp;partnerID=40&amp;md5=68c782427490bc8184a566e1cf6b99c6</t>
  </si>
  <si>
    <t>Designing semantic game worlds</t>
  </si>
  <si>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</si>
  <si>
    <t>Game development; Game worlds; Goal-oriented; Object interactions; Semantic Model; Virtual entities; Visual representations; World model, Computer games; Reusability; Semantics; Software design, Interactive computer graphics</t>
  </si>
  <si>
    <t>Kessing, J.; Tutenel, T. &amp; Bidarra, R.</t>
  </si>
  <si>
    <t>40-48</t>
  </si>
  <si>
    <t>https://www.scopus.com/inward/record.uri?eid=2-s2.0-84887726552&amp;partnerID=40&amp;md5=a3e51615533e52354ea3a38fef539838</t>
  </si>
  <si>
    <t>Quantifying software development: Applying mobile monetization techniques to your software development process</t>
  </si>
  <si>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</si>
  <si>
    <t>Computer games; Cost estimating, Architecture decisions; Incremental changes; mobile; monetization; Software cost estimations; Software design patterns; Software development methodologies; Software development process, Software design</t>
  </si>
  <si>
    <t>Ketola, T.</t>
  </si>
  <si>
    <t>66-69</t>
  </si>
  <si>
    <t>https://www.scopus.com/inward/record.uri?eid=2-s2.0-84911970599&amp;doi=10.1109%2fCGames.2014.6934143&amp;partnerID=40&amp;md5=75fd3d84834357efe63e3b7f3c8a2fa8</t>
  </si>
  <si>
    <t>Convergence of Gamification and Machine Learning: A Systematic Literature Review</t>
  </si>
  <si>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</si>
  <si>
    <t>Computer games; Human computer interaction; Machine learning, Behavioral changes; Computer interaction; Data collection; Educational activities; Game elements; Systematic literature review, Gamification</t>
  </si>
  <si>
    <t>Khakpour, A. &amp; Colomo-Palacios, R.</t>
  </si>
  <si>
    <t>Technology, Knowledge and Learning</t>
  </si>
  <si>
    <t>597-636</t>
  </si>
  <si>
    <t>https://www.scopus.com/inward/record.uri?eid=2-s2.0-85087909971&amp;doi=10.1007%2fs10758-020-09456-4&amp;partnerID=40&amp;md5=b7abfae02a545f86e8ab42549c297b6c</t>
  </si>
  <si>
    <t>Equality = inequality: Probing equality-centric design and development methodologies</t>
  </si>
  <si>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</si>
  <si>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</si>
  <si>
    <t>Khaled, R.</t>
  </si>
  <si>
    <t>405-421</t>
  </si>
  <si>
    <t>https://www.scopus.com/inward/record.uri?eid=2-s2.0-80052809408&amp;doi=10.1007%2f978-3-642-23771-3_30&amp;partnerID=40&amp;md5=d05ddcc4a52e7c853074c9722564cee8</t>
  </si>
  <si>
    <t>The study of gamification application architecture for programming language course</t>
  </si>
  <si>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</si>
  <si>
    <t>Computational linguistics; Computer games; Computer programming languages; Education; Information management; Students, Engagement and effectiveness; Game elements; Game-ased learning; Gamification; Motivational, Computer programming</t>
  </si>
  <si>
    <t>Khaleel, F. L.; Ashaari, N. S.; Meriam, T. S.; Wook, T. &amp; Ismail, A.</t>
  </si>
  <si>
    <t>ACM IMCOM 2015 - Proceedings</t>
  </si>
  <si>
    <t>https://www.scopus.com/inward/record.uri?eid=2-s2.0-84926139214&amp;doi=10.1145%2f2701126.2701222&amp;partnerID=40&amp;md5=60d52b5f27312d67995415e53461017c</t>
  </si>
  <si>
    <t>Methodology for developing gamification-based learning programming language framework</t>
  </si>
  <si>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</si>
  <si>
    <t>Computer programming languages; Education computing; Game theory; Motivation; Software design, Educational game; Game elements; Game-based Learning; Gamification; Instructional designs; Learning programming; Programming learning; Quantitative research methods, Computer games</t>
  </si>
  <si>
    <t>Khaleel, F. L.; Ashaari, N. S.; Wook, T. S. M. T. &amp; Ismail, A.</t>
  </si>
  <si>
    <t>Proceedings of the 2017 6th International Conference on Electrical Engineering and Informatics: Sustainable Society Through Digital Innovation, ICEEI 2017</t>
  </si>
  <si>
    <t>https://www.scopus.com/inward/record.uri?eid=2-s2.0-85050727549&amp;doi=10.1109%2fICEEI.2017.8312378&amp;partnerID=40&amp;md5=e74f225628796f39803dc73dd4907fcf</t>
  </si>
  <si>
    <t>Designing Usable Gamified Programming Learning Website</t>
  </si>
  <si>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</si>
  <si>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</si>
  <si>
    <t>Khaleel, F. L.; Ashaari, N. S. &amp; Wook, T. S. M. T.</t>
  </si>
  <si>
    <t>Proceedings of the International Conference on Electrical Engineering and Informatics</t>
  </si>
  <si>
    <t>164-169</t>
  </si>
  <si>
    <t>https://www.scopus.com/inward/record.uri?eid=2-s2.0-85083766746&amp;doi=10.1109%2fICEEI47359.2019.8988818&amp;partnerID=40&amp;md5=b68a6b2e3ff809381ccf1f3504c74cc8</t>
  </si>
  <si>
    <t>Students designing video games about immunology: Insights for science learning</t>
  </si>
  <si>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</si>
  <si>
    <t>Khalili, N.; Sheridan, K.; Williams, A.; Clark, K. &amp; Stegman, M.</t>
  </si>
  <si>
    <t>Computers in the Schools</t>
  </si>
  <si>
    <t>228-240</t>
  </si>
  <si>
    <t>https://www.scopus.com/inward/record.uri?eid=2-s2.0-80052686958&amp;doi=10.1080%2f07380569.2011.594988&amp;partnerID=40&amp;md5=9407dc3eb1bb8fb566b4924102fae78c</t>
  </si>
  <si>
    <t>Usability concerns of android casual game applications: Analysis and improvements</t>
  </si>
  <si>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</si>
  <si>
    <t>Android (operating system); Human computer interaction; Mobile computing; Smartphones; Surveys; Usability engineering; User interfaces, Android games; Android smart phones; bubble shooter games; Casual games; Concept-based; Interface usability; Mobile games; User experience, Computer games</t>
  </si>
  <si>
    <t>Khan, J. S.; Arif, F. &amp; Mohsin, A.</t>
  </si>
  <si>
    <t>Proceedings of the 2015 Science and Information Conference, SAI 2015</t>
  </si>
  <si>
    <t>206-216</t>
  </si>
  <si>
    <t>https://www.scopus.com/inward/record.uri?eid=2-s2.0-84957801918&amp;doi=10.1109%2fSAI.2015.7237146&amp;partnerID=40&amp;md5=941900fdda8da38fa8ed324ae89e1715</t>
  </si>
  <si>
    <t>Recovery of mobile game design patterns</t>
  </si>
  <si>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</si>
  <si>
    <t>Application programs; Open source software; Problem oriented languages; Reverse engineering; Specifications, Design Patterns; Mobile applications; Mobile game designs; Prototyping tools; Quality software; Software applications; Software industry; State of the art, Computer games</t>
  </si>
  <si>
    <t>Khan, M. &amp; Rasool, G.</t>
  </si>
  <si>
    <t>Proceedings - 2020 21st International Arab Conference on Information Technology, ACIT 2020</t>
  </si>
  <si>
    <t>https://www.scopus.com/inward/record.uri?eid=2-s2.0-85099686193&amp;doi=10.1109%2fACIT50332.2020.9299966&amp;partnerID=40&amp;md5=8e29732e3978fb2dee6b958713354c0d</t>
  </si>
  <si>
    <t>Tailoring Scrum Methodology for Game Development</t>
  </si>
  <si>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</si>
  <si>
    <t>Application programs; Human computer interaction, End users; Game development; Scrum methodologies; Software developer; System requirements; Target audience; Video game; Video game development, Software design</t>
  </si>
  <si>
    <t>Khan, T. Z.; Tusher, S. H.; Hasan, M. &amp; Rokonuzzaman, M.</t>
  </si>
  <si>
    <t>233-243</t>
  </si>
  <si>
    <t>https://www.scopus.com/inward/record.uri?eid=2-s2.0-85096460332&amp;doi=10.1007%2f978-981-15-4409-5_21&amp;partnerID=40&amp;md5=b86a6fb44495198fd7ba506c01307bb8</t>
  </si>
  <si>
    <t>Designing and Developing a Game with Marketing Concepts</t>
  </si>
  <si>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</si>
  <si>
    <t>Commerce; Computer games; Marketing; Software design, Academic research; Academic resources; Development process; Formal education; Marketing concept; Video game; Video game development; Video game industry, Human computer interaction</t>
  </si>
  <si>
    <t>https://www.scopus.com/inward/record.uri?eid=2-s2.0-85096463483&amp;doi=10.1007%2f978-981-15-4409-5_22&amp;partnerID=40&amp;md5=93fa1755059404297a9badad1d9c8e27</t>
  </si>
  <si>
    <t>DeepStreak: Automating Car Racing Games for Self Driving using Artificial Intelligence</t>
  </si>
  <si>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</si>
  <si>
    <t>Artificial intelligence; Computer games; Internet of things; Racing automobiles, AI techniques; Commercial video; Data augmentation; Dynamic scenarios; Improve performance; Research opportunities; Segmentation techniques; Self drivings, Human computer interaction</t>
  </si>
  <si>
    <t>Khanna, A.; Manoj, B. A.; Yashashwini, T.; Parihar, G. M.; Maurya, R. &amp; Rajitha, B.</t>
  </si>
  <si>
    <t>Proceedings of the 3rd International Conference on I-SMAC IoT in Social, Mobile, Analytics and Cloud, I-SMAC 2019</t>
  </si>
  <si>
    <t>420-425</t>
  </si>
  <si>
    <t>https://www.scopus.com/inward/record.uri?eid=2-s2.0-85083038854&amp;doi=10.1109%2fI-SMAC47947.2019.9032527&amp;partnerID=40&amp;md5=09bd7aba3c4a754f6259247dad95b770</t>
  </si>
  <si>
    <t>Designing physical and social intergenerational family entertainment</t>
  </si>
  <si>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</si>
  <si>
    <t>Computer games; Entertainment; Mixed reality; Social computing; Surveys, Design decisions; Digital entertainment; Digital technologies; Entertainment systems; Game plays; Interactive applications; Physical interface; Social interactions, User centered design</t>
  </si>
  <si>
    <t>Khoo, E. T.; Merritt, T. &amp; Cheok, A. D.</t>
  </si>
  <si>
    <t>76-87</t>
  </si>
  <si>
    <t>https://www.scopus.com/inward/record.uri?eid=2-s2.0-59649105919&amp;doi=10.1016%2fj.intcom.2008.10.009&amp;partnerID=40&amp;md5=f1dc833a60ca4a9ced3153a641c6eae8</t>
  </si>
  <si>
    <t>Mobile augmented reality app for children with autism spectrum disorder (asd) to learn vocabulary (marvoc): From the requirement gathering to its initial evaluation</t>
  </si>
  <si>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</si>
  <si>
    <t>Computer aided instruction; Computer games; Diseases; E-learning; Human computer interaction, Children with autisms; Interactive learning environment; Mobile augmented reality; Requirement gathering; Teaching staff; Vocabulary learning, Augmented reality</t>
  </si>
  <si>
    <t>Khowaja, K.; Al-Thani, D.; Hassan, A. O.; Shah, A. &amp; Salim, S. S.</t>
  </si>
  <si>
    <t>424-437</t>
  </si>
  <si>
    <t>https://www.scopus.com/inward/record.uri?eid=2-s2.0-85088753989&amp;doi=10.1007%2f978-3-030-50164-8_31&amp;partnerID=40&amp;md5=7da8ba510d6ac9faf76192f88575e7b9</t>
  </si>
  <si>
    <t>First person movement control with palm normal and hand gesture interaction in virtual reality</t>
  </si>
  <si>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</si>
  <si>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</si>
  <si>
    <t>Khundam, C.</t>
  </si>
  <si>
    <t>Proceedings of the 2015 12th International Joint Conference on Computer Science and Software Engineering, JCSSE 2015</t>
  </si>
  <si>
    <t>325-330</t>
  </si>
  <si>
    <t>https://www.scopus.com/inward/record.uri?eid=2-s2.0-84945957624&amp;doi=10.1109%2fJCSSE.2015.7219818&amp;partnerID=40&amp;md5=e72314e9219d1002403f0e324f01c587</t>
  </si>
  <si>
    <t>A Study of Physical Fitness and Enjoyment on Virtual Running for Exergames</t>
  </si>
  <si>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</si>
  <si>
    <t>Diseases; Human computer interaction, Aerobic exercise; Locomotion technique; Motion sickness; Physical fitness; Role-playing game; Short periods; Solution designs; Test scenes, Virtual reality</t>
  </si>
  <si>
    <t>Khundam, C. &amp; Nöel, F.</t>
  </si>
  <si>
    <t>https://www.scopus.com/inward/record.uri?eid=2-s2.0-85105709619&amp;doi=10.1155%2f2021%2f6668280&amp;partnerID=40&amp;md5=3667ab459d55e265757fc2be1ebfce85</t>
  </si>
  <si>
    <t>Nerfs, buffs and bugs - Analysis of the impact of patching on league of legends</t>
  </si>
  <si>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</si>
  <si>
    <t>Interactive computer graphics; Program debugging; Websites, Game analytics; Game balances; Game designers; Interactive exploration; On-line games; Patch; Publicly accessible; Software patches, Computer games</t>
  </si>
  <si>
    <t>Kica, A.; La Manna, A.; O'Donnell, L.; Paolillo, T. &amp; Claypool, M.</t>
  </si>
  <si>
    <t>Proceedings - 2016 International Conference on Collaboration Technologies and Systems, CTS 2016</t>
  </si>
  <si>
    <t>https://www.scopus.com/inward/record.uri?eid=2-s2.0-85016998410&amp;doi=10.1109%2fCTS.2016.37&amp;partnerID=40&amp;md5=77f436d36b4c9ec5ce615adfd03f17a1</t>
  </si>
  <si>
    <t>TapBeats: Accessible and mobile casual gaming</t>
  </si>
  <si>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</si>
  <si>
    <t>accessibility; audio games; blind; Haptics; low-vision; Mobile games; User centered designs, Audio acoustics; Cellular telephone systems; Graphical user interfaces; Software design; User interfaces, Human computer interaction</t>
  </si>
  <si>
    <t>Kim, J. &amp; Ricaurte, J.</t>
  </si>
  <si>
    <t>ASSETS'11: Proceedings of the 13th International ACM SIGACCESS Conference on Computers and Accessibility</t>
  </si>
  <si>
    <t>285-286</t>
  </si>
  <si>
    <t>https://www.scopus.com/inward/record.uri?eid=2-s2.0-81855213179&amp;doi=10.1145%2f2049536.2049609&amp;partnerID=40&amp;md5=ce4fe2209fdfb5836930b51240c594e4</t>
  </si>
  <si>
    <t>Dividing network externality into the number of peers and users: Focusing on sociability and enjoyment in online games</t>
  </si>
  <si>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</si>
  <si>
    <t>Kim, H.; Lee, D. &amp; Hwang, J.-S.</t>
  </si>
  <si>
    <t>Information Technology and People</t>
  </si>
  <si>
    <t>388-404</t>
  </si>
  <si>
    <t>https://www.scopus.com/inward/record.uri?eid=2-s2.0-85044577305&amp;doi=10.1108%2fITP-04-2017-0129&amp;partnerID=40&amp;md5=aaed5ba55e5174ab150e381a8df536bd</t>
  </si>
  <si>
    <t>A Novel Bitcoin Mining Scheme Based on the Multi-Leader Multi-Follower Stackelberg Game Model</t>
  </si>
  <si>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</si>
  <si>
    <t>Blockchain; Computation theory; Computer games; Electronic money; Game theory; Heuristic algorithms; Numerical models; Peer to peer networks, Bitcoin; Computational model; Distributed computations; Games; Peer-to-peer computing; Stackelberg Games, Distributed computer systems</t>
  </si>
  <si>
    <t>Kim, S.</t>
  </si>
  <si>
    <t>48902-48912</t>
  </si>
  <si>
    <t>https://www.scopus.com/inward/record.uri?eid=2-s2.0-85052631486&amp;doi=10.1109%2fACCESS.2018.2867631&amp;partnerID=40&amp;md5=82dadd86b2491460ae20f055cd703ad6</t>
  </si>
  <si>
    <t>Multidisciplinary development process of a story-based mobile augmented reality game for learning math</t>
  </si>
  <si>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</si>
  <si>
    <t>Arts computing; Augmented reality; E-learning; Mathematical techniques; Software design, Agile software development; Educational game; Game-based Learning; Mobile augmented reality; Multi-disciplinary development; Multi-disciplinary teams; Multidisciplinary; Storytelling, Computer games</t>
  </si>
  <si>
    <t>Kim, J. C.; Lindberg, R. S. N.; Laine, T. H.; Faarinen, E.-C.; Troyer, O. D. &amp; Nygren, E.</t>
  </si>
  <si>
    <t>ICETA 2019 - 17th IEEE International Conference on Emerging eLearning Technologies and Applications, Proceedings</t>
  </si>
  <si>
    <t>372-377</t>
  </si>
  <si>
    <t>https://www.scopus.com/inward/record.uri?eid=2-s2.0-85082988012&amp;doi=10.1109%2fICETA48886.2019.9039962&amp;partnerID=40&amp;md5=c73c491572ccf876a549b3c47d0f3179</t>
  </si>
  <si>
    <t>Verified gaming</t>
  </si>
  <si>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</si>
  <si>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</si>
  <si>
    <t>Kiniry, J. R. &amp; Zimmerman, D. M.</t>
  </si>
  <si>
    <t>17-20</t>
  </si>
  <si>
    <t>https://www.scopus.com/inward/record.uri?eid=2-s2.0-79959456943&amp;doi=10.1145%2f1984674.1984681&amp;partnerID=40&amp;md5=befedba8d0907040f35689230d177fa9</t>
  </si>
  <si>
    <t>Designing a flexible tool for rapid implementation of brain-computer interfaces (BCI) in game development</t>
  </si>
  <si>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</si>
  <si>
    <t>Computer control systems; Computer games; Software design, Classification accuracy; Cognitive functions; Control schemes; Design and Development; Game development; Neurological injury; Physical impairments; Research-driven, Brain computer interface</t>
  </si>
  <si>
    <t>Kinney-Lang, E.; Murji, S.; Kelly, D.; Paffrath, B.; Zewdie, E. &amp; Kirton, A.</t>
  </si>
  <si>
    <t>Proceedings of the Annual International Conference of the IEEE Engineering in Medicine and Biology Society, EMBS</t>
  </si>
  <si>
    <t>6078-6081</t>
  </si>
  <si>
    <t>https://www.scopus.com/inward/record.uri?eid=2-s2.0-85091008929&amp;doi=10.1109%2fEMBC44109.2020.9175801&amp;partnerID=40&amp;md5=88b5c17fe08e2cf12e5f53b53372d5b2</t>
  </si>
  <si>
    <t>Mundane or magical? Discourses on technology adoption in Finnish schools</t>
  </si>
  <si>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</si>
  <si>
    <t>Computer games; Information systems; Personal computers, Discourse; Early childhoods; Ict adoptions; Information and Communication Technologies; Nexus analysis; School; Technology adoption; Theory and practice, Societies and institutions</t>
  </si>
  <si>
    <t>Kinnula, M.; Laari-Salmela, S. &amp; Iivari, N.</t>
  </si>
  <si>
    <t>23rd European Conference on Information Systems, ECIS 2015</t>
  </si>
  <si>
    <t>https://www.scopus.com/inward/record.uri?eid=2-s2.0-85007442803&amp;partnerID=40&amp;md5=223a54229c11086711611d54e2f79051</t>
  </si>
  <si>
    <t>A platform for large-scale game-playing multi-agent systems on a high performance computing infrastructure</t>
  </si>
  <si>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</si>
  <si>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</si>
  <si>
    <t>Kiourt, C. &amp; Kalles, D.</t>
  </si>
  <si>
    <t>Multiagent and Grid Systems</t>
  </si>
  <si>
    <t>35-54</t>
  </si>
  <si>
    <t>https://www.scopus.com/inward/record.uri?eid=2-s2.0-84960977645&amp;doi=10.3233%2fMGS-160242&amp;partnerID=40&amp;md5=1e9fcafb285d819764049bb51a8d900c</t>
  </si>
  <si>
    <t>Computational thinking and online learning: A systematic literature review</t>
  </si>
  <si>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</si>
  <si>
    <t>Computation theory; Interactive computer graphics, Academic literature; Computational thinkings; Online learning; Pedagogical approach; Pedagogy; Systematic literature review; Systematic process; Theory of learning, E-learning</t>
  </si>
  <si>
    <t>Kirwan, C.; Costello, E. &amp; Donlon, E.</t>
  </si>
  <si>
    <t>Proceedings of the European Conference on e-Learning, ECEL</t>
  </si>
  <si>
    <t>650-657</t>
  </si>
  <si>
    <t>https://www.scopus.com/inward/record.uri?eid=2-s2.0-85057991697&amp;partnerID=40&amp;md5=46817857760d8289dc061d6bb6f56d17</t>
  </si>
  <si>
    <t>Game mechanics and technological mediation: an ethical perspective on the effects of MMORPG’s</t>
  </si>
  <si>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</si>
  <si>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</si>
  <si>
    <t>Klemm, C. &amp; Pieters, W.</t>
  </si>
  <si>
    <t>Ethics and Information Technology</t>
  </si>
  <si>
    <t>81-93</t>
  </si>
  <si>
    <t>https://www.scopus.com/inward/record.uri?eid=2-s2.0-85011000712&amp;doi=10.1007%2fs10676-017-9416-6&amp;partnerID=40&amp;md5=e76b4c338a85e59f9e8c91d67206d3b3</t>
  </si>
  <si>
    <t>A serious game to teach computing concepts</t>
  </si>
  <si>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</si>
  <si>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</si>
  <si>
    <t>Kletenik, D.; Salinas, F.; Shulman, C.; Bergeron, C. &amp; Sturm, D.</t>
  </si>
  <si>
    <t>146-153</t>
  </si>
  <si>
    <t>https://www.scopus.com/inward/record.uri?eid=2-s2.0-85025150198&amp;doi=10.1007%2f978-3-319-58753-0_23&amp;partnerID=40&amp;md5=022d315d41691ac839de72af43fbf66e</t>
  </si>
  <si>
    <t>Behavior trees for UAV mission management</t>
  </si>
  <si>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</si>
  <si>
    <t>Antennas; Computer games; Flight control systems; Forestry; Social computing; Unmanned aerial vehicles (UAV), Behavior trees; Mission management; Mission simulation; UAV missions; Unmanned aircrafts, Computer aided software engineering</t>
  </si>
  <si>
    <t>Klöckner, A.</t>
  </si>
  <si>
    <t>Lecture Notes in Informatics (LNI), Proceedings - Series of the Gesellschaft fur Informatik (GI)</t>
  </si>
  <si>
    <t>57-68</t>
  </si>
  <si>
    <t>https://www.scopus.com/inward/record.uri?eid=2-s2.0-85083206435&amp;partnerID=40&amp;md5=9dd078e2e4b1a5f5994e7e2a08854370</t>
  </si>
  <si>
    <t>Opening your product: impact of user innovations and their distribution platform on video game success</t>
  </si>
  <si>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</si>
  <si>
    <t>Koch, S. &amp; Bierbamer, M.</t>
  </si>
  <si>
    <t>Electronic Markets</t>
  </si>
  <si>
    <t>357-368</t>
  </si>
  <si>
    <t>https://www.scopus.com/inward/record.uri?eid=2-s2.0-84980009908&amp;doi=10.1007%2fs12525-016-0230-5&amp;partnerID=40&amp;md5=bd9e5961303309f4455e782960220a52</t>
  </si>
  <si>
    <t>Capturing game telemetry with provenance</t>
  </si>
  <si>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</si>
  <si>
    <t>Interactive computer graphics, Cause-and-effect relationships; Conceptual frameworks; Concrete components; Game; Game Analytics; Player experience; Provenance Graph; Tracked Game Data, Computer games</t>
  </si>
  <si>
    <t>Kohwalter, T. C.; Murta, L. G. P. &amp; Clua, E. W. G.</t>
  </si>
  <si>
    <t>66-75</t>
  </si>
  <si>
    <t>https://www.scopus.com/inward/record.uri?eid=2-s2.0-85049984688&amp;doi=10.1109%2fSBGames.2017.00016&amp;partnerID=40&amp;md5=58abf29ea5530edc2800945406cb85c9</t>
  </si>
  <si>
    <t>To What Extent is Gamification an Effective Tool for Onboarding Users into a DHM Tool</t>
  </si>
  <si>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</si>
  <si>
    <t>Computer games; Gamification; Heuristic methods; Petroleum reservoir evaluation; Well testing, Development cycle; Digital human modelling; Effective tool; Evaluation methods; Game-like elements; Heuristic evaluation; System development; Testing method, User experience</t>
  </si>
  <si>
    <t>Kolbeinsson, A.; Palmquist, A.; Lindblom, J. &amp; Jiménez Sánchez, J. L.</t>
  </si>
  <si>
    <t>48-66</t>
  </si>
  <si>
    <t>https://www.scopus.com/inward/record.uri?eid=2-s2.0-85112157262&amp;doi=10.1007%2f978-3-030-78221-4_4&amp;partnerID=40&amp;md5=6f5c3fa5556901e7b08c7bebcb1a09cb</t>
  </si>
  <si>
    <t>An Overview of Trolling Behavior in Online Spaces and Gaming Context</t>
  </si>
  <si>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</si>
  <si>
    <t>Computer games; Online systems; Social networking (online); Software engineering, Computer mediated communication; Empirical research; On-line communities; On-line games; On-line gaming; Online platforms; toxic behavior; trolling, Behavioral research</t>
  </si>
  <si>
    <t>Komac, G. &amp; Cagiltay, K.</t>
  </si>
  <si>
    <t>1st International Informatics and Software Engineering Conference: Innovative Technologies for Digital Transformation, IISEC 2019 - Proceedings</t>
  </si>
  <si>
    <t>https://www.scopus.com/inward/record.uri?eid=2-s2.0-85079210288&amp;doi=10.1109%2fUBMYK48245.2019.8965625&amp;partnerID=40&amp;md5=45e8223d0a93d419e981491edcee7652</t>
  </si>
  <si>
    <t>Social network games</t>
  </si>
  <si>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</si>
  <si>
    <t>Computation theory; Online systems; Social networking (online); Software design, Communities of interest; Design and Development; Educational game; Game design; Game development; Online social networks (OSNs); Social network games; Social network services, Computer games</t>
  </si>
  <si>
    <t>Konert, J.; Söbke, H. &amp; Wendel, V.</t>
  </si>
  <si>
    <t>442-474</t>
  </si>
  <si>
    <t>https://www.scopus.com/inward/record.uri?eid=2-s2.0-84992758947&amp;doi=10.1007%2f978-3-319-46152-6_17&amp;partnerID=40&amp;md5=8489215da83bbd7ec9e1995570b01bd8</t>
  </si>
  <si>
    <t>Crowd-powered mechanisms for viewing and imagining public spaces</t>
  </si>
  <si>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</si>
  <si>
    <t>Computer aided software engineering; Computer graphics; Crowdsourcing; Smartphones; Visualization, Collaboration; Geo visualizations; Inherent limitations; Public space; Urban simulations, Computer games</t>
  </si>
  <si>
    <t>Konomi, S.; Sasao, T.; Ohno, W. &amp; Shoji, K.</t>
  </si>
  <si>
    <t>2013 International Conference on Computer Graphics, Visualization, Computer Vision, and Game Technology, VisioGame 2013</t>
  </si>
  <si>
    <t>57-62</t>
  </si>
  <si>
    <t>https://www.scopus.com/inward/record.uri?eid=2-s2.0-84937114779&amp;doi=10.2991%2fvisio-13.2014.10&amp;partnerID=40&amp;md5=06d0613e21b965d0193370b67f2fc8f0</t>
  </si>
  <si>
    <t>Design, implementation, and wide pilot deployment of FitForAll: An Easy to use exergaming platform improving physical fitness and life quality of senior citizens</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</si>
  <si>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</si>
  <si>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</si>
  <si>
    <t>Konstantinidis, E. I.; Billis, A. S.; Mouzakidis, C. A.; Zilidou, V. I.; Antoniou, P. E. &amp; Bamidis, P. D.</t>
  </si>
  <si>
    <t>IEEE Journal of Biomedical and Health Informatics</t>
  </si>
  <si>
    <t>189-200</t>
  </si>
  <si>
    <t>https://www.scopus.com/inward/record.uri?eid=2-s2.0-84971516901&amp;doi=10.1109%2fJBHI.2014.2378814&amp;partnerID=40&amp;md5=1fcf7b572b9d78371bfc591580023e25</t>
  </si>
  <si>
    <t>Educational computer card games: Results from empirical studies during the last decade</t>
  </si>
  <si>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</si>
  <si>
    <t>Data acquisition; Education; Reviews; Students; Surveys; Teaching, Computer cards; Educational settings; Electronic database; Empirical studies; Games; Learning effectiveness; Pedagogical approach; Social interactions, Computer games</t>
  </si>
  <si>
    <t>Kordaki, M. &amp; Gousiou, A.</t>
  </si>
  <si>
    <t>296-302</t>
  </si>
  <si>
    <t>https://www.scopus.com/inward/record.uri?eid=2-s2.0-84923589832&amp;partnerID=40&amp;md5=f03cc27ff9322b9159c440d3fa6e948b</t>
  </si>
  <si>
    <t>Computer games as virtual environments for safety-critical software validation</t>
  </si>
  <si>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</si>
  <si>
    <t>Korečko, Š. &amp; Sobota, B.</t>
  </si>
  <si>
    <t>Journal of Information and Organizational Sciences</t>
  </si>
  <si>
    <t>197-212</t>
  </si>
  <si>
    <t>https://www.scopus.com/inward/record.uri?eid=2-s2.0-85038105266&amp;doi=10.31341%2fjios.41.2.5&amp;partnerID=40&amp;md5=2b6723776eb72495dfd126b4b7a6c023</t>
  </si>
  <si>
    <t>Designing games for improving the software development process</t>
  </si>
  <si>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</si>
  <si>
    <t>Computer games; Education; Education computing; Engineering education; Information systems; Medical education; Process engineering; Software engineering; Students, Game-based Learning; Game-based trainings; Games; Interactive approach; Software development process, Software design</t>
  </si>
  <si>
    <t>Kosa, M. &amp; Yilmaz, M.</t>
  </si>
  <si>
    <t>303-310</t>
  </si>
  <si>
    <t>https://www.scopus.com/inward/record.uri?eid=2-s2.0-84952360789&amp;doi=10.1007%2f978-3-319-24647-5_25&amp;partnerID=40&amp;md5=136b6ebadff7ff480f6b06467a8c564b</t>
  </si>
  <si>
    <t>An analysis of game-related emotions using EMOTIV EPOC</t>
  </si>
  <si>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</si>
  <si>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</si>
  <si>
    <t>Kosiński, J.; Szklanny, K.; Wieczorkowska, A. &amp; Wichrowski, M.</t>
  </si>
  <si>
    <t>Proceedings of the 2018 Federated Conference on Computer Science and Information Systems, FedCSIS 2018</t>
  </si>
  <si>
    <t>913-917</t>
  </si>
  <si>
    <t>https://www.scopus.com/inward/record.uri?eid=2-s2.0-85057278943&amp;doi=10.15439%2f2018F296&amp;partnerID=40&amp;md5=1f33b493e3438476faf8961b7d7f45b8</t>
  </si>
  <si>
    <t>Why do small and medium-size freemium game developers use game analytics?</t>
  </si>
  <si>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</si>
  <si>
    <t>Big data; Electronic commerce; Information management; World Wide Web, Analytics; Business modeling; Business value; Freemium; Games; In-depth interviews; Medium size; Video game industry, Human computer interaction</t>
  </si>
  <si>
    <t>Koskenvoima, A. &amp; Mäntymäki, M.</t>
  </si>
  <si>
    <t>326-337</t>
  </si>
  <si>
    <t>https://www.scopus.com/inward/record.uri?eid=2-s2.0-84951794498&amp;doi=10.1007%2f978-3-319-25013-7_26&amp;partnerID=40&amp;md5=3cb10a47e8f35eb445c26adb9007d99f</t>
  </si>
  <si>
    <t>How are agile methods and practices deployed in video game development? A survey into finnish game studios</t>
  </si>
  <si>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</si>
  <si>
    <t>Human computer interaction; Interactive computer graphics; Software engineering; Studios; Surveys; X ray photoelectron spectroscopy, Agile methods; Agile practices; Finnish; Game development; Kanban; Quality of videos; Scrum; Video game development, Software design</t>
  </si>
  <si>
    <t>Koutonen, J. &amp; Leppänen, M.</t>
  </si>
  <si>
    <t>135-149</t>
  </si>
  <si>
    <t>https://www.scopus.com/inward/record.uri?eid=2-s2.0-85000899247&amp;doi=10.1007%2f978-3-642-38314-4_10&amp;partnerID=40&amp;md5=113fb53647cda00db250022c604a86a0</t>
  </si>
  <si>
    <t>Multi-language dynamic taint analysis in a polyglot virtual machine</t>
  </si>
  <si>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</si>
  <si>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</si>
  <si>
    <t>Kreindl, J.; Bonetta, D.; Stadler, L.; Leopoldseder, D. &amp; Mössenböck, H.</t>
  </si>
  <si>
    <t>15-29</t>
  </si>
  <si>
    <t>https://www.scopus.com/inward/record.uri?eid=2-s2.0-85096295475&amp;doi=10.1145%2f3426182.3426184&amp;partnerID=40&amp;md5=7a92434715dfe262da8689ea65bdbbb3</t>
  </si>
  <si>
    <t>Low-overhead multi-language dynamic taint analysis on managed runtimes through speculative optimization</t>
  </si>
  <si>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</si>
  <si>
    <t>C++ (programming language); Computer games; Reverse engineering, C/C++; Dynamic Taint Analysis; Graalvm; Javascript; Low overhead; Peak performance; Performance; Runtimes; Speculative optimization; Taint propagation, Application programs</t>
  </si>
  <si>
    <t>MPLR 2021 - Proceedings of the 18th ACM SIGPLAN International Conference on Managed Programming Languages and Runtimes</t>
  </si>
  <si>
    <t>70-87</t>
  </si>
  <si>
    <t>https://www.scopus.com/inward/record.uri?eid=2-s2.0-85117490299&amp;doi=10.1145%2f3475738.3480939&amp;partnerID=40&amp;md5=bea8a233c0f0c91ba57ba02658f2c3f0</t>
  </si>
  <si>
    <t>Enhanced player interaction using motion controllers for first-person shooting games in virtual reality</t>
  </si>
  <si>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</si>
  <si>
    <t>Artificial intelligence; Computer games; Human computer interaction, Design prototype; First person; First person shooter games; Interaction design; Interaction design methods; Interaction methods; Motion controller; Player experience, Virtual reality</t>
  </si>
  <si>
    <t>Krompiec, P. &amp; Park, K.</t>
  </si>
  <si>
    <t>124548-124557</t>
  </si>
  <si>
    <t>https://www.scopus.com/inward/record.uri?eid=2-s2.0-85078222455&amp;doi=10.1109%2fACCESS.2019.2937937&amp;partnerID=40&amp;md5=6e0ce6fdadcff9075e81274b666bf4af</t>
  </si>
  <si>
    <t>Procedural urban environments for FPS games</t>
  </si>
  <si>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</si>
  <si>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</si>
  <si>
    <t>Kruse, J.; Sosa, R. &amp; Connor, A. M.</t>
  </si>
  <si>
    <t>https://www.scopus.com/inward/record.uri?eid=2-s2.0-84962523486&amp;doi=10.1145%2f2843043.2843479&amp;partnerID=40&amp;md5=173119f7a298c722a046b3375730bed5</t>
  </si>
  <si>
    <t>Quantum Game Jam-Making Games with Quantum Physicists</t>
  </si>
  <si>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</si>
  <si>
    <t>Computer games; Quantum computers; Quantum theory; Surveys, Game development; Game prototypes; Interdisciplinary collaborations; Quantum games; Quantum research; Survey data, Software design</t>
  </si>
  <si>
    <t>Kultima, A.; Piispanen, L. &amp; Junnila, M.</t>
  </si>
  <si>
    <t>134-144</t>
  </si>
  <si>
    <t>https://www.scopus.com/inward/record.uri?eid=2-s2.0-85115095408&amp;doi=10.1145%2f3464327.3464349&amp;partnerID=40&amp;md5=dbcfbd3eb0c4fd58825087a60747b76d</t>
  </si>
  <si>
    <t>An experimental study to evaluate influence of usability on learning behaviour</t>
  </si>
  <si>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</si>
  <si>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</si>
  <si>
    <t>Kumar, J.; Khare, A. P. &amp; Kumar, J.</t>
  </si>
  <si>
    <t>108</t>
  </si>
  <si>
    <t>https://www.scopus.com/inward/record.uri?eid=2-s2.0-85063148321&amp;partnerID=40&amp;md5=e76227b7570c95d650643c1aa076716c</t>
  </si>
  <si>
    <t>A Gamified Approach to Achieve Excellence in Programming</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</si>
  <si>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</si>
  <si>
    <t>Computer aided instruction; Computer games; Motivation; Software design; Students, Gamification; gamified approach; Higher education; Learning environments; Learning sources; Programming knowledge; Student engagement; Students' engagements, Computer programming</t>
  </si>
  <si>
    <t>Kumar, B. &amp; Sharma, K.</t>
  </si>
  <si>
    <t>Proceedings - 4th International Conference on Computing Sciences, ICCS 2018</t>
  </si>
  <si>
    <t>107-114</t>
  </si>
  <si>
    <t>https://www.scopus.com/inward/record.uri?eid=2-s2.0-85062082055&amp;doi=10.1109%2fICCS.2018.00026&amp;partnerID=40&amp;md5=f0ba7b61d5e7e602ee1a2926a35b3a3a</t>
  </si>
  <si>
    <t>Why game designers should study magic</t>
  </si>
  <si>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</si>
  <si>
    <t>Computer games; Design; Interactive computer graphics; Software design, Autonomy; Forcing; Game design; Games; Magic; Perceived causality, Human computer interaction</t>
  </si>
  <si>
    <t>Kumari, S.; Deterding, S. &amp; Kuhn, G.</t>
  </si>
  <si>
    <t>https://www.scopus.com/inward/record.uri?eid=2-s2.0-85055541211&amp;doi=10.1145%2f3235765.3235788&amp;partnerID=40&amp;md5=ea794e10057495e9aa993f414b4f46cb</t>
  </si>
  <si>
    <t>Coping with opponents: multi-objective evolutionary neural networks for fighting games</t>
  </si>
  <si>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</si>
  <si>
    <t>Computer games; Multiobjective optimization; Neural networks, Experimental comparison; Fighting games; Generalization capability; Multi objective evolutionary algorithms; Multi-objective evolutionary; NEAT; Neuro evolutions; Performance benefits, Evolutionary algorithms</t>
  </si>
  <si>
    <t>Künzel, S. &amp; Meyer-Nieberg, S.</t>
  </si>
  <si>
    <t>Neural Computing and Applications</t>
  </si>
  <si>
    <t>13885-13916</t>
  </si>
  <si>
    <t>https://www.scopus.com/inward/record.uri?eid=2-s2.0-85082668084&amp;doi=10.1007%2fs00521-020-04794-x&amp;partnerID=40&amp;md5=ff1dd8c7d3bb3c120170c3755488b571</t>
  </si>
  <si>
    <t>Can mobile game development foster student interest in computer science?</t>
  </si>
  <si>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</si>
  <si>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</si>
  <si>
    <t>Kurkovsky, S.</t>
  </si>
  <si>
    <t>1st International IEEE Consumer Electronic Society's Games Innovation Conference, ICE-GiC 09</t>
  </si>
  <si>
    <t>92-100</t>
  </si>
  <si>
    <t>https://www.scopus.com/inward/record.uri?eid=2-s2.0-74349097915&amp;doi=10.1109%2fICEGIC.2009.5293601&amp;partnerID=40&amp;md5=e7a35d73495f9d41290cdc78e8ea2bc0</t>
  </si>
  <si>
    <t>Work in progress: Evaluating the use of mobile game development in introductory CS courses</t>
  </si>
  <si>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</si>
  <si>
    <t>engagement; Games; Introductory course; Learning context; Learning modules; Mobile games; Work in progress, Curricula; Mobile computing; Mobile devices; Motivation, Mobile phones</t>
  </si>
  <si>
    <t>Kurkovsky, S. &amp; Defoe, D.</t>
  </si>
  <si>
    <t>https://www.scopus.com/inward/record.uri?eid=2-s2.0-84874725391&amp;doi=10.1109%2fFIE.2012.6462291&amp;partnerID=40&amp;md5=cdabff29d7feb1d91237e1f80e545576</t>
  </si>
  <si>
    <t>Mobile game development: Improving student engagement and motivation in introductory computing courses</t>
  </si>
  <si>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</si>
  <si>
    <t>138-157</t>
  </si>
  <si>
    <t>https://www.scopus.com/inward/record.uri?eid=2-s2.0-84879183239&amp;doi=10.1080%2f08993408.2013.777236&amp;partnerID=40&amp;md5=8d2b841ed88176e8747e38bc6fc3e58e</t>
  </si>
  <si>
    <t>Quantified UX: Towards a common organizational understanding of user experience</t>
  </si>
  <si>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</si>
  <si>
    <t>Computer games, Digital products; Evaluation; Evaluation methods; Industrial practices; Interdisciplinary teams; Product development process; User experience; User experiences (ux), Human computer interaction</t>
  </si>
  <si>
    <t>Lachner, F.; Naegelein, P.; Kowalski, R.; Spann, M. &amp; Butz, A.</t>
  </si>
  <si>
    <t>https://www.scopus.com/inward/record.uri?eid=2-s2.0-84997194294&amp;doi=10.1145%2f2971485.2971501&amp;partnerID=40&amp;md5=7f7e69c004f5af5b5499718a547f8830</t>
  </si>
  <si>
    <t>Are we ready to play in the cloud? Developing new quality certifications to tackle challenges of cloud gaming services</t>
  </si>
  <si>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</si>
  <si>
    <t>Cloud computing; Computer games; Quality of service, certification; Cloud service providers; gaming; Gaming experiences; Literature reviews; Quality certification; requirements; User satisfaction, Distributed database systems</t>
  </si>
  <si>
    <t>Ladewig, S.; Lins, S. &amp; Sunyaev, A.</t>
  </si>
  <si>
    <t>Proceedings - 21st IEEE Conference on Business Informatics, CBI 2019</t>
  </si>
  <si>
    <t>231-240</t>
  </si>
  <si>
    <t>https://www.scopus.com/inward/record.uri?eid=2-s2.0-85072042264&amp;doi=10.1109%2fCBI.2019.00033&amp;partnerID=40&amp;md5=46a8e9459cc5e15a0cff5eae971cbb09</t>
  </si>
  <si>
    <t>A review of recent trends in EEG based Brain-Computer Interface</t>
  </si>
  <si>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</si>
  <si>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</si>
  <si>
    <t>Lahane, P.; Jagtap, J.; Inamdar, A.; Karne, N. &amp; Dev, R.</t>
  </si>
  <si>
    <t>ICCIDS 2019 - 2nd International Conference on Computational Intelligence in Data Science, Proceedings</t>
  </si>
  <si>
    <t>https://www.scopus.com/inward/record.uri?eid=2-s2.0-85074163502&amp;doi=10.1109%2fICCIDS.2019.8862054&amp;partnerID=40&amp;md5=7f9c4ab414a1eb6a6f9c305123319a79</t>
  </si>
  <si>
    <t>An examination of game-based learning from theories of flow experience and cognitive load</t>
  </si>
  <si>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</si>
  <si>
    <t>Computer aided instruction; Learning systems, Cognitive loads; Computer assisted learning; Digital-learning; Flow experience; Game-based Learning, E-learning</t>
  </si>
  <si>
    <t>Lai, C.-H.; Chu, C.-M.; Liu, H.-H.; Yang, S.-B. &amp; Chen, W.-H.</t>
  </si>
  <si>
    <t>17-29</t>
  </si>
  <si>
    <t>https://www.scopus.com/inward/record.uri?eid=2-s2.0-84903160831&amp;doi=10.4018%2fijdet.2013100102&amp;partnerID=40&amp;md5=feb82e523fdcfff7a850cdfe53314229</t>
  </si>
  <si>
    <t>Color size and design of computer peripheral products of black</t>
  </si>
  <si>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</si>
  <si>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</si>
  <si>
    <t>Lai, C.-C. &amp; Kuo, L.-W.</t>
  </si>
  <si>
    <t>381-388</t>
  </si>
  <si>
    <t>https://www.scopus.com/inward/record.uri?eid=2-s2.0-84986329578&amp;doi=10.1007%2f978-3-319-41962-6_34&amp;partnerID=40&amp;md5=5a9fb324185bc91a686e67663a1c3b07</t>
  </si>
  <si>
    <t>The Development of a Model of the Formation of Cybersecurity Outlines Based on Multi Criteria Optimization and Game Theory</t>
  </si>
  <si>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</si>
  <si>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</si>
  <si>
    <t>Lakhno, V. A.; Kasatkin, D. Y.; Blozva, A. I.; Kozlovskyi, V.; Balanyuk, Y. &amp; Boiko, Y.</t>
  </si>
  <si>
    <t>https://www.scopus.com/inward/record.uri?eid=2-s2.0-85098230473&amp;doi=10.1007%2f978-3-030-63319-6_2&amp;partnerID=40&amp;md5=ca6f15561be58b5cb3b8a113020f8dca</t>
  </si>
  <si>
    <t>Understanding the Interplay of Model Complexity and Fidelity in Multiagent Systems via an Evolutionary Framework</t>
  </si>
  <si>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</si>
  <si>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</si>
  <si>
    <t>Lakshika, E.; Barlow, M. &amp; Easton, A.</t>
  </si>
  <si>
    <t>277-289</t>
  </si>
  <si>
    <t>https://www.scopus.com/inward/record.uri?eid=2-s2.0-85030109394&amp;doi=10.1109%2fTCIAIG.2016.2560882&amp;partnerID=40&amp;md5=0a0ddcee7fb3f3435adc2b1570733b78</t>
  </si>
  <si>
    <t>A Summer Computing Camp Using ChainReaction and jABC</t>
  </si>
  <si>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</si>
  <si>
    <t>Application programs; Computer software, Board games; Computational thinkings; Freely available software; Ireland; Programming education; Strategy development; Workflow modelling, Computer games</t>
  </si>
  <si>
    <t>Lamprecht, A.-L.; Margaria, T. &amp; McInerney, C.</t>
  </si>
  <si>
    <t>275-280</t>
  </si>
  <si>
    <t>https://www.scopus.com/inward/record.uri?eid=2-s2.0-84987984378&amp;doi=10.1109%2fCOMPSAC.2016.41&amp;partnerID=40&amp;md5=716140684951462eb738d283575a2c3e</t>
  </si>
  <si>
    <t>A Hierarchical Game for Joint Wireless and Cloud Resource Allocation in Mobile Edge Computing System</t>
  </si>
  <si>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</si>
  <si>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</si>
  <si>
    <t>Lan, Z.; Xia, W.; Cui, W.; Yan, F.; Shen, F.; Zuo, X. &amp; Shen, L.</t>
  </si>
  <si>
    <t>2018 10th International Conference on Wireless Communications and Signal Processing, WCSP 2018</t>
  </si>
  <si>
    <t>https://www.scopus.com/inward/record.uri?eid=2-s2.0-85059938559&amp;doi=10.1109%2fWCSP.2018.8555606&amp;partnerID=40&amp;md5=ff7f8c882bc468dc53bbea57e50c9ae7</t>
  </si>
  <si>
    <t>Methodology of affective intervention design for intelligent systems</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</si>
  <si>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</si>
  <si>
    <t>Intelligent computing; Intelligent systems; User interfaces, Affective Computing; Affective tutoring systems; Emotion recognition; Emotional state; Intelligent User Interfaces; Interaction design; Intervention models; Software design techniques, Software design</t>
  </si>
  <si>
    <t>Landowska, A.; Szwoch, M. &amp; Szwoch, W.</t>
  </si>
  <si>
    <t>737-759</t>
  </si>
  <si>
    <t>https://www.scopus.com/inward/record.uri?eid=2-s2.0-84999233481&amp;doi=10.1093%2fiwc%2fiwv047&amp;partnerID=40&amp;md5=a143560bf6279f90d1768281a4372d31</t>
  </si>
  <si>
    <t>Debugging CUDA</t>
  </si>
  <si>
    <t>During six months of intensive nVidia CUDA C programming many bugs were created. We pass on the software engineering lessons learnt, particularly those relevant to parallel general-purpose computation on graphics hardware GPGPU. © 2011 ACM.</t>
  </si>
  <si>
    <t>C programming; computer game hardware; General-purpose computation on graphics hardware; graphics controller; rcs, C (programming language); Computer hardware; Computer programming; Parallel architectures; Program processors; Software engineering, Computer debugging</t>
  </si>
  <si>
    <t>Langdon, W. B.</t>
  </si>
  <si>
    <t>Genetic and Evolutionary Computation Conference, GECCO'11 - Companion Publication</t>
  </si>
  <si>
    <t>415-422</t>
  </si>
  <si>
    <t>https://www.scopus.com/inward/record.uri?eid=2-s2.0-80051928143&amp;doi=10.1145%2f2001858.2002028&amp;partnerID=40&amp;md5=62df88e8dc0ae2ac2136b3a7a7cc6eae</t>
  </si>
  <si>
    <t>Creating and debugging performance CUDA C</t>
  </si>
  <si>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</si>
  <si>
    <t>7-50</t>
  </si>
  <si>
    <t>https://www.scopus.com/inward/record.uri?eid=2-s2.0-84861723233&amp;doi=10.1007%2f978-3-642-28789-3_2&amp;partnerID=40&amp;md5=095bb851bb5cbcf062ccfff6839374aa</t>
  </si>
  <si>
    <t>Genetic improvement of data for maths functions</t>
  </si>
  <si>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</si>
  <si>
    <t>Embedded systems; Open source software, C-runtime library; Double precision; Evolutionary computing; Genetic improvements; Quality software; Run-time performance; Software data; Square root functions, Functions</t>
  </si>
  <si>
    <t>Langdon, W. B. &amp; Krauss, O.</t>
  </si>
  <si>
    <t>GECCO 2021 Companion - Proceedings of the 2021 Genetic and Evolutionary Computation Conference Companion</t>
  </si>
  <si>
    <t>31-32</t>
  </si>
  <si>
    <t>https://www.scopus.com/inward/record.uri?eid=2-s2.0-85111046333&amp;doi=10.1145%2f3449726.3462730&amp;partnerID=40&amp;md5=87d02ba3318ad5e611f54ce18466e03e</t>
  </si>
  <si>
    <t>Leveraging unencumbered full body control of animated virtual characters for game-based rehabilitation</t>
  </si>
  <si>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</si>
  <si>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</si>
  <si>
    <t>Lange, B.; Suma, E. A.; Newman, B.; Phan, T.; Chang, C.-Y.; Rizzo, A. &amp; Bolas, M.</t>
  </si>
  <si>
    <t>https://www.scopus.com/inward/record.uri?eid=2-s2.0-79960417378&amp;doi=10.1007%2f978-3-642-22024-1_27&amp;partnerID=40&amp;md5=815f2122c2ca61fe59b479ba3031296a</t>
  </si>
  <si>
    <t>Game artificial intelligence: Challenges for the scientific community</t>
  </si>
  <si>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</si>
  <si>
    <t>Artificial intelligence; Behavioral research; Human computer interaction; Software design, Affective Computing; Game artificial intelligence; Human like; Non-player character; Procedural content generations, Computer games</t>
  </si>
  <si>
    <t>Lara-Cabrera, R.; Nogueira-Collazo, M.; Cotta, C. &amp; Fernández-Leiva, A. J.</t>
  </si>
  <si>
    <t>1-12</t>
  </si>
  <si>
    <t>https://www.scopus.com/inward/record.uri?eid=2-s2.0-84937686716&amp;partnerID=40&amp;md5=4f35b5127c7640c8c57ad8f76d2ffc69</t>
  </si>
  <si>
    <t>Stakeholder involvement in agile software development</t>
  </si>
  <si>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</si>
  <si>
    <t>Computer games; Computer software; Human computer interaction; Managers; Software engineering, Agile software development; Clients; Customers; Designers; Developers; Kanban; Product Owners; Project managers; Scrum; Scrum Masters; Stakeholders; Users, Software design</t>
  </si>
  <si>
    <t>Larusdottir, M.; Cockton, G.; Cajander, A.; Salah, D.; Nauwerck, G.; Gregory, P. &amp; Kuusinen, K.</t>
  </si>
  <si>
    <t>https://www.scopus.com/inward/record.uri?eid=2-s2.0-84997234885&amp;doi=10.1145%2f2971485.2987678&amp;partnerID=40&amp;md5=b280847707b1376193433bc5967e45de</t>
  </si>
  <si>
    <t>A case study on the advantages of 3D walkthroughs over photo stitching techniques</t>
  </si>
  <si>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</si>
  <si>
    <t>Animation; Computer games; Virtual reality; Visualization, 3D modelling; Computing power; Educational establishments; Interactive walkthrough; Stitching techniques; Virtual tour; Visual environments; Walkthroughs, Education</t>
  </si>
  <si>
    <t>Latham, K.; Hurs, W.; Shone, N.; El Rhalibi, A. &amp; Pan, Z.</t>
  </si>
  <si>
    <t>Proceedings - 2016 International Conference on Virtual Reality and Visualization, ICVRV 2016</t>
  </si>
  <si>
    <t>364-371</t>
  </si>
  <si>
    <t>https://www.scopus.com/inward/record.uri?eid=2-s2.0-85025431537&amp;doi=10.1109%2fICVRV.2016.68&amp;partnerID=40&amp;md5=146aef2de45d7d508395f14d97e1d023</t>
  </si>
  <si>
    <t>A scala-based actor-entity architecture for intelligent interactive simulations</t>
  </si>
  <si>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</si>
  <si>
    <t>Actors; concurrency decoupling; entities; Interactive system; scala language; Semantic Model, Artificial intelligence; Augmented reality; Computer software; Interactive computer graphics; Reusability; Semantics; Software architecture; Virtual reality, Interface states</t>
  </si>
  <si>
    <t>Latoschik, M. E. &amp; Tramberend, H.</t>
  </si>
  <si>
    <t>2012 5th Workshop on Software Engineering and Architectures for Realtime Interactive Systems, SEARIS 2012</t>
  </si>
  <si>
    <t>9-17</t>
  </si>
  <si>
    <t>https://www.scopus.com/inward/record.uri?eid=2-s2.0-84865007959&amp;doi=10.1109%2fSEARIS.2012.6231175&amp;partnerID=40&amp;md5=b649ab5184e00ed36b0f4ea9336d4041</t>
  </si>
  <si>
    <t>Teaching programming using computer games: A program language agnostic approach</t>
  </si>
  <si>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</si>
  <si>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</si>
  <si>
    <t>Law, R.</t>
  </si>
  <si>
    <t>368-376</t>
  </si>
  <si>
    <t>https://www.scopus.com/inward/record.uri?eid=2-s2.0-85036467151&amp;partnerID=40&amp;md5=0e6e0dc383d1732ad677a5f6d0342463</t>
  </si>
  <si>
    <t>Introducing novice programmers to functions and recursion using computer games</t>
  </si>
  <si>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</si>
  <si>
    <t>Computer games; Flow control; Functions; Mathematical programming; Problem solving; Software design, Basic building block; Computational thinkings; Methods; Procedures; Programming concepts; Programming technique; Recursions; Recursive methods, C++ (programming language)</t>
  </si>
  <si>
    <t>325-334</t>
  </si>
  <si>
    <t>https://www.scopus.com/inward/record.uri?eid=2-s2.0-85058931769&amp;partnerID=40&amp;md5=814622764217cfb81b15df26a19c5559</t>
  </si>
  <si>
    <t>Understanding the behavioural intention to play online games: An extension of the theory of planned behaviour</t>
  </si>
  <si>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</si>
  <si>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</si>
  <si>
    <t>Lee, M. C.</t>
  </si>
  <si>
    <t>849-872</t>
  </si>
  <si>
    <t>https://www.scopus.com/inward/record.uri?eid=2-s2.0-74549183469&amp;doi=10.1108%2f14684520911001873&amp;partnerID=40&amp;md5=ef1b0780536854d5e3ebf95466d2b3ba</t>
  </si>
  <si>
    <t>cited By 133</t>
  </si>
  <si>
    <t>A component-based framework for rapidlydeveloping online board games</t>
  </si>
  <si>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</si>
  <si>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</si>
  <si>
    <t>Lee, W.-P.; Liu, L.-J. &amp; Chiou, J.-A.</t>
  </si>
  <si>
    <t>International Journal of Computers and Applications</t>
  </si>
  <si>
    <t>293-302</t>
  </si>
  <si>
    <t>https://www.scopus.com/inward/record.uri?eid=2-s2.0-84255182940&amp;doi=10.2316%2fJournal.202.2011.4.202-2813&amp;partnerID=40&amp;md5=7b373d7c34a0b9040df39639cbea1f75</t>
  </si>
  <si>
    <t>The analysis of brand effect appearing on 3D computer game</t>
  </si>
  <si>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</si>
  <si>
    <t>3D games; Brand attitudes; Inter-disciplinary studies; Marketing communications; Marketing concept; Multimedia contents; Research designs; Research questions, Commerce; Computer games; Marketing; SportS; Three dimensional computer graphics, Research</t>
  </si>
  <si>
    <t>Lee, Y.-J.</t>
  </si>
  <si>
    <t>197-206</t>
  </si>
  <si>
    <t>https://www.scopus.com/inward/record.uri?eid=2-s2.0-84878479064&amp;partnerID=40&amp;md5=3e9bc865eb31a5ac83f0a9be60b3280e</t>
  </si>
  <si>
    <t>Gidget: An online debugging game for learning and engagement in computing education</t>
  </si>
  <si>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</si>
  <si>
    <t>Learning systems; Visual languages, Computing education; Educational game; Large amounts of data; Large-scale computing; Learning outcome; Learning technology; Online resources; Programming skills, Computer games</t>
  </si>
  <si>
    <t>Lee, M. J.</t>
  </si>
  <si>
    <t>193-194</t>
  </si>
  <si>
    <t>https://www.scopus.com/inward/record.uri?eid=2-s2.0-84907381698&amp;doi=10.1109%2fVLHCC.2014.6883051&amp;partnerID=40&amp;md5=581643ad287a39e2c6213360197999c5</t>
  </si>
  <si>
    <t>SCRUM-X: An interactive and experiential learning platform for teaching Scrum</t>
  </si>
  <si>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</si>
  <si>
    <t>Computer aided instruction; Computer games; Cybernetics; Management science; Project management; Software design, Agile; Educational game; Experiential learning; Scrum; Simulation, Education</t>
  </si>
  <si>
    <t>Lee, W.-L.</t>
  </si>
  <si>
    <t>7th International Multi-Conference on Complexity, Informatics and Cybernetics, IMCIC 2016 and 7th International Conference on Society and Information Technologies, ICSIT 2016 - Proceedings</t>
  </si>
  <si>
    <t>192-197</t>
  </si>
  <si>
    <t>https://www.scopus.com/inward/record.uri?eid=2-s2.0-85026735228&amp;partnerID=40&amp;md5=504f0a3929a78292663a0a40d9122bf6</t>
  </si>
  <si>
    <t>Challenges in organizing and accessing video game development artifacts</t>
  </si>
  <si>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</si>
  <si>
    <t>Human computer interaction; Interactive computer graphics, Game development; Multiple factors; Organization culture; Technical work; Video game; Video game development, Software design</t>
  </si>
  <si>
    <t>Lee, J. H.; Schmalz, M.; Keating, S. &amp; Ha, J.</t>
  </si>
  <si>
    <t>630-637</t>
  </si>
  <si>
    <t>https://www.scopus.com/inward/record.uri?eid=2-s2.0-85084187247&amp;doi=10.1007%2f978-3-030-43687-2_53&amp;partnerID=40&amp;md5=814193f4f010ad4083ac660393eb38ef</t>
  </si>
  <si>
    <t>Game Cinematography - Towards Understanding Relationship between Spatial Distortion and Game-play</t>
  </si>
  <si>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</si>
  <si>
    <t>Augmented reality; Cameras; Equipment testing; Software design; User experience, Camera design; Lens distortion; Player experience; Video game; Virtual cinematography, Human computer interaction</t>
  </si>
  <si>
    <t>Lee Moh, I. S. &amp; Mustafa Zaidi, S. F.</t>
  </si>
  <si>
    <t>26-32</t>
  </si>
  <si>
    <t>https://www.scopus.com/inward/record.uri?eid=2-s2.0-85070536532&amp;doi=10.1145%2f3332305.3332313&amp;partnerID=40&amp;md5=e4d66e3f57da96f7c15678c165d3ad24</t>
  </si>
  <si>
    <t>Reflections on Elements of a Game Design Model Applied to Inclusive Digital Games</t>
  </si>
  <si>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</si>
  <si>
    <t>Computer games; Human computer interaction, Accessibility; Critical analysis; Digital games; Game design; Social inclusion, Software design</t>
  </si>
  <si>
    <t>Leite, P. S.; Retore, A. P. &amp; Almeida, L. D. A.</t>
  </si>
  <si>
    <t>284-300</t>
  </si>
  <si>
    <t>https://www.scopus.com/inward/record.uri?eid=2-s2.0-85069806860&amp;doi=10.1007%2f978-3-030-23560-4_21&amp;partnerID=40&amp;md5=81e842c5bd4bf3636a7c3dddc59e1c9a</t>
  </si>
  <si>
    <t>Towards a resource-based model of strategy to help designing opponent AI in RTS games</t>
  </si>
  <si>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</si>
  <si>
    <t>Artificial intelligence; Behavioral research; Human computer interaction; Interactive computer graphics; Software design, Adaptation; Behavior model; Game design; Player experience; Strategy, Computer software</t>
  </si>
  <si>
    <t>Lemaitre, J.; Lourdeaux, D. &amp; Chopinaud, C.</t>
  </si>
  <si>
    <t>ICAART 2015 - 7th International Conference on Agents and Artificial Intelligence, Proceedings</t>
  </si>
  <si>
    <t>210-215</t>
  </si>
  <si>
    <t>https://www.scopus.com/inward/record.uri?eid=2-s2.0-84943257283&amp;doi=10.5220%2f0005254402100215&amp;partnerID=40&amp;md5=25dd1e0562ffb5317a5a5ce55348cf67</t>
  </si>
  <si>
    <t>Effect of Social Environment on Brand Recall in Sports Video Games</t>
  </si>
  <si>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</si>
  <si>
    <t>Basketball; Computer aided software engineering; Human computer interaction, Brand awareness; Independent samples t tests; Recall rate; Simulation games; Social dynamics; Social environment; Sports video, Economic and social effects</t>
  </si>
  <si>
    <t>Leng, H. K.; Rozmand, I. M.; Low, Y. H. &amp; Phua, Y. X. P.</t>
  </si>
  <si>
    <t>https://www.scopus.com/inward/record.uri?eid=2-s2.0-85105875865&amp;doi=10.4018%2fIJGCMS.20210101.oa1&amp;partnerID=40&amp;md5=506d3654575c3fbf53e564afb080ac84</t>
  </si>
  <si>
    <t>An ontology for mobile video games</t>
  </si>
  <si>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</si>
  <si>
    <t>Formal model; Formal Semantics; Mobile video; Object oriented; Ontology modelling; Runtimes; Semantic network, Artificial intelligence; Formal methods; Knowledge representation; Semantics, Ontology</t>
  </si>
  <si>
    <t>León Z, A. C. &amp; Sánchez L, A.</t>
  </si>
  <si>
    <t>Proceedings of Special Session - 9th Mexican International Conference on Artificial Intelligence: Advances in Artificial Intelligence and Applications, MICAI 2010</t>
  </si>
  <si>
    <t>154-159</t>
  </si>
  <si>
    <t>https://www.scopus.com/inward/record.uri?eid=2-s2.0-79951782095&amp;doi=10.1109%2fMICAI.2010.25&amp;partnerID=40&amp;md5=97bf257fd5ad0b501ad5c9e04ff5781a</t>
  </si>
  <si>
    <t>Immersion, Flow and Usability in video games</t>
  </si>
  <si>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</si>
  <si>
    <t>Human engineering; Surveys; Usability engineering, Immersive; Learnability; User tests; Video game, Human computer interaction</t>
  </si>
  <si>
    <t>Leroy, R.</t>
  </si>
  <si>
    <t>https://www.scopus.com/inward/record.uri?eid=2-s2.0-85105777670&amp;doi=10.1145%2f3411763.3451514&amp;partnerID=40&amp;md5=0699dfcdb469b328d6f22f3facca7e1b</t>
  </si>
  <si>
    <t>Cultiventura software architecture tool supporting the learning of the Moche culture: Videogames and augmented reality</t>
  </si>
  <si>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</si>
  <si>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</si>
  <si>
    <t>Lescano, N. L.; Mamani, S. E. &amp; Illatopa, J. G.</t>
  </si>
  <si>
    <t>Proceedings of the 2016 IEEE 23rd International Congress on Electronics, Electrical Engineering and Computing, INTERCON 2016</t>
  </si>
  <si>
    <t>https://www.scopus.com/inward/record.uri?eid=2-s2.0-85013304750&amp;doi=10.1109%2fINTERCON.2016.7815575&amp;partnerID=40&amp;md5=1d296840df0d2f0782a772abd5be1ed4</t>
  </si>
  <si>
    <t>Striving for author-friendly procedural dialogue generation: Paper</t>
  </si>
  <si>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</si>
  <si>
    <t>Computer games; Context free grammars; Speech processing, Dialogue systems; Game design; Game development; Narrative designs; Text generations, Software design</t>
  </si>
  <si>
    <t>Lessard, J.; Brunelle-Leclerc, E.; Schalk, T. G. O.; Jee-Leger, M.-A.; Prouveur, O. &amp; Tan, C.</t>
  </si>
  <si>
    <t>https://www.scopus.com/inward/record.uri?eid=2-s2.0-85030750525&amp;doi=10.1145%2f3102071.3116219&amp;partnerID=40&amp;md5=91f2380778adce545c6760be6ac87c43</t>
  </si>
  <si>
    <t>Scamper: Generating test suites to maximise code coverage in interactive fiction games</t>
  </si>
  <si>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</si>
  <si>
    <t>Application programs; Interactive computer graphics; Software testing, Code coverage; Game Engine; Gameplay; Guided search; Interactive fiction; Lines of code; Search process; Test case, Computer games</t>
  </si>
  <si>
    <t>Lester, M. M.</t>
  </si>
  <si>
    <t>169-179</t>
  </si>
  <si>
    <t>https://www.scopus.com/inward/record.uri?eid=2-s2.0-85087282439&amp;doi=10.1007%2f978-3-030-50995-8_10&amp;partnerID=40&amp;md5=642d45cc7dee2549e63402b523b50ba3</t>
  </si>
  <si>
    <t>Modeling computational algorithms using nonlinear storytelling methods of computer game design</t>
  </si>
  <si>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</si>
  <si>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</si>
  <si>
    <t>Letonsaari, M. &amp; Selin, J.</t>
  </si>
  <si>
    <t>131-138</t>
  </si>
  <si>
    <t>https://www.scopus.com/inward/record.uri?eid=2-s2.0-85041529376&amp;doi=10.1016%2fj.procs.2017.11.169&amp;partnerID=40&amp;md5=031f48132ed2c1a784f19725e02532b9</t>
  </si>
  <si>
    <t>Social media integration with nonlinear educational storytelling application</t>
  </si>
  <si>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</si>
  <si>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</si>
  <si>
    <t>2018 17th International Conference on Information Technology Based Higher Education and Training, ITHET 2018</t>
  </si>
  <si>
    <t>https://www.scopus.com/inward/record.uri?eid=2-s2.0-85052197236&amp;doi=10.1109%2fITHET.2018.8424793&amp;partnerID=40&amp;md5=464733f48fddf1acaee8e9e2f0c51855</t>
  </si>
  <si>
    <t>Teaching Video Game Design Accessibility: Toward Effective Pedagogic Interventions in Accessible Design</t>
  </si>
  <si>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</si>
  <si>
    <t>Computer games; Interactive computer graphics; Students, Age-related; Best practices; Domain knowledge; Game design; Number of peoples; Video game; Visual impairment, Human computer interaction</t>
  </si>
  <si>
    <t>Levy, L. &amp; Gandy, M.</t>
  </si>
  <si>
    <t>301-311</t>
  </si>
  <si>
    <t>https://www.scopus.com/inward/record.uri?eid=2-s2.0-85069809165&amp;doi=10.1007%2f978-3-030-23560-4_22&amp;partnerID=40&amp;md5=7d20c49f96f6efa0b5e9f7e52355664e</t>
  </si>
  <si>
    <t>What went wrong: A taxonomy of video game bugs</t>
  </si>
  <si>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</si>
  <si>
    <t>Bug; Failure; Video game, Educational motion pictures, Taxonomies</t>
  </si>
  <si>
    <t>Lewis, C.; Whitehead, J. &amp; Wardrip-Fruin, N.</t>
  </si>
  <si>
    <t>FDG 2010 - Proceedings of the 5th International Conference on the Foundations of Digital Games</t>
  </si>
  <si>
    <t>108-115</t>
  </si>
  <si>
    <t>https://www.scopus.com/inward/record.uri?eid=2-s2.0-77955167116&amp;doi=10.1145%2f1822348.1822363&amp;partnerID=40&amp;md5=24b3279b8451fc5dfe5608a1e4655e25</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</si>
  <si>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</si>
  <si>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</si>
  <si>
    <t>Event-driven system; Fault monitoring; Rule engine; Run-time software; runtime software-fault monitoring; Video game, Software engineering; Specifications, Software reliability</t>
  </si>
  <si>
    <t>Lewis, C. &amp; Whitehead, J.</t>
  </si>
  <si>
    <t>https://www.scopus.com/inward/record.uri?eid=2-s2.0-77954711951&amp;doi=10.1145%2f1810295.1810352&amp;partnerID=40&amp;md5=a3f6c9c2ace503f7551246d6899abd13</t>
  </si>
  <si>
    <t>Zenet: Generating and enforcing real-time temporal invariants</t>
  </si>
  <si>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</si>
  <si>
    <t>Actual system; Execution trace; Fault monitoring; Fault-tolerant systems; Real time constraints; Rule engine; Run-time software; Runtimes; Software engineers; Time event; Video game, Computer software; Fault tolerant computer systems; Specifications, Real time systems</t>
  </si>
  <si>
    <t>Lewis, C.</t>
  </si>
  <si>
    <t>329-330</t>
  </si>
  <si>
    <t>https://www.scopus.com/inward/record.uri?eid=2-s2.0-77954709205&amp;doi=10.1145%2f1810295.1810377&amp;partnerID=40&amp;md5=fa0398401e863a122d11664153eaafc8</t>
  </si>
  <si>
    <t>The whats and the whys of games and software engineering</t>
  </si>
  <si>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</si>
  <si>
    <t>Creative process; Video game, Engineering; Gas engineering; Middleware; Software engineering, Human computer interaction</t>
  </si>
  <si>
    <t>1-4</t>
  </si>
  <si>
    <t>https://www.scopus.com/inward/record.uri?eid=2-s2.0-79959385393&amp;doi=10.1145%2f1984674.1984676&amp;partnerID=40&amp;md5=9f30dde6de78b86e8f2a7452b79f3a82</t>
  </si>
  <si>
    <t>Create game opponent from UCT-created data and neuro-evalution</t>
  </si>
  <si>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</si>
  <si>
    <t>Adaptive game AI; Dead end; Neuro evolutions; Neuro-controller; UCT, Artificial intelligence; Human computer interaction; Interactive computer graphics; Internet; Optimization; Pattern recognition; Trees (mathematics), Controllers</t>
  </si>
  <si>
    <t>Li, H.; Jia, J.; He, S. &amp; Xie, F.</t>
  </si>
  <si>
    <t>International Conference on Artificial Intelligence and Pattern Recognition 2009, AIPR 2009</t>
  </si>
  <si>
    <t>387-390</t>
  </si>
  <si>
    <t>https://www.scopus.com/inward/record.uri?eid=2-s2.0-84876770982&amp;partnerID=40&amp;md5=08c8cf396c733a384ac9571098351bbf</t>
  </si>
  <si>
    <t>Why do software firms fail? Capabilities, competitive actions, and firm survival in the software industry from 1995 to 2007</t>
  </si>
  <si>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</si>
  <si>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</si>
  <si>
    <t>Li, S.; Shang, J. &amp; Slaughter, S. A.</t>
  </si>
  <si>
    <t>Information Systems Research</t>
  </si>
  <si>
    <t>631-654</t>
  </si>
  <si>
    <t>https://www.scopus.com/inward/record.uri?eid=2-s2.0-77957367105&amp;doi=10.1287%2fisre.1100.0281&amp;partnerID=40&amp;md5=9bb8e7624d32d5839614710255046427</t>
  </si>
  <si>
    <t>cited By 94</t>
  </si>
  <si>
    <t>Research on the key technology of computer multimedia terminal software</t>
  </si>
  <si>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</si>
  <si>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</si>
  <si>
    <t>Li, J.</t>
  </si>
  <si>
    <t>147-151</t>
  </si>
  <si>
    <t>https://www.scopus.com/inward/record.uri?eid=2-s2.0-84864303818&amp;doi=10.1007%2f978-3-642-30223-7_24&amp;partnerID=40&amp;md5=d470daa50e7c7053f79c851203a924af</t>
  </si>
  <si>
    <t>Research and implementation of Dots-and-Boxes game system</t>
  </si>
  <si>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</si>
  <si>
    <t>Computer game; Description of chessboard; Dots and Boxes; Game rules; Game system; Key chain; Key techniques; Strings and coins, Artificial intelligence; Software engineering, Chains</t>
  </si>
  <si>
    <t>Li, S.; Li, D. &amp; Yuan, X.</t>
  </si>
  <si>
    <t>256-262</t>
  </si>
  <si>
    <t>https://www.scopus.com/inward/record.uri?eid=2-s2.0-84863260544&amp;doi=10.4304%2fjsw.7.2.256-262&amp;partnerID=40&amp;md5=a84eee88c3c5a23761b53679320bc536</t>
  </si>
  <si>
    <t>Adaptive difficulty scales for parkour games</t>
  </si>
  <si>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</si>
  <si>
    <t>Behavioral research; Multimedia systems; Software design, Adaptive mechanism; Difficulty adaption; Game development; Generation techniques; Mobile computers; Mobile games; Parkour; Run-time performance, Computer games</t>
  </si>
  <si>
    <t>Li, Y.-N.; Yao, C.; Li, D.-J. &amp; Zhang, K.</t>
  </si>
  <si>
    <t>Proceedings: DMS 2014 - 20th International Conference on Distributed Multimedia Systems</t>
  </si>
  <si>
    <t>57-63</t>
  </si>
  <si>
    <t>https://www.scopus.com/inward/record.uri?eid=2-s2.0-84923860686&amp;partnerID=40&amp;md5=2bed4d0ebac0a772d42310401018b6b7</t>
  </si>
  <si>
    <t>Object-oriented Sokoban solver: A serious game project for OOAD and AI education</t>
  </si>
  <si>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</si>
  <si>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</si>
  <si>
    <t>Li, Z.; O'Brien, L.; Flint, S. &amp; Sankaranarayana, R.</t>
  </si>
  <si>
    <t>https://www.scopus.com/inward/record.uri?eid=2-s2.0-84938152608&amp;doi=10.1109%2fFIE.2014.7044115&amp;partnerID=40&amp;md5=0f3a2d96aeecf0e0738d23808914b436</t>
  </si>
  <si>
    <t>Development of puzzle game about children's etiquette based on Unity3D</t>
  </si>
  <si>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</si>
  <si>
    <t>Artificial intelligence; Education; Phosphorus; Software engineering, Cultural conditions; Electronic product; Emotional intelligence; etiquette; Living conditions; Material conditions; PC games; Puzzle games, Computer games</t>
  </si>
  <si>
    <t>Li, J. &amp; Hu, W.</t>
  </si>
  <si>
    <t>2016 IEEE/ACIS 17th International Conference on Software Engineering, Artificial Intelligence, Networking and Parallel/Distributed Computing, SNPD 2016</t>
  </si>
  <si>
    <t>495-500</t>
  </si>
  <si>
    <t>https://www.scopus.com/inward/record.uri?eid=2-s2.0-84983243511&amp;doi=10.1109%2fSNPD.2016.7515947&amp;partnerID=40&amp;md5=c864f26639f1a853d78264c89f35d328</t>
  </si>
  <si>
    <t>Ingestible games - Swallowing a digital sensor to play a game</t>
  </si>
  <si>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</si>
  <si>
    <t>Abstracting; Computer games; Interactive computer systems; Pelletizing; Physiology; Software design, Body temperature; Core body; Design games; Digital sensors; Game design; Game experience; Human bodies; Theoretical design, Human computer interaction</t>
  </si>
  <si>
    <t>Li, Z.; Brandmueller, F.; Mueller, F. F. &amp; Greuter, S.</t>
  </si>
  <si>
    <t>CHI PLAY 2017 Extended Abstracts - Extended Abstracts Publication of the Annual Symposium on Computer-Human Interaction in Play</t>
  </si>
  <si>
    <t>511-518</t>
  </si>
  <si>
    <t>https://www.scopus.com/inward/record.uri?eid=2-s2.0-85034775956&amp;doi=10.1145%2f3130859.3131312&amp;partnerID=40&amp;md5=e4ee33ed8cb765961f7578088a543cd8</t>
  </si>
  <si>
    <t>Hand Gesture Recognition and Real-time Game Control Based on A Wearable Band with 6-axis Sensors</t>
  </si>
  <si>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</si>
  <si>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</si>
  <si>
    <t>Li, Y.; Wang, T.; Khan, A.; Li, L.; Li, C.; Yang, Y. &amp; Liu, L.</t>
  </si>
  <si>
    <t>Proceedings of the International Joint Conference on Neural Networks</t>
  </si>
  <si>
    <t>https://www.scopus.com/inward/record.uri?eid=2-s2.0-85056525079&amp;doi=10.1109%2fIJCNN.2018.8489743&amp;partnerID=40&amp;md5=2c9855347a16ca8d9af6bf1bfa2de670</t>
  </si>
  <si>
    <t>CAPTCHA: Machine or human solvers? a game-theoretical analysis</t>
  </si>
  <si>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</si>
  <si>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</si>
  <si>
    <t>Li, Z. &amp; Liao, Q.</t>
  </si>
  <si>
    <t>18-23</t>
  </si>
  <si>
    <t>https://www.scopus.com/inward/record.uri?eid=2-s2.0-85051497006&amp;doi=10.1109%2fCSCloud%2fEdgeCom.2018.00013&amp;partnerID=40&amp;md5=cc46febe5b22a62834156b90eda51f05</t>
  </si>
  <si>
    <t>Design and Development of C++ Quiz System for Android-based Platform</t>
  </si>
  <si>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</si>
  <si>
    <t>Android (operating system); Computer games; Outsourcing; Software testing; Studios, C++ programming; Design and Development; Mozilla firefox; Physical devices; Quiz system; Software services; SQLite; Virtual devices, C++ (programming language)</t>
  </si>
  <si>
    <t>Li, J.; Xiao, H. &amp; Zhang, H.</t>
  </si>
  <si>
    <t>https://www.scopus.com/inward/record.uri?eid=2-s2.0-85070558028&amp;partnerID=40&amp;md5=45ff146dd8e636188424ccad5ce68c72</t>
  </si>
  <si>
    <t>A non-cooperative game model for reliability-based task scheduling in cloud computing</t>
  </si>
  <si>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</si>
  <si>
    <t>Cloud computing; Distributed database systems; Game theory; Multitasking; Reliability, Balanced allocation; Distributed systems; Nash equilibria; Noncooperative game; Reliability requirements; Reliability-based; Steady-state availability; Task-scheduling algorithms, Computer games</t>
  </si>
  <si>
    <t>Li, K.; Wang, Y. &amp; Liu, M.</t>
  </si>
  <si>
    <t>International Journal of Communication Systems</t>
  </si>
  <si>
    <t>https://www.scopus.com/inward/record.uri?eid=2-s2.0-85088801793&amp;doi=10.1002%2fdac.4512&amp;partnerID=40&amp;md5=eb31f8fb3e403e47e202c22c70208643</t>
  </si>
  <si>
    <t>Towards Factor-oriented understanding of video game genres using exploratory factor analysis on steam Game Tags</t>
  </si>
  <si>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</si>
  <si>
    <t>Classification (of information); Factor analysis; Multivariant analysis, Clear cuts; Exploratory factor analysis; Game studies; Genre classification; Information items; Large volumes; User-generated; Video game, Human computer interaction</t>
  </si>
  <si>
    <t>Li, X.</t>
  </si>
  <si>
    <t>Proceedings of 2020 IEEE International Conference on Progress in Informatics and Computing, PIC 2020</t>
  </si>
  <si>
    <t>207-213</t>
  </si>
  <si>
    <t>https://www.scopus.com/inward/record.uri?eid=2-s2.0-85101669938&amp;doi=10.1109%2fPIC50277.2020.9350753&amp;partnerID=40&amp;md5=566de5d755c00d95e41a699a3c36db29</t>
  </si>
  <si>
    <t>Security analysis of paxos mechanism design based on game theory</t>
  </si>
  <si>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</si>
  <si>
    <t>Artificial intelligence; Big data; Computation theory; Computer games; Machine design; Pareto principle, Computing resource; Cooperative strategy; Mechanism design; Nash equilibria; Pareto-optimal; Paxos algorithms; Security analysis; Utility-function model, Game theory</t>
  </si>
  <si>
    <t>Li, B. &amp; Jiang, J.</t>
  </si>
  <si>
    <t>Proceedings of 2020 IEEE International Conference on Information Technology, Big Data and Artificial Intelligence, ICIBA 2020</t>
  </si>
  <si>
    <t>https://www.scopus.com/inward/record.uri?eid=2-s2.0-85099282707&amp;doi=10.1109%2fICIBA50161.2020.9277011&amp;partnerID=40&amp;md5=d920f3a6832d2cfea63c3fa7fee870fb</t>
  </si>
  <si>
    <t>A preliminary network analysis on steam game tags: Another way of understanding game genres</t>
  </si>
  <si>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</si>
  <si>
    <t>Networks (circuits); Population dynamics; Steam, centrality; Community detection; game tag; genre; modularity; Video game, Human computer interaction</t>
  </si>
  <si>
    <t>Li, X. &amp; Zhang, B.</t>
  </si>
  <si>
    <t>65-73</t>
  </si>
  <si>
    <t>https://www.scopus.com/inward/record.uri?eid=2-s2.0-85080924784&amp;doi=10.1145%2f3377290.3377300&amp;partnerID=40&amp;md5=5e1f0a9f53561bb2d4a8e2d5b9b4addd</t>
  </si>
  <si>
    <t>Game theory based joint task offloading and resource allocation algorithm for mobile edge computing</t>
  </si>
  <si>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</si>
  <si>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</si>
  <si>
    <t>Li, N.; Yan, J.; Zhang, Z.; Martinez, J. F. &amp; Yuan, X.</t>
  </si>
  <si>
    <t>Proceedings - 2020 16th International Conference on Mobility, Sensing and Networking, MSN 2020</t>
  </si>
  <si>
    <t>791-796</t>
  </si>
  <si>
    <t>https://www.scopus.com/inward/record.uri?eid=2-s2.0-85104672048&amp;doi=10.1109%2fMSN50589.2020.00135&amp;partnerID=40&amp;md5=ec3665a6f1d337e0c635a5ee27fe1747</t>
  </si>
  <si>
    <t>A data-driven approach for video game playability analysis based on players’ reviews</t>
  </si>
  <si>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</si>
  <si>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</si>
  <si>
    <t>Li, X.; Zhang, Z. &amp; Stefanidis, K.</t>
  </si>
  <si>
    <t>https://www.scopus.com/inward/record.uri?eid=2-s2.0-85103164790&amp;doi=10.3390%2finfo12030129&amp;partnerID=40&amp;md5=2d299509000090da744dc67a356d3a78</t>
  </si>
  <si>
    <t>Security Risk Assessment Method of Edge Computing Container Based on Dynamic Game</t>
  </si>
  <si>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</si>
  <si>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</si>
  <si>
    <t>Li, K.; Yang, D.; Bai, L. &amp; Wang, T.</t>
  </si>
  <si>
    <t>2021 IEEE 6th International Conference on Cloud Computing and Big Data Analytics, ICCCBDA 2021</t>
  </si>
  <si>
    <t>195-199</t>
  </si>
  <si>
    <t>https://www.scopus.com/inward/record.uri?eid=2-s2.0-85107640354&amp;doi=10.1109%2fICCCBDA51879.2021.9442570&amp;partnerID=40&amp;md5=44bc27eb95755e1fdc17908801cce179</t>
  </si>
  <si>
    <t>A Robust Watermarking Algorithm for Video Game Artwork Based on Pose Estimation Neural Network</t>
  </si>
  <si>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</si>
  <si>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</si>
  <si>
    <t>Li, L.; Bai, R.; Zhang, S. &amp; Zhou, Q.</t>
  </si>
  <si>
    <t>217-229</t>
  </si>
  <si>
    <t>https://www.scopus.com/inward/record.uri?eid=2-s2.0-85111998809&amp;doi=10.1007%2f978-3-030-78621-2_17&amp;partnerID=40&amp;md5=9164b4c5afe4497a2f11c6539e9508f1</t>
  </si>
  <si>
    <t>Insecurity of A Key-Policy Attribute Based Encryption Scheme with Equality Test</t>
  </si>
  <si>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</si>
  <si>
    <t>Cloud computing; Computer games; Public key cryptography; Security of data; Testing, Attribute-based encryptions; Authorization; chosen cihpertext attack; Equality tests; Games; insecurity; one-way; Public keys, Cryptography</t>
  </si>
  <si>
    <t>Liao, Y.; Chen, H.; Li, F.; Jiang, S.; Zhou, S. &amp; Mohammed, R.</t>
  </si>
  <si>
    <t>10189-10196</t>
  </si>
  <si>
    <t>https://www.scopus.com/inward/record.uri?eid=2-s2.0-85042691102&amp;doi=10.1109%2fACCESS.2018.2808944&amp;partnerID=40&amp;md5=b07c5fc73eca1da2bafebd3dfbc7b09b</t>
  </si>
  <si>
    <t>Sparse record and replay with controlled scheduling</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</si>
  <si>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</si>
  <si>
    <t>C++ (programming language); Integration testing; Scheduling, Concurrency; Concurrency bugs; Data race detection; Dynamic analysis tools; External environments; Modern applications; Record-and-replay; State of the art, Program debugging</t>
  </si>
  <si>
    <t>Lidbury, C. &amp; Donaldson, A. F.</t>
  </si>
  <si>
    <t>Proceedings of the ACM SIGPLAN Conference on Programming Language Design and Implementation (PLDI)</t>
  </si>
  <si>
    <t>576-593</t>
  </si>
  <si>
    <t>https://www.scopus.com/inward/record.uri?eid=2-s2.0-85067692299&amp;doi=10.1145%2f3314221.3314635&amp;partnerID=40&amp;md5=2b7f21e04feea750362711a2c677024e</t>
  </si>
  <si>
    <t>FPGA based implementation of a novel image steganography algorithm</t>
  </si>
  <si>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</si>
  <si>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</si>
  <si>
    <t>Lighvan, M. Z.; Nazari, M.; Dinevari, V.; Koozehkonani, Z. D. &amp; Khosroshahi, G. K.</t>
  </si>
  <si>
    <t>203-210</t>
  </si>
  <si>
    <t>https://www.scopus.com/inward/record.uri?eid=2-s2.0-84969194723&amp;partnerID=40&amp;md5=8d507eb37f6ffc64abd44d28ea83200b</t>
  </si>
  <si>
    <t>An integrated development framework for tabletop computer games</t>
  </si>
  <si>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</si>
  <si>
    <t>Building materials; Directed graphs; Graph theory; Interactive computer graphics; Knobs; Landforms; Semantics, Generic terrain; Graphical representations; Integrated development; Interaction techniques; Multimodal inputs; Soft dialogues; Tabletop games; Terrain structures, Computer games</t>
  </si>
  <si>
    <t>Lilis, Y. &amp; Savidis, A.</t>
  </si>
  <si>
    <t>https://www.scopus.com/inward/record.uri?eid=2-s2.0-84923073560&amp;doi=10.1145%2f2702109.2633423&amp;partnerID=40&amp;md5=e27e8bbbc5326151e7bdee92ddf74613</t>
  </si>
  <si>
    <t>UbiRE: A game for teaching requirements in the context of ubiquitous systems</t>
  </si>
  <si>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</si>
  <si>
    <t>Computers in education; Development process; Didactic materials; Educational game; Games; IT impact; Requirements; Teaching and learning; Technology development; Ubiquitous systems, Information science; Learning systems; Software engineering, Computer games</t>
  </si>
  <si>
    <t>Lima, T.; Campos, B.; Santos, R. &amp; Werner, C.</t>
  </si>
  <si>
    <t>38th Latin America Conference on Informatics, CLEI 2012 - Conference Proceedings</t>
  </si>
  <si>
    <t>https://www.scopus.com/inward/record.uri?eid=2-s2.0-84874287768&amp;doi=10.1109%2fCLEI.2012.6427140&amp;partnerID=40&amp;md5=ff7886496b143e23157d66af989afc61</t>
  </si>
  <si>
    <t>Extending technology usage models to interactive hedonic technologies: A theoretical model and empirical test</t>
  </si>
  <si>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</si>
  <si>
    <t>Lin, C.-P. &amp; Bhattacherjee, A.</t>
  </si>
  <si>
    <t>163-181</t>
  </si>
  <si>
    <t>https://www.scopus.com/inward/record.uri?eid=2-s2.0-76549114686&amp;doi=10.1111%2fj.1365-2575.2007.00265.x&amp;partnerID=40&amp;md5=e068934f9ca61a4a9b867f2bf19c38ff</t>
  </si>
  <si>
    <t>cited By 165</t>
  </si>
  <si>
    <t>Mining discriminative items in multiple data streams</t>
  </si>
  <si>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</si>
  <si>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</si>
  <si>
    <t>Lin, Z.; Jiang, B.; Pei, J. &amp; Jiang, D.</t>
  </si>
  <si>
    <t>World Wide Web</t>
  </si>
  <si>
    <t>497-522</t>
  </si>
  <si>
    <t>https://www.scopus.com/inward/record.uri?eid=2-s2.0-77956178869&amp;doi=10.1007%2fs11280-010-0094-0&amp;partnerID=40&amp;md5=23db6834e54a57472e28190eb32f60ec</t>
  </si>
  <si>
    <t>Game-initiated learning: A case study for disaster education research in Taiwan</t>
  </si>
  <si>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</si>
  <si>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</si>
  <si>
    <t>Lin, S. C.; Tsai, M.-H.; Chang, Y.-L. &amp; Kang, S.-C.</t>
  </si>
  <si>
    <t>AAAI Spring Symposium - Technical Report</t>
  </si>
  <si>
    <t>57-61</t>
  </si>
  <si>
    <t>https://www.scopus.com/inward/record.uri?eid=2-s2.0-84883369447&amp;partnerID=40&amp;md5=ce9782878e16bb3e889f9448bf4c498c</t>
  </si>
  <si>
    <t>Studying the urgent updates of popular games on the Steam platform</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</si>
  <si>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</si>
  <si>
    <t>Steam; Testing, Development teams; Digital distribution; Empirical studies; Software updates; State of emergency; Update cycle; Update strategy; Urgent update, Computer games</t>
  </si>
  <si>
    <t>Lin, D.; Bezemer, C.-P. &amp; Hassan, A. E.</t>
  </si>
  <si>
    <t>Empirical Software Engineering</t>
  </si>
  <si>
    <t>2095-2126</t>
  </si>
  <si>
    <t>https://www.scopus.com/inward/record.uri?eid=2-s2.0-85004115698&amp;doi=10.1007%2fs10664-016-9480-2&amp;partnerID=40&amp;md5=0fa447900b2e2487c7e76130e2f7a00d</t>
  </si>
  <si>
    <t>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</si>
  <si>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</si>
  <si>
    <t>Computer games; Software engineering; Steam, Access models; Digital distribution; Early access games; Empirical studies; Game development; Game players; Release strategies; Software development process, Software design</t>
  </si>
  <si>
    <t>771-799</t>
  </si>
  <si>
    <t>https://www.scopus.com/inward/record.uri?eid=2-s2.0-85021914381&amp;doi=10.1007%2fs10664-017-9531-3&amp;partnerID=40&amp;md5=e30dc440a52b066a008b3534f86d6b76</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</si>
  <si>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</si>
  <si>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</si>
  <si>
    <t>Information use; Interactive computer graphics; Program debugging; Steam, Digital games; Empirical studies; Game reviews; Longitudinal study; On-line games; Perceived quality; Potential buyers; Purchasing decisions, Computer games</t>
  </si>
  <si>
    <t>Lin, D.; Bezemer, C.-P.; Zou, Y. &amp; Hassan, A. E.</t>
  </si>
  <si>
    <t>170-207</t>
  </si>
  <si>
    <t>https://www.scopus.com/inward/record.uri?eid=2-s2.0-85048592764&amp;doi=10.1007%2fs10664-018-9627-4&amp;partnerID=40&amp;md5=021b34eee9f6e8cd41de5e76ba72216e</t>
  </si>
  <si>
    <t>A new approach to multiplayer virtual reality games</t>
  </si>
  <si>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</si>
  <si>
    <t>Artificial intelligence; Decision making; Design; Virtual reality, Consumer satisfactions; Games; Logical decisions; Logical solution; Multiplayer games; Multiplayers; Player experience; Strategic interactions, Computer games</t>
  </si>
  <si>
    <t>Lin, A. J.; Chen, C. B. &amp; Cheng, F.</t>
  </si>
  <si>
    <t>172-175</t>
  </si>
  <si>
    <t>https://www.scopus.com/inward/record.uri?eid=2-s2.0-85068869565&amp;doi=10.1145%2f3325730.3325749&amp;partnerID=40&amp;md5=5fd2acc006afdc6e2b6d142a15cee59d</t>
  </si>
  <si>
    <t>Identifying gameplay videos that exhibit bugs in computer games</t>
  </si>
  <si>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</si>
  <si>
    <t>Competition; Decision trees; Interactive computer graphics; Program debugging; Steam, Bug reports; Digital games; Gameplay; Growing markets; Keyword searching; Random forest classifier, Computer games</t>
  </si>
  <si>
    <t>4006-4033</t>
  </si>
  <si>
    <t>https://www.scopus.com/inward/record.uri?eid=2-s2.0-85068128116&amp;doi=10.1007%2fs10664-019-09733-6&amp;partnerID=40&amp;md5=c6b41994f45d1359d5fd3aea683ad98e</t>
  </si>
  <si>
    <t>Using deep convolutional neural networks to detect rendered glitches in video games</t>
  </si>
  <si>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</si>
  <si>
    <t>Convolution; Convolutional neural networks; Deep neural networks; Entertainment; Human computer interaction; Software design; Textures, Confidence Measure; False positive; False positive rates; Low resolution; Video game; Video game development, Rendering (computer graphics)</t>
  </si>
  <si>
    <t>Ling, C. G.; Tollmar, K. &amp; Gisslén, L.</t>
  </si>
  <si>
    <t>66-73</t>
  </si>
  <si>
    <t>https://www.scopus.com/inward/record.uri?eid=2-s2.0-85102316740&amp;partnerID=40&amp;md5=28c0390662e3609308719b442aa06343</t>
  </si>
  <si>
    <t>To create intelligent adaptive game opponent by using monte-carlo for the game of pac-man</t>
  </si>
  <si>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</si>
  <si>
    <t>ANN (artificial neural network); Basic principles; Challenge levels; Computer Go; MONTE CARLO; Non-player character; Video game, Neural networks; Trees (mathematics), Computational efficiency</t>
  </si>
  <si>
    <t>Liu, X.; Li, Y.; He, S.; Fu, Y.; Yang, J.; Ji, D. &amp; Chen, Y.</t>
  </si>
  <si>
    <t>5th International Conference on Natural Computation, ICNC 2009</t>
  </si>
  <si>
    <t>598-602</t>
  </si>
  <si>
    <t>https://www.scopus.com/inward/record.uri?eid=2-s2.0-77950580784&amp;doi=10.1109%2fICNC.2009.633&amp;partnerID=40&amp;md5=d8b445237e783f480db87e6fd6f03af3</t>
  </si>
  <si>
    <t>A survey of speech-hand gesture recognition for the development of multimodal interfaces in computer games</t>
  </si>
  <si>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</si>
  <si>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</si>
  <si>
    <t>Liu, J. &amp; Kavakli, M.</t>
  </si>
  <si>
    <t>2010 IEEE International Conference on Multimedia and Expo, ICME 2010</t>
  </si>
  <si>
    <t>1564-1569</t>
  </si>
  <si>
    <t>https://www.scopus.com/inward/record.uri?eid=2-s2.0-78349281859&amp;doi=10.1109%2fICME.2010.5583252&amp;partnerID=40&amp;md5=a7fc296fdb03c4ba94a6f2ba4fb27701</t>
  </si>
  <si>
    <t>System demonstration for generic game development framework</t>
  </si>
  <si>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</si>
  <si>
    <t>CGDG; Game records; Job-level search; Software frameworks; Volunteer computing, Artificial intelligence; Computer programming; Demonstrations; Distributed computer systems, Software design</t>
  </si>
  <si>
    <t>Liu, H.-Y.; Wu, I.-C.; Kang, H.-H. &amp; Liao, T.-F.</t>
  </si>
  <si>
    <t>Proceedings - 2012 Conference on Technologies and Applications of Artificial Intelligence, TAAI 2012</t>
  </si>
  <si>
    <t>323-326</t>
  </si>
  <si>
    <t>https://www.scopus.com/inward/record.uri?eid=2-s2.0-84873400926&amp;doi=10.1109%2fTAAI.2012.55&amp;partnerID=40&amp;md5=b6c6ba27f3c848d2ae653f1d1a699601</t>
  </si>
  <si>
    <t>Digital games and beyond: What happens when players compete?</t>
  </si>
  <si>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</si>
  <si>
    <t>Computer games; Motivation, Competitive games; Digital games; Emotional response; Experimental study; Intrinsic motivation; Motivation and performance; Organizational activities; Tournament theory, Serious games</t>
  </si>
  <si>
    <t>Liu, D.; Li, X. &amp; Santhanam, R.</t>
  </si>
  <si>
    <t>MIS Quarterly: Management Information Systems</t>
  </si>
  <si>
    <t>111-124</t>
  </si>
  <si>
    <t>https://www.scopus.com/inward/record.uri?eid=2-s2.0-84873951967&amp;doi=10.25300%2fMISQ%2f2013%2f37.1.05&amp;partnerID=40&amp;md5=c45de77fa804d9ba3336e0361329e790</t>
  </si>
  <si>
    <t>cited By 150</t>
  </si>
  <si>
    <t>Software Framework for Generic Game Development in CGDG</t>
  </si>
  <si>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</si>
  <si>
    <t>Alpha-Beta searches; CGDG; Computer game development; Game development; Game records; Monte-Carlo tree searches; Search Algorithms; Software frameworks, Computer games; Computer programming; Intelligent control; Intelligent systems; Learning algorithms, Software design</t>
  </si>
  <si>
    <t>Liu, H.-Y.; Wu, I.-C.; Liao, T.-F.; Kang, H.-H. &amp; Chen, L.-P.</t>
  </si>
  <si>
    <t>Smart Innovation, Systems and Technologies</t>
  </si>
  <si>
    <t>219-229</t>
  </si>
  <si>
    <t>https://www.scopus.com/inward/record.uri?eid=2-s2.0-84879297406&amp;doi=10.1007%2f978-3-642-35452-6_24&amp;partnerID=40&amp;md5=32fdfee63eaa3a7eb9a036d3bf288ed6</t>
  </si>
  <si>
    <t>Making Games a snap" with Stencyl - A summer computing workshop for K-12 teachers"</t>
  </si>
  <si>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</si>
  <si>
    <t>Curricula; Personnel training; Software design; Surveys; Teaching, Computer Science Education; Computing education k-12 outreaches; Computing workshops; K-12 teacher trainings; Outreach programs; Summer workshops, Computer games</t>
  </si>
  <si>
    <t>Liu, J.; Lin, C.-H.; Wilson, J.; Hemmenway, D.; Hasson, E.; Barnett, Z. &amp; Xu, Y.</t>
  </si>
  <si>
    <t>169-174</t>
  </si>
  <si>
    <t>https://www.scopus.com/inward/record.uri?eid=2-s2.0-84899707417&amp;doi=10.1145%2f2538862.2538978&amp;partnerID=40&amp;md5=bea6fb71e20f6914dc5fee93387c78f5</t>
  </si>
  <si>
    <t>Using domain specific language for large screen game interaction</t>
  </si>
  <si>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</si>
  <si>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</si>
  <si>
    <t>Liu, L.; Zhang, J. &amp; Kraft, N.</t>
  </si>
  <si>
    <t>Conference Proceedings - 2014 IEEE Games, Media, Entertainment Conference, IEEE GEM 2014</t>
  </si>
  <si>
    <t>https://www.scopus.com/inward/record.uri?eid=2-s2.0-84939238333&amp;doi=10.1109%2fGEM.2014.7048095&amp;partnerID=40&amp;md5=211473b5bb292fe6d02b06aff0185aae</t>
  </si>
  <si>
    <t>Pricing and upgrade strategies for software vendors in the software-As-A-service market</t>
  </si>
  <si>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</si>
  <si>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</si>
  <si>
    <t>Liu, C. Z.; Au, Y. A. &amp; Ayaburi, E.</t>
  </si>
  <si>
    <t>2015 International Conference on Information Systems: Exploring the Information Frontier, ICIS 2015</t>
  </si>
  <si>
    <t>https://www.scopus.com/inward/record.uri?eid=2-s2.0-85107082355&amp;partnerID=40&amp;md5=66888e78193af9d8426263327ef7ab26</t>
  </si>
  <si>
    <t>Model of online game addiction: The role of computer-mediated communication motives</t>
  </si>
  <si>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</si>
  <si>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</si>
  <si>
    <t>Liu, C.-C. &amp; Chang, I.-C.</t>
  </si>
  <si>
    <t>904-915</t>
  </si>
  <si>
    <t>https://www.scopus.com/inward/record.uri?eid=2-s2.0-84958817860&amp;doi=10.1016%2fj.tele.2016.02.002&amp;partnerID=40&amp;md5=091fdf9f0ed981cf5503b48086b61d7e</t>
  </si>
  <si>
    <t>Virtual Dulcimer Auxiliary Teaching System Based on Musical Instrument Digital Interface</t>
  </si>
  <si>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</si>
  <si>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</si>
  <si>
    <t>Liu, Q.; Ba, S.; Wu, L.; Huang, J. &amp; Li, H.</t>
  </si>
  <si>
    <t>Proceedings - 2018 International Symposium on Educational Technology, ISET 2018</t>
  </si>
  <si>
    <t>82-86</t>
  </si>
  <si>
    <t>https://www.scopus.com/inward/record.uri?eid=2-s2.0-85054035583&amp;doi=10.1109%2fISET.2018.00027&amp;partnerID=40&amp;md5=cc8de29aae5a02519e4c5587625f2b5a</t>
  </si>
  <si>
    <t>The development of digital game teaching of minority traditional sports with the integration of two levels of logistic regression</t>
  </si>
  <si>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</si>
  <si>
    <t>Computer games; Electric power transmission networks; Regression analysis; Smart power grids; Software design; Sports, Digital games; Effective analysis; Ethnic minorities; Information age; Logistic regression method; Logistic regressions; Pre-processing; Task decomposition, E-learning</t>
  </si>
  <si>
    <t>Liu, L.</t>
  </si>
  <si>
    <t>Proceedings - 2019 International Conference on Smart Grid and Electrical Automation, ICSGEA 2019</t>
  </si>
  <si>
    <t>476-479</t>
  </si>
  <si>
    <t>https://www.scopus.com/inward/record.uri?eid=2-s2.0-85075912545&amp;doi=10.1109%2fICSGEA.2019.00114&amp;partnerID=40&amp;md5=a53484f3c0d18d577701e8a3729be556</t>
  </si>
  <si>
    <t>Impacts of computer game concept formulation on project development processes: a FIOWA explorative case study</t>
  </si>
  <si>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</si>
  <si>
    <t>Liu, J.-W. &amp; Liu, Y.-H.</t>
  </si>
  <si>
    <t>https://www.scopus.com/inward/record.uri?eid=2-s2.0-85077472944&amp;doi=10.1007%2fs12652-019-01670-y&amp;partnerID=40&amp;md5=5f716e9505494de75cbed1007e5b937c</t>
  </si>
  <si>
    <t>Game theory-based optimization of distributed idle computing resources in cloud environments</t>
  </si>
  <si>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</si>
  <si>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</si>
  <si>
    <t>Liu, G.; Xiao, Z.; Tan, G. H.; Li, K. &amp; Chronopoulos, A. T.</t>
  </si>
  <si>
    <t>468-488</t>
  </si>
  <si>
    <t>https://www.scopus.com/inward/record.uri?eid=2-s2.0-85071315730&amp;doi=10.1016%2fj.tcs.2019.08.019&amp;partnerID=40&amp;md5=58b0769abd342bac117102fa05e84dd5</t>
  </si>
  <si>
    <t>A Game Approach to Multi-Servers Load Balancing with Load-Dependent Server Availability Consideration</t>
  </si>
  <si>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</si>
  <si>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</si>
  <si>
    <t>Liu, C.; Li, K. &amp; Li, K.</t>
  </si>
  <si>
    <t>https://www.scopus.com/inward/record.uri?eid=2-s2.0-85041192801&amp;doi=10.1109%2fTCC.2018.2790404&amp;partnerID=40&amp;md5=4c97b6f60f60f3c889b82a4ad03f374a</t>
  </si>
  <si>
    <t>Self-validated behaviour trees through reflective components</t>
  </si>
  <si>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</si>
  <si>
    <t>Behaviour Trees; Collaborative tasks; Component based approach; Design time; Non-player character; Video game, Artificial intelligence; Design; Forestry; Human computer interaction, Distributed computer systems</t>
  </si>
  <si>
    <t>Llansó, D.; Gómez-Martín, M. A. &amp; González-Calero, P. A.</t>
  </si>
  <si>
    <t>Proceedings of the 5th Artificial Intelligence and Interactive Digital Entertainment Conference, AIIDE 2009</t>
  </si>
  <si>
    <t>70-75</t>
  </si>
  <si>
    <t>https://www.scopus.com/inward/record.uri?eid=2-s2.0-84883065839&amp;partnerID=40&amp;md5=fbd18a483e724167ca63d2634bf0e14e</t>
  </si>
  <si>
    <t>Iterative software design of computer games through FCA</t>
  </si>
  <si>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</si>
  <si>
    <t>Computer games; Information analysis; Interactive computer graphics, Design process; Game development; Iterative trial and error; Semi-automatics; Software development practices; Video game, Software design</t>
  </si>
  <si>
    <t>Llansó, D.; Gómez-Martín, P. P.; Gomez-Martín, M. A. &amp; González-Calero, P. A.</t>
  </si>
  <si>
    <t>143-158</t>
  </si>
  <si>
    <t>https://www.scopus.com/inward/record.uri?eid=2-s2.0-84924140898&amp;partnerID=40&amp;md5=000b73ceafeff63b662f1988c3ba56d5</t>
  </si>
  <si>
    <t>Knowledge guided development of videogames</t>
  </si>
  <si>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</si>
  <si>
    <t>Class hierarchies; Component-based architecture; Novel techniques; Runtimes; Semi-automatics; Video game, Artificial intelligence, Architecture</t>
  </si>
  <si>
    <t>Llansó, D.; Gómez-Martín, M. A.; Gómez-Martín, P. P. &amp; González-Calero, P. A.</t>
  </si>
  <si>
    <t>Artificial Intelligence in the Game Design Process - Papers from the 2011 AIIDE Workshop</t>
  </si>
  <si>
    <t>8-13</t>
  </si>
  <si>
    <t>https://www.scopus.com/inward/record.uri?eid=2-s2.0-84883211787&amp;partnerID=40&amp;md5=3cf35b26f83a3d9eee30210a87b9dd03</t>
  </si>
  <si>
    <t>Explicit domain modelling in video games</t>
  </si>
  <si>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</si>
  <si>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</si>
  <si>
    <t>99-106</t>
  </si>
  <si>
    <t>https://www.scopus.com/inward/record.uri?eid=2-s2.0-84858993443&amp;doi=10.1145%2f2159365.2159379&amp;partnerID=40&amp;md5=f8c3ba4346e0dafba88f4f0f5c6f9a8e</t>
  </si>
  <si>
    <t>Visualizing Loops and Data Structures in Xylem: The Code of Plants</t>
  </si>
  <si>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</si>
  <si>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</si>
  <si>
    <t>Logas, H.; Vallejos, R.; Osborn, J.; Compton, K. &amp; Whitehead, J.</t>
  </si>
  <si>
    <t>50-56</t>
  </si>
  <si>
    <t>https://www.scopus.com/inward/record.uri?eid=2-s2.0-85009231059&amp;doi=10.1109%2fGAS.2015.16&amp;partnerID=40&amp;md5=7a4a128b47a834376c31fa4b4f4cef94</t>
  </si>
  <si>
    <t>Interpersonal communication behavior online game addict: Case study on mobile legends bang bang online game addict in South Tangerang, Indonesia</t>
  </si>
  <si>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</si>
  <si>
    <t>Computer games; Social networking (online), Channel pattern; Flexible patterns; Game development; Inter-personal communications; Internet cafes; On-line games; Technological advancement; World Health Organization, Software design</t>
  </si>
  <si>
    <t>Lokananta, A. C.</t>
  </si>
  <si>
    <t>Proceedings of the International Conference on IT, Communication and Technology for Better Life, ICT4BL 2019</t>
  </si>
  <si>
    <t>53-56</t>
  </si>
  <si>
    <t>https://www.scopus.com/inward/record.uri?eid=2-s2.0-85111714057&amp;doi=10.5220%2f0008929200530056&amp;partnerID=40&amp;md5=2485d02735ce7054c032082bb1665332</t>
  </si>
  <si>
    <t>Avatar warrior: A Kansei analysis</t>
  </si>
  <si>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</si>
  <si>
    <t>Human computer interaction; Multivariant analysis; Social networking (online), avatar; emotion; kansei; Kansei Engineering; On-line games, Interactive computer graphics</t>
  </si>
  <si>
    <t>Lokman, A. M.; Mustafa, A. M.; Mohd Fathir, M. F. &amp; Abd Rahman, A. R.</t>
  </si>
  <si>
    <t>Proceedings - 2014 3rd International Conference on User Science and Engineering: Experience. Engineer. Engage, i-USEr 2014</t>
  </si>
  <si>
    <t>https://www.scopus.com/inward/record.uri?eid=2-s2.0-84921782937&amp;doi=10.1109%2fIUSER.2014.7002671&amp;partnerID=40&amp;md5=8c9c11ece0ee370520a29b354df8b3c8</t>
  </si>
  <si>
    <t>Experience report: A sustainable serious educational game capstone project</t>
  </si>
  <si>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</si>
  <si>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</si>
  <si>
    <t>Longstreet, C. S. &amp; Cooper, K.</t>
  </si>
  <si>
    <t>217-221</t>
  </si>
  <si>
    <t>https://www.scopus.com/inward/record.uri?eid=2-s2.0-84890392034&amp;doi=10.1109%2fCGames.2013.6632636&amp;partnerID=40&amp;md5=b548701a601730f7a410aa7bd26f9dc8</t>
  </si>
  <si>
    <t>Experience in teaching object-oriented programming and advanced topics of programming through the development of a video game project</t>
  </si>
  <si>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</si>
  <si>
    <t>Human computer interaction; Interactive computer systems; Motivation, Learning Style; Millennials; Object oriented paradigm; Programming concepts; Teaching approaches; Teaching object-oriented programming; Video game, Object oriented programming</t>
  </si>
  <si>
    <t>López, M. A.; Duarte, E. V. &amp; Gutiérrez, E. C.</t>
  </si>
  <si>
    <t>109-118</t>
  </si>
  <si>
    <t>https://www.scopus.com/inward/record.uri?eid=2-s2.0-85096911120&amp;partnerID=40&amp;md5=8b59d43142a5ac9f1893515f199aa9ed</t>
  </si>
  <si>
    <t>Interactive story as a motivator element in an educational video game</t>
  </si>
  <si>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</si>
  <si>
    <t>Educational levels; Educational video games; Game-based Learning; Interactive stories; Storytelling; Structuration; Video game; Video game development, Education; Interactive computer graphics; Software design, Human computer interaction</t>
  </si>
  <si>
    <t>López-Arcos, J. R.; Vela, F. L. G.; Padilla-Zea, N. &amp; Paderewski, P.</t>
  </si>
  <si>
    <t>7th European Conference on Games Based Learning, ECGBL 2013</t>
  </si>
  <si>
    <t>656-665</t>
  </si>
  <si>
    <t>https://www.scopus.com/inward/record.uri?eid=2-s2.0-84893828580&amp;partnerID=40&amp;md5=6c27b28daf1b71a9b70938424093ff08</t>
  </si>
  <si>
    <t>Towards an emotion-driven adaptive system for video game music</t>
  </si>
  <si>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</si>
  <si>
    <t>Human computer interaction; Interactive computer graphics, Affective Computing; Interactive Digital Storytelling; Player experience; Procedural content generations; Sound designs, Audio acoustics</t>
  </si>
  <si>
    <t>López Ibáñez, M.; Álvarez, N. &amp; Peinado, F.</t>
  </si>
  <si>
    <t>360-367</t>
  </si>
  <si>
    <t>https://www.scopus.com/inward/record.uri?eid=2-s2.0-85043523323&amp;doi=10.1007%2f978-3-319-76270-8_25&amp;partnerID=40&amp;md5=6d3ec2bd8e4f0db6ab8ce98327203630</t>
  </si>
  <si>
    <t>Learning to pray, islamic children's game</t>
  </si>
  <si>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</si>
  <si>
    <t>Education computing; Human computer interaction; Intelligent systems, Design Methodology; E training; Instructional designs; Interactive Environments; Non-experts; Novel design; Prayer; Rapid prototyping model, Serious games</t>
  </si>
  <si>
    <t>Lotfi, E.; Amine, B.; Fatiha, E. &amp; Mohammed, B.</t>
  </si>
  <si>
    <t>International Conference on Multimedia Computing and Systems -Proceedings</t>
  </si>
  <si>
    <t>622-627</t>
  </si>
  <si>
    <t>https://www.scopus.com/inward/record.uri?eid=2-s2.0-84928734584&amp;doi=10.1109%2fICMCS.2014.6911271&amp;partnerID=40&amp;md5=ccabff0e583ee1efd4184cb59759930a</t>
  </si>
  <si>
    <t>A data-driven security game to facilitate information security education</t>
  </si>
  <si>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</si>
  <si>
    <t>Classification (of information); Security of data; Software engineering; Students, Educational goals; Evaluation results; Game-Based; Information security education; Mitigation strategy; Software developer; Students learning; University education, Serious games</t>
  </si>
  <si>
    <t>Lovgren, D. E. H.; Li, J. &amp; Oyetoyan, T. D.</t>
  </si>
  <si>
    <t>Proceedings - 2019 IEEE/ACM 41st International Conference on Software Engineering: Companion, ICSE-Companion 2019</t>
  </si>
  <si>
    <t>256-257</t>
  </si>
  <si>
    <t>https://www.scopus.com/inward/record.uri?eid=2-s2.0-85071856442&amp;doi=10.1109%2fICSE-Companion.2019.00102&amp;partnerID=40&amp;md5=4f66e98097d9b53f51c1ff4fd58ebb23</t>
  </si>
  <si>
    <t>Automated Tests for Mobile Games: An Experience Report</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</si>
  <si>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</si>
  <si>
    <t>Automation; Human computer interaction; Interactive computer graphics; Software testing, Error prone tasks; Experience report; Mobile apps; Mobile games; Test Automation; Test case; Testing framework; Video game, Computer games</t>
  </si>
  <si>
    <t>Lovreto, G.; Endo, A. T.; Nardi, P. &amp; Durelli, V. H. S.</t>
  </si>
  <si>
    <t>48-56</t>
  </si>
  <si>
    <t>https://www.scopus.com/inward/record.uri?eid=2-s2.0-85062729681&amp;doi=10.1109%2fSBGAMES.2018.00015&amp;partnerID=40&amp;md5=b6a743054fe65a33b2582a9decad3ff0</t>
  </si>
  <si>
    <t>Narrative in Exergames: Thoughts on Procedure, Mechanism, and Others</t>
  </si>
  <si>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</si>
  <si>
    <t>computer interface; exercise; fitness; human; motivation; psychology; software design; verbal communication; video game, Exercise; Humans; Motivation; Narration; Physical Fitness; Software Design; User-Computer Interface; Video Games</t>
  </si>
  <si>
    <t>Lu, A. S.</t>
  </si>
  <si>
    <t>19-24</t>
  </si>
  <si>
    <t>https://www.scopus.com/inward/record.uri?eid=2-s2.0-84992755509&amp;doi=10.1089%2fg4h.2014.0090&amp;partnerID=40&amp;md5=b206dd18a96c13e180bf15583419c06e</t>
  </si>
  <si>
    <t>Game postmortems vs. developer Reddit AMAs: Computational analysis of developer communication</t>
  </si>
  <si>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</si>
  <si>
    <t>Computer games; Text mining, Common interests; Comprehensive analysis; Computational analysis; Game development; Literature analysis; Postmortem analysis; Probabilistic modeling; Reddit, Software design</t>
  </si>
  <si>
    <t>Lu, C.; Peltonen, J. &amp; Nummenmaa, T.</t>
  </si>
  <si>
    <t>https://www.scopus.com/inward/record.uri?eid=2-s2.0-85072819939&amp;doi=10.1145%2f3337722.3337727&amp;partnerID=40&amp;md5=cac92c793a6d562a688b59ed6242f749</t>
  </si>
  <si>
    <t>A novel data hiding algorithm for game texture based on hamming+1</t>
  </si>
  <si>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</si>
  <si>
    <t>Computer games; Copyrights; Image coding; Image enhancement; Image quality; Software design; Steganography; Textures, Copyright protections; Game development; Hamming+1; Modulation information; PVRTC texture format; Secret messages; Texture compression; Texture image, Image texture</t>
  </si>
  <si>
    <t>Lu, J.; Cheng, W.; Li, L. &amp; Zhang, S.</t>
  </si>
  <si>
    <t>https://www.scopus.com/inward/record.uri?eid=2-s2.0-85072820652&amp;doi=10.1145%2f3321408.3326648&amp;partnerID=40&amp;md5=5681ea45a41198266ec89f8d6e7553c6</t>
  </si>
  <si>
    <t>Stay awhile and listen to 3Buddy, a co-creative level design support tool</t>
  </si>
  <si>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</si>
  <si>
    <t>Artificial intelligence; Computer games; Genetic algorithms; Iterative methods, Computer work; Design goal; Different domains; Exploratory studies; Level design; On currents; Tool behaviour; Video game levels, Design</t>
  </si>
  <si>
    <t>Lucas, P. &amp; Martinho, C.</t>
  </si>
  <si>
    <t>Proceedings of the 8th International Conference on Computational Creativity, ICCC 2017</t>
  </si>
  <si>
    <t>https://www.scopus.com/inward/record.uri?eid=2-s2.0-85109115583&amp;partnerID=40&amp;md5=1e9d81c53be9976a39ee411ae64bf60b</t>
  </si>
  <si>
    <t>Automata Generating Mobile Application (A.G.M.A)</t>
  </si>
  <si>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</si>
  <si>
    <t>Automata theory; Computer aided instruction; Computer aided software engineering; Computer games; Curricula; E-learning; Mobile computing; String searching algorithms, Automata; Backtracking algorithm; Knuth-Morris-Pratt; Mobile Learning; String algorithms, Students</t>
  </si>
  <si>
    <t>Lucena, F. L. C.; Paygane, R. H.; Lizo, J. J. M.; Jain, A. M. &amp; Balahadia, F. F.</t>
  </si>
  <si>
    <t>IEEE Region 10 Annual International Conference, Proceedings/TENCON</t>
  </si>
  <si>
    <t>1888-1892</t>
  </si>
  <si>
    <t>https://www.scopus.com/inward/record.uri?eid=2-s2.0-85063214382&amp;doi=10.1109%2fTENCON.2018.8650180&amp;partnerID=40&amp;md5=6643aaf32e1909475ac5a14438dc07b0</t>
  </si>
  <si>
    <t>Inquiry Based Learning with Kanban Game</t>
  </si>
  <si>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</si>
  <si>
    <t>Computer games; Engineering education; Software design; Surveys, Agile development; Agile software development; Educational game; Engaging students; Game-based Learning; Inquiry-based learning; Peer discussions; Undergraduate students, Students</t>
  </si>
  <si>
    <t>Lui, R. W. C.; Lee, P. T. Y. &amp; Fung, K. Y.</t>
  </si>
  <si>
    <t>Proceedings of the 2019 IEEE 11th International Conference on Engineering Education, ICEED 2019</t>
  </si>
  <si>
    <t>https://www.scopus.com/inward/record.uri?eid=2-s2.0-85080967346&amp;doi=10.1109%2fICEED47294.2019.8994957&amp;partnerID=40&amp;md5=fc0a4a1fc1c116c4b683bdfce661a0d9</t>
  </si>
  <si>
    <t>Designing scalable location based games that encourage emergent behaviour</t>
  </si>
  <si>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</si>
  <si>
    <t>Emergent behaviours; Geocaching; Location based games; Mobile; User-generated content, Software engineering; Ubiquitous computing, Human computer interaction</t>
  </si>
  <si>
    <t>Lund, K.; Lochrie, M. &amp; Coulton, P.</t>
  </si>
  <si>
    <t>International Journal of Ambient Computing and Intelligence</t>
  </si>
  <si>
    <t>1-20</t>
  </si>
  <si>
    <t>https://www.scopus.com/inward/record.uri?eid=2-s2.0-84877905250&amp;doi=10.4018%2fjaci.2012100101&amp;partnerID=40&amp;md5=6f57ada8f94a0c18344d82ad22424706</t>
  </si>
  <si>
    <t>Making CNNs for video parsing accessible: Event Extraction from DOTA2 Gameplay Video using Transfer, Zero-Shot, and Network Pruning</t>
  </si>
  <si>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</si>
  <si>
    <t>Computer games; Computer vision; Convolutional neural networks; Deep learning; Learning systems, Combined solution; Computational power; Computational resources; DOTA2; Event extraction; High resolution; Network pruning; Video parsing, Sports</t>
  </si>
  <si>
    <t>Luo, Z.; Guzdial, M. &amp; Riedl, M.</t>
  </si>
  <si>
    <t>https://www.scopus.com/inward/record.uri?eid=2-s2.0-85072843338&amp;doi=10.1145%2f3337722.3337755&amp;partnerID=40&amp;md5=64025b635c55e137733142748910520b</t>
  </si>
  <si>
    <t>Revisiting history: Using alternate reality games to tell a centuryold tale</t>
  </si>
  <si>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</si>
  <si>
    <t>Design; Education; Internet; Knowledge management; Problem solving; Software design; Teaching, Alternate reality games; ARGs; Collaboration; Debriefing; Design-based research; Game-based Learning; GBL; Serious ARGs; Serious games; Thematic analysis; TINAG, Computer games</t>
  </si>
  <si>
    <t>Lynch, R.; Mallon, B. &amp; Connolly, C.</t>
  </si>
  <si>
    <t>321-329</t>
  </si>
  <si>
    <t>https://www.scopus.com/inward/record.uri?eid=2-s2.0-84923598814&amp;partnerID=40&amp;md5=cfdcbefb722380efd7db05bf34925704</t>
  </si>
  <si>
    <t>Cultivating Engagement and Enjoyment in Exergames Using Feedback, Challenge, and Rewards</t>
  </si>
  <si>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</si>
  <si>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</si>
  <si>
    <t>Lyons, E. J.</t>
  </si>
  <si>
    <t>https://www.scopus.com/inward/record.uri?eid=2-s2.0-84992731355&amp;doi=10.1089%2fg4h.2014.0072&amp;partnerID=40&amp;md5=00a271b073ac26e72e1166222ccbee48</t>
  </si>
  <si>
    <t>Digital game-based after-school-assisted learning system in English</t>
  </si>
  <si>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</si>
  <si>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</si>
  <si>
    <t>Ma, Z.-H.; Hwang, W.-Y.; Chen, S.-Y. &amp; Ding, W.-J.</t>
  </si>
  <si>
    <t>ISPACS 2012 - IEEE International Symposium on Intelligent Signal Processing and Communications Systems</t>
  </si>
  <si>
    <t>130-135</t>
  </si>
  <si>
    <t>https://www.scopus.com/inward/record.uri?eid=2-s2.0-84875666887&amp;doi=10.1109%2fISPACS.2012.6473466&amp;partnerID=40&amp;md5=2f0524fd2b3ec3e8cef7b56084572037</t>
  </si>
  <si>
    <t>SuBViS: The use of subjunctive visual programming environments for exploring alternatives in game development</t>
  </si>
  <si>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</si>
  <si>
    <t>Computer games; Computer programming; Graph structures; Interface states, Alternatives; Document model; Game Engine; Subjunctive interfaces; Visual programming, Software design</t>
  </si>
  <si>
    <t>MacCormick, D. &amp; Zaman, L.</t>
  </si>
  <si>
    <t>https://www.scopus.com/inward/record.uri?eid=2-s2.0-85072841266&amp;doi=10.1145%2f3337722.3337740&amp;partnerID=40&amp;md5=915a7ad82699e44ddf6c0105de2f79a2</t>
  </si>
  <si>
    <t>A new cognitive classification of video games</t>
  </si>
  <si>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</si>
  <si>
    <t>Cognitive; Cognitive process; Electronic games; Exercise training; Game; Genre; Marginalization; Video game, Circuit simulation; Classification (of information); Software engineering, Human computer interaction</t>
  </si>
  <si>
    <t>Machado, A. F. V.; Clua, E. W. G.; Batista, I. A.; Santiago, M. C.; Padovani, R. R.; Soares, B. G. &amp; Carvalho, S. P.</t>
  </si>
  <si>
    <t>5-7</t>
  </si>
  <si>
    <t>https://www.scopus.com/inward/record.uri?eid=2-s2.0-84878430628&amp;partnerID=40&amp;md5=595684d51cb956ad8a3197f9972e073d</t>
  </si>
  <si>
    <t>Multi agent based approach to assist the design process of 3D game environments</t>
  </si>
  <si>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</si>
  <si>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</si>
  <si>
    <t>Maddegoda, R. &amp; Karunananda, A. S.</t>
  </si>
  <si>
    <t>International Conference on Advances in ICT for Emerging Regions, ICTer 2012 - Conference Proceedings</t>
  </si>
  <si>
    <t>36-44</t>
  </si>
  <si>
    <t>https://www.scopus.com/inward/record.uri?eid=2-s2.0-84874414056&amp;doi=10.1109%2fICTer.2012.6422829&amp;partnerID=40&amp;md5=4b80722dfea4524c7191b28d2237b1c8</t>
  </si>
  <si>
    <t>How to analyse therapeutic games: The player / game / therapy model</t>
  </si>
  <si>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</si>
  <si>
    <t>analysis; evaluation; Game design; Serious games; therapeutic; Video game, Game theory; Handicapped persons; Models; Software design, Human computer interaction</t>
  </si>
  <si>
    <t>Mader, S.; Natkin, S. &amp; Levieux, G.</t>
  </si>
  <si>
    <t>193-206</t>
  </si>
  <si>
    <t>https://www.scopus.com/inward/record.uri?eid=2-s2.0-84875676756&amp;doi=10.1007%2f978-3-642-33542-6_17&amp;partnerID=40&amp;md5=1f3e88c34839376315091fcbb88d9e00</t>
  </si>
  <si>
    <t>Supporting seniors rehabilitation through videogame technology: A distributed approach</t>
  </si>
  <si>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</si>
  <si>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</si>
  <si>
    <t>Maggiorini, D.; Ripamonti, L. A. &amp; Zanon, E.</t>
  </si>
  <si>
    <t>16-22</t>
  </si>
  <si>
    <t>https://www.scopus.com/inward/record.uri?eid=2-s2.0-84864335355&amp;doi=10.1109%2fGAS.2012.6225920&amp;partnerID=40&amp;md5=eb4ad3bad87c0c4700bd01cf262e43af</t>
  </si>
  <si>
    <t>SMASH: A distributed game engine architecture</t>
  </si>
  <si>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</si>
  <si>
    <t>Distributed computer systems; Scalability, Architectural constraints; Creative process; Development approach; Distributed computing environment; Distributed games; Execution environments; Messaging protocols; Resilient systems, Human computer interaction</t>
  </si>
  <si>
    <t>Maggiorini, D.; Ripamonti, L. A.; Zanon, E.; Bujari, A. &amp; Palazzi, C. E.</t>
  </si>
  <si>
    <t>Proceedings - IEEE Symposium on Computers and Communications</t>
  </si>
  <si>
    <t>196-201</t>
  </si>
  <si>
    <t>https://www.scopus.com/inward/record.uri?eid=2-s2.0-84985930457&amp;doi=10.1109%2fISCC.2016.7543739&amp;partnerID=40&amp;md5=1d6ec1efd1ba2f87f2552adce23d52f6</t>
  </si>
  <si>
    <t>About game engines and their future</t>
  </si>
  <si>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</si>
  <si>
    <t>Employment; Internet of things; Software design; Students, Architectural approach; Development approach; Distributed systems; Educational activities; Game development; Game Engine; Learning and teachings; Scalabilit, Human computer interaction</t>
  </si>
  <si>
    <t>Maggiorini, D.; Ripamonti, L. A. &amp; Cappellini, G.</t>
  </si>
  <si>
    <t>276-283</t>
  </si>
  <si>
    <t>https://www.scopus.com/inward/record.uri?eid=2-s2.0-85000460284&amp;doi=10.1007%2f978-3-319-47063-4_28&amp;partnerID=40&amp;md5=b4293615f830bd8b61d3a0ca08281561</t>
  </si>
  <si>
    <t>Evolution of Game Controllers: Toward the Support of Gamers with Physical Disabilities</t>
  </si>
  <si>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</si>
  <si>
    <t>Cathodes; Controllers; Interactive computer systems; Mammals; Touch screens, Game controller; Gaming devices; Input devices; Physical disability; Video game, Human computer interaction</t>
  </si>
  <si>
    <t>Maggiorini, D.; Granato, M.; Ripamonti, L. A.; Marras, M. &amp; Gadia, D.</t>
  </si>
  <si>
    <t>66-89</t>
  </si>
  <si>
    <t>https://www.scopus.com/inward/record.uri?eid=2-s2.0-85075808810&amp;doi=10.1007%2f978-3-030-32965-5_4&amp;partnerID=40&amp;md5=4d46a7dc6bae3d95ad1c3095b2d2b177</t>
  </si>
  <si>
    <t>Improving faceted search results for web-based information exploration</t>
  </si>
  <si>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</si>
  <si>
    <t>Mahdi, M. N.; Ahmad, A. R. &amp; Ismail, R.</t>
  </si>
  <si>
    <t>1143-1152</t>
  </si>
  <si>
    <t>https://www.scopus.com/inward/record.uri?eid=2-s2.0-85087939579&amp;doi=10.18517%2fijaseit.10.3.9959&amp;partnerID=40&amp;md5=92393f2a38fa625a0c64ba8f3fb75ca4</t>
  </si>
  <si>
    <t>Duckneglect: Video-games based neglect rehabilitation</t>
  </si>
  <si>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</si>
  <si>
    <t>agnosia; article; computer program; human; Italy; recreation, Agnosia; Humans; Italy; Software Design; Video Games</t>
  </si>
  <si>
    <t>Mainetti, R.; Sedda, A.; Ronchetti, M.; Bottini, G. &amp; Borghese, N. A.</t>
  </si>
  <si>
    <t>Technology and Health Care</t>
  </si>
  <si>
    <t>97-111</t>
  </si>
  <si>
    <t>https://www.scopus.com/inward/record.uri?eid=2-s2.0-84876700951&amp;doi=10.3233%2fTHC-120712&amp;partnerID=40&amp;md5=958561bd1d4f3a32a58219b0040c8e6f</t>
  </si>
  <si>
    <t>Could you help me to change the variables? Comparing instruction to encouragement for teaching programming</t>
  </si>
  <si>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</si>
  <si>
    <t>Computer programming; Education computing; Mathematical programming; Teaching, Computational thinkings; Computer education; Confidence; Encouragement; Scratch, Students</t>
  </si>
  <si>
    <t>Makris, D.; Euaggelopoulos, K.; Chorianopoulos, K. &amp; Giannakos, M. N.</t>
  </si>
  <si>
    <t>79-82</t>
  </si>
  <si>
    <t>https://www.scopus.com/inward/record.uri?eid=2-s2.0-84901070445&amp;doi=10.1145%2f2532748.2532761&amp;partnerID=40&amp;md5=d9c196920063d590bd6434cd0f81e8c4</t>
  </si>
  <si>
    <t>Development of a software library for game artificial intelligence</t>
  </si>
  <si>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</si>
  <si>
    <t>Computer games; Pattern recognition; Quality management; Security of data, Game artificial intelligence; Minimax algorithm; Random behavior; Software libraries, Neural networks</t>
  </si>
  <si>
    <t>Maksim, B.; Pavel, W.; Irina, V.; Mikhail, S. &amp; Margarita, C.</t>
  </si>
  <si>
    <t>Proceedings of the 2020 IEEE International Conference Quality Management, Transport and Information Security, Information Technologies", IT and QM and IS 2020"</t>
  </si>
  <si>
    <t>188-192</t>
  </si>
  <si>
    <t>https://www.scopus.com/inward/record.uri?eid=2-s2.0-85100401874&amp;doi=10.1109%2fITQMIS51053.2020.9322928&amp;partnerID=40&amp;md5=ae4fc932b84c81bee9cc02dd28d0a89f</t>
  </si>
  <si>
    <t>Scrum Based Framework for Teaching Software Engineering for Game Development</t>
  </si>
  <si>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</si>
  <si>
    <t>Curricula; Human computer interaction; Image processing; Students; Teaching; Video signal processing, Game design; Game development; Project-oriented course; Scrum managements; Software engineering course; Video game; Video game development, Software design</t>
  </si>
  <si>
    <t>Maksoud, S. H. A. E.</t>
  </si>
  <si>
    <t>https://www.scopus.com/inward/record.uri?eid=2-s2.0-85103304358&amp;doi=10.1145%2f3442705.3442717&amp;partnerID=40&amp;md5=5bbf15d92f31137c5a4b757a6e006dca</t>
  </si>
  <si>
    <t>Understanding analytics needs of video game streamers</t>
  </si>
  <si>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</si>
  <si>
    <t>Human engineering; Software engineering, Analytic tools; Content creators; Design implications; Learning context; Live streaming; Video game, Human computer interaction</t>
  </si>
  <si>
    <t>Mallari, K.; Williams, S. &amp; Hsieh, G.</t>
  </si>
  <si>
    <t>https://www.scopus.com/inward/record.uri?eid=2-s2.0-85106672158&amp;doi=10.1145%2f3411764.3445320&amp;partnerID=40&amp;md5=599652e24b772e6f33068380fa01a406</t>
  </si>
  <si>
    <t>Fun, Flow, and Fitness: Opinions for Making More Effective Active Videogames</t>
  </si>
  <si>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</si>
  <si>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</si>
  <si>
    <t>Maloney, A. E.; Mellecker, R.; Buday, R.; Gao, Z.; Hinkley, T.; Esparza, L. &amp; Alexander, S.</t>
  </si>
  <si>
    <t>53-57</t>
  </si>
  <si>
    <t>https://www.scopus.com/inward/record.uri?eid=2-s2.0-84992738207&amp;doi=10.1089%2fg4h.2014.0081&amp;partnerID=40&amp;md5=3824592271c76f8877c7113d397b78e6</t>
  </si>
  <si>
    <t>Re-telling history: A web-based educational video game for teaching history</t>
  </si>
  <si>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</si>
  <si>
    <t>Educational video games; Game-based Learning; IMS QTI; Learning management system; SCORM; Video game; Web based learning; World war, Computer aided instruction; Education; Human computer interaction; Interactive computer graphics; Learning systems; Websites, E-learning</t>
  </si>
  <si>
    <t>Mañas, E. L.; Torrente, J.; Moreno-Ger, P. &amp; Fernández-Manjón, B.</t>
  </si>
  <si>
    <t>https://www.scopus.com/inward/record.uri?eid=2-s2.0-84887452704&amp;partnerID=40&amp;md5=38fee0514cf3984046db6cdbfdcb3c85</t>
  </si>
  <si>
    <t>Learning capacity in simulated virtual neurological procedures</t>
  </si>
  <si>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</si>
  <si>
    <t>Mancosu, M. S.; Czanner, S. &amp; Punter, M.</t>
  </si>
  <si>
    <t>Journal of WSCG</t>
  </si>
  <si>
    <t>109-115</t>
  </si>
  <si>
    <t>https://www.scopus.com/inward/record.uri?eid=2-s2.0-85090539354&amp;doi=10.24132%2fCSRN.2020.3001.13&amp;partnerID=40&amp;md5=d10877055b10ce89c703e2bbe142abb5</t>
  </si>
  <si>
    <t>Interactive Programming of Reactive Systems</t>
  </si>
  <si>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</si>
  <si>
    <t>Concurrent process; Debugger; Debugging; General-purpose programming language; Interpreted codes; On the flies; Prototyping; Reactive Programming; Reactive Scripts; Reactive system; Video game, Software prototyping, Program interpreters</t>
  </si>
  <si>
    <t>Mandel, L. &amp; Plateau, F.</t>
  </si>
  <si>
    <t>Electronic Notes in Theoretical Computer Science</t>
  </si>
  <si>
    <t>21-36</t>
  </si>
  <si>
    <t>https://www.scopus.com/inward/record.uri?eid=2-s2.0-67649403209&amp;doi=10.1016%2fj.entcs.2008.01.004&amp;partnerID=40&amp;md5=8885b7985156d9a232112a88b0d3c4be</t>
  </si>
  <si>
    <t>Can educational video games increase high school students' interest in theatre?</t>
  </si>
  <si>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</si>
  <si>
    <t>Education computing; Linguistics; Serious games; Students; Theaters, Classroom instruction; Digital humanities; Educational game; Educational video games; High school students; Linguistic knowledge; Media in education; Theatre learning, Human computer interaction</t>
  </si>
  <si>
    <t>Manero, B.; Torrente, J.; Serrano, Á.; Martínez-Ortiz, I. &amp; Fernández-Manjón, B.</t>
  </si>
  <si>
    <t>182-191</t>
  </si>
  <si>
    <t>https://www.scopus.com/inward/record.uri?eid=2-s2.0-84936879143&amp;doi=10.1016%2fj.compedu.2015.06.006&amp;partnerID=40&amp;md5=1226bb27828f07e6d131fb4b8e407048</t>
  </si>
  <si>
    <t>Are serious games working as expected?</t>
  </si>
  <si>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</si>
  <si>
    <t>Manero, B.; Torrente, J.; Serrano, Á. &amp; Fernández-Manjón, B.</t>
  </si>
  <si>
    <t>89-96</t>
  </si>
  <si>
    <t>https://www.scopus.com/inward/record.uri?eid=2-s2.0-84955461523&amp;doi=10.1007%2f978-3-662-44188-6_12&amp;partnerID=40&amp;md5=8a7dfb9d236844bbaa2d2f04d172288d</t>
  </si>
  <si>
    <t>Frozen shoulder rehabilitation using microsoft kinect</t>
  </si>
  <si>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</si>
  <si>
    <t>Angle measurement; Application programs; Health care; Software design; Virtual reality, Bland-Altman Plot; Exergame; Frozen shoulders; Microsoft kinect; Pearson coefficient; Shoulder angle; Shoulder joints; Software development kit, Patient rehabilitation</t>
  </si>
  <si>
    <t>Mangal, N. K.; Pal, S. &amp; Khosla, A.</t>
  </si>
  <si>
    <t>IEEE International Conference on Innovations in Green Energy and Healthcare Technologies - 2017, IGEHT 2017</t>
  </si>
  <si>
    <t>https://www.scopus.com/inward/record.uri?eid=2-s2.0-85041222502&amp;doi=10.1109%2fIGEHT.2017.8094043&amp;partnerID=40&amp;md5=aab985e4b4a0858317a609422a724f56</t>
  </si>
  <si>
    <t>Prototyping in game design: Externalization and internalization of game ideas</t>
  </si>
  <si>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</si>
  <si>
    <t>Computer games, Activity checklist; Activity Theory; Content analysis; Design versions; Empirical data; Game design; Game designers; Prototype, Human computer interaction</t>
  </si>
  <si>
    <t>Manker, J. &amp; Arvola, M.</t>
  </si>
  <si>
    <t>Proceedings of HCI 2011 - 25th BCS Conference on Human Computer Interaction</t>
  </si>
  <si>
    <t>279-288</t>
  </si>
  <si>
    <t>https://www.scopus.com/inward/record.uri?eid=2-s2.0-84880534705&amp;doi=10.14236%2fewic%2fhci2011.57&amp;partnerID=40&amp;md5=721ace5cd98d38c2754335cf69c5c8c1</t>
  </si>
  <si>
    <t>NExPlay: Playability assessment for non-experts evaluators</t>
  </si>
  <si>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</si>
  <si>
    <t>Budget control; Information systems; Information use; Interactive computer graphics, Controlled experiment; Game evaluations; Heuristic evaluation; Heuristic Sets; High demand; Objective descriptions; Overall quality; Playability, Human computer interaction</t>
  </si>
  <si>
    <t>Manzoni, F. S.; Ferreira, B. M. &amp; Conte, T. U.</t>
  </si>
  <si>
    <t>ICEIS 2018 - Proceedings of the 20th International Conference on Enterprise Information Systems</t>
  </si>
  <si>
    <t>451-462</t>
  </si>
  <si>
    <t>https://www.scopus.com/inward/record.uri?eid=2-s2.0-85047728426&amp;doi=10.5220%2f0006695604510462&amp;partnerID=40&amp;md5=fcf90de574be6273538ccb54a0a81e6a</t>
  </si>
  <si>
    <t>Optimization of Project Management Processes Using the A* Project Management System (AStarPM): A Prototypical Implementation and Evaluation</t>
  </si>
  <si>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</si>
  <si>
    <t>Education; Human computer interaction, Agile project management; Complex applications; Project management methodology; Project management process; Project management system; Prototypical implementation; Task dependencies; Video game development, Project management</t>
  </si>
  <si>
    <t>Marbach, A.; Roschke, C.; Thomanek, R.; Hösel, C. &amp; Ritter, M.</t>
  </si>
  <si>
    <t>https://www.scopus.com/inward/record.uri?eid=2-s2.0-85069747256&amp;doi=10.1007%2f978-3-030-23522-2_11&amp;partnerID=40&amp;md5=213a95e90dc7603225de118630bb0c94</t>
  </si>
  <si>
    <t>Design games to learn: A new approach to playful learning through digital games</t>
  </si>
  <si>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</si>
  <si>
    <t>Computer games; Design, Card games; Design thinking; Game design; Game development; Learning; New approaches; Playful play; Primary schools, Software design</t>
  </si>
  <si>
    <t>Marchetti, E. &amp; Valente, A.</t>
  </si>
  <si>
    <t>356-363</t>
  </si>
  <si>
    <t>https://www.scopus.com/inward/record.uri?eid=2-s2.0-84923635470&amp;partnerID=40&amp;md5=d8bbcf1022aa928a68af43d925c4920e</t>
  </si>
  <si>
    <t>A visual language for the creation of narrative educational games</t>
  </si>
  <si>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</si>
  <si>
    <t>Marchiori, E. J.; del Blanco, Á.; Torrente, J.; Martinez-Ortiz, I. &amp; Fernández-Manjón, B.</t>
  </si>
  <si>
    <t>Journal of Visual Languages and Computing</t>
  </si>
  <si>
    <t>443-452</t>
  </si>
  <si>
    <t>https://www.scopus.com/inward/record.uri?eid=2-s2.0-80053371050&amp;doi=10.1016%2fj.jvlc.2011.09.001&amp;partnerID=40&amp;md5=b9e603e13a11a23905b0f9a02adb5a9e</t>
  </si>
  <si>
    <t>cited By 40</t>
  </si>
  <si>
    <t>A narrative metaphor to facilitate educational game authoring</t>
  </si>
  <si>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</si>
  <si>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</si>
  <si>
    <t>Marchiori, E. J.; Torrente, J.; Del Blanco, A.; Moreno-Ger, P.; Sancho, P. &amp; Fernández-Manjón, B.</t>
  </si>
  <si>
    <t>590-599</t>
  </si>
  <si>
    <t>https://www.scopus.com/inward/record.uri?eid=2-s2.0-80053440229&amp;doi=10.1016%2fj.compedu.2011.09.017&amp;partnerID=40&amp;md5=3c2b7f3a5716a4f8acd8682a8f66f4cc</t>
  </si>
  <si>
    <t>cited By 46</t>
  </si>
  <si>
    <t>Integrating domain experts in educational game authoring: A case study</t>
  </si>
  <si>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</si>
  <si>
    <t>Domain experts; Education experts; Educational game; Educational videos; flow-diagrams; Medical experts; multidisciplinary development; Photo-realistic, Computer software; Education computing; Human computer interaction; Learning systems, Education</t>
  </si>
  <si>
    <t>Marchiori, E. J.; Serrano, A.; Del Blanco, A.; Martinez-Ortiz, I. &amp; Fernández-Manjón, B.</t>
  </si>
  <si>
    <t>Proceedings 2012 4th IEEE International Conference on Digital Game and Intelligent Toy Enhanced Learning, DIGITEL 2012</t>
  </si>
  <si>
    <t>72-76</t>
  </si>
  <si>
    <t>https://www.scopus.com/inward/record.uri?eid=2-s2.0-84860796906&amp;doi=10.1109%2fDIGITEL.2012.20&amp;partnerID=40&amp;md5=b6f28da89ea1828162dae345b753b4ee</t>
  </si>
  <si>
    <t>From computational thinking to constructive design with simple models</t>
  </si>
  <si>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</si>
  <si>
    <t>Computation theory; Computer games; Formal methods; Students, Code Generation; Computational thinkings; Constructive design; Design skills; Executable model; General publics; High school students; Traditional educations, Education computing</t>
  </si>
  <si>
    <t>Margaria, T.</t>
  </si>
  <si>
    <t>261-278</t>
  </si>
  <si>
    <t>https://www.scopus.com/inward/record.uri?eid=2-s2.0-85056446805&amp;doi=10.1007%2f978-3-030-03418-4_16&amp;partnerID=40&amp;md5=435613589a94f6699674fd89e8d8fc72</t>
  </si>
  <si>
    <t>Context-based learning for autonomous vehicles</t>
  </si>
  <si>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</si>
  <si>
    <t>Recurrent neural networks, Context-based; Driverless; Learning approach; Video game, Autonomous vehicles</t>
  </si>
  <si>
    <t>Maria Peixoto, J. P. &amp; Azim, A.</t>
  </si>
  <si>
    <t>Proceedings - 2020 IEEE 23rd International Symposium on Real-Time Distributed Computing, ISORC 2020</t>
  </si>
  <si>
    <t>150-151</t>
  </si>
  <si>
    <t>https://www.scopus.com/inward/record.uri?eid=2-s2.0-85088169874&amp;doi=10.1109%2fISORC49007.2020.00033&amp;partnerID=40&amp;md5=d00e18bdb5cfe9ef24cf078709cce0c2</t>
  </si>
  <si>
    <t>A game engine to make games as multi-agent systems</t>
  </si>
  <si>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</si>
  <si>
    <t>Autonomous agents; Human computer interaction; Semantics; Software design, Design Patterns; Formal Semantics; Game development; Game Engine; Predicate logic; Video game, Multi agent systems</t>
  </si>
  <si>
    <t>Marín-Lora, C.; Chover, M.; Sotoca, J. M. &amp; García, L. A.</t>
  </si>
  <si>
    <t>Advances in Engineering Software</t>
  </si>
  <si>
    <t>https://www.scopus.com/inward/record.uri?eid=2-s2.0-85074792471&amp;doi=10.1016%2fj.advengsoft.2019.102732&amp;partnerID=40&amp;md5=d7eab7f3c444fcdefc1f9f498dd1b82d</t>
  </si>
  <si>
    <t>A First Step to Specify Arcade Games as Multi-agent Systems</t>
  </si>
  <si>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</si>
  <si>
    <t>Arches; Human computer interaction; Information systems; Information use; Interactive computer graphics; Specifications, Description languages; Game design document; Game specifications; Programming technique; Video game, Multi agent systems</t>
  </si>
  <si>
    <t>Marín-Lora, C.; Cercós, A.; Chover, M. &amp; Sotoca, J. M.</t>
  </si>
  <si>
    <t>369-379</t>
  </si>
  <si>
    <t>https://www.scopus.com/inward/record.uri?eid=2-s2.0-85085469103&amp;doi=10.1007%2f978-3-030-45688-7_38&amp;partnerID=40&amp;md5=39be598f945941a61e5a55064cd58ff7</t>
  </si>
  <si>
    <t>A Game Logic Specification Proposal for 2D Video Games</t>
  </si>
  <si>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</si>
  <si>
    <t>Computer circuits; Formal logic; Information systems; Information use; Semantics; Software design; Specifications, 2D video; Design and Development; First order logic; Game development; Game Engine; Logic specifications; Logic systems; User tests, Human computer interaction</t>
  </si>
  <si>
    <t>Marín-Lora, C.; Chover, M. &amp; Sotoca, J. M.</t>
  </si>
  <si>
    <t>https://www.scopus.com/inward/record.uri?eid=2-s2.0-85085481853&amp;doi=10.1007%2f978-3-030-45688-7_50&amp;partnerID=40&amp;md5=8e88ba279392ab8badeb6ed1896f89c7</t>
  </si>
  <si>
    <t>A Multi-agent Specification for the Tetris Game</t>
  </si>
  <si>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</si>
  <si>
    <t>169-178</t>
  </si>
  <si>
    <t>https://www.scopus.com/inward/record.uri?eid=2-s2.0-85115223970&amp;doi=10.1007%2f978-3-030-86261-9_17&amp;partnerID=40&amp;md5=1143be999f32b0ca0a220e47f6e8e4bb</t>
  </si>
  <si>
    <t>Narrative and puzzle-based games and their relationship to students' engaged learning experience</t>
  </si>
  <si>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</si>
  <si>
    <t>Computer games; Design; Game theory; Interactive computer systems; Multimedia systems; Software design; Students; Teaching, Analysis; Engagement; Experience; Games development; Learning; Puzzle games; Serious games, Animation</t>
  </si>
  <si>
    <t>Marsh, T.; Nickole, L. Z.; Xuejin, C.; Klopfer, E.; Osterweil, S. &amp; Haas, J. M.</t>
  </si>
  <si>
    <t>63-67</t>
  </si>
  <si>
    <t>https://www.scopus.com/inward/record.uri?eid=2-s2.0-84906979051&amp;partnerID=40&amp;md5=66b69dee62eee2bfa59b68ba0726c678</t>
  </si>
  <si>
    <t>Games, gameplay, and BCI: The state of the art</t>
  </si>
  <si>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</si>
  <si>
    <t>Brain computer interfaces (BCIs); Control strategies; Critical evaluation; Game design; Gameplay; games; Interaction mechanisms; State of the art, Computer applications; Computer games; Interactive computer graphics; Reviews, Brain computer interface</t>
  </si>
  <si>
    <t>Marshall, D.; Coyle, D.; Wilson, S. &amp; Callaghan, M.</t>
  </si>
  <si>
    <t>82-99</t>
  </si>
  <si>
    <t>https://www.scopus.com/inward/record.uri?eid=2-s2.0-84879369889&amp;doi=10.1109%2fTCIAIG.2013.2263555&amp;partnerID=40&amp;md5=6da2089eac4990760dce08a61cad1619</t>
  </si>
  <si>
    <t>cited By 112</t>
  </si>
  <si>
    <t>Expanding exertion gaming</t>
  </si>
  <si>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</si>
  <si>
    <t>Computer games; Sports, Entertainment; Exertion; Exertion games; Games; Play, Health</t>
  </si>
  <si>
    <t>Marshall, J.; Mueller, F. F.; Benford, S. &amp; Pijnappel, S.</t>
  </si>
  <si>
    <t>https://www.scopus.com/inward/record.uri?eid=2-s2.0-84961164477&amp;doi=10.1016%2fj.ijhcs.2016.02.003&amp;partnerID=40&amp;md5=5d01c2cd39096ea492ea2a36ca07c012</t>
  </si>
  <si>
    <t>Towards liveness in game development</t>
  </si>
  <si>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</si>
  <si>
    <t>Data flow analysis; Program debugging, Dataflow programming; Game development; Immediate feedbacks; Interactivity; Performance requirements; Programming models; Reactive programming; Technical challenges, Software design</t>
  </si>
  <si>
    <t>Martin, A. R. &amp; Colton, S.</t>
  </si>
  <si>
    <t>https://www.scopus.com/inward/record.uri?eid=2-s2.0-85073095389&amp;doi=10.1109%2fCIG.2019.8848092&amp;partnerID=40&amp;md5=64fc2193cd03a7dd6c60f78b01f4003b</t>
  </si>
  <si>
    <t>Virtual reality sickness detection: An approach based on physiological signals and machine learning</t>
  </si>
  <si>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</si>
  <si>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</si>
  <si>
    <t>Martin, N.; Mathieu, N.; Pallamin, N.; Ragot, M. &amp; Diverrez, J.-M.</t>
  </si>
  <si>
    <t>Proceedings - 2020 IEEE International Symposium on Mixed and Augmented Reality, ISMAR 2020</t>
  </si>
  <si>
    <t>387-399</t>
  </si>
  <si>
    <t>https://www.scopus.com/inward/record.uri?eid=2-s2.0-85099321186&amp;doi=10.1109%2fISMAR50242.2020.00065&amp;partnerID=40&amp;md5=eef96cc31598451773f458ec1c3fa5c9</t>
  </si>
  <si>
    <t>Using Software Product Lines to Support Language Rehabilitation Therapies: An Experience Report</t>
  </si>
  <si>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</si>
  <si>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</si>
  <si>
    <t>Martínez, J.-C.; Pabón, M.-C.; Rincón, L.; Gutiérrez, E.; Sierra, M.; Álvarez, G.; Linares, D.; Castillo, A.; Portilla, A. &amp; Almanza, V.</t>
  </si>
  <si>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</si>
  <si>
    <t>https://www.scopus.com/inward/record.uri?eid=2-s2.0-85060026060&amp;doi=10.1109%2fICAIW.2018.8554992&amp;partnerID=40&amp;md5=dfa6e9d23117dfd37ec7fa461f2dd877</t>
  </si>
  <si>
    <t>Videogame design as a elicit tool for emotion recognition experiments</t>
  </si>
  <si>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</si>
  <si>
    <t>Human computer interaction; Software design, Design and evaluations; Emotion recognition; Emotional experiences; Emotional response; Game development; Player experience; Story telling; Valence level, Speech recognition</t>
  </si>
  <si>
    <t>Martinez-Tejada, L. A.; Puertas Gonzalez, A.; Yoshimura, N. &amp; Koike, Y.</t>
  </si>
  <si>
    <t>IEEE Transactions on Systems, Man, and Cybernetics: Systems</t>
  </si>
  <si>
    <t>4320-4326</t>
  </si>
  <si>
    <t>https://www.scopus.com/inward/record.uri?eid=2-s2.0-85098859333&amp;doi=10.1109%2fSMC42975.2020.9283321&amp;partnerID=40&amp;md5=9653b1a653279304b2ea1bf4099fa4ab</t>
  </si>
  <si>
    <t>Low-cost Natural Interface Based on Head Movements</t>
  </si>
  <si>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</si>
  <si>
    <t>Cost reduction; Costs; Eye movements; Interactive computer graphics; Mammals; Open source software; Software design; Transportation; Virtual reality, Accessibility; Assistive technology; E inclusions; Face Tracking; Kinect sensors, Human computer interaction</t>
  </si>
  <si>
    <t>Martins, J. M. S.; Rodrigues, J. M. F. &amp; Martins, J. A. C.</t>
  </si>
  <si>
    <t>312-321</t>
  </si>
  <si>
    <t>https://www.scopus.com/inward/record.uri?eid=2-s2.0-84962907022&amp;doi=10.1016%2fj.procs.2015.09.275&amp;partnerID=40&amp;md5=3274f231c27d259b876df0306513b537</t>
  </si>
  <si>
    <t>A prototype SSVEP based real time BCI gaming system</t>
  </si>
  <si>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</si>
  <si>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</si>
  <si>
    <t>Martišius, I. &amp; Damaševičius, R.</t>
  </si>
  <si>
    <t>Computational Intelligence and Neuroscience</t>
  </si>
  <si>
    <t>https://www.scopus.com/inward/record.uri?eid=2-s2.0-84961950239&amp;doi=10.1155%2f2016%2f3861425&amp;partnerID=40&amp;md5=cec2d15c646125f9c5a6ff8d9bdb7c75</t>
  </si>
  <si>
    <t>cited By 62</t>
  </si>
  <si>
    <t>CustomConsole: A framework for supporting cross-device videogames</t>
  </si>
  <si>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</si>
  <si>
    <t>Human computer interaction; Human engineering, Cross-device interactions; Distributed user interfaces; Gaming systems; Initial design; Multiple devices; Simultaneous use; Video game, User interfaces</t>
  </si>
  <si>
    <t>Marzo, A.</t>
  </si>
  <si>
    <t>1952-1958</t>
  </si>
  <si>
    <t>https://www.scopus.com/inward/record.uri?eid=2-s2.0-85014715571&amp;doi=10.1145%2f2851581.2892374&amp;partnerID=40&amp;md5=ed88f752acae5383d61ac0e907376b4d</t>
  </si>
  <si>
    <t>Dynamic resource provisioning for cloud-based gaming infrastructures</t>
  </si>
  <si>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</si>
  <si>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</si>
  <si>
    <t>Marzolla, M.; Ferretti, S. &amp; D'Angelo, G.</t>
  </si>
  <si>
    <t>https://www.scopus.com/inward/record.uri?eid=2-s2.0-84940786890&amp;doi=10.1145%2f2381876.2381880&amp;partnerID=40&amp;md5=fd9619a50f41d962016d5cf5d09ea72e</t>
  </si>
  <si>
    <t>Do you feel like flying? A study of flying perception in virtual reality for future game development</t>
  </si>
  <si>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</si>
  <si>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</si>
  <si>
    <t>Mashal, S.; Kranz, M. &amp; Hoelzl, G.</t>
  </si>
  <si>
    <t>51-61</t>
  </si>
  <si>
    <t>https://www.scopus.com/inward/record.uri?eid=2-s2.0-85085742620&amp;doi=10.1109%2fMCG.2020.2997870&amp;partnerID=40&amp;md5=c5ae3d13e738229e49e1f82d3c6750af</t>
  </si>
  <si>
    <t>Economic evaluation of business models in video gaming industry from publisher perspective</t>
  </si>
  <si>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</si>
  <si>
    <t>Interactive computer graphics; Software design, Business models; Buy to play; Free to plays; Pay to play; Video game, Human computer interaction</t>
  </si>
  <si>
    <t>Massarczyk, E.; Winzer, P. &amp; Bender, S.</t>
  </si>
  <si>
    <t>479-489</t>
  </si>
  <si>
    <t>https://www.scopus.com/inward/record.uri?eid=2-s2.0-85082471511&amp;doi=10.1007%2f978-3-030-34350-7_46&amp;partnerID=40&amp;md5=55b74b397f475e70405b730259b4330a</t>
  </si>
  <si>
    <t>Virtual environment for the treatment of patients with hemiparesis</t>
  </si>
  <si>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</si>
  <si>
    <t>Acceptance tests; Neuromuscular rehabilitation; Patient rehabilitation; Patient treatment; Physical therapy, Acceptance criteria; Hemiparesis; Kinect; Sensory functions; System test; Video game; Virtual-reality environment, Virtual reality</t>
  </si>
  <si>
    <t>Mateus, S.; García, C. &amp; Martínez, V.</t>
  </si>
  <si>
    <t>40-47</t>
  </si>
  <si>
    <t>https://www.scopus.com/inward/record.uri?eid=2-s2.0-85061555234&amp;doi=10.1007%2f978-3-319-92279-9_5&amp;partnerID=40&amp;md5=0507bf676a1255fd22f0e926c0e079ab</t>
  </si>
  <si>
    <t>Audible mapper &amp; shadowrine: Development of map editor using only sound in accessible game for blind users, and accessible action RPG for visually impaired gamers</t>
  </si>
  <si>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</si>
  <si>
    <t>Maps; Software design, 2D representation; Game development; Inclusive game; Tactile maps; Visually impaired persons, Computer games</t>
  </si>
  <si>
    <t>Matsuo, M.; Miura, T.; Sakajiri, M.; Onishi, J. &amp; Ono, T.</t>
  </si>
  <si>
    <t>537-544</t>
  </si>
  <si>
    <t>https://www.scopus.com/inward/record.uri?eid=2-s2.0-84978269139&amp;doi=10.1007%2f978-3-319-41264-1_73&amp;partnerID=40&amp;md5=bac2742cb0a6f91c5bdb97d1db2685ef</t>
  </si>
  <si>
    <t>Jumping automata for uniform strategies</t>
  </si>
  <si>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</si>
  <si>
    <t>Automata theory; Forestry; Game theory; Robots; Software engineering, Binary relation; Games; Imperfect information; Imperfect information games; Jumping automata; Tree automata; Two-way tree automaton; Uniform strategies, Computer games</t>
  </si>
  <si>
    <t>Maubert, B. &amp; Pinchinat, S.</t>
  </si>
  <si>
    <t>287-298</t>
  </si>
  <si>
    <t>https://www.scopus.com/inward/record.uri?eid=2-s2.0-84907522329&amp;doi=10.4230%2fLIPIcs.FSTTCS.2013.287&amp;partnerID=40&amp;md5=8d8edd8e8f14ab92dcbb3bc87fa47c79</t>
  </si>
  <si>
    <t>Efficient software assets for fostering learning in applied games</t>
  </si>
  <si>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</si>
  <si>
    <t>Computer games; Engineering education; Motivation; Serious games, Applied gaming; CbKST; Learning analytics; Performance support; Personality adaptions, Education</t>
  </si>
  <si>
    <t>Maurer, M.; Nussbaumer, A.; Steiner, C.; Van Der Vegt, W.; Nadolski, R.; Nyamsuren, E. &amp; Albert, D.</t>
  </si>
  <si>
    <t>170-182</t>
  </si>
  <si>
    <t>https://www.scopus.com/inward/record.uri?eid=2-s2.0-85020908088&amp;doi=10.1007%2f978-3-319-60633-0_14&amp;partnerID=40&amp;md5=62acf99623e70e72bc7b8945057eff09</t>
  </si>
  <si>
    <t>Game-based assessment: investigating the impact on test anxiety and exam performance</t>
  </si>
  <si>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</si>
  <si>
    <t>Mavridis, A. &amp; Tsiatsos, T.</t>
  </si>
  <si>
    <t>137-150</t>
  </si>
  <si>
    <t>https://www.scopus.com/inward/record.uri?eid=2-s2.0-85007390375&amp;doi=10.1111%2fjcal.12170&amp;partnerID=40&amp;md5=84087b824bd838ff850f269698711078</t>
  </si>
  <si>
    <t>Reasoner system for video creation having as input a conceptual video description</t>
  </si>
  <si>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</si>
  <si>
    <t>computer games; evaluation; Human interactions; multimedia; Open sources; Rule based; rules, Artificial intelligence; Computer software; Human computer interaction; Ontology; Semantics; User interfaces; Visualization; Web services, Animation</t>
  </si>
  <si>
    <t>Mavrogeorgi, N.; Koutsoutos, S.; Yannopoulos, A. &amp; Varvarigou, T.</t>
  </si>
  <si>
    <t>IEEE SSCI 2011 - Symposium Series on Computational Intelligence - CIVI 2011: 2011 IEEE Workshop on Computational Intelligence for Visual Intelligence</t>
  </si>
  <si>
    <t>20-27</t>
  </si>
  <si>
    <t>https://www.scopus.com/inward/record.uri?eid=2-s2.0-80051585275&amp;doi=10.1109%2fCIVI.2011.5955020&amp;partnerID=40&amp;md5=7875fae5147ea0905cdd0d697c0a3550</t>
  </si>
  <si>
    <t>The enhancement of simulation based learning exercises through formalised reflection, focus groups and group presentation</t>
  </si>
  <si>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</si>
  <si>
    <t>Computer aided software engineering; Computer games; Education; Education computing; Reflection, Computer based simulation; Construction management; Construction project management; Engagement; Games; Simulation; Simulation-based learning; University of Nottingham, Project management</t>
  </si>
  <si>
    <t>Mawdesley, M.; Long, G.; Al-Jibouri, S. &amp; Scott, D.</t>
  </si>
  <si>
    <t>44-52</t>
  </si>
  <si>
    <t>https://www.scopus.com/inward/record.uri?eid=2-s2.0-77957981065&amp;doi=10.1016%2fj.compedu.2010.05.005&amp;partnerID=40&amp;md5=3f3c9b8c2f025ae133da09470da7c2a3</t>
  </si>
  <si>
    <t>Scrum vr: Virtual reality serious video game to learn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</si>
  <si>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</si>
  <si>
    <t>Mayor, J. &amp; López-Fernández, D.</t>
  </si>
  <si>
    <t>https://www.scopus.com/inward/record.uri?eid=2-s2.0-85116031858&amp;doi=10.3390%2fapp11199015&amp;partnerID=40&amp;md5=f5e7ccf44073fa3edf397c09c051cbee</t>
  </si>
  <si>
    <t>A Study of Optimization Models for Creation of Artificial Intelligence for the Computer Game in the Tower Defense Genre</t>
  </si>
  <si>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</si>
  <si>
    <t>Computer games; Decision theory; Network security; Optimization, Convolutional model; Multi-criteria; Optimization models; Optimization problems; Utility theory, Artificial intelligence</t>
  </si>
  <si>
    <t>Mazurova, O.; Samantsov, O.; Topchii, O. &amp; Shirokopetleva, M.</t>
  </si>
  <si>
    <t>2020 IEEE International Conference on Problems of Infocommunications Science and Technology, PIC S and T 2020 - Proceedings</t>
  </si>
  <si>
    <t>491-496</t>
  </si>
  <si>
    <t>https://www.scopus.com/inward/record.uri?eid=2-s2.0-85114432870&amp;doi=10.1109%2fPICST51311.2020.9468057&amp;partnerID=40&amp;md5=801f154a7afd3a815fc8683e57c0991c</t>
  </si>
  <si>
    <t>An Application for Evolutionary Music Composition Using Autoencoders</t>
  </si>
  <si>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</si>
  <si>
    <t>Biology; Learning systems, Application design; Biological evolution; Dimensional spaces; Diverse range; Evolutionary music; Interactive applications; Interactive media; Musical structures, Artificial intelligence</t>
  </si>
  <si>
    <t>McArthur, R. N. &amp; Martin, C. P.</t>
  </si>
  <si>
    <t>443-458</t>
  </si>
  <si>
    <t>https://www.scopus.com/inward/record.uri?eid=2-s2.0-85107436634&amp;doi=10.1007%2f978-3-030-72914-1_29&amp;partnerID=40&amp;md5=bff78f9ad9ad1bdb8662e322a3929e98</t>
  </si>
  <si>
    <t>Describing, organizing, and maintaining video game development artifacts</t>
  </si>
  <si>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</si>
  <si>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</si>
  <si>
    <t>McDonald, C.; Schmalz, M.; Monheim, A.; Keating, S.; Lewin, K.; Cifaldi, F. &amp; Lee, J. H.</t>
  </si>
  <si>
    <t>Journal of the Association for Information Science and Technology</t>
  </si>
  <si>
    <t>540-553</t>
  </si>
  <si>
    <t>https://www.scopus.com/inward/record.uri?eid=2-s2.0-85096711695&amp;doi=10.1002%2fasi.24432&amp;partnerID=40&amp;md5=626a2ee7f0617129c2af26effc3e9e7a</t>
  </si>
  <si>
    <t>If memory serves: Towards designing and evaluating a game for teaching pointers to undergraduate students</t>
  </si>
  <si>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</si>
  <si>
    <t>Computers; Design; Education computing; Engineering education; Software design; Students; Teaching, Computer memory; Development; Educational; Games; Learning; Pointers; Serious; Validation framework, Computer games</t>
  </si>
  <si>
    <t>McGill, M. M.; Johnson, C.; Atlas, J.; Bouchard, D.; Messom, C.; Pollock, I. &amp; Scott, M. J.</t>
  </si>
  <si>
    <t>ITiCSE-WGR 2017 - Proceedings of the 2017 ITiCSE Conference on Working Group Reports</t>
  </si>
  <si>
    <t>25-46</t>
  </si>
  <si>
    <t>https://www.scopus.com/inward/record.uri?eid=2-s2.0-85046901465&amp;doi=10.1145%2f3174781.3174783&amp;partnerID=40&amp;md5=df0e410f7f1538e02f4e370f29cd2017</t>
  </si>
  <si>
    <t>Software engineering practices and methods in the game development industry</t>
  </si>
  <si>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</si>
  <si>
    <t>Computer software; Interactive computer systems; Petroleum reservoir evaluation; Software design; Software engineering; Studios; Surveying; Surveys, Agile; Feature driven development; Kanban; Scrum; Video game, Human computer interaction</t>
  </si>
  <si>
    <t>McKenzie, T.; Trujillo, M. M. &amp; Hoermann, S.</t>
  </si>
  <si>
    <t>181-193</t>
  </si>
  <si>
    <t>https://www.scopus.com/inward/record.uri?eid=2-s2.0-85074831715&amp;doi=10.1145%2f3341215.3354647&amp;partnerID=40&amp;md5=74b9eed953a6ff827e060de6591c0639</t>
  </si>
  <si>
    <t>Is Agile Not Agile Enough? A Study on How Agile is Applied and Misapplied in the Video Game Development Industry</t>
  </si>
  <si>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</si>
  <si>
    <t>Entertainment industry; Human computer interaction; Software design; Studios, Agile practices; Best practices; New zealand; Semi structured interviews; Video game; Video game development, Agile manufacturing systems</t>
  </si>
  <si>
    <t>McKenzie, T.; Morales-Trujillo, M.; Lukosch, S. &amp; Hoermann, S.</t>
  </si>
  <si>
    <t>Proceedings - 2021 IEEE/ACM Joint 15th International Conference on Software and System Processes and 16th ACM/IEEE International Conference on Global Software Engineering, ICSSP/ICGSE 2021</t>
  </si>
  <si>
    <t>94-105</t>
  </si>
  <si>
    <t>https://www.scopus.com/inward/record.uri?eid=2-s2.0-85114556080&amp;doi=10.1109%2fICSSP-ICGSE52873.2021.00019&amp;partnerID=40&amp;md5=66c2d9c266c0ef31f0b2487f505d0f31</t>
  </si>
  <si>
    <t>The feasibility and potential impact of brain training games on cognitive and emotional functioning in middle-aged adults</t>
  </si>
  <si>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</si>
  <si>
    <t>cognition; female; human; male; middle aged; neuropsychological test; Ontario; psychology; software design; standards; video game, Cognition; Female; Humans; Male; Middle Aged; Neuropsychological Tests; Ontario; Software Design; Video Games</t>
  </si>
  <si>
    <t>Mclaughlin, P. M.; Curtis, A. F.; Branscombe-Caird, L. M.; Comrie, J. K. &amp; Murtha, S. J. E.</t>
  </si>
  <si>
    <t>https://www.scopus.com/inward/record.uri?eid=2-s2.0-85041642308&amp;doi=10.1089%2fg4h.2017.0032&amp;partnerID=40&amp;md5=53ef7e854b567ed75cc448a6adaa5bee</t>
  </si>
  <si>
    <t>From challenges to activities: Categories of play in videogames</t>
  </si>
  <si>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</si>
  <si>
    <t>Interactive computer graphics; Interactive computer systems; Software design, Activities; Challenges; Gameplay; Play; Play experience; Video game, Human computer interaction</t>
  </si>
  <si>
    <t>McMahon, N.; Wyeth, P. &amp; Johnson, D.</t>
  </si>
  <si>
    <t>637-642</t>
  </si>
  <si>
    <t>https://www.scopus.com/inward/record.uri?eid=2-s2.0-84959356862&amp;doi=10.1145%2f2793107.2810333&amp;partnerID=40&amp;md5=8d5df8b009bc73111acdb3aa7dc6b61b</t>
  </si>
  <si>
    <t>A low-Cost, Open-Source, BCI-VR Game Control Development Environment Prototype for Game Based Neurorehabilitation</t>
  </si>
  <si>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</si>
  <si>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</si>
  <si>
    <t>McMahon, M. &amp; Schukat, M.</t>
  </si>
  <si>
    <t>114-121</t>
  </si>
  <si>
    <t>https://www.scopus.com/inward/record.uri?eid=2-s2.0-85057000083&amp;doi=10.1109%2fGEM.2018.8516468&amp;partnerID=40&amp;md5=0b89f9ab011a224f36ec2b049fc0c946</t>
  </si>
  <si>
    <t>Game designers training first person shooter bots</t>
  </si>
  <si>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</si>
  <si>
    <t>Autonomous learning; Computer game; First person shooter; First person shooter games; Game artificial intelligence; Game designers; Interactive training; Training tools, Artificial intelligence; Learning algorithms; Reinforcement learning, Software design</t>
  </si>
  <si>
    <t>McPartland, M. &amp; Gallagher, M.</t>
  </si>
  <si>
    <t>397-408</t>
  </si>
  <si>
    <t>https://www.scopus.com/inward/record.uri?eid=2-s2.0-84871395366&amp;doi=10.1007%2f978-3-642-35101-3_34&amp;partnerID=40&amp;md5=9f8c1d774d54ec2a4f01b6a77827e59b</t>
  </si>
  <si>
    <t>Creative Game Design Training Requirements</t>
  </si>
  <si>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</si>
  <si>
    <t>Md Tap, R.; Zin, N. A. M. &amp; Sarim, H. M.</t>
  </si>
  <si>
    <t>64-71</t>
  </si>
  <si>
    <t>https://www.scopus.com/inward/record.uri?eid=2-s2.0-85101140334&amp;doi=10.18517%2fijaseit.11.1.10270&amp;partnerID=40&amp;md5=fb0d78469abef1b544b4fed0a5437b5b</t>
  </si>
  <si>
    <t>WAVE: Interactive Wave-based Sound Propagation for Virtual Environments</t>
  </si>
  <si>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</si>
  <si>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</si>
  <si>
    <t>Mehra, R.; Rungta, A.; Golas, A.; Lin, M. &amp; Manocha, D.</t>
  </si>
  <si>
    <t>434-442</t>
  </si>
  <si>
    <t>https://www.scopus.com/inward/record.uri?eid=2-s2.0-84961345835&amp;doi=10.1109%2fTVCG.2015.2391858&amp;partnerID=40&amp;md5=0b4fd0837277786a4b7448d130ab7c2d</t>
  </si>
  <si>
    <t>Creating behavior authoring environment for everyday users</t>
  </si>
  <si>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</si>
  <si>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</si>
  <si>
    <t>Mehta, M.; Lacey, T.; Radu, I. W.; Jain, A. &amp; Ram, A.</t>
  </si>
  <si>
    <t>121-128</t>
  </si>
  <si>
    <t>https://www.scopus.com/inward/record.uri?eid=2-s2.0-84857094398&amp;partnerID=40&amp;md5=a8913b4c244e18a34a833e968c8dc6e8</t>
  </si>
  <si>
    <t>An approach to behavior authoring for non-playing characters in digital games</t>
  </si>
  <si>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</si>
  <si>
    <t>Computer games, Authoring process; Authoring tool; Behavior authoring; Digital games; Interaction design; Non-playing characters; Representation formalisms; User interaction, Design</t>
  </si>
  <si>
    <t>Mehta, M. &amp; Corradini, A.</t>
  </si>
  <si>
    <t>https://www.scopus.com/inward/record.uri?eid=2-s2.0-84940069554&amp;doi=10.1145%2f2643572.2643585&amp;partnerID=40&amp;md5=fb4540ace05d465a15d690a41641d2a0</t>
  </si>
  <si>
    <t>Software development for real-time online interactive applications on clouds</t>
  </si>
  <si>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</si>
  <si>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</si>
  <si>
    <t>Meiländer, D.; Ploss, A.; Glinka, F. &amp; Gorlatch, S.</t>
  </si>
  <si>
    <t>81-94</t>
  </si>
  <si>
    <t>https://www.scopus.com/inward/record.uri?eid=2-s2.0-80052757068&amp;doi=10.3233%2f978-1-60750-831-1-81&amp;partnerID=40&amp;md5=29a5431ce9ea626eee6deeb22e2c5dcf</t>
  </si>
  <si>
    <t>Using a lifecycle model for developing and executing real-time online applications on clouds</t>
  </si>
  <si>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</si>
  <si>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</si>
  <si>
    <t>Meiländer, D.; Bucchiarone, A.; Cappiello, C.; Di Nitto, E. &amp; Gorlatch, S.</t>
  </si>
  <si>
    <t>33-43</t>
  </si>
  <si>
    <t>https://www.scopus.com/inward/record.uri?eid=2-s2.0-84865463199&amp;doi=10.1007%2f978-3-642-31875-7_5&amp;partnerID=40&amp;md5=75559cd9f48e0a1d2d52864418821020</t>
  </si>
  <si>
    <t>Evaluation of emotional agents' architectures: An approach based on quality metrics and the influence of emotions on users</t>
  </si>
  <si>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</si>
  <si>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</si>
  <si>
    <t>Meira, M. O. &amp; Canute, A. M. P.</t>
  </si>
  <si>
    <t>Lecture Notes in Engineering and Computer Science</t>
  </si>
  <si>
    <t>143-150</t>
  </si>
  <si>
    <t>https://www.scopus.com/inward/record.uri?eid=2-s2.0-84991217469&amp;partnerID=40&amp;md5=70d715b68e2de22334b6600eed54e61c</t>
  </si>
  <si>
    <t>Embodiment, collaboration, and challenge in educational programming games: Exploring use of tangibles and mouse</t>
  </si>
  <si>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</si>
  <si>
    <t>Mammals, Collaborative play; Educational programming; Embodied interaction; Physical Embodiment; Tangibles, Computer games</t>
  </si>
  <si>
    <t>Melcer, E. &amp; Isbister, K.</t>
  </si>
  <si>
    <t>https://www.scopus.com/inward/record.uri?eid=2-s2.0-85030754337&amp;doi=10.1145%2f3102071.3116222&amp;partnerID=40&amp;md5=08ad7d1baab0187ea6e458b972221548</t>
  </si>
  <si>
    <t>Developing video games with elementary adaptive artificial intelligence in unity: An intelligent systems approach</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</si>
  <si>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</si>
  <si>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</si>
  <si>
    <t>Meliones, A. &amp; Plas, I.</t>
  </si>
  <si>
    <t>2017 Intelligent Systems Conference, IntelliSys 2017</t>
  </si>
  <si>
    <t>104-111</t>
  </si>
  <si>
    <t>https://www.scopus.com/inward/record.uri?eid=2-s2.0-85051092383&amp;doi=10.1109%2fIntelliSys.2017.8324230&amp;partnerID=40&amp;md5=bc3b1458c891565bb6a88fe126fc628c</t>
  </si>
  <si>
    <t>Personality type indicator models in serious games: A case study in a surgical navigation game</t>
  </si>
  <si>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</si>
  <si>
    <t>Education; Education computing; Engineering education, Educational environment; Individual Differences; Individual performance; Myers-Briggs Type Indicators; Personality types; Serious games; Simulation; Simulation environment, Computer games</t>
  </si>
  <si>
    <t>Menekse, G. G.; Cagiltay, N. E. &amp; Ozcelik, E.</t>
  </si>
  <si>
    <t>2015 International Conference on Information Technology Based Higher Education and Training, ITHET 2015</t>
  </si>
  <si>
    <t>https://www.scopus.com/inward/record.uri?eid=2-s2.0-84959491522&amp;doi=10.1109%2fITHET.2015.7218020&amp;partnerID=40&amp;md5=cd55ec4bb76e84e6b9391a0a1f4a0ff2</t>
  </si>
  <si>
    <t>REVRLaw: An immersive way for teaching criminal law using virtual reality</t>
  </si>
  <si>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</si>
  <si>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</si>
  <si>
    <t>Mentzelopoulos, M.; Parrish, J.; Kathrani, P. &amp; Economou, D.</t>
  </si>
  <si>
    <t>73-84</t>
  </si>
  <si>
    <t>https://www.scopus.com/inward/record.uri?eid=2-s2.0-84979009946&amp;doi=10.1007%2f978-3-319-41769-1_6&amp;partnerID=40&amp;md5=8318a27585be17c34b4c493256146a56</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</si>
  <si>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</si>
  <si>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</si>
  <si>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</si>
  <si>
    <t>Merino, L.; Ghafari, M.; Anslow, C. &amp; Nierstrasz, O.</t>
  </si>
  <si>
    <t>Proceedings - 2017 IEEE International Conference on Software Maintenance and Evolution, ICSME 2017</t>
  </si>
  <si>
    <t>633-637</t>
  </si>
  <si>
    <t>https://www.scopus.com/inward/record.uri?eid=2-s2.0-85040544741&amp;doi=10.1109%2fICSME.2017.70&amp;partnerID=40&amp;md5=924198125c2af4de3d6197be2d7e745b</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</si>
  <si>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</si>
  <si>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</si>
  <si>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</si>
  <si>
    <t>Messaoudi, F.; Ksentini, A.; Simon, G. &amp; Bertin, P.</t>
  </si>
  <si>
    <t>ACM Transactions on Multimedia Computing, Communications and Applications</t>
  </si>
  <si>
    <t>https://www.scopus.com/inward/record.uri?eid=2-s2.0-85029794497&amp;doi=10.1145%2f3115934&amp;partnerID=40&amp;md5=fb3ded21e71c9a403818ecbf73158338</t>
  </si>
  <si>
    <t>Situational programming: Agent behavior visual programming for MABS novices</t>
  </si>
  <si>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</si>
  <si>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</si>
  <si>
    <t>Michel, F.; Ferber, J.; Laur, P.-A. &amp; Aleman, F.</t>
  </si>
  <si>
    <t>https://www.scopus.com/inward/record.uri?eid=2-s2.0-79952031466&amp;doi=10.1007%2f978-3-642-18345-4_1&amp;partnerID=40&amp;md5=4853d097e369211fc87817ef7bfee71c</t>
  </si>
  <si>
    <t>Towards a requirements language for modeling emotion in videogames</t>
  </si>
  <si>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</si>
  <si>
    <t>Requirements engineering; Software design, Development process; DSML; Emotion; Game development; Game specifications; Modeling emotions; User satisfaction; Videogame, Modeling languages</t>
  </si>
  <si>
    <t>Miguéis, G.; Araujo, J. &amp; Moreira, A.</t>
  </si>
  <si>
    <t>Proceedings of the ACM Symposium on Applied Computing</t>
  </si>
  <si>
    <t>1878-1880</t>
  </si>
  <si>
    <t>https://www.scopus.com/inward/record.uri?eid=2-s2.0-85065667523&amp;doi=10.1145%2f3297280.3297614&amp;partnerID=40&amp;md5=9f048442ee2a5324acf7d9c2491f46bf</t>
  </si>
  <si>
    <t>Teaching graphics for games using Microsoft XNA</t>
  </si>
  <si>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</si>
  <si>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</si>
  <si>
    <t>Mihail, R. P.; Goldsmith, J.; Jacobs, N. &amp; Jaromczyk, J. W.</t>
  </si>
  <si>
    <t>36-40</t>
  </si>
  <si>
    <t>https://www.scopus.com/inward/record.uri?eid=2-s2.0-84890367007&amp;doi=10.1109%2fCGames.2013.6632601&amp;partnerID=40&amp;md5=db7eaae48e72098c5adb568631a41768</t>
  </si>
  <si>
    <t>Dishcover Indonesia: Android Cooking Game Design, Mechanics and Development</t>
  </si>
  <si>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</si>
  <si>
    <t>Android (operating system); Commerce; Software design, Android markets; Game design; Game development; Indonesia; Market researches; Video game, Human computer interaction</t>
  </si>
  <si>
    <t>Mihardja, A. G.; Widjaja, J. J.; Tandey, L. J. &amp; Martinez, J. J. L.</t>
  </si>
  <si>
    <t>2019 International Congress on Applied Information Technology, AIT 2019</t>
  </si>
  <si>
    <t>https://www.scopus.com/inward/record.uri?eid=2-s2.0-85094833761&amp;doi=10.1109%2fAIT49014.2019.9144835&amp;partnerID=40&amp;md5=03004f8c4fc74b3c686c2e34a687c91a</t>
  </si>
  <si>
    <t>Robot ON!: A Serious Game for Improving Programming Comprehension</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</si>
  <si>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</si>
  <si>
    <t>Computer games; Computer programming; Computer science; Education; Education computing; Gas engineering; Mathematical programming; Problem solving; Robots; Software engineering, Code review; Game-based Learning; Program comprehension; Serious games; Walkthroughs, Robot programming</t>
  </si>
  <si>
    <t>Miljanovic, M. A. &amp; Bradbury, J. S.</t>
  </si>
  <si>
    <t>33-36</t>
  </si>
  <si>
    <t>https://www.scopus.com/inward/record.uri?eid=2-s2.0-84974679294&amp;doi=10.1145%2f2896958.2896962&amp;partnerID=40&amp;md5=40fbecacf11d0c4c50bdd47d137e6a94</t>
  </si>
  <si>
    <t>RoboBUG: A serious game for learning debugging techniques</t>
  </si>
  <si>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</si>
  <si>
    <t>Computer debugging; Computer games; Computer programming; Computer science; Education; Education computing; Engineering education; Mathematical programming; Program debugging; Software engineering; Students, Computer Science Education; Game-based Learning; Novice programmer, Serious games</t>
  </si>
  <si>
    <t>ICER 2017 - Proceedings of the 2017 ACM Conference on International Computing Education Research</t>
  </si>
  <si>
    <t>https://www.scopus.com/inward/record.uri?eid=2-s2.0-85030150308&amp;doi=10.1145%2f3105726.3106173&amp;partnerID=40&amp;md5=743602baf3a85f8b0384a1c28d73c8a1</t>
  </si>
  <si>
    <t>Business intelligence tools: Should they be 'gamified'? Project 'GamBIT': Evaluating user engagement</t>
  </si>
  <si>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</si>
  <si>
    <t>Application programs; Competitive intelligence; Information analysis; Software prototyping; Software testing, Business applications; Business software; Business tools; Gamification; Perceived usability; Re-turn-on; User engagement; Video game, Human computer interaction</t>
  </si>
  <si>
    <t>Miller, S.; McRobbie, G. &amp; Begg, C.</t>
  </si>
  <si>
    <t>Proceedings of 2016 SAI Computing Conference, SAI 2016</t>
  </si>
  <si>
    <t>758-763</t>
  </si>
  <si>
    <t>https://www.scopus.com/inward/record.uri?eid=2-s2.0-84988883708&amp;doi=10.1109%2fSAI.2016.7556065&amp;partnerID=40&amp;md5=f85c8531ba2e65adb6b20e0fe643be03</t>
  </si>
  <si>
    <t>Designing Interactive Storytelling Games to Teach Computational Thinking</t>
  </si>
  <si>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</si>
  <si>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</si>
  <si>
    <t>Miller, E. S.</t>
  </si>
  <si>
    <t>342-351</t>
  </si>
  <si>
    <t>https://www.scopus.com/inward/record.uri?eid=2-s2.0-85112150954&amp;doi=10.1007%2f978-3-030-77277-2_26&amp;partnerID=40&amp;md5=af8f319a9fecda9e46fd185ab2752686</t>
  </si>
  <si>
    <t>Using virtual week to assess prospective memory in younger and older adults</t>
  </si>
  <si>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</si>
  <si>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</si>
  <si>
    <t>Mioni, G.; Stablum, F. &amp; Rendell, P. G.</t>
  </si>
  <si>
    <t>https://www.scopus.com/inward/record.uri?eid=2-s2.0-84872026589&amp;partnerID=40&amp;md5=4b8c078f8376aab659931803ea663072</t>
  </si>
  <si>
    <t>Improving the performance of a computer-controlled player in a maze chase game using evolutionary Programming on a finite-state machine</t>
  </si>
  <si>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</si>
  <si>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</si>
  <si>
    <t>Miranda, M. &amp; Peinado, F.</t>
  </si>
  <si>
    <t>13-23</t>
  </si>
  <si>
    <t>https://www.scopus.com/inward/record.uri?eid=2-s2.0-84937678040&amp;partnerID=40&amp;md5=be5ecad887f5d9ef111dfef54f19cbf8</t>
  </si>
  <si>
    <t>Games User Research: Practice, Methods, and Applications</t>
  </si>
  <si>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</si>
  <si>
    <t>Computer games; Human engineering; Software design, Game design; Games user researches; Usability; User experience; Video game, Human computer interaction</t>
  </si>
  <si>
    <t>Mirza-Babaei, P.; Zammitto, V.; Niesenhaus, J.; Sangin, M. &amp; Nacke, L. E.</t>
  </si>
  <si>
    <t>3219-3222</t>
  </si>
  <si>
    <t>https://www.scopus.com/inward/record.uri?eid=2-s2.0-84900551372&amp;doi=10.1145%2f2468356.2479651&amp;partnerID=40&amp;md5=3215c08c3ab02416756e6211b5e3203a</t>
  </si>
  <si>
    <t>Playtesting for indie Studios</t>
  </si>
  <si>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</si>
  <si>
    <t>Budget control; Human computer interaction; Interactive computer graphics; Studios, Case-studies; Game development; Games user researches; Indie developers; Playtesting; User experience, Software design</t>
  </si>
  <si>
    <t>Mirza-Babaei, P.; Moosajee, N. &amp; Drenikow, B.</t>
  </si>
  <si>
    <t>AcademicMindtrek 2016 - Proceedings of the 20th International Academic Mindtrek Conference</t>
  </si>
  <si>
    <t>366-374</t>
  </si>
  <si>
    <t>https://www.scopus.com/inward/record.uri?eid=2-s2.0-84994881905&amp;doi=10.1145%2f2994310.2994364&amp;partnerID=40&amp;md5=fe8ce2c93a9a40ea975f41be670d2326</t>
  </si>
  <si>
    <t>A Postmortem on Playtesting: Exploring the Impact of Playtesting on the Critical Reception of Video Games</t>
  </si>
  <si>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</si>
  <si>
    <t>Human engineering; Software design; Studios, Commercial viability; Design issues; Game development; Game evaluations; Games user researches; Growing Domains; Player experience; Product success, Human computer interaction</t>
  </si>
  <si>
    <t>Mirza-Babaei, P.; Stahlke, S.; Wallner, G. &amp; Nova, A.</t>
  </si>
  <si>
    <t>https://www.scopus.com/inward/record.uri?eid=2-s2.0-85091272187&amp;doi=10.1145%2f3313831.3376831&amp;partnerID=40&amp;md5=e3e9a81ff8e6e79931dd4b57c4ec3c7b</t>
  </si>
  <si>
    <t>User eXperience Management from Early Stages of Computer Game Development</t>
  </si>
  <si>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</si>
  <si>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</si>
  <si>
    <t>Mitre-Hernandez, H.; Lara-Alvarez, C.; Gonzalez-Salazar, M.; Mejia-Miranda, J. &amp; Martin, D.</t>
  </si>
  <si>
    <t>International Journal of Software Engineering and Knowledge Engineering</t>
  </si>
  <si>
    <t>1203-1220</t>
  </si>
  <si>
    <t>https://www.scopus.com/inward/record.uri?eid=2-s2.0-84993929171&amp;doi=10.1142%2fS021819401650042X&amp;partnerID=40&amp;md5=b7b0e99f9877e83adde1065c1931b87e</t>
  </si>
  <si>
    <t>Decreasing rework in video games development from a software engineering perspective</t>
  </si>
  <si>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</si>
  <si>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</si>
  <si>
    <t>Mitre-Hernández, H. A.; Lara-Alvarez, C.; González-Salazar, M. &amp; Martín, D.</t>
  </si>
  <si>
    <t>295-304</t>
  </si>
  <si>
    <t>https://www.scopus.com/inward/record.uri?eid=2-s2.0-84983206771&amp;doi=10.1007%2f978-3-319-26285-7_25&amp;partnerID=40&amp;md5=8af727542feaae6618f0721a0d14c953</t>
  </si>
  <si>
    <t>SQUARE ENIX AI Academy: A seminar series for the introduction of digital game AI</t>
  </si>
  <si>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</si>
  <si>
    <t>Computer games; Education; Interactive computer graphics; Software design; Teaching, Advanced technology; Character; Digital games; Game development; Share knowledge; Theoretical framework; Unified theory; Workshop, Game theory</t>
  </si>
  <si>
    <t>Miyake, Y.</t>
  </si>
  <si>
    <t>SIGGRAPH Asia 2015 Symposium on Education, SA 2015</t>
  </si>
  <si>
    <t>https://www.scopus.com/inward/record.uri?eid=2-s2.0-84975769810&amp;doi=10.1145%2f2818498.2818514&amp;partnerID=40&amp;md5=fbb99c889135dbb706310f3d66511765</t>
  </si>
  <si>
    <t>SQUARE ENIX AI Academy: AI workshop for blackboard architecure</t>
  </si>
  <si>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</si>
  <si>
    <t>Audition; Computer games; Interactive computer graphics, Advanced technology; AI techniques; Blackboard; Board games; Digital games; Game AI; Game development; Workshop, Software design</t>
  </si>
  <si>
    <t>https://www.scopus.com/inward/record.uri?eid=2-s2.0-84975726381&amp;doi=10.1145%2f2818498.2823472&amp;partnerID=40&amp;md5=246bec6e043a1f76c03e235ef89f425d</t>
  </si>
  <si>
    <t>Square ENIX AI academy: AI workshop for blackboard architecture</t>
  </si>
  <si>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</si>
  <si>
    <t>Audition; Computer games; Interactive computer graphics, Advanced technology; AI techniques; Blackboard; Blackboard architecture; Digital games; Game development; Tool applications; Workshop, Software design</t>
  </si>
  <si>
    <t>SA 2016 - SIGGRAPH ASIA 2016 Symposium on Education: Talks</t>
  </si>
  <si>
    <t>https://www.scopus.com/inward/record.uri?eid=2-s2.0-85006784951&amp;doi=10.1145%2f2993363.3006043&amp;partnerID=40&amp;md5=5a2c430ef5d820f271314a8358d151b9</t>
  </si>
  <si>
    <t>Developing game AI agent behaving like human by mixing reinforcement learning and supervised learning</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</si>
  <si>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</si>
  <si>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</si>
  <si>
    <t>Miyashita, S.; Lian, X.; Zeng, X.; Matsubara, T. &amp; Uehara, K.</t>
  </si>
  <si>
    <t>Proceedings - 18th IEEE/ACIS International Conference on Software Engineering, Artificial Intelligence, Networking and Parallel/Distributed Computing, SNPD 2017</t>
  </si>
  <si>
    <t>489-494</t>
  </si>
  <si>
    <t>https://www.scopus.com/inward/record.uri?eid=2-s2.0-85030846699&amp;doi=10.1109%2fSNPD.2017.8022767&amp;partnerID=40&amp;md5=801453e64e45a53cd86a5aa4e65eb717</t>
  </si>
  <si>
    <t>Interactive aged-face simulation with freehand wrinkle drawing</t>
  </si>
  <si>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</si>
  <si>
    <t>Software engineering, Criminal investigation; Entertainment application; Facial aging; Lighting conditions; Photorealistic quality; Poisson image editing; Security application; Wrinkle, Pattern recognition</t>
  </si>
  <si>
    <t>Mizokawa, A.; Maejima, A. &amp; Morishima, S.</t>
  </si>
  <si>
    <t>Proceedings - 2nd IAPR Asian Conference on Pattern Recognition, ACPR 2013</t>
  </si>
  <si>
    <t>765-769</t>
  </si>
  <si>
    <t>https://www.scopus.com/inward/record.uri?eid=2-s2.0-84899081869&amp;doi=10.1109%2fACPR.2013.179&amp;partnerID=40&amp;md5=f29513ab8fea3f22467810a70cc75289</t>
  </si>
  <si>
    <t>Software architecture for digital game mechanics: A systematic literature review</t>
  </si>
  <si>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</si>
  <si>
    <t>Computer games; Computer software reusability; Mechanics; Software architecture, Architectural solutions; Comprehensive analysis; Digital games; Game development; State of the art; Systematic literature review; Virtual worlds, Software design</t>
  </si>
  <si>
    <t>Mizutani, W. K.; K. Daros, V. &amp; Kon, F.</t>
  </si>
  <si>
    <t>https://www.scopus.com/inward/record.uri?eid=2-s2.0-85104960134&amp;doi=10.1016%2fj.entcom.2021.100421&amp;partnerID=40&amp;md5=2860813cb6f11b10a17528c90e1fe61e</t>
  </si>
  <si>
    <t>Making Hard Fun in Crowdsourced Model Checking-Balancing Crowd Engagement and Efficiency to Maximize Output in Proof by Games</t>
  </si>
  <si>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</si>
  <si>
    <t>Computer software; Crowdsourcing; Efficiency; Formal methods; Human computer interaction; Software engineering, browser-based; CEGAR; Formal model checking; Game elements; Real-world task; Second generation; Video game, Model checking</t>
  </si>
  <si>
    <t>Moffitt, K.; Ostwald, J.; Watro, R. &amp; Church, E.</t>
  </si>
  <si>
    <t>Proceedings - 2nd International Workshop on CrowdSourcing in Software Engineering, CSI-SE 2015</t>
  </si>
  <si>
    <t>30-31</t>
  </si>
  <si>
    <t>https://www.scopus.com/inward/record.uri?eid=2-s2.0-84958292165&amp;doi=10.1109%2fCSI-SE.2015.13&amp;partnerID=40&amp;md5=3d3ff445b65bb1e6b622e7de9b5a4cbc</t>
  </si>
  <si>
    <t>Playability assessment for educational computer games: Pilot study for model development</t>
  </si>
  <si>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</si>
  <si>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</si>
  <si>
    <t>Mohamed, H. &amp; Jaafar, A.</t>
  </si>
  <si>
    <t>396-407</t>
  </si>
  <si>
    <t>https://www.scopus.com/inward/record.uri?eid=2-s2.0-84887091298&amp;doi=10.1007%2f978-3-319-02958-0_36&amp;partnerID=40&amp;md5=db1c15627dac65adcfef306fde79dd30</t>
  </si>
  <si>
    <t>Double-stage features extraction for Malay vowel classification using multinomial logistic regression</t>
  </si>
  <si>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</si>
  <si>
    <t>Mohd Yusof, S. A.; Mahat, N. I.; Husni, H. &amp; Atanda, A. F.</t>
  </si>
  <si>
    <t>Compusoft</t>
  </si>
  <si>
    <t>2862-2866</t>
  </si>
  <si>
    <t>https://www.scopus.com/inward/record.uri?eid=2-s2.0-85078259271&amp;partnerID=40&amp;md5=8832d3eb27f17c3558bcd9c797cef00e</t>
  </si>
  <si>
    <t>Redefining game engine architecture through concurrency</t>
  </si>
  <si>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</si>
  <si>
    <t>Architecture; Computer games; Computer hardware; Computer software; Hardware; Multitasking; Program processors, Concurrency; Concurrent architecture; Game Engine; Internal architecture; Multi core; Performance; Proposed architectures; Real-time application, Computer architecture</t>
  </si>
  <si>
    <t>Mohebali, A. &amp; Chiew, T. K.</t>
  </si>
  <si>
    <t>767-782</t>
  </si>
  <si>
    <t>https://www.scopus.com/inward/record.uri?eid=2-s2.0-84948798238&amp;doi=10.3233%2f978-1-61499-434-3-767&amp;partnerID=40&amp;md5=bb9435d2dea1023aa62d769a801edd92</t>
  </si>
  <si>
    <t>Over the past 30 years, software developers have been conveniently taking advantage of hardware performance increase, giving little consideration to internal architecture changes of the hardware. However, hardware architectural changes like central processing unit will affect software architectures and can no longer be ignored. This is especially true for real-time applications, including computer games, which tend to push the limits of hardware and take the most advantage of available resources. By applying the concepts of concurrency, multithreading and multi-core Central Processing Unit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(5.1% to 61.2%) in the concurrent architecture over the conventional linear approach. User acceptance evaluation with several industry experts also showed encouraging feedback. © Springer International Publishing Switzerland 2015.</t>
  </si>
  <si>
    <t>Architecture; Computer games; Computer hardware; Hardware; Multitasking; Program processors, Architectural changes; Concurrency; Concurrent architecture; Game Engine; Multi core; Multi core central processing units (CPU); Performance; Proposed architectures, Computer architecture</t>
  </si>
  <si>
    <t>149-161</t>
  </si>
  <si>
    <t>https://www.scopus.com/inward/record.uri?eid=2-s2.0-84942693611&amp;doi=10.1007%2f978-3-319-17530-0_11&amp;partnerID=40&amp;md5=2f16c215c0188099f0c02e785610e716</t>
  </si>
  <si>
    <t>Evaluation on the Application of Online Games in English Education</t>
  </si>
  <si>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</si>
  <si>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</si>
  <si>
    <t>Moli, S. &amp; Faqiang, C.</t>
  </si>
  <si>
    <t>Proceedings - 2021 2nd International Conference on Education, Knowledge and Information Management, ICEKIM 2021</t>
  </si>
  <si>
    <t>252-256</t>
  </si>
  <si>
    <t>https://www.scopus.com/inward/record.uri?eid=2-s2.0-85111601977&amp;doi=10.1109%2fICEKIM52309.2021.00062&amp;partnerID=40&amp;md5=c37c7fe96764024c2be2479681d1c295</t>
  </si>
  <si>
    <t>Deep Summarization of Academic Textbooks for Adaptive Gamified Virtual Learning Environments</t>
  </si>
  <si>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</si>
  <si>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</si>
  <si>
    <t>Momenzad, M.; Majidi, B. &amp; Eshghi, M.</t>
  </si>
  <si>
    <t>88-94</t>
  </si>
  <si>
    <t>https://www.scopus.com/inward/record.uri?eid=2-s2.0-85066488685&amp;doi=10.1109%2fDGRC.2018.8712065&amp;partnerID=40&amp;md5=763e0c72b11e2f6cc069504d86902266</t>
  </si>
  <si>
    <t>Context rich digital games for better learnability in the IT project management context</t>
  </si>
  <si>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</si>
  <si>
    <t>Decision making; E-learning; Hospitals; Human computer interaction; Interactive computer graphics; Managers; Personnel training; Serious games, Computer-mediated learning; Contextual design; Design thinking; Game design; Gamification; Learnification; Serious gaming, Project management</t>
  </si>
  <si>
    <t>Monga, C.; Jain, J.; Kumar, S. &amp; Sandeep, A.</t>
  </si>
  <si>
    <t>CSEDU 2017 - Proceedings of the 9th International Conference on Computer Supported Education</t>
  </si>
  <si>
    <t>573-581</t>
  </si>
  <si>
    <t>https://www.scopus.com/inward/record.uri?eid=2-s2.0-85023750569&amp;doi=10.5220%2f0006262505730581&amp;partnerID=40&amp;md5=b21f16940dd70edb5c34ce0bb0dd6901</t>
  </si>
  <si>
    <t>Facial Expression Recognition as Dynamic Game Balancing System</t>
  </si>
  <si>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</si>
  <si>
    <t>Artificial intelligence; Balancing machines; Face recognition; Software design; Surveys, Dynamic balancing; Dynamic game; Facial expression recognition; Immersive; Player experience; Scrum methodologies; Software development methodologies, Computer games</t>
  </si>
  <si>
    <t>Moniaga, J. V.; Chowanda, A.; Prima, A.; Oscar &amp; Tri Rizqi, M. D.</t>
  </si>
  <si>
    <t>361-368</t>
  </si>
  <si>
    <t>https://www.scopus.com/inward/record.uri?eid=2-s2.0-85053106132&amp;doi=10.1016%2fj.procs.2018.08.185&amp;partnerID=40&amp;md5=e549d565a7ec69e807ae21ecbacd1309</t>
  </si>
  <si>
    <t>The Semiotic Inspection Method Applied to Usability Requirement [O método de inspeção semiótica aplicado ao requisito usabilidade]</t>
  </si>
  <si>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</si>
  <si>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</si>
  <si>
    <t>Monsalve, E. S.; Werneck, V. M. B. &amp; Leite, J. C. S. P.</t>
  </si>
  <si>
    <t>14th Ibero-American Conference on Software Engineering and 14th Workshop on Requirements Engineering, CIbSE 2011</t>
  </si>
  <si>
    <t>333-344</t>
  </si>
  <si>
    <t>https://www.scopus.com/inward/record.uri?eid=2-s2.0-84886663916&amp;partnerID=40&amp;md5=340a9ca98c5f49d757b98e72c71b1307</t>
  </si>
  <si>
    <t>Context-aware groupware systems and video games: State of the art</t>
  </si>
  <si>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</si>
  <si>
    <t>Computer science; Groupware, Collaborative systems; Context-awareness; Execution context; Groupware systems; Multiple domains; Social context; State of the art; Video game, Interactive computer graphics</t>
  </si>
  <si>
    <t>Montane-Jimenez, L. G.; Benitez-Guerrero, E. &amp; Mezura-Godoy, C.</t>
  </si>
  <si>
    <t>Proceedings - 2013 Mexican International Conference on Computer Science, ENC 2013</t>
  </si>
  <si>
    <t>55-59</t>
  </si>
  <si>
    <t>https://www.scopus.com/inward/record.uri?eid=2-s2.0-84893477491&amp;doi=10.1109%2fENC.2013.14&amp;partnerID=40&amp;md5=fc4e194ad59d68c718d36b9b45f5463b</t>
  </si>
  <si>
    <t>A context-aware architecture for improving collaboration of users in Groupware systems</t>
  </si>
  <si>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</si>
  <si>
    <t>Conceptual model; Context-Aware; Execution context; Groupware systems; Social behavior; User collaborations; Video game, Groupware; Text messaging, Cooperative communication</t>
  </si>
  <si>
    <t>Montané-Jiménez, L. G.; Benítez-Guerrero, E. &amp; Mezura-Godoy, C.</t>
  </si>
  <si>
    <t>Proceedings of the 9th IEEE International Conference on Collaborative Computing: Networking, Applications and Worksharing, COLLABORATECOM 2013</t>
  </si>
  <si>
    <t>70-76</t>
  </si>
  <si>
    <t>https://www.scopus.com/inward/record.uri?eid=2-s2.0-84893560878&amp;doi=10.4108%2ficst.collaboratecom.2013.254185&amp;partnerID=40&amp;md5=e65cc25d2773315fdeb7453c4fe0176d</t>
  </si>
  <si>
    <t>Learning game 2.0: Support for game modding as a learning activity</t>
  </si>
  <si>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</si>
  <si>
    <t>Collaborative activities; Collaborative learning; Educational activities; Game development; Learning Activity; Learning game; Modding; Programming skills, Interactive computer graphics; Software design; World Wide Web, Human computer interaction</t>
  </si>
  <si>
    <t>Monterrat, B.; Lavoué, E. &amp; George, S.</t>
  </si>
  <si>
    <t>https://www.scopus.com/inward/record.uri?eid=2-s2.0-84897750927&amp;partnerID=40&amp;md5=21b1d4d0dff642c721409425ac56fe3c</t>
  </si>
  <si>
    <t>A novel approach to neural network based intelligent systems for emotion recognition in audio signals</t>
  </si>
  <si>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</si>
  <si>
    <t>Audio systems; Computer games; Digital signal processing; Information use; Neural networks; Signal processing; Speech recognition, Affective Computing; Audio signal; Emotion recognition; Game development; Human emotion; Open-loop; Two tiers; Voting algorithm, Intelligent systems</t>
  </si>
  <si>
    <t>Mooman, A.; Mooman, A. &amp; Powers, S.</t>
  </si>
  <si>
    <t>Proceedings - 2017 IEEE International Conference on Information Reuse and Integration, IRI 2017</t>
  </si>
  <si>
    <t>115-120</t>
  </si>
  <si>
    <t>https://www.scopus.com/inward/record.uri?eid=2-s2.0-85044196828&amp;doi=10.1109%2fIRI.2017.95&amp;partnerID=40&amp;md5=1a5ce0163eca2674ff35e7b1e360621f</t>
  </si>
  <si>
    <t>Dynamic Difficulty Adjustment via Fast User Adaptation</t>
  </si>
  <si>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</si>
  <si>
    <t>Deep learning; Human computer interaction; Learning algorithms; Learning systems; Software design, Baseline methods; Game development; Game parameters; Key elements; Time-consuming tuning; User adaptation; User tests; Video game, User interfaces</t>
  </si>
  <si>
    <t>Moon, H.-S. &amp; Seo, J.</t>
  </si>
  <si>
    <t>UIST 2020 - Adjunct Publication of the 33rd Annual ACM Symposium on User Interface Software and Technology</t>
  </si>
  <si>
    <t>13-15</t>
  </si>
  <si>
    <t>https://www.scopus.com/inward/record.uri?eid=2-s2.0-85095612143&amp;doi=10.1145%2f3379350.3418578&amp;partnerID=40&amp;md5=85ecac8dc8697e37f7bb7269680e541b</t>
  </si>
  <si>
    <t>Gamification and SQL: An Empirical Study on Student Performance in a Database Course</t>
  </si>
  <si>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</si>
  <si>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</si>
  <si>
    <t>Morales-Trujillo, M. E. &amp; Garciá-Mireles, G. A.</t>
  </si>
  <si>
    <t>https://www.scopus.com/inward/record.uri?eid=2-s2.0-85102981164&amp;doi=10.1145%2f3427597&amp;partnerID=40&amp;md5=8a9d051feb40785f8b01044800f6f996</t>
  </si>
  <si>
    <t>Teaching and learning Modelling and Specification based on gamification</t>
  </si>
  <si>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</si>
  <si>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</si>
  <si>
    <t>Moreira, F.; Ferreira, M. J.; Escudero, D. F.; Pereira, C. S. &amp; Durao, N.</t>
  </si>
  <si>
    <t>https://www.scopus.com/inward/record.uri?eid=2-s2.0-85089027235&amp;doi=10.23919%2fCISTI49556.2020.9140829&amp;partnerID=40&amp;md5=c329213d8d3868757a7a21cabaa70a24</t>
  </si>
  <si>
    <t>A panorama of software architectures in game development</t>
  </si>
  <si>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</si>
  <si>
    <t>Computer game; Game development; Research areas; Software Quality; Systematic mapping; Video game, Computer software selection and evaluation; Engineering; Human computer interaction; Interactive computer graphics; Knowledge engineering; Software design, Software architecture</t>
  </si>
  <si>
    <t>Morelli, L. B. &amp; Nakagawa, E. Y.</t>
  </si>
  <si>
    <t>SEKE 2011 - Proceedings of the 23rd International Conference on Software Engineering and Knowledge Engineering</t>
  </si>
  <si>
    <t>752-757</t>
  </si>
  <si>
    <t>https://www.scopus.com/inward/record.uri?eid=2-s2.0-84855554700&amp;partnerID=40&amp;md5=f30bd52e24e8107ddcad1375daa62384</t>
  </si>
  <si>
    <t>Authenticity, ethicality, and motivation: A formal evaluation of a 10-week computer security alternate reality game for CS undergraduates</t>
  </si>
  <si>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</si>
  <si>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</si>
  <si>
    <t>Morelock, J. R. &amp; Peterson, Z.</t>
  </si>
  <si>
    <t>ASE 2018 - 2018 USENIX Workshop on Advances in Security Education, co-located with USENIX Security 2018</t>
  </si>
  <si>
    <t>https://www.scopus.com/inward/record.uri?eid=2-s2.0-85067098876&amp;partnerID=40&amp;md5=7650f4ec4a26733c32482ff5772ebaba</t>
  </si>
  <si>
    <t>Model-checking for adventure videogames</t>
  </si>
  <si>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</si>
  <si>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</si>
  <si>
    <t>Moreno-Ger, P.; Fuentes-Fernández, R.; Sierra-Rodríguez, J.-L. &amp; Fernández-Manjón, B.</t>
  </si>
  <si>
    <t>564-580</t>
  </si>
  <si>
    <t>https://www.scopus.com/inward/record.uri?eid=2-s2.0-57849090002&amp;doi=10.1016%2fj.infsof.2008.08.003&amp;partnerID=40&amp;md5=30e622213ce0dd892583eeff9c37133b</t>
  </si>
  <si>
    <t>Engagement: Gaming throughout the curriculum</t>
  </si>
  <si>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</si>
  <si>
    <t>Computer game development; Computer science education; Digital games; Game Programming; Introductory programming; Student motivation, Computer programming; Computer software; Curricula; Engineering education; Motivation; Students; Teaching, Education computing</t>
  </si>
  <si>
    <t>Morrison, B. B. &amp; Preston, J. A.</t>
  </si>
  <si>
    <t>SIGCSE'09 - Proceedings of the 40th ACM Technical Symposium on Computer Science Education</t>
  </si>
  <si>
    <t>342-346</t>
  </si>
  <si>
    <t>https://www.scopus.com/inward/record.uri?eid=2-s2.0-77952159651&amp;doi=10.1145%2f1508865.1508990&amp;partnerID=40&amp;md5=77baa0ceeec44d193e51d953e307ad18</t>
  </si>
  <si>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</si>
  <si>
    <t>Computer game development; computer science education; digital games; game programming; introductory programming; student motivation, Computer programming; Curricula; Education computing; Game theory; Motivation; Teaching, Students</t>
  </si>
  <si>
    <t>SIGCSE Bulletin Inroads</t>
  </si>
  <si>
    <t>https://www.scopus.com/inward/record.uri?eid=2-s2.0-78651528234&amp;doi=10.1145%2f1539024.1508990&amp;partnerID=40&amp;md5=f61058595ad92b87b68a2cf70956fb50</t>
  </si>
  <si>
    <t>TaggerVR: Interactive Data Analytics for Geoscience - A Novel Interface for Interactive Visual Analytics of Large Geoscientific Datasets in Cloud Repositories</t>
  </si>
  <si>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</si>
  <si>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</si>
  <si>
    <t>Morse, P.; Reading, A.; Lueg, C. &amp; Kenderdine, S.</t>
  </si>
  <si>
    <t>2015 Big Data Visual Analytics, BDVA 2015</t>
  </si>
  <si>
    <t>https://www.scopus.com/inward/record.uri?eid=2-s2.0-84962330251&amp;doi=10.1109%2fBDVA.2015.7314303&amp;partnerID=40&amp;md5=f80bd6a9cf87f5222d66c95494a2c3be</t>
  </si>
  <si>
    <t>Evaluation of the usability and playability of an exergame for executive functions stimulation and its development process</t>
  </si>
  <si>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</si>
  <si>
    <t>Ergonomics; Function evaluation, Cognitive development; Creation process; Development process; Educational game; Elementary schools; Executive function; Exergame; Experimental groups, Human computer interaction</t>
  </si>
  <si>
    <t>Mossmann, J. B.; Reategui, E. B.; Barbosa, D. N. F.; Fonseca, R. P.; Cardoso, C. O. &amp; Valadares, V. C. S.</t>
  </si>
  <si>
    <t>164-179</t>
  </si>
  <si>
    <t>https://www.scopus.com/inward/record.uri?eid=2-s2.0-85025144792&amp;doi=10.1007%2f978-3-319-58472-0_14&amp;partnerID=40&amp;md5=1efd302d074a6159cc6057b62dae7c27</t>
  </si>
  <si>
    <t>Improving Accessibility of Tactile Interaction for Older Users: Lowering Accuracy Requirements to Support Drag-and-Drop Interaction</t>
  </si>
  <si>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</si>
  <si>
    <t>Computer games; Drag; Drops; Errors; Software design; Touch screens, accessibility; Accessibility problems; accuracy; Aging population; Drag and drop; elderly; Mobile applications; Tactile interaction, Transportation</t>
  </si>
  <si>
    <t>Motti, L. G.; Vigouroux, N. &amp; Gorce, P.</t>
  </si>
  <si>
    <t>366-375</t>
  </si>
  <si>
    <t>https://www.scopus.com/inward/record.uri?eid=2-s2.0-84962800117&amp;doi=10.1016%2fj.procs.2015.09.281&amp;partnerID=40&amp;md5=ca404814589a1c65af7b07715516b412</t>
  </si>
  <si>
    <t>Real-Time Path Planning with Virtual Magnetic Fields</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</si>
  <si>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</si>
  <si>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</si>
  <si>
    <t>Moussa, M. &amp; Beltrame, G.</t>
  </si>
  <si>
    <t>IEEE Robotics and Automation Letters</t>
  </si>
  <si>
    <t>3279-3286</t>
  </si>
  <si>
    <t>https://www.scopus.com/inward/record.uri?eid=2-s2.0-85102318217&amp;doi=10.1109%2fLRA.2021.3063992&amp;partnerID=40&amp;md5=9a591a76ba9ae45a78d38cccfa6b2c83</t>
  </si>
  <si>
    <t>Let the students contruct their own fun and knowledge-learning to program by building computer games</t>
  </si>
  <si>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</si>
  <si>
    <t>Constructivism; Constructivist learning theory; Educational context; Game-based Learning; GBL; Introductory programming course; Programming education; Programming paradigms, Computer programming; Curricula; Java programming language; Research; Students; Teaching, Computer games</t>
  </si>
  <si>
    <t>Mozelius, P.; Shabalina, O.; Malliarakis, C.; Tomos, F.; Miller, C. &amp; Turner, D.</t>
  </si>
  <si>
    <t>418-426</t>
  </si>
  <si>
    <t>https://www.scopus.com/inward/record.uri?eid=2-s2.0-84893833507&amp;partnerID=40&amp;md5=182bb6f56c060ec8d82f25476ff42af1</t>
  </si>
  <si>
    <t>Game-based technologies in teaching programming in higher education: Theory and practices</t>
  </si>
  <si>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</si>
  <si>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</si>
  <si>
    <t>Mozelius, P.; Tomos, F.; Shabalina, O.; Miller, C.; Malliarakis, C.; Balan, O. C. &amp; Chickerur, S.</t>
  </si>
  <si>
    <t>Recent Patents on Computer Science</t>
  </si>
  <si>
    <t>https://www.scopus.com/inward/record.uri?eid=2-s2.0-84981743122&amp;doi=10.2174%2f2213275908666151030212745&amp;partnerID=40&amp;md5=dcdbf839b8300b186e1fa4c7dab7c4ef</t>
  </si>
  <si>
    <t>IP-please, design and development of an educational game on IT-Security</t>
  </si>
  <si>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</si>
  <si>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</si>
  <si>
    <t>Mozelius, P.; Lesley, C. &amp; Olsson, O.</t>
  </si>
  <si>
    <t>492-499</t>
  </si>
  <si>
    <t>https://www.scopus.com/inward/record.uri?eid=2-s2.0-84996879839&amp;partnerID=40&amp;md5=c1e80617bdda30d8bafaa0c9e936120b</t>
  </si>
  <si>
    <t>Unity application testing automation with appium and image recognition</t>
  </si>
  <si>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</si>
  <si>
    <t>Computer games; Graphical user interfaces; Image recognition; Instrument testing; Pattern matching; Pipelines; Smoke; Testing, Appium; Non-native; OpenCV; Smoke test; Unity, Automation</t>
  </si>
  <si>
    <t>Mozgovoy, M. &amp; Pyshkin, E.</t>
  </si>
  <si>
    <t>139-150</t>
  </si>
  <si>
    <t>https://www.scopus.com/inward/record.uri?eid=2-s2.0-85040253749&amp;doi=10.1007%2f978-3-319-71734-0_12&amp;partnerID=40&amp;md5=68f73ea93827bd30643411c72767678a</t>
  </si>
  <si>
    <t>AR markerless game</t>
  </si>
  <si>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</si>
  <si>
    <t>Augmented reality; User experience, Augmented reality applications; Ground planes; Markerless; Markerless tracking; Mobile augmented reality; Portable phones; Video game; Virtual objects, Human computer interaction</t>
  </si>
  <si>
    <t>Mubarak, S.; Ahmed, K.; Khan, J. &amp; Khan, M. N. A.</t>
  </si>
  <si>
    <t>ICISCT 2020 - 2nd International Conference on Information Science and Communication Technology</t>
  </si>
  <si>
    <t>https://www.scopus.com/inward/record.uri?eid=2-s2.0-85084960463&amp;doi=10.1109%2fICISCT49550.2020.9080041&amp;partnerID=40&amp;md5=b2cf45ba1a888789bbeb2b333c6dea96</t>
  </si>
  <si>
    <t>Movement-based game guidelines</t>
  </si>
  <si>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</si>
  <si>
    <t>Computer games; Design; Human engineering; Research, Digital games; Exertion; Movement-based games; Play; Whole-body interactions, Software design</t>
  </si>
  <si>
    <t>Mueller, F. F. &amp; Isbister, K.</t>
  </si>
  <si>
    <t>2191-2200</t>
  </si>
  <si>
    <t>https://www.scopus.com/inward/record.uri?eid=2-s2.0-84900453676&amp;doi=10.1145%2f2556288.2557163&amp;partnerID=40&amp;md5=df3e7ab571396e718af03cd804ee29fa</t>
  </si>
  <si>
    <t>cited By 103</t>
  </si>
  <si>
    <t>Non-cooperative and cooperative game approaches for load balancing in distributed systems</t>
  </si>
  <si>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</si>
  <si>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</si>
  <si>
    <t>Mulyadi, F. &amp; Akkarajitsakul, K.</t>
  </si>
  <si>
    <t>https://www.scopus.com/inward/record.uri?eid=2-s2.0-85073257763&amp;doi=10.1145%2f3348445.3348477&amp;partnerID=40&amp;md5=538fb032e28265db9f7341bcc3fb789a</t>
  </si>
  <si>
    <t>Game lab: A practical learning approach for game development</t>
  </si>
  <si>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</si>
  <si>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</si>
  <si>
    <t>Munkvold, R. I.</t>
  </si>
  <si>
    <t>472-479</t>
  </si>
  <si>
    <t>https://www.scopus.com/inward/record.uri?eid=2-s2.0-85036453258&amp;partnerID=40&amp;md5=0d4bd7447b3e76bf6e73e9659638dbe9</t>
  </si>
  <si>
    <t>Developing Computational Thinking Skills in Adolescents with Autism Spectrum Disorder Through Digital Game Programming</t>
  </si>
  <si>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</si>
  <si>
    <t>Computer games, Autism spectrum disorders; Children and adolescents; Cognitive flexibility; Computational thinkings; Game design; Game Programming; Interpersonal relationship; neurodiversity, Diseases</t>
  </si>
  <si>
    <t>Munoz, R.; Villarroel, R.; Barcelos, T. S.; Riquelme, F.; Quezada, A. &amp; Bustos-Valenzuela, P.</t>
  </si>
  <si>
    <t>63880-63889</t>
  </si>
  <si>
    <t>https://www.scopus.com/inward/record.uri?eid=2-s2.0-85055161154&amp;doi=10.1109%2fACCESS.2018.2877417&amp;partnerID=40&amp;md5=8ab22d7ba2cf64b2402a8ef1e57a4cee</t>
  </si>
  <si>
    <t>Applying gamification elements to build teams for software development</t>
  </si>
  <si>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</si>
  <si>
    <t>Application programs; Computer games, Behavioural studies; Collaborative Work; Game elements; Game environment; Gamification; Software development environment; Team building, Software design</t>
  </si>
  <si>
    <t>Muñoz, M.; Negrón, A. P. P.; Mejia, J.; Gasca-Hurtado, G. P.; Gómez-Alvarez, M. C. &amp; Hernández, L.</t>
  </si>
  <si>
    <t>IET Software</t>
  </si>
  <si>
    <t>99-105</t>
  </si>
  <si>
    <t>https://www.scopus.com/inward/record.uri?eid=2-s2.0-85063905547&amp;doi=10.1049%2fiet-sen.2018.5088&amp;partnerID=40&amp;md5=8b74da9f3725d0fdc959f9daa63042f0</t>
  </si>
  <si>
    <t>Experimental feedback on Prog&amp;Play: A serious game for programming practice</t>
  </si>
  <si>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</si>
  <si>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</si>
  <si>
    <t>Muratet, M.; Torguet, P.; Viallet, F. &amp; Jessel, J. P.</t>
  </si>
  <si>
    <t>61-73</t>
  </si>
  <si>
    <t>https://www.scopus.com/inward/record.uri?eid=2-s2.0-84862496813&amp;doi=10.1111%2fj.1467-8659.2010.01829.x&amp;partnerID=40&amp;md5=2ba0b0556e61a6a8737258281ef3cdc9</t>
  </si>
  <si>
    <t>Developing children's cultural awareness and empathy through games and fairy tales</t>
  </si>
  <si>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</si>
  <si>
    <t>Design; Software design, Art educations; Cultural awareness; Early childhoods; Empathy; Fairy tales; Game development, Computer games</t>
  </si>
  <si>
    <t>Muravevskaia, E.; Tavassoli, F. &amp; Gardner-McCune, C.</t>
  </si>
  <si>
    <t>Proceedings of IDC 2016 - The 15th International Conference on Interaction Design and Children</t>
  </si>
  <si>
    <t>701-706</t>
  </si>
  <si>
    <t>https://www.scopus.com/inward/record.uri?eid=2-s2.0-84985905456&amp;doi=10.1145%2f2930674.2935998&amp;partnerID=40&amp;md5=5439ee5867a522ff676028ceeef89ac0</t>
  </si>
  <si>
    <t>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</si>
  <si>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</si>
  <si>
    <t>Human computer interaction; Interactive computer graphics; Obsolescence; Software engineering; Surveys, Automated testing; Engineering community; Flexible behaviors; games; practices; Software industry; Technical constraints; Video game development, Software design</t>
  </si>
  <si>
    <t>Murphy-Hill, E.; Zimmermann, T. &amp; Nagappan, N.</t>
  </si>
  <si>
    <t>https://www.scopus.com/inward/record.uri?eid=2-s2.0-84994106753&amp;doi=10.1145%2f2568225.2568226&amp;partnerID=40&amp;md5=4f35d59706ef8d41fc7115e733b1a12d</t>
  </si>
  <si>
    <t>cited By 88</t>
  </si>
  <si>
    <t>Synthesized essence: What game jams teach about prototyping of new software products</t>
  </si>
  <si>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</si>
  <si>
    <t>agile; Game development; New product development; Participatory design; Prototyping, Computer software; Concurrent engineering; Innovation; Job analysis; Product design; Rapid prototyping; Software prototyping; Strategic planning, Software design</t>
  </si>
  <si>
    <t>Musil, J.; Schweda, A.; Winkler, D. &amp; Biffl, S.</t>
  </si>
  <si>
    <t>183-186</t>
  </si>
  <si>
    <t>https://www.scopus.com/inward/record.uri?eid=2-s2.0-77954713312&amp;doi=10.1145%2f1810295.1810325&amp;partnerID=40&amp;md5=1838c6f072d17c9c7dbb324309f59cee</t>
  </si>
  <si>
    <t>Improving video game development: Facilitating heterogeneous team collaboration through flexible software processes</t>
  </si>
  <si>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</si>
  <si>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</si>
  <si>
    <t>83-94</t>
  </si>
  <si>
    <t>https://www.scopus.com/inward/record.uri?eid=2-s2.0-77957584727&amp;doi=10.1007%2f978-3-642-15666-3_8&amp;partnerID=40&amp;md5=2ef015be6a98b89f69ce41e057621d26</t>
  </si>
  <si>
    <t>Video game control dimensionality analysis</t>
  </si>
  <si>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</si>
  <si>
    <t>Interactive computer graphics; Multivariant analysis; Software design, Dimensionality analysis; Game controller; Game designers; Learning game; Perceived difficulties; Video game; Xbox 360; Xbox 360 console, Human computer interaction</t>
  </si>
  <si>
    <t>Mustaquim, M. M. &amp; Nyström, T.</t>
  </si>
  <si>
    <t>https://www.scopus.com/inward/record.uri?eid=2-s2.0-84955581570&amp;doi=10.1145%2f2677758.2677784&amp;partnerID=40&amp;md5=a41329151f4ba78d5c10390329dfb15c</t>
  </si>
  <si>
    <t>Bringing digital games to user research and user experience</t>
  </si>
  <si>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</si>
  <si>
    <t>Digital games; Empirical method; Entertainment; Game metrics; Playtesting; User experiences (ux); User study, Computer games; Software design; Surveys, Research</t>
  </si>
  <si>
    <t>Nacke, L.; Niesenhaus, J.; Engl, S.; Canossa, A.; Kuikkaniemi, K. &amp; Immich, T.</t>
  </si>
  <si>
    <t>https://www.scopus.com/inward/record.uri?eid=2-s2.0-84889237803&amp;partnerID=40&amp;md5=2b98da6073446f4b7ee37b4f13bdd9b7</t>
  </si>
  <si>
    <t>Games and play sig: Engaging underrepresented communities</t>
  </si>
  <si>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</si>
  <si>
    <t>Human engineering; Nonprofit organization; Studios, Educational game; Game development; Mobile games; Research papers, Software design</t>
  </si>
  <si>
    <t>Nacke, L. E.; Mirza-Babaei, P.; Spiel, K.; Toups, Z. O. &amp; Isbister, K.</t>
  </si>
  <si>
    <t>https://www.scopus.com/inward/record.uri?eid=2-s2.0-85052018925&amp;doi=10.1145%2f3170427.3185360&amp;partnerID=40&amp;md5=add22b051a3a005a152ba6be8c7afa4e</t>
  </si>
  <si>
    <t>Virtual competitions and the gamer’s dilemma</t>
  </si>
  <si>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</si>
  <si>
    <t>Competition; Computer aided software engineering; Crime; Dissolution; Ethical aspects; Interactive computer graphics; Sports, Gameplay; Gamer's dilemma; Simulation games; Story telling; Video game; Virtual acts; Virtual character, Human computer interaction</t>
  </si>
  <si>
    <t>Nader, K.</t>
  </si>
  <si>
    <t>239-245</t>
  </si>
  <si>
    <t>https://www.scopus.com/inward/record.uri?eid=2-s2.0-85081910219&amp;doi=10.1007%2fs10676-020-09532-4&amp;partnerID=40&amp;md5=247bbfb4410b4f3c229d2e37d3fedb80</t>
  </si>
  <si>
    <t>Effect of educational computer games on student creativity</t>
  </si>
  <si>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</si>
  <si>
    <t>Complex problems; Computer game; Creative skills; Creativity; Critical thinking; Educational computer game; Flexibility; Human creativity; Originality; Paired comparison; Video game, Fluidity; Human computer interaction; Interactive computer graphics; Software testing, Students</t>
  </si>
  <si>
    <t>Naeini, F. H. &amp; Masood, M.</t>
  </si>
  <si>
    <t>Research Journal of Applied Sciences, Engineering and Technology</t>
  </si>
  <si>
    <t>5280-5284</t>
  </si>
  <si>
    <t>https://www.scopus.com/inward/record.uri?eid=2-s2.0-84869838972&amp;partnerID=40&amp;md5=76c5a480a154be3de836b6091f072a33</t>
  </si>
  <si>
    <t>User Experience of Educational Games: A Review of the Elements</t>
  </si>
  <si>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</si>
  <si>
    <t>Computer games; Education; Information systems; Product design, Digital games; Educational game; Human computer interaction (HCI); User experience; User experiences (ux), Human computer interaction</t>
  </si>
  <si>
    <t>Nagalingam, V. &amp; Ibrahim, R.</t>
  </si>
  <si>
    <t>423-433</t>
  </si>
  <si>
    <t>https://www.scopus.com/inward/record.uri?eid=2-s2.0-84964010252&amp;doi=10.1016%2fj.procs.2015.12.123&amp;partnerID=40&amp;md5=30621eaee4ff0aff593b2fe64036ee08</t>
  </si>
  <si>
    <t>EDUGXQ: User experience instrument for educational games' evaluation</t>
  </si>
  <si>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</si>
  <si>
    <t>Nagalingam, V.; Ibrahim, R. &amp; Yusoff, R. C. M.</t>
  </si>
  <si>
    <t>International Journal of Advanced Computer Science and Applications</t>
  </si>
  <si>
    <t>562-569</t>
  </si>
  <si>
    <t>https://www.scopus.com/inward/record.uri?eid=2-s2.0-85080144256&amp;doi=10.14569%2fijacsa.2020.0110170&amp;partnerID=40&amp;md5=b1a73ba0bcc0f7fddb43a417adb7c414</t>
  </si>
  <si>
    <t>Exploring game design for cybersecurity training</t>
  </si>
  <si>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</si>
  <si>
    <t>Computer games; Computer simulation; Intelligent systems; Software design; Teaching, Cyber defense; Cyber security; Game design; Game models; Gaming, Personnel training</t>
  </si>
  <si>
    <t>Nagarajan, A.; Allbeck, J. M.; Sood, A. &amp; Janssen, T. L.</t>
  </si>
  <si>
    <t>Proceedings - 2012 IEEE International Conference on Cyber Technology in Automation, Control, and Intelligent Systems, CYBER 2012</t>
  </si>
  <si>
    <t>https://www.scopus.com/inward/record.uri?eid=2-s2.0-84901677265&amp;doi=10.1109%2fCYBER.2012.6392562&amp;partnerID=40&amp;md5=ae0ddccddc950921e8059d690cbc5833</t>
  </si>
  <si>
    <t>Pathfinder: The Behavioural and Motivational Effects of Collectibles in Gamified Software Training</t>
  </si>
  <si>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</si>
  <si>
    <t>Computer software; Human engineering, Gamification; Instructional software; Non essential; Photoediting; Research support; Secondary tasks; Software skills; Software training; Software use; Video-games, Human computer interaction</t>
  </si>
  <si>
    <t>Naglé, T.; Bateman, S. &amp; Birk, M. V.</t>
  </si>
  <si>
    <t>https://www.scopus.com/inward/record.uri?eid=2-s2.0-85117150906&amp;doi=10.1145%2f3474691&amp;partnerID=40&amp;md5=d42d88b4a9a7563874185d526697806b</t>
  </si>
  <si>
    <t>Game programmers with secure coding</t>
  </si>
  <si>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</si>
  <si>
    <t>Codes (symbols); Computer software; Distributed computer systems; Network security; Reengineering; Security systems; Software design; Web services; Websites, 5W1H; Agile software development; Scrum; Secure coding; Service oriented computing; Software reengineering, Computer games</t>
  </si>
  <si>
    <t>Nagmoti, R.; Chung, S. &amp; Endicott-Popovsky, B.</t>
  </si>
  <si>
    <t>https://www.scopus.com/inward/record.uri?eid=2-s2.0-82855182056&amp;doi=10.5176%2f978-981-08-5480-5_043&amp;partnerID=40&amp;md5=e1faa4c1539126153239d7db9944e097</t>
  </si>
  <si>
    <t>Secure virtual machine allocation against attacks using support value based game policy</t>
  </si>
  <si>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</si>
  <si>
    <t>Cloud computing; Computation theory; Computer games; Energy efficiency; Game theory; Network security, Cloud computing environments; Cloud environments; Game policies; Link utilization; Security challenges; Standard deviation; Virtual machine allocations; Workload balance, Virtual machine</t>
  </si>
  <si>
    <t>Naik, B. B.; Singh, D. &amp; Samaddar, A. B.</t>
  </si>
  <si>
    <t>https://www.scopus.com/inward/record.uri?eid=2-s2.0-85077881728&amp;doi=10.1002%2fdac.4299&amp;partnerID=40&amp;md5=ee6fc04dfb7f4547d1bafc20c41eea04</t>
  </si>
  <si>
    <t>From Interactive Simulations Towards Decision Patterns in Conflict Situations</t>
  </si>
  <si>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</si>
  <si>
    <t>Computer games; Information systems; Software testing, Artificial intelligence systems; Conflict analysis; Decision patterns; Experimental environment; Interactive Simulation Environments; Interactive simulation systems; Interactive simulations; Professional systems, Information use</t>
  </si>
  <si>
    <t>Najgebauer, A.</t>
  </si>
  <si>
    <t>https://www.scopus.com/inward/record.uri?eid=2-s2.0-85072831658&amp;doi=10.1007%2f978-3-030-30604-5_9&amp;partnerID=40&amp;md5=6fafff9a0638ca47f44246104cfc0241</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</si>
  <si>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</si>
  <si>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</si>
  <si>
    <t>Application programs; C (programming language); Computer software; Distributed computer systems; Software design, Collaborative practices; Competitive success; Emergence; Envizioning; Interpretive; Software products; Systems and software; Theoretical framework, Computer games</t>
  </si>
  <si>
    <t>Nandhakumar, J.; Panourgias, N. S. &amp; Scarbrough, H.</t>
  </si>
  <si>
    <t>933-955</t>
  </si>
  <si>
    <t>https://www.scopus.com/inward/record.uri?eid=2-s2.0-84891757772&amp;doi=10.1287%2fisre.2013.0482&amp;partnerID=40&amp;md5=3bb4aee014e94a42af7323e59f6e2f01</t>
  </si>
  <si>
    <t>Measuring visual consistency in 3D rendering systems</t>
  </si>
  <si>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</si>
  <si>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</si>
  <si>
    <t>Nantes, A.; Brown, R. &amp; Maire, F.</t>
  </si>
  <si>
    <t>43-51</t>
  </si>
  <si>
    <t>https://www.scopus.com/inward/record.uri?eid=2-s2.0-84868700126&amp;partnerID=40&amp;md5=17b0152a2a1f8995725a8c3620ffac1c</t>
  </si>
  <si>
    <t>Neural network-based detection of virtual environment anomalies</t>
  </si>
  <si>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</si>
  <si>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</si>
  <si>
    <t>1711-1728</t>
  </si>
  <si>
    <t>https://www.scopus.com/inward/record.uri?eid=2-s2.0-84885910143&amp;doi=10.1007%2fs00521-012-1132-x&amp;partnerID=40&amp;md5=9e1bca2c187aeb8df87c0e4f84994655</t>
  </si>
  <si>
    <t>Alien Escapade - The Game</t>
  </si>
  <si>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</si>
  <si>
    <t>Earth (planet); Entertainment industry; Interactive computer graphics; Smartphones; Software design; Surveys, alien escapade; endless runner; Game development; Gaming consoles; Integral part; Popular platform; Video game; Video game industry, Human computer interaction</t>
  </si>
  <si>
    <t>Naruka, D. S. &amp; Swamidurai, R.</t>
  </si>
  <si>
    <t>https://www.scopus.com/inward/record.uri?eid=2-s2.0-85082382853&amp;doi=10.1109%2fSoutheastCon42311.2019.9020659&amp;partnerID=40&amp;md5=d223ac8dc215189080ab2f01285e8123</t>
  </si>
  <si>
    <t>Using game engines and graphic technologies for ray-tracing in future wireless</t>
  </si>
  <si>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</si>
  <si>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</si>
  <si>
    <t>Navarro, A.; Guevara, D. &amp; Cardona, N.</t>
  </si>
  <si>
    <t>8th European Conference on Antennas and Propagation, EuCAP 2014</t>
  </si>
  <si>
    <t>1780-1784</t>
  </si>
  <si>
    <t>https://www.scopus.com/inward/record.uri?eid=2-s2.0-84908632012&amp;doi=10.1109%2fEuCAP.2014.6902139&amp;partnerID=40&amp;md5=088bab3b9b3fee09556dcac0974d1bec</t>
  </si>
  <si>
    <t>Biofeedback Methods in Entertainment Video Games: A Review of Physiological Interaction Techniques</t>
  </si>
  <si>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</si>
  <si>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</si>
  <si>
    <t>Navarro, D.; Sundstedt, V. &amp; Garro, V.</t>
  </si>
  <si>
    <t>https://www.scopus.com/inward/record.uri?eid=2-s2.0-85117119113&amp;doi=10.1145%2f3474695&amp;partnerID=40&amp;md5=0964eae1ded299edeb18a905eecb9237</t>
  </si>
  <si>
    <t>A methodology for the design and development of gamified mobile apps for monitoring cancer survivors</t>
  </si>
  <si>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</si>
  <si>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</si>
  <si>
    <t>Navarro-Alamán, J.; Lacuesta, R.; Garcia-Magariño, I. &amp; Gallardo, J.</t>
  </si>
  <si>
    <t>Journal of Biomedical Informatics</t>
  </si>
  <si>
    <t>https://www.scopus.com/inward/record.uri?eid=2-s2.0-85084314121&amp;doi=10.1016%2fj.jbi.2020.103439&amp;partnerID=40&amp;md5=8cdf812ef0baa259b8cc8b965be66a20</t>
  </si>
  <si>
    <t>Optimally resilient strategies in pushdown safety games</t>
  </si>
  <si>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</si>
  <si>
    <t>Discrete measure; Exponential time; External influences; Initial configuration; Observed systems; PSPACE-complete; Pushdown systems; Reactive synthesis, Computer games</t>
  </si>
  <si>
    <t>Neider, D.; Totzke, P. &amp; Zimmermann, M.</t>
  </si>
  <si>
    <t>https://www.scopus.com/inward/record.uri?eid=2-s2.0-85090507881&amp;doi=10.4230%2fLIPIcs.MFCS.2020.74&amp;partnerID=40&amp;md5=ee9752090cf9a92ed5553e78d6b7c94c</t>
  </si>
  <si>
    <t>A requirements analysis for videogame design support tools</t>
  </si>
  <si>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</si>
  <si>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</si>
  <si>
    <t>Nelson, M. J. &amp; Mateas, M.</t>
  </si>
  <si>
    <t>137-144</t>
  </si>
  <si>
    <t>https://www.scopus.com/inward/record.uri?eid=2-s2.0-77953596002&amp;doi=10.1145%2f1536513.1536543&amp;partnerID=40&amp;md5=f7b4f365ee2d54f03817ac6f2b54459b</t>
  </si>
  <si>
    <t>Software diversity: Security, entropy and game theory</t>
  </si>
  <si>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</si>
  <si>
    <t>Game theory, Bipartite graphs; Capture the flag; Computer hosts; Defense strategy; Diversity metrics; Simple modeling; Software diversity; Software monoculture, Computer games</t>
  </si>
  <si>
    <t>Neti, S.; Somayaji, A. &amp; Locasto, M. E.</t>
  </si>
  <si>
    <t>HotSec 2012 - 7th USENIX Workshop on Hot Topics in Security</t>
  </si>
  <si>
    <t>https://www.scopus.com/inward/record.uri?eid=2-s2.0-84893360595&amp;partnerID=40&amp;md5=0e56e74c211dbcb7264055cfea62e3f8</t>
  </si>
  <si>
    <t>A systematic computerized training program for using Sensory Substitution Devices in real-life</t>
  </si>
  <si>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</si>
  <si>
    <t>Computer games; Curricula; Object recognition; Patient rehabilitation; Personnel training; Virtual reality, blindness; generalization; Multisensory; Sensory substitution; Vision impairments, Software testing</t>
  </si>
  <si>
    <t>Netzer, O.; Buchs, G.; Heimler, B. &amp; Amedi, A.</t>
  </si>
  <si>
    <t>International Conference on Virtual Rehabilitation, ICVR</t>
  </si>
  <si>
    <t>https://www.scopus.com/inward/record.uri?eid=2-s2.0-85080145590&amp;doi=10.1109%2fICVR46560.2019.8994518&amp;partnerID=40&amp;md5=b2af2592cf5191ea49e088a7c21e9c0f</t>
  </si>
  <si>
    <t>Evaluating the impact of serious games: the effect of gaming on entrepreneurial intent</t>
  </si>
  <si>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</si>
  <si>
    <t>Newbery, R.; Lean, J. &amp; Moizer, J.</t>
  </si>
  <si>
    <t>733-749</t>
  </si>
  <si>
    <t>https://www.scopus.com/inward/record.uri?eid=2-s2.0-85006512023&amp;doi=10.1108%2fITP-05-2015-0111&amp;partnerID=40&amp;md5=ef97ad203dad34fa33ef3f972212b862</t>
  </si>
  <si>
    <t>Computer Chess Endgame Play with Pawns: Then and Now</t>
  </si>
  <si>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</si>
  <si>
    <t>Software testing, Computer chess, Computer games</t>
  </si>
  <si>
    <t>Newborn, M. &amp; Hyatt, R.</t>
  </si>
  <si>
    <t>ICGA Journal</t>
  </si>
  <si>
    <t>195-206</t>
  </si>
  <si>
    <t>https://www.scopus.com/inward/record.uri?eid=2-s2.0-84958627903&amp;doi=10.3233%2fICG-2014-37402&amp;partnerID=40&amp;md5=330387189bf69ae8740ada24c64c247c</t>
  </si>
  <si>
    <t>A game theoretic-based distributed detection method for VM-to-hypervisor attacks in cloud environment</t>
  </si>
  <si>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</si>
  <si>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</si>
  <si>
    <t>Nezarat, A. &amp; Shams, Y.</t>
  </si>
  <si>
    <t>4407-4427</t>
  </si>
  <si>
    <t>https://www.scopus.com/inward/record.uri?eid=2-s2.0-85016513359&amp;doi=10.1007%2fs11227-017-2025-7&amp;partnerID=40&amp;md5=fef738bfbf3ec6842efa3d7c9d5a2276</t>
  </si>
  <si>
    <t>A review of affective user-centered design for video games</t>
  </si>
  <si>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</si>
  <si>
    <t>Graphical user interfaces; Software design; User centered design, Affective design; affective gaming; Degree of interaction; Development process; Human computer interaction (HCI); Interaction design; Social communications; Video game, Human computer interaction</t>
  </si>
  <si>
    <t>Ng, Y. Y. &amp; Khong, C. W.</t>
  </si>
  <si>
    <t>79-84</t>
  </si>
  <si>
    <t>https://www.scopus.com/inward/record.uri?eid=2-s2.0-84921727778&amp;doi=10.1109%2fIUSER.2014.7002681&amp;partnerID=40&amp;md5=bc27f5ffc0300dc862c73b85f7f674de</t>
  </si>
  <si>
    <t>Multi-user screen sharing in multi-display groupware</t>
  </si>
  <si>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</si>
  <si>
    <t>Computer graphics; Computer vision; Groupware; Human computer interaction; Information dissemination; Visualization, CSCW; Mixed presence groupware; Multi displays; Remote collaboration; WYSIWIS, Computer games</t>
  </si>
  <si>
    <t>Ng, C. J.; Takatsuka, M. &amp; Lim, T. M.</t>
  </si>
  <si>
    <t>https://www.scopus.com/inward/record.uri?eid=2-s2.0-85073119370&amp;doi=10.33965%2fihci2019_201906l013&amp;partnerID=40&amp;md5=124e24b605f9fb4240699f9aefefcc69</t>
  </si>
  <si>
    <t>Seagull: A bird's-eye view of the evolution of technical games research</t>
  </si>
  <si>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</si>
  <si>
    <t>Data mining; Data visualization; Flocculation; Visualization, Co-evolution; Data mining algorithm; Entertainment computing; Field mapping; Field visualization; Interactive visualization systems; Interactive visualization tool; Meta analysis, Computer games</t>
  </si>
  <si>
    <t>Nguyen, T.-H. D.; Melcer, E.; Canossa, A.; Isbister, K. &amp; Seif El-Nasr, M.</t>
  </si>
  <si>
    <t>88-104</t>
  </si>
  <si>
    <t>https://www.scopus.com/inward/record.uri?eid=2-s2.0-85042334636&amp;doi=10.1016%2fj.entcom.2018.02.002&amp;partnerID=40&amp;md5=75231e7b53f67ac7957814f0a401ff6b</t>
  </si>
  <si>
    <t>Evolutionary Behavior Tree Approaches for Navigating Platform Games</t>
  </si>
  <si>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</si>
  <si>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</si>
  <si>
    <t>Nicolau, M.; Perez-Liebana, D.; Oneill, M. &amp; Brabazon, A.</t>
  </si>
  <si>
    <t>227-238</t>
  </si>
  <si>
    <t>https://www.scopus.com/inward/record.uri?eid=2-s2.0-85017629214&amp;doi=10.1109%2fTCIAIG.2016.2543661&amp;partnerID=40&amp;md5=ac3e383874323024191416719684d91a</t>
  </si>
  <si>
    <t>Identity Performance in Roleplaying Games</t>
  </si>
  <si>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</si>
  <si>
    <t>Nielsen, D.</t>
  </si>
  <si>
    <t>45-56</t>
  </si>
  <si>
    <t>https://www.scopus.com/inward/record.uri?eid=2-s2.0-84943654336&amp;doi=10.1016%2fj.compcom.2015.09.003&amp;partnerID=40&amp;md5=a27fe6f1efac9bb72111f2c4730a1060</t>
  </si>
  <si>
    <t>Turning shortcomings into challenges: Brain-computer interfaces for games</t>
  </si>
  <si>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</si>
  <si>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</si>
  <si>
    <t>Nijholt, A.; Reuderink, B. &amp; Bos, D. O.</t>
  </si>
  <si>
    <t>Lecture Notes of the Institute for Computer Sciences, Social-Informatics and Telecommunications Engineering</t>
  </si>
  <si>
    <t>153-168</t>
  </si>
  <si>
    <t>https://www.scopus.com/inward/record.uri?eid=2-s2.0-84885888231&amp;doi=10.1007%2f978-3-642-02315-6_15&amp;partnerID=40&amp;md5=9d470cbc9f2753d8bef88a4ed1d7107e</t>
  </si>
  <si>
    <t>cited By 43</t>
  </si>
  <si>
    <t>Algorithm A and Design Patterns used in Unity Video Game development</t>
  </si>
  <si>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</si>
  <si>
    <t>Human computer interaction, Design pattern (DPs); Design Patterns; Development platform; Game development; Software games; Video game development, Software design</t>
  </si>
  <si>
    <t>Nikolaeva, D.; Safi, M.; Mihailov, M.; Georgiev, A.; Bozhikova, V. &amp; Stoeva, M.</t>
  </si>
  <si>
    <t>2020 International Conference Automatics and Informatics, ICAI 2020 - Proceedings</t>
  </si>
  <si>
    <t>https://www.scopus.com/inward/record.uri?eid=2-s2.0-85100086694&amp;doi=10.1109%2fICAI50593.2020.9311327&amp;partnerID=40&amp;md5=ad3239559327b615c02f93dcdd9631e7</t>
  </si>
  <si>
    <t>A differentiated virtual resource allocation strategy based on game model for multi-tenant applications</t>
  </si>
  <si>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</si>
  <si>
    <t>Cloud computing; Computer games; Distributed database systems; Operating costs, Allocation strategy; Cloud service providers; Game models; Multi tenants; Resource allocation strategies; Resource requirements; Resource utilizations; Resources allocation, Resource allocation</t>
  </si>
  <si>
    <t>Ningjiang, C.; Ying, T.; Xiang, L.; Xiaoyu, L. &amp; Ruwei, H.</t>
  </si>
  <si>
    <t>International Journal of Grid and Distributed Computing</t>
  </si>
  <si>
    <t>https://www.scopus.com/inward/record.uri?eid=2-s2.0-85027061298&amp;doi=10.14257%2fijgdc.2016.9.9.03&amp;partnerID=40&amp;md5=94f584b2db44c23aacfc63fc1a4b4da7</t>
  </si>
  <si>
    <t>Join token-based event handling: A comprehensive framework for game programming</t>
  </si>
  <si>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</si>
  <si>
    <t>Concurrent activities; Event handling; Game Programming; Multiple tokens; Scripting languages; State-dependent; Video game, Computer programming languages; Concurrency control; Interactive computer graphics, Human computer interaction</t>
  </si>
  <si>
    <t>Nishimori, T. &amp; Kuno, Y.</t>
  </si>
  <si>
    <t>119-138</t>
  </si>
  <si>
    <t>https://www.scopus.com/inward/record.uri?eid=2-s2.0-84861649196&amp;doi=10.1007%2f978-3-642-28830-2_7&amp;partnerID=40&amp;md5=b471352423ca91091c746687835066f3</t>
  </si>
  <si>
    <t>Join token: A language mechanism for programming interactive games</t>
  </si>
  <si>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</si>
  <si>
    <t>Computer programming languages; Interactive computer graphics; Software design, Concurrent activities; Game development; Interactive games; ITS evaluation; Multiple tokens; Scripting languages; State-dependent; Video game, Human computer interaction</t>
  </si>
  <si>
    <t>19-25</t>
  </si>
  <si>
    <t>https://www.scopus.com/inward/record.uri?eid=2-s2.0-84860990267&amp;doi=10.1016%2fj.entcom.2011.09.001&amp;partnerID=40&amp;md5=1042b30405fb54633d762f5a2236c523</t>
  </si>
  <si>
    <t>A practice of collaborative project-based learning for mutual edification between programming skill and artistic craftsmanship</t>
  </si>
  <si>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</si>
  <si>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</si>
  <si>
    <t>Nitta, N.; Takemura, Y. &amp; Kume, I.</t>
  </si>
  <si>
    <t>https://www.scopus.com/inward/record.uri?eid=2-s2.0-77951478238&amp;doi=10.1109%2fFIE.2009.5350397&amp;partnerID=40&amp;md5=cd1f7db791a6872eed4520e64e98c605</t>
  </si>
  <si>
    <t>Objects and their participation in the interdisciplinary design and development of computer games</t>
  </si>
  <si>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</si>
  <si>
    <t>Aesthetics; Art; Boundary objects; Collaboration; Computer game; Development; Interdisciplinarity; Practices; Representation, Bridges; Computer software; Design; Information systems; Mathematical programming, Human computer interaction</t>
  </si>
  <si>
    <t>17th European Conference on Information Systems, ECIS 2009</t>
  </si>
  <si>
    <t>https://www.scopus.com/inward/record.uri?eid=2-s2.0-84870710609&amp;partnerID=40&amp;md5=f741cf13a974c5a66efc5445af96c4ec</t>
  </si>
  <si>
    <t>Towards adaptive deep reinforcement game balancing</t>
  </si>
  <si>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</si>
  <si>
    <t>Human computer interaction; Intelligent agents; Interactive computer graphics; Machine learning; Reinforcement learning; Software design, 3-D environments; Dynamic balancing; Game balancing; Game development; Game-Based; Playability; Reward function; Video game, Deep learning</t>
  </si>
  <si>
    <t>Noblega, A.; Paes, A. &amp; Clua, E.</t>
  </si>
  <si>
    <t>ICAART 2019 - Proceedings of the 11th International Conference on Agents and Artificial Intelligence</t>
  </si>
  <si>
    <t>693-700</t>
  </si>
  <si>
    <t>https://www.scopus.com/inward/record.uri?eid=2-s2.0-85064815800&amp;doi=10.5220%2f0007395406930700&amp;partnerID=40&amp;md5=77cf5fb48aeb3b40a574211de5471c54</t>
  </si>
  <si>
    <t>Computational models of players' physiological-based emotional reactions: A digital games case study</t>
  </si>
  <si>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</si>
  <si>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</si>
  <si>
    <t>Nogueira, P. A.; Aguiar, R.; Rodrigues, R. &amp; Oliveira, E.</t>
  </si>
  <si>
    <t>Proceedings - 2014 IEEE/WIC/ACM International Joint Conference on Web Intelligence and Intelligent Agent Technology - Workshops, WI-IAT 2014</t>
  </si>
  <si>
    <t>278-285</t>
  </si>
  <si>
    <t>https://www.scopus.com/inward/record.uri?eid=2-s2.0-84931677017&amp;doi=10.1109%2fWI-IAT.2014.178&amp;partnerID=40&amp;md5=79819d2ab135f5c3db3f72532236bf47</t>
  </si>
  <si>
    <t>An authoring tool for location-based mobile games with augmented reality features</t>
  </si>
  <si>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</si>
  <si>
    <t>Application programs; Augmented reality; Human computer interaction; Interactive computer graphics; Location, Authoring tool; Literature reviews; Location based; Location based games; Pervasive game; Requirements to designs; Software solution; Web-based applications, Computer games</t>
  </si>
  <si>
    <t>Noleto, C.; Lima, M.; Maia, L. F.; Viana, W. &amp; Trinta, F.</t>
  </si>
  <si>
    <t>99-108</t>
  </si>
  <si>
    <t>https://www.scopus.com/inward/record.uri?eid=2-s2.0-85010369347&amp;doi=10.1109%2fSBGames.2015.12&amp;partnerID=40&amp;md5=53cf53d178a822a0a11257e7d997a5d1</t>
  </si>
  <si>
    <t>A serious game to extract Hofstede’s cultural dimensions at the individual level</t>
  </si>
  <si>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</si>
  <si>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</si>
  <si>
    <t>Noorbehbahani, F. &amp; Salehi, F.</t>
  </si>
  <si>
    <t>User Modeling and User-Adapted Interaction</t>
  </si>
  <si>
    <t>225-259</t>
  </si>
  <si>
    <t>https://www.scopus.com/inward/record.uri?eid=2-s2.0-85092668685&amp;doi=10.1007%2fs11257-020-09280-6&amp;partnerID=40&amp;md5=3676683b47701f952008eb661b5b9642</t>
  </si>
  <si>
    <t>The Sightlence game: Designing a haptic computer game interface</t>
  </si>
  <si>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</si>
  <si>
    <t>Computer hardware; Design; Haptic interfaces; Interactive computer graphics; Interfaces (materials); Iterative methods; Software design, Deafblindess; Game design; Gamepad; Haptics; Usability, Computer games</t>
  </si>
  <si>
    <t>Nordvall, M.</t>
  </si>
  <si>
    <t>DiGRA 2013 - Proceedings of the 2013 DiGRA International Conference: DeFragging GameStudies</t>
  </si>
  <si>
    <t>https://www.scopus.com/inward/record.uri?eid=2-s2.0-85000613229&amp;partnerID=40&amp;md5=bf1a95c6656bf51a3292bf9167676985</t>
  </si>
  <si>
    <t>RTFX: On-set previs with UnrealEngine3</t>
  </si>
  <si>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</si>
  <si>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</si>
  <si>
    <t>Northam, L.; Istead, J. &amp; Kaplan, C. S.</t>
  </si>
  <si>
    <t>432-435</t>
  </si>
  <si>
    <t>https://www.scopus.com/inward/record.uri?eid=2-s2.0-82055200420&amp;doi=10.1007%2f978-3-642-24500-8_59&amp;partnerID=40&amp;md5=a627b0dbe68ffd599ffe008d28256e6f</t>
  </si>
  <si>
    <t>Developing cyber competition infrastructure using the SCRUM framework</t>
  </si>
  <si>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</si>
  <si>
    <t>Network security; Software engineering, Agile; Capability maturity model integration; CCDC; CMMI; Cyber defense; Cyber security; Information assurance; SCRUM; SDLC, Competition</t>
  </si>
  <si>
    <t>Novak, H.; Likarish, D. &amp; Moore, E.</t>
  </si>
  <si>
    <t>IFIP Advances in Information and Communication Technology</t>
  </si>
  <si>
    <t>20-31</t>
  </si>
  <si>
    <t>https://www.scopus.com/inward/record.uri?eid=2-s2.0-84890588730&amp;doi=10.1007%2f978-3-642-39377-8_3&amp;partnerID=40&amp;md5=db823625932c2613accc75940dc3821a</t>
  </si>
  <si>
    <t>Extending empirical analysis of usability and playability to multimodal computer games</t>
  </si>
  <si>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</si>
  <si>
    <t>Human computer interaction; Usability engineering, Embodied conversational agent; Engagement; Gesture; Playability; Rapport; Usability; User experience, Computer games</t>
  </si>
  <si>
    <t>Novick, D. &amp; Rodriguez, L. M.</t>
  </si>
  <si>
    <t>469-478</t>
  </si>
  <si>
    <t>https://www.scopus.com/inward/record.uri?eid=2-s2.0-84977570068&amp;doi=10.1007%2f978-3-319-40409-7_44&amp;partnerID=40&amp;md5=5472186977194228b8591771a08de3a3</t>
  </si>
  <si>
    <t>Exploring games as formal models</t>
  </si>
  <si>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</si>
  <si>
    <t>Computer game; Design games; Detailed design; Development process; Formal games; Formal model; Game rules; Game specifications; Level of abstraction; Static and dynamic; Understandability, Specifications; Web services, Formal methods</t>
  </si>
  <si>
    <t>Nummenmaa, T.; Berki, E. &amp; Mikkonen, T.</t>
  </si>
  <si>
    <t>2009 4th South-East European Workshop on Formal Methods: Formal Methods for Web Services; Formal Methods for Agent-Based Systems, SEEFM 2009</t>
  </si>
  <si>
    <t>60-65</t>
  </si>
  <si>
    <t>https://www.scopus.com/inward/record.uri?eid=2-s2.0-77953852931&amp;doi=10.1109%2fSEEFM.2009.15&amp;partnerID=40&amp;md5=b1e7240f9ee2b2c3fac19cec2e9bd827</t>
  </si>
  <si>
    <t>Applying Lehman's laws to game evolution</t>
  </si>
  <si>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</si>
  <si>
    <t>Game design; Game development; Game evolution; Software Evolution; Software games; Software systems; Traditional systems; Work of art, Software design</t>
  </si>
  <si>
    <t>Nummenmaa, T.; Kultima, A.; Alha, K. &amp; Mikkonen, T.</t>
  </si>
  <si>
    <t>International Workshop on Principles of Software Evolution (IWPSE)</t>
  </si>
  <si>
    <t>11-17</t>
  </si>
  <si>
    <t>https://www.scopus.com/inward/record.uri?eid=2-s2.0-84883713944&amp;doi=10.1145%2f2501543.2501546&amp;partnerID=40&amp;md5=f4db6774b197ee9820e250e8618fd705</t>
  </si>
  <si>
    <t>Uncertainty reduction in software development by the use of a platform based development strategy</t>
  </si>
  <si>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</si>
  <si>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</si>
  <si>
    <t>Numminen, E. &amp; Wrenne, A.</t>
  </si>
  <si>
    <t>Proceedings of the 3rd European Conference on Information Management and Evaluation, ECIME 2009</t>
  </si>
  <si>
    <t>353-362</t>
  </si>
  <si>
    <t>https://www.scopus.com/inward/record.uri?eid=2-s2.0-84896295396&amp;partnerID=40&amp;md5=a352bd982c444fd139bfe4ad7dd496f5</t>
  </si>
  <si>
    <t>A model-driven approach to generate and deploy videogames on multiple platforms</t>
  </si>
  <si>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</si>
  <si>
    <t>Profitability; Software design; Surveys, Agile development; Empirical validation; High-level abstraction; Model driven approach; Model-driven Engineering; Multiple platforms; Software generation; Video game, User interfaces</t>
  </si>
  <si>
    <t>Núñez-Valdez, E. R.; García-Díaz, V.; Lovelle, J. M. C.; Achaerandio, Y. S. &amp; González-Crespo, R.</t>
  </si>
  <si>
    <t>435-447</t>
  </si>
  <si>
    <t>https://www.scopus.com/inward/record.uri?eid=2-s2.0-85019659943&amp;doi=10.1007%2fs12652-016-0404-1&amp;partnerID=40&amp;md5=7e9bdcabe783e849b99ddcba96df26d9</t>
  </si>
  <si>
    <t>Automated adaptation and assessment in serious games: A portable tool for supporting learning</t>
  </si>
  <si>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</si>
  <si>
    <t>Multi agent systems; Serious games; Software design, Component architectures; Fuzzy selection; Game development platforms; Horizon 2020; Multi agent simulation; Open source tools; Original algorithms; Selection bias, Computer games</t>
  </si>
  <si>
    <t>Nyamsuren, E.; van der Vegt, W. &amp; Westera, W.</t>
  </si>
  <si>
    <t>201-212</t>
  </si>
  <si>
    <t>https://www.scopus.com/inward/record.uri?eid=2-s2.0-85039428561&amp;doi=10.1007%2f978-3-319-71649-7_17&amp;partnerID=40&amp;md5=5dab3ce5cc4c267de8ce0ffd49eef811</t>
  </si>
  <si>
    <t>Incorporating game elements into programming practical classes to encourage collaboration and knowledge sharing</t>
  </si>
  <si>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</si>
  <si>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</si>
  <si>
    <t>O'Hara, N. &amp; O'Broin, D.</t>
  </si>
  <si>
    <t>515-520</t>
  </si>
  <si>
    <t>https://www.scopus.com/inward/record.uri?eid=2-s2.0-84996799411&amp;partnerID=40&amp;md5=2bab8f7118bb0e44b3ac35235ac5e73d</t>
  </si>
  <si>
    <t>Game design frameworks: Where do we start?</t>
  </si>
  <si>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</si>
  <si>
    <t>Surveying; Surveys, Common sense; Game design; Games; Involvement; Player typology, Computer games</t>
  </si>
  <si>
    <t>O'Shea, Z. &amp; Freeman, J.</t>
  </si>
  <si>
    <t>https://www.scopus.com/inward/record.uri?eid=2-s2.0-85072842290&amp;doi=10.1145%2f3337722.3337753&amp;partnerID=40&amp;md5=c10e1a1217ebcbfbeeb45deef21c3e9c</t>
  </si>
  <si>
    <t>The Player-Ethnographer: An Ethnographic Approach to the Study of Non-Player Characters in Digital Games</t>
  </si>
  <si>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</si>
  <si>
    <t>Fallout, autonomy; Contributing factor; Ethnographic approaches; Ethnographic methods; ethnography; games; Methodological approach; Non-player character, Computer games</t>
  </si>
  <si>
    <t>Ogier, H.</t>
  </si>
  <si>
    <t>https://www.scopus.com/inward/record.uri?eid=2-s2.0-85079865484&amp;doi=10.1145%2f3373017.3373064&amp;partnerID=40&amp;md5=cb753fd3d799daf5a8e3f584463e544f</t>
  </si>
  <si>
    <t>Maximizing user comfort &amp; immersion a game designers guide to 3D displays</t>
  </si>
  <si>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</si>
  <si>
    <t>3-D displays; Auto stereoscopic; Computer game; Design approaches; Design Principles; Game designers; Stereoscopic vision; Stereoscopy; Technical aspects; User comfort, Computer software; Display devices; Human computer interaction; Information systems, Software design</t>
  </si>
  <si>
    <t>Ogniewski, J.</t>
  </si>
  <si>
    <t>Proceedings of the IADIS International Conference Game and Entertainment Technologies 2011, Part of the IADIS Multi Conference on Computer Science and Information Systems 2011, MCCSIS 2011</t>
  </si>
  <si>
    <t>145-148</t>
  </si>
  <si>
    <t>https://www.scopus.com/inward/record.uri?eid=2-s2.0-84865140281&amp;partnerID=40&amp;md5=9434878b68319f96be66b2e64dc75251</t>
  </si>
  <si>
    <t>Development of functional reactive programming using an incrementally modular abstraction hierarchy</t>
  </si>
  <si>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</si>
  <si>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</si>
  <si>
    <t>Ohmori, K.</t>
  </si>
  <si>
    <t>https://www.scopus.com/inward/record.uri?eid=2-s2.0-84961721906&amp;doi=10.1109%2fICITCS.2015.7292972&amp;partnerID=40&amp;md5=c471e6bd0e395b91190913422403c99d</t>
  </si>
  <si>
    <t>Identifying collaborative aspects during software product lines scoping</t>
  </si>
  <si>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</si>
  <si>
    <t>Personnel training; Serious games; Software design, Collaboration engineering; Collaborative patterns; Collaborative Work; Development activity; Interdisciplinary activities; Scoping; Software Product Line; Software Product Line Engineering(SPLE), Computer software reusability</t>
  </si>
  <si>
    <t>Ojeda, M. C. C.; Rodriguez, F. Á. &amp; Collazos, C. A.</t>
  </si>
  <si>
    <t>https://www.scopus.com/inward/record.uri?eid=2-s2.0-85117538882&amp;doi=10.1145%2f3307630.3342420&amp;partnerID=40&amp;md5=6ee9c663fc75dcc3d9ff5cf543e834d1</t>
  </si>
  <si>
    <t>KiNEEt: application for learning and rehabilitation in special educational needs</t>
  </si>
  <si>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</si>
  <si>
    <t>Computer games; Human computer interaction; Teaching, Educational game; Human computer interfaces; Interactive whiteboards; Motor impairments; Natural interactions; Special education; Special educational needs; Teaching and learning, Students</t>
  </si>
  <si>
    <t>Ojeda-Castelo, J. J.; Piedra-Fernandez, J. A.; Iribarne, L. &amp; Bernal-Bravo, C.</t>
  </si>
  <si>
    <t>24013-24039</t>
  </si>
  <si>
    <t>https://www.scopus.com/inward/record.uri?eid=2-s2.0-85041532263&amp;doi=10.1007%2fs11042-018-5678-1&amp;partnerID=40&amp;md5=488112e48193b28fdee61d1378b76371</t>
  </si>
  <si>
    <t>Design processes in game jams: Studies of rapid design processes</t>
  </si>
  <si>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</si>
  <si>
    <t>Abstracting; Computer games; Design; Human computer interaction; Interactive computer systems, Creative process; Design approaches; Design process; Diverse community; Game creation events; Game jam; Hackathon; Interaction design, Software design</t>
  </si>
  <si>
    <t>Olesen, J. F.</t>
  </si>
  <si>
    <t>723-726</t>
  </si>
  <si>
    <t>https://www.scopus.com/inward/record.uri?eid=2-s2.0-85034790533&amp;doi=10.1145%2f3130859.3133226&amp;partnerID=40&amp;md5=08e96c32e5c3648d075b18c4b75cef0d</t>
  </si>
  <si>
    <t>Participation differences in Q&amp;A sites across countries: Opportunities for cultural adaptation</t>
  </si>
  <si>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</si>
  <si>
    <t>Cell culture; Computer games, Design decisions; National cultures; On-line communities; Superuser, Human computer interaction</t>
  </si>
  <si>
    <t>Oliveira, N.; Andrade, N. &amp; Reinecke, K.</t>
  </si>
  <si>
    <t>https://www.scopus.com/inward/record.uri?eid=2-s2.0-84997482011&amp;doi=10.1145%2f2971485.2971520&amp;partnerID=40&amp;md5=8e2d6b80014eca878054a72ac27b515b</t>
  </si>
  <si>
    <t>Evolution and Evaluation of the Model-View-Controller Architecture in Games</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</si>
  <si>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</si>
  <si>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</si>
  <si>
    <t>Ollsson, T.; Toll, D.; Wingkvist, A. &amp; Ericsson, M.</t>
  </si>
  <si>
    <t>https://www.scopus.com/inward/record.uri?eid=2-s2.0-85009188274&amp;doi=10.1109%2fGAS.2015.10&amp;partnerID=40&amp;md5=64c70a3fcbb8414b72cfac58bfa0d0e6</t>
  </si>
  <si>
    <t>Evaluation of a static architectural conformance checking method in a line of computer games</t>
  </si>
  <si>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</si>
  <si>
    <t>Computer games; Computer programming languages, Architectural problems; Automatic classification; Conformance checking; Manual classification; Model-View-Controller; MVC; Precision and recall; Product line architecture, Model checking</t>
  </si>
  <si>
    <t>Olsson, T.; Toll, D.; Wingkvist, A. &amp; Ericsson, M.</t>
  </si>
  <si>
    <t>QoSA 2014 - Proceedings of the 10th International ACM SIGSOFT Conference on Quality of Software Architectures (Part of CompArch 2014)</t>
  </si>
  <si>
    <t>113-118</t>
  </si>
  <si>
    <t>https://www.scopus.com/inward/record.uri?eid=2-s2.0-84904497963&amp;doi=10.1145%2f2602576.2602590&amp;partnerID=40&amp;md5=7d3bc128f09a0fd34dd456dcc0451d26</t>
  </si>
  <si>
    <t>Integrating BIM and Game Engine for Simulation Interactive Life Cycle Analysis Visualization</t>
  </si>
  <si>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</si>
  <si>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</si>
  <si>
    <t>Omaran, S. M.; Alghamdi, A. A.; Alharishawi, S. C. &amp; Hains, D. B.</t>
  </si>
  <si>
    <t>Computing in Civil Engineering 2019: Visualization, Information Modeling, and Simulation - Selected Papers from the ASCE International Conference on Computing in Civil Engineering 2019</t>
  </si>
  <si>
    <t>120-128</t>
  </si>
  <si>
    <t>https://www.scopus.com/inward/record.uri?eid=2-s2.0-85068781207&amp;doi=10.1061%2f9780784482421.016&amp;partnerID=40&amp;md5=3a58689c40fd2a592e6e8dabc81949d8</t>
  </si>
  <si>
    <t>Demonstrating students' skills on integrating knowledge of math and engineering in an applied programming course in civil engineering</t>
  </si>
  <si>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</si>
  <si>
    <t>Application programs; Computer games; Teaching; Visual BASIC, Engineering problems; Innovative approaches; Laboratory class; Modern engineering; Programming course; Science and engineering; Software applications; Teaching and learning, Students</t>
  </si>
  <si>
    <t>Oreta, A. W. C. &amp; Balili, A. P.</t>
  </si>
  <si>
    <t>https://www.scopus.com/inward/record.uri?eid=2-s2.0-84936130746&amp;doi=10.1002%2fcae.21637&amp;partnerID=40&amp;md5=f3c27c75b122266e49e86f15ec4ed489</t>
  </si>
  <si>
    <t>RenderLink remote rendering platform for computer games: A WebRTC solution for streaming computer games</t>
  </si>
  <si>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</si>
  <si>
    <t>Oros, B.-I. &amp; Bacu, V. I.</t>
  </si>
  <si>
    <t>Proceedings - 2020 IEEE 16th International Conference on Intelligent Computer Communication and Processing, ICCP 2020</t>
  </si>
  <si>
    <t>555-561</t>
  </si>
  <si>
    <t>https://www.scopus.com/inward/record.uri?eid=2-s2.0-85098495119&amp;doi=10.1109%2fICCP51029.2020.9266231&amp;partnerID=40&amp;md5=646eaffca261dadb6addfa333f809bf6</t>
  </si>
  <si>
    <t>Development of visual elements for accurate simulation</t>
  </si>
  <si>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</si>
  <si>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</si>
  <si>
    <t>Orr, T. J.; Bellanca, J. L.; Navoyski, J.; Macdonald, B.; Helfrich, W. &amp; Demich, B.</t>
  </si>
  <si>
    <t>287-299</t>
  </si>
  <si>
    <t>https://www.scopus.com/inward/record.uri?eid=2-s2.0-85067360379&amp;doi=10.1007%2f978-3-030-20148-7_26&amp;partnerID=40&amp;md5=eb3137523d985f8e8d8e28811b483bd2</t>
  </si>
  <si>
    <t>Supporting supervisory control of safety-critical systems with psychologically well-founded information visualizations</t>
  </si>
  <si>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</si>
  <si>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</si>
  <si>
    <t>Ostendorp, M.-C.; Friedrichs, T. &amp; Lüdtke, A.</t>
  </si>
  <si>
    <t>https://www.scopus.com/inward/record.uri?eid=2-s2.0-84997287948&amp;doi=10.1145%2f2971485.2971512&amp;partnerID=40&amp;md5=797d50f02ff7cdacb00d8c13b8a229d7</t>
  </si>
  <si>
    <t>An investigation of digital games features that appeal to young females and males</t>
  </si>
  <si>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</si>
  <si>
    <t>Behavioral research; E-learning; Education; Education computing; Pipelines; Shrinkage; Teaching, Card sort; Computing education; Game appeal; Gaming features; Gender differences, Computer games</t>
  </si>
  <si>
    <t>Osunde, J.; Windall, G.; Bacon, L. &amp; Mackinnon, L.</t>
  </si>
  <si>
    <t>694-702</t>
  </si>
  <si>
    <t>https://www.scopus.com/inward/record.uri?eid=2-s2.0-84955139070&amp;partnerID=40&amp;md5=afff16957c02fd4102cd9099a938bb2f</t>
  </si>
  <si>
    <t>Physiological measurements on a gaming virtual reality headset using photoplethysmography: A preliminary attempt at incorporating physiological measurement with gaming</t>
  </si>
  <si>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</si>
  <si>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</si>
  <si>
    <t>Otsuka, S.; Kurosaki, K. &amp; Ogawa, M.</t>
  </si>
  <si>
    <t>1251-1256</t>
  </si>
  <si>
    <t>https://www.scopus.com/inward/record.uri?eid=2-s2.0-85044219080&amp;doi=10.1109%2fTENCON.2017.8228049&amp;partnerID=40&amp;md5=69c06c39a1e7519efb1b87f0627e2473</t>
  </si>
  <si>
    <t>Effects of Casual Computer Game on Cognitive Performance Through Hemodynamic Signals</t>
  </si>
  <si>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</si>
  <si>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</si>
  <si>
    <t>Ouankhamchan, P. &amp; Fujinami, T.</t>
  </si>
  <si>
    <t>478-492</t>
  </si>
  <si>
    <t>https://www.scopus.com/inward/record.uri?eid=2-s2.0-85075583914&amp;doi=10.1007%2f978-3-030-31605-1_35&amp;partnerID=40&amp;md5=36c73bddb32ab1989ece0e2ac29e663f</t>
  </si>
  <si>
    <t>PlaySAFe: Results from a Virtual Reality Study Using Digital Game-Based Learning for SAFe Agile Software Development</t>
  </si>
  <si>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</si>
  <si>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</si>
  <si>
    <t>O’Farrell, E.; Yilmaz, M.; Gulec, U. &amp; Clarke, P.</t>
  </si>
  <si>
    <t>695-707</t>
  </si>
  <si>
    <t>https://www.scopus.com/inward/record.uri?eid=2-s2.0-85115050179&amp;doi=10.1007%2f978-3-030-85521-5_47&amp;partnerID=40&amp;md5=7c7bbe5c9030170e33b255b2fec99e80</t>
  </si>
  <si>
    <t>A novel UML-based methodology for modeling adventure-based educational games</t>
  </si>
  <si>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</si>
  <si>
    <t>Conceptual design; Human computer interaction; Students, Co-designs; Computer engineering; Design diagrams; Design process; Educational game; Graphical notation; Learning through design; Video game, Serious games</t>
  </si>
  <si>
    <t>P. De Lope, R.; Medina-Medina, N.; Urbieta, M.; Lliteras, A. B. &amp; Mora García, A.</t>
  </si>
  <si>
    <t>https://www.scopus.com/inward/record.uri?eid=2-s2.0-85104443579&amp;doi=10.1016%2fj.entcom.2021.100429&amp;partnerID=40&amp;md5=027ce37f278c3c9135e14c68dc477de0</t>
  </si>
  <si>
    <t>After school tangram as an example in interactive digital puzzle game design</t>
  </si>
  <si>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</si>
  <si>
    <t>Human computer interaction; Image recognition; Software design; Surveys; Video cameras, Digital games; Interaction; Players; Puzzle games; Tangram; Toys, Computer games</t>
  </si>
  <si>
    <t>Pa, P. S. &amp; Sun, C. W.</t>
  </si>
  <si>
    <t>2016 6th International Workshop on Computer Science and Engineering, WCSE 2016</t>
  </si>
  <si>
    <t>359-365</t>
  </si>
  <si>
    <t>https://www.scopus.com/inward/record.uri?eid=2-s2.0-84982782664&amp;partnerID=40&amp;md5=24c3d1caea4c1ea85d23f9f899443acd</t>
  </si>
  <si>
    <t>Involving teachers in the educational video games design process</t>
  </si>
  <si>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</si>
  <si>
    <t>Design; Information systems; Information use; Learning systems; Students, Design process; Educational contents; Educational game; Educational video games; Video game, Human computer interaction</t>
  </si>
  <si>
    <t>Padilla-Zea, N.; Vela, F. L. G.; Medina-Medina, N. &amp; González, C.</t>
  </si>
  <si>
    <t>Proceedings of IDEE 2013: 2nd International Workshop on Interaction Design in Educational Environments - In Conjunction with the 15th Int. Conference on Enterprise Information Systems, ICEIS 2013</t>
  </si>
  <si>
    <t>152-157</t>
  </si>
  <si>
    <t>https://www.scopus.com/inward/record.uri?eid=2-s2.0-84887695046&amp;doi=10.5220%2f0004604401520157&amp;partnerID=40&amp;md5=c9197ecf160c974b27cd8578826f8ae2</t>
  </si>
  <si>
    <t>Modeling storytelling to be used in educational video games</t>
  </si>
  <si>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</si>
  <si>
    <t>Collaborative activities; Digital storytelling; Educational game; Educational goals; Educational video games; Game-based Learning; Reference modeling; Video game, Interactive computer graphics; Learning systems, Students</t>
  </si>
  <si>
    <t>Padilla-Zea, N.; Gutiérrez, F. L.; López-Arcos, J. R.; Abad-Arranz, A. &amp; Paderewski, P.</t>
  </si>
  <si>
    <t>461-474</t>
  </si>
  <si>
    <t>https://www.scopus.com/inward/record.uri?eid=2-s2.0-84892434170&amp;doi=10.1016%2fj.chb.2013.04.020&amp;partnerID=40&amp;md5=fbafe290ffa75d31eaee13f077382aaf</t>
  </si>
  <si>
    <t>PLAGER-VG: platform for managing educational multiplayer video games</t>
  </si>
  <si>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</si>
  <si>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</si>
  <si>
    <t>Padilla-Zea, N.; Medina, N. M.; Gutiérrez Vela, F. L.; Paderewski, P. &amp; Collazos, C. A.</t>
  </si>
  <si>
    <t>2115-2152</t>
  </si>
  <si>
    <t>https://www.scopus.com/inward/record.uri?eid=2-s2.0-85010976742&amp;doi=10.1007%2fs11042-017-4376-8&amp;partnerID=40&amp;md5=cdde8fb10958c5aff322c45c37cbceaf</t>
  </si>
  <si>
    <t>Automatic difficulty management and testing in games using a framework based on behavior trees and genetic algorithms</t>
  </si>
  <si>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</si>
  <si>
    <t>Computer aided software engineering; Forestry; Human computer interaction; Virtual reality, Agent behavior; Automated test; Behavior trees; Functional testing; Quality of videos; Source codes, Genetic algorithms</t>
  </si>
  <si>
    <t>Paduraru, C. &amp; Paduraru, M.</t>
  </si>
  <si>
    <t>Proceedings of the IEEE International Conference on Engineering of Complex Computer Systems, ICECCS</t>
  </si>
  <si>
    <t>170-179</t>
  </si>
  <si>
    <t>https://www.scopus.com/inward/record.uri?eid=2-s2.0-85074652881&amp;doi=10.1109%2fICECCS.2019.00026&amp;partnerID=40&amp;md5=1d4a105b6521a2262feafea48396f87f</t>
  </si>
  <si>
    <t>Kinect fusion improvement using Depth Camera calibration</t>
  </si>
  <si>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</si>
  <si>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</si>
  <si>
    <t>Pagliari, D.; Menna, F.; Roncella, R.; Remondino, F. &amp; Pinto, L.</t>
  </si>
  <si>
    <t>International Archives of the Photogrammetry, Remote Sensing and Spatial Information Sciences - ISPRS Archives</t>
  </si>
  <si>
    <t>479-485</t>
  </si>
  <si>
    <t>https://www.scopus.com/inward/record.uri?eid=2-s2.0-84924246482&amp;doi=10.5194%2fisprsarchives-XL-5-479-2014&amp;partnerID=40&amp;md5=89a32e57487e4c3cbc85d999fbf1a4f7</t>
  </si>
  <si>
    <t>Guidelines for Designing Dynamic Applications with Second Screen</t>
  </si>
  <si>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</si>
  <si>
    <t>Augmented reality; Interactive computer graphics, Dynamic applications; Game consoles; Guidelines; interaction; Interaction techniques; Multi screens; Multiplayer games; Second screens, Human computer interaction</t>
  </si>
  <si>
    <t>Pagno, B.; Costa, D.; Guedes, L.; Freitas, C. D. S. &amp; Nedel, L.</t>
  </si>
  <si>
    <t>Proceedings - 2015 17th Symposium on Virtual and Augmented Reality, SVR 2015</t>
  </si>
  <si>
    <t>42-51</t>
  </si>
  <si>
    <t>https://www.scopus.com/inward/record.uri?eid=2-s2.0-84959304093&amp;doi=10.1109%2fSVR.2015.14&amp;partnerID=40&amp;md5=0eb59c3fe5c267f9d0aa1666537572ee</t>
  </si>
  <si>
    <t>Distinguishing Aging Clusters and Mobile Devices by Hand-Wrist Articulation: A Case of Study</t>
  </si>
  <si>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</si>
  <si>
    <t>Biomechanics; Human computer interaction; Mobile computing, Aided communication; Articulation feature; Gamification; Multi-platform; Novel methodology; Usability techniques; Video game, Neurodegenerative diseases</t>
  </si>
  <si>
    <t>Palacios-Alonso, D.; Lázaro-Carrascosa, C.; Mas-García, R.; Ferrández Vicente, J. M.; Gómez-Rodellar, A. &amp; Gómez-Vilda, P.</t>
  </si>
  <si>
    <t>11-21</t>
  </si>
  <si>
    <t>https://www.scopus.com/inward/record.uri?eid=2-s2.0-85065858786&amp;doi=10.1007%2f978-3-030-19591-5_2&amp;partnerID=40&amp;md5=2751128c748f0f1c002cb4ef5a0e09ae</t>
  </si>
  <si>
    <t>A Kinect-Based System for Lower Limb Rehabilitation in Parkinson’s Disease Patients: a Pilot Study</t>
  </si>
  <si>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</si>
  <si>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</si>
  <si>
    <t>Palacios-Navarro, G.; García-Magariño, I. &amp; Ramos-Lorente, P.</t>
  </si>
  <si>
    <t>https://www.scopus.com/inward/record.uri?eid=2-s2.0-84938834280&amp;doi=10.1007%2fs10916-015-0289-0&amp;partnerID=40&amp;md5=304fa656e576408933d60cddc83d0932</t>
  </si>
  <si>
    <t>A mobile serious game for computer science learning</t>
  </si>
  <si>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</si>
  <si>
    <t>Bluetooth; Computer games; Education; Mobile devices; Smartphones; Students; Teaching; Wireless telecommunication systems, Mobile applications; Mobile Learning; Pervasive learning; Serious games; Wireless technologies, Engineering education</t>
  </si>
  <si>
    <t>Palazzi, C. E.</t>
  </si>
  <si>
    <t>351-354</t>
  </si>
  <si>
    <t>https://www.scopus.com/inward/record.uri?eid=2-s2.0-84943192201&amp;doi=10.1109%2fCCNC.2015.7158001&amp;partnerID=40&amp;md5=34b92061603b828905e6f2d95007184b</t>
  </si>
  <si>
    <t>A dynamic interface adaptation approach for accessible immersive environments</t>
  </si>
  <si>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</si>
  <si>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</si>
  <si>
    <t>Paliokas, I.; Segkouli, S.; Tzovaras, D. &amp; Karagiannidis, C.</t>
  </si>
  <si>
    <t>37-44</t>
  </si>
  <si>
    <t>https://www.scopus.com/inward/record.uri?eid=2-s2.0-85040125803&amp;partnerID=40&amp;md5=31eb1c027ce9cba464469e0268e3c987</t>
  </si>
  <si>
    <t>Player behaviour metrics for adjusting content in VR games: The case of fear</t>
  </si>
  <si>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</si>
  <si>
    <t>Computer applications; Computer programming, Gameplay; Video game, Human computer interaction</t>
  </si>
  <si>
    <t>Palma, S.; Ripamonti, L. A.; Borghese, N. A.; Maggiorini, D. &amp; Gadia, D.</t>
  </si>
  <si>
    <t>https://www.scopus.com/inward/record.uri?eid=2-s2.0-85112701191&amp;doi=10.1145%2f3464385.3464705&amp;partnerID=40&amp;md5=b949e4b5a54ed0d03544ad0ae521e3df</t>
  </si>
  <si>
    <t>Designing for engaging BCI training: A jigsaw puzzle</t>
  </si>
  <si>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</si>
  <si>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</si>
  <si>
    <t>Pamme, V.; Simon, J.; Wilding, K.; Keller, S. &amp; Scherer, R.</t>
  </si>
  <si>
    <t>667-672</t>
  </si>
  <si>
    <t>https://www.scopus.com/inward/record.uri?eid=2-s2.0-84959419910&amp;doi=10.1145%2f2793107.2810290&amp;partnerID=40&amp;md5=3fd93b518075b1a04cdb6b2875b5ecc4</t>
  </si>
  <si>
    <t>Conceptual modeling on tencent’s distributed database systems</t>
  </si>
  <si>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</si>
  <si>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</si>
  <si>
    <t>Pan, A.; Wang, X. &amp; Li, H.</t>
  </si>
  <si>
    <t>12-24</t>
  </si>
  <si>
    <t>https://www.scopus.com/inward/record.uri?eid=2-s2.0-85054852359&amp;doi=10.1007%2f978-3-030-00847-5_3&amp;partnerID=40&amp;md5=353638e0cadef133bdfc1569e91ac1d6</t>
  </si>
  <si>
    <t>Proposing a Hybrid Methodology for Game Development</t>
  </si>
  <si>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</si>
  <si>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</si>
  <si>
    <t>Pandey, J.; Singh, A. V. &amp; Alabri, A. A.</t>
  </si>
  <si>
    <t>2018 7th International Conference on Reliability, Infocom Technologies and Optimization: Trends and Future Directions, ICRITO 2018</t>
  </si>
  <si>
    <t>142-146</t>
  </si>
  <si>
    <t>https://www.scopus.com/inward/record.uri?eid=2-s2.0-85069215549&amp;doi=10.1109%2fICRITO.2018.8748360&amp;partnerID=40&amp;md5=44f5e76a2b127aafa43154046a836363</t>
  </si>
  <si>
    <t>Evaluation of Power Consumption of Entry-Level and Mid-Range Multi-Core Mobile Processor</t>
  </si>
  <si>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</si>
  <si>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</si>
  <si>
    <t>Pandya, S. B.; Patel, R. H. &amp; Pandya, A. S.</t>
  </si>
  <si>
    <t>32-39</t>
  </si>
  <si>
    <t>https://www.scopus.com/inward/record.uri?eid=2-s2.0-85115091439&amp;doi=10.1145%2f3462676.3462682&amp;partnerID=40&amp;md5=f3119cfd11f6df68227d6ba438ac9edd</t>
  </si>
  <si>
    <t>How to Retain Players through Dynamic Quality Adjustment in Video Games</t>
  </si>
  <si>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</si>
  <si>
    <t>Decision making; Dynamic programming; Learning algorithms; Reinforcement learning, Decision making process; Dynamic programming model; Network externality; Profit maximization; Q-learning algorithms; Service experience; Subscription models; Video game industry, Human computer interaction</t>
  </si>
  <si>
    <t>Pang, L.; Hu, Z. &amp; Liu, Y.</t>
  </si>
  <si>
    <t>IEEE Advanced Information Technology, Electronic and Automation Control Conference (IAEAC)</t>
  </si>
  <si>
    <t>154-160</t>
  </si>
  <si>
    <t>https://www.scopus.com/inward/record.uri?eid=2-s2.0-85104647183&amp;doi=10.1109%2fIAEAC50856.2021.9390827&amp;partnerID=40&amp;md5=89a1ab6df3790a987264ba48e02996d8</t>
  </si>
  <si>
    <t>Learn-and-play personalised reasoning from point-and-click to virtual reality mobile educational games</t>
  </si>
  <si>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</si>
  <si>
    <t>Computer games; Learning systems; Virtual reality; Web services, Digital games; Educational contents; Educational game; Immersive environment; Learning process; Mobile games, E-learning</t>
  </si>
  <si>
    <t>Papadimitriou, S.; Kamitsios, M.; Chrysafiadi, K. &amp; Virvou, M.</t>
  </si>
  <si>
    <t>Intelligent Decision Technologies</t>
  </si>
  <si>
    <t>321-332</t>
  </si>
  <si>
    <t>https://www.scopus.com/inward/record.uri?eid=2-s2.0-85109217978&amp;doi=10.3233%2fIDT-200204&amp;partnerID=40&amp;md5=8e3541185698a8362f9f9909780be942</t>
  </si>
  <si>
    <t>Educational games for early childhood: Using tabletop surface computers for teaching the Arabic alphabet</t>
  </si>
  <si>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</si>
  <si>
    <t>C (programming language); Computational linguistics; Computer games; E-learning; Education, Early childhoods; Educational game; Language learning; Modern standards; Naturalistic study; Result analysis; Students' engagements; Surface technology, Students</t>
  </si>
  <si>
    <t>Papadopoulos, P. M.; Ibrahim, Z. &amp; Karatsolis, A.</t>
  </si>
  <si>
    <t>CSEDU 2015 - 7th International Conference on Computer Supported Education, Proceedings</t>
  </si>
  <si>
    <t>130-138</t>
  </si>
  <si>
    <t>https://www.scopus.com/inward/record.uri?eid=2-s2.0-84943373468&amp;partnerID=40&amp;md5=f533fd5edb511692322e011ae81c341c</t>
  </si>
  <si>
    <t>Learning Arabic through play games on tabletop surface computers in early childhood</t>
  </si>
  <si>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</si>
  <si>
    <t>Computational linguistics; Computer games; Curricula; E-learning; Education, Early childhoods; Educational game; Language learning; Modern standards; Naturalistic study; Research funds, Students</t>
  </si>
  <si>
    <t>208-224</t>
  </si>
  <si>
    <t>https://www.scopus.com/inward/record.uri?eid=2-s2.0-84959188618&amp;doi=10.1007%2f978-3-319-29585-5_12&amp;partnerID=40&amp;md5=69bb768da84b4ab1e0f79d2e0af03831</t>
  </si>
  <si>
    <t>Get off my lawn!" - Starting to understand territoriality in location based mobile games"</t>
  </si>
  <si>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</si>
  <si>
    <t>Behavioral research; Carrier mobility; Human engineering; Location; Software design, Game design; Hybrid reality games; Image of space; Locative media; Mobile games; Player; Playful spaces; Territoriality, Human computer interaction</t>
  </si>
  <si>
    <t>Papangelis, K.; Metzger, M.; Sheng, Y.; Liang, H.-N.; Chamberlain, A. &amp; Khan, V.-J.</t>
  </si>
  <si>
    <t>1955-1961</t>
  </si>
  <si>
    <t>https://www.scopus.com/inward/record.uri?eid=2-s2.0-85019578396&amp;doi=10.1145%2f3027063.3053154&amp;partnerID=40&amp;md5=afa457180b721644f3c22d0c34506356</t>
  </si>
  <si>
    <t>Virtual Simulations for Incorporating Ergonomics into Design Projects: Opportunities and Limitations of Different Media and Approaches</t>
  </si>
  <si>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</si>
  <si>
    <t>Computer aided design; Computer games; Discrete event simulation; Software testing; Systems analysis, Computer based simulation; Design process; Design projects; Digital human modelling; Ergonomics research; Game Engine; Human modelling; Virtual simulations, Ergonomics</t>
  </si>
  <si>
    <t>Paravizo, E. &amp; Braatz, D.</t>
  </si>
  <si>
    <t>381-390</t>
  </si>
  <si>
    <t>https://www.scopus.com/inward/record.uri?eid=2-s2.0-85051729297&amp;doi=10.1007%2f978-3-319-96080-7_45&amp;partnerID=40&amp;md5=4d178bd6676c485f130d36aee03e88f3</t>
  </si>
  <si>
    <t>On the Computational Complexity of Information Hiding</t>
  </si>
  <si>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</si>
  <si>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</si>
  <si>
    <t>Paredes, A. R.</t>
  </si>
  <si>
    <t>135-146</t>
  </si>
  <si>
    <t>https://www.scopus.com/inward/record.uri?eid=2-s2.0-85049337575&amp;doi=10.1016%2fj.entcs.2018.06.009&amp;partnerID=40&amp;md5=b730e930ff2b2dfefe65a1e4e4f185dc</t>
  </si>
  <si>
    <t>Event normalization methodology for computer game environment simulation</t>
  </si>
  <si>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</si>
  <si>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</si>
  <si>
    <t>Park, J.-Y. &amp; Park, J.-H.</t>
  </si>
  <si>
    <t>913-932</t>
  </si>
  <si>
    <t>https://www.scopus.com/inward/record.uri?eid=2-s2.0-76249128010&amp;doi=10.1142%2fS0218194009004453&amp;partnerID=40&amp;md5=1cf4642c71c49fd333a45c8a9c0d6e5a</t>
  </si>
  <si>
    <t>A graph-based representation of game scenarios; Methodology for minimizing anomalies in computer game</t>
  </si>
  <si>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</si>
  <si>
    <t>Event Types; Game analysis; Game anomaly; Game design; Graph; Scenario; Simulation, Computer games; Software design, Flow graphs</t>
  </si>
  <si>
    <t>595-605</t>
  </si>
  <si>
    <t>https://www.scopus.com/inward/record.uri?eid=2-s2.0-84891662580&amp;doi=10.1007%2fs00371-010-0482-6&amp;partnerID=40&amp;md5=d28dccbd8e06af2647ad3a75d70921e1</t>
  </si>
  <si>
    <t>Narratives and sensor driven cognitive behavior training game platform</t>
  </si>
  <si>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</si>
  <si>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</si>
  <si>
    <t>Park, K.; Kihl, T.; Park, S.; Kim, M.-J. &amp; Chang, J.</t>
  </si>
  <si>
    <t>2016 IEEE/ACIS 14th International Conference on Software Engineering Research, Management and Applications, SERA 2016</t>
  </si>
  <si>
    <t>125-131</t>
  </si>
  <si>
    <t>https://www.scopus.com/inward/record.uri?eid=2-s2.0-84983467679&amp;doi=10.1109%2fSERA.2016.7516137&amp;partnerID=40&amp;md5=33c0317b2d04118c2f1b24a246f7b1ef</t>
  </si>
  <si>
    <t>Fairy tale directed game-based training system for children with ADHD using BCI and motion sensing technologies</t>
  </si>
  <si>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</si>
  <si>
    <t>Computer games; Surveys, attention; Attention-deficit/hyperactivity disorders; behaviour treatment; Fairy tales; Game platforms; reading, Brain computer interface</t>
  </si>
  <si>
    <t>564-577</t>
  </si>
  <si>
    <t>https://www.scopus.com/inward/record.uri?eid=2-s2.0-85057530606&amp;doi=10.1080%2f0144929X.2018.1544276&amp;partnerID=40&amp;md5=7c3b6cb3f656aad35da33770478c2f40</t>
  </si>
  <si>
    <t>Using Computing Software to Evaluate How Physical Conditions Affect the Chess Players Results in the World Chess Championship</t>
  </si>
  <si>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</si>
  <si>
    <t>Intelligent systems; Technology transfer, Computing software; Physical conditions, Computer games</t>
  </si>
  <si>
    <t>Parra, L.; Romero, O.; Lloret, J. &amp; Cuenca, J. F.</t>
  </si>
  <si>
    <t>185-195</t>
  </si>
  <si>
    <t>https://www.scopus.com/inward/record.uri?eid=2-s2.0-85084697680&amp;doi=10.1007%2f978-981-15-3914-5_14&amp;partnerID=40&amp;md5=ee07779beba8febcc8901e3b36782e0b</t>
  </si>
  <si>
    <t>Evaluation of an automatically-constructed graph-based representation for interactive narrative</t>
  </si>
  <si>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</si>
  <si>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</si>
  <si>
    <t>Partlan, N.; Carstensdottir, E.; Kleinman, E.; Snodgrass, S.; Harteveld, C.; Smith, G.; Matuk, C.; Sutherland, S. C. &amp; El-Nasr, M. S.</t>
  </si>
  <si>
    <t>https://www.scopus.com/inward/record.uri?eid=2-s2.0-85072839757&amp;doi=10.1145%2f3337722.3341858&amp;partnerID=40&amp;md5=d3bfe8cb9b48b651612b6c6dfbdb7df9</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</si>
  <si>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</si>
  <si>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</si>
  <si>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</si>
  <si>
    <t>Pascarella, L.; Palomba, F.; Di Penta, M. &amp; Bacchelli, A.</t>
  </si>
  <si>
    <t>392-402</t>
  </si>
  <si>
    <t>https://www.scopus.com/inward/record.uri?eid=2-s2.0-85051630457&amp;doi=10.1145%2f3196398.3196418&amp;partnerID=40&amp;md5=7ad24f8b8272196fd415aa0a90467e4b</t>
  </si>
  <si>
    <t>Non-functional requirements that influence gaming experience: A survey on gamers satisfaction factors</t>
  </si>
  <si>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</si>
  <si>
    <t>Requirements engineering; Software design; Surveying; Surveys, Development phasis; Gaming experiences; Non-functional requirements; Research fields; Software development life cycle; User satisfaction, Computer games</t>
  </si>
  <si>
    <t>Paschali, M.-E.; Ampatzoglou, A.; Chatzigeorgiou, A. &amp; Stamelos, I.</t>
  </si>
  <si>
    <t>MINDTREK 2014 - Proceedings of the 18th International Academic MindTrek Conference:</t>
  </si>
  <si>
    <t>208-215</t>
  </si>
  <si>
    <t>https://www.scopus.com/inward/record.uri?eid=2-s2.0-84964048032&amp;doi=10.1145%2f2676467.2676471&amp;partnerID=40&amp;md5=4835a370d84643d527205ecaa2b8ad50</t>
  </si>
  <si>
    <t>A metric suite for evaluating interactive scenarios in video games: An empirical validation</t>
  </si>
  <si>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</si>
  <si>
    <t>Graphic methods; Human computer interaction; Quality management; Software design, Empirical validation; Future research directions; Graph-based metrics; Level characteristic; Objective modeling; Quality attributes; Representation mechanism; Users' satisfactions, Quality control</t>
  </si>
  <si>
    <t>Paschali, E.; Ampatzoglou, A.; Escourrou, R.; Chatzigeorgiou, A. &amp; Stamelos, I.</t>
  </si>
  <si>
    <t>1614-1623</t>
  </si>
  <si>
    <t>https://www.scopus.com/inward/record.uri?eid=2-s2.0-85083038647&amp;doi=10.1145%2f3341105.3373985&amp;partnerID=40&amp;md5=22faa4df14ada3a9eb76869ade26b44b</t>
  </si>
  <si>
    <t>Effectiveness of Cognitive Computer games on Attention Span of Students with Intellectual Disability</t>
  </si>
  <si>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</si>
  <si>
    <t>Interactive computer graphics; Regression analysis; Students, Analysis of covariances; attention; Cognitive computers; Experimental groups; Experimental research; Intellectual disability; Training sessions; Working memory, Computer games</t>
  </si>
  <si>
    <t>Pashapoor, L.; Kashani-Vahid, L. &amp; Hakimirad, E.</t>
  </si>
  <si>
    <t>https://www.scopus.com/inward/record.uri?eid=2-s2.0-85066494146&amp;doi=10.1109%2fDGRC.2018.8712039&amp;partnerID=40&amp;md5=c5a5893e46a233ea1519789cb3d2d61c</t>
  </si>
  <si>
    <t>Service provisioning problem in cloud and multi-cloud systems</t>
  </si>
  <si>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</si>
  <si>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</si>
  <si>
    <t>Passacantando, M.; Ardagna, D. &amp; Savi, A.</t>
  </si>
  <si>
    <t>INFORMS Journal on Computing</t>
  </si>
  <si>
    <t>265-277</t>
  </si>
  <si>
    <t>https://www.scopus.com/inward/record.uri?eid=2-s2.0-84970003122&amp;doi=10.1287%2fijoc.2015.0681&amp;partnerID=40&amp;md5=bbe25b6b97c27d20515304067a9b29f3</t>
  </si>
  <si>
    <t>Library not found: The disconnect between gaming research and development</t>
  </si>
  <si>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</si>
  <si>
    <t>Behavioral research; E-learning; Human computer interaction; Software design, Academic research; Educational potential; Entertainment games; Game development; Game research; Literature reviews; Research and development; Video game, Serious games</t>
  </si>
  <si>
    <t>Passarelli, M.; Earp, J.; Dagnino, F. M.; Manganello, F.; Persico, D.; Pozzi, F.; Buijtenweg, T.; Haggis, M.; Bailey, C. &amp; Perrotta, C.</t>
  </si>
  <si>
    <t>CSEDU 2018 - Proceedings of the 10th International Conference on Computer Supported Education</t>
  </si>
  <si>
    <t>134-141</t>
  </si>
  <si>
    <t>https://www.scopus.com/inward/record.uri?eid=2-s2.0-85047752370&amp;doi=10.5220%2f0006773601340141&amp;partnerID=40&amp;md5=c044f4d53172051093d2f58160348222</t>
  </si>
  <si>
    <t>The distant Horizon: Investigating the relationship between social sciences academic research and game development</t>
  </si>
  <si>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</si>
  <si>
    <t>Behavioral research; Human computer interaction; Serious games, Academic community; Academic research; Entertainment games; Game development; Game research; Research productions; Research results; Video game, Software design</t>
  </si>
  <si>
    <t>https://www.scopus.com/inward/record.uri?eid=2-s2.0-85078130597&amp;doi=10.1016%2fj.entcom.2020.100339&amp;partnerID=40&amp;md5=21543c52f6c139a2173de6d28a25ebef</t>
  </si>
  <si>
    <t>Real time facial expression recognition using RealSense camera and ANN</t>
  </si>
  <si>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</si>
  <si>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</si>
  <si>
    <t>Patil, J. V. &amp; Bailke, P.</t>
  </si>
  <si>
    <t>Proceedings of the International Conference on Inventive Computation Technologies, ICICT 2016</t>
  </si>
  <si>
    <t>https://www.scopus.com/inward/record.uri?eid=2-s2.0-85011060792&amp;doi=10.1109%2fINVENTIVE.2016.7824820&amp;partnerID=40&amp;md5=721fa6ba9491c4ccaac0425d5ca99d62</t>
  </si>
  <si>
    <t>Educational outdoor mobile robot for trash pickup</t>
  </si>
  <si>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</si>
  <si>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</si>
  <si>
    <t>Pattanashetty, K.; Balaji, K. P. &amp; Pandian, S. R.</t>
  </si>
  <si>
    <t>GHTC 2016 - IEEE Global Humanitarian Technology Conference: Technology for the Benefit of Humanity, Conference Proceedings</t>
  </si>
  <si>
    <t>https://www.scopus.com/inward/record.uri?eid=2-s2.0-85015166721&amp;doi=10.1109%2fGHTC.2016.7857304&amp;partnerID=40&amp;md5=3e1e458f70d7a8837cadf20f38be25c7</t>
  </si>
  <si>
    <t>Comparison of game engines for serious games</t>
  </si>
  <si>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</si>
  <si>
    <t>Computer games; Education; Microelectronics; Software design; Students; Teaching, Development tools; Educational game; Educational settings; Game development; Game Engine; Learning outcome; Learning process; Technical requirement, Serious games</t>
  </si>
  <si>
    <t>Pavkov, S.; Franković, I. &amp; Hoić-Božić, N.</t>
  </si>
  <si>
    <t>728-733</t>
  </si>
  <si>
    <t>https://www.scopus.com/inward/record.uri?eid=2-s2.0-85027681750&amp;doi=10.23919%2fMIPRO.2017.7973518&amp;partnerID=40&amp;md5=a7143196162feb4cab2d5e99a0e49295</t>
  </si>
  <si>
    <t>Examining the learning effects of live streaming video game instruction over Twitch</t>
  </si>
  <si>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</si>
  <si>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</si>
  <si>
    <t>Payne, K.; Keith, M. J.; Schuetzler, R. M. &amp; Giboney, J. S.</t>
  </si>
  <si>
    <t>95-109</t>
  </si>
  <si>
    <t>https://www.scopus.com/inward/record.uri?eid=2-s2.0-85028457865&amp;doi=10.1016%2fj.chb.2017.08.029&amp;partnerID=40&amp;md5=43e142b161d3292ef613386e1b8f6ede</t>
  </si>
  <si>
    <t>GameChanger: A middleware for social exergames</t>
  </si>
  <si>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</si>
  <si>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</si>
  <si>
    <t>Payton, J.; Powell, E.; Nickel, A.; Doran, K. &amp; Barnes, T.</t>
  </si>
  <si>
    <t>https://www.scopus.com/inward/record.uri?eid=2-s2.0-79959471974&amp;doi=10.1145%2f1984674.1984688&amp;partnerID=40&amp;md5=4db4d3a6724eac2e83b8c848b81e063b</t>
  </si>
  <si>
    <t>Distributed DeepThought: Synchronising complex network multi-player games in a scalable and flexible manner</t>
  </si>
  <si>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</si>
  <si>
    <t>debug; Existing architectures; hierarchy; Multi-player; Multiplayer games; scalable; Scalable solution; Security and performance, Software engineering; Synchronization, Computer games</t>
  </si>
  <si>
    <t>Pedersen, K.; Gatzidis, C. &amp; Northern, B.</t>
  </si>
  <si>
    <t>https://www.scopus.com/inward/record.uri?eid=2-s2.0-84890089690&amp;doi=10.1109%2fGAS.2013.6632589&amp;partnerID=40&amp;md5=eb92da478152d6485d14d51927b0da5e</t>
  </si>
  <si>
    <t>A Framework for Branched Storytelling and Matchmaking in Multiplayer Games</t>
  </si>
  <si>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</si>
  <si>
    <t>Software design, Campaign; Framework; Game development; Multiplayer games; Multiplayers; Video game, Human computer interaction</t>
  </si>
  <si>
    <t>Pêgas, V.; Santana, P. &amp; Lopes, P. F.</t>
  </si>
  <si>
    <t>91-100</t>
  </si>
  <si>
    <t>https://www.scopus.com/inward/record.uri?eid=2-s2.0-85061406096&amp;doi=10.1007%2f978-3-030-06134-0_10&amp;partnerID=40&amp;md5=a7e0feb104cf1d093f7b87e0b6aa708b</t>
  </si>
  <si>
    <t>CoDePA studio: Adding explicit support for behavior variants in authoring games</t>
  </si>
  <si>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</si>
  <si>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</si>
  <si>
    <t>Pellens, B.; De Troyer, O. &amp; Kleinermann, F.</t>
  </si>
  <si>
    <t>https://www.scopus.com/inward/record.uri?eid=2-s2.0-82855182062&amp;partnerID=40&amp;md5=ed1486cd3b6f42303b1ce5b1ddf0a725</t>
  </si>
  <si>
    <t>EEP - A lightweight emotional model: Application to RPG video game characters</t>
  </si>
  <si>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</si>
  <si>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</si>
  <si>
    <t>Peña, L.; Ossowski, S.; Peña, J. M. &amp; Sánchez, J. A.</t>
  </si>
  <si>
    <t>2011 IEEE Conference on Computational Intelligence and Games, CIG 2011</t>
  </si>
  <si>
    <t>142-149</t>
  </si>
  <si>
    <t>https://www.scopus.com/inward/record.uri?eid=2-s2.0-80054018551&amp;doi=10.1109%2fCIG.2011.6032000&amp;partnerID=40&amp;md5=f401c39b3900b102ed376dfc617358d3</t>
  </si>
  <si>
    <t>Cutting-Edge Technology for Video Games</t>
  </si>
  <si>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</si>
  <si>
    <t>Computer games; Cutting tools; Entertainment industry; Process engineering; Software engineering, Cutting edge technology; Immersive; Player experience; Video game, Human computer interaction</t>
  </si>
  <si>
    <t>Peña Pérez Negrón, A.; Bonilla Carranza, D. &amp; Berumen Mora, J.</t>
  </si>
  <si>
    <t>291-304</t>
  </si>
  <si>
    <t>https://www.scopus.com/inward/record.uri?eid=2-s2.0-85097406907&amp;doi=10.1007%2f978-3-030-63329-5_20&amp;partnerID=40&amp;md5=64f0ad56d9ad8f1882f53349b5109d63</t>
  </si>
  <si>
    <t>Introductory game development course: A mix of programming and art</t>
  </si>
  <si>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</si>
  <si>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</si>
  <si>
    <t>Peng, C.</t>
  </si>
  <si>
    <t>Proceedings - 2015 International Conference on Computational Science and Computational Intelligence, CSCI 2015</t>
  </si>
  <si>
    <t>271-276</t>
  </si>
  <si>
    <t>https://www.scopus.com/inward/record.uri?eid=2-s2.0-84964470549&amp;doi=10.1109%2fCSCI.2015.152&amp;partnerID=40&amp;md5=327a2db8c83fcf9ad24ec52e9b8049cb</t>
  </si>
  <si>
    <t>Game-theoretic analysis on the number of participants in the software crowdsourcing contest</t>
  </si>
  <si>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</si>
  <si>
    <t>Artificial intelligence; Computation theory; Computer games; Crowdsourcing, Game theoretic analysis; Game-theoretic model; Nash equilibria; Payoff function; Winner take alls, Game theory</t>
  </si>
  <si>
    <t>Peng, P.; Mou, C. &amp; Tsai, W.-T.</t>
  </si>
  <si>
    <t>255-268</t>
  </si>
  <si>
    <t>https://www.scopus.com/inward/record.uri?eid=2-s2.0-85053255803&amp;doi=10.1007%2f978-3-319-99957-9_20&amp;partnerID=40&amp;md5=a53556fe6ee6b77cebc8cc54358f8dae</t>
  </si>
  <si>
    <t>Cost minimization in utility computing systems</t>
  </si>
  <si>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</si>
  <si>
    <t>Computation theory; Computer games; Game theory, Computer services; Computing resource; Constraint minimization; Cost minimization; fairness; Job allocation; Noncooperative game; Utility computing, Costs</t>
  </si>
  <si>
    <t>Penmatsa, S. &amp; Chronopoulos, A. T.</t>
  </si>
  <si>
    <t>287-307</t>
  </si>
  <si>
    <t>https://www.scopus.com/inward/record.uri?eid=2-s2.0-84890797578&amp;doi=10.1002%2fcpe.2984&amp;partnerID=40&amp;md5=fe8f1556c2fcbddde2f9099539e9cb22</t>
  </si>
  <si>
    <t>Toward foraging for understanding of StarCraft agents: An empirical study</t>
  </si>
  <si>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</si>
  <si>
    <t>Intelligent agents; Speech intelligibility, Content analysis; Empirical studies; Explanation systems; Foraging problems; Information costs; Information foraging; StarCraft; Video game, User interfaces</t>
  </si>
  <si>
    <t>Penney, S.; Dodge, J.; Hilderbrand, C.; Anderson, A.; Simpson, L. &amp; Burnett, M.</t>
  </si>
  <si>
    <t>International Conference on Intelligent User Interfaces, Proceedings IUI</t>
  </si>
  <si>
    <t>225-237</t>
  </si>
  <si>
    <t>https://www.scopus.com/inward/record.uri?eid=2-s2.0-85044516678&amp;doi=10.1145%2f3172944.3172946&amp;partnerID=40&amp;md5=6eac9e24109fee9c2e32298140bf004f</t>
  </si>
  <si>
    <t>A toolkit for SE for sustainability-A design fiction</t>
  </si>
  <si>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</si>
  <si>
    <t>Application programs; Computer games; Computer software; Design; Education; Human computer interaction; Knowledge based systems; Software engineering; Sustainable development, Design fictions; Future trends; Information design; Knowledge Visualization; Storytelling, Software design</t>
  </si>
  <si>
    <t>Penzenstadler, B.</t>
  </si>
  <si>
    <t>634-643</t>
  </si>
  <si>
    <t>https://www.scopus.com/inward/record.uri?eid=2-s2.0-84947283314&amp;doi=10.1007%2f978-3-319-20886-2_59&amp;partnerID=40&amp;md5=5f81eb06dff16d258eda7ac1da141a23</t>
  </si>
  <si>
    <t>Teaching elementary school students new method of music performance with Leap Motion</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</si>
  <si>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</si>
  <si>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</si>
  <si>
    <t>Perdana, I.</t>
  </si>
  <si>
    <t>Proceedings of the 2014 International Conference on Virtual Systems and Multimedia, VSMM 2014</t>
  </si>
  <si>
    <t>273-277</t>
  </si>
  <si>
    <t>https://www.scopus.com/inward/record.uri?eid=2-s2.0-84988231201&amp;doi=10.1109%2fVSMM.2014.7136655&amp;partnerID=40&amp;md5=f363dae5c027b7ac13151dbf0fe5c3ee</t>
  </si>
  <si>
    <t>Gameplay Experience Evaluation Centered on Participation: the Fátima Game Design Case</t>
  </si>
  <si>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</si>
  <si>
    <t>Computer games; Human engineering, Design intention; Game design; Game experience; Gameplay experiences; Gameplay Metrics; Identification and Interpretation; Participatory Media; User experience design, Human computer interaction</t>
  </si>
  <si>
    <t>Pereira, L. L. &amp; Roque, L.</t>
  </si>
  <si>
    <t>1131-1136</t>
  </si>
  <si>
    <t>https://www.scopus.com/inward/record.uri?eid=2-s2.0-84879853721&amp;doi=10.1145%2f2468356.2468558&amp;partnerID=40&amp;md5=536aa123c3e6cf74119cd6c10373f5ee</t>
  </si>
  <si>
    <t>Ranking programming languages by energy efficiency</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</si>
  <si>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</si>
  <si>
    <t>Benchmarking; Computer games; Energy utilization; Problem oriented languages, Benchmarking problems; Benchmarking system; Efficiency rankings; Memory efficiency; Multiple criteria; Programming problem; Real-world implementation; Strict solution, Energy efficiency</t>
  </si>
  <si>
    <t>Pereira, R.; Couto, M.; Ribeiro, F.; Rua, R.; Cunha, J.; Fernandes, J. P. &amp; Saraiva, J.</t>
  </si>
  <si>
    <t>Science of Computer Programming</t>
  </si>
  <si>
    <t>https://www.scopus.com/inward/record.uri?eid=2-s2.0-85099355764&amp;doi=10.1016%2fj.scico.2021.102609&amp;partnerID=40&amp;md5=ec5c9994da02e601520a0eeb2d4e4656</t>
  </si>
  <si>
    <t>Topic modeling for feature location in software models: Studying both code generation and interpreted models</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</si>
  <si>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</si>
  <si>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</si>
  <si>
    <t>Pérez, F.; Lapeña, R.; Marcén, A. C. &amp; Cetina, C.</t>
  </si>
  <si>
    <t>https://www.scopus.com/inward/record.uri?eid=2-s2.0-85109048475&amp;doi=10.1016%2fj.infsof.2021.106676&amp;partnerID=40&amp;md5=827ceeb08cf9abd85847bfc363460055</t>
  </si>
  <si>
    <t>CCDSF: A Computational Creative Design Systems Framework</t>
  </si>
  <si>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</si>
  <si>
    <t>Autonomous agents; Computation theory; Hierarchical systems, Cognitive process; Collaborative systems; Computational creativities; Conceptual spaces; Formal framework; Integrate designs; Perception and actions; Structure frameworks, Structural design</t>
  </si>
  <si>
    <t>Pérez-Romero, J. &amp; Aguilar, W.</t>
  </si>
  <si>
    <t>New Generation Computing</t>
  </si>
  <si>
    <t>673-711</t>
  </si>
  <si>
    <t>https://www.scopus.com/inward/record.uri?eid=2-s2.0-85096447433&amp;doi=10.1007%2fs00354-020-00109-9&amp;partnerID=40&amp;md5=f9b605944a19e3a0376978970d3186ef</t>
  </si>
  <si>
    <t>Building a dynamic social community with non playable characters</t>
  </si>
  <si>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</si>
  <si>
    <t>Information science; Software engineering, Intelligent NPCs; Personal traits; Simple approach; Social communities; Socialpsychological rules; Video game industry; Virtual social networks, Social networking (online)</t>
  </si>
  <si>
    <t>Perrie, J. &amp; Li, L.</t>
  </si>
  <si>
    <t>1965-1973</t>
  </si>
  <si>
    <t>https://www.scopus.com/inward/record.uri?eid=2-s2.0-84906278995&amp;doi=10.1587%2ftransinf.E97.D.1965&amp;partnerID=40&amp;md5=108ba6a151ed2e6d5e01146adef48964</t>
  </si>
  <si>
    <t>Teaching aid supporting the tuition of automation at faculty of applied informatics</t>
  </si>
  <si>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</si>
  <si>
    <t>Automation; Frequency domain analysis; Laplace transforms; Linear systems; MATLAB; Surveys, Frequency domains; Game specifications; Informatics; Simulink; Source codes; Teaching aids, Computer games</t>
  </si>
  <si>
    <t>Perutka, K. &amp; Duchackova, P.</t>
  </si>
  <si>
    <t>Annals of DAAAM and Proceedings of the International DAAAM Symposium</t>
  </si>
  <si>
    <t>0085-0094</t>
  </si>
  <si>
    <t>https://www.scopus.com/inward/record.uri?eid=2-s2.0-85060074345&amp;doi=10.2507%2f29th.daaam.proceedings.012&amp;partnerID=40&amp;md5=2a7f59252141c0e2071ddb4cd0588b4f</t>
  </si>
  <si>
    <t>Jutge.org: Characteristics and Experiences</t>
  </si>
  <si>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</si>
  <si>
    <t>Computer games; Computer programming; Computer systems programming; Curricula; Data mining; Formal methods; Functional programming; Learning systems; Online systems, Educational data mining; Educational game; learning analytics; On-line learning systems; On-line programming, E-learning</t>
  </si>
  <si>
    <t>Petit, J.; Roura, S.; Carmona, J.; Cortadella, J.; Duch, J.; Giménez, O.; Mani, A.; Mas, J.; Rodríguez-Carbonell, E.; Rubio, E.; De San Pedro, E. &amp; Venkataramani, D.</t>
  </si>
  <si>
    <t>321-333</t>
  </si>
  <si>
    <t>https://www.scopus.com/inward/record.uri?eid=2-s2.0-85023158566&amp;doi=10.1109%2fTLT.2017.2723389&amp;partnerID=40&amp;md5=689c55f5d49d43d753663bb4248a311d</t>
  </si>
  <si>
    <t>Quality of games for teaching software engineering: An analysis of empirical evidences of digital and non-digital games</t>
  </si>
  <si>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</si>
  <si>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</si>
  <si>
    <t>Petri, G.; Von Wangenheim, C. G. &amp; Borgatto, A. F.</t>
  </si>
  <si>
    <t>Proceedings - 2017 IEEE/ACM 39th International Conference on Software Engineering: Software Engineering and Education Track, ICSE-SEET 2017</t>
  </si>
  <si>
    <t>150-159</t>
  </si>
  <si>
    <t>https://www.scopus.com/inward/record.uri?eid=2-s2.0-85026760615&amp;doi=10.1109%2fICSE-SEET.2017.18&amp;partnerID=40&amp;md5=332a5a1aa1523f477003661889da036d</t>
  </si>
  <si>
    <t>How games for computing education are evaluated? A systematic literature review</t>
  </si>
  <si>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</si>
  <si>
    <t>Computer games; Computer science; Data handling; Education; Information analysis; Surveys, Computing education; Data analysis methods; Educational game; Evaluation; Instructional strategy; Rigorous evaluation; Subjective feedback; Systematic literature review, Education computing</t>
  </si>
  <si>
    <t>Petri, G. &amp; Gresse von Wangenheim, C.</t>
  </si>
  <si>
    <t>68-90</t>
  </si>
  <si>
    <t>https://www.scopus.com/inward/record.uri?eid=2-s2.0-85011846568&amp;doi=10.1016%2fj.compedu.2017.01.004&amp;partnerID=40&amp;md5=f4523ca943e0394f8dc80feb918c15c6</t>
  </si>
  <si>
    <t>cited By 68</t>
  </si>
  <si>
    <t>Ontology-Driven Generation of Interactive 3D Worlds</t>
  </si>
  <si>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</si>
  <si>
    <t>Knowledge management, 3D application; Automated generation; Case-studies; Development time; Domain-specific knowledge; Dynamic applications; Manual process; Virtual robotics, Ontology</t>
  </si>
  <si>
    <t>Petrovic, N. &amp; Tosic, M.</t>
  </si>
  <si>
    <t>2020 19th International Symposium INFOTEH-JAHORINA, INFOTEH 2020 - Proceedings</t>
  </si>
  <si>
    <t>https://www.scopus.com/inward/record.uri?eid=2-s2.0-85085047556&amp;doi=10.1109%2fINFOTEH48170.2020.9066274&amp;partnerID=40&amp;md5=e0e151e0fd06036ae4d524f510c7c6de</t>
  </si>
  <si>
    <t>The drive for new driving interfaces: Researching a driver interface from design intent to end-user experience</t>
  </si>
  <si>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</si>
  <si>
    <t>Computer games; Design; User interfaces, Automotive; Automotive companies; Cross-organizational; Development practices; Driver information; Industry experience; Iterative prototyping; User experience, Human computer interaction</t>
  </si>
  <si>
    <t>Pettersson, I.; Hylving, L.; Rydström, A. &amp; Gkouskos, D.</t>
  </si>
  <si>
    <t>https://www.scopus.com/inward/record.uri?eid=2-s2.0-84997234828&amp;doi=10.1145%2f2971485.2995348&amp;partnerID=40&amp;md5=760bc00453bce3d943a5203efed8c3ef</t>
  </si>
  <si>
    <t>Interpretive strategies for screen-based creative technologies</t>
  </si>
  <si>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</si>
  <si>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</si>
  <si>
    <t>Petty, S. &amp; Benedicenti, L.</t>
  </si>
  <si>
    <t>International Journal of Information System Modeling and Design</t>
  </si>
  <si>
    <t>32-48</t>
  </si>
  <si>
    <t>https://www.scopus.com/inward/record.uri?eid=2-s2.0-84957069464&amp;doi=10.4018%2fIJISMD.2016010103&amp;partnerID=40&amp;md5=7634a9afeb1e662911cc6c74fbe6aa00</t>
  </si>
  <si>
    <t>Automated game testing with ICARUS: Intelligent completion of adventure riddles via unsupervised solving</t>
  </si>
  <si>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</si>
  <si>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</si>
  <si>
    <t>Pfau, J.; Smeddinck, J. D. &amp; Malaka, R.</t>
  </si>
  <si>
    <t>153-163</t>
  </si>
  <si>
    <t>https://www.scopus.com/inward/record.uri?eid=2-s2.0-85034785521&amp;doi=10.1145%2f3130859.3131439&amp;partnerID=40&amp;md5=8cdf0716c97e79fe77a8df443d3e9558</t>
  </si>
  <si>
    <t>Towards deep player behavior models in MMORPGs</t>
  </si>
  <si>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</si>
  <si>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</si>
  <si>
    <t>CHI PLAY 2018 - Proceedings of the 2018 Annual Symposium on Computer-Human Interaction in Play</t>
  </si>
  <si>
    <t>341-351</t>
  </si>
  <si>
    <t>https://www.scopus.com/inward/record.uri?eid=2-s2.0-85058269039&amp;doi=10.1145%2f3242671.3242706&amp;partnerID=40&amp;md5=86bb705efa4082122adaf0ec0e002555</t>
  </si>
  <si>
    <t>Dungeons Replicants: Automated Game Balancing via Deep Player Behavior Modeling</t>
  </si>
  <si>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</si>
  <si>
    <t>Social networking (online), Analytic method; Expert analysis; Individual agent; Massively multiplayer online role-playing games; Multiplayer games; Optimal strategies; Parameter changes; Player behavior, Human computer interaction</t>
  </si>
  <si>
    <t>Pfau, J.; Liapis, A.; Volkmar, G.; Yannakakis, G. N. &amp; Malaka, R.</t>
  </si>
  <si>
    <t>431-438</t>
  </si>
  <si>
    <t>https://www.scopus.com/inward/record.uri?eid=2-s2.0-85092386622&amp;doi=10.1109%2fCoG47356.2020.9231958&amp;partnerID=40&amp;md5=ead3b9beade7daf7008d67125c8905c5</t>
  </si>
  <si>
    <t>Identifying Commercial Games with Therapeutic Potential through a Content Analysis of Steam Reviews</t>
  </si>
  <si>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</si>
  <si>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</si>
  <si>
    <t>Phillips, C.; Klarkowski, M.; Frommel, J.; Gutwin, C. &amp; Mandryk, R. L.</t>
  </si>
  <si>
    <t>https://www.scopus.com/inward/record.uri?eid=2-s2.0-85117128102&amp;doi=10.1145%2f3474682&amp;partnerID=40&amp;md5=195b17d0640d615f819fd472be2f4e65</t>
  </si>
  <si>
    <t>Software engineering for mobility: Reflecting on the past, peering into the future</t>
  </si>
  <si>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</si>
  <si>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</si>
  <si>
    <t>Picco, G. P.; Julien, C.; Murphy, A. L.; Musolesi, M. &amp; Roman, G.-C.</t>
  </si>
  <si>
    <t>Future of Software Engineering, FOSE 2014 - Proceedings</t>
  </si>
  <si>
    <t>13-28</t>
  </si>
  <si>
    <t>https://www.scopus.com/inward/record.uri?eid=2-s2.0-84930797819&amp;doi=10.1145%2f2593882.2593884&amp;partnerID=40&amp;md5=190005ef472ca83dc1a97d97d3e17b20</t>
  </si>
  <si>
    <t>European video game development and disability: Reflections on data, rights, decisions and assistance</t>
  </si>
  <si>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</si>
  <si>
    <t>Computer aided instruction; Engineering research; Human computer interaction; Interactive computer graphics; Software design, Assistive technology; Game studies; People with disabilities; Video game development; Video game industry, Computer games</t>
  </si>
  <si>
    <t>Pielenz, B.</t>
  </si>
  <si>
    <t>91-97</t>
  </si>
  <si>
    <t>https://www.scopus.com/inward/record.uri?eid=2-s2.0-85080951005&amp;doi=10.1007%2f978-3-030-40180-1_10&amp;partnerID=40&amp;md5=38101e89bf0391806a6da3999f1ceefd</t>
  </si>
  <si>
    <t>Designing tangible video games: Lessons learned from the sifteo cubes</t>
  </si>
  <si>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</si>
  <si>
    <t>Geometry; Human engineering; Interactive computer graphics; Software design; User interfaces; Video recording, Mixed reality; Player strategies; Sifteo Cubes; Tangible user interfaces; Video game, Human computer interaction</t>
  </si>
  <si>
    <t>Pillias, C.; Robert-Bouchard, R. &amp; Levieux, G.</t>
  </si>
  <si>
    <t>3163-3166</t>
  </si>
  <si>
    <t>https://www.scopus.com/inward/record.uri?eid=2-s2.0-84900426216&amp;doi=10.1145%2f2556288.2556991&amp;partnerID=40&amp;md5=c3ff6ec8be1b0e74e2e4dc1af28294eb</t>
  </si>
  <si>
    <t>Developing games for higher education</t>
  </si>
  <si>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</si>
  <si>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</si>
  <si>
    <t>Pimenidis, E.</t>
  </si>
  <si>
    <t>312-317</t>
  </si>
  <si>
    <t>https://www.scopus.com/inward/record.uri?eid=2-s2.0-84938584787&amp;partnerID=40&amp;md5=24d56c50c70a8bfb7ca329142eaf311e</t>
  </si>
  <si>
    <t>A game engine for building ubigames</t>
  </si>
  <si>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</si>
  <si>
    <t>Computer games; Ubiquitous computing, Computing applications; Electronic games; Game development; Game Engine; Heterogeneous devices; Real-world, Software design</t>
  </si>
  <si>
    <t>Pimenta, M. C. S. C.; Buzeto, F. N.; Santos, L. H. O.; Castanho, C. D. &amp; Jacobi, R. P.</t>
  </si>
  <si>
    <t>https://www.scopus.com/inward/record.uri?eid=2-s2.0-84937010932&amp;doi=10.1109%2fNetGames.2014.7008963&amp;partnerID=40&amp;md5=9e418c8de7adba89f7e86b9f4004720b</t>
  </si>
  <si>
    <t>Students' experience with online simulation games: From computer anxiety to satisfaction</t>
  </si>
  <si>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</si>
  <si>
    <t>Cluster analysis; Computer aided software engineering; Simulation platform; Students; User experience, Computer activities; Computer anxiety; Locus of control; Online simulation; Personality traits; Research purpose; Satisfaction; User satisfaction, Computer games</t>
  </si>
  <si>
    <t>Pina, J. M. &amp; Bordonaba-Juste, V.</t>
  </si>
  <si>
    <t>162-171</t>
  </si>
  <si>
    <t>https://www.scopus.com/inward/record.uri?eid=2-s2.0-85046250148&amp;doi=10.1093%2fiwc%2fiwy003&amp;partnerID=40&amp;md5=d8b474d2735d0e8f1d73cffa37481b0d</t>
  </si>
  <si>
    <t>Cross-cultural game design: How different students see the same development</t>
  </si>
  <si>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</si>
  <si>
    <t>Computer graphics; Computer vision; Design; Human computer interaction; Software design; Students; Visualization, Design process; Game design; Game development; Literature reviews; Methods Comparison; Structured process, Computer games</t>
  </si>
  <si>
    <t>Pinheiro, J. G. G. &amp; Dos Santos, M. A. S.</t>
  </si>
  <si>
    <t>475-478</t>
  </si>
  <si>
    <t>https://www.scopus.com/inward/record.uri?eid=2-s2.0-85073098606&amp;partnerID=40&amp;md5=2c8d9c393a7896de4556bbd2b47535a3</t>
  </si>
  <si>
    <t>Predicting Football Match Result Using Fusion-based Classification Models</t>
  </si>
  <si>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</si>
  <si>
    <t>Classification (of information); Football; Forecasting; Hierarchical systems; Human computer interaction, As numbers; Classification models; Ensemble modeling; Hierarchical model; Video game, Software engineering</t>
  </si>
  <si>
    <t>Pipatchatchawal, C. &amp; Phimoltares, S.</t>
  </si>
  <si>
    <t>JCSSE 2021 - 18th International Joint Conference on Computer Science and Software Engineering: Cybernetics for Human Beings</t>
  </si>
  <si>
    <t>https://www.scopus.com/inward/record.uri?eid=2-s2.0-85112373148&amp;doi=10.1109%2fJCSSE53117.2021.9493837&amp;partnerID=40&amp;md5=498ccf0294e9c9eed5af59b5b66272ad</t>
  </si>
  <si>
    <t>The value of game prototyping projects for students and industry</t>
  </si>
  <si>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</si>
  <si>
    <t>Engineering education; Industry; Management science; Personnel training; Project management; Software design, Development project; Effort Estimation; Game development; Game jams; General aspects; Learning; Networking and communication; Project management skills, Computer games</t>
  </si>
  <si>
    <t>Pirker, J.; Kultima, A. &amp; Gütl, C.</t>
  </si>
  <si>
    <t>54-57</t>
  </si>
  <si>
    <t>https://www.scopus.com/inward/record.uri?eid=2-s2.0-84968866624&amp;doi=10.1145%2f2897167.2897180&amp;partnerID=40&amp;md5=60c99f3bca1e49b06c2cedbd4f3f4f7a</t>
  </si>
  <si>
    <t>Social interactions in game jams: A jammer recommender tool</t>
  </si>
  <si>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</si>
  <si>
    <t>Computer games; Jamming; Social networking (online), Essential elements; Forming behavior; Game development; Game jam; Github; Jammers; Social interactions, Software design</t>
  </si>
  <si>
    <t>Pirker, J.; Punz, A. &amp; Kopf, J.</t>
  </si>
  <si>
    <t>https://www.scopus.com/inward/record.uri?eid=2-s2.0-85072825122&amp;doi=10.1145%2f3337722.3341843&amp;partnerID=40&amp;md5=aa1881f5f97c8603639f08d44ff7275b</t>
  </si>
  <si>
    <t>RAPUNSEL: Improving self-efficacy and self-esteem with an educational computer game</t>
  </si>
  <si>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</si>
  <si>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</si>
  <si>
    <t>Plass, J. L.; Goldman, R.; Flanagan, M. &amp; Perlin, K.</t>
  </si>
  <si>
    <t>Proceedings of the 17th International Conference on Computers in Education, ICCE 2009</t>
  </si>
  <si>
    <t>682-689</t>
  </si>
  <si>
    <t>https://www.scopus.com/inward/record.uri?eid=2-s2.0-84857073778&amp;partnerID=40&amp;md5=e2ffc64ff381ac9e711dd79d0cc9299c</t>
  </si>
  <si>
    <t>Two exceptional projects from a multidisciplinary game development curriculum</t>
  </si>
  <si>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</si>
  <si>
    <t>Computer graphics; Curricula; Software design, Game development; Innovative solutions, Computer games</t>
  </si>
  <si>
    <t>Pledger, J. &amp; Chen, M.</t>
  </si>
  <si>
    <t>43-45</t>
  </si>
  <si>
    <t>https://www.scopus.com/inward/record.uri?eid=2-s2.0-84991063192&amp;doi=10.2312%2feged.20141032&amp;partnerID=40&amp;md5=18fb51d524548b4396f3379c8c939175</t>
  </si>
  <si>
    <t>Autonomous and interactive virtual actor, cooperative virtual environment for immersive Previsualisation tooloriented to movies</t>
  </si>
  <si>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</si>
  <si>
    <t>Artificial intelligence; Augmented reality; Computer supported cooperative work; Decision making, Business-oriented; Cinema; Film making; Lighting effects; Previsualisation; Video game; Virtual actors; Voice command, Virtual reality</t>
  </si>
  <si>
    <t>Plessiet, C.; Chaabane, S. &amp; Khemiri, G.</t>
  </si>
  <si>
    <t>https://www.scopus.com/inward/record.uri?eid=2-s2.0-84984870829&amp;doi=10.1145%2f2806173.2806177&amp;partnerID=40&amp;md5=b79abe4b23468d0f4b2f84883125bc79</t>
  </si>
  <si>
    <t>Generative music in video games: State of the art, challenges, and prospects</t>
  </si>
  <si>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</si>
  <si>
    <t>Human computer interaction; Interactive computer graphics, Audio; Game Music; Games; Generative musics; Ludology; Music, Audio acoustics</t>
  </si>
  <si>
    <t>Plut, C. &amp; Pasquier, P.</t>
  </si>
  <si>
    <t>https://www.scopus.com/inward/record.uri?eid=2-s2.0-85076754982&amp;doi=10.1016%2fj.entcom.2019.100337&amp;partnerID=40&amp;md5=399c4e0db4dd9900897dff850f3c256f</t>
  </si>
  <si>
    <t>Simple conversational practices in the case of free and open source software infrastructure</t>
  </si>
  <si>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</si>
  <si>
    <t>conversational practices; Development project; distributed participation; Free and open source softwares; Grounded theory; Iterative process; Video game, Internet, Computer software</t>
  </si>
  <si>
    <t>Poderi, G.</t>
  </si>
  <si>
    <t>45-48</t>
  </si>
  <si>
    <t>https://www.scopus.com/inward/record.uri?eid=2-s2.0-84865650734&amp;doi=10.1145%2f2348144.2348159&amp;partnerID=40&amp;md5=752ab0df179a0861dc9eddc962b092c7</t>
  </si>
  <si>
    <t>Developing MOBA games using the Unity game engine</t>
  </si>
  <si>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</si>
  <si>
    <t>Microelectronics; Software design, Defensive structure; Execution engine; Game development; Multiple clients; Programming design; Resource collections; State synchronization; Windows platform, Human computer interaction</t>
  </si>
  <si>
    <t>Polancec, D. &amp; Mekterovic, I.</t>
  </si>
  <si>
    <t>1510-1515</t>
  </si>
  <si>
    <t>https://www.scopus.com/inward/record.uri?eid=2-s2.0-85027727242&amp;doi=10.23919%2fMIPRO.2017.7973661&amp;partnerID=40&amp;md5=e36f2e9db157ef430cf19f4b6c924707</t>
  </si>
  <si>
    <t>The believability gene in virtual bots</t>
  </si>
  <si>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</si>
  <si>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</si>
  <si>
    <t>Polceanu, M.; Mora, A. M.; Jiménez, J. L.; Buche, C. &amp; Fernández-Leiva, A. J.</t>
  </si>
  <si>
    <t>Proceedings of the 29th International Florida Artificial Intelligence Research Society Conference, FLAIRS 2016</t>
  </si>
  <si>
    <t>346-349</t>
  </si>
  <si>
    <t>https://www.scopus.com/inward/record.uri?eid=2-s2.0-85003848863&amp;partnerID=40&amp;md5=e4e9b6e675ab68f3306fc887997e0b7a</t>
  </si>
  <si>
    <t>Are the Old Days Gone? A Survey on Actual Software Engineering Processes in Video Game Industry</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</si>
  <si>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</si>
  <si>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</si>
  <si>
    <t>Politowski, C.; Fontoura, L.; Petrillo, F. &amp; Guéhéneuc, Y.-G.</t>
  </si>
  <si>
    <t>22-28</t>
  </si>
  <si>
    <t>https://www.scopus.com/inward/record.uri?eid=2-s2.0-84974667653&amp;doi=10.1145%2f2896958.2896960&amp;partnerID=40&amp;md5=9ae4c48128d71f29294cd6d3265807ed</t>
  </si>
  <si>
    <t>Learning from the past: A process recommendation system for video game projects using postmortems experiences</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</si>
  <si>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</si>
  <si>
    <t>Air navigation; Human computer interaction; Recommender systems, Development process; Game development; Game industry; Knowledge extraction; Learning from the pasts; Software development process; Video game development; Video game industry, Software design</t>
  </si>
  <si>
    <t>Politowski, C.; Fontoura, L. M.; Petrillo, F. &amp; Guéhéneuc, Y.-G.</t>
  </si>
  <si>
    <t>103-118</t>
  </si>
  <si>
    <t>https://www.scopus.com/inward/record.uri?eid=2-s2.0-85046135039&amp;doi=10.1016%2fj.infsof.2018.04.003&amp;partnerID=40&amp;md5=6a5dae139c40037f6c0d67d1adecd11a</t>
  </si>
  <si>
    <t>Dataset of Video Game Development Problems</t>
  </si>
  <si>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</si>
  <si>
    <t>Human computer interaction; Iterative methods, Community IS; Formal structures; Share knowledge; Software engineering process; Traceability links; Video game; Video game development, Software design</t>
  </si>
  <si>
    <t>Politowski, C.; Petrillo, F.; Ullmann, G. C.; De Andrade Werly, J. &amp; Guéhéneuc, Y.-G.</t>
  </si>
  <si>
    <t>553-557</t>
  </si>
  <si>
    <t>https://www.scopus.com/inward/record.uri?eid=2-s2.0-85093700105&amp;doi=10.1145%2f3379597.3387486&amp;partnerID=40&amp;md5=5f30d24ad2d4d4a66bedd574b450aa01</t>
  </si>
  <si>
    <t>Improving Engagement Assessment in Gameplay Testing Sessions using IoT Sensors</t>
  </si>
  <si>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</si>
  <si>
    <t>Digital storage; Human computer interaction; Software design; Technical presentations, Development process; Game designers; Game industry; Multi-disciplinary teams; Testing sessions; Video game; Video game development; Video game industry, Internet of things</t>
  </si>
  <si>
    <t>Politowski, C.; Petrillo, F. &amp; Guéhéneuc, Y.-G.</t>
  </si>
  <si>
    <t>Proceedings - 2020 IEEE/ACM 42nd International Conference on Software Engineering Workshops, ICSEW 2020</t>
  </si>
  <si>
    <t>655-659</t>
  </si>
  <si>
    <t>https://www.scopus.com/inward/record.uri?eid=2-s2.0-85093086816&amp;doi=10.1145%2f3387940.3392249&amp;partnerID=40&amp;md5=846be982deefb579ca6d2f76a24d09df</t>
  </si>
  <si>
    <t>Game industry problems: An extensive analysis of the gray literature</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</si>
  <si>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</si>
  <si>
    <t>Aerospace industry; Competition; Human resource management; Software design, Business problems; Closed source; Game projects; Management problems; Production problems; State of the practice; Video game development; Video game industry, Human computer interaction</t>
  </si>
  <si>
    <t>Politowski, C.; Petrillo, F.; Ullmann, G. C. &amp; Guéhéneuc, Y.-G.</t>
  </si>
  <si>
    <t>https://www.scopus.com/inward/record.uri?eid=2-s2.0-85100430005&amp;doi=10.1016%2fj.infsof.2021.106538&amp;partnerID=40&amp;md5=aac8b90b3bb7f32ef9f8995ef0c7db4c</t>
  </si>
  <si>
    <t>Are game engines software frameworks? A three-perspective study</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</si>
  <si>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</si>
  <si>
    <t>Codes (symbols); Open source software; Open systems, Academic literature; Game Engine; Open source frameworks; Open source game engine; Software frameworks; Software systems; Source codes; Special treatments, Human computer interaction</t>
  </si>
  <si>
    <t>Politowski, C.; Petrillo, F.; Montandon, J. E.; Valente, M. T. &amp; Guéhéneuc, Y.-G.</t>
  </si>
  <si>
    <t>https://www.scopus.com/inward/record.uri?eid=2-s2.0-85092504305&amp;doi=10.1016%2fj.jss.2020.110846&amp;partnerID=40&amp;md5=55d7a2871a463cc597b30486fa155cd1</t>
  </si>
  <si>
    <t>A Survey of Video Game Testing</t>
  </si>
  <si>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</si>
  <si>
    <t>Automation; Budget control; Software testing; Surveys; Testing, Current testing; Game testing; Play testing; Team size; Testing process; Video game, Human computer interaction</t>
  </si>
  <si>
    <t>Politowski, C.; Petrillo, F. &amp; Gueheneuc, Y.-G.</t>
  </si>
  <si>
    <t>Proceedings - 2021 IEEE/ACM International Conference on Automation of Software Test, AST 2021</t>
  </si>
  <si>
    <t>90-99</t>
  </si>
  <si>
    <t>https://www.scopus.com/inward/record.uri?eid=2-s2.0-85113809984&amp;doi=10.1109%2fAST52587.2021.00018&amp;partnerID=40&amp;md5=8bbc21e0c1327c21be726e7056376f12</t>
  </si>
  <si>
    <t>Avaler's adventure: An open source game for dysphagia therapy</t>
  </si>
  <si>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</si>
  <si>
    <t>Biofeedback; Biological organs; Human computer interaction; Open source software; Patient rehabilitation; Respiratory system; Software engineering, Dysphagia; Open sources; Speech language pathologists; Speech pathology; Swallow therapy; Video game, Patient treatment</t>
  </si>
  <si>
    <t>Pollock, C. R.; Lopez, D. A.; Wambaugh, G.; Almanzar, L.; Morrissey, A.; Krings, K.; Galek, K. &amp; Harris, F.C., Jr.</t>
  </si>
  <si>
    <t>https://www.scopus.com/inward/record.uri?eid=2-s2.0-85031697418&amp;partnerID=40&amp;md5=cd00eb67c9f1e1cdfba0c1dc0345ddd8</t>
  </si>
  <si>
    <t>A computer science study abroad with service learning: Design and reflections</t>
  </si>
  <si>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</si>
  <si>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</si>
  <si>
    <t>Pollock, L.; Atlas, J.; Bell, T. &amp; Henderson, T.</t>
  </si>
  <si>
    <t>SIGCSE 2018 - Proceedings of the 49th ACM Technical Symposium on Computer Science Education</t>
  </si>
  <si>
    <t>485-490</t>
  </si>
  <si>
    <t>https://www.scopus.com/inward/record.uri?eid=2-s2.0-85046341081&amp;doi=10.1145%2f3159450.3159589&amp;partnerID=40&amp;md5=9190f62005e37306fab144e4887fa396</t>
  </si>
  <si>
    <t>A communication tool to support caretaking of senior citizens</t>
  </si>
  <si>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</si>
  <si>
    <t>Circuit simulation; Software engineering; Tools, Communication tools; Daily tasks; Memory problems; Senior citizens; Serious gaming; Voicc interaction; Waypoints; WEB application, Computer games</t>
  </si>
  <si>
    <t>Ponrasa, R.; Jääskcläincn, T.; Raappana, H.; Jizhe, W.; Leinonen, E. &amp; Pulli, P.</t>
  </si>
  <si>
    <t>15th International Conference on Intelligent Games and Simulation, GAME-ON 2014</t>
  </si>
  <si>
    <t>50-54</t>
  </si>
  <si>
    <t>https://www.scopus.com/inward/record.uri?eid=2-s2.0-84961334125&amp;partnerID=40&amp;md5=28f2c7154501ac719706825d64bbc65e</t>
  </si>
  <si>
    <t>An agent-based modelling approach to build up educational digital games for kindergarten and primary schools</t>
  </si>
  <si>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</si>
  <si>
    <t>Autonomous agents; Computational methods; Computer games; E-learning; Software design; Teaching, Agent-based modelling; Educational game; Educational materials; Interacting agents; Learning and teachings; Primary schools; Teaching and learning; Technology enhanced learning, Education</t>
  </si>
  <si>
    <t>Ponticorvo, M.; Di Fuccio, R.; Di Ferdinando, A. &amp; Miglino, O.</t>
  </si>
  <si>
    <t>Expert Systems</t>
  </si>
  <si>
    <t>https://www.scopus.com/inward/record.uri?eid=2-s2.0-85010526660&amp;doi=10.1111%2fexsy.12196&amp;partnerID=40&amp;md5=ab17abc3dc055c2049fb125f50b3a66a</t>
  </si>
  <si>
    <t>Task tree executor for Erlang enabled multicores</t>
  </si>
  <si>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</si>
  <si>
    <t>Popovic, M. &amp; Cetic, N.</t>
  </si>
  <si>
    <t>1382-1386</t>
  </si>
  <si>
    <t>https://www.scopus.com/inward/record.uri?eid=2-s2.0-84876884116&amp;doi=10.1166%2fasl.2013.4456&amp;partnerID=40&amp;md5=f0a63467d3109608acd978d8be5bf7a4</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</si>
  <si>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</si>
  <si>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</si>
  <si>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</si>
  <si>
    <t>Poretski, L. &amp; Arazy, O.</t>
  </si>
  <si>
    <t>480-490</t>
  </si>
  <si>
    <t>https://www.scopus.com/inward/record.uri?eid=2-s2.0-85014763030&amp;doi=10.1145%2f2998181.2998301&amp;partnerID=40&amp;md5=91a123348e3bf1b59afca064232e8597</t>
  </si>
  <si>
    <t>Gaming as a Disembodied Experience of the City: From Assassin’s Creed to ‘Smart Learner’</t>
  </si>
  <si>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</si>
  <si>
    <t>Porreca, R.; Geropanta, V.; Abril, K. &amp; Giordanelli, D.</t>
  </si>
  <si>
    <t>SCIRES-IT</t>
  </si>
  <si>
    <t>117-130</t>
  </si>
  <si>
    <t>https://www.scopus.com/inward/record.uri?eid=2-s2.0-85100187903&amp;doi=10.2423%2fi22394303v10n2p117&amp;partnerID=40&amp;md5=3c9962d51c4433a7f52e84c5b8c96ab6</t>
  </si>
  <si>
    <t>An empirical study of issues and barriers to mainstream video game accessibility</t>
  </si>
  <si>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</si>
  <si>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</si>
  <si>
    <t>Porter, J. R. &amp; Kientz, J. A.</t>
  </si>
  <si>
    <t>Proceedings of the 15th International ACM SIGACCESS Conference on Computers and Accessibility, ASSETS 2013</t>
  </si>
  <si>
    <t>https://www.scopus.com/inward/record.uri?eid=2-s2.0-84887442495&amp;doi=10.1145%2f2513383.2513444&amp;partnerID=40&amp;md5=3fa54a85d75fddff91fa096a46ba2ff7</t>
  </si>
  <si>
    <t>Rapid modeling of human-defined AI behavior patterns in games</t>
  </si>
  <si>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</si>
  <si>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</si>
  <si>
    <t>Posada Trobo, I.; García Díaz, V.; Pascual Espada, J.; González Crespo, R. &amp; Moreno-Ger, P.</t>
  </si>
  <si>
    <t>2683-2692</t>
  </si>
  <si>
    <t>https://www.scopus.com/inward/record.uri?eid=2-s2.0-85053228901&amp;doi=10.1007%2fs12652-018-0969-y&amp;partnerID=40&amp;md5=fccfe9d3143e3e93bfc16120f208daf2</t>
  </si>
  <si>
    <t>Determining personality traits of racing game players using the open racing car simulator: toward believable virtual drivers</t>
  </si>
  <si>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</si>
  <si>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</si>
  <si>
    <t>Possani-Espinosa, A.; Gutierrez-Garcia, J. O. &amp; Vargas Gordillo, I.</t>
  </si>
  <si>
    <t>Computer Animation and Virtual Worlds</t>
  </si>
  <si>
    <t>https://www.scopus.com/inward/record.uri?eid=2-s2.0-84971378809&amp;doi=10.1002%2fcav.1722&amp;partnerID=40&amp;md5=e6d37667ad4d0a7c762dd155a73899ce</t>
  </si>
  <si>
    <t>Physiotherapy assessment based on Kinect and mobile APPs</t>
  </si>
  <si>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</si>
  <si>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</si>
  <si>
    <t>Postolache, O.; Cary, F.; Girao, P. S. &amp; Duarte, N.</t>
  </si>
  <si>
    <t>https://www.scopus.com/inward/record.uri?eid=2-s2.0-84963820910&amp;doi=10.1109%2fIISA.2015.7388013&amp;partnerID=40&amp;md5=0ec4b254c7ed9d83332adc0219f8ba58</t>
  </si>
  <si>
    <t>Forces in play: The business and culture of videogame production</t>
  </si>
  <si>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</si>
  <si>
    <t>'I' methodology; character design; Cultural analysis; Game design; videogame production, Design, Software design</t>
  </si>
  <si>
    <t>Potanin, R.</t>
  </si>
  <si>
    <t>135-143</t>
  </si>
  <si>
    <t>https://www.scopus.com/inward/record.uri?eid=2-s2.0-78249274252&amp;doi=10.1145%2f1823818.1823833&amp;partnerID=40&amp;md5=2ccf44bb04e7d9d26113c750d0635e69</t>
  </si>
  <si>
    <t>Designing the designer</t>
  </si>
  <si>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</si>
  <si>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</si>
  <si>
    <t>Potanin, R. &amp; Davies, O.</t>
  </si>
  <si>
    <t>Proceedings of DiGRA 2011 Conference: Think Design Play</t>
  </si>
  <si>
    <t>https://www.scopus.com/inward/record.uri?eid=2-s2.0-84873368736&amp;partnerID=40&amp;md5=224d08d08fd9d3a1d4d204e66428b1f9</t>
  </si>
  <si>
    <t>Developing and piloting videogames to increase College and University students' awareness and efficacy of the bystander role in incidents of sexual violence</t>
  </si>
  <si>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</si>
  <si>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</si>
  <si>
    <t>Potter, S. J.; Flanagan, M.; Seidman, M.; Hodges, H. &amp; Stapleton, J. G.</t>
  </si>
  <si>
    <t>24-34</t>
  </si>
  <si>
    <t>https://www.scopus.com/inward/record.uri?eid=2-s2.0-85061593393&amp;doi=10.1089%2fg4h.2017.0172&amp;partnerID=40&amp;md5=c2602f127944606dcbd6d3fe2a09fad8</t>
  </si>
  <si>
    <t>Organizing online hackathons for newcomers to a scientific community - Lessons learned from two events</t>
  </si>
  <si>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</si>
  <si>
    <t>Data Science, Collaborative environments; Computational resources; Computing skills; Positive experiences; Scientific community; Scientific discipline, Computer games</t>
  </si>
  <si>
    <t>Powell, J.; Bailey Hayden, L.; Cannon, A.; Wilson, B. &amp; Nolte, A.</t>
  </si>
  <si>
    <t>78-82</t>
  </si>
  <si>
    <t>https://www.scopus.com/inward/record.uri?eid=2-s2.0-85112247184&amp;doi=10.1145%2f3472688.3472700&amp;partnerID=40&amp;md5=10e5cd6d9af9d60803f4c7f27bef30d0</t>
  </si>
  <si>
    <t>Systems dynamics and serious video games in an appropriation strategy of a decision support system for small livestock farmers</t>
  </si>
  <si>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</si>
  <si>
    <t>Prada, U. E. G.; Hernández, M. L. O. &amp; Ibáñez, J. M. S.</t>
  </si>
  <si>
    <t>International Journal of Interactive Mobile Technologies</t>
  </si>
  <si>
    <t>4-24</t>
  </si>
  <si>
    <t>https://www.scopus.com/inward/record.uri?eid=2-s2.0-85091868030&amp;doi=10.3991%2fIJIM.V14I15.14597&amp;partnerID=40&amp;md5=34eb54e5fa0d58202cc9d1bd9ac15842</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</si>
  <si>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</si>
  <si>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</si>
  <si>
    <t>Autonomous agents; Quality assurance; User experience; Verification, Agent-based testing; Cognitive tests; Iterative design; Reality systems; Testing procedure; User experiences (ux), Software testing</t>
  </si>
  <si>
    <t>Prada, R.; Prasetya, I. S. W. B.; Kifetew, F.; Dignum, F.; Vos, T. E. J.; Lander, J.; Donnart, J.-Y.; Kazmierowski, A.; Davidson, J. &amp; Fernandes, P. M.</t>
  </si>
  <si>
    <t>Proceedings - 2020 IEEE 13th International Conference on Software Testing, Verification and Validation, ICST 2020</t>
  </si>
  <si>
    <t>414-417</t>
  </si>
  <si>
    <t>https://www.scopus.com/inward/record.uri?eid=2-s2.0-85091583930&amp;doi=10.1109%2fICST46399.2020.00051&amp;partnerID=40&amp;md5=ed570408c5833a988f93209a29dd0c83</t>
  </si>
  <si>
    <t>Aplib: An agent programming library for testing games</t>
  </si>
  <si>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</si>
  <si>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</si>
  <si>
    <t>Prasetya, I. S. W. B. &amp; Dastani, M.</t>
  </si>
  <si>
    <t>Proceedings of the International Joint Conference on Autonomous Agents and Multiagent Systems, AAMAS</t>
  </si>
  <si>
    <t>1972-1974</t>
  </si>
  <si>
    <t>https://www.scopus.com/inward/record.uri?eid=2-s2.0-85096654641&amp;partnerID=40&amp;md5=25b10073b55bb2a9aba36cf48cc38cb0</t>
  </si>
  <si>
    <t>Aplib: Tactical Agents for Testing Computer Games</t>
  </si>
  <si>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</si>
  <si>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</si>
  <si>
    <t>Prasetya, I. S. W. B.; Dastani, M.; Prada, R.; Vos, T. E. J.; Dignum, F. &amp; Kifetew, F.</t>
  </si>
  <si>
    <t>21-41</t>
  </si>
  <si>
    <t>https://www.scopus.com/inward/record.uri?eid=2-s2.0-85101369872&amp;doi=10.1007%2f978-3-030-66534-0_2&amp;partnerID=40&amp;md5=06b96c061ae4dd8f677672b91474b148</t>
  </si>
  <si>
    <t>Navigation and exploration in 3D-game automated play testing</t>
  </si>
  <si>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</si>
  <si>
    <t>Ability testing; Automation; Computer games; Computer testing; Graphic methods; Navigation; Virtual reality, Automated navigation; Automated software testing; Automated testing; Extra dimensions; Logical state; Proof of concept; Virtual worlds; Web-based applications, Software testing</t>
  </si>
  <si>
    <t>Prasetya, I. S. W. B.; Voshol, M.; Tanis, T.; Smits, A.; Smit, B.; Mourik, J. V.; Klunder, M.; Hoogmoed, F.; Hinlopen, S.; Casteren, A. V.; Berg, J. V. D.; Prasetya, N. G. W. Y.; Shirzadehhajimahmood, S. &amp; Ansari, S. G.</t>
  </si>
  <si>
    <t>A-TEST 2020 - Proceedings of the 11th ACM SIGSOFT International Workshop on Automating TEST Case Design, Selection, and Evaluation, Co-located with ESEC/FSE 2020</t>
  </si>
  <si>
    <t>3-9</t>
  </si>
  <si>
    <t>https://www.scopus.com/inward/record.uri?eid=2-s2.0-85096995917&amp;doi=10.1145%2f3412452.3423570&amp;partnerID=40&amp;md5=a9bf2fcc70a10810141cc9d703a1578e</t>
  </si>
  <si>
    <t>Can Learning Formal Specification Be Fun? - 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</si>
  <si>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</si>
  <si>
    <t>Computer games; Software testing; Students; User experience; Verification, Formal specification</t>
  </si>
  <si>
    <t>Prasetya, I. S. W. B.; Leek, C. Q. H. D.; Oosenbrug, R.; Kostic, P. &amp; Vries, M. D.</t>
  </si>
  <si>
    <t>Proceedings - 2020 IEEE 13th International Conference on Software Testing, Verification and Validation Workshops, ICSTW 2020</t>
  </si>
  <si>
    <t>437-440</t>
  </si>
  <si>
    <t>https://www.scopus.com/inward/record.uri?eid=2-s2.0-85091789552&amp;doi=10.1109%2fICSTW50294.2020.00078&amp;partnerID=40&amp;md5=23226bc7e728c6c4eccac83030c2dc55</t>
  </si>
  <si>
    <t>Strategies to Teach Game Development across age Groups</t>
  </si>
  <si>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</si>
  <si>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</si>
  <si>
    <t>Prayaga, L.; Coffey, J. W. &amp; Rasmussen, K.</t>
  </si>
  <si>
    <t>28-43</t>
  </si>
  <si>
    <t>https://www.scopus.com/inward/record.uri?eid=2-s2.0-80054889187&amp;doi=10.4018%2fjgcms.2011040102&amp;partnerID=40&amp;md5=d4db99f50038d3814a61ee516e3b49b1</t>
  </si>
  <si>
    <t>Generating dynamic narratives with real time interactions utilizing mobile technology</t>
  </si>
  <si>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</si>
  <si>
    <t>Telecommunication equipment, Game experience; Gameplay experiences; Interactive Environments; Mobile games; Mobile Technology; Real time; Real time interactions, Computer games</t>
  </si>
  <si>
    <t>Preston, J. A.; Skelton, J. L.; Forsyth, W. D. &amp; Greene, J. D.</t>
  </si>
  <si>
    <t>https://www.scopus.com/inward/record.uri?eid=2-s2.0-84911951689&amp;doi=10.1109%2fCGames.2014.6934140&amp;partnerID=40&amp;md5=34bee98c18849a86e97e23893389123b</t>
  </si>
  <si>
    <t>A case study of autonomy and motivation in a student-led game development project</t>
  </si>
  <si>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</si>
  <si>
    <t>Prigmore, M.; Taylor, R. &amp; De Luca, D.</t>
  </si>
  <si>
    <t>129-147</t>
  </si>
  <si>
    <t>https://www.scopus.com/inward/record.uri?eid=2-s2.0-84980360578&amp;doi=10.1080%2f08993408.2016.1210854&amp;partnerID=40&amp;md5=deb561f97f06a6bfa001bb5132b5edd5</t>
  </si>
  <si>
    <t>Developing a 3D quest game for career guidance to estimate students' digital competences</t>
  </si>
  <si>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</si>
  <si>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</si>
  <si>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</si>
  <si>
    <t>2020</t>
  </si>
  <si>
    <t>https://www.scopus.com/inward/record.uri?eid=2-s2.0-85096929543&amp;partnerID=40&amp;md5=b5a36042c2ab45e2c57395f323b7fc43</t>
  </si>
  <si>
    <t>The framework for creating a psychological assessment tool based on interactive storytelling</t>
  </si>
  <si>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</si>
  <si>
    <t>Knowledge based systems; Modeling languages; Surveys, Big five; Design and manufactures; Interactive storytelling; Natural language analysis; Personality assessments; Personality recognition; Psychological assessment; Psychological theory, Computer games</t>
  </si>
  <si>
    <t>Prys, M.; Różewski, P. &amp; Ziegler, M.</t>
  </si>
  <si>
    <t>2206-2215</t>
  </si>
  <si>
    <t>https://www.scopus.com/inward/record.uri?eid=2-s2.0-85076260203&amp;doi=10.1016%2fj.procs.2019.09.395&amp;partnerID=40&amp;md5=fade0804bb259525e3fbef2960a1dfd2</t>
  </si>
  <si>
    <t>Adjustment of Difficulty Level on Wobble Board-Based Game Using Monte Carlo Tree Search Algorithm</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</si>
  <si>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</si>
  <si>
    <t>Artificial intelligence; Monte Carlo methods; Motivation; Software engineering; Trees (mathematics), Balance training; Game design; Interactive games; Monte-Carlo tree searches; Training methods; User motivation; Video game; Wobble Board, Human computer interaction</t>
  </si>
  <si>
    <t>Purnama, A.; Akbar, S. &amp; Dharma, D.</t>
  </si>
  <si>
    <t>Proceedings of 2018 5th International Conference on Data and Software Engineering, ICoDSE 2018</t>
  </si>
  <si>
    <t>https://www.scopus.com/inward/record.uri?eid=2-s2.0-85065907651&amp;doi=10.1109%2fICODSE.2018.8705843&amp;partnerID=40&amp;md5=85673ec6e7fecdbf595d37b0a18e4d00</t>
  </si>
  <si>
    <t>The Effect of Perceived Value and Mobile Game Loyalty on Mobile Game's In-app Purchase Intention</t>
  </si>
  <si>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</si>
  <si>
    <t>Commerce; Competition; Computer games; Purchasing, Gain insight; Lisrel softwares; Market share; Mobile games; Perceived playfulness; Perceived value; Purchase intention; User's intentions, Sales</t>
  </si>
  <si>
    <t>Purnami, L. D. &amp; Agus, A. A.</t>
  </si>
  <si>
    <t>2020 3rd International Conference on Computer and Informatics Engineering, IC2IE 2020</t>
  </si>
  <si>
    <t>224-229</t>
  </si>
  <si>
    <t>https://www.scopus.com/inward/record.uri?eid=2-s2.0-85098947350&amp;doi=10.1109%2fIC2IE50715.2020.9274662&amp;partnerID=40&amp;md5=add16654086ed1cfe6e3407fb5b8f8dc</t>
  </si>
  <si>
    <t>Therapist-centered requirements: A multi-method approach of requirement gathering to support rehabilitation gaming</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</si>
  <si>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</si>
  <si>
    <t>Human computer interaction; Requirements engineering, Brain injury; Case based; Games; Multi methods; Requirements elicitation; Therapy, Patient rehabilitation</t>
  </si>
  <si>
    <t>Putnam, C. &amp; Cheng, J.</t>
  </si>
  <si>
    <t>2014 IEEE 22nd International Requirements Engineering Conference, RE 2014 - Proceedings</t>
  </si>
  <si>
    <t>13-22</t>
  </si>
  <si>
    <t>https://www.scopus.com/inward/record.uri?eid=2-s2.0-84909943955&amp;doi=10.1109%2fRE.2014.6912243&amp;partnerID=40&amp;md5=e5f7c8d0553ddbc2f4038104efc1d422</t>
  </si>
  <si>
    <t>Understanding stroke patients’ motivation for motivation-driven rehabilitative game design</t>
  </si>
  <si>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</si>
  <si>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</si>
  <si>
    <t>Pyae, A.; Luimula, M. &amp; Smed, J.</t>
  </si>
  <si>
    <t>99-111</t>
  </si>
  <si>
    <t>https://www.scopus.com/inward/record.uri?eid=2-s2.0-84948737165&amp;doi=10.1007%2f978-3-319-19656-5_16&amp;partnerID=40&amp;md5=66e88a7c8b567d058a384ae777f8d3b9</t>
  </si>
  <si>
    <t>Dynamic simulation of grass field swaying in wind</t>
  </si>
  <si>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</si>
  <si>
    <t>Billboard; Computer game; Essential elements; Grass field; High fidelity; Interactive frame rates; Levels of detail; Natural scenes; Physically based; Realistic simulation; Wind field, Artificial intelligence; Computer simulation; Software engineering, Virtual reality</t>
  </si>
  <si>
    <t>Qiu, H.; Chen, L.; Chen, J. X. &amp; Liu, Y.</t>
  </si>
  <si>
    <t>431-439</t>
  </si>
  <si>
    <t>https://www.scopus.com/inward/record.uri?eid=2-s2.0-84863268466&amp;doi=10.4304%2fjsw.7.2.431-439&amp;partnerID=40&amp;md5=7ac429e56f110185b407cfc7631f7a7a</t>
  </si>
  <si>
    <t>An effective visualization method for large-scale terrain dataset</t>
  </si>
  <si>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</si>
  <si>
    <t>Levels of detail; Model errors; Multi-resolution Modeling; Quad trees; Static error, Digital storage; Geographic information systems; Landforms; Visualization, Loading</t>
  </si>
  <si>
    <t>Qiu, H.; Chen, L.-T.; Qiu, G.-P. &amp; Yang, H.</t>
  </si>
  <si>
    <t>WSEAS Transactions on Information Science and Applications</t>
  </si>
  <si>
    <t>https://www.scopus.com/inward/record.uri?eid=2-s2.0-84885016541&amp;partnerID=40&amp;md5=c6a949013f96514ffc0f0e4981a66821</t>
  </si>
  <si>
    <t>Design patterns applied for networked first person shooting game programming</t>
  </si>
  <si>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</si>
  <si>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</si>
  <si>
    <t>Qu, J.; Wei, Y. &amp; Song, Y.</t>
  </si>
  <si>
    <t>2014 IEEE/ACIS 15th International Conference on Software Engineering, Artificial Intelligence, Networking and Parallel/Distributed Computing, SNPD 2014 - Proceedings</t>
  </si>
  <si>
    <t>https://www.scopus.com/inward/record.uri?eid=2-s2.0-84908689424&amp;doi=10.1109%2fSNPD.2014.6888715&amp;partnerID=40&amp;md5=d9a8ea0a2ad767598cebf5126d52afc7</t>
  </si>
  <si>
    <t>Design patterns applied for game design patterns</t>
  </si>
  <si>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</si>
  <si>
    <t>Artificial intelligence; Communication; Design; Human computer interaction; Reusability; Software engineering, Building process; Creative control; Design Patterns; Evolutionary games; Game design; Interaction; Social interactions; Video game, Software design</t>
  </si>
  <si>
    <t>Qu, J.; Song, Y. &amp; Wei, Y.</t>
  </si>
  <si>
    <t>351-356</t>
  </si>
  <si>
    <t>https://www.scopus.com/inward/record.uri?eid=2-s2.0-84983359000&amp;doi=10.1109%2fSNPD.2016.7515924&amp;partnerID=40&amp;md5=96afacdfdb8887d3047b301a1f3c792e</t>
  </si>
  <si>
    <t>Use of gamification in the learning of children with dyseidetic disexia: A case study</t>
  </si>
  <si>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</si>
  <si>
    <t>Quiña-Mera, A.; Barahona, S. P.; Guevara-Vega, C.; García-Santillán, I.; Guevara-Vega, A. &amp; Yugla, J. M.</t>
  </si>
  <si>
    <t>RISTI - Revista Iberica de Sistemas e Tecnologias de Informacao</t>
  </si>
  <si>
    <t>161-173</t>
  </si>
  <si>
    <t>https://www.scopus.com/inward/record.uri?eid=2-s2.0-85075273273&amp;partnerID=40&amp;md5=eb3b146d7ac17c090554372682d2be1f</t>
  </si>
  <si>
    <t>Methodology for playtesting serious games: A case study using a mixed method approach</t>
  </si>
  <si>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</si>
  <si>
    <t>Electronics engineering; Electronics industry, Cognitive bias; Data collection; Detailed feedbacks; In-depth datum; Playability; playtesting; Serious games; usability, Data acquisition</t>
  </si>
  <si>
    <t>Quinn, M. M.; Symborski, C.; Barton, M.; Korris, J.; Falstad, T. &amp; Granato, S.</t>
  </si>
  <si>
    <t>IEEE Consumer Electronics Society's International Games Innovations Conference, IGIC</t>
  </si>
  <si>
    <t>https://www.scopus.com/inward/record.uri?eid=2-s2.0-84893628718&amp;doi=10.1109%2fIGIC.2013.6659130&amp;partnerID=40&amp;md5=ba476b4f08ceddc28b548386a0a59cbf</t>
  </si>
  <si>
    <t>Using a genetic algorithm for mining patterns from Endgame databases</t>
  </si>
  <si>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</si>
  <si>
    <t>Board games; Endgame database; Fanorona; Game strategies; Human players; Human-friendly; tic-tac-toe, Data mining; Database systems; Engines; Genetic algorithms; Software engineering, Computer games</t>
  </si>
  <si>
    <t>Raboanary, H. A.; Raboanary, J. A. &amp; Raboanary, T. H.</t>
  </si>
  <si>
    <t>Proceedings - African Conference on Software Engineering and Applied Computing, ACSEAC 2012</t>
  </si>
  <si>
    <t>94-100</t>
  </si>
  <si>
    <t>https://www.scopus.com/inward/record.uri?eid=2-s2.0-84886453980&amp;doi=10.1109%2fACSEAC.2012.24&amp;partnerID=40&amp;md5=08c787ad79eca1e7a0adfde37d523e7d</t>
  </si>
  <si>
    <t>Cognitive games for children's executive functions training with or without learning difficulties: An Overview</t>
  </si>
  <si>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</si>
  <si>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</si>
  <si>
    <t>Rachanioti, E.; Bratitsis, T. &amp; Alevriadou, A.</t>
  </si>
  <si>
    <t>165-171</t>
  </si>
  <si>
    <t>https://www.scopus.com/inward/record.uri?eid=2-s2.0-85061369719&amp;doi=10.1145%2f3218585.3218665&amp;partnerID=40&amp;md5=d085e8c373bc8f1813199d4f96605a87</t>
  </si>
  <si>
    <t>EyeNav: Gaze-based code navigation</t>
  </si>
  <si>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</si>
  <si>
    <t>Codes (symbols); Computer games; Computer programming languages; Mammals; Navigation; Software design; Tracking (position), Code editors; Code navigation; Context switching; Eye-tracking; Gaze tracking; Keyboard shortcuts; Natural sources; Source codes, Human computer interaction</t>
  </si>
  <si>
    <t>Radevski, S.; Hata, H. &amp; Matsumoto, K.</t>
  </si>
  <si>
    <t>https://www.scopus.com/inward/record.uri?eid=2-s2.0-84997542881&amp;doi=10.1145%2f2971485.2996724&amp;partnerID=40&amp;md5=914d35d458a9778e8bea124924941bb4</t>
  </si>
  <si>
    <t>Claustrophobia game: Design and development of a new virtual reality game for treatment of claustrophobia</t>
  </si>
  <si>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</si>
  <si>
    <t>adult; Article; claustrophobia; clinical article; female; human; male; priority journal; prospective study; software; video game; virtual reality</t>
  </si>
  <si>
    <t>Rahani, V. K.; Vard, A. &amp; Najafi, M.</t>
  </si>
  <si>
    <t>Journal of Medical Signals and Sensors</t>
  </si>
  <si>
    <t>231-237</t>
  </si>
  <si>
    <t>https://www.scopus.com/inward/record.uri?eid=2-s2.0-85058569353&amp;doi=10.4103%2fjmss.JMSS_27_18&amp;partnerID=40&amp;md5=5d2c28bee48294fb0537a16098cb690f</t>
  </si>
  <si>
    <t>Sense of presence and learning satisfaction among students of different age groups in a 3-D virtual world</t>
  </si>
  <si>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</si>
  <si>
    <t>Rahman, M. H. A.; Phon, D. N. E.; Utama, N. I.; Yahaya, N.; Halim, N. D. A. &amp; Kasim, S.</t>
  </si>
  <si>
    <t>https://www.scopus.com/inward/record.uri?eid=2-s2.0-85065501874&amp;doi=10.18517%2fijaseit.8.5.4972&amp;partnerID=40&amp;md5=57f1efa0c77fbefed5595a8a6b31423d</t>
  </si>
  <si>
    <t>Action recognition by employing combined directional motion history and energy images</t>
  </si>
  <si>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</si>
  <si>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</si>
  <si>
    <t>Rahman Ahad, M. A.; Tan, J.; Kim, H. &amp; Ishikawa, S.</t>
  </si>
  <si>
    <t>2010 IEEE Computer Society Conference on Computer Vision and Pattern Recognition - Workshops, CVPRW 2010</t>
  </si>
  <si>
    <t>73-78</t>
  </si>
  <si>
    <t>https://www.scopus.com/inward/record.uri?eid=2-s2.0-77956548614&amp;doi=10.1109%2fCVPRW.2010.5543160&amp;partnerID=40&amp;md5=256982ba588685b34562312fc1de2551</t>
  </si>
  <si>
    <t>Development centric player feedback analysis for video games: A review</t>
  </si>
  <si>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</si>
  <si>
    <t>Big data; Intelligent systems; Interactive computer graphics; Steam, Development process; Feedback analysis; Reddit; Text mining; Video game; Work-related, Human computer interaction</t>
  </si>
  <si>
    <t>Rajapakshe, U.</t>
  </si>
  <si>
    <t>2019 International Conference on High Performance Big Data and Intelligent Systems, HPBD and IS 2019</t>
  </si>
  <si>
    <t>190-194</t>
  </si>
  <si>
    <t>https://www.scopus.com/inward/record.uri?eid=2-s2.0-85068413833&amp;doi=10.1109%2fHPBDIS.2019.8735460&amp;partnerID=40&amp;md5=29166dc6aba225cef9d2349aef05f0cf</t>
  </si>
  <si>
    <t>Designing Interaction and User Interface of Computational Thinking Digital Game for Children using User-Centered Design Approach</t>
  </si>
  <si>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</si>
  <si>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</si>
  <si>
    <t>Ramadhani, N. R.; Mulyanto, A. &amp; Niwanputri, G. S.</t>
  </si>
  <si>
    <t>2020 7th International Conference on Advanced Informatics: Concepts, Theory and Applications, ICAICTA 2020</t>
  </si>
  <si>
    <t>https://www.scopus.com/inward/record.uri?eid=2-s2.0-85107199594&amp;doi=10.1109%2fICAICTA49861.2020.9429049&amp;partnerID=40&amp;md5=ca97fabe6fbf04b0eb54506593daac9e</t>
  </si>
  <si>
    <t>Implementation of a digital game-based learning environment for elementary education</t>
  </si>
  <si>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</si>
  <si>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</si>
  <si>
    <t>Ramirez, C. G. R.; Almonte, J. B.; Tugade, R. R. &amp; Atienza, R. O.</t>
  </si>
  <si>
    <t>ICETC 2010 - 2010 2nd International Conference on Education Technology and Computer</t>
  </si>
  <si>
    <t>V4208-V4212</t>
  </si>
  <si>
    <t>https://www.scopus.com/inward/record.uri?eid=2-s2.0-77956068771&amp;doi=10.1109%2fICETC.2010.5529699&amp;partnerID=40&amp;md5=bf691d4367bf497d0996821aba006ae3</t>
  </si>
  <si>
    <t>MyMOOCSpace: A cloud-based mobile system to support effective collaboration in higher education online courses</t>
  </si>
  <si>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</si>
  <si>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</si>
  <si>
    <t>Ramírez-Donoso, L.; Rojas-Riethmuller, J. S.; Pérez-Sanagustín, M.; Neyem, A. &amp; Alario-Hoyos, C.</t>
  </si>
  <si>
    <t>910-926</t>
  </si>
  <si>
    <t>https://www.scopus.com/inward/record.uri?eid=2-s2.0-85020471859&amp;doi=10.1002%2fcae.21843&amp;partnerID=40&amp;md5=c919ddec7d323d0dc7bf6e789e584677</t>
  </si>
  <si>
    <t>Stimulating children's engagement with an educational serious videogame using Lean UX co-design</t>
  </si>
  <si>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</si>
  <si>
    <t>Computation theory; Human computer interaction, Co-designs; Lean ux, Product design</t>
  </si>
  <si>
    <t>Ramos-Vega, M. C.; Palma-Morales, V. M.; Pérez-Marín, D. &amp; M. Moguerza, J.</t>
  </si>
  <si>
    <t>https://www.scopus.com/inward/record.uri?eid=2-s2.0-85100081790&amp;doi=10.1016%2fj.entcom.2021.100405&amp;partnerID=40&amp;md5=4c677357b2406f84d8d138d14e90be00</t>
  </si>
  <si>
    <t>A gameful organizational assimilation process: Insights from world of warcraft for gamification design</t>
  </si>
  <si>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</si>
  <si>
    <t>Design, Design considerations; On-line organizations; Organizational context; Organizational dynamics; Participant observations; Semi structured interviews; Virtual organization; World of Warcraft, Gamification</t>
  </si>
  <si>
    <t>Rapp, A.</t>
  </si>
  <si>
    <t>https://www.scopus.com/inward/record.uri?eid=2-s2.0-85103513554&amp;doi=10.1145%2f3434172&amp;partnerID=40&amp;md5=617e1aec8ad515bdf4e570b0f5b9c787</t>
  </si>
  <si>
    <t>Effects of Image-Based Rendering and Reconstruction on Game Developers Efficiency, Game Performance, and Gaming Experience</t>
  </si>
  <si>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</si>
  <si>
    <t>Cost benefit analysis; Efficiency; Image processing; Image reconstruction; Interactive computer graphics; Rendering (computer graphics); Software design, Evaluation study; Game development; Game performance; Gaming experiences; Image based rendering; Video game, Human computer interaction</t>
  </si>
  <si>
    <t>Raptis, G. E.; Katsini, C.; Fidas, C. &amp; Avouris, N.</t>
  </si>
  <si>
    <t>87-96</t>
  </si>
  <si>
    <t>https://www.scopus.com/inward/record.uri?eid=2-s2.0-85030830736&amp;doi=10.1007%2f978-3-319-67684-5_6&amp;partnerID=40&amp;md5=a86f5b4ae28aff538fb64d81a4232e06</t>
  </si>
  <si>
    <t>EdgeStore: Towards an edge-based distributed storage system for emergency response</t>
  </si>
  <si>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</si>
  <si>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</si>
  <si>
    <t>Rashid, M. T.; Zhang, D. &amp; Wang, D.</t>
  </si>
  <si>
    <t>Proceedings - 21st IEEE International Conference on High Performance Computing and Communications, 17th IEEE International Conference on Smart City and 5th IEEE International Conference on Data Science and Systems, HPCC/SmartCity/DSS 2019</t>
  </si>
  <si>
    <t>2543-2550</t>
  </si>
  <si>
    <t>https://www.scopus.com/inward/record.uri?eid=2-s2.0-85073502243&amp;doi=10.1109%2fHPCC%2fSmartCity%2fDSS.2019.00356&amp;partnerID=40&amp;md5=6ff41696c561d79139fe509aa2f812b4</t>
  </si>
  <si>
    <t>The use of games-based learning within the curriculum for excellence: The teachers' perspective</t>
  </si>
  <si>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</si>
  <si>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</si>
  <si>
    <t>Razak, A. A.; Connolly, T. &amp; Hainey, T.</t>
  </si>
  <si>
    <t>https://www.scopus.com/inward/record.uri?eid=2-s2.0-84938566832&amp;partnerID=40&amp;md5=f116d85ce1570ff45cb32fe7a7f6987d</t>
  </si>
  <si>
    <t>Designing an educational music game for digital game based learning: A Lithuanian case study</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</si>
  <si>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</si>
  <si>
    <t>Computer games; Microelectronics; Steam, children; Digital game-based learning; Emotional learning; games; musical learning, E-learning</t>
  </si>
  <si>
    <t>Raziunaite, P.; Miliunaite, A.; Maskeliunas, R.; Damasevicius, R.; Sidekerskiene, T. &amp; Narkeviciene, B.</t>
  </si>
  <si>
    <t>2018 41st International Convention on Information and Communication Technology, Electronics and Microelectronics, MIPRO 2018 - Proceedings</t>
  </si>
  <si>
    <t>800-805</t>
  </si>
  <si>
    <t>https://www.scopus.com/inward/record.uri?eid=2-s2.0-85050227315&amp;doi=10.23919%2fMIPRO.2018.8400148&amp;partnerID=40&amp;md5=779fe7c0e02cbcf4fbebfc29466142ee</t>
  </si>
  <si>
    <t>Art critic: Multisignal vision and speech interaction system in a gaming context</t>
  </si>
  <si>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</si>
  <si>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</si>
  <si>
    <t>Reale, M. J.; Liu, P.; Yin, L. &amp; Canavan, S.</t>
  </si>
  <si>
    <t>1546-1559</t>
  </si>
  <si>
    <t>https://www.scopus.com/inward/record.uri?eid=2-s2.0-84890012302&amp;doi=10.1109%2fTCYB.2013.2271606&amp;partnerID=40&amp;md5=ac385f8f82b052b901e48a2b389c5a01</t>
  </si>
  <si>
    <t>Towards Machine-Learning Assisted Asset Generation for Games: A Study on Pixel Art Sprite Sheets</t>
  </si>
  <si>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</si>
  <si>
    <t>Costs; Deep learning; Machine learning; Petroleum reservoir evaluation; Pipelines; Pixels; Software design; Visual languages, Adversarial networks; Asset Generation; Character Designers Evaluation; Procedural content generations; Qualitative and quantitative analysis, Computer games</t>
  </si>
  <si>
    <t>Reboucas Serpa, Y. &amp; Formico Rodrigues, M. A.</t>
  </si>
  <si>
    <t>https://www.scopus.com/inward/record.uri?eid=2-s2.0-85077715965&amp;doi=10.1109%2fSBGames.2019.00032&amp;partnerID=40&amp;md5=cd8ec722c1363355b684a13c5c93b278</t>
  </si>
  <si>
    <t>Emergent narratives in project based software development education</t>
  </si>
  <si>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</si>
  <si>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</si>
  <si>
    <t>Recke, M. P. &amp; Perna, S.</t>
  </si>
  <si>
    <t>445-451</t>
  </si>
  <si>
    <t>https://www.scopus.com/inward/record.uri?eid=2-s2.0-85097751497&amp;doi=10.34190%2fGBL.20.161&amp;partnerID=40&amp;md5=030ac6c37de1d59b9c14e936e09c0888</t>
  </si>
  <si>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2020 Dechema e.V.. All rights reserved.</t>
  </si>
  <si>
    <t>https://www.scopus.com/inward/record.uri?eid=2-s2.0-85096642098&amp;doi=10.34190%2fGBL.20.161&amp;partnerID=40&amp;md5=4d10129abdad7284e7e5e4ef490e03fa</t>
  </si>
  <si>
    <t>Emergent narratives in remote learning experiences for project based education</t>
  </si>
  <si>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</si>
  <si>
    <t>Electronic Journal of e-Learning</t>
  </si>
  <si>
    <t>59-70</t>
  </si>
  <si>
    <t>https://www.scopus.com/inward/record.uri?eid=2-s2.0-85106611735&amp;doi=10.34190%2fejel.19.2.2142&amp;partnerID=40&amp;md5=ed869759ef74e3664ef12e1dfca8b3a4</t>
  </si>
  <si>
    <t>Gamification and creating game developers</t>
  </si>
  <si>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</si>
  <si>
    <t>Computer programming; Curricula; Information systems; Information use; Software design; Students; Teaching, Computer game development; Design process; Educational computer game; Educational game; Game development; Gamification; Gaming principles; Support learning, Computer games</t>
  </si>
  <si>
    <t>Redfield, C. L.</t>
  </si>
  <si>
    <t>2013 Proceedings ISECON: Information Systems Educators Conference and CONISAR 2013, Conference on Information Systems Applied Research</t>
  </si>
  <si>
    <t>https://www.scopus.com/inward/record.uri?eid=2-s2.0-85084017641&amp;partnerID=40&amp;md5=1f7579619fc00f0f09678e4670004d59</t>
  </si>
  <si>
    <t>Serious Games for Rehabilitation: A survey and a classification towards a taxonomy</t>
  </si>
  <si>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</si>
  <si>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</si>
  <si>
    <t>Rego, P.; Moreira, P. M. &amp; Reis, L. P.</t>
  </si>
  <si>
    <t>Proceedings of the 5th Iberian Conference on Information Systems and Technologies, CISTI 2010</t>
  </si>
  <si>
    <t>https://www.scopus.com/inward/record.uri?eid=2-s2.0-77957856543&amp;partnerID=40&amp;md5=4d6b7eddbafbbaba10327f541404eb1e</t>
  </si>
  <si>
    <t>cited By 245</t>
  </si>
  <si>
    <t>A Variability-Driven Analysis Method for Automatic Extraction of Domain Behaviors</t>
  </si>
  <si>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</si>
  <si>
    <t>Information systems; Information use; Systems engineering, Automatic extraction; Domain engineering; Domain knowledge; Evolving systems; Low-level features; Machine learning techniques; Model knowledge; Variability analysis, Learning systems</t>
  </si>
  <si>
    <t>Reinhartz-Berger, I. &amp; Abbas, S.</t>
  </si>
  <si>
    <t>467-481</t>
  </si>
  <si>
    <t>https://www.scopus.com/inward/record.uri?eid=2-s2.0-85086239709&amp;doi=10.1007%2f978-3-030-49435-3_29&amp;partnerID=40&amp;md5=9aedc18d2dd8f89e5b6e1fc117ab5dab</t>
  </si>
  <si>
    <t>Extracting domain behaviors through multi-criteria, polymorphism-inspired variability analysis</t>
  </si>
  <si>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</si>
  <si>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</si>
  <si>
    <t>Information Systems</t>
  </si>
  <si>
    <t>https://www.scopus.com/inward/record.uri?eid=2-s2.0-85115918261&amp;doi=10.1016%2fj.is.2021.101882&amp;partnerID=40&amp;md5=71142ca12e6350f14ab82049bc961cc4</t>
  </si>
  <si>
    <t>Distributed cognition and temporal knowledge in league of legends</t>
  </si>
  <si>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</si>
  <si>
    <t>Computer games; Human computer interaction, Distributed cognition; E-sports; Game studies; League of Legends; Teamwork, Human resource management</t>
  </si>
  <si>
    <t>Reitman, J. G.</t>
  </si>
  <si>
    <t>23-41</t>
  </si>
  <si>
    <t>https://www.scopus.com/inward/record.uri?eid=2-s2.0-85050800651&amp;doi=10.4018%2fIJGCMS.2018010102&amp;partnerID=40&amp;md5=36504fd77272a5e293438592f0c8bd3a</t>
  </si>
  <si>
    <t>Leveraging Active-Guided Evolutionary Games for Adaptive and Stable Deployment of DVFS-Aware Cloud Applications</t>
  </si>
  <si>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</si>
  <si>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</si>
  <si>
    <t>Ren, Y. C.; Suzuki, J.; Omura, S. &amp; Hosoya, R.</t>
  </si>
  <si>
    <t>851-870</t>
  </si>
  <si>
    <t>https://www.scopus.com/inward/record.uri?eid=2-s2.0-84942613575&amp;doi=10.1142%2fS0218194015400239&amp;partnerID=40&amp;md5=4b9b94fbcddcca5a61de58434a0d0ac6</t>
  </si>
  <si>
    <t>The game enhanced learning model: Mapping game-based learning for educators</t>
  </si>
  <si>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</si>
  <si>
    <t>Computer games; Education computing; Motivation; Students; Teaching, Enhanced learning; Game development; Game-based Learning; Intrinsic motivation; Problem based learning, Software design</t>
  </si>
  <si>
    <t>Reng, L. &amp; Schoenau-Fog, H.</t>
  </si>
  <si>
    <t>559-564</t>
  </si>
  <si>
    <t>https://www.scopus.com/inward/record.uri?eid=2-s2.0-84996814617&amp;partnerID=40&amp;md5=25e798a49359cef2a7099d9fa134bc81</t>
  </si>
  <si>
    <t>Designing a blended learning curriculum in the development of video games</t>
  </si>
  <si>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</si>
  <si>
    <t>Animation; Curricula; Education; Education computing; Personnel training; Software design; Students, Academic training; Autonomous learning; Blended learning; Chamber of Commerce; Curriculum designs; Postgraduate programs; Strategic sectors; Video game, Human computer interaction</t>
  </si>
  <si>
    <t>Restrepo, A. M. &amp; Figueroa, P.</t>
  </si>
  <si>
    <t>https://www.scopus.com/inward/record.uri?eid=2-s2.0-84938152544&amp;doi=10.1109%2fFIE.2014.7044292&amp;partnerID=40&amp;md5=ba29f2ef91eb6ea6b6717b3da33b90ca</t>
  </si>
  <si>
    <t>Using Video Games to Improve Capabilities in Decision Making and Cognitive Skill: A Literature Review</t>
  </si>
  <si>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</si>
  <si>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</si>
  <si>
    <t>Reynaldo, C.; Christian, R.; Hosea, H. &amp; Gunawan, A. A. S.</t>
  </si>
  <si>
    <t>211-221</t>
  </si>
  <si>
    <t>https://www.scopus.com/inward/record.uri?eid=2-s2.0-85101742494&amp;doi=10.1016%2fj.procs.2020.12.027&amp;partnerID=40&amp;md5=6513478b62a7e66d54aade89beacb5f3</t>
  </si>
  <si>
    <t>A platform-independent model for videogame gameplay specification</t>
  </si>
  <si>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</si>
  <si>
    <t>Game design; Game designers; Game system; Gameplay; Natural languages; Platform-independent model; Rule set; Social context; Structure diagrams; Video game, Game theory; Specification languages; Specifications, Interactive computer graphics</t>
  </si>
  <si>
    <t>Reyno, E. M. &amp; Carsí Cubel, J. Á.</t>
  </si>
  <si>
    <t>https://www.scopus.com/inward/record.uri?eid=2-s2.0-84873360013&amp;partnerID=40&amp;md5=1556ee2fa36efed1e967a2f040f7990b</t>
  </si>
  <si>
    <t>Reducing digital divide effects through student engagement in coordinated game design, online resource use, and social computing activities in school</t>
  </si>
  <si>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</si>
  <si>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</si>
  <si>
    <t>Reynolds, R. &amp; Chiu, M. M.</t>
  </si>
  <si>
    <t>1822-1835</t>
  </si>
  <si>
    <t>https://www.scopus.com/inward/record.uri?eid=2-s2.0-84979010886&amp;doi=10.1002%2fasi.23504&amp;partnerID=40&amp;md5=134933b15722c2392df88485a4441307</t>
  </si>
  <si>
    <t>3D java web-based games development and deployment</t>
  </si>
  <si>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</si>
  <si>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</si>
  <si>
    <t>Rhalibi, A. E.; Merabti, M.; Carter, C.; Dennett, C.; Cooper, S.; Sabri, M. A. &amp; Fergus, P.</t>
  </si>
  <si>
    <t>553-559</t>
  </si>
  <si>
    <t>https://www.scopus.com/inward/record.uri?eid=2-s2.0-70449670942&amp;doi=10.1109%2fMMCS.2009.5256633&amp;partnerID=40&amp;md5=9de9c3850782083d3a90d81078dc1af3</t>
  </si>
  <si>
    <t>N.O.T.E.: Note over the edge</t>
  </si>
  <si>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</si>
  <si>
    <t>Audition; Human computer interaction, Auditory perception; Auditory training; Children; Electronic device; Game-based approaches; Level Of Interest; Training sessions; Video game, Cochlear implants</t>
  </si>
  <si>
    <t>Riccadonna, A.; Gadia, D.; Maggiorini, D. &amp; Ripamonti, L. A.</t>
  </si>
  <si>
    <t>348-353</t>
  </si>
  <si>
    <t>https://www.scopus.com/inward/record.uri?eid=2-s2.0-84977143068&amp;doi=10.1007%2f978-3-319-40216-1_38&amp;partnerID=40&amp;md5=e649b13795b021cd80ead7ea7bcd5181</t>
  </si>
  <si>
    <t>Modeling dynamic interaction in virtual environments and the evaluation of dynamic virtual fixtures</t>
  </si>
  <si>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</si>
  <si>
    <t>Fixtures (tooling), Dynamic interaction; Dynamic virtual environment; Dynamic virtual fixtures; Human performance; Interaction techniques; Model dynamics; Original model; VR applications, Virtual reality</t>
  </si>
  <si>
    <t>Richard, P.; Naud, M.; Inglese, F.-X. &amp; Richard, E.</t>
  </si>
  <si>
    <t>Presence: Teleoperators and Virtual Environments</t>
  </si>
  <si>
    <t>321-337</t>
  </si>
  <si>
    <t>https://www.scopus.com/inward/record.uri?eid=2-s2.0-84866532215&amp;doi=10.1162%2fPRES_a_00116&amp;partnerID=40&amp;md5=5d382e87a5ad9aa26af6a6c497567d08</t>
  </si>
  <si>
    <t>Optimal acceleration thresholds for non-holonomic agents</t>
  </si>
  <si>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</si>
  <si>
    <t>Optimization; Software engineering, Arbitrary accelerations; Crowd Simulation; Decision surfaces; Nonholonomics; Optimal accelerations; Optimal trajectories; Quantitative error analysis; Virtual agent, Interfaces (computer)</t>
  </si>
  <si>
    <t>Ricks, B. C. &amp; Egbert, P. K.</t>
  </si>
  <si>
    <t>579-589</t>
  </si>
  <si>
    <t>https://www.scopus.com/inward/record.uri?eid=2-s2.0-84902173135&amp;doi=10.1007%2fs00371-014-0972-z&amp;partnerID=40&amp;md5=6cf968e6b00035e176f7dda4d62e3cac</t>
  </si>
  <si>
    <t>AI for game production</t>
  </si>
  <si>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</si>
  <si>
    <t>Computer game development; Digital distribution; Game development; Mobile games; New business models; On-line games; Production practice; Research opportunities, Multi agent systems, Software design</t>
  </si>
  <si>
    <t>Riedl, M. O. &amp; Zook, A.</t>
  </si>
  <si>
    <t>https://www.scopus.com/inward/record.uri?eid=2-s2.0-84892408235&amp;doi=10.1109%2fCIG.2013.6633663&amp;partnerID=40&amp;md5=07e0821939d55dbee1865dd6a52c2a48</t>
  </si>
  <si>
    <t>What makes a chess program original? Revisiting the Rybka case</t>
  </si>
  <si>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</si>
  <si>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</si>
  <si>
    <t>Riis, S.</t>
  </si>
  <si>
    <t>189-204</t>
  </si>
  <si>
    <t>https://www.scopus.com/inward/record.uri?eid=2-s2.0-84903159157&amp;doi=10.1016%2fj.entcom.2014.04.004&amp;partnerID=40&amp;md5=daec6a85823d7bdd1a5fb01cd4aac972</t>
  </si>
  <si>
    <t>Gaming in education and e-learning: Mock-trials, mock-elections and crisis-simulations for political sciences and communications courses</t>
  </si>
  <si>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</si>
  <si>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</si>
  <si>
    <t>Rimanelli, M. &amp; Gurba, K.</t>
  </si>
  <si>
    <t>Multi Conference on Computer Science and Information Systems, MCCSIS 2019 - Proceedings of the International Conference on e-Learning 2019</t>
  </si>
  <si>
    <t>235-243</t>
  </si>
  <si>
    <t>https://www.scopus.com/inward/record.uri?eid=2-s2.0-85073169439&amp;doi=10.33965%2fel2019_201909f030&amp;partnerID=40&amp;md5=664382cc66b4b463fb131af34a9775f7</t>
  </si>
  <si>
    <t>Video game seizure rating: A qualitative approach to measure photosensitive seizures on a video game</t>
  </si>
  <si>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</si>
  <si>
    <t>Rating, Game contents; Game industry; Light patterns; Mean and standard deviations; Motion sickness; Qualitative approach; Video game, Human computer interaction</t>
  </si>
  <si>
    <t>Rinaldi, D. &amp; Ferdiana, R.</t>
  </si>
  <si>
    <t>Proceedings of 2016 8th International Conference on Information Technology and Electrical Engineering: Empowering Technology for Better Future, ICITEE 2016</t>
  </si>
  <si>
    <t>https://www.scopus.com/inward/record.uri?eid=2-s2.0-85016004652&amp;doi=10.1109%2fICITEED.2016.7863312&amp;partnerID=40&amp;md5=3a9aef0c2e5e45ec92ebd0bc610a1a4c</t>
  </si>
  <si>
    <t>Interactive techniques for entertainment applications using mobile devices</t>
  </si>
  <si>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</si>
  <si>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</si>
  <si>
    <t>Rivas, J. L. G.; Cano Olivares, P. &amp; Díaz Alonso, J.</t>
  </si>
  <si>
    <t>334-345</t>
  </si>
  <si>
    <t>https://www.scopus.com/inward/record.uri?eid=2-s2.0-84880070411&amp;doi=10.1007%2f978-3-642-38682-4_36&amp;partnerID=40&amp;md5=acfc4aed1a41302bca9e846c46a9321d</t>
  </si>
  <si>
    <t>Cubecraft game: A framework for mobile Game's development</t>
  </si>
  <si>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</si>
  <si>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</si>
  <si>
    <t>Rivera, M. R. &amp; Cisneros, J. A.</t>
  </si>
  <si>
    <t>IMSCI 2013 - 7th International Multi-Conference on Society, Cybernetics and Informatics, Proceedings</t>
  </si>
  <si>
    <t>10-15</t>
  </si>
  <si>
    <t>https://www.scopus.com/inward/record.uri?eid=2-s2.0-84896446455&amp;partnerID=40&amp;md5=84e872c87e4fb1e4e9932923a4519b4d</t>
  </si>
  <si>
    <t>Ant colony to fast search of paths in huge networks</t>
  </si>
  <si>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</si>
  <si>
    <t>ACO algorithms; Ant colonies; Ant colony algorithms; Automated software testing; Computer game; Different domains; Dynamic network; Fast search; Nodes and links; Static networks, Artificial intelligence; Computer testing; Distributed computer systems; Software testing, Algorithms</t>
  </si>
  <si>
    <t>Rivero, J.; Cuadra, D.; Calle, F. J. &amp; Isasi, P.</t>
  </si>
  <si>
    <t>199-208</t>
  </si>
  <si>
    <t>https://www.scopus.com/inward/record.uri?eid=2-s2.0-80053019318&amp;doi=10.1007%2f978-3-642-19934-9_25&amp;partnerID=40&amp;md5=f147d82341feadf64971138d4d08348a</t>
  </si>
  <si>
    <t>Efficient choice enumeration for narrative world design</t>
  </si>
  <si>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</si>
  <si>
    <t>Computer aided instruction, Digital games; Experience management; Intelligent tutoring system; Interactive narrative; Interactive stories; Virtual character, Computer games</t>
  </si>
  <si>
    <t>Robertson, J.; Jhala, A. &amp; Young, R. M.</t>
  </si>
  <si>
    <t>https://www.scopus.com/inward/record.uri?eid=2-s2.0-85072832819&amp;doi=10.1145%2f3337722.3337736&amp;partnerID=40&amp;md5=3968047870f3a3d946238714a02def59</t>
  </si>
  <si>
    <t>Performing universal tasks on the Web: Interaction with digital content by people with intellectual disabilities</t>
  </si>
  <si>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</si>
  <si>
    <t>Computer games; Errors; Motivation, Digital literacies; Intellectual disability; Learning disabilities; Universal tasks; Web interactions, Human computer interaction</t>
  </si>
  <si>
    <t>Rocha, T.; Bessa, M.; Magalhães, L. &amp; Cabral, L.</t>
  </si>
  <si>
    <t>https://www.scopus.com/inward/record.uri?eid=2-s2.0-84960111160&amp;doi=10.1145%2f2829875.2829897&amp;partnerID=40&amp;md5=c03b62f2d9eea656d14bbfe2fa372516</t>
  </si>
  <si>
    <t>Growing a computer science program with a focus on game development</t>
  </si>
  <si>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</si>
  <si>
    <t>Computer programming; Curricula; Education computing; Software design; Students, Computer game development; Computer Science Education; Computer science programs; Game development; Game Programming; Software industry; Traditional computers; Undergraduate curricula, Computer games</t>
  </si>
  <si>
    <t>Roden, T. E. &amp; Le Grand, R.</t>
  </si>
  <si>
    <t>555-560</t>
  </si>
  <si>
    <t>https://www.scopus.com/inward/record.uri?eid=2-s2.0-84876270678&amp;doi=10.1145%2f2445196.2445362&amp;partnerID=40&amp;md5=ce6e058d14aaff4a929aec139f68bc60</t>
  </si>
  <si>
    <t>Benefits of an introductory course in computer game development</t>
  </si>
  <si>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</si>
  <si>
    <t>Computer games; Computer programming; Education computing; Software design; Students, Computer game development; Computer Science Education; Game development; Game Programming; Introductory course; Semester projects; Sense of community; Undergraduate Courses, Curricula</t>
  </si>
  <si>
    <t>Roden, T. E.</t>
  </si>
  <si>
    <t>Proceedings of the 9th International Conference on Computer Science and Education, ICCCSE 2014</t>
  </si>
  <si>
    <t>316-321</t>
  </si>
  <si>
    <t>https://www.scopus.com/inward/record.uri?eid=2-s2.0-84911891355&amp;doi=10.1109%2fICCSE.2014.6926477&amp;partnerID=40&amp;md5=863c4908323360c3c11823a770e7183d</t>
  </si>
  <si>
    <t>Virtual reality and chess. a video game for cognitive training in patients with ADHD</t>
  </si>
  <si>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</si>
  <si>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</si>
  <si>
    <t>Rodrigo-Yanguas, M.; Martin-Moratinos, M.; Gonzalez-Tardon, C. &amp; Blasco-Fontecilla, H.</t>
  </si>
  <si>
    <t>205-215</t>
  </si>
  <si>
    <t>https://www.scopus.com/inward/record.uri?eid=2-s2.0-85095969462&amp;partnerID=40&amp;md5=23d231624d849378fe40a4f60ab093eb</t>
  </si>
  <si>
    <t>A serious game to improve posture and spinal health while having fun</t>
  </si>
  <si>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</si>
  <si>
    <t>Computer vision; Health, Gestural control; Haptic devices; RSI/WMSD; Serious games; User study, Computer games</t>
  </si>
  <si>
    <t>Rodrigues, M. A. F.; Macedo, D. V.; Pontes, H. P.; Serpa, Y. R. &amp; Serpa, Y. R.</t>
  </si>
  <si>
    <t>https://www.scopus.com/inward/record.uri?eid=2-s2.0-84994777500&amp;doi=10.1109%2fSeGAH.2016.7586260&amp;partnerID=40&amp;md5=9c54b3c8297f00cee86f6e0a10450bab</t>
  </si>
  <si>
    <t>Parallel evolutionary approaches for game playing and verification using Intel Xeon Phi</t>
  </si>
  <si>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</si>
  <si>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</si>
  <si>
    <t>Rodríguez, S.; Parodi, F. &amp; Nesmachnow, S.</t>
  </si>
  <si>
    <t>Journal of Parallel and Distributed Computing</t>
  </si>
  <si>
    <t>258-271</t>
  </si>
  <si>
    <t>https://www.scopus.com/inward/record.uri?eid=2-s2.0-85051720494&amp;doi=10.1016%2fj.jpdc.2018.07.010&amp;partnerID=40&amp;md5=3ddfbf55422d2fa2d7bde9439843f8d9</t>
  </si>
  <si>
    <t>Facilitating comprehension of basic concepts in computer language implementation courses: A game-based approach</t>
  </si>
  <si>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</si>
  <si>
    <t>Attribute grammars; Basic concepts; Compiler construction; Educational tools; Fundamental concepts; Game-based Learning; Immersive; Language implementations; Language processing; Syntax tree; Video game, Context sensitive grammars; Semantics; Students; Trees (mathematics), Education computing</t>
  </si>
  <si>
    <t>Rodriguez-Cerezo, D.; Sarasa-Cabezuelo, A.; Gomez-Albarran, M. &amp; Sierra, J.-L.</t>
  </si>
  <si>
    <t>2012 International Symposium on Computers in Education, SIIE 2012</t>
  </si>
  <si>
    <t>https://www.scopus.com/inward/record.uri?eid=2-s2.0-84873116181&amp;partnerID=40&amp;md5=c1226c25f78dafe9090556086c246add</t>
  </si>
  <si>
    <t>A process model for the generative production of interactive simulations in engineering education</t>
  </si>
  <si>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</si>
  <si>
    <t>Application generators; Attribute grammars; Computer engineering education; Development process models; Interactive simulations; Serious games, Computer games; Computer science; Ecosystems; Engineering education, Computer simulation</t>
  </si>
  <si>
    <t>Rodríguez-Cerezo, D.; Gómez-Albarrán, M. &amp; Sierra, J.-L.</t>
  </si>
  <si>
    <t>95-103</t>
  </si>
  <si>
    <t>https://www.scopus.com/inward/record.uri?eid=2-s2.0-84892947911&amp;doi=10.1145%2f2536536.2536552&amp;partnerID=40&amp;md5=5349c8d052a0763b70e13d3fb01e7fcc</t>
  </si>
  <si>
    <t>Serious games in tertiary education: A case study concerning the comprehension of basic concepts in computer language implementation courses</t>
  </si>
  <si>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</si>
  <si>
    <t>Attribute grammars; Authoring tool; Computer Science Education; Learning analytics; Serious games, Computer games; Computer science; Context sensitive grammars; Curricula; Education computing; Semantics; Teaching, Students</t>
  </si>
  <si>
    <t>Rodríguez-Cerezo, D.; Sarasa-Cabezuelo, A.; Gómez-Albarrán, M. &amp; Sierra, J.-L.</t>
  </si>
  <si>
    <t>558-570</t>
  </si>
  <si>
    <t>https://www.scopus.com/inward/record.uri?eid=2-s2.0-84892441631&amp;doi=10.1016%2fj.chb.2013.06.009&amp;partnerID=40&amp;md5=91ace34f2029d1319f85b907b714a4e8</t>
  </si>
  <si>
    <t>Getting started with videogame development</t>
  </si>
  <si>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</si>
  <si>
    <t>Computer graphics, Collision detection; Game development; Game Engine; Game graphics; Video game, Software design</t>
  </si>
  <si>
    <t>Rojas, J.</t>
  </si>
  <si>
    <t>Proceedings - 26th SIBGRAPI - Conference on Graphics, Patterns and Images Tutorials, SIBGRAPI-T 2013</t>
  </si>
  <si>
    <t>https://www.scopus.com/inward/record.uri?eid=2-s2.0-84917732618&amp;doi=10.1109%2fSIBGRAPI-T.2013.10&amp;partnerID=40&amp;md5=e9f18708afda6c5573da47c49f187f75</t>
  </si>
  <si>
    <t>Developing an automated planning tool for non-player character behavior</t>
  </si>
  <si>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</si>
  <si>
    <t>Human computer interaction; Software design, Action planning; Automated planning; Classic techniques; Goal-oriented; Non-player character; Quality resources; Small companies; Video game development, Artificial intelligence</t>
  </si>
  <si>
    <t>Romero, D.; Sánchez, M.; Sierra, J. M.; Miranda, M. &amp; Peinado, F.</t>
  </si>
  <si>
    <t>69-77</t>
  </si>
  <si>
    <t>https://www.scopus.com/inward/record.uri?eid=2-s2.0-85095970003&amp;partnerID=40&amp;md5=edb1adb6258cea531f57245f72b8925e</t>
  </si>
  <si>
    <t>Comparison of a Tablet Versus Computer-Based Classical Theatre Game among 8-13 Year Children</t>
  </si>
  <si>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</si>
  <si>
    <t>Serious games, Experimental groups; Middle school; Video game, Human computer interaction</t>
  </si>
  <si>
    <t>Romero-Hernandez, A.; Gonzalez-Riojo, M.; Sagredo-Olivenza, I. &amp; Manero, B.</t>
  </si>
  <si>
    <t>44283-44291</t>
  </si>
  <si>
    <t>https://www.scopus.com/inward/record.uri?eid=2-s2.0-85103783409&amp;doi=10.1109%2fACCESS.2021.3063505&amp;partnerID=40&amp;md5=aa7d9153abcfbff564a67f812bcd0246</t>
  </si>
  <si>
    <t>Modeling virtual agent behavior in a computer game to be used in a real enviroment</t>
  </si>
  <si>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</si>
  <si>
    <t>Cognitive systems; Multi agent systems; Software design; Virtual reality, Autonomous characters; Autonomous robotic systems; Cognitive ability; Cognitive architectures; Cognitive model; Cognitive process; Programing by demosntration; Software implementation, Computer games</t>
  </si>
  <si>
    <t>Roncancio, C.; Jaime Gómez, G.-B. &amp; Zalama, E.</t>
  </si>
  <si>
    <t>623-630</t>
  </si>
  <si>
    <t>https://www.scopus.com/inward/record.uri?eid=2-s2.0-84902467073&amp;doi=10.1007%2f978-3-642-12433-4_73&amp;partnerID=40&amp;md5=9ab5812487b1b704d119057b2ca049c1</t>
  </si>
  <si>
    <t>Collaborative Virtual Environment to Facilitate Game Design Evaluation with Children with ASC</t>
  </si>
  <si>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</si>
  <si>
    <t>Design; Display devices; Software design; Students; Virtual reality, Children with autisms; Collaborative virtual environment; Face-to-face communications; Game development; Participatory design; Potential barriers; Student groups; Technology mediations, Computer games</t>
  </si>
  <si>
    <t>Roper, T.; Millen Dutka, L.; Cobb, S. &amp; Patel, H.</t>
  </si>
  <si>
    <t>International Journal of Human-Computer Interaction</t>
  </si>
  <si>
    <t>692-705</t>
  </si>
  <si>
    <t>https://www.scopus.com/inward/record.uri?eid=2-s2.0-85058209386&amp;doi=10.1080%2f10447318.2018.1550179&amp;partnerID=40&amp;md5=2fff668f9bff8046fa78fe032efdba5c</t>
  </si>
  <si>
    <t>Pirate plunder: Game-based computational thinking using scratch blocks</t>
  </si>
  <si>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</si>
  <si>
    <t>Cloning; Computer games; Education computing; Odors, Computational thinkings; Computer Science Education; Game-based Learning; Scratch; Visual programming, Program debugging</t>
  </si>
  <si>
    <t>Rose, S.; Habgood, J. &amp; Jay, T.</t>
  </si>
  <si>
    <t>556-564</t>
  </si>
  <si>
    <t>https://www.scopus.com/inward/record.uri?eid=2-s2.0-85058961862&amp;partnerID=40&amp;md5=ea256659e1d91bc0d4989438d0e42243</t>
  </si>
  <si>
    <t>Meteorquest - Bringing families together through proxemics play in a mobile social game</t>
  </si>
  <si>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</si>
  <si>
    <t>Computer games; Interactive computer systems; Software design, Competitiveness; F-formation; Forced-collaboration; Intergenerational play; Location based games; Proxemics; Proxemics play, Human computer interaction</t>
  </si>
  <si>
    <t>Rosenqvist, R.; Boldsen, J.; Papachristos, E. &amp; Merritt, T.</t>
  </si>
  <si>
    <t>429-437</t>
  </si>
  <si>
    <t>https://www.scopus.com/inward/record.uri?eid=2-s2.0-85058316479&amp;doi=10.1145%2f3242671.3242685&amp;partnerID=40&amp;md5=c51b9415768a65ac3c8f7f7f86e8d16e</t>
  </si>
  <si>
    <t>Emotion assessment in game playing</t>
  </si>
  <si>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</si>
  <si>
    <t>EEG analysis; Emotion recognition; Emotional state; Eye-blink detections; Facial Expressions; Human operator; Simulation environment; Stress condition, Circuit simulation; Experiments, Software engineering</t>
  </si>
  <si>
    <t>Rothkrantz, L. J. M.; Janssen, R.; Datcu, D. &amp; Popa, M. C.</t>
  </si>
  <si>
    <t>66-71</t>
  </si>
  <si>
    <t>https://www.scopus.com/inward/record.uri?eid=2-s2.0-84877986607&amp;partnerID=40&amp;md5=091558bd40bf0e4b8a5c704096a6063f</t>
  </si>
  <si>
    <t>Interactive software development using workflow</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</si>
  <si>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</si>
  <si>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</si>
  <si>
    <t>Roudaki, A. &amp; Doroodchi, M.</t>
  </si>
  <si>
    <t>Proceedings - 2009 International Conference on Future Computer and Communication, ICFCC 2009</t>
  </si>
  <si>
    <t>3-7</t>
  </si>
  <si>
    <t>https://www.scopus.com/inward/record.uri?eid=2-s2.0-70449411227&amp;doi=10.1109%2fICFCC.2009.46&amp;partnerID=40&amp;md5=7e87d357cff4384ce5da6a7437bca6ff</t>
  </si>
  <si>
    <t>Fuzzy linguistic descriptions for execution trace comprehension and their application in an introductory course in artificial intelligence</t>
  </si>
  <si>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</si>
  <si>
    <t>Artificial intelligence; Computer games; Students; Teaching, Computer assisted assessment; Computer game bots; Linguistic descriptions; Linguistic Modelling; Turing tests, Linguistics</t>
  </si>
  <si>
    <t>Rubio-Manzano, C.; Lermanda Senoceaín, T.; Martinez-Araneda, C.; Vidal-Castro, C. &amp; Segura-Navarrete, A.</t>
  </si>
  <si>
    <t>Journal of Intelligent and Fuzzy Systems</t>
  </si>
  <si>
    <t>8397-8415</t>
  </si>
  <si>
    <t>https://www.scopus.com/inward/record.uri?eid=2-s2.0-85077443112&amp;doi=10.3233%2fJIFS-190935&amp;partnerID=40&amp;md5=7ae1f4412e7993e9e315e474092226a9</t>
  </si>
  <si>
    <t>A multi-objective evolutionary approach for the nonlinear scale-free level problem</t>
  </si>
  <si>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</si>
  <si>
    <t>Artificial intelligence, Diverse solutions; Multi-objective evolutionary; Multi-objective formulation; Nonlinear scale; Procedural content generations; Quality indicators; Scale-free topologies; Solution property, Evolutionary algorithms</t>
  </si>
  <si>
    <t>Ruela, A. S.; Delgado, K. V. &amp; Bernardes, J.</t>
  </si>
  <si>
    <t>4223-4240</t>
  </si>
  <si>
    <t>https://www.scopus.com/inward/record.uri?eid=2-s2.0-85087857314&amp;doi=10.1007%2fs10489-020-01788-z&amp;partnerID=40&amp;md5=5ed0b48ca67f5f80cbb58e58cd21938d</t>
  </si>
  <si>
    <t>Evaluating the use of internet search volumes for time series modeling of sales in the video game industry</t>
  </si>
  <si>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</si>
  <si>
    <t>Ruohonen, J. &amp; Hyrynsalmi, S.</t>
  </si>
  <si>
    <t>351-370</t>
  </si>
  <si>
    <t>https://www.scopus.com/inward/record.uri?eid=2-s2.0-85010754764&amp;doi=10.1007%2fs12525-016-0244-z&amp;partnerID=40&amp;md5=615cd8f24d7186da377702a5eae6fc03</t>
  </si>
  <si>
    <t>Designing a BIM-based serious game for fire safety evacuation simulations</t>
  </si>
  <si>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</si>
  <si>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</si>
  <si>
    <t>Rüppel, U. &amp; Schatz, K.</t>
  </si>
  <si>
    <t>Advanced Engineering Informatics</t>
  </si>
  <si>
    <t>600-611</t>
  </si>
  <si>
    <t>https://www.scopus.com/inward/record.uri?eid=2-s2.0-80053608291&amp;doi=10.1016%2fj.aei.2011.08.001&amp;partnerID=40&amp;md5=1e6e905423b882588ac19b9d917213fc</t>
  </si>
  <si>
    <t>cited By 171</t>
  </si>
  <si>
    <t>The impact of diverse memory architectures on multicore consumer software: An industrial perspective from the video games domain</t>
  </si>
  <si>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</si>
  <si>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</si>
  <si>
    <t>Russel, G.; Riley, C.; Henning, N.; Dolinsky, U.; Richards, A.; Donaldson, A. F. &amp; Van Amesfoort, A. S.</t>
  </si>
  <si>
    <t>Proceedings of the 2011 ACM SIGPLAN Workshop on Memory Systems Performance and Correctness, MSPC 2011</t>
  </si>
  <si>
    <t>37-42</t>
  </si>
  <si>
    <t>https://www.scopus.com/inward/record.uri?eid=2-s2.0-79960020382&amp;doi=10.1145%2f1988915.1988925&amp;partnerID=40&amp;md5=1dded7bd89c05610e052f1e820abd390</t>
  </si>
  <si>
    <t>Introducing object oriented design patterns through a puzzle-based serious computer game</t>
  </si>
  <si>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</si>
  <si>
    <t>Computer game; Design phase; Edutainment; Middle school; Middle School Education; Object oriented design; Real softwares; Software engineering life-cycle; Software engineers, Computer software; Design; Software engineering, Students</t>
  </si>
  <si>
    <t>Rusu, A.; Russell, R.; Cocco, R. &amp; DiNicolantonio, S.</t>
  </si>
  <si>
    <t>https://www.scopus.com/inward/record.uri?eid=2-s2.0-84858184961&amp;doi=10.1109%2fFIE.2011.6143048&amp;partnerID=40&amp;md5=99ba194bc996355a05855d20eaf97b7a</t>
  </si>
  <si>
    <t>Employing software maintenance techniques via a tower-defense serious computer game</t>
  </si>
  <si>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</si>
  <si>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</si>
  <si>
    <t>Rusu, A.; Russell, R.; Burns, E. &amp; Fabian, A.</t>
  </si>
  <si>
    <t>176-184</t>
  </si>
  <si>
    <t>https://www.scopus.com/inward/record.uri?eid=2-s2.0-80052983214&amp;doi=10.1007%2f978-3-642-23456-9_32&amp;partnerID=40&amp;md5=738792dfa56af4350631c29070bccd37</t>
  </si>
  <si>
    <t>Simulating the software engineering interview process using a decision-based serious computer game</t>
  </si>
  <si>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</si>
  <si>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</si>
  <si>
    <t>Rusu, A.; Russell, R. &amp; Cocco, R.</t>
  </si>
  <si>
    <t>235-239</t>
  </si>
  <si>
    <t>https://www.scopus.com/inward/record.uri?eid=2-s2.0-80053116375&amp;doi=10.1109%2fCGAMES.2011.6000345&amp;partnerID=40&amp;md5=86616a10241ff4fc86a20cd9238c47a1</t>
  </si>
  <si>
    <t>Virtual reality surgical simulator software development tools</t>
  </si>
  <si>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</si>
  <si>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</si>
  <si>
    <t>Ruthenbeck, G. S. &amp; Reynolds, K. J.</t>
  </si>
  <si>
    <t>Journal of Simulation</t>
  </si>
  <si>
    <t>101-108</t>
  </si>
  <si>
    <t>https://www.scopus.com/inward/record.uri?eid=2-s2.0-84876399805&amp;doi=10.1057%2fjos.2012.22&amp;partnerID=40&amp;md5=9bc72f16889d0aa84b9cae6972b59781</t>
  </si>
  <si>
    <t>A serious game development process using competency approach. Case Study: Elementary School Math</t>
  </si>
  <si>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</si>
  <si>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</si>
  <si>
    <t>Saavedra, A. B.; Rodríguez, F. J. A.; Arteaga, J. M.; Salgado, R. S. &amp; Ordoñez, C. A. C.</t>
  </si>
  <si>
    <t>https://www.scopus.com/inward/record.uri?eid=2-s2.0-84985930630&amp;doi=10.1145%2f2662253.2662352&amp;partnerID=40&amp;md5=bd8ae2953cdc7c82894fa6cfbb97cc06</t>
  </si>
  <si>
    <t>Intelligent user interfaces in digital games for empowerment and inclusion</t>
  </si>
  <si>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</si>
  <si>
    <t>Computation theory; Computer games; Human computer interaction; Inclusions; Software design, Computational theory of mind; Digital games; Empowerment; Intelligent User Interfaces; Interdisciplinary cooperations; Scientific community; Serious games; State of the art, User interfaces</t>
  </si>
  <si>
    <t>Sabouret, N.; Schuller, B.; Paletta, L.; Marchi, E.; Jones, H. &amp; Youssef, A. B.</t>
  </si>
  <si>
    <t>https://www.scopus.com/inward/record.uri?eid=2-s2.0-84979776419&amp;doi=10.1145%2f2832932.2832949&amp;partnerID=40&amp;md5=87c2f5dfa935658a3971fb76459dc25d</t>
  </si>
  <si>
    <t>Game character ontology (GCO): A vocabulary for extracting and describing game character information fromweb content</t>
  </si>
  <si>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</si>
  <si>
    <t>Human computer interaction; Interactive computer graphics; Ontology; Semantic Web, Design creativities; Game development; Small medium enterprise; Software development effort; Video game; Vocabularies; Web sources, Software design</t>
  </si>
  <si>
    <t>Sacco, O.; Liapis, A. &amp; Yannakakis, G. N.</t>
  </si>
  <si>
    <t>https://www.scopus.com/inward/record.uri?eid=2-s2.0-85041440550&amp;doi=10.1145%2f3132218.3132233&amp;partnerID=40&amp;md5=ddfce8b0b3dcd8d38c07679587e7b78a</t>
  </si>
  <si>
    <t>Evolutionary hash functions for specific domains</t>
  </si>
  <si>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</si>
  <si>
    <t>Evolutionary algorithms; Genetic algorithms; Genetic programming, Automated design; Cryptographic hash functions; Evolutionary techniques; Experimental assessment; Generated function; Internet browsers; Performance loss; Scientific researches, Hash functions</t>
  </si>
  <si>
    <t>Saez, Y.; Estebanez, C.; Quintana, D. &amp; Isasi, P.</t>
  </si>
  <si>
    <t>Applied Soft Computing Journal</t>
  </si>
  <si>
    <t>58-69</t>
  </si>
  <si>
    <t>https://www.scopus.com/inward/record.uri?eid=2-s2.0-85061752091&amp;doi=10.1016%2fj.asoc.2019.02.014&amp;partnerID=40&amp;md5=5d4c12602026ae9155a1d25bd120d49a</t>
  </si>
  <si>
    <t>Development of 2D game with Construct 2</t>
  </si>
  <si>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</si>
  <si>
    <t>Computer games; Computer programming; Graphical user interfaces; Iterative methods; Microelectronics; Software design, 2D Project; Construct 2; Creation process; Fast prototyping; Game development; Iterative development; Knowledge and experience; Procedural Mode, Software prototyping</t>
  </si>
  <si>
    <t>Šag, A. &amp; Orehovacki, T.</t>
  </si>
  <si>
    <t>2019 42nd International Convention on Information and Communication Technology, Electronics and Microelectronics, MIPRO 2019 - Proceedings</t>
  </si>
  <si>
    <t>1647-1652</t>
  </si>
  <si>
    <t>https://www.scopus.com/inward/record.uri?eid=2-s2.0-85070264290&amp;doi=10.23919%2fMIPRO.2019.8756702&amp;partnerID=40&amp;md5=680b25226aa743b6abc886e2ee97f3e7</t>
  </si>
  <si>
    <t>Using program by demonstration and visual scripting to supporting game design</t>
  </si>
  <si>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</si>
  <si>
    <t>Artificial intelligence; Case based reasoning; Demonstrations; Intelligent systems; Learning systems; Software design, Complex task; Entertainment; Game AI; Game design; Game designers; New approaches; Non-player character; Visual scripting, Human computer interaction</t>
  </si>
  <si>
    <t>Sagredo-Olivenza, I.; Gómez-Martín, P. P.; Gómez-Martín, M. A. &amp; González-Calero, P. A.</t>
  </si>
  <si>
    <t>33-39</t>
  </si>
  <si>
    <t>https://www.scopus.com/inward/record.uri?eid=2-s2.0-85026321641&amp;doi=10.1007%2f978-3-319-60045-1_5&amp;partnerID=40&amp;md5=70c1bc1260d050b1eb5fb4e88f3124a4</t>
  </si>
  <si>
    <t>Combining neural networks for controlling non-player characters in games</t>
  </si>
  <si>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</si>
  <si>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</si>
  <si>
    <t>694-705</t>
  </si>
  <si>
    <t>https://www.scopus.com/inward/record.uri?eid=2-s2.0-85020853091&amp;doi=10.1007%2f978-3-319-59147-6_59&amp;partnerID=40&amp;md5=b58dae21957b2951f6ec775ac567ca09</t>
  </si>
  <si>
    <t>Trained behavior trees: Programming by demonstration to support AI game designers</t>
  </si>
  <si>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</si>
  <si>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</si>
  <si>
    <t>5-14</t>
  </si>
  <si>
    <t>https://www.scopus.com/inward/record.uri?eid=2-s2.0-85088896514&amp;doi=10.1109%2fTG.2017.2771831&amp;partnerID=40&amp;md5=a168b2b5b0d09aa933e4b03809a81d69</t>
  </si>
  <si>
    <t>A novel gesture driven fuzzy interface system for car racing game</t>
  </si>
  <si>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</si>
  <si>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</si>
  <si>
    <t>Saha, C.; Goswami, D.; Saha, S.; Konar, A.; Lekova, A. &amp; Nagar, A. K.</t>
  </si>
  <si>
    <t>IEEE International Conference on Fuzzy Systems</t>
  </si>
  <si>
    <t>https://www.scopus.com/inward/record.uri?eid=2-s2.0-84975720697&amp;doi=10.1109%2fFUZZ-IEEE.2015.7337954&amp;partnerID=40&amp;md5=ea9a043cd3cab3e315a78df94b680e6f</t>
  </si>
  <si>
    <t>Stochastic Dynamic Information Flow Tracking Game with Reinforcement Learning</t>
  </si>
  <si>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</si>
  <si>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</si>
  <si>
    <t>Sahabandu, D.; Moothedath, S.; Allen, J.; Bushnell, L.; Lee, W. &amp; Poovendran, R.</t>
  </si>
  <si>
    <t>417-438</t>
  </si>
  <si>
    <t>https://www.scopus.com/inward/record.uri?eid=2-s2.0-85076404585&amp;doi=10.1007%2f978-3-030-32430-8_25&amp;partnerID=40&amp;md5=4e6c35fc17406615baa62a4c10c4479b</t>
  </si>
  <si>
    <t>Strabismus screening by Eye Tracker and games</t>
  </si>
  <si>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</si>
  <si>
    <t>Diagnosis; Software engineering, Eye trackers; Eye tracking devices; game; gazepoint GP3; Screening techniques; Strabismus; Visual fields, Computer games</t>
  </si>
  <si>
    <t>Saisara, U.; Boonbrahm, P. &amp; Chaiwiriya, A.</t>
  </si>
  <si>
    <t>Proceedings of the 2017 14th International Joint Conference on Computer Science and Software Engineering, JCSSE 2017</t>
  </si>
  <si>
    <t>https://www.scopus.com/inward/record.uri?eid=2-s2.0-85031755413&amp;doi=10.1109%2fJCSSE.2017.8025956&amp;partnerID=40&amp;md5=3ef5274b0bfeeb5e1e07b6dee9832fdc</t>
  </si>
  <si>
    <t>Development of a simulator of abacus: Ancient analog calculator on a mobile phone as a teaching material</t>
  </si>
  <si>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</si>
  <si>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</si>
  <si>
    <t>Saito, K.; Makita, Y.; Quang, V. &amp; Sasaki, H.</t>
  </si>
  <si>
    <t>https://www.scopus.com/inward/record.uri?eid=2-s2.0-70349147902&amp;doi=10.1007%2f978-3-642-02583-9_23&amp;partnerID=40&amp;md5=7929e2828f2334c64c05483179fe3dc1</t>
  </si>
  <si>
    <t>Goal-oriented requirements analysis and an extended design pattern using scala for artificial intelligence programming contests</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</si>
  <si>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</si>
  <si>
    <t>Artificial intelligence programming; Design Patterns; framework; Goal oriented requirements analysis; Scala, Computer games; Software engineering, Requirements engineering</t>
  </si>
  <si>
    <t>Sakamoto, K.; Hosono, H.; Sato, S.; Washizaki, H. &amp; Fukazawa, Y.</t>
  </si>
  <si>
    <t>32-35</t>
  </si>
  <si>
    <t>https://www.scopus.com/inward/record.uri?eid=2-s2.0-84890044031&amp;doi=10.1109%2fGAS.2013.6632587&amp;partnerID=40&amp;md5=133c34cd86a3aaa7e56cabff90180879</t>
  </si>
  <si>
    <t>Proposal of game design document from software engineering requirements perspective</t>
  </si>
  <si>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</si>
  <si>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</si>
  <si>
    <t>Salazar, M. G.; Mitre, H. A.; Olalde, C. L. &amp; Sánchez, J. L. G.</t>
  </si>
  <si>
    <t>81-85</t>
  </si>
  <si>
    <t>https://www.scopus.com/inward/record.uri?eid=2-s2.0-84869003285&amp;doi=10.1109%2fCGames.2012.6314556&amp;partnerID=40&amp;md5=c0ddc1055e8c6aead145e4abb059d0be</t>
  </si>
  <si>
    <t>Designing prototype player personas from a game preference survey</t>
  </si>
  <si>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</si>
  <si>
    <t>Commerce; Human engineering; Marketing; Surveys, Data driven; Demographic variations; Potential values; Preference pattern; Social media; Survey data; Video game, Human computer interaction</t>
  </si>
  <si>
    <t>Salminen, J.; Vahlo, J.; Koponen, A.; Jung, S.-G.; Chowdhury, S. A. &amp; Jansen, B. J.</t>
  </si>
  <si>
    <t>https://www.scopus.com/inward/record.uri?eid=2-s2.0-85090230777&amp;doi=10.1145%2f3334480.3382785&amp;partnerID=40&amp;md5=612cc49281018ae95ceb34bc1b7dcfc2</t>
  </si>
  <si>
    <t>A serious game accessible to people with visual impairments</t>
  </si>
  <si>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</si>
  <si>
    <t>Bins; Human computer interaction; Software design; Students, Accessibility; Accessibility guidelines; Disabilities; Fun activities; Growing demand; Video game; Video game development; Visual impairment, Serious games</t>
  </si>
  <si>
    <t>Salvador-Ullauri, L.; Jaramillo-Alcázar, A. &amp; Luján-Mora, S.</t>
  </si>
  <si>
    <t>https://www.scopus.com/inward/record.uri?eid=2-s2.0-85044304919&amp;doi=10.1145%2f3175536.3175576&amp;partnerID=40&amp;md5=c6f5ac2f515dd5fc99abf50be9a21354</t>
  </si>
  <si>
    <t>Development of video games to improve the learning of data structures</t>
  </si>
  <si>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</si>
  <si>
    <t>Data structures; Forestry; Human computer interaction; Human engineering; Students, AVL tree; Computational applications; Computer engineering; Essential elements; Graphic tool; Video game, Trees (mathematics)</t>
  </si>
  <si>
    <t>Salvador-Ullauri, L.; Salvador-Acosta, B.; Ramos-Galarza, C. &amp; Acosta-Vargas, P.</t>
  </si>
  <si>
    <t>212-217</t>
  </si>
  <si>
    <t>https://www.scopus.com/inward/record.uri?eid=2-s2.0-85088742795&amp;doi=10.1007%2f978-3-030-50896-8_32&amp;partnerID=40&amp;md5=f13c2e096cd114ce4da7c1ea52288f7b</t>
  </si>
  <si>
    <t>Accessibility evaluation of video games for users with cognitive disabilities</t>
  </si>
  <si>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</si>
  <si>
    <t>Human computer interaction; Integration; Intelligent systems; Software design, Accessibility; Cognitive; Disabilities; Evaluation; Method; Video game; WCAG 2.1, Learning systems</t>
  </si>
  <si>
    <t>Salvador-Ullauri, L.; Acosta-Vargas, P. &amp; Luján-Mora, S.</t>
  </si>
  <si>
    <t>853-859</t>
  </si>
  <si>
    <t>https://www.scopus.com/inward/record.uri?eid=2-s2.0-85081922414&amp;doi=10.1007%2f978-3-030-39512-4_130&amp;partnerID=40&amp;md5=10983443d9ada732e5e28c2a7c41ac89</t>
  </si>
  <si>
    <t>DT-MG: many-to-one matching game for tasks scheduling towards resources optimization in cloud computing</t>
  </si>
  <si>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</si>
  <si>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</si>
  <si>
    <t>Samadi, Y.; Zbakh, M. &amp; Tadonki, C.</t>
  </si>
  <si>
    <t>233-245</t>
  </si>
  <si>
    <t>https://www.scopus.com/inward/record.uri?eid=2-s2.0-85053387163&amp;doi=10.1080%2f1206212X.2018.1519630&amp;partnerID=40&amp;md5=5b7ed5a397f072f0cebecdc311bc193d</t>
  </si>
  <si>
    <t>An investigation of monetisation models in digital games</t>
  </si>
  <si>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</si>
  <si>
    <t>Computer games, Digital games; Essential elements; Free to plays; Game design; Monetisation; Production process; Revenue generation, Interactive computer graphics</t>
  </si>
  <si>
    <t>Samarnggoon, K. &amp; Kunkhet, A.</t>
  </si>
  <si>
    <t>ECTI DAMT-NCON 2019 - 4th International Conference on Digital Arts, Media and Technology and 2nd ECTI Northern Section Conference on Electrical, Electronics, Computer and Telecommunications Engineering</t>
  </si>
  <si>
    <t>64-68</t>
  </si>
  <si>
    <t>https://www.scopus.com/inward/record.uri?eid=2-s2.0-85065083446&amp;doi=10.1109%2fECTI-NCON.2019.8692277&amp;partnerID=40&amp;md5=6209511fbc10a016ce5a70b1dec1cddc</t>
  </si>
  <si>
    <t>Building collaborative quizzes</t>
  </si>
  <si>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</si>
  <si>
    <t>Collaborative learning environment; Educational game; Graphical environments; Learning management system; Learning materials; Learning process; On-line applications; quizzes, Computer games; Learning systems; Tools, Students</t>
  </si>
  <si>
    <t>Sampaio, B.; Morgado, C. &amp; Barbosa, F.</t>
  </si>
  <si>
    <t>153-159</t>
  </si>
  <si>
    <t>https://www.scopus.com/inward/record.uri?eid=2-s2.0-84889592674&amp;doi=10.1145%2f2526968.2526985&amp;partnerID=40&amp;md5=cade253ab29468ac1befebfdfed3b47e</t>
  </si>
  <si>
    <t>A Hand Gesture Set for Navigating and Interacting with 3D Virtual Environments</t>
  </si>
  <si>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</si>
  <si>
    <t>Computer games; Navigation; Palmprint recognition; Virtual reality, 3-D virtual environment; Hand gesture; interaction; Interactive virtual environments; User study; VR technology, Gesture recognition</t>
  </si>
  <si>
    <t>Sampson, H.; Kelly, D.; Wünsche, B. C. &amp; Amor, R.</t>
  </si>
  <si>
    <t>https://www.scopus.com/inward/record.uri?eid=2-s2.0-85062799915&amp;doi=10.1109%2fIVCNZ.2018.8634656&amp;partnerID=40&amp;md5=57968f8c660e88c5cab1b4403af94fdb</t>
  </si>
  <si>
    <t>GenSys: A scalable fixed-point engine for maximal controller synthesis over infinite state spaces</t>
  </si>
  <si>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</si>
  <si>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</si>
  <si>
    <t>Samuel, S.; D'Souza, D. &amp; Komondoor, R.</t>
  </si>
  <si>
    <t>1585-1589</t>
  </si>
  <si>
    <t>https://www.scopus.com/inward/record.uri?eid=2-s2.0-85116192819&amp;doi=10.1145%2f3468264.3473126&amp;partnerID=40&amp;md5=665f2097204f4eb29d8ac7a0348d6e10</t>
  </si>
  <si>
    <t>Playability: How to identify the player experience in a video game</t>
  </si>
  <si>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</si>
  <si>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</si>
  <si>
    <t>Sánchez, J. L. G.; Zea, N. P. &amp; Gutiérrez, F. L.</t>
  </si>
  <si>
    <t>356-359</t>
  </si>
  <si>
    <t>https://www.scopus.com/inward/record.uri?eid=2-s2.0-70350605922&amp;doi=10.1007%2f978-3-642-03655-2_39&amp;partnerID=40&amp;md5=f74fb6620e061ddc88d1835794541559</t>
  </si>
  <si>
    <t>Design of adaptative video game interfaces: A practical case of use in special education</t>
  </si>
  <si>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</si>
  <si>
    <t>Computer aided design; Computer control; Diseases; Human computer interaction; Learning systems; User interfaces, Active elements; Cognitive levels; Communication problems; Learning difficulties; Learning methods; Learning process; Special education; Training skills, Students</t>
  </si>
  <si>
    <t>Sánchez, J. L. G.; Gutiérrez, F. L.; Cabrera, M. &amp; Zea, N. P.</t>
  </si>
  <si>
    <t>Computer-Aided Design of User Interfaces VI - Proceedings of the 7th International Conference on Computer-Aided Design of User Interfaces, CADUI 2008</t>
  </si>
  <si>
    <t>https://www.scopus.com/inward/record.uri?eid=2-s2.0-84878915664&amp;doi=10.1007%2f978-1-84882-206-1_7&amp;partnerID=40&amp;md5=9215e16e4ac3afea18af48cd9767b745</t>
  </si>
  <si>
    <t>A model to develop videogames for orientation and mobility</t>
  </si>
  <si>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</si>
  <si>
    <t>Design and Development; End users; Levels of abstraction; Mobility skills; Software engineering model; Video game; Visual disability, Computer software; Education; Human computer interaction, Handicapped persons</t>
  </si>
  <si>
    <t>Sánchez, J.; Guerrero, L.; Sáenz, M. &amp; Flores, H.</t>
  </si>
  <si>
    <t>296-303</t>
  </si>
  <si>
    <t>https://www.scopus.com/inward/record.uri?eid=2-s2.0-77955060009&amp;doi=10.1007%2f978-3-642-14100-3_44&amp;partnerID=40&amp;md5=7b18c6aee5c99ce08e157877f73882dc</t>
  </si>
  <si>
    <t>Playability: Analysing user experience in video games</t>
  </si>
  <si>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</si>
  <si>
    <t>Interactive system; Playability; usability; User experience; Video game, Human computer interaction; Social sciences, Interactive computer graphics</t>
  </si>
  <si>
    <t>Sánchez, J. L. G.; Vela, F. L. G.; Simarro, F. M. &amp; Padilla-Zea, N.</t>
  </si>
  <si>
    <t>1033-1054</t>
  </si>
  <si>
    <t>https://www.scopus.com/inward/record.uri?eid=2-s2.0-84866687684&amp;doi=10.1080%2f0144929X.2012.710648&amp;partnerID=40&amp;md5=00acd10434ac15bbbf6e9ebca5e0e65d</t>
  </si>
  <si>
    <t>cited By 89</t>
  </si>
  <si>
    <t>The acceptability and efficacy of an intelligent social tutoring system</t>
  </si>
  <si>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</si>
  <si>
    <t>Computer aided instruction; E-learning; Education computing; Software testing, Educational computer game; Evidence-based; Intelligent tutoring system; Social skills; Social skills training; State-of-the-art approach; Tutorial software; Tutoring system, Education</t>
  </si>
  <si>
    <t>Sanchez, R. P.; Bartel, C. M.; Brown, E. &amp; Derosier, M.</t>
  </si>
  <si>
    <t>https://www.scopus.com/inward/record.uri?eid=2-s2.0-84904560632&amp;doi=10.1016%2fj.compedu.2014.06.013&amp;partnerID=40&amp;md5=16ac020b1fbcbd35f38de2b4cf812d66</t>
  </si>
  <si>
    <t>Modeling videogames for mental mapping in people who are blind</t>
  </si>
  <si>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</si>
  <si>
    <t>Artificial intelligence; Computer science; Computers; Geometry, Cognitive maps; Development model; Mental maps; Spatial informations; Spatial problems; Spatial reasoning; Video game, Human computer interaction</t>
  </si>
  <si>
    <t>Sánchez, J.; Espinoza, M.; De Borba Campos, M. &amp; Leite, L. L.</t>
  </si>
  <si>
    <t>605-616</t>
  </si>
  <si>
    <t>https://www.scopus.com/inward/record.uri?eid=2-s2.0-84903442842&amp;doi=10.1007%2f978-3-319-07440-5_55&amp;partnerID=40&amp;md5=b361ccfee3f5d4481c5c6745a37dd0e0</t>
  </si>
  <si>
    <t>Multimodal videogames for the cognition of people who are blind: Trends and issues</t>
  </si>
  <si>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</si>
  <si>
    <t>Virtual reality, Accessible games; Blind people; Cognition; Cognitive development; Multi-modal interfaces; Spatial structure; State of the art; Visual disability, Human computer interaction</t>
  </si>
  <si>
    <t>Sánchez, J.; Darin, T. &amp; Andrade, R.</t>
  </si>
  <si>
    <t>535-546</t>
  </si>
  <si>
    <t>https://www.scopus.com/inward/record.uri?eid=2-s2.0-84947213216&amp;doi=10.1007%2f978-3-319-20684-4_52&amp;partnerID=40&amp;md5=ab54449ca8e0b9261f0171323146b329</t>
  </si>
  <si>
    <t>A DSL for rapid prototyping of cross-platform tower defense games</t>
  </si>
  <si>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</si>
  <si>
    <t>Computational linguistics; Computer programming languages; Graphical user interfaces; Natural language processing systems; Open systems; Problem oriented languages, Cross-platform; Domain specific languages; Model-driven Engineering; Open source language; Time to market, Towers</t>
  </si>
  <si>
    <t>Sanchez, K.; Garces, K. &amp; Casallas, R.</t>
  </si>
  <si>
    <t>2015 10th Colombian Computing Conference, 10CCC 2015</t>
  </si>
  <si>
    <t>93-99</t>
  </si>
  <si>
    <t>https://www.scopus.com/inward/record.uri?eid=2-s2.0-84963815283&amp;doi=10.1109%2fColumbianCC.2015.7333417&amp;partnerID=40&amp;md5=13e44f0bef46f7cb52cb121cde3dff76</t>
  </si>
  <si>
    <t>Students’ Conducts During a Digital Game-Based Museum School Visit</t>
  </si>
  <si>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</si>
  <si>
    <t>Computer games; Exhibitions; Interactive computer graphics; Museums; Video recording, Anthropocene; Collaborative design; Digital games; Empirical studies; Game-based Learning; Gameplay; Gamification; Museum visitor, Students</t>
  </si>
  <si>
    <t>Sanchez, E.; Paukovics, E.; Müller, S.; Kramar, N. &amp; Widmer, A.</t>
  </si>
  <si>
    <t>151-160</t>
  </si>
  <si>
    <t>https://www.scopus.com/inward/record.uri?eid=2-s2.0-85069519147&amp;doi=10.1007%2f978-3-030-23513-0_15&amp;partnerID=40&amp;md5=15ed0f01e138c7415cd447d39fa22bf6</t>
  </si>
  <si>
    <t>Video Game Development Processes that Generate Engagement in the Players: A Case Study of Don’t Starve</t>
  </si>
  <si>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</si>
  <si>
    <t>Software design, Analysis of data; Digital distribution; Extract informations; Player experience; Qualitative study; Quantitative information; Reporting mechanisms; Video game development, Human computer interaction</t>
  </si>
  <si>
    <t>Sánchez, R. E. &amp; Gómez, S. C.</t>
  </si>
  <si>
    <t>212-227</t>
  </si>
  <si>
    <t>https://www.scopus.com/inward/record.uri?eid=2-s2.0-85104773028&amp;doi=10.1007%2f978-3-030-73426-8_12&amp;partnerID=40&amp;md5=19f5894b28f753717a5687751525455c</t>
  </si>
  <si>
    <t>A Survey of Game Theoretic Solutions for Cloud Computing Security Issues</t>
  </si>
  <si>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</si>
  <si>
    <t>Cloud computing; Computation theory; Computer games; Radar countermeasures; Surveys; Virtual reality; Virtualization, Cloud computing securities; Cloud securities; Game-theoretic; Hypervisors; Resources utilizations; Security; Security issues, Game theory</t>
  </si>
  <si>
    <t>Sane, B. O.; Babou, C. S. M.; Fall, D. &amp; Niang, I.</t>
  </si>
  <si>
    <t>https://www.scopus.com/inward/record.uri?eid=2-s2.0-85077092143&amp;doi=10.1007%2f978-3-030-34863-2_1&amp;partnerID=40&amp;md5=57e33c324bfb0faa2b95e04ca48198e5</t>
  </si>
  <si>
    <t>Video games to the rescue: Can game design make software based lab experiments engaging?</t>
  </si>
  <si>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</si>
  <si>
    <t>Design; Social sciences computing, Behavioral operations; Design method; engagement; Game design; Gamification, Human computer interaction</t>
  </si>
  <si>
    <t>Sankaranarayanan, K.; Mirza-Babaei, P. &amp; Da Rocha Tome Filho, F.</t>
  </si>
  <si>
    <t>https://www.scopus.com/inward/record.uri?eid=2-s2.0-84964067935&amp;doi=10.1109%2fGEM.2015.7377240&amp;partnerID=40&amp;md5=e314e0c1ec1c16325faae50de885f1ee</t>
  </si>
  <si>
    <t>Gamesonomy vs scratch: Two different ways to introduce programming</t>
  </si>
  <si>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</si>
  <si>
    <t>Computer programming languages; E-learning; Human computer interaction; Software design, Abstraction level; Game Engine; Logical thinking; Programming knowledge; Programming learning; University students; Video game development; Visual programming, Students</t>
  </si>
  <si>
    <t>Santamaría, C. R.; Lora, C. M.; Quintana, I. R. &amp; Sellés, M. C.</t>
  </si>
  <si>
    <t>Proceedings of the 15th International Conference on Cognition and Exploratory Learning in the Digital Age, CELDA 2018</t>
  </si>
  <si>
    <t>216-224</t>
  </si>
  <si>
    <t>https://www.scopus.com/inward/record.uri?eid=2-s2.0-85060279196&amp;partnerID=40&amp;md5=4d49bb416719d6dea1aede4cc2ac21a1</t>
  </si>
  <si>
    <t>Motivation of Engineering Students with a Mixed-Contexts Approach to Introductory Programming</t>
  </si>
  <si>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</si>
  <si>
    <t>Computer games; Computer programming; Motivation; Teaching, Civil engineering students; Effective learning; Exploratory case studies; Image manipulation; Introductory programming; Learning process; Student motivation; Teaching approaches, Students</t>
  </si>
  <si>
    <t>Santana, B. L.; Figueredo, J. S. L. &amp; Bittencourt, R. A.</t>
  </si>
  <si>
    <t>https://www.scopus.com/inward/record.uri?eid=2-s2.0-85063420094&amp;doi=10.1109%2fFIE.2018.8659158&amp;partnerID=40&amp;md5=c03e7c994b7f91833a3dd0b5bc35099b</t>
  </si>
  <si>
    <t>Teaching HCI skills in higher education through game design: A study of students’ perceptions</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</si>
  <si>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</si>
  <si>
    <t>Santana-Mancilla, P. C.; Rodriguez-Ortiz, M. A.; Garcia-Ruiz, M. A.; Gaytan-Lugo, L. S.; Fajardo-Flores, S. B. &amp; Contreras-Castillo, J.</t>
  </si>
  <si>
    <t>Informatics</t>
  </si>
  <si>
    <t>https://www.scopus.com/inward/record.uri?eid=2-s2.0-85067630580&amp;doi=10.3390%2finformatics6020022&amp;partnerID=40&amp;md5=5635adb41d8825ef7cdb244e24fa09a6</t>
  </si>
  <si>
    <t>Structured Synchronous Reactive Programming for Game Development - Case Study: On Rewriting Pingus from C++ to Céu</t>
  </si>
  <si>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</si>
  <si>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</si>
  <si>
    <t>Santanna, F.</t>
  </si>
  <si>
    <t>240-249</t>
  </si>
  <si>
    <t>https://www.scopus.com/inward/record.uri?eid=2-s2.0-85062693575&amp;doi=10.1109%2fSBGAMES.2018.00036&amp;partnerID=40&amp;md5=4c62aa8ef36797377288cabe732b2c28</t>
  </si>
  <si>
    <t>LevelMerge: Collaborative Game Level Editing by Merging Labeled Graphs</t>
  </si>
  <si>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</si>
  <si>
    <t>Computer games; Computer graphics; Directed graphs; Distributed computer systems; Merging, Collaborative games; Collaborative workflow; Collaborative workflows; Content creation; Directed acyclic graph (DAG); Game development; Game Levels; Real-time collaboration, Software design</t>
  </si>
  <si>
    <t>Santoni, C.; Salvati, G.; Tibaldo, V. &amp; Pellacini, F.</t>
  </si>
  <si>
    <t>71-82</t>
  </si>
  <si>
    <t>https://www.scopus.com/inward/record.uri?eid=2-s2.0-85049668974&amp;doi=10.1109%2fMCG.2018.042731660&amp;partnerID=40&amp;md5=e9dcb5122a0edcfa30ae7c5571b5d1dd</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</si>
  <si>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</si>
  <si>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</si>
  <si>
    <t>Software design; Software testing, Automated testing; Body of knowledge; Established networks; Game development; Mixed method; Qualitative data; Testing process; Testing tools, Computer games</t>
  </si>
  <si>
    <t>Santos, R. E. S.; Magalhes, C. V. C.; Capretz, L. F.; Correia-Neto, J. S.; Da Silva, F. Q. B. &amp; Saher, A.</t>
  </si>
  <si>
    <t>International Symposium on Empirical Software Engineering and Measurement</t>
  </si>
  <si>
    <t>https://www.scopus.com/inward/record.uri?eid=2-s2.0-85061499891&amp;doi=10.1145%2f3239235.3268923&amp;partnerID=40&amp;md5=80bb105d155dbee4b24ff3b9d92b13cf</t>
  </si>
  <si>
    <t>Approaches for generating empathy: A systematic mapping</t>
  </si>
  <si>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</si>
  <si>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</si>
  <si>
    <t>Santos, B. S.; Júnior, M. C. &amp; Nunes, M. A. S. N.</t>
  </si>
  <si>
    <t>715-722</t>
  </si>
  <si>
    <t>https://www.scopus.com/inward/record.uri?eid=2-s2.0-85045848351&amp;doi=10.1007%2f978-3-319-54978-1_89&amp;partnerID=40&amp;md5=66e183f56f1d05e03864f6396a1ac24f</t>
  </si>
  <si>
    <t>What’s in a review: Discrepancies between expert and amateur reviews of video games on Metacritic</t>
  </si>
  <si>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</si>
  <si>
    <t>Interactive computer graphics, Binary classification; Comparative studies; Game release; Long-term prediction; Predictive power; Short term; Video game; Wisdom of the crowds, Human computer interaction</t>
  </si>
  <si>
    <t>Santos, T.; Lemmerich, F.; Strohmaier, M. &amp; Helic, D.</t>
  </si>
  <si>
    <t>https://www.scopus.com/inward/record.uri?eid=2-s2.0-85075075646&amp;doi=10.1145%2f3359242&amp;partnerID=40&amp;md5=eb25741e5d67885b2cb7ee03155cf348</t>
  </si>
  <si>
    <t>The use of game elements and scenarios for teaching and learning the function point analysis technique: A experimental study</t>
  </si>
  <si>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</si>
  <si>
    <t>Computer games; Computer software selection and evaluation; Motivation; Software design; Students, Estimation techniques; Function point; Function point analysis; Gamification; Learning; Software estimation; Software quality models; Teaching and learning, Teaching</t>
  </si>
  <si>
    <t>Santos, E. D. &amp; Oliveira, S. R. B.</t>
  </si>
  <si>
    <t>162-169</t>
  </si>
  <si>
    <t>https://www.scopus.com/inward/record.uri?eid=2-s2.0-85073103304&amp;doi=10.5220%2f0007808301620169&amp;partnerID=40&amp;md5=bca300cdb3efeab96f50b1fdf7640714</t>
  </si>
  <si>
    <t>Modeling methodology for NPC's using Interpreted Petri Nets and feedback control</t>
  </si>
  <si>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</si>
  <si>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</si>
  <si>
    <t>Santoyo-Sanchez, A.; Pérez-Martínez, M. A.; De Jesús-Velásquez, C.; Aguirre-Salas, L. I. &amp; Alvarez-Ureña, M. A.</t>
  </si>
  <si>
    <t>Program and Abstract Book - 2010 7th International Conference on Electrical Engineering, Computing Science and Automatic Control, CCE 2010</t>
  </si>
  <si>
    <t>369-374</t>
  </si>
  <si>
    <t>https://www.scopus.com/inward/record.uri?eid=2-s2.0-78650288949&amp;doi=10.1109%2fICEEE.2010.5608669&amp;partnerID=40&amp;md5=5d1d7aa248986cc5a064e5948ebd0539</t>
  </si>
  <si>
    <t>The fundamental topics of static global illumination algorithms for 3D games</t>
  </si>
  <si>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</si>
  <si>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</si>
  <si>
    <t>Sar'Dyah, H.; Fathoni, K.; Basuki, D. K. &amp; Basofi, A.</t>
  </si>
  <si>
    <t>2018 IEEE 3rd International Conference on Communication and Information Systems, ICCIS 2018</t>
  </si>
  <si>
    <t>237-241</t>
  </si>
  <si>
    <t>https://www.scopus.com/inward/record.uri?eid=2-s2.0-85063157891&amp;doi=10.1109%2fICOMIS.2018.8644760&amp;partnerID=40&amp;md5=dd8b94fc15418f33901bd9481f056273</t>
  </si>
  <si>
    <t>Using Ant Colony Optimisation for map generation and improving game balance in the Terra Mystica and Settlers of Catan board games</t>
  </si>
  <si>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</si>
  <si>
    <t>Ant colony optimization; Artificial intelligence, Academic literature; Algorithmic solutions; Board games; Brute force; Game balances; Game balancing; Map generation; Metaheuristic, Computer games</t>
  </si>
  <si>
    <t>Saraiva, R. D.; Grichshenko, A.; Araújo, L. J. P. D.; Junior, B. A. &amp; De Carvalho, G. N.</t>
  </si>
  <si>
    <t>https://www.scopus.com/inward/record.uri?eid=2-s2.0-85092278546&amp;doi=10.1145%2f3402942.3409778&amp;partnerID=40&amp;md5=2682f30858dd1eb9da7c74dd58c004b9</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</si>
  <si>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</si>
  <si>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</si>
  <si>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</si>
  <si>
    <t>Sarinho, V. T. &amp; Apolinário, A. L.</t>
  </si>
  <si>
    <t>SBGAMES2009 - 8th Brazilian Symposium on Games and Digital Entertainment</t>
  </si>
  <si>
    <t>83-92</t>
  </si>
  <si>
    <t>https://www.scopus.com/inward/record.uri?eid=2-s2.0-77954414927&amp;doi=10.1109%2fSBGAMES.2009.18&amp;partnerID=40&amp;md5=bec1703db4816c0c3140f27ec5ca2bf3</t>
  </si>
  <si>
    <t>A feature-based environment for digital games</t>
  </si>
  <si>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</si>
  <si>
    <t>Digital games; Feature-based; FEnDiGa; game features; Object oriented feature modeling (OOFM); OOFM; Parameterized; Product-lines, Artificial intelligence, Computer games</t>
  </si>
  <si>
    <t>Sarinho, V. T.; Apolinário Jr., A. L. &amp; Almeida, E. S.</t>
  </si>
  <si>
    <t>518-523</t>
  </si>
  <si>
    <t>https://www.scopus.com/inward/record.uri?eid=2-s2.0-84875681559&amp;doi=10.1007%2f978-3-642-33542-6_67&amp;partnerID=40&amp;md5=883892187c1df4f733bdc5236fc53172</t>
  </si>
  <si>
    <t>Providing an im Cross-Platform Game Engine for Text-Messaging Games</t>
  </si>
  <si>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</si>
  <si>
    <t>Computer circuits; Message passing; Text messaging, Cross-platform; Game Engine; Game loop; Instant messaging; Short messaging service; Validation process, Computer games</t>
  </si>
  <si>
    <t>Sarinho, V.; Azevedo, G. &amp; Boaventura, F.</t>
  </si>
  <si>
    <t>212-220</t>
  </si>
  <si>
    <t>https://www.scopus.com/inward/record.uri?eid=2-s2.0-85062729958&amp;doi=10.1109%2fSBGAMES.2018.00033&amp;partnerID=40&amp;md5=23d9e42e5500c4b5a073cff05c9d5b9a</t>
  </si>
  <si>
    <t>AsKME: A Feature-Based Approach to Develop Multiplatform Quiz Games</t>
  </si>
  <si>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</si>
  <si>
    <t>Domain variabilities; Feature based approaches; Feature modeling; Game architecture; Game environment; Multi-platform environment; Quiz games; Software platforms, Computer games</t>
  </si>
  <si>
    <t>Sarinho, V. T.; De Azevedo, G. S. &amp; Boaventura, F. M. B.</t>
  </si>
  <si>
    <t>38-47</t>
  </si>
  <si>
    <t>https://www.scopus.com/inward/record.uri?eid=2-s2.0-85062719887&amp;doi=10.1109%2fSBGAMES.2018.00014&amp;partnerID=40&amp;md5=42d747b446b36f948923aeceae31d406</t>
  </si>
  <si>
    <t>Masters of the Process: A board game proposal for teaching software management and software development process</t>
  </si>
  <si>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</si>
  <si>
    <t>Computer games; Education; Petroleum reservoir evaluation; Software engineering, Active Learning; Board games; Game-based Learning; Higher education; Multiplayer games; Software development process; Software management; Teaching software, Software design</t>
  </si>
  <si>
    <t>Sarinho, V. T.</t>
  </si>
  <si>
    <t>532-536</t>
  </si>
  <si>
    <t>https://www.scopus.com/inward/record.uri?eid=2-s2.0-85073201311&amp;doi=10.1145%2f3350768.3352459&amp;partnerID=40&amp;md5=9067cd6964fbe7518beeaf5416986145</t>
  </si>
  <si>
    <t>Digital democracy: Creating an online democracy education simulation in a software engineering class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</si>
  <si>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</si>
  <si>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</si>
  <si>
    <t>Sarkar, M. S. &amp; William, J. H.</t>
  </si>
  <si>
    <t>https://www.scopus.com/inward/record.uri?eid=2-s2.0-79951820680&amp;doi=10.1145%2f1900008.1900083&amp;partnerID=40&amp;md5=7df6aa68d26d3a5bdc36088f43103984</t>
  </si>
  <si>
    <t>Digital democracy simulation: A prototype development</t>
  </si>
  <si>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</si>
  <si>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</si>
  <si>
    <t>Sarkar, M. S.</t>
  </si>
  <si>
    <t>340-341</t>
  </si>
  <si>
    <t>https://www.scopus.com/inward/record.uri?eid=2-s2.0-80052390295&amp;doi=10.1145%2f2016039.2016137&amp;partnerID=40&amp;md5=fcc424ef91a93a0256d833a42f313bde</t>
  </si>
  <si>
    <t>Engagement effects of player rating system-based matchmaking for level ordering in human computation games</t>
  </si>
  <si>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</si>
  <si>
    <t>Computer games, Glicko-2; Human computation games; Level ordering; Matchmaking; Player rating systems, Rating</t>
  </si>
  <si>
    <t>Sarkar, A.; Williams, M.; Deterding, S. &amp; Cooper, S.</t>
  </si>
  <si>
    <t>https://www.scopus.com/inward/record.uri?eid=2-s2.0-85030767307&amp;doi=10.1145%2f3102071.3102093&amp;partnerID=40&amp;md5=086696b1d48b2c164d9a528f92417a4d</t>
  </si>
  <si>
    <t>Comparing paid and volunteer recruitment in human computation games</t>
  </si>
  <si>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</si>
  <si>
    <t>Computer games; Crowdsourcing, Compensation level; Human computation games; Interaction effect; Mechanical turks; Paid recruitment; Player engagement; Recruitment strategies; Volunteer recruitment, Distributed computer systems</t>
  </si>
  <si>
    <t>Sarkar, A. &amp; Cooper, S.</t>
  </si>
  <si>
    <t>https://www.scopus.com/inward/record.uri?eid=2-s2.0-85055560381&amp;doi=10.1145%2f3235765.3235796&amp;partnerID=40&amp;md5=37ce3b7aea1535e3926116d9cf85052a</t>
  </si>
  <si>
    <t>Using rating arrays to estimate score distributions for player-versus-level matchmaking</t>
  </si>
  <si>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</si>
  <si>
    <t>Distribution functions, Cumulative distribution function; Human computation games; Long-term goals; Matchmaking; New high; Rating system, Computer games</t>
  </si>
  <si>
    <t>https://www.scopus.com/inward/record.uri?eid=2-s2.0-85072820637&amp;doi=10.1145%2f3337722.3337758&amp;partnerID=40&amp;md5=1b1e59032135194ae0c661c62c7c5221</t>
  </si>
  <si>
    <t>Djehuty: A Mixed-Initiative Handwriting Game for Preschoolers</t>
  </si>
  <si>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</si>
  <si>
    <t>Computer games; Developing countries; Personnel training, Current penetration; Game prototypes; Key elements; Mixed initiative; Mobile Technology; Sub-Saharan, Artificial intelligence</t>
  </si>
  <si>
    <t>Sarr, J. M. A.; Yannakakis, G. N.; Liapis, A.; Bah, A. &amp; Cambier, C.</t>
  </si>
  <si>
    <t>https://www.scopus.com/inward/record.uri?eid=2-s2.0-85092304044&amp;doi=10.1145%2f3402942.3403030&amp;partnerID=40&amp;md5=792218d0377ca7c42ff8f69a613babbc</t>
  </si>
  <si>
    <t>The effect of game experience from counter-strike: Global offensive</t>
  </si>
  <si>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</si>
  <si>
    <t>Artificial intelligence, Counter-Strike: Global Offensive; First person shooter; Game experience; Learning media, Computer games</t>
  </si>
  <si>
    <t>Sasmoko; Harsono, J.; Udjaja, Y.; Indrianti, Y. &amp; Moniaga, J.</t>
  </si>
  <si>
    <t>Proceeding - 2019 International Conference of Artificial Intelligence and Information Technology, ICAIIT 2019</t>
  </si>
  <si>
    <t>374-378</t>
  </si>
  <si>
    <t>https://www.scopus.com/inward/record.uri?eid=2-s2.0-85073143342&amp;doi=10.1109%2fICAIIT.2019.8834521&amp;partnerID=40&amp;md5=7260b643be08fdbdb25789c53c2a6c73</t>
  </si>
  <si>
    <t>Usability assessment of a suicide intervention-prevention mini-game</t>
  </si>
  <si>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</si>
  <si>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</si>
  <si>
    <t>Savage, J. M.</t>
  </si>
  <si>
    <t>703-708</t>
  </si>
  <si>
    <t>https://www.scopus.com/inward/record.uri?eid=2-s2.0-84945932050&amp;doi=10.1007%2f978-3-319-21383-5_119&amp;partnerID=40&amp;md5=74dd3cc441737309ae7846193877e6a7</t>
  </si>
  <si>
    <t>The human factors of consistency maintenance in multiplayer computer games</t>
  </si>
  <si>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</si>
  <si>
    <t>Consistency maintenance; Distributed systems; Game development; game usablity; Human factors; Multiplayer computer games; Networked games; Quality of experiences; Simulation studies; User experience, Algorithms; Human engineering; Internet; Maintenance, Software design</t>
  </si>
  <si>
    <t>Savery, C.; Graham, T. C. N. &amp; Gutwin, C.</t>
  </si>
  <si>
    <t>Proceedings of the 16th ACM International Conference on Supporting Group Work, GROUP'10</t>
  </si>
  <si>
    <t>187-196</t>
  </si>
  <si>
    <t>https://www.scopus.com/inward/record.uri?eid=2-s2.0-78751681170&amp;doi=10.1145%2f1880071.1880103&amp;partnerID=40&amp;md5=11d0f84697bdcd54dec6f08c9208f685</t>
  </si>
  <si>
    <t>Computer game mods, modders, modding, and the mod scene</t>
  </si>
  <si>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</si>
  <si>
    <t>Scacchi, W.</t>
  </si>
  <si>
    <t>First Monday</t>
  </si>
  <si>
    <t>https://www.scopus.com/inward/record.uri?eid=2-s2.0-77953590887&amp;doi=10.5210%2ffm.v15i5.2965&amp;partnerID=40&amp;md5=9e7feb7e1d3ec5a25d9741fa68030b0f</t>
  </si>
  <si>
    <t>cited By 42</t>
  </si>
  <si>
    <t>Modding as an open source approach to extending computer game systems</t>
  </si>
  <si>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</si>
  <si>
    <t>Application systems; Closed source softwares; Current practices; Game cultures; Game Modding; Game software; Open Source Software; Open source software development, Application programs; Computer games; Software engineering, Open systems</t>
  </si>
  <si>
    <t>International Journal of Open Source Software and Processes</t>
  </si>
  <si>
    <t>36-47</t>
  </si>
  <si>
    <t>https://www.scopus.com/inward/record.uri?eid=2-s2.0-84875287308&amp;doi=10.4018%2fjossp.2011070103&amp;partnerID=40&amp;md5=f87490a2937645bbc89e1a7f1ddef157</t>
  </si>
  <si>
    <t>Modding as a basis for developing game systems</t>
  </si>
  <si>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</si>
  <si>
    <t>Computer game; Engineering foundation; game modding; Game software; Game system; research methods, Software engineering, Gas engineering</t>
  </si>
  <si>
    <t>5-8</t>
  </si>
  <si>
    <t>https://www.scopus.com/inward/record.uri?eid=2-s2.0-79959441758&amp;doi=10.1145%2f1984674.1984677&amp;partnerID=40&amp;md5=978cc73b6340699b44b8965f1bf7dd5c</t>
  </si>
  <si>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 © IFIP International Federation for Information Processing 2011.</t>
  </si>
  <si>
    <t>Computer games; Open systems; Software design, Application systems; Closed source softwares; Current practices; Game software; Game studies; Open sources; research methods, Open source software</t>
  </si>
  <si>
    <t>62-74</t>
  </si>
  <si>
    <t>https://www.scopus.com/inward/record.uri?eid=2-s2.0-84988357989&amp;doi=10.1007%2f978-3-642-24418-6_5&amp;partnerID=40&amp;md5=e3ec02e615f4ed541e6e8754769c082d</t>
  </si>
  <si>
    <t>Practices and Technologies in Computer Game Software Engineering</t>
  </si>
  <si>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</si>
  <si>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</si>
  <si>
    <t>110-116</t>
  </si>
  <si>
    <t>https://www.scopus.com/inward/record.uri?eid=2-s2.0-85010341334&amp;doi=10.1109%2fMS.2017.20&amp;partnerID=40&amp;md5=70c912719c32d550c8e6bdcb5eec0164</t>
  </si>
  <si>
    <t>Autonomous emotorsports racing games: Emerging practices as speculative fictions</t>
  </si>
  <si>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</si>
  <si>
    <t>261-285</t>
  </si>
  <si>
    <t>https://www.scopus.com/inward/record.uri?eid=2-s2.0-85063749476&amp;doi=10.1386%2fjgvw.10.3.261_1&amp;partnerID=40&amp;md5=3966b3a5e127dbc6ae9184af02bca17f</t>
  </si>
  <si>
    <t>Visualising software as a particle system</t>
  </si>
  <si>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</si>
  <si>
    <t>Computer games; Computer software; Flow visualization; Gravitation; Measurements; Pipelines, Dynamic scenes; Exploration systems; Games; Layout; Layout algorithms; Relative positions; Software metrics; Software systems, Visualization</t>
  </si>
  <si>
    <t>Scarle, S. &amp; Walkinshaw, N.</t>
  </si>
  <si>
    <t>2015 IEEE 3rd Working Conference on Software Visualization, VISSOFT 2015 - Proceedings</t>
  </si>
  <si>
    <t>https://www.scopus.com/inward/record.uri?eid=2-s2.0-84960939075&amp;doi=10.1109%2fVISSOFT.2015.7332416&amp;partnerID=40&amp;md5=00ae25df6628cbe1276722715eb5c929</t>
  </si>
  <si>
    <t>Finding flow with games: Does immediate progress feedback cause flow?</t>
  </si>
  <si>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</si>
  <si>
    <t>Design of experiments; Human computer interaction; Information systems; Surveys, Controlled experiment; Flow; Flow condition; Intrinsic motivation, Computer games</t>
  </si>
  <si>
    <t>Schaffer, O. &amp; Fang, X.</t>
  </si>
  <si>
    <t>2015 Americas Conference on Information Systems, AMCIS 2015</t>
  </si>
  <si>
    <t>https://www.scopus.com/inward/record.uri?eid=2-s2.0-84963512488&amp;partnerID=40&amp;md5=9dc742f64a1772fba42b7d96d67c1d47</t>
  </si>
  <si>
    <t>MonstER park - The entity-relationship-diagram learning game</t>
  </si>
  <si>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</si>
  <si>
    <t>Computer programming, Entity relationship diagrams; Entity-relationship model; ER diagrams; Game-based Learning; Learning game; Multi-valued; Primary keys; Theme park, Computer games</t>
  </si>
  <si>
    <t>Schildgen, J.</t>
  </si>
  <si>
    <t>150-157</t>
  </si>
  <si>
    <t>https://www.scopus.com/inward/record.uri?eid=2-s2.0-85095741022&amp;partnerID=40&amp;md5=2ae23f90bd90e243c5589cf4802d32d4</t>
  </si>
  <si>
    <t>The I in team: IT identity and project behavior</t>
  </si>
  <si>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</si>
  <si>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</si>
  <si>
    <t>Schmalz, M.; Carter, M. &amp; Lee, J. H.</t>
  </si>
  <si>
    <t>25th Americas Conference on Information Systems, AMCIS 2019</t>
  </si>
  <si>
    <t>https://www.scopus.com/inward/record.uri?eid=2-s2.0-85084020117&amp;partnerID=40&amp;md5=2afb36aa993368f99e3f34e8f10c6955</t>
  </si>
  <si>
    <t>KinectBalls: An interactive tool for ball throwing games</t>
  </si>
  <si>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</si>
  <si>
    <t>Computer science; Computers; Engineering; Human computer interaction; Industrial engineering, 3D scenes; Interactive computer game; Interactive tool; Kinect; Number of peoples; Object Tracking; Virtual scenes; Virtual worlds, Virtual reality</t>
  </si>
  <si>
    <t>Schoreels, J.; Deshayes, R. &amp; Mens, T.</t>
  </si>
  <si>
    <t>90-95</t>
  </si>
  <si>
    <t>https://www.scopus.com/inward/record.uri?eid=2-s2.0-84900992719&amp;doi=10.1007%2f978-3-319-03892-6_11&amp;partnerID=40&amp;md5=a4918cae802ab0a19a5ed912ff72b69a</t>
  </si>
  <si>
    <t>Using a Computer Game to Teach Young Children about Their Brains</t>
  </si>
  <si>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</si>
  <si>
    <t>Schotland, M. &amp; Littman, K.</t>
  </si>
  <si>
    <t>442-448</t>
  </si>
  <si>
    <t>https://www.scopus.com/inward/record.uri?eid=2-s2.0-84992702498&amp;doi=10.1089%2fg4h.2012.0039&amp;partnerID=40&amp;md5=77b8aa45d5d8d478bdcace3171c1076f</t>
  </si>
  <si>
    <t>Desirable elements for a particle system interface</t>
  </si>
  <si>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</si>
  <si>
    <t>A-particles; Desirable features; Particle systems; Runtimes; Video game, Software engineering, Human computer interaction</t>
  </si>
  <si>
    <t>Schroeder, D. &amp; Hamilton, H. J.</t>
  </si>
  <si>
    <t>https://www.scopus.com/inward/record.uri?eid=2-s2.0-84893182921&amp;doi=10.1155%2f2014%2f623809&amp;partnerID=40&amp;md5=b2774451e23423a7b8d004983112652d</t>
  </si>
  <si>
    <t>Ambient surfaces: Interactive displays in the informative workspace of co-located scrum teams</t>
  </si>
  <si>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</si>
  <si>
    <t>Computer games; Display devices; Flow visualization; Visualization, Ambient displays; Awareness; Informal communication; Informative workspace; Scrum, Human computer interaction</t>
  </si>
  <si>
    <t>Schwarzer, J.; Draheim, S.; Luck, K. V.; Wang, Q.; Casaseca, P. &amp; Grecos, C.</t>
  </si>
  <si>
    <t>https://www.scopus.com/inward/record.uri?eid=2-s2.0-84997545321&amp;doi=10.1145%2f2971485.2971493&amp;partnerID=40&amp;md5=c5357c4f0e8ccc6303c2da8d4937f5e6</t>
  </si>
  <si>
    <t>Boardgames and Computational Thinking: How to identify games with potential to support CT in the classroom</t>
  </si>
  <si>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</si>
  <si>
    <t>Computer applications; Computer programming, Computational thinkings; Game designers; Game-based Learning; Learning Activity, Computer games</t>
  </si>
  <si>
    <t>Scirea, M. &amp; Valente, A.</t>
  </si>
  <si>
    <t>https://www.scopus.com/inward/record.uri?eid=2-s2.0-85092308013&amp;doi=10.1145%2f3402942.3409616&amp;partnerID=40&amp;md5=23a59e8024b353b0edafc1f6f2a198ea</t>
  </si>
  <si>
    <t>Promoting inclusive design practice at the Global Game Jam: A pilot evaluation</t>
  </si>
  <si>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</si>
  <si>
    <t>Design; Education; Software design; Students; Transportation, Accessibility; Games; Global game jam; Hackathon; Inclusive design, Computer games</t>
  </si>
  <si>
    <t>Scott, M. J.; Ghinea, G. &amp; Hamilton, I.</t>
  </si>
  <si>
    <t>https://www.scopus.com/inward/record.uri?eid=2-s2.0-84938150584&amp;doi=10.1109%2fFIE.2014.7044162&amp;partnerID=40&amp;md5=9f3f0393ebeb8cd929e9dbbb75b6283c</t>
  </si>
  <si>
    <t>Examining the effects of lighting effects on peripheral devices for visual user notifications</t>
  </si>
  <si>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</si>
  <si>
    <t>Computer peripheral equipment; Human engineering; Interactive computer graphics; Lighting; NASA; Software design, Design guidance; Lighting effects; NASA-TLX; Notifications; Peripheral devices; Software development kit; Video game, Human computer interaction</t>
  </si>
  <si>
    <t>Scott, B. J. C.; Dogan, H. &amp; Jiang, N.</t>
  </si>
  <si>
    <t>https://www.scopus.com/inward/record.uri?eid=2-s2.0-85046693386&amp;partnerID=40&amp;md5=efce1d9f515cb853ec68d5333face22f</t>
  </si>
  <si>
    <t>Fairness of task scheduling in high performance computing environments</t>
  </si>
  <si>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</si>
  <si>
    <t>Computer games; Grid computing; Multitasking; Parallel architectures; Parallel processing systems; Scheduling algorithms, Computing environments; High performance computing; Scheduling systems; Shared infrastructure; Task-scheduling; Temporal starvations; User satisfaction, Scheduling</t>
  </si>
  <si>
    <t>Sedighi, A.; Deng, Y. &amp; Zhang, P.</t>
  </si>
  <si>
    <t>Scalable Computing</t>
  </si>
  <si>
    <t>273-288</t>
  </si>
  <si>
    <t>https://www.scopus.com/inward/record.uri?eid=2-s2.0-84910016670&amp;doi=10.12694%2fscpe.v15i3.1020&amp;partnerID=40&amp;md5=b2de5d551327df7d4d6f2b1d33e45411</t>
  </si>
  <si>
    <t>Intelligent PC Games: Comparison of Neural Network Based AI against Pre-Scripted AI</t>
  </si>
  <si>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</si>
  <si>
    <t>Artificial intelligence; Behavioral research; Complex networks; Learning systems; Software design, Game development; Human like; PC games; Video game, Human computer interaction</t>
  </si>
  <si>
    <t>Sehrawat, A. &amp; Raj, G.</t>
  </si>
  <si>
    <t>Proceedings on 2018 International Conference on Advances in Computing and Communication Engineering, ICACCE 2018</t>
  </si>
  <si>
    <t>378-383</t>
  </si>
  <si>
    <t>https://www.scopus.com/inward/record.uri?eid=2-s2.0-85053446854&amp;doi=10.1109%2fICACCE.2018.8441745&amp;partnerID=40&amp;md5=079af5b579a5c2b6dc0cdbb2b5b05fb2</t>
  </si>
  <si>
    <t>Pockets of creativity in business processes</t>
  </si>
  <si>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</si>
  <si>
    <t>Computer games; Enterprise resource management; Information systems; Information use; Process control; Process engineering; Risk assessment; Risk management, Business Process; Creativity; Process automation; Process Modeling; Process performance, Uncertainty analysis</t>
  </si>
  <si>
    <t>Seidel, S.; Müller-Wienbergen, F. &amp; Rosemann, M.</t>
  </si>
  <si>
    <t>Communications of the Association for Information Systems</t>
  </si>
  <si>
    <t>415-436</t>
  </si>
  <si>
    <t>https://www.scopus.com/inward/record.uri?eid=2-s2.0-77958109005&amp;doi=10.17705%2f1cais.02723&amp;partnerID=40&amp;md5=2681468ac733b39cb3157aa951aa6c1f</t>
  </si>
  <si>
    <t>Designing with autonomous tools: Video games, procedural generation, and creativity</t>
  </si>
  <si>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</si>
  <si>
    <t>Design; Human computer interaction; Information systems; Information use; Software design, Complex activity; Creativity; Design tool; Human intervention; Manual design; Modular designs; Video game; Video game development, User experience</t>
  </si>
  <si>
    <t>Seidel, S.; Berente, N. &amp; Gibbs, J.</t>
  </si>
  <si>
    <t>40th International Conference on Information Systems, ICIS 2019</t>
  </si>
  <si>
    <t>https://www.scopus.com/inward/record.uri?eid=2-s2.0-85114902500&amp;partnerID=40&amp;md5=ea9da40a0b75ea73c0d3d0f41b39a044</t>
  </si>
  <si>
    <t>Data-Driven Game Development: Ethical Considerations</t>
  </si>
  <si>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</si>
  <si>
    <t>Computer games; Data Analytics; Data Science; Decision making; Machine learning; Philosophical aspects, Black box algorithms; Data driven decision; Data driven technique; Design decisions; Development cycle; Ethical concerns; Ethical considerations; Situational factors, Software design</t>
  </si>
  <si>
    <t>Seif El-Nasr, M. &amp; Kleinman, E.</t>
  </si>
  <si>
    <t>https://www.scopus.com/inward/record.uri?eid=2-s2.0-85092303915&amp;doi=10.1145%2f3402942.3402964&amp;partnerID=40&amp;md5=8e9403332b9bbd5d8ef1d6e580c1f587</t>
  </si>
  <si>
    <t>Behavior Trees for Computer Games</t>
  </si>
  <si>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</si>
  <si>
    <t>Computer aided software engineering; Decision making; Forestry; Semantics, Behavior trees; Non-player character; Number of state; Scalability issue, Computer games</t>
  </si>
  <si>
    <t>Sekhavat, Y. A.</t>
  </si>
  <si>
    <t>International Journal on Artificial Intelligence Tools</t>
  </si>
  <si>
    <t>https://www.scopus.com/inward/record.uri?eid=2-s2.0-85020617909&amp;doi=10.1142%2fS0218213017300010&amp;partnerID=40&amp;md5=ab52ef2629f9d16dab6b95ae47a5db05</t>
  </si>
  <si>
    <t>Toward a grounded theory of game development work in the philippines</t>
  </si>
  <si>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</si>
  <si>
    <t>Human computer interaction; Information systems; Information use; Service industry, Design and Development; Game development; Grounded theory; Industry experts; Learning experiences; Philippines; Video game; Work process, Software design</t>
  </si>
  <si>
    <t>Serrano, E. A. &amp; Sison, R. C.</t>
  </si>
  <si>
    <t>Proceedings ot the 21st Pacific Asia Conference on Information Systems: ''Societal Transformation Through IS/IT'', PACIS 2017</t>
  </si>
  <si>
    <t>https://www.scopus.com/inward/record.uri?eid=2-s2.0-85091116414&amp;partnerID=40&amp;md5=6f07ece41da2040458e85ccc8ce6d53e</t>
  </si>
  <si>
    <t>Toward a grounded theory of game development work in the Philippines</t>
  </si>
  <si>
    <t>The video games sector, an information technology-enabled services (ITES) industry, has rapidly expanded over the last four decades growing at 13.3% annually. In the Philippines, which is now one of the top destinations for ITES in the world, the number of game developers is predicted to grow to 9,100 in 2022 from 4,300 in 2016. This study will explore the experiences and concerns of game developers in the context of information technology-enabled services in the country, and the process by which they address these concerns, using the classic or Glaserian grounded theory method. The results of the study can help game development organizations improve work processes or working conditions, which in turn could lead to greater productivity and quality, and schools in the design and development of game-related programs and curricula. © 2018 Copyright is held by the owner/author(s).</t>
  </si>
  <si>
    <t>Human computer interaction; Software design, Design and Development; Game development; Glaserian approach; Grounded theory; Grounded theory methods; Philippines; Video game; Work process, Game theory</t>
  </si>
  <si>
    <t>SIGMIS-CPR 2018 - Proceedings of the 2018 ACM SIGMIS Conference on Computers and People Research</t>
  </si>
  <si>
    <t>183-184</t>
  </si>
  <si>
    <t>https://www.scopus.com/inward/record.uri?eid=2-s2.0-85050138191&amp;doi=10.1145%2f3209626.3209633&amp;partnerID=40&amp;md5=d436ef11e69f62e09a4d8188cf691a66</t>
  </si>
  <si>
    <t>Tracing a little for big improvements: Application of learning analytics and videogames for student assessment</t>
  </si>
  <si>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</si>
  <si>
    <t>Serrano-Laguna, Á.; Torrente, J.; Moreno-Ger, P. &amp; Manjón, B. F.</t>
  </si>
  <si>
    <t>203-209</t>
  </si>
  <si>
    <t>https://www.scopus.com/inward/record.uri?eid=2-s2.0-84892914052&amp;doi=10.1016%2fj.procs.2012.10.072&amp;partnerID=40&amp;md5=68f4ad2170e24ca4f3297c490f1fb3f6</t>
  </si>
  <si>
    <t>Application of Learning Analytics in educational videogames</t>
  </si>
  <si>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</si>
  <si>
    <t>Data mining; Reusability, Assessment; Educational data mining; Educational game; Learning Analytics; Reporting, Education</t>
  </si>
  <si>
    <t>Serrano-Laguna, T.; Torrente, J.; Moreno-Ger, P. &amp; Fernández-Manjón, B.</t>
  </si>
  <si>
    <t>313-322</t>
  </si>
  <si>
    <t>https://www.scopus.com/inward/record.uri?eid=2-s2.0-84912535273&amp;doi=10.1016%2fj.entcom.2014.02.003&amp;partnerID=40&amp;md5=30691766f86889a39b47c78f28f4c346</t>
  </si>
  <si>
    <t>A game engine to learn computer science languages</t>
  </si>
  <si>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</si>
  <si>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</si>
  <si>
    <t>Serrano-Laguna, A.; Torrente, J.; Manero, B. &amp; Fernandez-Manjon, B.</t>
  </si>
  <si>
    <t>https://www.scopus.com/inward/record.uri?eid=2-s2.0-84938151329&amp;doi=10.1109%2fFIE.2014.7044112&amp;partnerID=40&amp;md5=56cf59dfca39a060d00122e1345abe44</t>
  </si>
  <si>
    <t>A methodology for assessing the effectiveness of serious games and for inferring player learning outcomes</t>
  </si>
  <si>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</si>
  <si>
    <t>Education; Human computer interaction; Surveys, Design Patterns; Educational game; Educational goals; Educational tools; Game design; Learning analytics; Learning outcome; Video game industry, Serious games</t>
  </si>
  <si>
    <t>Serrano-Laguna, Á.; Manero, B.; Freire, M. &amp; Fernández-Manjón, B.</t>
  </si>
  <si>
    <t>2849-2871</t>
  </si>
  <si>
    <t>https://www.scopus.com/inward/record.uri?eid=2-s2.0-85012881913&amp;doi=10.1007%2fs11042-017-4467-6&amp;partnerID=40&amp;md5=c1fd94da54ed60a9ffbaaf6489509527</t>
  </si>
  <si>
    <t>Part II: Survive with vuvu on the vaal electroencephalography results of a gameplay experience evaluation of a mobile serious game for statistics education</t>
  </si>
  <si>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</si>
  <si>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</si>
  <si>
    <t>Seugnet Blignaut, A. &amp; Matthew, G.</t>
  </si>
  <si>
    <t>https://www.scopus.com/inward/record.uri?eid=2-s2.0-85041445145&amp;doi=10.1145%2f3136907.3136911&amp;partnerID=40&amp;md5=cc01714f6fa00637a0a2939436f5e287</t>
  </si>
  <si>
    <t>MakerArcade: Using gaming and physical computing for playful making, learning, and creativity</t>
  </si>
  <si>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</si>
  <si>
    <t>Human computer interaction; Human engineering; Robot programming; Steam; STEM (science, technology, engineering and mathematics); User interfaces, Block based; Construction kit; Game design; Maker-activities; Physical computing; Tangible user interfaces, Computer games</t>
  </si>
  <si>
    <t>Seyed, T.; Moskal, M.; Finney, J.; Ball, T.; De Halleux, P.; Devine, J. &amp; Hodges, S.</t>
  </si>
  <si>
    <t>https://www.scopus.com/inward/record.uri?eid=2-s2.0-85067286403&amp;doi=10.1145%2f3290607.3312809&amp;partnerID=40&amp;md5=bf677252b170c8045a872122935d6720</t>
  </si>
  <si>
    <t>3I-approach for IT educational games development</t>
  </si>
  <si>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</si>
  <si>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</si>
  <si>
    <t>Shabalina, O.; Vorobkalov, P.; Kataev, A. &amp; Tarasenko, A.</t>
  </si>
  <si>
    <t>339-344</t>
  </si>
  <si>
    <t>https://www.scopus.com/inward/record.uri?eid=2-s2.0-84923561096&amp;partnerID=40&amp;md5=6cc5e7dbe76c60ffde158a8ab22f834b</t>
  </si>
  <si>
    <t>Development of computer games for training programming skills</t>
  </si>
  <si>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</si>
  <si>
    <t>Complex problems; Game-Based; Game-based approaches; Learning game; Programming skills; Seamless integration; Technical background; Two stage approach, Operations research; Software engineering, Personnel training</t>
  </si>
  <si>
    <t>Shabalina, O.; Vorobkalov, P.; Kataev, A.; Davtian, A. &amp; Blanchfield, P.</t>
  </si>
  <si>
    <t>https://www.scopus.com/inward/record.uri?eid=2-s2.0-84897779329&amp;partnerID=40&amp;md5=3a366d5eaf72453902832b48eb4eb024</t>
  </si>
  <si>
    <t>Methodology of teaching software engineering: Game-based learning cycle</t>
  </si>
  <si>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</si>
  <si>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</si>
  <si>
    <t>Shabalina, O.; Sadovnikova, N. &amp; Kravets, A.</t>
  </si>
  <si>
    <t>Proceedings - 2013 IEEE 3rd Eastern European Regional Conference on the Engineering of Computer Based Systems, ECBS-EERC 2013</t>
  </si>
  <si>
    <t>113-119</t>
  </si>
  <si>
    <t>https://www.scopus.com/inward/record.uri?eid=2-s2.0-84892518683&amp;doi=10.1109%2fECBS-EERC.2013.22&amp;partnerID=40&amp;md5=a506b9cd3838e6913e0ad4c4ce8679cc</t>
  </si>
  <si>
    <t>Combining game-flow and learning objectives in educational games</t>
  </si>
  <si>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</si>
  <si>
    <t>Computer games; Learning systems; Mechanics; Software design, Game design; Game flows; Game-based Learning; Learning objectives; Scenario Modeling, Education</t>
  </si>
  <si>
    <t>Shabalina, O.; Mozelius, P.; Malliarakis, C.; Tomos, F.; Balan, O. C.; Blackey, H. &amp; Gerkushenko, G.</t>
  </si>
  <si>
    <t>529-537</t>
  </si>
  <si>
    <t>https://www.scopus.com/inward/record.uri?eid=2-s2.0-84923551917&amp;partnerID=40&amp;md5=07d8e88b3bcd448dbf056e9f41a16fc0</t>
  </si>
  <si>
    <t>Game-based learning for learning to program: From learning through play to learning through game development</t>
  </si>
  <si>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</si>
  <si>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</si>
  <si>
    <t>Shabalina, O.; Malliarakis, C.; Tomos, F. &amp; Mozelius, P.</t>
  </si>
  <si>
    <t>571-576</t>
  </si>
  <si>
    <t>https://www.scopus.com/inward/record.uri?eid=2-s2.0-85036467652&amp;partnerID=40&amp;md5=2f98dbcbb983baed7c77c7aee2e8527e</t>
  </si>
  <si>
    <t>Understanding gaming perceptions and experiences in a women's college community</t>
  </si>
  <si>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</si>
  <si>
    <t>Human computer interaction; Human engineering; Students, Complex relationships; Feminism; Game development; Gender; Mixed method; Negative experiences; Recent trends; Video game, Software design</t>
  </si>
  <si>
    <t>Shaer, O.; Westendorf, L.; Knouf, N. A. &amp; Pederson, C.</t>
  </si>
  <si>
    <t>1544-1557</t>
  </si>
  <si>
    <t>https://www.scopus.com/inward/record.uri?eid=2-s2.0-85044850534&amp;doi=10.1145%2f3025453.3025623&amp;partnerID=40&amp;md5=26fd2031ecaf534858c7d1572e289402</t>
  </si>
  <si>
    <t>Towards model checking of computer games with Java PathFinder</t>
  </si>
  <si>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</si>
  <si>
    <t>Java PathFinder; Java source codes; Model checker; Source codes; State-space explosion; Uncaught exceptions, Model checking; Software engineering, Computer games</t>
  </si>
  <si>
    <t>Shafiei, N. &amp; Van Breugel, F.</t>
  </si>
  <si>
    <t>https://www.scopus.com/inward/record.uri?eid=2-s2.0-84890097313&amp;doi=10.1109%2fGAS.2013.6632584&amp;partnerID=40&amp;md5=4043c82d2d0f17826174117067398776</t>
  </si>
  <si>
    <t>The Student Training System Based on the Approaches of Gamification</t>
  </si>
  <si>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</si>
  <si>
    <t>Artificial intelligence; Computer games; Decision support systems; Decision theory; Education computing; Engineering education, Development and testing; Game; Game system; Gamification; Innovative method; Software solution; Student training; Training Systems, Students</t>
  </si>
  <si>
    <t>Shakhovska, N.; Vovk, O.; Holoshchuk, R. &amp; Hasko, R.</t>
  </si>
  <si>
    <t>https://www.scopus.com/inward/record.uri?eid=2-s2.0-85064536400&amp;doi=10.1007%2f978-3-030-16621-2_54&amp;partnerID=40&amp;md5=6f7d97116fbe7696d0308872b810671f</t>
  </si>
  <si>
    <t>Realistic Train Simulator</t>
  </si>
  <si>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</si>
  <si>
    <t>Computer aided software engineering; Computer games; Driver training; Education; Locomotives; Personal computers; Railroads, Crew members; Design and build; Driving experiences; Locomotive trains; Off-the-shelf components; Train drivings; Train simulators; Training time, Simulators</t>
  </si>
  <si>
    <t>Sharma, A.; Purwar, R. &amp; Mishra, P.</t>
  </si>
  <si>
    <t>Proceedings - 2014 Texas Instruments India Educators Conference, TIIEC 2014</t>
  </si>
  <si>
    <t>7-14</t>
  </si>
  <si>
    <t>https://www.scopus.com/inward/record.uri?eid=2-s2.0-85018367942&amp;doi=10.1109%2fTIIEC.2014.010&amp;partnerID=40&amp;md5=014261edca3df9723270eda39ae756de</t>
  </si>
  <si>
    <t>Implementation of a 2D A. I. Agent for nondeterministic games using Convolution Neural Network</t>
  </si>
  <si>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</si>
  <si>
    <t>Convolution; Deep learning; Human computer interaction; Interactive computer graphics, Agent based; Convolution neural network; Game development; Human players; Non-Playable Characters (NPCs); Training sets; Video game, Software design</t>
  </si>
  <si>
    <t>Sharma, V.; Satija, D.; Srivastava, A. &amp; Mehndiratta, A.</t>
  </si>
  <si>
    <t>2019 12th International Conference on Contemporary Computing, IC3 2019</t>
  </si>
  <si>
    <t>https://www.scopus.com/inward/record.uri?eid=2-s2.0-85073262110&amp;doi=10.1109%2fIC3.2019.8844922&amp;partnerID=40&amp;md5=02a251a58958a8270033ff5082b7cd3c</t>
  </si>
  <si>
    <t>Use case map traversal against sequence breaking</t>
  </si>
  <si>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</si>
  <si>
    <t>Object oriented programming, narrative; sequence breaking; traversal; Use case maps; Video game, Human computer interaction</t>
  </si>
  <si>
    <t>Shelley, M.; Corriveau, J.-P. &amp; Shi, W.</t>
  </si>
  <si>
    <t>PIC 2014 - Proceedings of 2014 IEEE International Conference on Progress in Informatics and Computing</t>
  </si>
  <si>
    <t>359-367</t>
  </si>
  <si>
    <t>https://www.scopus.com/inward/record.uri?eid=2-s2.0-84919333438&amp;doi=10.1109%2fPIC.2014.6972358&amp;partnerID=40&amp;md5=dffb7a44bc4bb6f19e1060206ae10756</t>
  </si>
  <si>
    <t>HCÎ2 Workbench: A development tool for multimodal human-computer interaction systems</t>
  </si>
  <si>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</si>
  <si>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</si>
  <si>
    <t>Shen, J.; Shi, W. &amp; Pantic, M.</t>
  </si>
  <si>
    <t>2011 IEEE International Conference on Automatic Face and Gesture Recognition and Workshops, FG 2011</t>
  </si>
  <si>
    <t>766-773</t>
  </si>
  <si>
    <t>https://www.scopus.com/inward/record.uri?eid=2-s2.0-79958742554&amp;doi=10.1109%2fFG.2011.5771346&amp;partnerID=40&amp;md5=cc6cfefd9905f9d05ba51bae3a149375</t>
  </si>
  <si>
    <t>HCI2 framework:\ A software framework for multimodal human-Computer interaction systems</t>
  </si>
  <si>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</si>
  <si>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</si>
  <si>
    <t>Shen, J. &amp; Pantic, M.</t>
  </si>
  <si>
    <t>1593-1606</t>
  </si>
  <si>
    <t>https://www.scopus.com/inward/record.uri?eid=2-s2.0-84890024762&amp;doi=10.1109%2fTCYB.2013.2271563&amp;partnerID=40&amp;md5=8cb890e580e95ab38f5537b6e51653b8</t>
  </si>
  <si>
    <t>The design-by-adaptation approach to universal access: Learning from videogame technology</t>
  </si>
  <si>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</si>
  <si>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</si>
  <si>
    <t>Shepherd, I. D. H. &amp; Bleasdale-Shepherd, I. D.</t>
  </si>
  <si>
    <t>319-336</t>
  </si>
  <si>
    <t>https://www.scopus.com/inward/record.uri?eid=2-s2.0-79960646197&amp;doi=10.1007%2fs10209-010-0204-x&amp;partnerID=40&amp;md5=ce01bbecaea5ced46fb9791b6301f5dd</t>
  </si>
  <si>
    <t>HALO (Highly Addictive, sociaLly Optimized) software engineering</t>
  </si>
  <si>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</si>
  <si>
    <t>flow; games; mmorpg; Operant conditioning; quests; social rewards; Web 2.0, Distributed computer systems; Engineering; Gas engineering; Human engineering; Interactive computer graphics; Internet; User interfaces, Software design</t>
  </si>
  <si>
    <t>Sheth, S.; Bell, J. &amp; Kaiser, G.</t>
  </si>
  <si>
    <t>https://www.scopus.com/inward/record.uri?eid=2-s2.0-79959484727&amp;doi=10.1145%2f1984674.1984685&amp;partnerID=40&amp;md5=5b0c45032f626217cd0cee6e630c8a02</t>
  </si>
  <si>
    <t>Automatic game AI design by the use of UCT for Dead-End</t>
  </si>
  <si>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</si>
  <si>
    <t>Shi, Z.; Wang, Y.; He, S.; Wang, J.; Dong, J.; Liu, Y. &amp; Jiang, T.</t>
  </si>
  <si>
    <t>3846-3850</t>
  </si>
  <si>
    <t>https://www.scopus.com/inward/record.uri?eid=2-s2.0-78149316888&amp;doi=10.1109%2fICNC.2010.5583801&amp;partnerID=40&amp;md5=037fb076a3ece9ff00d17b2209a3c3fa</t>
  </si>
  <si>
    <t>Developing a mobile-based digital math game for learning number and calculation in elementary school</t>
  </si>
  <si>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</si>
  <si>
    <t>Computer games; Multimedia systems, Digital game-based learning; Dynamic assessment; Elementary schools; Evaluation results; Expert evaluation; Number and calculation concepts; Role-playing game; System evaluation, E-learning</t>
  </si>
  <si>
    <t>Shih, S.; Lai, A.-F. &amp; Hong, C.-R.</t>
  </si>
  <si>
    <t>9-12</t>
  </si>
  <si>
    <t>https://www.scopus.com/inward/record.uri?eid=2-s2.0-85056613869&amp;doi=10.1145%2f3206129.3239420&amp;partnerID=40&amp;md5=85a0725853495a44ecf9fe3d1e8cc3a7</t>
  </si>
  <si>
    <t>Development of an indoor-outdoor positioning android app for Anapji tourist guides</t>
  </si>
  <si>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</si>
  <si>
    <t>Shim, K.; Yim, J. &amp; Jeon, J.</t>
  </si>
  <si>
    <t>International Journal of Software Engineering and its Applications</t>
  </si>
  <si>
    <t>195-208</t>
  </si>
  <si>
    <t>https://www.scopus.com/inward/record.uri?eid=2-s2.0-84936934264&amp;doi=10.14257%2fijseia.2015.9.3.19&amp;partnerID=40&amp;md5=91b1de0128d808585ce33230387231ca</t>
  </si>
  <si>
    <t>Search algorithm with learning ability for Mario AI - Combination A* algorithm and Q-learning</t>
  </si>
  <si>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</si>
  <si>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</si>
  <si>
    <t>Shinohara, S.; Takano, T.; Takase, H.; Kawanaka, H. &amp; Tsuruoka, S.</t>
  </si>
  <si>
    <t>Proceedings - 13th ACIS International Conference on Software Engineering, Artificial Intelligence, Networking, and Parallel/Distributed Computing, SNPD 2012</t>
  </si>
  <si>
    <t>341-344</t>
  </si>
  <si>
    <t>https://www.scopus.com/inward/record.uri?eid=2-s2.0-84868557595&amp;doi=10.1109%2fSNPD.2012.93&amp;partnerID=40&amp;md5=334c32a261b82ce6243a4debdae9c71f</t>
  </si>
  <si>
    <t>Integrating computer game-based learning into construction education</t>
  </si>
  <si>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</si>
  <si>
    <t>Construction education; Educational game; Game concept; Game design document; Game-based Learning, Computer software; Construction; Design; Human computer interaction; Information technology; Software design; Teaching; Ubiquitous computing, Education computing</t>
  </si>
  <si>
    <t>Shiratuddin, M. F.</t>
  </si>
  <si>
    <t>2011 International Conference on Information Technology and Multimedia: Ubiquitous ICT for Sustainable and Green Living", ICIM 2011"</t>
  </si>
  <si>
    <t>https://www.scopus.com/inward/record.uri?eid=2-s2.0-84856478743&amp;doi=10.1109%2fICIMU.2011.6122746&amp;partnerID=40&amp;md5=2d38e8a8288a17b953a760ee39214905</t>
  </si>
  <si>
    <t>Using an agent-based approach for robust automated testing of computer games</t>
  </si>
  <si>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</si>
  <si>
    <t>Automation; Computer games; Computer testing; Software reliability, Agent-based approach; Automated testing; Game testing, Software testing</t>
  </si>
  <si>
    <t>Shirzadehhajimahmood, S.; Prasetya, I. S. W. B.; Dignum, F.; Dastani, M. &amp; Keller, G.</t>
  </si>
  <si>
    <t>A-TEST 2021 - Proceedings of the 12th International Workshop on Automating TEST Case Design, Selection, and Evaluation, co-located with ESEC/FSE 2021</t>
  </si>
  <si>
    <t>https://www.scopus.com/inward/record.uri?eid=2-s2.0-85113871036&amp;doi=10.1145%2f3472672.3473952&amp;partnerID=40&amp;md5=c37f829a7b48d1f13d87ea43c98be3b5</t>
  </si>
  <si>
    <t>CDMG: Crises and disasters management game (video game to teach Arab children how to handle emergencies and crises)</t>
  </si>
  <si>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</si>
  <si>
    <t>Application programs; Disaster prevention; Disasters; Education computing; Industrial management; Teaching, Crises; Disaster management; Disaster response; Educational tools; Game-based Learning; Management games; Risk reductions; Training methods, Human computer interaction</t>
  </si>
  <si>
    <t>Shohieb, S. M.</t>
  </si>
  <si>
    <t>264-268</t>
  </si>
  <si>
    <t>https://www.scopus.com/inward/record.uri?eid=2-s2.0-85048509427&amp;doi=10.1145%2f3185089.3185147&amp;partnerID=40&amp;md5=cb5c18af406da69566addf657a511495</t>
  </si>
  <si>
    <t>Application of automaton model to support rehabilitation of motor skills of patients</t>
  </si>
  <si>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</si>
  <si>
    <t>Human computer interaction; Information systems; Information use; mHealth; Motivation; Robots; Serious games, Automatic simulation; Automaton model; Medical systems; Multiple sclerosis; Patient movement; Physical exercise; State machine; Successive refinement, Patient rehabilitation</t>
  </si>
  <si>
    <t>Shovkoplias, G.; Glekler, E.; Povyshev, V.; Hammoud, J.; Gusarova, N.; Vatian, A. &amp; Shalyto, A.</t>
  </si>
  <si>
    <t>Proceedings of the 12th IADIS International Conference e-Health 2020, EH 2020 - Part of the 14th Multi Conference on Computer Science and Information Systems, MCCSIS 2020</t>
  </si>
  <si>
    <t>39-46</t>
  </si>
  <si>
    <t>https://www.scopus.com/inward/record.uri?eid=2-s2.0-85101067994&amp;partnerID=40&amp;md5=acb48556bd719a983f2ad11bbe420494</t>
  </si>
  <si>
    <t>Computational analysis of valence and arousal in virtual reality gaming using lower arm electromyograms</t>
  </si>
  <si>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</si>
  <si>
    <t>Computer games; Electromyography; Intelligent computing; Support vector machines; Virtual reality, Affect recognition; Affective Computing; Affective state; Arm movements; Computational analysis; Positive/negative; Research questions; Single source, Biomedical signal processing</t>
  </si>
  <si>
    <t>Shumailov, I. &amp; Gunes, H.</t>
  </si>
  <si>
    <t>2017 7th International Conference on Affective Computing and Intelligent Interaction, ACII 2017</t>
  </si>
  <si>
    <t>https://www.scopus.com/inward/record.uri?eid=2-s2.0-85047294338&amp;doi=10.1109%2fACII.2017.8273595&amp;partnerID=40&amp;md5=77f5f3196d05bea368baafbe4920b319</t>
  </si>
  <si>
    <t>Dialogue patterns-A visual language for dynamic dialogue</t>
  </si>
  <si>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</si>
  <si>
    <t>Siegel, J. &amp; Szafron, D.</t>
  </si>
  <si>
    <t>196-220</t>
  </si>
  <si>
    <t>https://www.scopus.com/inward/record.uri?eid=2-s2.0-67349253560&amp;doi=10.1016%2fj.jvlc.2009.02.001&amp;partnerID=40&amp;md5=d60c5a4d68e1f7b34bed687e0a1aea45</t>
  </si>
  <si>
    <t>A Comparative Analysis of Game Engines to Develop Core Assets for a Software Product Line of Mini-Games</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</si>
  <si>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</si>
  <si>
    <t>Human computer interaction; Interactive computer graphics, Building complexes; Comparative analysis; Core asset; Core assets development; Game Engine; Selection criteria; Software Product Line; Software product lines, Computer software reusability</t>
  </si>
  <si>
    <t>Sierra, M.; Pabón, M. C.; Rincón, L.; Navarro-Newball, A. &amp; Linares, D.</t>
  </si>
  <si>
    <t>64-74</t>
  </si>
  <si>
    <t>https://www.scopus.com/inward/record.uri?eid=2-s2.0-85068267789&amp;doi=10.1007%2f978-3-030-22888-0_5&amp;partnerID=40&amp;md5=94d1b9dc6b47f2c0a7e1240b380a0f1b</t>
  </si>
  <si>
    <t>Services &amp; Products Gamified Design (SPGD) a methodology for game thinking design</t>
  </si>
  <si>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</si>
  <si>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</si>
  <si>
    <t>Signoretti, A.; Martins, A. I.; Rodrigues, M.; Campos, A. M. C. &amp; Teixeira, A.</t>
  </si>
  <si>
    <t>62-68</t>
  </si>
  <si>
    <t>https://www.scopus.com/inward/record.uri?eid=2-s2.0-85018263752&amp;doi=10.1145%2f3019943.3019953&amp;partnerID=40&amp;md5=25953ed403f6d6af53d3a1b9465e7836</t>
  </si>
  <si>
    <t>Debating matters in digital game-based learning</t>
  </si>
  <si>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</si>
  <si>
    <t>Bachelor programs; Digital game-based learning; Digital literacies; Educational game; Generational differences; Playing and learning; Relevant documents; Training students, Computer games; Learning systems; Software design; Students, Engineering education</t>
  </si>
  <si>
    <t>Sigurdardottir, H.</t>
  </si>
  <si>
    <t>https://www.scopus.com/inward/record.uri?eid=2-s2.0-84897792362&amp;partnerID=40&amp;md5=017a005ea2fae52cba0f0690e6ad4090</t>
  </si>
  <si>
    <t>Gamification of higher education by the example of Computer Games course</t>
  </si>
  <si>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</si>
  <si>
    <t>Curricula; E-learning; Social networking (online), Course contents; Course design; Game elements; Gamification; Higher education, Computer games</t>
  </si>
  <si>
    <t>Sillaots, M.</t>
  </si>
  <si>
    <t>eLmL - International Conference on Mobile, Hybrid, and On-line Learning</t>
  </si>
  <si>
    <t>https://www.scopus.com/inward/record.uri?eid=2-s2.0-84938073419&amp;partnerID=40&amp;md5=973f4b613d984f2ae25241f23d2e17cb</t>
  </si>
  <si>
    <t>Motivational impact of virtual reality on game-based learning: Comparative study of immersive and non-immersive approaches</t>
  </si>
  <si>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</si>
  <si>
    <t>Augmented reality; Computer games; Digital devices; Education; Education computing; Virtual reality, Comparative studies; Digital games; Educational game; Game-based Learning; Immersive; Learning process, E-learning</t>
  </si>
  <si>
    <t>Silva, T. D. S.; Marinho, E. C. R.; Cabral, G. R. E. &amp; Gama, K. S. D.</t>
  </si>
  <si>
    <t>155-158</t>
  </si>
  <si>
    <t>https://www.scopus.com/inward/record.uri?eid=2-s2.0-85048356980&amp;doi=10.1109%2fSVR.2017.28&amp;partnerID=40&amp;md5=8d629b68f57a7ee864d3107202857cd8</t>
  </si>
  <si>
    <t>Voxel based pathfinding with jumping for games</t>
  </si>
  <si>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</si>
  <si>
    <t>Human computer interaction; Interactive computer graphics; Motion planning, Game development; Grid-based; Non-player character; Pathfinding; Player experience; Search Algorithms; Video game; Voxel based worlds, Software design</t>
  </si>
  <si>
    <t>Silva, G.; Reis, G. &amp; Grilo, C.</t>
  </si>
  <si>
    <t>https://www.scopus.com/inward/record.uri?eid=2-s2.0-85072879375&amp;doi=10.1007%2f978-3-030-30241-2_6&amp;partnerID=40&amp;md5=60fe959ae7ae8da29a87409afa0a0dae</t>
  </si>
  <si>
    <t>General Cops and Robbers games with randomness</t>
  </si>
  <si>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</si>
  <si>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</si>
  <si>
    <t>Simard, F.; Desharnais, J. &amp; Laviolette, F.</t>
  </si>
  <si>
    <t>30-50</t>
  </si>
  <si>
    <t>https://www.scopus.com/inward/record.uri?eid=2-s2.0-85111069607&amp;doi=10.1016%2fj.tcs.2021.06.043&amp;partnerID=40&amp;md5=30fcba9d6f02559807eb884d73f165e6</t>
  </si>
  <si>
    <t>Semantics discovery via human computation games</t>
  </si>
  <si>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</si>
  <si>
    <t>Crowdsourcing; Games with a purpose; Human computation; Search queries; Web searches, Information retrieval; Semantics; World Wide Web, Metadata</t>
  </si>
  <si>
    <t>Šimko, J.; Tvaroek, M. &amp; Bieliková, M.</t>
  </si>
  <si>
    <t>23-45</t>
  </si>
  <si>
    <t>https://www.scopus.com/inward/record.uri?eid=2-s2.0-84857565358&amp;doi=10.4018%2fjswis.2011070102&amp;partnerID=40&amp;md5=23090ab53ded87fe2778a80d54a59997</t>
  </si>
  <si>
    <t>Little search game: Term network acquisition via a human computation game</t>
  </si>
  <si>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</si>
  <si>
    <t>Hypertext systems; Mining; Semantics, Games with a purpose; Human computation games; Human computing; Mining methods; New approaches; Problem instances; Search queries; Semantic structures, Computer games</t>
  </si>
  <si>
    <t>Šimko, J.; Tvarožek, M. &amp; Bieliková, M.</t>
  </si>
  <si>
    <t>HT 2011 - Proceedings of the 22nd ACM Conference on Hypertext and Hypermedia</t>
  </si>
  <si>
    <t>https://www.scopus.com/inward/record.uri?eid=2-s2.0-79960161120&amp;doi=10.1145%2f1995966.1995977&amp;partnerID=40&amp;md5=d75932117c954c7efe833ab319db5a62</t>
  </si>
  <si>
    <t>Gamification under the hood: Using game technology for building an interactive math learning system</t>
  </si>
  <si>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</si>
  <si>
    <t>Computer games; Computer hardware; E-learning; Software design, Computer support; Cross platform development; Game Engine; Hardware and software; M-Learning, Learning systems</t>
  </si>
  <si>
    <t>Simon, J. &amp; Schneider, G. J.</t>
  </si>
  <si>
    <t>411-417</t>
  </si>
  <si>
    <t>https://www.scopus.com/inward/record.uri?eid=2-s2.0-85023752787&amp;doi=10.5220%2f0006332204110417&amp;partnerID=40&amp;md5=9053530062cf1c9a8fea583c1a401169</t>
  </si>
  <si>
    <t>Triggering the emergence of digital ecosystems: the role of mobile and video games in emerging economies</t>
  </si>
  <si>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</si>
  <si>
    <t>Simon, J. P.</t>
  </si>
  <si>
    <t>Digital Policy, Regulation and Governance</t>
  </si>
  <si>
    <t>449-478</t>
  </si>
  <si>
    <t>https://www.scopus.com/inward/record.uri?eid=2-s2.0-85055384102&amp;doi=10.1108%2fDPRG-03-2018-0008&amp;partnerID=40&amp;md5=19d1588de4a5158cf426adde533760f1</t>
  </si>
  <si>
    <t>Utilisation of video game physics techniques in real time simulation of the wheel rail interface for predicted derailment of rail vehicles</t>
  </si>
  <si>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</si>
  <si>
    <t>Bogies (railroad rolling stock); Human computer interaction; Rail motor cars; Software design; Transients; Vehicles; Wheels, Fast simulation; Rail industry; Rail vehicles; Rapid analysis; Real time simulations; Real-time physics; Video game development; Wheel-rail interface, Vehicle wheels</t>
  </si>
  <si>
    <t>Simpson, M.; Blewitt, W.; Ushaw, G. &amp; Morgan, G.</t>
  </si>
  <si>
    <t>25-29</t>
  </si>
  <si>
    <t>https://www.scopus.com/inward/record.uri?eid=2-s2.0-84922202924&amp;partnerID=40&amp;md5=e55cd66df484109392b9fa70e1029ae0</t>
  </si>
  <si>
    <t>Using a virtual body to aid in exergaming system development</t>
  </si>
  <si>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</si>
  <si>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</si>
  <si>
    <t>Sinclair, J.; Hingston, P.; Masek, M. &amp; Nosaka, K.</t>
  </si>
  <si>
    <t>39-48</t>
  </si>
  <si>
    <t>https://www.scopus.com/inward/record.uri?eid=2-s2.0-63149163473&amp;doi=10.1109%2fMCG.2009.37&amp;partnerID=40&amp;md5=94a465219db4b87e8f02092331284995</t>
  </si>
  <si>
    <t>Integrating challenge based learning approach into the stages of the game design thinking</t>
  </si>
  <si>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</si>
  <si>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</si>
  <si>
    <t>Siqueira da Silva, I. C.</t>
  </si>
  <si>
    <t>153-160</t>
  </si>
  <si>
    <t>https://www.scopus.com/inward/record.uri?eid=2-s2.0-85063138717&amp;partnerID=40&amp;md5=f1d8f7afe859c2ac82e7818c81d945bd</t>
  </si>
  <si>
    <t>Adaptive Game AI-Based Dynamic Difficulty Scaling via the Symbiotic Game Agent</t>
  </si>
  <si>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</si>
  <si>
    <t>Multi agent systems, Adaptive game AI; Agent architectures; Agent Framework; Design Principles, Computer games</t>
  </si>
  <si>
    <t>Sithungu, S. P. &amp; Ehlers, E. M.</t>
  </si>
  <si>
    <t>107-117</t>
  </si>
  <si>
    <t>https://www.scopus.com/inward/record.uri?eid=2-s2.0-85087743476&amp;doi=10.1007%2f978-3-030-46931-3_11&amp;partnerID=40&amp;md5=dd597fc44b784d7c907fb8960be5203e</t>
  </si>
  <si>
    <t>Evaluating singleplayer and multiplayer in human computation games</t>
  </si>
  <si>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</si>
  <si>
    <t>Competition; Computer games, Collaboration; Game design; Games with a purpose; Human computation games; Multiplayers; Singleplayer, Distributed computer systems</t>
  </si>
  <si>
    <t>Siu, K.; Guzdial, M. &amp; Riedl, M. O.</t>
  </si>
  <si>
    <t>https://www.scopus.com/inward/record.uri?eid=2-s2.0-85030767369&amp;doi=10.1145%2f3102071.3102077&amp;partnerID=40&amp;md5=f653450e11c964437326f6f18d1698b2</t>
  </si>
  <si>
    <t>The MARS - A multi-agent recommendation system for games on mobile phones</t>
  </si>
  <si>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</si>
  <si>
    <t>Game development; Multi agent system (MAS); Recommendation algorithms; User experience; Video game, Algorithms; Cellular telephones; Human computer interaction; Mobile phones; Multi agent systems; Recommender systems; User interfaces, Software design</t>
  </si>
  <si>
    <t>Skocir, P.; Marusic, L.; Marusic, M. &amp; Petric, A.</t>
  </si>
  <si>
    <t>104-113</t>
  </si>
  <si>
    <t>https://www.scopus.com/inward/record.uri?eid=2-s2.0-84863524934&amp;doi=10.1007%2f978-3-642-30947-2_14&amp;partnerID=40&amp;md5=3b91b03f72b489e948a7ac852a088ec9</t>
  </si>
  <si>
    <t>A game theoretic formulation of the technical debt management problem in cloud systems</t>
  </si>
  <si>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</si>
  <si>
    <t>Cloud computing; Computation theory; Computer games; Decision theory; Game theory; Human computer interaction, Based modelling; Cloud architectures; Effective management; Management problems; Non-linearity; Real world operations; Technical debts; Throttling mechanism, Decision making</t>
  </si>
  <si>
    <t>Skourletopoulos, G.; Mavromoustakis, C. X.; Mastorakis, G.; Sahalos, J. N.; Batalla, J. M. &amp; Dobre, C.</t>
  </si>
  <si>
    <t>Proceedings of the 14th International Conference on Telecommunications, ConTEL 2017</t>
  </si>
  <si>
    <t>7-12</t>
  </si>
  <si>
    <t>https://www.scopus.com/inward/record.uri?eid=2-s2.0-85028532467&amp;doi=10.23919%2fConTEL.2017.8000012&amp;partnerID=40&amp;md5=fc020b3455bc103854a84bf5a68ea689</t>
  </si>
  <si>
    <t>Elasticity Debt Analytics Exploitation for Green Mobile Cloud Computing: An Equilibrium Model</t>
  </si>
  <si>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</si>
  <si>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</si>
  <si>
    <t>Skourletopoulos, G.; Mavromoustakis, C. X.; Mastorakis, G.; Batalla, J. M.; Song, H.; Sahalos, J. N. &amp; Pallis, E.</t>
  </si>
  <si>
    <t>https://www.scopus.com/inward/record.uri?eid=2-s2.0-85051435302&amp;doi=10.1109%2fICC.2018.8422956&amp;partnerID=40&amp;md5=5e105fff87157187772f42c5c5918889</t>
  </si>
  <si>
    <t>Mobile cloud computing is the model to ubiquitously access a shared pool of cloud computing resources, data, and services on-demand. This paper introduces the elasticity debt analytics paradigm as a solution concept for the resource provisioning problem in mobile cloud computing environments, guaranteeing the quality of service requirements. A novel green-centric, game theoretic approach to minimizing the elasticity debt on mobile cloud-based service level is proposed, investigating the mobile cloud offloading case. The decision to offload a mobile device user's task on cloud affects the level of elasticity debt minimization for the provided services. The modeling for the computation of the processing time, energy, and overhead in mobile opportunistic offloading is presented. A utility-driven elasticity debt and profit quantification approach is also examined for maximization of resource utilization, exploiting the hidden Markov model. The problem is formulated as an elasticity debt quantification game, elaborating on an incentive mechanism to predict elasticity debt, mitigate the risk of service over-utilization, achieve scalability, and optimize cloud resource provisioning. The experimental results prove the effectiveness of the equilibrium model, which allocates the mobile device user requests to high elasticity debt-level services and facilitates the elasticity debt minimization for green mobile cloud computing environments. © 2017 IEEE.</t>
  </si>
  <si>
    <t>Computation theory; Computer games; Elasticity; Game theory; Green computing; Hidden Markov models; Quality of service, Equilibrium modeling; Green cloud computing; Incentive mechanism; Mobile device users; Resource provisioning; Resource utilizations; Services on demand; Utility computing, Mobile cloud computing</t>
  </si>
  <si>
    <t>IEEE Transactions on Green Communications and Networking</t>
  </si>
  <si>
    <t>122-131</t>
  </si>
  <si>
    <t>https://www.scopus.com/inward/record.uri?eid=2-s2.0-85067532119&amp;doi=10.1109%2fTGCN.2018.2890034&amp;partnerID=40&amp;md5=c5bdc85473697b6ba1496b06238ebb81</t>
  </si>
  <si>
    <t>Games for Learning</t>
  </si>
  <si>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</si>
  <si>
    <t>Computation theory; Game theory; Software design, Digital game-based learning; Educational aspects; Games for learning; Individual characteristics; Learning Theory; Process of learning; Serious games; Theoretical framework, Computer games</t>
  </si>
  <si>
    <t>Slussareff, M.; Braad, E.; Wilkinson, P. &amp; Strååt, B.</t>
  </si>
  <si>
    <t>189-211</t>
  </si>
  <si>
    <t>https://www.scopus.com/inward/record.uri?eid=2-s2.0-84992691645&amp;doi=10.1007%2f978-3-319-46152-6_9&amp;partnerID=40&amp;md5=a29d53af9530ac7f1fb2615c8a925d80</t>
  </si>
  <si>
    <t>Mods and convergence culture: Connecting character creation, user interface, and participatory design</t>
  </si>
  <si>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</si>
  <si>
    <t>Human computer interaction; Software design, Game development; Participatory design; Video game, User interfaces</t>
  </si>
  <si>
    <t>Small, R.</t>
  </si>
  <si>
    <t>SIGDOC 2018 - 36th ACM International Conference on the Design of Communication</t>
  </si>
  <si>
    <t>https://www.scopus.com/inward/record.uri?eid=2-s2.0-85052735566&amp;doi=10.1145%2f3233756.3233943&amp;partnerID=40&amp;md5=56316d3a55ed0d041791fb459dfa31ce</t>
  </si>
  <si>
    <t>Squidge: An Integrated Game Controller</t>
  </si>
  <si>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</si>
  <si>
    <t>Controllers; Human engineering; Interactive computer graphics; Software design, Digital interfaces; Game controller; Game design; Integrated elements; Physical interface; Physical restriction; Video game, Human computer interaction</t>
  </si>
  <si>
    <t>Smith, T.</t>
  </si>
  <si>
    <t>2651-2654</t>
  </si>
  <si>
    <t>https://www.scopus.com/inward/record.uri?eid=2-s2.0-85040733058&amp;doi=10.1145%2f2468356.2479486&amp;partnerID=40&amp;md5=ec3aedff1758deb2d8d940f002c4ebd6</t>
  </si>
  <si>
    <t>Design of the software architecture for starcraft video game on the basis of finite state machines</t>
  </si>
  <si>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</si>
  <si>
    <t>Computer programming; Decision trees; Finite automata; Human computer interaction; Multi agent systems; Software architecture, Central control; Classical approach; Generic algorithm; Rational agents; StarCraft; State machine; Video game, Software design</t>
  </si>
  <si>
    <t>Smolyakov, I. Y. &amp; Belyaev, S. A.</t>
  </si>
  <si>
    <t>Proceedings of the 2019 IEEE Conference of Russian Young Researchers in Electrical and Electronic Engineering, ElConRus 2019</t>
  </si>
  <si>
    <t>https://www.scopus.com/inward/record.uri?eid=2-s2.0-85063538991&amp;doi=10.1109%2fEIConRus.2019.8656866&amp;partnerID=40&amp;md5=d15718c91f2b0e28db6260ba1922dcb7</t>
  </si>
  <si>
    <t>Computation of mixed strategy non-dominated nash equilibria in game theory</t>
  </si>
  <si>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</si>
  <si>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</si>
  <si>
    <t>Soares, C. A. O.; Batista, L. S.; Campelo, F. &amp; Guimaraes, F. G.</t>
  </si>
  <si>
    <t>Proceedings - 1st BRICS Countries Congress on Computational Intelligence, BRICS-CCI 2013</t>
  </si>
  <si>
    <t>242-247</t>
  </si>
  <si>
    <t>https://www.scopus.com/inward/record.uri?eid=2-s2.0-84905396247&amp;doi=10.1109%2fBRICS-CCI-CBIC.2013.47&amp;partnerID=40&amp;md5=b8daeabc85f5ef8eb653377703abd65e</t>
  </si>
  <si>
    <t>Concept of a gaming platform for domain-specific user-created content</t>
  </si>
  <si>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</si>
  <si>
    <t>Architecture; Software design, Crowdsourcing; Educational gaming; Extensibility; Framework; Game-based Learning; Modularity, Human computer interaction</t>
  </si>
  <si>
    <t>Söbke, H.; Hadlich, C.; Bröker, T. &amp; Kornadt, O.</t>
  </si>
  <si>
    <t>759-766</t>
  </si>
  <si>
    <t>https://www.scopus.com/inward/record.uri?eid=2-s2.0-84938605018&amp;partnerID=40&amp;md5=92568477ed9e7b29ea7a80afb727e32e</t>
  </si>
  <si>
    <t>Using the master copy - Adding educational content to commercial video games</t>
  </si>
  <si>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</si>
  <si>
    <t>Commercial video; COTS; Digital game-based learning; Fliplife; JuraShooter StGB; SimCity; Triviador, Computer games; Interactive computer graphics; Learning systems; Mobile devices; Personnel training, Human computer interaction</t>
  </si>
  <si>
    <t>Söbke, H.; Bröker, T. &amp; Kornadt, O.</t>
  </si>
  <si>
    <t>521-530</t>
  </si>
  <si>
    <t>https://www.scopus.com/inward/record.uri?eid=2-s2.0-84893863749&amp;partnerID=40&amp;md5=e60c8c588a54bc9ebb369607417e6179</t>
  </si>
  <si>
    <t>Cat King's metamorphosis: The reuse of an educational game in a further technical domain</t>
  </si>
  <si>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</si>
  <si>
    <t>Application programs; Computer software reusability; Education; Learning systems; Software design, Educational game; Educational video games; Engineering disciplines; Game development; Generic procedures; Graduate education; Legal issues; Mobile games, Human computer interaction</t>
  </si>
  <si>
    <t>Söbke, H.; Chan, E.; Von Buttlar, R.; Große-Wortmann, J. &amp; Londong, J.</t>
  </si>
  <si>
    <t>12-22</t>
  </si>
  <si>
    <t>https://www.scopus.com/inward/record.uri?eid=2-s2.0-84901675868&amp;doi=10.1007%2f978-3-319-05972-3_3&amp;partnerID=40&amp;md5=8a29c5b37f4878f1832f51c75666aa5e</t>
  </si>
  <si>
    <t>Serious games architectures and engines</t>
  </si>
  <si>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</si>
  <si>
    <t>Software design, Distributed architecture; Game component; Game Engine; Schema; Serious game development; Serious games, Computer games</t>
  </si>
  <si>
    <t>Söbke, H. &amp; Streicher, A.</t>
  </si>
  <si>
    <t>148-173</t>
  </si>
  <si>
    <t>https://www.scopus.com/inward/record.uri?eid=2-s2.0-84992751014&amp;doi=10.1007%2f978-3-319-46152-6_7&amp;partnerID=40&amp;md5=74758b4836de697d2a0c5ff07feb7fdb</t>
  </si>
  <si>
    <t>VGPM: Using business process modeling for videogame modeling and code generation in multiple platforms</t>
  </si>
  <si>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</si>
  <si>
    <t>Network components; Systems engineering, Business process model; Code Generation; Game loop; Mobile applications; Modeling tool; Multiple platforms; Video game, Process engineering</t>
  </si>
  <si>
    <t>Solís-Martínez, J.; Espada, J. P.; García-Menéndez, N.; Pelayo G-Bustelo, B. C. &amp; Cueva Lovelle, J. M.</t>
  </si>
  <si>
    <t>42-52</t>
  </si>
  <si>
    <t>https://www.scopus.com/inward/record.uri?eid=2-s2.0-84937543076&amp;doi=10.1016%2fj.csi.2015.04.009&amp;partnerID=40&amp;md5=0b784785aa0f850134dc20e290356abc</t>
  </si>
  <si>
    <t>Path planning directed motion control of virtual humans in complex environments</t>
  </si>
  <si>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</si>
  <si>
    <t>Anchors; Animation; Motion control; Multimedia systems; Virtual reality, Character animation; Complex dynamics; Complex environments; Computer animation; Motion synthesis; Optimal path planning; Realistic human motion; Virtual humans, Motion planning</t>
  </si>
  <si>
    <t>Song, S.; Liu, W. B.; Wei, R. X.; Xing, W. W. &amp; Ren, C.</t>
  </si>
  <si>
    <t>https://www.scopus.com/inward/record.uri?eid=2-s2.0-84923864206&amp;partnerID=40&amp;md5=ca1747ed7a9829261c0a9af0964b1273</t>
  </si>
  <si>
    <t>GPU-driven parallel processing for realtime creation of tree animation</t>
  </si>
  <si>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</si>
  <si>
    <t>Song, S.-M.; Kang, Y.-M.; Lee, K.-H. &amp; Ok, S.-Y.</t>
  </si>
  <si>
    <t>183-194</t>
  </si>
  <si>
    <t>https://www.scopus.com/inward/record.uri?eid=2-s2.0-84902579711&amp;doi=10.14257%2fijseia.2014.8.6.15&amp;partnerID=40&amp;md5=9ff5ecc8846496b7a0acbdfaf906da25</t>
  </si>
  <si>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Elsevier Ltd.</t>
  </si>
  <si>
    <t>Song, S.; Liu, W.; Wei, R.; Xing, W. &amp; Ren, C.</t>
  </si>
  <si>
    <t>772-781</t>
  </si>
  <si>
    <t>https://www.scopus.com/inward/record.uri?eid=2-s2.0-85027927159&amp;doi=10.1016%2fj.jvlc.2014.10.011&amp;partnerID=40&amp;md5=8faa481062c0465a6055f1a1ca2f9731</t>
  </si>
  <si>
    <t>Design and evaluation of RaPIDO, A platform for rapid prototyping of interactive outdoor games</t>
  </si>
  <si>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</si>
  <si>
    <t>Computer games; Health; Rapid prototyping; Software design; Software testing, Child-computer interactions; Design and evaluations; Iterative prototyping; Outdoor play; Physical interactions; Prototyping platform; Social interactions; Technical challenges, Software prototyping</t>
  </si>
  <si>
    <t>Soute, I.; Vacaretu, T.; De Wit, J. &amp; Markopoulos, P.</t>
  </si>
  <si>
    <t>https://www.scopus.com/inward/record.uri?eid=2-s2.0-85028667509&amp;doi=10.1145%2f3105704&amp;partnerID=40&amp;md5=1b6156294e6d2bbedaf26b033ed9088d</t>
  </si>
  <si>
    <t>On the way: Developing an app for delivery mediation within the sharing economy concept</t>
  </si>
  <si>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</si>
  <si>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</si>
  <si>
    <t>Souza, C.; Silva, E.; Azevedo, E. &amp; De Almeida Neto, S.</t>
  </si>
  <si>
    <t>463-465</t>
  </si>
  <si>
    <t>https://www.scopus.com/inward/record.uri?eid=2-s2.0-85073100002&amp;partnerID=40&amp;md5=d6ec841736bb20840f5ea595d567a512</t>
  </si>
  <si>
    <t>From declarative languages to declarative processing in computer games</t>
  </si>
  <si>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</si>
  <si>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</si>
  <si>
    <t>Sowell, B.; Demers, A.; Gehrke, J.; Gupta, N.; Li, H. &amp; White, W.</t>
  </si>
  <si>
    <t>CIDR 2009 - 4th Biennal Conference on Innovative Data Systems Research</t>
  </si>
  <si>
    <t>https://www.scopus.com/inward/record.uri?eid=2-s2.0-84863349165&amp;partnerID=40&amp;md5=59bf56566e4b818c198e89b1e40e2891</t>
  </si>
  <si>
    <t>Cheat Detection in a Multiplayer First-Person Shooter Using Artificial Intelligence Tools</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</si>
  <si>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</si>
  <si>
    <t>Forestry; Intelligent computing, Artificial intelligence tools; Bayes Classifier; Cheat detection; First person shooter; Innovative solutions; Mouse dynamics; Multiplayers; Video game, Decision trees</t>
  </si>
  <si>
    <t>Spijkerman, R. &amp; Marie Ehlers, E.</t>
  </si>
  <si>
    <t>87-92</t>
  </si>
  <si>
    <t>https://www.scopus.com/inward/record.uri?eid=2-s2.0-85101730990&amp;doi=10.1145%2f3440840.3440857&amp;partnerID=40&amp;md5=0ae8a8db5605053b3690ce1812055c57</t>
  </si>
  <si>
    <t>Software development perspective on game-based learning</t>
  </si>
  <si>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</si>
  <si>
    <t>Computer games; Computer software; Curricula; Education; Software engineering; Teaching, Educational game; Empirical studies; Flexible system; Game-based Learning; Gameplay; Heuristic evaluation; Software developer; Software usabilities, Software design</t>
  </si>
  <si>
    <t>Sriharee, G.</t>
  </si>
  <si>
    <t>619-627</t>
  </si>
  <si>
    <t>https://www.scopus.com/inward/record.uri?eid=2-s2.0-85036456446&amp;partnerID=40&amp;md5=db43dbacaf6f2878f95bae8a26f92127</t>
  </si>
  <si>
    <t>Historical accuracy in grand strategy games: A case study of supreme ruler: Cold war</t>
  </si>
  <si>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</si>
  <si>
    <t>Cold wars; Historical accuracy; Issues and challenges; Strategy games; Video game, Circuit simulation; Software engineering, Human computer interaction</t>
  </si>
  <si>
    <t>Srivastava, B.; Katchabaw, M. &amp; Geczy, G.</t>
  </si>
  <si>
    <t>50-59</t>
  </si>
  <si>
    <t>https://www.scopus.com/inward/record.uri?eid=2-s2.0-84878448303&amp;partnerID=40&amp;md5=032100efb6df367f5bb381f251a12712</t>
  </si>
  <si>
    <t>Camforensics: Understanding visual privacy leaks in the wild</t>
  </si>
  <si>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</si>
  <si>
    <t>Augmented reality; Bar codes; Computer games; Embedded systems, Android; Bar-code reader; Computer vision algorithms; Information users; Large-scale studies; Mobile operating systems; Physical world; User surveys, Cameras</t>
  </si>
  <si>
    <t>Srivastava, A.; Jain, P.; Demetriou, S.; Cox, L. P. &amp; Kim, K.-H.</t>
  </si>
  <si>
    <t>SenSys 2017 - Proceedings of the 15th ACM Conference on Embedded Networked Sensor Systems</t>
  </si>
  <si>
    <t>https://www.scopus.com/inward/record.uri?eid=2-s2.0-85052027389&amp;doi=10.1145%2f3131672.3131683&amp;partnerID=40&amp;md5=e1552ef83c604c782da0b3c12b57737b</t>
  </si>
  <si>
    <t>A temporal perspective of the computer game development process</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</si>
  <si>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</si>
  <si>
    <t>Stacey, P. &amp; Nandhakumar, J.</t>
  </si>
  <si>
    <t>479-497</t>
  </si>
  <si>
    <t>https://www.scopus.com/inward/record.uri?eid=2-s2.0-68949217329&amp;doi=10.1111%2fj.1365-2575.2007.00273.x&amp;partnerID=40&amp;md5=a7f58ac78f9c1d76160269ef7d649442</t>
  </si>
  <si>
    <t>Artificial playfulness: A tool for automated agent-based playtesting</t>
  </si>
  <si>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</si>
  <si>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</si>
  <si>
    <t>Stahlke, S.; Nova, A. &amp; Mirza-Babaei, P.</t>
  </si>
  <si>
    <t>https://www.scopus.com/inward/record.uri?eid=2-s2.0-85067300618&amp;doi=10.1145%2f3290607.3313039&amp;partnerID=40&amp;md5=cd050b114ab43e2e185f53df1e4a199e</t>
  </si>
  <si>
    <t>Evaluating real-time strategy game states using convolutional neural networks</t>
  </si>
  <si>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</si>
  <si>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</si>
  <si>
    <t>Stanescu, M.; Barriga, N. A.; Hess, A. &amp; Buro, M.</t>
  </si>
  <si>
    <t>https://www.scopus.com/inward/record.uri?eid=2-s2.0-85015405594&amp;doi=10.1109%2fCIG.2016.7860439&amp;partnerID=40&amp;md5=eeed83c1603f108fb0ee1cbd35e6dab5</t>
  </si>
  <si>
    <t>GameChange(H)er: How Nancy Drew video games build strong girls</t>
  </si>
  <si>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</si>
  <si>
    <t>Commerce; Interactive computer graphics, Academics; Agency; Career; Family; Girls; Identity; Literacy; Nancy drew; Self esteem; Video game, Human computer interaction</t>
  </si>
  <si>
    <t>Starks, K.; Jones, C. &amp; Katsikitis, M.</t>
  </si>
  <si>
    <t>Proceedings of the 28th International BCS Human Computer Interaction Conference: Sand, Sea and Sky - Holiday HCI, HCI 2014</t>
  </si>
  <si>
    <t>130-140</t>
  </si>
  <si>
    <t>https://www.scopus.com/inward/record.uri?eid=2-s2.0-84926010844&amp;doi=10.14236%2fewic%2fhci2014.14&amp;partnerID=40&amp;md5=fe31ba98561d188249873c0fcedd30fa</t>
  </si>
  <si>
    <t>Computational literacy in online games: The social life of mods</t>
  </si>
  <si>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</si>
  <si>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</si>
  <si>
    <t>Steinkuehler, C. &amp; Johnson, B. Z.</t>
  </si>
  <si>
    <t>53-65</t>
  </si>
  <si>
    <t>https://www.scopus.com/inward/record.uri?eid=2-s2.0-78651562351&amp;doi=10.4018%2fjgcms.2009010104&amp;partnerID=40&amp;md5=e7e9220edcb64e391fede37bd69a8f39</t>
  </si>
  <si>
    <t>ADAGE: An open API for data collection in educational games</t>
  </si>
  <si>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</si>
  <si>
    <t>Data acquisition; Data visualization; Education; Interactive computer graphics; Interactive computer systems; Software design, Data logging; Educational game; Gameplay visualizations; Player behavior; Playtesting, Human computer interaction</t>
  </si>
  <si>
    <t>Stenerson, M.; Salmon, A.; Berland, M. &amp; Squire, K.</t>
  </si>
  <si>
    <t>437-438</t>
  </si>
  <si>
    <t>https://www.scopus.com/inward/record.uri?eid=2-s2.0-84943251978&amp;doi=10.1145%2f2658537.2661325&amp;partnerID=40&amp;md5=cfc53a279dabbbb86bc45435b627de5e</t>
  </si>
  <si>
    <t>An industrial partnership game development capstone course</t>
  </si>
  <si>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</si>
  <si>
    <t>Computer games; Mergers and acquisitions; Software design; Students, Capstone course; Capstone projects; Game development; Industrial partnerships; Programming course; Social landscapes; Student learning; University of Calgary, Curricula</t>
  </si>
  <si>
    <t>Stephenson, B.; James, M.; Brooke, N. &amp; Aycock, J.</t>
  </si>
  <si>
    <t>SIGITE 2016 - Proceedings of the 17th Annual Conference on Information Technology Education</t>
  </si>
  <si>
    <t>https://www.scopus.com/inward/record.uri?eid=2-s2.0-85052905762&amp;doi=10.1145%2f2978192.2978214&amp;partnerID=40&amp;md5=354014ce244f165063052872918dd662</t>
  </si>
  <si>
    <t>Gamification and accessibility</t>
  </si>
  <si>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</si>
  <si>
    <t>Application programs; Computer games; Design; Game theory; Software design; Transportation; User interfaces, Accessibility; Elderly; Game design; Game development; Gamification; Serious games, Human computer interaction</t>
  </si>
  <si>
    <t>Stiegler, A. &amp; Zimmermann, G.</t>
  </si>
  <si>
    <t>145-154</t>
  </si>
  <si>
    <t>https://www.scopus.com/inward/record.uri?eid=2-s2.0-84947279102&amp;doi=10.1007%2f978-3-319-20892-3_15&amp;partnerID=40&amp;md5=b869cb365c82ef9cff7820f0e18a3b5e</t>
  </si>
  <si>
    <t>Virtual reality instructional modules for introductory programming courses</t>
  </si>
  <si>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</si>
  <si>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</si>
  <si>
    <t>Stigall, J. &amp; Sharma, S.</t>
  </si>
  <si>
    <t>ISEC 2017 - Proceedings of the 7th IEEE Integrated STEM Education Conference</t>
  </si>
  <si>
    <t>https://www.scopus.com/inward/record.uri?eid=2-s2.0-85020192081&amp;doi=10.1109%2fISECon.2017.7910245&amp;partnerID=40&amp;md5=606559de43b8d9c16871b2938ce82744</t>
  </si>
  <si>
    <t>Educational computer games in programming teaching and learning</t>
  </si>
  <si>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</si>
  <si>
    <t>Stoffová, V.</t>
  </si>
  <si>
    <t>https://www.scopus.com/inward/record.uri?eid=2-s2.0-85085212160&amp;doi=10.12753%2f2066-026X-19-004&amp;partnerID=40&amp;md5=d6af34f9b6ec38f995ac28a7fd829b4c</t>
  </si>
  <si>
    <t>Computer games in programming teaching and learning</t>
  </si>
  <si>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</si>
  <si>
    <t>761-838</t>
  </si>
  <si>
    <t>https://www.scopus.com/inward/record.uri?eid=2-s2.0-85096482109&amp;doi=10.12753%2f2066-026X-20-009&amp;partnerID=40&amp;md5=86952ce3c237c06f0992cb3cf2f707c6</t>
  </si>
  <si>
    <t>Evaluating game heuristics for measuring player experience</t>
  </si>
  <si>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</si>
  <si>
    <t>Software engineering, Design issues; Game heuristics; Games; Heuristics; Immersion; Player experience; Usability; Usability evaluation, Computer games</t>
  </si>
  <si>
    <t>Straat, B.; Johansson, M. &amp; Warpefelt, H.</t>
  </si>
  <si>
    <t>15-19</t>
  </si>
  <si>
    <t>https://www.scopus.com/inward/record.uri?eid=2-s2.0-84896091311&amp;partnerID=40&amp;md5=a2713056a9c7590b70bf49d8dcc559fc</t>
  </si>
  <si>
    <t>Does game quality reflect heuristic evaluation? Heuristic evaluation of games in different quality strata</t>
  </si>
  <si>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</si>
  <si>
    <t>Heuristic methods; Human computer interaction; Software design, Design issues; Evaluation method; Game design; Gameplay; Heuristic evaluation; Heuristics; Usability evaluation; Video game, Quality control</t>
  </si>
  <si>
    <t>Strååt, B.; Rutz, F. &amp; Johansson, M.</t>
  </si>
  <si>
    <t>45-58</t>
  </si>
  <si>
    <t>https://www.scopus.com/inward/record.uri?eid=2-s2.0-84923930896&amp;doi=10.4018%2fijgcms.2014100104&amp;partnerID=40&amp;md5=b91ce7e1b5676bd50beeb8ee673ffb99</t>
  </si>
  <si>
    <t>Applying the two-factor-theory to the PLAY heuristics</t>
  </si>
  <si>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</si>
  <si>
    <t>Computer games; Human computer interaction; Interactive computer graphics; Software design; Surveys; User interfaces, Evaluation methods; Game design; Heuristic evaluation; Two-factor theories; Video game, Heuristic methods</t>
  </si>
  <si>
    <t>Strååt, B. &amp; Warpefelt, H.</t>
  </si>
  <si>
    <t>DiGRA 2015 - Proceedings of the 2015 DiGRA International Conference: Diversity of Play</t>
  </si>
  <si>
    <t>https://www.scopus.com/inward/record.uri?eid=2-s2.0-85001037976&amp;partnerID=40&amp;md5=51e6b3c1379766c2a45b4ceeff5495db</t>
  </si>
  <si>
    <t>Efficient and Effective Change Principles in Active Videogames</t>
  </si>
  <si>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</si>
  <si>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</si>
  <si>
    <t>Straker, L. M.; Fenner, A. A.; Howie, E. K.; Feltz, D. L.; Gray, C. M.; Lu, A. S.; Mueller, F. F.; Simons, M. &amp; Barnett, L. M.</t>
  </si>
  <si>
    <t>https://www.scopus.com/inward/record.uri?eid=2-s2.0-84992695417&amp;doi=10.1089%2fg4h.2014.0077&amp;partnerID=40&amp;md5=5fe095a2837e2111e801e7114fe400b0</t>
  </si>
  <si>
    <t>Personalized and adaptive serious games</t>
  </si>
  <si>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</si>
  <si>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</si>
  <si>
    <t>Streicher, A. &amp; Smeddinck, J. D.</t>
  </si>
  <si>
    <t>332-377</t>
  </si>
  <si>
    <t>https://www.scopus.com/inward/record.uri?eid=2-s2.0-84992738313&amp;doi=10.1007%2f978-3-319-46152-6_14&amp;partnerID=40&amp;md5=150de722ed540fba938e138f1653f93e</t>
  </si>
  <si>
    <t>cited By 44</t>
  </si>
  <si>
    <t>Virtual worlds on demand? Model-driven development of JavaScript-based virtual world UI components for mobile apps</t>
  </si>
  <si>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</si>
  <si>
    <t>Computer games; Computer software; High level languages; Interactive computer graphics; Marketing; User interfaces; Virtual reality, Javascript; Mobile UI; Model-Driven Software Development; UML Model; Virtual worlds, Software design</t>
  </si>
  <si>
    <t>Stürner, M. &amp; Brune, P.</t>
  </si>
  <si>
    <t>MODELSWARD 2016 - Proceedings of the 4th International Conference on Model-Driven Engineering and Software Development</t>
  </si>
  <si>
    <t>648-655</t>
  </si>
  <si>
    <t>https://www.scopus.com/inward/record.uri?eid=2-s2.0-84969915335&amp;doi=10.5220%2f0005726906480655&amp;partnerID=40&amp;md5=c074a8c0533dcbcee72b05e382e1e822</t>
  </si>
  <si>
    <t>Design and evaluation of learning motivation, and achievement on mobile knowledge sharing system for game design course acceptance</t>
  </si>
  <si>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</si>
  <si>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</si>
  <si>
    <t>Su, C.-H. &amp; Fan, K.-K.</t>
  </si>
  <si>
    <t>1197-1208</t>
  </si>
  <si>
    <t>https://www.scopus.com/inward/record.uri?eid=2-s2.0-84920369488&amp;doi=10.6138%2fJIT.2014.15.7.14&amp;partnerID=40&amp;md5=fd067fd38f50d1095338574e24f1f77d</t>
  </si>
  <si>
    <t>Implementation of the chinese chess game with the computer using artificial intelligence</t>
  </si>
  <si>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</si>
  <si>
    <t>Algorithms; Artificial intelligence; Graph theory; Intelligent robots; Mobile robots; Robots; User interfaces, Artificial intelligent; Chinese chess; Evaluation algorithm; Searching algorithms; Wireless RF interfaces, Computer games</t>
  </si>
  <si>
    <t>Su, K.-L.; Su, S.-T.; Hsia, K.-H. &amp; Li, B.-Y.</t>
  </si>
  <si>
    <t>ICIC Express Letters, Part B: Applications</t>
  </si>
  <si>
    <t>1353-1358</t>
  </si>
  <si>
    <t>https://www.scopus.com/inward/record.uri?eid=2-s2.0-84971467520&amp;partnerID=40&amp;md5=b6ee36b661e5d58d82da276c7fa8c697</t>
  </si>
  <si>
    <t>Using gamification to stimulate the cognitive ability of preschoolers</t>
  </si>
  <si>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</si>
  <si>
    <t>Sudarmilah, E. &amp; Arbain, A. F. B.</t>
  </si>
  <si>
    <t>1250-1256</t>
  </si>
  <si>
    <t>https://www.scopus.com/inward/record.uri?eid=2-s2.0-85066760760&amp;partnerID=40&amp;md5=30371ebf5fb5c89bab3d374bb4ae8344</t>
  </si>
  <si>
    <t>Game education of disaster mitigation: A systematic literature review</t>
  </si>
  <si>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</si>
  <si>
    <t>Sudarmilah, E.; Wahab, I. H. A.; Putri, D. A. P.; Pratisti, W. D. &amp; Yuliana, I.</t>
  </si>
  <si>
    <t>2940-2943</t>
  </si>
  <si>
    <t>https://www.scopus.com/inward/record.uri?eid=2-s2.0-85078460133&amp;doi=10.30534%2fijatcse%2f2019%2f42862019&amp;partnerID=40&amp;md5=bf2e3813e58479c7626911e5827f17d4</t>
  </si>
  <si>
    <t>Conceptualisation and development of medicines research and development game for pharmacy students</t>
  </si>
  <si>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</si>
  <si>
    <t>Human computer interaction; Medicine; Students, Balanced design; Conceptualisation; Game development; Pharmacy; Research and development, Software design</t>
  </si>
  <si>
    <t>Suleman, F.</t>
  </si>
  <si>
    <t>651-657</t>
  </si>
  <si>
    <t>https://www.scopus.com/inward/record.uri?eid=2-s2.0-84996799386&amp;partnerID=40&amp;md5=0056c6b56c27bb9b46930a5cfba2f61c</t>
  </si>
  <si>
    <t>Implementation of Mobile game for Religion Learning</t>
  </si>
  <si>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</si>
  <si>
    <t>Human computer interaction, Information and technologies; Learning experiences; Learning materials; Popular cultures; Social constructions; Teaching methods; Use case diagram; User requirements, Engineering education</t>
  </si>
  <si>
    <t>Sulistiyo, E.; Vindy; Anwar, N.; Warnars, D. T. S.; Wibawa, S. C.; Brotosaputro, G.; Kristiadi, D. P.; Warnars, H. L. H. S. &amp; Hashimoto, K.</t>
  </si>
  <si>
    <t>TALE 2019 - 2019 IEEE International Conference on Engineering, Technology and Education</t>
  </si>
  <si>
    <t>https://www.scopus.com/inward/record.uri?eid=2-s2.0-85096618096&amp;doi=10.1109%2fTALE48000.2019.9225918&amp;partnerID=40&amp;md5=5e9ede0ca5de15ce275fce3a76d8a539</t>
  </si>
  <si>
    <t>Analysis and application of MD2 file format</t>
  </si>
  <si>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</si>
  <si>
    <t>Animation files; Basic structure; File formats; Video game, Access control, Animation</t>
  </si>
  <si>
    <t>Sun, H. &amp; Pang, M.</t>
  </si>
  <si>
    <t>Proceedings of 2009 IEEE International Conference on Network Infrastructure and Digital Content, IEEE IC-NIDC2009</t>
  </si>
  <si>
    <t>764-768</t>
  </si>
  <si>
    <t>https://www.scopus.com/inward/record.uri?eid=2-s2.0-77649292891&amp;doi=10.1109%2fICNIDC.2009.5360935&amp;partnerID=40&amp;md5=4e9a8615317529f97f032186bfa0fb71</t>
  </si>
  <si>
    <t>A visualisation course in a game development curriculum</t>
  </si>
  <si>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</si>
  <si>
    <t>Computer games; Data visualization; Software design; Visualization, Computer science curricula; Course structure; Design and evaluations; Digital games; Game development; Information visualisation; University course; Visual Aesthetics, Curricula</t>
  </si>
  <si>
    <t>Sundstedt, V.</t>
  </si>
  <si>
    <t>https://www.scopus.com/inward/record.uri?eid=2-s2.0-85051289588&amp;doi=10.2312%2feged.20161020&amp;partnerID=40&amp;md5=d36d90d00be8b0463ce84b781dc8cddb</t>
  </si>
  <si>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Author(s).</t>
  </si>
  <si>
    <t>Sundstedty, V.</t>
  </si>
  <si>
    <t>https://www.scopus.com/inward/record.uri?eid=2-s2.0-85093982525&amp;doi=10.2312%2feged.20161020&amp;partnerID=40&amp;md5=f56bb7bb107c6817a1f49c8bbfe1076b</t>
  </si>
  <si>
    <t>Computer games and traditional CS courses</t>
  </si>
  <si>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</si>
  <si>
    <t>Computer game; Game development; Game Programming; Introductory programming; Video game, Computer programming; Curricula; Laboratories, Teaching</t>
  </si>
  <si>
    <t>Sung, K.</t>
  </si>
  <si>
    <t>Communications of the ACM</t>
  </si>
  <si>
    <t>https://www.scopus.com/inward/record.uri?eid=2-s2.0-71149096437&amp;doi=10.1145%2f1610252.1610273&amp;partnerID=40&amp;md5=0c8dca38bddb97fc1b616d7707709c1f</t>
  </si>
  <si>
    <t>Effect of learning styles on students' motivation and learning achievement in digital game-based learning</t>
  </si>
  <si>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</si>
  <si>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</si>
  <si>
    <t>Sung, H.-Y.; Hwang, G.-J.; Hung, C.-M. &amp; Huang, I.-W.</t>
  </si>
  <si>
    <t>Proceedings of the 2012 IIAI International Conference on Advanced Applied Informatics, IIAIAAI 2012</t>
  </si>
  <si>
    <t>258-262</t>
  </si>
  <si>
    <t>https://www.scopus.com/inward/record.uri?eid=2-s2.0-84870832729&amp;doi=10.1109%2fIIAI-AAI.2012.59&amp;partnerID=40&amp;md5=fce4e18d45a6cd8bb2232eb172f28970</t>
  </si>
  <si>
    <t>Facilitating effective digital game-based learning behaviors and learning performances of students based on a collaborative knowledge construction strategy</t>
  </si>
  <si>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</si>
  <si>
    <t>Sung, H.-Y. &amp; Hwang, G.-J.</t>
  </si>
  <si>
    <t>118-134</t>
  </si>
  <si>
    <t>https://www.scopus.com/inward/record.uri?eid=2-s2.0-85012277313&amp;doi=10.1080%2f10494820.2017.1283334&amp;partnerID=40&amp;md5=86302f925afde7d590454440e95abcbc</t>
  </si>
  <si>
    <t>Developing a scenario-based video game generation framework for computer and virtual reality environments: a comparative usability study</t>
  </si>
  <si>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</si>
  <si>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</si>
  <si>
    <t>Surer, E.; Erkayaoğlu, M.; Öztürk, Z. N.; Yücel, F.; Bıyık, E. A.; Altan, B.; Şenderin, B.; Oğuz, Z.; Gürer, S. &amp; Düzgün, H. Ş.</t>
  </si>
  <si>
    <t>Journal on Multimodal User Interfaces</t>
  </si>
  <si>
    <t>393-411</t>
  </si>
  <si>
    <t>https://www.scopus.com/inward/record.uri?eid=2-s2.0-85094866945&amp;doi=10.1007%2fs12193-020-00348-6&amp;partnerID=40&amp;md5=a7bbb7749f0643a633365d3b8b120db6</t>
  </si>
  <si>
    <t>Quality measurement for serious games</t>
  </si>
  <si>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</si>
  <si>
    <t>Computer games; Human computer interaction, Game contents; Learning materials; Learning media; Motivational factors; Quality factors; Quality measurements; Quality metrices; Video game, Serious games</t>
  </si>
  <si>
    <t>Suryapranata, L. K. P.; Gaol, F. L.; Soewito, B.; Warnars, H. L. H. S. &amp; Kusuma, G. P.</t>
  </si>
  <si>
    <t>Proceedings - 2017 International Conference on Applied Computer and Communication Technologies, ComCom 2017</t>
  </si>
  <si>
    <t>https://www.scopus.com/inward/record.uri?eid=2-s2.0-85043452954&amp;doi=10.1109%2fCOMCOM.2017.8167098&amp;partnerID=40&amp;md5=74f7abc7b4e35da71a41d9bc25d1a882</t>
  </si>
  <si>
    <t>Blindshell - User interface for visually impaired users</t>
  </si>
  <si>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</si>
  <si>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</si>
  <si>
    <t>Svobodnik, P.; Novak, D. &amp; Cerman, M.</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</si>
  <si>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</si>
  <si>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383-385</t>
  </si>
  <si>
    <t>https://www.scopus.com/inward/record.uri?eid=2-s2.0-84929378592&amp;partnerID=40&amp;md5=6985f4e60e4b187e3defbd3c7ff78c71</t>
  </si>
  <si>
    <t>Women build games, seriously</t>
  </si>
  <si>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</si>
  <si>
    <t>Computer game; Game projects; Gender; Serious games; Software engineering course, Computer software; Curricula; Education computing; Engineering education; Human computer interaction, Students</t>
  </si>
  <si>
    <t>Sweedyk, E.</t>
  </si>
  <si>
    <t>171-176</t>
  </si>
  <si>
    <t>https://www.scopus.com/inward/record.uri?eid=2-s2.0-79954438287&amp;doi=10.1145%2f1953163.1953218&amp;partnerID=40&amp;md5=8e8de04ba45d5fef1e78aef1c4936bd0</t>
  </si>
  <si>
    <t>How middle school teachers solved our SE project problems</t>
  </si>
  <si>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</si>
  <si>
    <t>Computer game; Current models; External customers; Game projects; Middle school; Software engineering projects, Education computing; Engineering education; Models; Personnel training; Software engineering; Teaching, Technical presentations</t>
  </si>
  <si>
    <t>2011 24th IEEE-CS Conference on Software Engineering Education and Training, CSEE and T 2011 - Proceedings</t>
  </si>
  <si>
    <t>449-453</t>
  </si>
  <si>
    <t>https://www.scopus.com/inward/record.uri?eid=2-s2.0-79960011161&amp;doi=10.1109%2fCSEET.2011.5876123&amp;partnerID=40&amp;md5=c263107eb4d543fb3f1842a043569384</t>
  </si>
  <si>
    <t>GameFlow heuristics for designing and evaluating real-time strategy games</t>
  </si>
  <si>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</si>
  <si>
    <t>enjoyment; evaluation; flow; Game design; games; heuristics, Interactive computer graphics; Models; Real time systems, Human computer interaction</t>
  </si>
  <si>
    <t>Sweetser, P.; Johnson, D.; Ozdowska, A. &amp; Wyeth, P.</t>
  </si>
  <si>
    <t>https://www.scopus.com/inward/record.uri?eid=2-s2.0-84865311053&amp;doi=10.1145%2f2336727.2336728&amp;partnerID=40&amp;md5=909505fea2d8ba9fa988879a05296d76</t>
  </si>
  <si>
    <t>GameFlow 2020: 15 Years of a Model of Player Enjoyment</t>
  </si>
  <si>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</si>
  <si>
    <t>Interactive computer systems, Game experience; Gameflow; Player experience, Human computer interaction</t>
  </si>
  <si>
    <t>Sweetser, P.</t>
  </si>
  <si>
    <t>705-711</t>
  </si>
  <si>
    <t>https://www.scopus.com/inward/record.uri?eid=2-s2.0-85101733948&amp;doi=10.1145%2f3441000.3441048&amp;partnerID=40&amp;md5=f727253a1c50fa9163d2baac4d6140fc</t>
  </si>
  <si>
    <t>Buying the unreal: Drivers of virtual item purchase in video games</t>
  </si>
  <si>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</si>
  <si>
    <t>Big data; Information management; Purchasing; Sales; Software engineering, Action modeling; Driving factors; Gameplay; Response model; Systematic literature review; Video game; Virtual goods; Virtual items, Human computer interaction</t>
  </si>
  <si>
    <t>Syahrizal, A.; Purwandari, B.; Mishbah, M. &amp; Dzulfikar, M. F.</t>
  </si>
  <si>
    <t>https://www.scopus.com/inward/record.uri?eid=2-s2.0-85082002284&amp;doi=10.1145%2f3378936.3378948&amp;partnerID=40&amp;md5=ad0ffdf004c1a429378dca9d354d5f9a</t>
  </si>
  <si>
    <t>The boy-robot should bark! - Children's impressions of agent migration into diverse embodiments</t>
  </si>
  <si>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</si>
  <si>
    <t>Agent migrations; Electronic toys; Group discussions; Migrating agents; Potential users; Video game; Virtual character, Circuit simulation; Software engineering, Artificial intelligence</t>
  </si>
  <si>
    <t>Syrdal, D. S.; Koay, K. L.; Walters, M. L. &amp; Dautenhahn, K.</t>
  </si>
  <si>
    <t>https://www.scopus.com/inward/record.uri?eid=2-s2.0-84859077391&amp;partnerID=40&amp;md5=c4e52880e9ec7b2c890fc99e2f1b107a</t>
  </si>
  <si>
    <t>A modular timed graph transformation language for simulation-based design</t>
  </si>
  <si>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</si>
  <si>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</si>
  <si>
    <t>Syriani, E. &amp; Vangheluwe, H.</t>
  </si>
  <si>
    <t>387-414</t>
  </si>
  <si>
    <t>https://www.scopus.com/inward/record.uri?eid=2-s2.0-84878171515&amp;doi=10.1007%2fs10270-011-0205-0&amp;partnerID=40&amp;md5=3ce45946ec3e9339ce4ca463e6972bb2</t>
  </si>
  <si>
    <t>Socio-cognitive gamification: general framework for educational games</t>
  </si>
  <si>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</si>
  <si>
    <t>Biofeedback; Education; Physiology; Social aspects; User interfaces, Educational game; Gamification; Gaming experiences; Hybrid model; Learning experiences; Learning materials; Physiological measurement; Physiological sensors, Human computer interaction</t>
  </si>
  <si>
    <t>Szegletes, L.; Koles, M. &amp; Forstner, B.</t>
  </si>
  <si>
    <t>395-401</t>
  </si>
  <si>
    <t>https://www.scopus.com/inward/record.uri?eid=2-s2.0-84947807987&amp;doi=10.1007%2fs12193-015-0183-6&amp;partnerID=40&amp;md5=e80660c5b809c0310badf81aa9d479fc</t>
  </si>
  <si>
    <t>Emotion recognition using physiological signals</t>
  </si>
  <si>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</si>
  <si>
    <t>Physiology; Signal processing; Speech recognition, Affect aware applications; Affective Computing; Biosignals; Emotion recognition; Human emotion; Multimedia presentation; Physiological signals; Video game, Biomedical signal processing</t>
  </si>
  <si>
    <t>Szwoch, W.</t>
  </si>
  <si>
    <t>https://www.scopus.com/inward/record.uri?eid=2-s2.0-84960130497&amp;doi=10.1145%2f2814464.2814479&amp;partnerID=40&amp;md5=e86ae243cb07733c9462367ac03f1dae</t>
  </si>
  <si>
    <t>Design elements of affect aware video games</t>
  </si>
  <si>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</si>
  <si>
    <t>Computer games; Design; Middleware, Affective Computing; Design and development process; Design elements; Emotion recognition; Input sensor; Level of difficulties; Middleware frameworks; Video game, Human computer interaction</t>
  </si>
  <si>
    <t>Szwoch, M.</t>
  </si>
  <si>
    <t>https://www.scopus.com/inward/record.uri?eid=2-s2.0-84960093805&amp;doi=10.1145%2f2814464.2814482&amp;partnerID=40&amp;md5=87be0d385ba2f593293055e148c1c3a6</t>
  </si>
  <si>
    <t>Model of emotions for game players</t>
  </si>
  <si>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</si>
  <si>
    <t>Computer games; Interactive computer graphics, Affective Computing; Game players; Video game, Human computer interaction</t>
  </si>
  <si>
    <t>Proceedings - 2015 8th International Conference on Human System Interaction, HSI 2015</t>
  </si>
  <si>
    <t>285-290</t>
  </si>
  <si>
    <t>https://www.scopus.com/inward/record.uri?eid=2-s2.0-84945946744&amp;doi=10.1109%2fHSI.2015.7170681&amp;partnerID=40&amp;md5=66baa42d484dab356e6310902bf970d5</t>
  </si>
  <si>
    <t>3D Optical Reconstruction of Building Interiors for Game Development</t>
  </si>
  <si>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</si>
  <si>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</si>
  <si>
    <t>Szwoch, M. &amp; Bartoszewski, D.</t>
  </si>
  <si>
    <t>114-124</t>
  </si>
  <si>
    <t>https://www.scopus.com/inward/record.uri?eid=2-s2.0-85072853633&amp;doi=10.1007%2f978-3-030-31254-1_15&amp;partnerID=40&amp;md5=3cf6ab41bd7d6366cad68ce6e34ac428</t>
  </si>
  <si>
    <t>On a concept of computer game implementation based on a temporal logic</t>
  </si>
  <si>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</si>
  <si>
    <t>Computer circuits; Computer games; Software design; Temporal logic, Game development; In contexts; Logical inference; Mathematical tools; Storylines; Time dependency, High energy physics</t>
  </si>
  <si>
    <t>Szymaska, E.; Adamek, M. J. &amp; Mulawka, J. J.</t>
  </si>
  <si>
    <t>https://www.scopus.com/inward/record.uri?eid=2-s2.0-85029488712&amp;doi=10.1117%2f12.2280400&amp;partnerID=40&amp;md5=fbaf3d90c52847c955b7f41eac53bbc7</t>
  </si>
  <si>
    <t>Effectiveness and fun metrics in a pervasive game experience: A systematic literature review</t>
  </si>
  <si>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</si>
  <si>
    <t>Computer games; Information systems; Information use; Interactive computer graphics, Analysis of measurements; Effectiveness; Game experience; Metrics; Systematic literature review; Technological development; User experience; User experience requirements, Human computer interaction</t>
  </si>
  <si>
    <t>Taborda, J. P.; Arango-López, J.; Collazos, C. A.; Vela, F. L. G. &amp; Moreira, F.</t>
  </si>
  <si>
    <t>184-194</t>
  </si>
  <si>
    <t>https://www.scopus.com/inward/record.uri?eid=2-s2.0-85065092128&amp;doi=10.1007%2f978-3-030-16187-3_18&amp;partnerID=40&amp;md5=bdfd330b7b9f033d147c5d7ec85d72c9</t>
  </si>
  <si>
    <t>Analyzing effectiveness and fun through metrics applied to pervasive gaming experiences</t>
  </si>
  <si>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</si>
  <si>
    <t>Human computer interaction, Game experience; Hand in hands; Pervasive game; Pervasive gaming; Technological development; User experience requirements; Video game, User experience</t>
  </si>
  <si>
    <t>Taborda Mosquera, J. P.; Arango-López, J.; Gutiérrez Vela, F. L.; Collazos, C. &amp; Moreira, F.</t>
  </si>
  <si>
    <t>545-554</t>
  </si>
  <si>
    <t>https://www.scopus.com/inward/record.uri?eid=2-s2.0-85094805525&amp;doi=10.1007%2fs10209-020-00768-x&amp;partnerID=40&amp;md5=1138ff47c2d8a71731a299d71472e7b1</t>
  </si>
  <si>
    <t>Developing Computer Hex Using Global and local evaluation based on board network characteristics</t>
  </si>
  <si>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</si>
  <si>
    <t>Artificial intelligence; Function evaluation; Software testing; Support vector machines, Betweenness centrality; Electric circuit model; Evaluation function; Monte-Carlo tree searches; Network characteristics; On-board network; Shortest path, Computer games</t>
  </si>
  <si>
    <t>Takada, K.; Honjo, M.; Iizuka, H. &amp; Yamamoto, M.</t>
  </si>
  <si>
    <t>235-246</t>
  </si>
  <si>
    <t>https://www.scopus.com/inward/record.uri?eid=2-s2.0-84954195152&amp;doi=10.1007%2f978-3-319-27992-3_21&amp;partnerID=40&amp;md5=5476a7c058265d6559df21fcfd59a235</t>
  </si>
  <si>
    <t>Computer Hex Algorithm Using a Move Evaluation Method Based on a Convolutional Neural Network</t>
  </si>
  <si>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</si>
  <si>
    <t>Artificial intelligence; Convolution; Function evaluation; Molybdenum compounds; Neural networks; Software testing, CNN models; Comparison result; Connection games; Convolutional neural network; Convolutional Neural Networks (CNN); Evaluation modeling; Minimax, Computer games</t>
  </si>
  <si>
    <t>Takada, K.; Iizuka, H. &amp; Yamamoto, M.</t>
  </si>
  <si>
    <t>19-33</t>
  </si>
  <si>
    <t>https://www.scopus.com/inward/record.uri?eid=2-s2.0-85042552432&amp;doi=10.1007%2f978-3-319-75931-9_2&amp;partnerID=40&amp;md5=07a8c26443ba8017a65b5e0357192989</t>
  </si>
  <si>
    <t>Reinforcement Learning for Creating Evaluation Function Using Convolutional Neural Network in Hex</t>
  </si>
  <si>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</si>
  <si>
    <t>Computer games; Convolution; Neural networks; Reinforcement learning; Software testing; Supervised learning; Teaching, Board games; Convolutional neural network; Convolutional Neural Networks (CNN); Evaluation accuracy; Evaluation function; Search time; Self-play, Function evaluation</t>
  </si>
  <si>
    <t>Proceedings - 2017 Conference on Technologies and Applications of Artificial Intelligence, TAAI 2017</t>
  </si>
  <si>
    <t>https://www.scopus.com/inward/record.uri?eid=2-s2.0-85048364271&amp;doi=10.1109%2fTAAI.2017.16&amp;partnerID=40&amp;md5=b7cf3e48936bfe96df3d048702459b5c</t>
  </si>
  <si>
    <t>Emerging collective intelligence in Othello players evolved by differential evolution</t>
  </si>
  <si>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</si>
  <si>
    <t>Artificial intelligence; Evolutionary algorithms; Function evaluation; Game theory; Optimization, Collective intelligences; Differential Evolution; Evaluation function; Game players; Game playing; Majority vote; Othello; Two-player games, Computer games</t>
  </si>
  <si>
    <t>Takahama, T. &amp; Sakai, S.</t>
  </si>
  <si>
    <t>2015 IEEE Conference on Computational Intelligence and Games, CIG 2015 - Proceedings</t>
  </si>
  <si>
    <t>https://www.scopus.com/inward/record.uri?eid=2-s2.0-84964555791&amp;doi=10.1109%2fCIG.2015.7317954&amp;partnerID=40&amp;md5=98d75bee1dc6f21a3c6f28d604d8d830</t>
  </si>
  <si>
    <t>RUIS - A toolkit for developing virtual reality applications with spatial interaction</t>
  </si>
  <si>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</si>
  <si>
    <t>Application programs; Three dimensional computer graphics; Virtual reality, 3D user interface; Design Principles; Full-body interaction; Interface system; Software toolkits; Spatial interaction; Spatial user interfaces; Unity, User interfaces</t>
  </si>
  <si>
    <t>Takala, T. M.</t>
  </si>
  <si>
    <t>SUI 2014 - Proceedings of the 2nd ACM Symposium on Spatial User Interaction</t>
  </si>
  <si>
    <t>https://www.scopus.com/inward/record.uri?eid=2-s2.0-84910608077&amp;doi=10.1145%2f2659766.2659774&amp;partnerID=40&amp;md5=aaf4388180e38d3b417e8c694ed38cc3</t>
  </si>
  <si>
    <t>Blending Immersive Gameplay with Intense Exercise using Asynchronous Exergaming</t>
  </si>
  <si>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</si>
  <si>
    <t>Blending; Gas engineering; Interactive computer graphics; Software engineering, Exergame; Game design; Proof of concept; Prototype; Role-playing game, Human computer interaction</t>
  </si>
  <si>
    <t>Tan, J.; Kumar, R. &amp; Ralph, P.</t>
  </si>
  <si>
    <t>https://www.scopus.com/inward/record.uri?eid=2-s2.0-84974711036&amp;doi=10.1145%2f2896958.2896959&amp;partnerID=40&amp;md5=18ee14527c27ce3ff4174ceb52fb209a</t>
  </si>
  <si>
    <t>Trusted teammates: Commercial digital games can be effective trust-building tools</t>
  </si>
  <si>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</si>
  <si>
    <t>Human computer interaction; Icebreakers; Interactive computer graphics; Interactive computer systems, Digital games; Team effectiveness; Trust; Virtual team; Workgroups, Computer games</t>
  </si>
  <si>
    <t>Tan, E. &amp; Cox, A. L.</t>
  </si>
  <si>
    <t>705-713</t>
  </si>
  <si>
    <t>https://www.scopus.com/inward/record.uri?eid=2-s2.0-85074863336&amp;doi=10.1145%2f3341215.3356296&amp;partnerID=40&amp;md5=6a92edb418d4958b1f965ef5cf13d35c</t>
  </si>
  <si>
    <t>Mathematics Gamification in Mobile App Software for Personalized Learning at Scale</t>
  </si>
  <si>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</si>
  <si>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</si>
  <si>
    <t>Tan, C. W.; Ling, L.; Yu, P.-D.; Hang, C. N. &amp; Wong, M. F.</t>
  </si>
  <si>
    <t>2020 9th IEEE Integrated STEM Education Conference, ISEC 2020</t>
  </si>
  <si>
    <t>https://www.scopus.com/inward/record.uri?eid=2-s2.0-85104978868&amp;doi=10.1109%2fISEC49744.2020.9397846&amp;partnerID=40&amp;md5=b6f8117968281129b0e7f3d795145f81</t>
  </si>
  <si>
    <t>A model-driven framework to support development of serious games for game-based learning</t>
  </si>
  <si>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</si>
  <si>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</si>
  <si>
    <t>Tang, S. &amp; Hanneghan, M.</t>
  </si>
  <si>
    <t>Proceedings - 3rd International Conference on Developments in eSystems Engineering, DeSE 2010</t>
  </si>
  <si>
    <t>95-100</t>
  </si>
  <si>
    <t>https://www.scopus.com/inward/record.uri?eid=2-s2.0-79952046618&amp;doi=10.1109%2fDeSE.2010.23&amp;partnerID=40&amp;md5=8a4d64698c3861c7d3865f647c2605ac</t>
  </si>
  <si>
    <t>Game content model: An ontology for documenting serious game design</t>
  </si>
  <si>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</si>
  <si>
    <t>Game design; Game modelling; Game-based Learning; Model driven development; Serious games, Computer software; Human computer interaction; Software design, Specifications</t>
  </si>
  <si>
    <t>431-436</t>
  </si>
  <si>
    <t>https://www.scopus.com/inward/record.uri?eid=2-s2.0-84858041987&amp;doi=10.1109%2fDeSE.2011.68&amp;partnerID=40&amp;md5=8b7459d5a5513eb115ca1640cb43539e</t>
  </si>
  <si>
    <t>State of the art model driven game development: A survey of technological solutions for game-based learning</t>
  </si>
  <si>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</si>
  <si>
    <t>Journal of Interactive Learning Research</t>
  </si>
  <si>
    <t>551-605</t>
  </si>
  <si>
    <t>https://www.scopus.com/inward/record.uri?eid=2-s2.0-84858013258&amp;partnerID=40&amp;md5=97c4d7ba8aa2d8c7e0309e6b3688df24</t>
  </si>
  <si>
    <t>Research on artificial intelligence algorithm and its application in games</t>
  </si>
  <si>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</si>
  <si>
    <t>Computer games; Manufacture; Software design, Artificial intelligence algorithms; Artificial intelligence technologies; Game artificial intelligence; Game development; Intelligent technology; ITS applications; Non-player character; Present situation, Artificial intelligence</t>
  </si>
  <si>
    <t>Tang, C.; Wang, Z.; Sima, X. &amp; Zhang, L.</t>
  </si>
  <si>
    <t>Proceedings - 2020 2nd International Conference on Artificial Intelligence and Advanced Manufacture, AIAM 2020</t>
  </si>
  <si>
    <t>386-389</t>
  </si>
  <si>
    <t>https://www.scopus.com/inward/record.uri?eid=2-s2.0-85106629193&amp;doi=10.1109%2fAIAM50918.2020.00085&amp;partnerID=40&amp;md5=b30e5dd0833880083bde7b666141f650</t>
  </si>
  <si>
    <t>Development of a Digital Citizenship Computer Game with a Contextual Decision-Making-Oriented Approach</t>
  </si>
  <si>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</si>
  <si>
    <t>Computer aided instruction; Decision making; Educational technology; Learning systems; Motivation; Students, Digital awareness; Digital natives; Interactive learning environment; K-12 education; Learning strategy, Computer games</t>
  </si>
  <si>
    <t>Tapingkae, P.; Panjaburee, P. &amp; Srisawasdi, N.</t>
  </si>
  <si>
    <t>230-234</t>
  </si>
  <si>
    <t>https://www.scopus.com/inward/record.uri?eid=2-s2.0-85054036552&amp;doi=10.1109%2fISET.2018.00058&amp;partnerID=40&amp;md5=8cd34a0dd9c8fd455dc7077c0dc6a417</t>
  </si>
  <si>
    <t>A strategy for the development of computational thinking from game design specifications</t>
  </si>
  <si>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</si>
  <si>
    <t>Computer games; Planning; Specifications, Computacional thinking; Computational thinkings; Controlled natural language; Digital games; Game design; Learning; Model-driven Engineering; Teaching and learning, Students</t>
  </si>
  <si>
    <t>Tavares Fernandes, K.; Lucena, M. &amp; Aranha, E.</t>
  </si>
  <si>
    <t>386-388</t>
  </si>
  <si>
    <t>https://www.scopus.com/inward/record.uri?eid=2-s2.0-85072936689&amp;doi=10.1109%2fICALT.2019.00122&amp;partnerID=40&amp;md5=b0efd21679a84c21480498ac598f6642</t>
  </si>
  <si>
    <t>The science and art of computer games development for undergraduate students</t>
  </si>
  <si>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</si>
  <si>
    <t>Computer game; Computer game development; Computer games education; Ease-of-use; General publics; Interactivity; Internet based; Specific segments; Technical activities; Undergraduate students, Education computing; Game theory; Students; Teaching; Word processing, Computer software</t>
  </si>
  <si>
    <t>Taylor, M. J. &amp; Baskett, M.</t>
  </si>
  <si>
    <t>https://www.scopus.com/inward/record.uri?eid=2-s2.0-67949120192&amp;doi=10.1145%2f1541895.1541904&amp;partnerID=40&amp;md5=ea7f55ce4ccfc621acb4c1375f6e0b25</t>
  </si>
  <si>
    <t>Animation as an aid for higher education computing teaching</t>
  </si>
  <si>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</si>
  <si>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</si>
  <si>
    <t>Taylor, M. &amp; Pountney, D.</t>
  </si>
  <si>
    <t>https://www.scopus.com/inward/record.uri?eid=2-s2.0-77949356276&amp;doi=10.1007%2f978-3-642-11245-4_18&amp;partnerID=40&amp;md5=b3fafda261d1e0e445df25c1256ca1ab</t>
  </si>
  <si>
    <t>Game Theory for Computer Games Design</t>
  </si>
  <si>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</si>
  <si>
    <t>Taylor, M.; Baskett, M.; Reilly, D. &amp; Ravindran, S.</t>
  </si>
  <si>
    <t>843-855</t>
  </si>
  <si>
    <t>https://www.scopus.com/inward/record.uri?eid=2-s2.0-85072099432&amp;doi=10.1177%2f1555412017740497&amp;partnerID=40&amp;md5=94d98814e314b7487a0e3d5bddb7332f</t>
  </si>
  <si>
    <t>Resource-aware decentralized adaptive computational offloading and task-caching for multi-access edge computing</t>
  </si>
  <si>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</si>
  <si>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</si>
  <si>
    <t>Tefera, G.; She, K.; Deeba, F. &amp; Ahmed, A.</t>
  </si>
  <si>
    <t>39-43</t>
  </si>
  <si>
    <t>https://www.scopus.com/inward/record.uri?eid=2-s2.0-85071525180&amp;doi=10.1145%2f3341069.3341075&amp;partnerID=40&amp;md5=e9195e44ffc0d9b3149423f7ca2fb390</t>
  </si>
  <si>
    <t>Past Our Prime: A Study of Age and Play Style Development in Battlefield 3</t>
  </si>
  <si>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</si>
  <si>
    <t>Artificial intelligence; Software engineering, Cognitive performance; Multiplayer games; User Modeling; Video game, Human computer interaction</t>
  </si>
  <si>
    <t>Tekofsky, S.; Spronck, P.; Goudbeek, M.; Plaat, A. &amp; Van Den Herik, J.</t>
  </si>
  <si>
    <t>292-303</t>
  </si>
  <si>
    <t>https://www.scopus.com/inward/record.uri?eid=2-s2.0-84959191564&amp;doi=10.1109%2fTCIAIG.2015.2393433&amp;partnerID=40&amp;md5=e0bd2403ce652eb9ef05e752a89ac58e</t>
  </si>
  <si>
    <t>Models as bridges from design thinking to engineering</t>
  </si>
  <si>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</si>
  <si>
    <t>Computer games; Computer graphics; Computer vision; Image processing; Innovation; Models; Software engineering; User centered design; Visualization, Critical links; Design models; Design thinking; Interaction model; Multi-disciplinary designs; Smooth transitions, Human computer interaction</t>
  </si>
  <si>
    <t>Tellioǧlu, H.</t>
  </si>
  <si>
    <t>https://www.scopus.com/inward/record.uri?eid=2-s2.0-85040110008&amp;partnerID=40&amp;md5=59adda1f35dbae469bb2fcd1f4f6e83f</t>
  </si>
  <si>
    <t>Applying thematic analysis to define an awareness interpretation for collaborative computer games</t>
  </si>
  <si>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</si>
  <si>
    <t>Distributed computer systems; Interactive computer graphics; Software design, Awareness; Collaborative tasks; Game development; Gamespace awareness; Massively multiplayer games; Team members; Thematic analysis, Computer games</t>
  </si>
  <si>
    <t>Teruel, M. A.; Navarro, E.; González, P.; López-Jaquero, V. &amp; Montero, F.</t>
  </si>
  <si>
    <t>https://www.scopus.com/inward/record.uri?eid=2-s2.0-84990878602&amp;partnerID=40&amp;md5=0cb98873736f943306cdd52c0d47a524</t>
  </si>
  <si>
    <t>Context: Collaborative computer games have evolved from single-player to massively multiplayer awareness-demanding games, usually involving collaboration to achieve team goals. As a consequence of such evolution, these players should be provided with awareness information that enables them to perform collaborative tasks with other team members. Objective: The objective of this work is the analysis of current awareness interpretations in order to develop an awareness interpretation that collects the awareness needs of such games. Method: This analysis has been conducted by means of a step-by-step Thematic Analysis of current interpretations that led us to extract the most relevant awareness elements defined in existing interpretations. The developed awareness interpretation was empirically evaluated by means of several surveys aimed at assessing whether the implementation of the interpretation elements in a game would improve the players enjoyment. Results: The Thematic Synthesis Analysis concluded that none of the current awareness interpretations can deal properly with collaborative computer games, specifically due to collaboration and social &amp; group dynamics. This Thematic Synthesis Analysis led us to coin Gamespace Awareness , a new awareness interpretation based on a combination of the previously analyzed awareness interpretations, which is suitable for collaborative computer games. The interpretation was positively evaluated for two games, namely a first person shooter and a real-time strategy game. Conclusions: Gamespace Awareness combines the potential awareness elements needed for collaborative computer games, making it possible to identify the awareness requirements of these games from the very beginning. © 2016 Elsevier B.V. All rights reserved.</t>
  </si>
  <si>
    <t>Software design; Distributed computer systems; Interactive computer graphics, Awareness; Awareness information; Empirical evaluations; First person shooter; Game development; Gamespace awareness; Massively multiplayer; Real-time strategy games, Computer games</t>
  </si>
  <si>
    <t>17-44</t>
  </si>
  <si>
    <t>https://www.scopus.com/inward/record.uri?eid=2-s2.0-84962859190&amp;doi=10.1016%2fj.infsof.2016.01.009&amp;partnerID=40&amp;md5=145a3563a408dc1fc1107ecad91add61</t>
  </si>
  <si>
    <t>SEPBO: Trash separator bot VR game</t>
  </si>
  <si>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</si>
  <si>
    <t>Groundwater; Groundwater pollution; Health hazards; Land fill; Software engineering, Degree of satisfaction; Educational game; Environmental chain; Hazardous chemicals; Landfill site; Waste sorting; Web based, Computer games</t>
  </si>
  <si>
    <t>Theethum, T.; Iamcharoen, S.; Arpornrat, A. &amp; Vittayakorn, S.</t>
  </si>
  <si>
    <t>https://www.scopus.com/inward/record.uri?eid=2-s2.0-85112390495&amp;doi=10.1109%2fJCSSE53117.2021.9493830&amp;partnerID=40&amp;md5=3ecac356f00a7b7330a6c7d28ab0a111</t>
  </si>
  <si>
    <t>User experiences while playing dance-based exergames and the influence of different body motion sensing technologies</t>
  </si>
  <si>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</si>
  <si>
    <t>Body motions; Dance dance revolutions; Design implications; Health benefits; Oxygen consumption; Physiological measures; User experience; Video game consoles, Software engineering, Human computer interaction</t>
  </si>
  <si>
    <t>Thin, A. G.; Brown, C. &amp; Meenan, P.</t>
  </si>
  <si>
    <t>https://www.scopus.com/inward/record.uri?eid=2-s2.0-84874831509&amp;doi=10.1155%2f2013%2f603604&amp;partnerID=40&amp;md5=90b956c061b415795e598362dadef077</t>
  </si>
  <si>
    <t>Tracing player experience: A content analysis of player feedback tickets</t>
  </si>
  <si>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</si>
  <si>
    <t>Software design, Content analysis; Development process; Game development; Games user researches; Open development; Player experience; User experience; Video game, Human computer interaction</t>
  </si>
  <si>
    <t>Thominet, L.</t>
  </si>
  <si>
    <t>SIGDOC 2017 - 35th ACM International Conference on the Design of Communication</t>
  </si>
  <si>
    <t>https://www.scopus.com/inward/record.uri?eid=2-s2.0-85030243858&amp;doi=10.1145%2f3121113.3121218&amp;partnerID=40&amp;md5=9e90575dae0cd394b12e0542f6b3b5b4</t>
  </si>
  <si>
    <t>Not just users: Mapping the range of user roles in open development games projects</t>
  </si>
  <si>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</si>
  <si>
    <t>Human computer interaction; Interactive computer graphics; Quality assurance, Game development; Research participation; User experience; User roles; Video game, Software design</t>
  </si>
  <si>
    <t>SIGDOC 2019 - Proceedings of the 37th ACM International Conference on the Design of Communication</t>
  </si>
  <si>
    <t>https://www.scopus.com/inward/record.uri?eid=2-s2.0-85074801158&amp;doi=10.1145%2f3328020.3353937&amp;partnerID=40&amp;md5=748adbfa06af74c2d8642ca74b34929d</t>
  </si>
  <si>
    <t>Game design as a game</t>
  </si>
  <si>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</si>
  <si>
    <t>Design and tests; Game design; meta-game; Software engineering process; Special structure, Computer games; Computer supported cooperative work; Education; Problem solving, Software engineering</t>
  </si>
  <si>
    <t>Thompson, R. H. &amp; Tanimoto, S. L.</t>
  </si>
  <si>
    <t>https://www.scopus.com/inward/record.uri?eid=2-s2.0-84890095915&amp;doi=10.1109%2fGAS.2013.6632586&amp;partnerID=40&amp;md5=82536380fbaa5ae758daa0c6c3944613</t>
  </si>
  <si>
    <t>Opponent-based tactic selection for a first person shooter game</t>
  </si>
  <si>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</si>
  <si>
    <t>Adaptive AI; Opponent modeling; Quake 3; Student modeling; Video game, Artificial intelligence; Interactive computer graphics, Human computer interaction</t>
  </si>
  <si>
    <t>Thomson, D. &amp; Mitrovic, A.</t>
  </si>
  <si>
    <t>ICAART 2011 - Proceedings of the 3rd International Conference on Agents and Artificial Intelligence</t>
  </si>
  <si>
    <t>591-594</t>
  </si>
  <si>
    <t>https://www.scopus.com/inward/record.uri?eid=2-s2.0-79960146006&amp;partnerID=40&amp;md5=c43a0a3973ba2eff0f7fc09871382d75</t>
  </si>
  <si>
    <t>Towards Generating Image Assets Through Deep Learning for Game Development</t>
  </si>
  <si>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</si>
  <si>
    <t>Economic and social effects; Engineering research; Human computer interaction; Software design; Textures, Adversarial networks; Face synthesis; Game development; GANs; Learning network; Texture synthesis; Traditional approaches; Video game development, Deep learning</t>
  </si>
  <si>
    <t>Tilson, A. &amp; Gelowitz, C. M.</t>
  </si>
  <si>
    <t>2019 IEEE Canadian Conference of Electrical and Computer Engineering, CCECE 2019</t>
  </si>
  <si>
    <t>https://www.scopus.com/inward/record.uri?eid=2-s2.0-85074094020&amp;doi=10.1109%2fCCECE.2019.8861965&amp;partnerID=40&amp;md5=2fb5c248e7270448a98a3a0934bffd36</t>
  </si>
  <si>
    <t>Smart learning objects for ubiquitous learning environment</t>
  </si>
  <si>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</si>
  <si>
    <t>Computer games; Learning systems; Ontology; Students, Advanced informations; Individual learning; Introduction to artificial intelligences; Learning objects; Ontology-based methods; U-learning; Ubiquitous learning; Ubiquitous learning environment, Computer aided instruction</t>
  </si>
  <si>
    <t>Tipaksorn, W. &amp; Temdee, P.</t>
  </si>
  <si>
    <t>https://www.scopus.com/inward/record.uri?eid=2-s2.0-82855182070&amp;doi=10.5176%2f978-981-08-5480-5_084&amp;partnerID=40&amp;md5=230e3c5a4048687de143b49e3198c1cf</t>
  </si>
  <si>
    <t>Localization and regional aspects of game production - A research overview</t>
  </si>
  <si>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</si>
  <si>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Entertainment; Human computer interaction; Information systems; Information use; Software design, Cultural issue; Game development; Literature studies; Research overviews, Computer games</t>
  </si>
  <si>
    <t>Toftedahl, M.</t>
  </si>
  <si>
    <t>https://www.scopus.com/inward/record.uri?eid=2-s2.0-85101136348&amp;partnerID=40&amp;md5=19202117913bc6ec4ef8ed2d464aa3b7</t>
  </si>
  <si>
    <t>Educational digital games: Models and implementation</t>
  </si>
  <si>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</si>
  <si>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</si>
  <si>
    <t>Tokarieva, A. V.; Volkova, N. P.; Harkusha, I. V. &amp; Soloviev, V. N.</t>
  </si>
  <si>
    <t>74-89</t>
  </si>
  <si>
    <t>https://www.scopus.com/inward/record.uri?eid=2-s2.0-85072758016&amp;partnerID=40&amp;md5=bc18b614a2fc7be24237c15a98a917c0</t>
  </si>
  <si>
    <t>Development of a whack-a-mole game with haptic feedback for rehabilitation</t>
  </si>
  <si>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</si>
  <si>
    <t>Feedback; Haptic interfaces; Health care; Medical computing; Patient rehabilitation; Software design; Virtual reality, Collision handling; Force feedback; Game-based Learning; Haptic games; Haptic technology; Higher frequencies; Real time interactions; Real time simulations, Computer games</t>
  </si>
  <si>
    <t>Tokuyama, Y.; Janaka Rajapakse, R. P. C.; Miya, S. &amp; Konno, K.</t>
  </si>
  <si>
    <t>Proceedings - NICOGRAPH International 2016, NicoInt 2016</t>
  </si>
  <si>
    <t>29-35</t>
  </si>
  <si>
    <t>https://www.scopus.com/inward/record.uri?eid=2-s2.0-84991105184&amp;doi=10.1109%2fNicoInt.2016.6&amp;partnerID=40&amp;md5=d15d4118980daec7c890198814f51e9a</t>
  </si>
  <si>
    <t>Why is unit-testing in computer games difficult?</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</si>
  <si>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</si>
  <si>
    <t>Computer game; Expected values; Unit testing, Computer software; Human computer interaction; Mathematical models; Reengineering, Computer software maintenance</t>
  </si>
  <si>
    <t>Toll, D. &amp; Olsson, T.</t>
  </si>
  <si>
    <t>Proceedings of the European Conference on Software Maintenance and Reengineering, CSMR</t>
  </si>
  <si>
    <t>373-378</t>
  </si>
  <si>
    <t>https://www.scopus.com/inward/record.uri?eid=2-s2.0-84860543262&amp;doi=10.1109%2fCSMR.2012.46&amp;partnerID=40&amp;md5=6085bb703b0b3f6b6e48c3e3238d1333</t>
  </si>
  <si>
    <t>Improving programming skills in engineering education through problem-based game projects with Scratch</t>
  </si>
  <si>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</si>
  <si>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</si>
  <si>
    <t>Topalli, D. &amp; Cagiltay, N. E.</t>
  </si>
  <si>
    <t>https://www.scopus.com/inward/record.uri?eid=2-s2.0-85041485237&amp;doi=10.1016%2fj.compedu.2018.01.011&amp;partnerID=40&amp;md5=8cc1be00999d6348432366be87865dab</t>
  </si>
  <si>
    <t>Bubble Popper: Body Contact in Digital Games</t>
  </si>
  <si>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</si>
  <si>
    <t>Human computer interaction; Human engineering; Software design, Body contacts; Exergames; Exertion games; Exertion Interface; Game design; Movement-based interactions, Computer games</t>
  </si>
  <si>
    <t>Toprak, C.; Platt, J.; Ho, H. Y. &amp; Mueller, F.</t>
  </si>
  <si>
    <t>3139-3142</t>
  </si>
  <si>
    <t>https://www.scopus.com/inward/record.uri?eid=2-s2.0-84886417743&amp;doi=10.1145%2f2468356.2479630&amp;partnerID=40&amp;md5=e3537810f67cf26c7e08a3c438c53b14</t>
  </si>
  <si>
    <t>Implementing accessibility in educational videogames with &lt;e-Adventure&gt;</t>
  </si>
  <si>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</si>
  <si>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</si>
  <si>
    <t>Torrente, J.; Del Blanco, Á.; Moreno-Ger, P.; Martínez-Ortiz, I. &amp; Fernández-Manjón, B.</t>
  </si>
  <si>
    <t>57-66</t>
  </si>
  <si>
    <t>https://www.scopus.com/inward/record.uri?eid=2-s2.0-72049096166&amp;doi=10.1145%2f1631111.1631122&amp;partnerID=40&amp;md5=f8a757e4ef0a1f05f0497392cbff8ebc</t>
  </si>
  <si>
    <t>Eyes-free interfaces for educational games</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</si>
  <si>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</si>
  <si>
    <t>Accessibility; audio 3D; eAdventure; eyes-free games; Game authoring tool; Game-based Learning; Online learning; point-and-click interaction; Video game, Distance education; E-learning; Learning systems; Navigation systems; Students, Handicapped persons</t>
  </si>
  <si>
    <t>Torrente, J.; Marchiori, E. J.; Vallejo-Pinto, J. A.; Ortega-Moral, M.; Moreno-Ger, P. &amp; Fernandez-Manjon, B.</t>
  </si>
  <si>
    <t>https://www.scopus.com/inward/record.uri?eid=2-s2.0-84873203524&amp;partnerID=40&amp;md5=6b24bab245862b01840a7800c60f40d0</t>
  </si>
  <si>
    <t>Preliminary evaluation of three eyes-free interfaces for point-and-click computer games</t>
  </si>
  <si>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</si>
  <si>
    <t>Accessibility; Audio 3D; Computer game; Ease-of-use; Eyes-free games; Gaming experiences; Interactive elements; Natural languages; User locate, Navigation systems</t>
  </si>
  <si>
    <t>Torrente, J.; Marchiori, E. J.; Vallejo-Pinto, J. Á.; Ortega-Moral, M.; Moreno-Ger, P. &amp; Fernández-Manjón, B.</t>
  </si>
  <si>
    <t>ASSETS'12 - Proceedings of the 14th International ACM SIGACCESS Conference on Computers and Accessibility</t>
  </si>
  <si>
    <t>265-266</t>
  </si>
  <si>
    <t>https://www.scopus.com/inward/record.uri?eid=2-s2.0-84869800738&amp;doi=10.1145%2f2384916.2384985&amp;partnerID=40&amp;md5=0252b842d60f8440ace1d2a2328215d9</t>
  </si>
  <si>
    <t>Reusable game interfaces for people with disabilities</t>
  </si>
  <si>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</si>
  <si>
    <t>Accessibility; Additional costs; Audio 3D; Computer game; Current levels; Eyes-free games; Game development; Game interfaces; Game Programming; PC games; People with disabilities; Specialized tools, Software design, Handicapped persons</t>
  </si>
  <si>
    <t>Torrente, J.</t>
  </si>
  <si>
    <t>301-302</t>
  </si>
  <si>
    <t>https://www.scopus.com/inward/record.uri?eid=2-s2.0-84869789307&amp;doi=10.1145%2f2384916.2385004&amp;partnerID=40&amp;md5=561a09bc0a138d142729fea9fc08bcd6</t>
  </si>
  <si>
    <t>Evaluation of three accessible interfaces for educational point-and-click computer games</t>
  </si>
  <si>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</si>
  <si>
    <t>Distance education; E-learning; Interactive computer graphics; Navigation systems; Transportation, Accessibility; EAdventure; Eyes-free games; Game authoring tool; Game-based Learning; Online learning; Point-and-click interaction; Video game, Computer games</t>
  </si>
  <si>
    <t>Torrente, J.; Marchiori, E. J.; Moreno-Ger, P.; Fernández-Manjón, B.; Vallejo-Pinto, J. A. &amp; Ortega-Moral, M.</t>
  </si>
  <si>
    <t>Journal of Research and Practice in Information Technology</t>
  </si>
  <si>
    <t>267-284</t>
  </si>
  <si>
    <t>https://www.scopus.com/inward/record.uri?eid=2-s2.0-84975142539&amp;partnerID=40&amp;md5=2ae8220ccde6f209f80723e21836578c</t>
  </si>
  <si>
    <t>Towards a low cost adaptation of educational games for people with disabilities</t>
  </si>
  <si>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</si>
  <si>
    <t>Torrente, J.; del Blanco, Á.; Serrano-Laguna, A.; Vallejo-Pinto, J. Á.; Moreno-Ger, P. &amp; Fernández-Manjón, B.</t>
  </si>
  <si>
    <t>Computer Science and Information Systems</t>
  </si>
  <si>
    <t>369-391</t>
  </si>
  <si>
    <t>https://www.scopus.com/inward/record.uri?eid=2-s2.0-84893412649&amp;doi=10.2298%2fCSIS121209013T&amp;partnerID=40&amp;md5=4515a480cd8f12d1dbf9d25d963f1695</t>
  </si>
  <si>
    <t>Evaluation of semi-automatically generated accessible interfaces for educational games</t>
  </si>
  <si>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</si>
  <si>
    <t>Budget control; Software design; User experience, Accessibility; Automatic adaptation; Automatically generated; Educational game; Educational settings; Educational systems; Games; Interface adaptation, Serious games</t>
  </si>
  <si>
    <t>Torrente, J.; Freire, M.; Moreno-Ger, P. &amp; Fernández-Manjón, B.</t>
  </si>
  <si>
    <t>103-117</t>
  </si>
  <si>
    <t>https://www.scopus.com/inward/record.uri?eid=2-s2.0-84922328463&amp;doi=10.1016%2fj.compedu.2015.01.002&amp;partnerID=40&amp;md5=79ed6c46a3a828aacf695facc170c98a</t>
  </si>
  <si>
    <t>Evaluating games: A second stage of the game development process</t>
  </si>
  <si>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</si>
  <si>
    <t>Computer graphics; Computer vision; Human computer interaction; Information systems; Information use; Software design; Visualization, Complex Processes; Design and Development; Educational game; Educational goals; Game design; Game development; Gamification; Research groups, Computer games</t>
  </si>
  <si>
    <t>Torres Castillo, R. &amp; Raynor, C.</t>
  </si>
  <si>
    <t>348-352</t>
  </si>
  <si>
    <t>https://www.scopus.com/inward/record.uri?eid=2-s2.0-85063123963&amp;partnerID=40&amp;md5=e56cd80d6a5b3cbd80ac39162d1ce3f0</t>
  </si>
  <si>
    <t>Developing a videogame using unreal engine based on a four stages methodology</t>
  </si>
  <si>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</si>
  <si>
    <t>Agile Methodologies; CryEngine; High quality; Short periods; Unity; Videogame Development, Engines</t>
  </si>
  <si>
    <t>Torres-Ferreyros, C. M.; Festini-Wendorff, M. A. &amp; Shiguihara-Juarez, P. N.</t>
  </si>
  <si>
    <t>Proceedings of the 2016 IEEE ANDESCON, ANDESCON 2016</t>
  </si>
  <si>
    <t>https://www.scopus.com/inward/record.uri?eid=2-s2.0-85015202500&amp;doi=10.1109%2fANDESCON.2016.7836249&amp;partnerID=40&amp;md5=57aff6edb6282559f529a47b01fa748c</t>
  </si>
  <si>
    <t>Making maps available for play: Analyzing the design of game cartography interfaces</t>
  </si>
  <si>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</si>
  <si>
    <t>Mapping; Maps; Smartphones; Software design, Complex interactive systems; Game design; Game maps; Map interfaces; MAP systems; Thematic analysis; Video game; Way-finding, Human computer interaction</t>
  </si>
  <si>
    <t>Toups, Z. O.; Lalone, N.; Alharthi, S. A.; Sharma, H. N. &amp; Webb, A. M.</t>
  </si>
  <si>
    <t>https://www.scopus.com/inward/record.uri?eid=2-s2.0-85069958127&amp;doi=10.1145%2f3336144&amp;partnerID=40&amp;md5=c000cca8e0f4409cc721a06f53a8664e</t>
  </si>
  <si>
    <t>Towards integrating role playing game constructs in real-time strategy games</t>
  </si>
  <si>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</si>
  <si>
    <t>Character classification; Game design; Potential problems; Real time strategies; Real-time strategy games; Role playing; Role-playing game; Video game industry, Human computer interaction; Industry; Interactive computer graphics; Unified Modeling Language, Computer software</t>
  </si>
  <si>
    <t>Towle, B.; Nicolescu, M. &amp; Dascalu, S.</t>
  </si>
  <si>
    <t>19th International Conference on Software Engineering and Data Engineering 2010, SEDE 2010</t>
  </si>
  <si>
    <t>81-88</t>
  </si>
  <si>
    <t>https://www.scopus.com/inward/record.uri?eid=2-s2.0-84883650137&amp;partnerID=40&amp;md5=4d2679ceefbb1ff0eee1329dbfd3521a</t>
  </si>
  <si>
    <t>Processing and Visualizing the 3D Models in Digital Heritage</t>
  </si>
  <si>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</si>
  <si>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</si>
  <si>
    <t>Tran, M. K.; Nguyen, S. V.; To, N. T. &amp; Maleszka, M.</t>
  </si>
  <si>
    <t>613-625</t>
  </si>
  <si>
    <t>https://www.scopus.com/inward/record.uri?eid=2-s2.0-85116930605&amp;doi=10.1007%2f978-3-030-88081-1_46&amp;partnerID=40&amp;md5=347a5bbe2d2c15b7744040e582f7b173</t>
  </si>
  <si>
    <t>Teaching image-processing programming for mobile devices: A software development perspective</t>
  </si>
  <si>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</si>
  <si>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</si>
  <si>
    <t>Trapp, M.; Pasewaldt, S.; Dürschmid, T.; Semmo, A. &amp; Döllner, J.</t>
  </si>
  <si>
    <t>European Association for Computer Graphics - 39th Annual Conference, EUROGRAPHICS 2018 - Education Papers</t>
  </si>
  <si>
    <t>https://www.scopus.com/inward/record.uri?eid=2-s2.0-85092187228&amp;doi=10.2312%2feged.20181002&amp;partnerID=40&amp;md5=35c0a6d9174a65293a77ff63623a1fd8</t>
  </si>
  <si>
    <t>Quest patterns for story-based computer games</t>
  </si>
  <si>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</si>
  <si>
    <t>Game designers; Graphical realisms; Immersive, Human computer interaction; Software design, Artificial intelligence</t>
  </si>
  <si>
    <t>Trenton, M.; Szafron, D.; Friesen, J. &amp; Onuczko, C.</t>
  </si>
  <si>
    <t>Proceedings of the 6th AAAI Conference on Artificial Intelligence and Interactive Digital Entertainment, AIIDE 2010</t>
  </si>
  <si>
    <t>https://www.scopus.com/inward/record.uri?eid=2-s2.0-84883099158&amp;partnerID=40&amp;md5=8cd4676e62fc166260c413588b27c305</t>
  </si>
  <si>
    <t>Simulating complex social behaviours of virtual agents through case-based planning</t>
  </si>
  <si>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</si>
  <si>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</si>
  <si>
    <t>Trescak, T. &amp; Bogdanovych, A.</t>
  </si>
  <si>
    <t>122-139</t>
  </si>
  <si>
    <t>https://www.scopus.com/inward/record.uri?eid=2-s2.0-85055350464&amp;doi=10.1016%2fj.cag.2018.10.004&amp;partnerID=40&amp;md5=45210dcbf760459570b3aa62f6ae8054</t>
  </si>
  <si>
    <t>A correctness result for synthesizing plans with loops in stochastic domains</t>
  </si>
  <si>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</si>
  <si>
    <t>Genetic algorithms; Machinery; Robot programming; Robotics; Solar concentrators, Action selection; Compact representation; Finite-state controllers; Plans with loops; Program synthesis; Stochastic algorithms; Stochastic domains; Stochastic environment, Stochastic systems</t>
  </si>
  <si>
    <t>Treszkai, L. &amp; Belle, V.</t>
  </si>
  <si>
    <t>International Journal of Approximate Reasoning</t>
  </si>
  <si>
    <t>92-107</t>
  </si>
  <si>
    <t>https://www.scopus.com/inward/record.uri?eid=2-s2.0-85077682426&amp;doi=10.1016%2fj.ijar.2019.12.005&amp;partnerID=40&amp;md5=7144e7ea10937e38d2873c81916147f4</t>
  </si>
  <si>
    <t>Error-completion in interface theories</t>
  </si>
  <si>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</si>
  <si>
    <t>Computer games; Crime; Errors; Game theory, Compositional theory; Game-theoretic; Input/output behaviors; Key characteristics; Lossless, Model checking</t>
  </si>
  <si>
    <t>Tripakis, S.; Stergiou, C.; Broy, M. &amp; Lee, E. A.</t>
  </si>
  <si>
    <t>358-375</t>
  </si>
  <si>
    <t>https://www.scopus.com/inward/record.uri?eid=2-s2.0-84884912717&amp;doi=10.1007%2f978-3-642-39176-7_22&amp;partnerID=40&amp;md5=927205e78d29a2778a11e79098ccf83c</t>
  </si>
  <si>
    <t>Exploring How Game Genre in Student-Designed Games Influences Computational Thinking Development</t>
  </si>
  <si>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</si>
  <si>
    <t>Curricula; Human engineering, Computational thinkings; Constructionist learning; Game design; Game-Based; Learning-of-programming; Modern educations, Students</t>
  </si>
  <si>
    <t>Troiano, G. M.; Chen, Q.; Alba, Á. V.; Robles, G.; Smith, G.; Cassidy, M.; Tucker-Raymond, E.; Puttick, G. &amp; Harteveld, C.</t>
  </si>
  <si>
    <t>https://www.scopus.com/inward/record.uri?eid=2-s2.0-85091315595&amp;doi=10.1145%2f3313831.3376755&amp;partnerID=40&amp;md5=aa40557312918e3f97d98012da9cb1f8</t>
  </si>
  <si>
    <t>We'll Fix it in Post: What Do Bug Fixes in Video Game Update Notes Tell Us?</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</si>
  <si>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</si>
  <si>
    <t>Human computer interaction; Interactive computer graphics; Software design, Bug; Bug fixes; Code quality; Game development; Testing codes; Tools and methods; Video-games, Cell proliferation</t>
  </si>
  <si>
    <t>Truelove, A.; Santana De Almeida, E. &amp; Ahmed, I.</t>
  </si>
  <si>
    <t>258-259</t>
  </si>
  <si>
    <t>https://www.scopus.com/inward/record.uri?eid=2-s2.0-85115685715&amp;doi=10.1109%2fICSE-Companion52605.2021.00120&amp;partnerID=40&amp;md5=d1dd593dc9a6e65cc13a85eb13801cff</t>
  </si>
  <si>
    <t>Participatory user requirements elicitation for personal menopause app</t>
  </si>
  <si>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</si>
  <si>
    <t>Computer games; Requirements engineering, Menopause; mHealth; Mobile app; Natural transition; Participatory design; Requirements elicitation; User requirements; User requirements elicitations, Human computer interaction</t>
  </si>
  <si>
    <t>Trujillo, A. &amp; Buzzi, M. C.</t>
  </si>
  <si>
    <t>https://www.scopus.com/inward/record.uri?eid=2-s2.0-84997218232&amp;doi=10.1145%2f2971485.2996737&amp;partnerID=40&amp;md5=c054c6d4576675201c058e8749d30859</t>
  </si>
  <si>
    <t>Unity game engine: interactive software design using digital glove for virtual reality baseball pitch training</t>
  </si>
  <si>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</si>
  <si>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</si>
  <si>
    <t>Tsai, Y.-T.; Jhu, W.-Y.; Chen, C.-C.; Kao, C.-H. &amp; Chen, C.-Y.</t>
  </si>
  <si>
    <t>Microsystem Technologies</t>
  </si>
  <si>
    <t>1401-1417</t>
  </si>
  <si>
    <t>https://www.scopus.com/inward/record.uri?eid=2-s2.0-85059885787&amp;doi=10.1007%2fs00542-019-04302-9&amp;partnerID=40&amp;md5=678b89ad7c2c6c63583f012a08b0708d</t>
  </si>
  <si>
    <t>Serious game development for the diagnosis of major depressive disorder cases using machine learning methods</t>
  </si>
  <si>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</si>
  <si>
    <t>Human computer interaction; Machine learning; Software design; Surveys, Current diagnostics; Machine learning methods; Machine learning models; Major depressive disorder (MDD); Mental disorders; Realistic scenario; Serious game development; Video game, Serious games</t>
  </si>
  <si>
    <t>Tsionas, A.; Lazaridis, A. &amp; Vlahavas, I.</t>
  </si>
  <si>
    <t>https://www.scopus.com/inward/record.uri?eid=2-s2.0-85104653709&amp;partnerID=40&amp;md5=906b4db9950b35dfe9e594bf7600c0cd</t>
  </si>
  <si>
    <t>Educational digital game integrated into a remote laboratory for learning physic concepts</t>
  </si>
  <si>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</si>
  <si>
    <t>Computer games; Digital integrated circuits; E-learning; Laboratories, Constructionism; Constructionist; Digital games; Game-based Learning; Learning physics; Remote experimentation; Remote laboratories; Remote-labs, Photovoltaic effects</t>
  </si>
  <si>
    <t>Tulha, C. N.; Carvalho, M. A. G. &amp; Coluci, V. R.</t>
  </si>
  <si>
    <t>234-235</t>
  </si>
  <si>
    <t>https://www.scopus.com/inward/record.uri?eid=2-s2.0-85072926491&amp;doi=10.1109%2fICALT.2019.00079&amp;partnerID=40&amp;md5=fb8bc88352e8d6e4b6d9450a5b665a20</t>
  </si>
  <si>
    <t>Approaches for integration of educational computer games in e-learning environments</t>
  </si>
  <si>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</si>
  <si>
    <t>Computer aided instruction; E-learning; Integration; Microelectronics; Software design, E-learning environment; Educational computer game; Educational game; Educational process; Game development; Gamification; Moodle; Open sources, Computer games</t>
  </si>
  <si>
    <t>Tuparov, G. &amp; Tuparova, D.</t>
  </si>
  <si>
    <t>772-776</t>
  </si>
  <si>
    <t>https://www.scopus.com/inward/record.uri?eid=2-s2.0-85050236983&amp;doi=10.23919%2fMIPRO.2018.8400143&amp;partnerID=40&amp;md5=bf525e540a90f9668ec25b7a53fe7f6a</t>
  </si>
  <si>
    <t>Implementation of blended learning scenarios for training of school teachers</t>
  </si>
  <si>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</si>
  <si>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</si>
  <si>
    <t>Tuparova, D. &amp; Tuparov, G.</t>
  </si>
  <si>
    <t>2011 14th International Conference on Interactive Collaborative Learning, ICL 2011 - 11th International Conference Virtual University, VU'11</t>
  </si>
  <si>
    <t>285-289</t>
  </si>
  <si>
    <t>https://www.scopus.com/inward/record.uri?eid=2-s2.0-81355136122&amp;doi=10.1109%2fICL.2011.6059592&amp;partnerID=40&amp;md5=0aca3c6d63507abd597dc658caff47be</t>
  </si>
  <si>
    <t>Fostering computational thinking through collaborative game-based learning</t>
  </si>
  <si>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</si>
  <si>
    <t>Interactive computer graphics; User interfaces, Algorithmic solutions; Algorithmic thinking; Collaborative learning; Computational thinkings; Design and Development; Gameplay; Tangible user interfaces; Video game, Human computer interaction</t>
  </si>
  <si>
    <t>Turchi, T.; Fogli, D. &amp; Malizia, A.</t>
  </si>
  <si>
    <t>13649-13673</t>
  </si>
  <si>
    <t>https://www.scopus.com/inward/record.uri?eid=2-s2.0-85061058368&amp;doi=10.1007%2fs11042-019-7229-9&amp;partnerID=40&amp;md5=406b2d35ee799e45b21b671d2ee228fc</t>
  </si>
  <si>
    <t>Peer-to-Peer Energy Trading With Sustainable User Participation: A Game Theoretic Approach</t>
  </si>
  <si>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</si>
  <si>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</si>
  <si>
    <t>Tushar, W.; Saha, T. K.; Yuen, C.; Liddell, P.; Bean, R. &amp; Poor, H. V.</t>
  </si>
  <si>
    <t>62932-62943</t>
  </si>
  <si>
    <t>https://www.scopus.com/inward/record.uri?eid=2-s2.0-85055059024&amp;doi=10.1109%2fACCESS.2018.2875405&amp;partnerID=40&amp;md5=0945fc6beb23d2320b6474afa7573e5d</t>
  </si>
  <si>
    <t>cited By 70</t>
  </si>
  <si>
    <t>Off-Peak: An Examination of Ordinary Player Experience</t>
  </si>
  <si>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</si>
  <si>
    <t>Software engineering, Player experience; Positive emotions; Use context; Video game; Wellbeing, Human engineering</t>
  </si>
  <si>
    <t>Tyack, A. &amp; Mekler, E. D.</t>
  </si>
  <si>
    <t>https://www.scopus.com/inward/record.uri?eid=2-s2.0-85106707287&amp;doi=10.1145%2f3411764.3445230&amp;partnerID=40&amp;md5=cac7e13cac0563d290bfc90e2ccc8684</t>
  </si>
  <si>
    <t>The use of role playing game for Japanese language learning</t>
  </si>
  <si>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</si>
  <si>
    <t>Artificial intelligence; Computer games; Education computing; Life cycle; Students, Educational game; Game experience; GDLC; Japanese Language; Oni-Giri, Software design</t>
  </si>
  <si>
    <t>Udjaja, Y.; Renaldi; Steven; Tanuwijaya, K. &amp; Wairooy, I. K.</t>
  </si>
  <si>
    <t>298-305</t>
  </si>
  <si>
    <t>https://www.scopus.com/inward/record.uri?eid=2-s2.0-85073100198&amp;doi=10.1016%2fj.procs.2019.08.170&amp;partnerID=40&amp;md5=3166f1c6ae6d999fe984536332b97f52</t>
  </si>
  <si>
    <t>Effects of first- and third-person perspectives created using a head-mounted display on dart-throwing accuracy</t>
  </si>
  <si>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</si>
  <si>
    <t>Software engineering; Virtual reality, First-person perspectives; Head mounted displays; Motor control; Motor skills; Real-world; Skill acquisition; Video game; Virtual reality technology, Helmet mounted displays</t>
  </si>
  <si>
    <t>Ueyama, Y. &amp; Harada, M.</t>
  </si>
  <si>
    <t>https://www.scopus.com/inward/record.uri?eid=2-s2.0-85111501371&amp;doi=10.1007%2fs10055-021-00562-x&amp;partnerID=40&amp;md5=faecc3206136123f8362d557640a5071</t>
  </si>
  <si>
    <t>Tangible audio game development kit: Prototyping audio games with a tangible editor</t>
  </si>
  <si>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</si>
  <si>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</si>
  <si>
    <t>Urbanek, M. &amp; Göldenpfennig, F.</t>
  </si>
  <si>
    <t>TEI 2017 - Proceedings of the 11th International Conference on Tangible, Embedded, and Embodied Interaction</t>
  </si>
  <si>
    <t>473-479</t>
  </si>
  <si>
    <t>https://www.scopus.com/inward/record.uri?eid=2-s2.0-85018616012&amp;doi=10.1145%2f3024969.3025077&amp;partnerID=40&amp;md5=d6a6373ecbbe10386c506ae6bdf296ed</t>
  </si>
  <si>
    <t>Building a community of audio game designers - Towards an online audio game editor</t>
  </si>
  <si>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</si>
  <si>
    <t>Computer games; Design; Interactive computer graphics; Software design, Audio games; Community buildings; Online Editor; Proper design; Research vehicles; Video game; Wide spreads, Human computer interaction</t>
  </si>
  <si>
    <t>Urbanek, M.; Güldenpfennig, F. &amp; Schrempf, M. T.</t>
  </si>
  <si>
    <t>DIS 2018 - Companion Publication of the 2018 Designing Interactive Systems Conference</t>
  </si>
  <si>
    <t>171-175</t>
  </si>
  <si>
    <t>https://www.scopus.com/inward/record.uri?eid=2-s2.0-85054163458&amp;doi=10.1145%2f3197391.3205431&amp;partnerID=40&amp;md5=87d1ea8a7f2edd6a1942ca4467410bd8</t>
  </si>
  <si>
    <t>Drag ‘n’ hear: Creating, playing, and understanding audio games online</t>
  </si>
  <si>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</si>
  <si>
    <t>Audio acoustics; Computer games; Interactive computer graphics; Interactive computer systems, Audio games; Design process; Game design; Platform; Video game; Visual impairment; Visual information; Web based, Human computer interaction</t>
  </si>
  <si>
    <t>Urbanek, M.; Habiger, M. &amp; Güldenpfennig, F.</t>
  </si>
  <si>
    <t>125-130</t>
  </si>
  <si>
    <t>https://www.scopus.com/inward/record.uri?eid=2-s2.0-85074830016&amp;doi=10.1145%2f3341215.3356986&amp;partnerID=40&amp;md5=49ce0ecf60738a9451f8dabdbe3ee76e</t>
  </si>
  <si>
    <t>Unpacking the audio game experience: Lessons learned from game veterans</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</si>
  <si>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</si>
  <si>
    <t>Audio acoustics; Human computer interaction; Interactive computer systems, Audio games; Daily lives; Design implications; Expert interviews; Grounded theory; Grounded theory methods; Social exchange; Visual impairment, Computer games</t>
  </si>
  <si>
    <t>Urbanek, M. &amp; Güldenpfennig, F.</t>
  </si>
  <si>
    <t>253-264</t>
  </si>
  <si>
    <t>https://www.scopus.com/inward/record.uri?eid=2-s2.0-85074976351&amp;doi=10.1145%2f3311350.3347182&amp;partnerID=40&amp;md5=0505545daf706f6c6a0a54f9415fb900</t>
  </si>
  <si>
    <t>Gamification in computer science</t>
  </si>
  <si>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</si>
  <si>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</si>
  <si>
    <t>Uskov, A.</t>
  </si>
  <si>
    <t>41-50</t>
  </si>
  <si>
    <t>https://www.scopus.com/inward/record.uri?eid=2-s2.0-84896830282&amp;doi=10.3233%2f978-1-61499-262-2-41&amp;partnerID=40&amp;md5=578d6b94d7000ec9ea1eacadcf57fe59</t>
  </si>
  <si>
    <t>Gamification of software engineering curriculum</t>
  </si>
  <si>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</si>
  <si>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</si>
  <si>
    <t>Uskov, V. &amp; Sekar, B.</t>
  </si>
  <si>
    <t>https://www.scopus.com/inward/record.uri?eid=2-s2.0-84938125034&amp;doi=10.1109%2fFIE.2014.7044098&amp;partnerID=40&amp;md5=1ade538ff3a268ebd59411ffeefc6840</t>
  </si>
  <si>
    <t>A case study about facebook usage for visually impaired using the android platforms</t>
  </si>
  <si>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</si>
  <si>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Android (operating system); Computer games; Entertainment; Information systems; Information use; Social networking (online), Android platforms; Facebook; Social media; Social media platforms; Visually impaired, Human computer interaction</t>
  </si>
  <si>
    <t>Uslu, A. &amp; Sarisaray-Boluk, P.</t>
  </si>
  <si>
    <t>192-196</t>
  </si>
  <si>
    <t>https://www.scopus.com/inward/record.uri?eid=2-s2.0-85101109331&amp;partnerID=40&amp;md5=56cd5ad7b98331c83ad4698476f29cf2</t>
  </si>
  <si>
    <t>The Playful Approach to Teaching How to Program: Evidence by a Case Study</t>
  </si>
  <si>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</si>
  <si>
    <t>Students; Teaching, Cultural backgrounds; Educational contents; Personalized learning strategies; Playful approach; Programming course; Teaching programming; Technological advancement; Vocational schools, Education</t>
  </si>
  <si>
    <t>Utesch, M. C.; Seifert, V.; Prifti, L.; Heininger, R. &amp; Krcmar, H.</t>
  </si>
  <si>
    <t>516-527</t>
  </si>
  <si>
    <t>https://www.scopus.com/inward/record.uri?eid=2-s2.0-85040164023&amp;doi=10.1007%2f978-3-319-73210-7_61&amp;partnerID=40&amp;md5=2b1668eecf2484e36a44ee2d74889055</t>
  </si>
  <si>
    <t>A review of games designed to improve introductory computer programming competencies</t>
  </si>
  <si>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</si>
  <si>
    <t>Computer programming; Education; Students; Teaching, Digital games; Educational context; games; Introductory computer programming; Introductory programming; novice; Support learning; Teaching strategy, Computer games</t>
  </si>
  <si>
    <t>Vahldick, A.; Mendes, A. J. &amp; Marcelino, M. J.</t>
  </si>
  <si>
    <t>https://www.scopus.com/inward/record.uri?eid=2-s2.0-84938125238&amp;doi=10.1109%2fFIE.2014.7044114&amp;partnerID=40&amp;md5=f9aeb086b5ce029683788957dc1d2b95</t>
  </si>
  <si>
    <t>Analysing the enjoyment of a serious game for programming learning with two unrelated higher education audiences</t>
  </si>
  <si>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</si>
  <si>
    <t>Computer programming; Education; Motivation; Software engineering; Software testing; Students, Computer programming skills; Educational game; Engineering undergraduates; Enjoyment; Programming learning; Programming tasks; Sequence of actions; Serious games, Computer games</t>
  </si>
  <si>
    <t>523-531</t>
  </si>
  <si>
    <t>https://www.scopus.com/inward/record.uri?eid=2-s2.0-84955167930&amp;partnerID=40&amp;md5=86186f24150405ea15e03e4d221ef741</t>
  </si>
  <si>
    <t>Towards a constructionist serious game engine</t>
  </si>
  <si>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</si>
  <si>
    <t>Computer programming; Education computing; Problem solving; Specifications, Computational thinkings; Constructionist games; Game architecture; Game Engine; Instructional designs; Problem solving skills; Serious games, Computer games</t>
  </si>
  <si>
    <t>https://www.scopus.com/inward/record.uri?eid=2-s2.0-85001124034&amp;doi=10.1145%2f2983468.2983526&amp;partnerID=40&amp;md5=d64f09ad008b5163d6c52d651625d05e</t>
  </si>
  <si>
    <t>Application of Commercial Games for Home-Based Rehabilitation for People with Hemiparesis: Challenges and Lessons Learned</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</si>
  <si>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</si>
  <si>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</si>
  <si>
    <t>Valdés, B. A.; Glegg, S. M. N.; Lambert-Shirzad, N.; Schneider, A. N.; Marr, J.; Bernard, R.; Lohse, K.; Hoens, A. M. &amp; Van Der Loos, H. F. M.</t>
  </si>
  <si>
    <t>197-207</t>
  </si>
  <si>
    <t>https://www.scopus.com/inward/record.uri?eid=2-s2.0-85049008541&amp;doi=10.1089%2fg4h.2017.0137&amp;partnerID=40&amp;md5=3da6497f55288b3fe39623f1f4d46e3b</t>
  </si>
  <si>
    <t>Extending Use Cases to Support Activity Design in Pervasive Mobile Games</t>
  </si>
  <si>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</si>
  <si>
    <t>Conceptual design; Design; Human computer interaction; Interactive computer graphics; Software design, Activity modeling; Complex Processes; Conceptual design phase; Creative projects; Design and Development; Game development; Mobile games; Software developer, Computer games</t>
  </si>
  <si>
    <t>Valente, L. &amp; Feijó, B.</t>
  </si>
  <si>
    <t>193-201</t>
  </si>
  <si>
    <t>https://www.scopus.com/inward/record.uri?eid=2-s2.0-84937541342&amp;doi=10.1109%2fSBGAMES.2014.11&amp;partnerID=40&amp;md5=20275dd9d2088dfac04e63e577aa3f8f</t>
  </si>
  <si>
    <t>From Cards to Digital Games: Closing the Loop</t>
  </si>
  <si>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</si>
  <si>
    <t>Computer games; Computer programming; Computer programming languages; Education; Problem oriented languages; Teaching; Visual languages, Card games; Game design; Game Programming; Knowledge transposition; Learning; Tangible metaphors, Software design</t>
  </si>
  <si>
    <t>Valente, A. &amp; Marchetti, E.</t>
  </si>
  <si>
    <t>Proceedings - 2017 6th IIAI International Congress on Advanced Applied Informatics, IIAI-AAI 2017</t>
  </si>
  <si>
    <t>507-510</t>
  </si>
  <si>
    <t>https://www.scopus.com/inward/record.uri?eid=2-s2.0-85040620339&amp;doi=10.1109%2fIIAI-AAI.2017.50&amp;partnerID=40&amp;md5=a0438c7f0790bcdb0fed9b2cf353dbfd</t>
  </si>
  <si>
    <t>Fables – Exploring natural ways of expressing behavior to create digital simulations</t>
  </si>
  <si>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</si>
  <si>
    <t>Computer games; Education; Flow visualization; Knowledge management; Teaching, Central problems; Design thinking; Digital simulation; Game development; Interactive simulations; Mobile ambients; Programming concepts; Web-based prototype, Software design</t>
  </si>
  <si>
    <t>110-126</t>
  </si>
  <si>
    <t>https://www.scopus.com/inward/record.uri?eid=2-s2.0-85050567051&amp;doi=10.1007%2f978-3-319-91803-7_9&amp;partnerID=40&amp;md5=e68c2b6f6d4c2e8a4eb2fd0252add7ba</t>
  </si>
  <si>
    <t>SocialPG: Proposed Model for Building Pervasive Social Play Experiences</t>
  </si>
  <si>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</si>
  <si>
    <t>Computer games; Information systems; Information use; Ubiquitous computing, Building applications; Delphi methodology; Game experience; Interaction schemes; Key parts; Space and time, User experience</t>
  </si>
  <si>
    <t>Valera-Aranguren, R.; Rodriguez, P. P.; Vela, F. L. G.; Arango-López, J. &amp; Moreira, F.</t>
  </si>
  <si>
    <t>123-132</t>
  </si>
  <si>
    <t>https://www.scopus.com/inward/record.uri?eid=2-s2.0-85107382531&amp;doi=10.1007%2f978-3-030-72660-7_13&amp;partnerID=40&amp;md5=210ea4e3258dc206828486b9e949afc1</t>
  </si>
  <si>
    <t>Applying sonification to improve accessibility of point-and-click computer games for people with limited vision</t>
  </si>
  <si>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</si>
  <si>
    <t>Human computer interaction; Interactive computer graphics; Mammals; User interfaces, Audio games; Development costs; Earcon; Haptic devices; Interactive elements; Sonifications; Spatial audio, Computer games</t>
  </si>
  <si>
    <t>Vallejo-Pinto, J. A.; Torrente, J.; Ortega-Moral, M. &amp; Fernández-Manjón, B.</t>
  </si>
  <si>
    <t>449-454</t>
  </si>
  <si>
    <t>https://www.scopus.com/inward/record.uri?eid=2-s2.0-84907421122&amp;doi=10.14236%2fewic%2fhci2011.75&amp;partnerID=40&amp;md5=d883091f49e611378aaa33d086f6d14d</t>
  </si>
  <si>
    <t>Graph grammar-based controllable generation of puzzles for a learning game about parallel programming</t>
  </si>
  <si>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</si>
  <si>
    <t>Computer games; Formal languages; Model checking; Parallel programming, Games; Graph embeddings; Graph grammar; Model checker; Personalized learning; Player modeling; Procedural content generations; Two-dimensional grids, Quality control</t>
  </si>
  <si>
    <t>Valls-Vargas, J.; Zhu, J. &amp; Ontanon, S.</t>
  </si>
  <si>
    <t>https://www.scopus.com/inward/record.uri?eid=2-s2.0-85030781303&amp;doi=10.1145%2f3102071.3102079&amp;partnerID=40&amp;md5=4a291d3589bb52243a09cdf28494efa7</t>
  </si>
  <si>
    <t>Evolving dungeon crawler levels with relative placement</t>
  </si>
  <si>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</si>
  <si>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</si>
  <si>
    <t>Valtchanov, V. &amp; Brown, J. A.</t>
  </si>
  <si>
    <t>27-35</t>
  </si>
  <si>
    <t>https://www.scopus.com/inward/record.uri?eid=2-s2.0-84866030353&amp;doi=10.1145%2f2347583.2347587&amp;partnerID=40&amp;md5=6b51c098241218a5193e4ddc840a5957</t>
  </si>
  <si>
    <t>Constructing automated test oracle for low observable software</t>
  </si>
  <si>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</si>
  <si>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</si>
  <si>
    <t>Valueian, M.; Attar, N.; Haghighi, H. &amp; Vahidi-Asl, M.</t>
  </si>
  <si>
    <t>Scientia Iranica</t>
  </si>
  <si>
    <t>1333-1351</t>
  </si>
  <si>
    <t>https://www.scopus.com/inward/record.uri?eid=2-s2.0-85104600917&amp;doi=10.24200%2fSCI.2019.51494.2219&amp;partnerID=40&amp;md5=3c861e97ac857055f170aa4c9cb741c3</t>
  </si>
  <si>
    <t>The role of business model and its elements in computer game start-ups</t>
  </si>
  <si>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</si>
  <si>
    <t>Public relations, Analytical Hierarchy Process; Building blockes; Business modeling; Customer relationships; Customer segments; In-depth analysis; Innovation process; Multiple-case study, Computer games</t>
  </si>
  <si>
    <t>Vanhala, E. &amp; Kasurinen, J.</t>
  </si>
  <si>
    <t>72-87</t>
  </si>
  <si>
    <t>https://www.scopus.com/inward/record.uri?eid=2-s2.0-84904544614&amp;doi=10.1007%2f978-3-319-08738-2_6&amp;partnerID=40&amp;md5=eb3dc26dfdda47fb0014b6a7cd186187</t>
  </si>
  <si>
    <t>Generative approach for extending computer role-playing games at run-time</t>
  </si>
  <si>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</si>
  <si>
    <t>Codes (symbols); Computer software; Human computer interaction; Interactive computer graphics; Virtual reality, Application developers; Code Generation; Code generation tools; Non-player character; Numerical data; Role-playing game; Runtimes; Time-consuming tasks, Computer games</t>
  </si>
  <si>
    <t>Vanhatupa, J.-M.</t>
  </si>
  <si>
    <t>SPLST 2009 and NW-MODE 2009 - Proceedings of 11th Symposium on Programming Languages and Software Tools and 7th Nordic Workshop on Model Driven Software Engineering</t>
  </si>
  <si>
    <t>177-188</t>
  </si>
  <si>
    <t>https://www.scopus.com/inward/record.uri?eid=2-s2.0-84864866007&amp;partnerID=40&amp;md5=6d5a62d0e3c0d2d010052d841a1377c1</t>
  </si>
  <si>
    <t>Design and development of a virtual reality simulator for advanced cardiac life support training</t>
  </si>
  <si>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</si>
  <si>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</si>
  <si>
    <t>Vankipuram, A.; Khanal, P.; Ashby, A.; Vankipuram, M.; Gupta, A.; DrummGurnee, D.; Josey, K. &amp; Smith, M.</t>
  </si>
  <si>
    <t>1478-1484</t>
  </si>
  <si>
    <t>https://www.scopus.com/inward/record.uri?eid=2-s2.0-84904351165&amp;doi=10.1109%2fJBHI.2013.2285102&amp;partnerID=40&amp;md5=7ef7166727d0b0db5db23eb6f53bbf6b</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</si>
  <si>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</si>
  <si>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</si>
  <si>
    <t>Computer games; Image quality; Problem oriented languages; Productivity; Quality assurance, Domain specific languages; Game design; Game development; Grammars; Level design; Metrics, Software design</t>
  </si>
  <si>
    <t>Van Rozen, R. &amp; Heijn, Q.</t>
  </si>
  <si>
    <t>https://www.scopus.com/inward/record.uri?eid=2-s2.0-85055525050&amp;doi=10.1145%2f3235765.3235821&amp;partnerID=40&amp;md5=f9ad3b27cbf1f18c77ca0c6a5e7af8ba</t>
  </si>
  <si>
    <t>Fantastic strings and where to find them: The quest for high-quality video game text corpora</t>
  </si>
  <si>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</si>
  <si>
    <t>Artificial intelligence; Entertainment, High quality video; Quality criteria; Star wars; Text corpora; Text generations; Video game, Human computer interaction</t>
  </si>
  <si>
    <t>van Stegeren, J. &amp; Theune, M.</t>
  </si>
  <si>
    <t>https://www.scopus.com/inward/record.uri?eid=2-s2.0-85106185992&amp;partnerID=40&amp;md5=097e62ce05cede40e9129aee9dbc9139</t>
  </si>
  <si>
    <t>Head-mounted display-based application for cognitive training</t>
  </si>
  <si>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</si>
  <si>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</si>
  <si>
    <t>Varela-Aldás, J.; Palacios-Navarro, G.; Amariglio, R. &amp; García-Magariño, I.</t>
  </si>
  <si>
    <t>Sensors (Switzerland)</t>
  </si>
  <si>
    <t>https://www.scopus.com/inward/record.uri?eid=2-s2.0-85096142142&amp;doi=10.3390%2fs20226552&amp;partnerID=40&amp;md5=07bb8bca3442a4f88987531afc909b3e</t>
  </si>
  <si>
    <t>MDA game design for video game development by genre</t>
  </si>
  <si>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</si>
  <si>
    <t>Computational linguistics; Human computer interaction; Software architecture, Development methodology; Essential characteristic; Game development; MDA; Model driven architectures; Model-Driven Software Development; Technological complexity; Video game development, Software design</t>
  </si>
  <si>
    <t>Vargas, R. E.; Arellano, G. G.; Beltrán, H. D.; Zepeda, L. Z.; Quintero, R. R. &amp; Vega, L.</t>
  </si>
  <si>
    <t>66-70</t>
  </si>
  <si>
    <t>https://www.scopus.com/inward/record.uri?eid=2-s2.0-84921921837&amp;partnerID=40&amp;md5=5dab305b095592e19b1498f235331b08</t>
  </si>
  <si>
    <t>Complementing solutions to optimization problems via crowdsourcing on video game plays</t>
  </si>
  <si>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</si>
  <si>
    <t>Vargas-Santiago, M.; Monroy, R.; Ramirez-Marquez, J. E.; Zhang, C.; Leon-Velasco, D. A. &amp; Zhu, H.</t>
  </si>
  <si>
    <t>1-27</t>
  </si>
  <si>
    <t>https://www.scopus.com/inward/record.uri?eid=2-s2.0-85096699721&amp;doi=10.3390%2fapp10238410&amp;partnerID=40&amp;md5=50f1751dcc335aa2ab85c12373ae12ff</t>
  </si>
  <si>
    <t>Changeit: Toward an app to help children with autism cope with changes</t>
  </si>
  <si>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</si>
  <si>
    <t>Computer graphics; Computer vision; Diseases; Human computer interaction; Visualization, Assistive technology; Autism; Autism spectrum disorders; Children with autisms; Coping with Changes; Evaluation study; Interface designs; Technology-based, Computer games</t>
  </si>
  <si>
    <t>Varnava, V.; Constantin, A. &amp; Alexandru, C. A.</t>
  </si>
  <si>
    <t>https://www.scopus.com/inward/record.uri?eid=2-s2.0-85073112356&amp;doi=10.33965%2fihci2019_201906c046&amp;partnerID=40&amp;md5=6bc3bb20aa30ae1363c9e9095c3a99d1</t>
  </si>
  <si>
    <t>Automated bug finding in video games: A case study for runtime monitoring</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</si>
  <si>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</si>
  <si>
    <t>Curricula; Interactive computer graphics; Software testing; Temporal logic, Formal Specification; Generic softwares; Run-time verification; Runtime Monitoring; Sequence of events; Special structure; Temporal property; Video game, Human computer interaction</t>
  </si>
  <si>
    <t>Varvaressos, S.; Lavoie, K.; Massé, A. B.; Gaboury, S. &amp; Hallé, S.</t>
  </si>
  <si>
    <t>Proceedings - IEEE 7th International Conference on Software Testing, Verification and Validation, ICST 2014</t>
  </si>
  <si>
    <t>143-152</t>
  </si>
  <si>
    <t>https://www.scopus.com/inward/record.uri?eid=2-s2.0-84903128263&amp;doi=10.1109%2fICST.2014.27&amp;partnerID=40&amp;md5=7ccf6fd4264f4f142579bc94947cb23c</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</si>
  <si>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six real-world video games of various genres and sizes by successfully instrumenting and efficiently monitoring various temporal properties over their execution, including actual bugs reported in the games' bug tracking database in the course of their development."</t>
  </si>
  <si>
    <t>Computer debugging; Formal specification; Interactive computer graphics; Specifications; Temporal logic, Generic softwares; Real world videos; Run-time verification; Runtime Monitoring; Runtime monitors; Sequence of events; Special structure; Temporal property, Human computer interaction</t>
  </si>
  <si>
    <t>Varvaressos, S.; Lavoie, K.; Gaboury, S. E. &amp; Hallé, S.</t>
  </si>
  <si>
    <t>https://www.scopus.com/inward/record.uri?eid=2-s2.0-85014991476&amp;doi=10.1145%2f2700529&amp;partnerID=40&amp;md5=48e6813b7bc245febd83d581e9321876</t>
  </si>
  <si>
    <t>The influence of graphical elements on user's attention and control on a neurofeedback-based game</t>
  </si>
  <si>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</si>
  <si>
    <t>Brain computer interface; Electroencephalography; Graphical user interfaces; Human computer interaction; Visual communication, Controlled experiment; Focus of Attention; Game; Gaming applications; Graphical elements; NeuroSky MindWave; Tug of war (ToW); Visual feedback, Computer games</t>
  </si>
  <si>
    <t>Vasiljevic, G. A. M. &amp; de Miranda, L. C.</t>
  </si>
  <si>
    <t>10-19</t>
  </si>
  <si>
    <t>https://www.scopus.com/inward/record.uri?eid=2-s2.0-85055885476&amp;doi=10.1016%2fj.entcom.2018.10.003&amp;partnerID=40&amp;md5=97b8116a5d37d6a2e2afa1fe056fab17</t>
  </si>
  <si>
    <t>The Effect of Auditory Stimuli on User's Meditation and Workload in a Brain-Computer Interface Game</t>
  </si>
  <si>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</si>
  <si>
    <t>Computer games; Electroencephalography, Auditory stimuli; BCI-based game; Brain signals; Controlled experiment; External stimulus; Neurofeedback; neurosky mindwave; Subjective workload, Brain computer interface</t>
  </si>
  <si>
    <t>Vasiljevic, G. A. M. &amp; De Miranda, L. C.</t>
  </si>
  <si>
    <t>250-262</t>
  </si>
  <si>
    <t>https://www.scopus.com/inward/record.uri?eid=2-s2.0-85075074578&amp;doi=10.1093%2fiwc%2fiwz014&amp;partnerID=40&amp;md5=56b4c40dbd70989785725de3e168dca7</t>
  </si>
  <si>
    <t>Development of a Video Game Design program in the college of engineering</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</si>
  <si>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</si>
  <si>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</si>
  <si>
    <t>Ventura, J.; Qualls, J.; Ventura, M.; McGinnis, R.; Baker, C. &amp; Nikaido, B.</t>
  </si>
  <si>
    <t>https://www.scopus.com/inward/record.uri?eid=2-s2.0-85019754153&amp;doi=10.1109%2fSECON.2017.7925397&amp;partnerID=40&amp;md5=57bb4f83d7bb84604b9d03c442c95cd2</t>
  </si>
  <si>
    <t>Systematic Literature Review of Sampling Process in Rapidly-Exploring Random Trees</t>
  </si>
  <si>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</si>
  <si>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</si>
  <si>
    <t>Veras, L. G. D. O.; Medeiros, F. L. L. &amp; Guimaraes, L. N. F.</t>
  </si>
  <si>
    <t>50933-50953</t>
  </si>
  <si>
    <t>https://www.scopus.com/inward/record.uri?eid=2-s2.0-85065121308&amp;doi=10.1109%2fACCESS.2019.2908100&amp;partnerID=40&amp;md5=8ba3553d6215e7800d3d0af4f1ad9307</t>
  </si>
  <si>
    <t>Guest editors' introduction: Engineering fun</t>
  </si>
  <si>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</si>
  <si>
    <t>Computer game; Distributed applications; Domain specific; Human-centric; Player experience; Video game, Software design</t>
  </si>
  <si>
    <t>Verbrugge, C. &amp; Kruszewski, P.</t>
  </si>
  <si>
    <t>27-29</t>
  </si>
  <si>
    <t>https://www.scopus.com/inward/record.uri?eid=2-s2.0-80051764756&amp;doi=10.1109%2fMS.2011.98&amp;partnerID=40&amp;md5=70deeadb55117bc02553070368b0dc78</t>
  </si>
  <si>
    <t>The impact of an exergame-based intervention on children's fundamental motor skills</t>
  </si>
  <si>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</si>
  <si>
    <t>Curricula; Dynamical systems; Testing, Elementary education; Enjoyment; Exergames; Object control skills; Video game, Software testing</t>
  </si>
  <si>
    <t>Vernadakis, N.; Papastergiou, M.; Zetou, E. &amp; Antoniou, P.</t>
  </si>
  <si>
    <t>90-102</t>
  </si>
  <si>
    <t>https://www.scopus.com/inward/record.uri?eid=2-s2.0-84921786154&amp;doi=10.1016%2fj.compedu.2015.01.001&amp;partnerID=40&amp;md5=6ee0b04a3a19b03916f6f6ae8d25fe21</t>
  </si>
  <si>
    <t>cited By 63</t>
  </si>
  <si>
    <t>Using video games and brain training software to modulate human time perception</t>
  </si>
  <si>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</si>
  <si>
    <t>Application programs; Human computer interaction; Interactive computer graphics; Software testing; Speed, Action video games; Divided attention; Experimental groups; Reproduction; Temporal durations; Temporal processing; Time perception; Video game, Video signal processing</t>
  </si>
  <si>
    <t>Verriopoulou, D. &amp; Vatakis, A.</t>
  </si>
  <si>
    <t>620-625</t>
  </si>
  <si>
    <t>https://www.scopus.com/inward/record.uri?eid=2-s2.0-84938565131&amp;partnerID=40&amp;md5=618d0c12dc5d1bc4737ed3dd4157ca3e</t>
  </si>
  <si>
    <t>A Systematic Review on Software Engineering in Pervasive Games Development</t>
  </si>
  <si>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</si>
  <si>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</si>
  <si>
    <t>Viana, J. R. M.; Viana, N. P.; Trinta, F. A. M. &amp; De Carvalho, W. V.</t>
  </si>
  <si>
    <t>51-60</t>
  </si>
  <si>
    <t>https://www.scopus.com/inward/record.uri?eid=2-s2.0-84937557142&amp;doi=10.1109%2fSBGAMES.2014.16&amp;partnerID=40&amp;md5=02e29f2e087415360ab1e34a03a14bee</t>
  </si>
  <si>
    <t>Requirements for educational digital games a requirements document created for the Kimera game</t>
  </si>
  <si>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</si>
  <si>
    <t>Computer games; Education; Education computing, Digital games; Document requirements; Games requirements; IEEE standards; Important features; Public schools; Requirements document; Requirements specifications, E-learning</t>
  </si>
  <si>
    <t>Viana, G. C. &amp; Hetkowski, T. M.</t>
  </si>
  <si>
    <t>2015 International Symposium on Computers in Education, SIIE 2015</t>
  </si>
  <si>
    <t>https://www.scopus.com/inward/record.uri?eid=2-s2.0-84969930996&amp;doi=10.1109%2fSIIE.2015.7451652&amp;partnerID=40&amp;md5=1410b403ae23b481cc1cb07ad303c4ca</t>
  </si>
  <si>
    <t>A Survey of Procedural Dungeon Generation</t>
  </si>
  <si>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</si>
  <si>
    <t>Software design; Surveying; Surveys, Computer generated; Content creation; Game contents; Game development; Mixed initiative; Procedural content generations; procedural dungeon generation; Solution strategy, Computer games</t>
  </si>
  <si>
    <t>Viana, B. M. F. &amp; Dos Santos, S. R.</t>
  </si>
  <si>
    <t>https://www.scopus.com/inward/record.uri?eid=2-s2.0-85077704082&amp;doi=10.1109%2fSBGames.2019.00015&amp;partnerID=40&amp;md5=d1f8bdbdd03f7a9b9c71709b0bf25b36</t>
  </si>
  <si>
    <t>Utilising capability approach for adoption of assistive technologies among seniors: Conceptual model (Research in Progress)</t>
  </si>
  <si>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</si>
  <si>
    <t>Hardware, Adoption; Assistive technology; Capability approach; Cognitive ability; Conceptual model; Daily activity; Empowerment; Functional abilities, Information systems</t>
  </si>
  <si>
    <t>Vichitvanichphong, S.; Talaei-Khoei, A.; Kerr, D. &amp; Ghapanchi, A. H.</t>
  </si>
  <si>
    <t>Proceedings of the 25th Australasian Conference on Information Systems, ACIS 2014</t>
  </si>
  <si>
    <t>https://www.scopus.com/inward/record.uri?eid=2-s2.0-84959469794&amp;partnerID=40&amp;md5=f6ab98b37ccf60983f36b7c9efb19c77</t>
  </si>
  <si>
    <t>Good old gamers, good drivers: Results from a correlational experiment among older drivers</t>
  </si>
  <si>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</si>
  <si>
    <t>Vichitvanichphong, S.; Talaei-Khoei, A.; Kerr, D.; Ghapanchi, A. H. &amp; Scott-Parker, B.</t>
  </si>
  <si>
    <t>Australasian Journal of Information Systems</t>
  </si>
  <si>
    <t>https://www.scopus.com/inward/record.uri?eid=2-s2.0-84962359563&amp;doi=10.3127%2fajis.v20i0.1110&amp;partnerID=40&amp;md5=b33314e66c69178348940272db489191</t>
  </si>
  <si>
    <t>A multimodal interaction framework for blended learning</t>
  </si>
  <si>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</si>
  <si>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</si>
  <si>
    <t>Vidakis, N.; Konstantinos, K. &amp; Triantafyllidis, G.</t>
  </si>
  <si>
    <t>205-211</t>
  </si>
  <si>
    <t>https://www.scopus.com/inward/record.uri?eid=2-s2.0-85015828580&amp;doi=10.1007%2f978-3-319-55834-9_24&amp;partnerID=40&amp;md5=bbab751fa64c4d49ef6352fe493c800c</t>
  </si>
  <si>
    <t>On the development of strategic games based on a Semiotic analysis: A case study of an optimized Tic-Tac-Toe</t>
  </si>
  <si>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</si>
  <si>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</si>
  <si>
    <t>Villacís, C.; Fuertes, W.; Santillán, M.; Aules, H.; Tacuri, A.; Zambrano, M. &amp; Salguero, E.</t>
  </si>
  <si>
    <t>ICEIS 2016 - Proceedings of the 18th International Conference on Enterprise Information Systems</t>
  </si>
  <si>
    <t>425-432</t>
  </si>
  <si>
    <t>https://www.scopus.com/inward/record.uri?eid=2-s2.0-84979519006&amp;doi=10.5220%2f0005772904250432&amp;partnerID=40&amp;md5=d84fce1df803d76ce63cf5d339b172af</t>
  </si>
  <si>
    <t>Reflection in Game-Based Learning: A Survey of Programming Games</t>
  </si>
  <si>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</si>
  <si>
    <t>Learning systems, Educational game; Educational programming; Game design; Game-based Learning; Gameplay; Individual learning process; Learning process; Research communities, Computer games</t>
  </si>
  <si>
    <t>Villareale, J.; Biemer, C. F.; Seif El-Nasr, M. &amp; Zhu, J.</t>
  </si>
  <si>
    <t>https://www.scopus.com/inward/record.uri?eid=2-s2.0-85092285733&amp;doi=10.1145%2f3402942.3403011&amp;partnerID=40&amp;md5=08022c37f87c26f9c9708f46b495c785</t>
  </si>
  <si>
    <t>Cheshire: Towards an Alice based game development tool</t>
  </si>
  <si>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</si>
  <si>
    <t>Animation; IPTV; Open source software; Security of data; Security systems; Software design, Alice; Development tools; Game development; Game Programming; Open sources; Programming environment, Computer games</t>
  </si>
  <si>
    <t>Villaverde, K.; Jeffery, C. &amp; Pivkina, I.</t>
  </si>
  <si>
    <t>321-328</t>
  </si>
  <si>
    <t>https://www.scopus.com/inward/record.uri?eid=2-s2.0-84857089120&amp;doi=10.5176%2f978-981-08-3190-5_468&amp;partnerID=40&amp;md5=a8c3da651e850ae77c08cd4f56b4f3a9</t>
  </si>
  <si>
    <t>Codestitch: Leveraging analogical encoding in a game space</t>
  </si>
  <si>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</si>
  <si>
    <t>Codes (symbols); Computer programming; Encoding (symbols); Interactive computer graphics, Asynchronous collaboration; Coding; Deep structure; Design features; Pair-programming; Pilot studies; Solution methods; Video game, Human computer interaction</t>
  </si>
  <si>
    <t>Villeroy, M.</t>
  </si>
  <si>
    <t>IDC 2017 - Proceedings of the 2017 ACM Conference on Interaction Design and Children</t>
  </si>
  <si>
    <t>575-580</t>
  </si>
  <si>
    <t>https://www.scopus.com/inward/record.uri?eid=2-s2.0-85026312182&amp;doi=10.1145%2f3078072.3084327&amp;partnerID=40&amp;md5=d27017da776f3ffe73cba0a18cea0615</t>
  </si>
  <si>
    <t>Beyond multiplayer games: Engaging cognitive virtual partners in collaborative decision-making and problem-solving situations</t>
  </si>
  <si>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</si>
  <si>
    <t>Assessment process; Collaborative decision making; Computer game; Layered architecture; Multiplayer games, Computer architecture; Distributed computer systems; Virtual reality, Decision making</t>
  </si>
  <si>
    <t>Vlacic, L. B. &amp; Thomas, D. I.</t>
  </si>
  <si>
    <t>ICAT 2009 - 2009 22nd International Symposium on Information, Communication and Automation Technologies</t>
  </si>
  <si>
    <t>https://www.scopus.com/inward/record.uri?eid=2-s2.0-74549186614&amp;doi=10.1109%2fICAT.2009.5348442&amp;partnerID=40&amp;md5=a0ee19d42e1b95a23873b6585824ba9d</t>
  </si>
  <si>
    <t>Game-based learning with oer in higher education: Development and evaluation of a serious game</t>
  </si>
  <si>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</si>
  <si>
    <t>E-learning; Human computer interaction; Interactive computer graphics; Software design, Development process; Evaluation; Game-based Learning; Higher education; Learning effectiveness; Learning objectives; Open educational resources; University of applied science, Serious games</t>
  </si>
  <si>
    <t>Vogeler, C.</t>
  </si>
  <si>
    <t>592-601</t>
  </si>
  <si>
    <t>https://www.scopus.com/inward/record.uri?eid=2-s2.0-85057977080&amp;partnerID=40&amp;md5=e425daf1ea9b16aebdd7dc346152d4a0</t>
  </si>
  <si>
    <t>Entrepreneurial education based on physical computing and game development</t>
  </si>
  <si>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</si>
  <si>
    <t>Computer games; Software design, Design decisions; Design frameworks; Entrepreneurial education; Entrepreneurial skills; European project; Evaluation study; Learning experiences; Physical computing, Students</t>
  </si>
  <si>
    <t>Voigt, C.; Unterfrauner, E. &amp; Hofer, M.</t>
  </si>
  <si>
    <t>https://www.scopus.com/inward/record.uri?eid=2-s2.0-85093068886&amp;partnerID=40&amp;md5=2950a8ce4153a1f11b5eff3c2d2415fe</t>
  </si>
  <si>
    <t>Training for crisis using games: Testing of game based technology in the making"</t>
  </si>
  <si>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</si>
  <si>
    <t>Human computer interaction; Interactive computer graphics; Software design; User interfaces, Applied science; Bachelor degree; Crisis management; Digital games; Game development; Game-based technologies; Learning; Solid basis, Serious games</t>
  </si>
  <si>
    <t>Vold, T.; Kiønig, L.; Venemyr, G. O.; Wenstad, M.; Granlien, P.; Klevhus, A. &amp; Klevhus, H.</t>
  </si>
  <si>
    <t>722-728</t>
  </si>
  <si>
    <t>https://www.scopus.com/inward/record.uri?eid=2-s2.0-84996605692&amp;partnerID=40&amp;md5=627a2056ee554a2e6d2c2a51484a9e53</t>
  </si>
  <si>
    <t>Flipped gaming-testing three simulation games</t>
  </si>
  <si>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</si>
  <si>
    <t>Computer aided software engineering; Computer games; HTTP; Human resource management; Simulators; Teaching, Crisis management; Enhanced learning; Exercise managements; flipped gaming; Incident Management; Reflection process; simulation and gaming; University of applied science, Students</t>
  </si>
  <si>
    <t>Vold, T.; Haave, H.; Ranglund, O. J. S.; Venemyr, G. O.; Bakken, B. T.; Kionig, L. &amp; Braun, R.</t>
  </si>
  <si>
    <t>https://www.scopus.com/inward/record.uri?eid=2-s2.0-85052231731&amp;doi=10.1109%2fITHET.2018.8424622&amp;partnerID=40&amp;md5=6b23af0a569c5134e7285079bc6cd68b</t>
  </si>
  <si>
    <t>SCRUMIA - An educational game for teaching SCRUM in computing courses</t>
  </si>
  <si>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</si>
  <si>
    <t>Agile project management; Game; Instructional designs; Instructional materials; Instructional strategy; Professional training; SCRUM; Undergraduate projects, Computer games; Learning systems; Project management; Students; Teaching, Education computing</t>
  </si>
  <si>
    <t>Von Wangenheim, C. G.; Savi, R. &amp; Borgatto, A. F.</t>
  </si>
  <si>
    <t>2675-2687</t>
  </si>
  <si>
    <t>https://www.scopus.com/inward/record.uri?eid=2-s2.0-84882573854&amp;doi=10.1016%2fj.jss.2013.05.030&amp;partnerID=40&amp;md5=35f398f571a1589e63dc8d2d97e4b93b</t>
  </si>
  <si>
    <t>cited By 71</t>
  </si>
  <si>
    <t>Evolving fuzzy logic rule-based game player model for game development</t>
  </si>
  <si>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</si>
  <si>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</si>
  <si>
    <t>Vorachart, V. &amp; Takagi, H.</t>
  </si>
  <si>
    <t>International Journal of Innovative Computing, Information and Control</t>
  </si>
  <si>
    <t>1941-1951</t>
  </si>
  <si>
    <t>https://www.scopus.com/inward/record.uri?eid=2-s2.0-85034257465&amp;partnerID=40&amp;md5=c43e9504085430c62860d5d95907fb4a</t>
  </si>
  <si>
    <t>Securing interdependent assets</t>
  </si>
  <si>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</si>
  <si>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</si>
  <si>
    <t>Vorobeychik, Y. &amp; Letchford, J.</t>
  </si>
  <si>
    <t>Autonomous Agents and Multi-Agent Systems</t>
  </si>
  <si>
    <t>305-333</t>
  </si>
  <si>
    <t>https://www.scopus.com/inward/record.uri?eid=2-s2.0-84958769447&amp;doi=10.1007%2fs10458-014-9258-0&amp;partnerID=40&amp;md5=bd279ff7b1e29cfea487e3398fd73fa9</t>
  </si>
  <si>
    <t>An Empirical Study of the Characteristics of Popular Game Jams and Their High-ranking Submissions on itch.io</t>
  </si>
  <si>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</si>
  <si>
    <t>Computer applications; Computer programming, Empirical studies; Game industry; Game prototypes; Interactive fiction; Multi-platform; Skill sets; Time constraints, Computer games</t>
  </si>
  <si>
    <t>Vu, Q. N. &amp; Bezemer, C.-P.</t>
  </si>
  <si>
    <t>https://www.scopus.com/inward/record.uri?eid=2-s2.0-85092324943&amp;doi=10.1145%2f3402942.3402981&amp;partnerID=40&amp;md5=4c9a490b9d80e4fb361ab8c68dec599c</t>
  </si>
  <si>
    <t>Procedural story generation in games</t>
  </si>
  <si>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</si>
  <si>
    <t>Circuit simulation; Software engineering, Interactive fiction; Narrative; Procedural content generations; Story generations; Storytelling in games; User experience; Video game, Human computer interaction</t>
  </si>
  <si>
    <t>Wagg, K. &amp; Cielniak, G.</t>
  </si>
  <si>
    <t>97-103</t>
  </si>
  <si>
    <t>https://www.scopus.com/inward/record.uri?eid=2-s2.0-84922183021&amp;partnerID=40&amp;md5=65a36d60392e6ee6b1dc93c5c4e632f8</t>
  </si>
  <si>
    <t>A Stackelberg game for distributed formation of business-driven services communities</t>
  </si>
  <si>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</si>
  <si>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</si>
  <si>
    <t>Wahab, O. A.; Bentahar, J.; Otrok, H. &amp; Mourad, A.</t>
  </si>
  <si>
    <t>Expert Systems with Applications</t>
  </si>
  <si>
    <t>359-372</t>
  </si>
  <si>
    <t>https://www.scopus.com/inward/record.uri?eid=2-s2.0-84946020229&amp;doi=10.1016%2fj.eswa.2015.09.047&amp;partnerID=40&amp;md5=9ed583d81a2f2a6e3dad1d9dc35059d9</t>
  </si>
  <si>
    <t>An application of a game development framework in higher education</t>
  </si>
  <si>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</si>
  <si>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</si>
  <si>
    <t>Wang, A. I. &amp; Wu, B.</t>
  </si>
  <si>
    <t>https://www.scopus.com/inward/record.uri?eid=2-s2.0-74349129591&amp;doi=10.1155%2f2009%2f693267&amp;partnerID=40&amp;md5=f07cd9e1c4e6977708433de904bb08e6</t>
  </si>
  <si>
    <t>How real is reality? A perceptually motivated system for quantifying visual realism in digital images</t>
  </si>
  <si>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</si>
  <si>
    <t>Game studies; Immersion; Photorealism; Presence; Realism; Shadow segmentation; Uncanny valley; Video game, Image processing; Imaging systems; Interactive computer graphics; Virtual reality, Human computer interaction</t>
  </si>
  <si>
    <t>Wang, N. &amp; Doube, W.</t>
  </si>
  <si>
    <t>Proceedings - 2011 International Conference on Multimedia and Signal Processing, CMSP 2011</t>
  </si>
  <si>
    <t>141-149</t>
  </si>
  <si>
    <t>https://www.scopus.com/inward/record.uri?eid=2-s2.0-80051891296&amp;doi=10.1109%2fCMSP.2011.172&amp;partnerID=40&amp;md5=074ede977ce106a545ffc44871c08710</t>
  </si>
  <si>
    <t>Mining experiential patterns from game-logs of board game</t>
  </si>
  <si>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</si>
  <si>
    <t>Human computer interaction; Software engineering, Board games; Game log; Growing patterns; Test platforms, Computer games</t>
  </si>
  <si>
    <t>Wang, L.; Wang, Y. &amp; Li, Y.</t>
  </si>
  <si>
    <t>https://www.scopus.com/inward/record.uri?eid=2-s2.0-84922375568&amp;doi=10.1155%2f2015%2f576201&amp;partnerID=40&amp;md5=fb17e78274c30b7eae99e2eb0a2f9fc7</t>
  </si>
  <si>
    <t>Measurement and analysis of online gaming services on mobile WiMAX networks</t>
  </si>
  <si>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</si>
  <si>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</si>
  <si>
    <t>Wang, X.; Chen, M.; Kim, H.-C.; Kwon, T. T.; Choi, Y. &amp; Choi, S.</t>
  </si>
  <si>
    <t>Wireless Communications and Mobile Computing</t>
  </si>
  <si>
    <t>1198-1211</t>
  </si>
  <si>
    <t>https://www.scopus.com/inward/record.uri?eid=2-s2.0-84927574102&amp;doi=10.1002%2fwcm.2412&amp;partnerID=40&amp;md5=0609e09aa17683f6289e9633e116a874</t>
  </si>
  <si>
    <t>File sharing in cloud computing using win stay lose shift strategy</t>
  </si>
  <si>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</si>
  <si>
    <t>Cloud computing; Computation theory; Computer games, Cloud systems; File Sharing; Optimal strategies; Prisoner's dilemma game; Shift strategy; Tit for tats, Game theory</t>
  </si>
  <si>
    <t>Wang, Y.; Susilo, W.; Li, T. &amp; Xu, Q.</t>
  </si>
  <si>
    <t>International Journal of High Performance Computing and Networking</t>
  </si>
  <si>
    <t>154-166</t>
  </si>
  <si>
    <t>https://www.scopus.com/inward/record.uri?eid=2-s2.0-84934285975&amp;doi=10.1504%2fIJHPCN.2015.070016&amp;partnerID=40&amp;md5=a4c2112708a06269d5770f354dffba40</t>
  </si>
  <si>
    <t>Fairness in secure computing protocols based on incentives</t>
  </si>
  <si>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</si>
  <si>
    <t>Cloud computing; Modular construction, Computer resources; Fairness; Modularizations; Nash equilibria; Rational computing; Security issues, Computer games</t>
  </si>
  <si>
    <t>Wang, Y.; Chen, L.; Leung, H.-F.; Hu, C. &amp; Chen, B.</t>
  </si>
  <si>
    <t>Soft Computing</t>
  </si>
  <si>
    <t>3947-3955</t>
  </si>
  <si>
    <t>https://www.scopus.com/inward/record.uri?eid=2-s2.0-84949751914&amp;doi=10.1007%2fs00500-015-1974-0&amp;partnerID=40&amp;md5=ee7f364ba9c270cfccf9af1c639b3fb6</t>
  </si>
  <si>
    <t>Classification of Humans and Bots in Two Typical Two-player Computer Games</t>
  </si>
  <si>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</si>
  <si>
    <t>Behavioral research; Botnet; Computer aided software engineering; Multi agent systems; Neural networks, 2D shooting game; Computer game bots; Game AI; Neural network (nn); racing game; Research results; Simple games; Waypoints, Computer games</t>
  </si>
  <si>
    <t>Wang, J.-Y.</t>
  </si>
  <si>
    <t>2018 3rd International Conference on Computer and Communication Systems, ICCCS 2018</t>
  </si>
  <si>
    <t>282-290</t>
  </si>
  <si>
    <t>https://www.scopus.com/inward/record.uri?eid=2-s2.0-85054799964&amp;doi=10.1109%2fCCOMS.2018.8463277&amp;partnerID=40&amp;md5=da41f0720e7a14d442c23aaad71f653f</t>
  </si>
  <si>
    <t>Toward cloud-based distributed interactive applications: Measurement, modeling, and analysis</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</si>
  <si>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</si>
  <si>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</si>
  <si>
    <t>Wang, H.; Li, T.; Shea, R.; Ma, X.; Wang, F.; Liu, J. &amp; Xu, K.</t>
  </si>
  <si>
    <t>IEEE/ACM Transactions on Networking</t>
  </si>
  <si>
    <t>3-16</t>
  </si>
  <si>
    <t>https://www.scopus.com/inward/record.uri?eid=2-s2.0-85035151440&amp;doi=10.1109%2fTNET.2017.2765246&amp;partnerID=40&amp;md5=7a533651ee3e49be6bedfb8d27b4fa4d</t>
  </si>
  <si>
    <t>Art is Key to the Success of a Modern Game</t>
  </si>
  <si>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</si>
  <si>
    <t>Software design, Design concept; Game development; High-accuracy; Interactive; Interactive movies; Key elements; Video game, Human computer interaction</t>
  </si>
  <si>
    <t>Wang, C.; Mondier, S. &amp; Duraisamy, P.</t>
  </si>
  <si>
    <t>2019 10th International Conference on Computing, Communication and Networking Technologies, ICCCNT 2019</t>
  </si>
  <si>
    <t>https://www.scopus.com/inward/record.uri?eid=2-s2.0-85078104368&amp;doi=10.1109%2fICCCNT45670.2019.8944678&amp;partnerID=40&amp;md5=fefcec54d73147955e41fd2a7f8b5614</t>
  </si>
  <si>
    <t>Game theoretic fund allocation for maximizing throughput of multiserver systems in cloud</t>
  </si>
  <si>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</si>
  <si>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</si>
  <si>
    <t>Wang, T.; Zhang, G.; Zhou, J.; Li, L.; Zhang, H. &amp; Zhang, M.</t>
  </si>
  <si>
    <t>911-920</t>
  </si>
  <si>
    <t>https://www.scopus.com/inward/record.uri?eid=2-s2.0-85073574126&amp;doi=10.1109%2fHPCC%2fSmartCity%2fDSS.2019.00132&amp;partnerID=40&amp;md5=92743fe9748c25dff3126044f0beb4d1</t>
  </si>
  <si>
    <t>Application of Unity and Playmaker in Game Characters Control</t>
  </si>
  <si>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</si>
  <si>
    <t>Aviation; Computer programming; Safety engineering; Software design, Game development; Game Engine; Implementation difficulties; Plug-ins; Visual programming, Computer games</t>
  </si>
  <si>
    <t>Wang, Y.; Lang, X.; Wang, Y. &amp; Liu, X.</t>
  </si>
  <si>
    <t>130-139</t>
  </si>
  <si>
    <t>https://www.scopus.com/inward/record.uri?eid=2-s2.0-85099407564&amp;doi=10.1145%2f3434581.3434604&amp;partnerID=40&amp;md5=81c35305b499127fb9f8b077ea2a8beb</t>
  </si>
  <si>
    <t>How Decisions Are Made in Brains: Unpack 'Black Box' of CNN with Ms. Pac-Man Video Game</t>
  </si>
  <si>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</si>
  <si>
    <t>Animals; Convolution; Decision making; Human computer interaction; Image classification; Image recognition, Animal brain; Computer vision problems; Decision making process; End-to-end models; Input patterns; Moving direction; Pac-man games; Weighted features, Convolutional neural networks</t>
  </si>
  <si>
    <t>Wang, B.; Ma, R.; Kuang, J. &amp; Zhang, Y.</t>
  </si>
  <si>
    <t>142446-142458</t>
  </si>
  <si>
    <t>https://www.scopus.com/inward/record.uri?eid=2-s2.0-85090043916&amp;doi=10.1109%2fACCESS.2020.3013645&amp;partnerID=40&amp;md5=01c7b99b223f45a19cd96effb03d0479</t>
  </si>
  <si>
    <t>Research and Design of Cloud Broadcasting System</t>
  </si>
  <si>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</si>
  <si>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</si>
  <si>
    <t>Wang, X. &amp; Gong, J.</t>
  </si>
  <si>
    <t>https://www.scopus.com/inward/record.uri?eid=2-s2.0-85106035661&amp;doi=10.1145%2f3448734.3450454&amp;partnerID=40&amp;md5=ac45d7f0baed1504a9a3aca537a95819</t>
  </si>
  <si>
    <t>Augmented reality games (arg) and pokémon go: Preventing hikikomori in Malaysia</t>
  </si>
  <si>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</si>
  <si>
    <t>Wan Hussain, W. M. H.</t>
  </si>
  <si>
    <t>International Journal of Civil Engineering and Technology</t>
  </si>
  <si>
    <t>1128-1135</t>
  </si>
  <si>
    <t>https://www.scopus.com/inward/record.uri?eid=2-s2.0-85048038324&amp;partnerID=40&amp;md5=8e2e9c9fa438738d910aaa99df66fe3c</t>
  </si>
  <si>
    <t>Modeling biological systems using crowdsourcing</t>
  </si>
  <si>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</si>
  <si>
    <t>Computer games; Crowdsourcing; Dynamical systems; Models; Serious games, Design models; Domain knowledge; Genomics; Model system; Systems biology, Biological systems</t>
  </si>
  <si>
    <t>Wasik, S.</t>
  </si>
  <si>
    <t>Foundations of Computing and Decision Sciences</t>
  </si>
  <si>
    <t>219-243</t>
  </si>
  <si>
    <t>https://www.scopus.com/inward/record.uri?eid=2-s2.0-85056148897&amp;doi=10.1515%2ffcds-2018-0012&amp;partnerID=40&amp;md5=265d131ffce4d24ca9c4d4128ee754ab</t>
  </si>
  <si>
    <t>Modeling player retention in Madden NFL 11</t>
  </si>
  <si>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</si>
  <si>
    <t>Data sets; Feature vectors; Football game; Gameplay; Interactive Environments; Player behavior; Reduced production; Regression problem; Video game, Interactive computer graphics; User interfaces, Artificial intelligence</t>
  </si>
  <si>
    <t>Weber, B. G.; John, M.; Mateas, M. &amp; Jhala, A.</t>
  </si>
  <si>
    <t>Proceedings of the National Conference on Artificial Intelligence</t>
  </si>
  <si>
    <t>1701-1706</t>
  </si>
  <si>
    <t>https://www.scopus.com/inward/record.uri?eid=2-s2.0-80055032087&amp;partnerID=40&amp;md5=ee5c8bb5404fa36fcf8430e1e77441a3</t>
  </si>
  <si>
    <t>A 3D virtual world teaching and learning platform for computer science courses in second life</t>
  </si>
  <si>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</si>
  <si>
    <t>Immersive; Immersive education; Second Life; Teaching and learning, Artificial intelligence; Computer science; Computer software; Curricula; Distance education; Education computing; Engineering education; Students; Virtual reality, Teaching</t>
  </si>
  <si>
    <t>Wei, C.-S.; Chen, Y. &amp; Doong, J.-G.</t>
  </si>
  <si>
    <t>https://www.scopus.com/inward/record.uri?eid=2-s2.0-77949693230&amp;doi=10.1109%2fCISE.2009.5365895&amp;partnerID=40&amp;md5=841b990d66415146ab2dec2c562f89e3</t>
  </si>
  <si>
    <t>Software development architecture for job-level algorithms</t>
  </si>
  <si>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</si>
  <si>
    <t>Algorithms; Application programs; Codes (symbols); Computer games; Distributed computer systems; Forestry, Application development; Case-studies; Coarse grains; Game-playing programs; Level algorithms; Lines of code; Search trees; Upper confidence bound, Software design</t>
  </si>
  <si>
    <t>Wei, T. H.; Liang, C.-C.; Wu, I.-C. &amp; Chen, L.-P.</t>
  </si>
  <si>
    <t>131-148</t>
  </si>
  <si>
    <t>https://www.scopus.com/inward/record.uri?eid=2-s2.0-84963624369&amp;doi=10.3233%2fICG-2015-38302&amp;partnerID=40&amp;md5=692254cb0aa8ba94b2b9133be47cda96</t>
  </si>
  <si>
    <t>Entanglion: A board game for teaching the principles of quantum computing</t>
  </si>
  <si>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</si>
  <si>
    <t>Human computer interaction; Interactive computer systems; Quantum computers; Students, Board games; Educational game; Fundamental concepts; Game-based Learning; Iterative design; Pedagogical tools; Quantum Computing; Technical subjects, Computer games</t>
  </si>
  <si>
    <t>Weisz, J. D.; Ashoori, M. &amp; Ashktorab, Z.</t>
  </si>
  <si>
    <t>535-548</t>
  </si>
  <si>
    <t>https://www.scopus.com/inward/record.uri?eid=2-s2.0-85058294246&amp;doi=10.1145%2f3242671.3242696&amp;partnerID=40&amp;md5=d009d57bf04276d1c477902df38bcf94</t>
  </si>
  <si>
    <t>Student learning-game designs: Emerging learning trajectories</t>
  </si>
  <si>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</si>
  <si>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</si>
  <si>
    <t>Weitze, C. L.</t>
  </si>
  <si>
    <t>756-764</t>
  </si>
  <si>
    <t>https://www.scopus.com/inward/record.uri?eid=2-s2.0-84997047699&amp;partnerID=40&amp;md5=642fc962732626c9eefc8d60a4d2151a</t>
  </si>
  <si>
    <t>A survey of gamification for healthcare system</t>
  </si>
  <si>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</si>
  <si>
    <t>Citrus fruits; Computer games; Health care; Human computer interaction; Information systems; Surveys, Academic research; Game elements; Gamification; Health-care system; Human computer interfaces; Medical work; Research topics; Systematic Review, Medical computing</t>
  </si>
  <si>
    <t>Wen, C.-H.; Hsien, H.-Y. &amp; Huang, H.-C.</t>
  </si>
  <si>
    <t>Proceedings of 2015 International Conference on Orange Technologies, ICOT 2015</t>
  </si>
  <si>
    <t>117-121</t>
  </si>
  <si>
    <t>https://www.scopus.com/inward/record.uri?eid=2-s2.0-84980332233&amp;doi=10.1109%2fICOT.2015.7498491&amp;partnerID=40&amp;md5=40cacb4fa51ca89406028a7b8a7de3ab</t>
  </si>
  <si>
    <t>Learning by playing: Can serious games be fun?</t>
  </si>
  <si>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</si>
  <si>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</si>
  <si>
    <t>Wernbacher, T.; Pfeiffer, A.; Wagner, M. &amp; Hofstätter, J.</t>
  </si>
  <si>
    <t>https://www.scopus.com/inward/record.uri?eid=2-s2.0-84897750937&amp;partnerID=40&amp;md5=afd6be35b21949cfd457f9120b23eed3</t>
  </si>
  <si>
    <t>ENACT: An efficient and extensible entity-actor framework for modular robotics software components</t>
  </si>
  <si>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</si>
  <si>
    <t>Computer games; Computer programming, Distributed systems; Functional modules; Inconsistent data; Modular robotics; Multi-threading; Service robotics; Software component; Software frameworks, Robotics</t>
  </si>
  <si>
    <t>Werner, T.; Gradmann, M.; Orendt, E. M.; Sand, M.; Spangenberg, M. &amp; Henrich, D.</t>
  </si>
  <si>
    <t>47th International Symposium on Robotics, ISR 2016</t>
  </si>
  <si>
    <t>https://www.scopus.com/inward/record.uri?eid=2-s2.0-84983802976&amp;partnerID=40&amp;md5=2e7210967e837e6dc317162e98ad7fd5</t>
  </si>
  <si>
    <t>Workshop on games and software engineering (GAS 2011)</t>
  </si>
  <si>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</si>
  <si>
    <t>Complex interaction; Emergent behaviors; Video game; video games, Engineering; Human computer interaction; Software engineering, Gas engineering</t>
  </si>
  <si>
    <t>Whitehead, J. &amp; Lewis, C.</t>
  </si>
  <si>
    <t>1194-1195</t>
  </si>
  <si>
    <t>https://www.scopus.com/inward/record.uri?eid=2-s2.0-79959912596&amp;doi=10.1145%2f1985793.1986042&amp;partnerID=40&amp;md5=31774b0314a48531976cc1bde341533a</t>
  </si>
  <si>
    <t>Game engagement theory and adult learning</t>
  </si>
  <si>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</si>
  <si>
    <t>Whitton, N.</t>
  </si>
  <si>
    <t>Simulation and Gaming</t>
  </si>
  <si>
    <t>596-609</t>
  </si>
  <si>
    <t>https://www.scopus.com/inward/record.uri?eid=2-s2.0-81755178461&amp;doi=10.1177%2f1046878110378587&amp;partnerID=40&amp;md5=df4912b2ed2ac8526e2a03dfd6bd9db3</t>
  </si>
  <si>
    <t>cited By 76</t>
  </si>
  <si>
    <t>Digital games in an age of austerity</t>
  </si>
  <si>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</si>
  <si>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</si>
  <si>
    <t>632-638</t>
  </si>
  <si>
    <t>https://www.scopus.com/inward/record.uri?eid=2-s2.0-84938602065&amp;partnerID=40&amp;md5=f46c86f510780126239e883e48856baf</t>
  </si>
  <si>
    <t>The place of game-based learning in an age of austerity</t>
  </si>
  <si>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</si>
  <si>
    <t>249-256</t>
  </si>
  <si>
    <t>https://www.scopus.com/inward/record.uri?eid=2-s2.0-84865511465&amp;partnerID=40&amp;md5=9c7f770aa0e1ff51ff688c17d13dacdd</t>
  </si>
  <si>
    <t>Vrification": Applying virtual reality to digital games"</t>
  </si>
  <si>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</si>
  <si>
    <t>Computer games; Interfaces (materials); Virtual reality, Former-non-VR; Game design; Game development; Pure-VR; Vilification, Software design</t>
  </si>
  <si>
    <t>Wiedemann, D. P. O.; Passmore, P. &amp; Moar, M.</t>
  </si>
  <si>
    <t>1st Annual Science Fiction Prototyping Conference 2017: Designing your Future with Science Fiction, SciFi-It 2017</t>
  </si>
  <si>
    <t>55-58</t>
  </si>
  <si>
    <t>https://www.scopus.com/inward/record.uri?eid=2-s2.0-85049953400&amp;partnerID=40&amp;md5=91dfb1241f15109c8e7536423e75134f</t>
  </si>
  <si>
    <t>Recommendations for the Optimal Design of Exergame Interventions for Persons with Disabilities: Challenges, Best Practices, and Future Research</t>
  </si>
  <si>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</si>
  <si>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</si>
  <si>
    <t>Wiemeyer, J.; Deutsch, J.; Malone, L. A.; Rowland, J. L.; Swartz, M. C.; Xiong, J. &amp; Zhang, F. F.</t>
  </si>
  <si>
    <t>58-62</t>
  </si>
  <si>
    <t>https://www.scopus.com/inward/record.uri?eid=2-s2.0-84992690735&amp;doi=10.1089%2fg4h.2014.0078&amp;partnerID=40&amp;md5=04abdebad696db03a7d2d79b9291f666</t>
  </si>
  <si>
    <t>Visual authoring tool for creating visual novel games</t>
  </si>
  <si>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</si>
  <si>
    <t>Animation; IPTV; Java programming language; Program compilers; Security of data; Security systems; Software design, Authoring tool; Game development; Graphical interface; Java swing; Non-technical users; Visual authoring tools; Visual Interface; Visual novel, Computer games</t>
  </si>
  <si>
    <t>Wijaya, K. &amp; Budiono, T. A.</t>
  </si>
  <si>
    <t>283-290</t>
  </si>
  <si>
    <t>https://www.scopus.com/inward/record.uri?eid=2-s2.0-84857090386&amp;doi=10.5176%2f978-981-08-3190-5_cgat15&amp;partnerID=40&amp;md5=8b6a2219dd391bb9e2a94b1d37eb144e</t>
  </si>
  <si>
    <t>Development, Refinement, and Acceptability of Digital Gaming to Improve HIV Testing among Adolescents and Young Adults at Risk for HIV</t>
  </si>
  <si>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</si>
  <si>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</si>
  <si>
    <t>Wilbourn, B.; Howell, T. H.; Castel, A. D.; D'Angelo, L.; Trexler, C.; Carr, R. &amp; Greenberg, D.</t>
  </si>
  <si>
    <t>53-63</t>
  </si>
  <si>
    <t>https://www.scopus.com/inward/record.uri?eid=2-s2.0-85079079914&amp;doi=10.1089%2fg4h.2018.0162&amp;partnerID=40&amp;md5=b08f07f622a45b191af9e744ea52840a</t>
  </si>
  <si>
    <t>A computer game for an enhanced visitor experience - Integration of reality and fiction</t>
  </si>
  <si>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</si>
  <si>
    <t>Acoustic waves; Computer graphics; Computer vision; Exhibitions; FORTH (programming language); Human computer interaction; Image processing; Software design, Computer game development; Game design; Gameplay; Graphics; Music; Narrative; Visitor experiences, Computer games</t>
  </si>
  <si>
    <t>Wilhelmsson, U.; Toftedahl, M.; Susi, T.; Torstensson, N.; Sjölin, A. &amp; Tuori, P.</t>
  </si>
  <si>
    <t>149-156</t>
  </si>
  <si>
    <t>https://www.scopus.com/inward/record.uri?eid=2-s2.0-84929334178&amp;partnerID=40&amp;md5=f07718984fa32e23d068f83754f43e6e</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</si>
  <si>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</si>
  <si>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</si>
  <si>
    <t>Computer game; Description languages; Domain specific languages; Eclipse modeling framework; Engineering problems; Human-readable; Meta model; Meta-heuristic search; Model-driven engineering; Toolsets, Problem oriented languages; Software engineering, Models</t>
  </si>
  <si>
    <t>Williams, J. R.; Poulding, S.; Rose, L. M.; Paige, R. F. &amp; Polack, F. A. C.</t>
  </si>
  <si>
    <t>112-126</t>
  </si>
  <si>
    <t>https://www.scopus.com/inward/record.uri?eid=2-s2.0-80052897216&amp;doi=10.1007%2f978-3-642-23716-4_13&amp;partnerID=40&amp;md5=b158d81ff76ab70f4d27f2e80d35ff32</t>
  </si>
  <si>
    <t>Evaluation of introducing programming to younger school children using a computer game making tool</t>
  </si>
  <si>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</si>
  <si>
    <t>Computer programming; Education; Mathematical programming, Achievement; Children; Evaluation; Literature reviews; Primary education, Computer games</t>
  </si>
  <si>
    <t>Wilson, A.; Connolly, T.; Hainey, T. &amp; Moffat, D.</t>
  </si>
  <si>
    <t>639-649</t>
  </si>
  <si>
    <t>https://www.scopus.com/inward/record.uri?eid=2-s2.0-84897785784&amp;partnerID=40&amp;md5=9003b7e4b469a208b4acd9d572d058ee</t>
  </si>
  <si>
    <t>Evaluation of computer games developed by primary school children to gauge understanding of programming concepts</t>
  </si>
  <si>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</si>
  <si>
    <t>Curriculum for excellences; Evaluation; Pedagogy amanda wilson; Primary education; Scratch; Thomas connolly; Thomas hainey, Computer programming; Curricula; Gages; Mathematical programming; Reviews, Computer games</t>
  </si>
  <si>
    <t>Wilson, A.; Hainey, T. &amp; Connolly, T.</t>
  </si>
  <si>
    <t>https://www.scopus.com/inward/record.uri?eid=2-s2.0-84897772718&amp;partnerID=40&amp;md5=10a1d36c22c7c8a9e87ba89de22f1390</t>
  </si>
  <si>
    <t>The professional identity of gameworkers revisited. A qualitative inquiry on the case study of German professionals</t>
  </si>
  <si>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</si>
  <si>
    <t>Computer game; Game development; Game industry; Identity; Pilot studies; Profession; Professional identity; Qualitative research; Research object, Computer software; Human computer interaction; Professional aspects; Software design, Research</t>
  </si>
  <si>
    <t>Wimmer, J. &amp; Sitnikova, T.</t>
  </si>
  <si>
    <t>https://www.scopus.com/inward/record.uri?eid=2-s2.0-84873351624&amp;partnerID=40&amp;md5=f64309f494f0db2a367f8a4809261f15</t>
  </si>
  <si>
    <t>Realistic and adaptive interactive learning system (RAILS) exploiting 3D video games</t>
  </si>
  <si>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</si>
  <si>
    <t>3D video; Current status; Interactive learning systems; Interface program, Human computer interaction; Learning systems; Software testing; Three dimensional; User interfaces, Three dimensional computer graphics</t>
  </si>
  <si>
    <t>Winso, J.; Olivares, D. &amp; Rolando, J.</t>
  </si>
  <si>
    <t>71-88</t>
  </si>
  <si>
    <t>https://www.scopus.com/inward/record.uri?eid=2-s2.0-84856094497&amp;doi=10.1109%2fIGIC.2011.6114950&amp;partnerID=40&amp;md5=1fcd2c6e0a807459e46392712ed5fabb</t>
  </si>
  <si>
    <t>Realistic image degradation with measured PSF</t>
  </si>
  <si>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</si>
  <si>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</si>
  <si>
    <t>Wittpahl, C.; Ben Zakour, H.; Lehmann, M. &amp; Braun, A.</t>
  </si>
  <si>
    <t>IS and T International Symposium on Electronic Imaging Science and Technology</t>
  </si>
  <si>
    <t>https://www.scopus.com/inward/record.uri?eid=2-s2.0-85055757728&amp;doi=10.2352%2fISSN.2470-1173.2018.17.AVM-149&amp;partnerID=40&amp;md5=76bd9e91a348ecb1d973a27183d6523a</t>
  </si>
  <si>
    <t>Design for 'quality of use': Emotion and physical interface design</t>
  </si>
  <si>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</si>
  <si>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</si>
  <si>
    <t>Wodehouse, A. &amp; Sheridan, M.</t>
  </si>
  <si>
    <t>91-98</t>
  </si>
  <si>
    <t>https://www.scopus.com/inward/record.uri?eid=2-s2.0-84929315654&amp;partnerID=40&amp;md5=f945aa9f4b1fbf68f9c247696a7a6b86</t>
  </si>
  <si>
    <t>Girls do like playing and creating games</t>
  </si>
  <si>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</si>
  <si>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</si>
  <si>
    <t>Wolz, U.; Barnes, T.; Bayliss, J. &amp; Cromack, J.</t>
  </si>
  <si>
    <t>199-200</t>
  </si>
  <si>
    <t>https://www.scopus.com/inward/record.uri?eid=2-s2.0-77956217407&amp;doi=10.1145%2f1508865.1508937&amp;partnerID=40&amp;md5=076dda98bc99ad193d776080615cfefc</t>
  </si>
  <si>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 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</si>
  <si>
    <t>Broadening participation; computer science education; digital games; graphics; interactive multimedia; pedagogy, Computer science; Design; Education; Education computing; Educational motion pictures; Interactive computer systems; Multimedia systems; Software design, Game theory</t>
  </si>
  <si>
    <t>https://www.scopus.com/inward/record.uri?eid=2-s2.0-78651540993&amp;doi=10.1145%2f1539024.1508937&amp;partnerID=40&amp;md5=b8214fa143abeaa00965d6ac661c01da</t>
  </si>
  <si>
    <t>Teaching artificial intelligence and robotics via games (Abstract)</t>
  </si>
  <si>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</si>
  <si>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</si>
  <si>
    <t>Wong, D.; Zink, R. &amp; Koenig, S.</t>
  </si>
  <si>
    <t>1917-1918</t>
  </si>
  <si>
    <t>https://www.scopus.com/inward/record.uri?eid=2-s2.0-77958572841&amp;partnerID=40&amp;md5=4b012c2ec320daf8e2b9a2205faa3b4f</t>
  </si>
  <si>
    <t>Examining effectiveness of learning object-oriented programming paradigm through propriety game-based learning games</t>
  </si>
  <si>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</si>
  <si>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</si>
  <si>
    <t>Wong, Y. S.; Yatim, M. H. M. &amp; Tan, W. H.</t>
  </si>
  <si>
    <t>796-804</t>
  </si>
  <si>
    <t>https://www.scopus.com/inward/record.uri?eid=2-s2.0-84996848743&amp;partnerID=40&amp;md5=79fc33623a99d36283f1125f105a0581</t>
  </si>
  <si>
    <t>Odyssey of phoenix: A propriety game based learning game to learn object-oriented programming</t>
  </si>
  <si>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</si>
  <si>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</si>
  <si>
    <t>Wong, Y. S.; Yatim, M. H. B. M.; Tan, W. H. &amp; Khoo, L. J.</t>
  </si>
  <si>
    <t>763-772</t>
  </si>
  <si>
    <t>https://www.scopus.com/inward/record.uri?eid=2-s2.0-85036470865&amp;partnerID=40&amp;md5=c2e31385b6d55956b87cc68d51a6ec5d</t>
  </si>
  <si>
    <t>A Propriety Multiplatform Game-Based Learning Game to Learn Object-Oriented Programming</t>
  </si>
  <si>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</si>
  <si>
    <t>Computer games; Interactive computer graphics; Students, Game-based Learning; Learning objects; Learning programming; Mobile platform; Research papers; Role-playing game; Teaching and learning methods; Tertiary levels, Object oriented programming</t>
  </si>
  <si>
    <t>Wong, Y. S. &amp; Yatim, M. H. M.</t>
  </si>
  <si>
    <t>278-283</t>
  </si>
  <si>
    <t>https://www.scopus.com/inward/record.uri?eid=2-s2.0-85065186274&amp;doi=10.1109%2fIIAI-AAI.2018.00060&amp;partnerID=40&amp;md5=372fa48365aec44997bbd7f024b9af1d</t>
  </si>
  <si>
    <t>A systematic vocabulary learning-based mobile game application to improving english vocabulary learning achievement of university admission examination in Thailand</t>
  </si>
  <si>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</si>
  <si>
    <t>Computer games; Education computing; Students, Clustering techniques; Educational computer game; Effective approaches; Language learning; Mobile applications; Senior high school students; University admissions; Vocabulary learning, Education</t>
  </si>
  <si>
    <t>Wongwatkit, C.; Tekaew, S.-A.; Kanjana, S. &amp; Khrutthaka, C.</t>
  </si>
  <si>
    <t>Proceedings of the 23rd International Conference on Computers in Education, ICCE 2015</t>
  </si>
  <si>
    <t>549-558</t>
  </si>
  <si>
    <t>https://www.scopus.com/inward/record.uri?eid=2-s2.0-85030110150&amp;partnerID=40&amp;md5=0dc127ab86077768e054566f4f45773f</t>
  </si>
  <si>
    <t>A job shop scheduling game with GA-based evaluation</t>
  </si>
  <si>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</si>
  <si>
    <t>Woo, K. J.</t>
  </si>
  <si>
    <t>Applied Mathematics and Information Sciences</t>
  </si>
  <si>
    <t>2627-2634</t>
  </si>
  <si>
    <t>https://www.scopus.com/inward/record.uri?eid=2-s2.0-84896841925&amp;doi=10.12785%2famis%2f080562&amp;partnerID=40&amp;md5=9b44b1a249ea4b430f169e4d6e0976e3</t>
  </si>
  <si>
    <t>An alternative natural action interface for virtual reality</t>
  </si>
  <si>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</si>
  <si>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</si>
  <si>
    <t>Woo, J.; Frost, A.; Goffinet, T.; Le, V.; Scully-Allison, C.; Carthen, C. &amp; Dascalu, S.</t>
  </si>
  <si>
    <t>Proceedings of 34th International Conference on Computers and Their Applications, CATA 2019</t>
  </si>
  <si>
    <t>271-281</t>
  </si>
  <si>
    <t>https://www.scopus.com/inward/record.uri?eid=2-s2.0-85078067989&amp;partnerID=40&amp;md5=f499da65c9d20b24105116b8d89c469a</t>
  </si>
  <si>
    <t>Not so different games: An exploration of five years of student game designers</t>
  </si>
  <si>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</si>
  <si>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</si>
  <si>
    <t>Wood, Z. J. &amp; Lovaglio Costello, E.</t>
  </si>
  <si>
    <t>https://www.scopus.com/inward/record.uri?eid=2-s2.0-85073100169&amp;doi=10.1109%2fCIG.2019.8848054&amp;partnerID=40&amp;md5=a3946c76d6658efdf2209f682fe1c024</t>
  </si>
  <si>
    <t>Breakdown harmonica: Extending laban notation with video game development tools</t>
  </si>
  <si>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</si>
  <si>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</si>
  <si>
    <t>Woolford, K.</t>
  </si>
  <si>
    <t>https://www.scopus.com/inward/record.uri?eid=2-s2.0-85037695645&amp;doi=10.1145%2f3077981.3078051&amp;partnerID=40&amp;md5=5c3aacad80b92fd2e9adcad1e4b484e8</t>
  </si>
  <si>
    <t>Procedural generation using quantum computation</t>
  </si>
  <si>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</si>
  <si>
    <t>Computer games; Quantum computers; Software testing, Emerging technologies; Further development; Programming framework; Proof of principles; Quantum interference, Software prototyping</t>
  </si>
  <si>
    <t>Wootton, J. R.</t>
  </si>
  <si>
    <t>https://www.scopus.com/inward/record.uri?eid=2-s2.0-85092283434&amp;doi=10.1145%2f3402942.3409600&amp;partnerID=40&amp;md5=655d8e5b59e5839a45c8aed12559f637</t>
  </si>
  <si>
    <t>Collaboration and Computational Thinking: A classroom structure</t>
  </si>
  <si>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</si>
  <si>
    <t>Computational linguistics; Computer games; Computer programming; Curricula; Education; Education computing; Teaching; Visual languages, assessment; Collaborative programming; Computational thinkings; Computer education; Game design, Students</t>
  </si>
  <si>
    <t>Worrell, B.; Brand, C. &amp; Repenning, A.</t>
  </si>
  <si>
    <t>183-187</t>
  </si>
  <si>
    <t>https://www.scopus.com/inward/record.uri?eid=2-s2.0-84959915782&amp;doi=10.1109%2fVLHCC.2015.7357215&amp;partnerID=40&amp;md5=fc01d589b64d99cddffefacd4c2dc06c</t>
  </si>
  <si>
    <t>A gesture design toolkit for computer games</t>
  </si>
  <si>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</si>
  <si>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</si>
  <si>
    <t>Wu, H. &amp; Dai, G.</t>
  </si>
  <si>
    <t>Journal of Information and Computational Science</t>
  </si>
  <si>
    <t>1561-1568</t>
  </si>
  <si>
    <t>https://www.scopus.com/inward/record.uri?eid=2-s2.0-80052650953&amp;partnerID=40&amp;md5=57ed8f780477767beaf493e0554130f6</t>
  </si>
  <si>
    <t>The computational intelligence of the game Pac-Man</t>
  </si>
  <si>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</si>
  <si>
    <t>All-Moves-As-First; Computer game; Domain knowledge; Pac-Man Game; Rule based; Search trees; Video game, Algorithms; Artificial intelligence; Equipment testing; Internet; Trees (mathematics), Human computer interaction</t>
  </si>
  <si>
    <t>Wu, B.</t>
  </si>
  <si>
    <t>646-651</t>
  </si>
  <si>
    <t>https://www.scopus.com/inward/record.uri?eid=2-s2.0-84865040334&amp;doi=10.1007%2f978-3-642-32427-7_92&amp;partnerID=40&amp;md5=6745e3544ea06f127cd51bd7f92d4a54</t>
  </si>
  <si>
    <t>Job-level proof number search</t>
  </si>
  <si>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</si>
  <si>
    <t>Artificial intelligence, Connect6; Desktop grid; Job-level proof number search (JL-PNS); Proof number search; Threat-space search, Software engineering</t>
  </si>
  <si>
    <t>Wu, I.-C.; Lin, H.-H.; Sun, D.-J.; Kao, K.-Y.; Lin, P.-H.; Chan, Y.-C. &amp; Chen, P.-T.</t>
  </si>
  <si>
    <t>44-56</t>
  </si>
  <si>
    <t>https://www.scopus.com/inward/record.uri?eid=2-s2.0-84897126099&amp;doi=10.1109%2fTCIAIG.2012.2224659&amp;partnerID=40&amp;md5=50abd6f5aca451a720aea8b28290f574</t>
  </si>
  <si>
    <t>Regression Testing of Massively Multiplayer Online Role-Playing Games</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</si>
  <si>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</si>
  <si>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</si>
  <si>
    <t>Wu, Y.; Chen, Y.; Xie, X.; Yu, B.; Fan, C. &amp; Ma, L.</t>
  </si>
  <si>
    <t>Proceedings - 2020 IEEE International Conference on Software Maintenance and Evolution, ICSME 2020</t>
  </si>
  <si>
    <t>692-696</t>
  </si>
  <si>
    <t>https://www.scopus.com/inward/record.uri?eid=2-s2.0-85096637365&amp;doi=10.1109%2fICSME46990.2020.00074&amp;partnerID=40&amp;md5=d42fb4d27923bf85bfc5d96b11fdf3a6</t>
  </si>
  <si>
    <t>Playing with reconciliation: Engaging primary school students with the values of reconciliation using a video game</t>
  </si>
  <si>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</si>
  <si>
    <t>colonialism; indigenous; pedagogy; reconciliation; Video game, Curricula; Software design; Visualization, Human computer interaction</t>
  </si>
  <si>
    <t>Wyeld, T.; MacGill, B.; Blanch, F. &amp; Thompson, P.</t>
  </si>
  <si>
    <t>Proceedings of the International Conference on Information Visualisation</t>
  </si>
  <si>
    <t>471-473</t>
  </si>
  <si>
    <t>https://www.scopus.com/inward/record.uri?eid=2-s2.0-84867913380&amp;doi=10.1109%2fIV.2012.81&amp;partnerID=40&amp;md5=3bca0b70ba1a7cb3bda62c9f87edfdd4</t>
  </si>
  <si>
    <t>Software ecosystems and digital games: Understanding the financial sustainability aspect</t>
  </si>
  <si>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</si>
  <si>
    <t>Computer games; Ecosystems; Finance; Information systems; Information use; Knowledge management, Academic research; Digital games; Financial sustainability; Problems and challenges; Qualitative analysis; Social elements; Software ecosystems; Survey research, Sustainable development</t>
  </si>
  <si>
    <t>Xavier, B. L.; dos Santos, R. P. &amp; dos Santos, D. V.</t>
  </si>
  <si>
    <t>ICEIS 2020 - Proceedings of the 22nd International Conference on Enterprise Information Systems</t>
  </si>
  <si>
    <t>450-457</t>
  </si>
  <si>
    <t>https://www.scopus.com/inward/record.uri?eid=2-s2.0-85091399320&amp;partnerID=40&amp;md5=d3a8f7c538b580a289b6d072475aed1b</t>
  </si>
  <si>
    <t>Games as Information Systems</t>
  </si>
  <si>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</si>
  <si>
    <t>Information systems; Information use, Game elements; Video game, Human computer interaction</t>
  </si>
  <si>
    <t>Xexéo, G.; Mangeli, E.; Silva, F.; Ouriques, L.; Costa, L. F. C. &amp; Monclar, R. S.</t>
  </si>
  <si>
    <t>https://www.scopus.com/inward/record.uri?eid=2-s2.0-85110405368&amp;doi=10.1145%2f3466933.3466961&amp;partnerID=40&amp;md5=73c8cf10331232371294658a020875e9</t>
  </si>
  <si>
    <t>Integrating factorization ranked features in MCTS: An experimental study</t>
  </si>
  <si>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</si>
  <si>
    <t>Artificial intelligence; Factorization; Software testing, Latent factor; Monte-Carlo tree searches; Move prediction; Open sources; State of the art; Test platforms, Computer games</t>
  </si>
  <si>
    <t>Xiao, C. &amp; Müller, M.</t>
  </si>
  <si>
    <t>34-43</t>
  </si>
  <si>
    <t>https://www.scopus.com/inward/record.uri?eid=2-s2.0-85019237869&amp;doi=10.1007%2f978-3-319-57969-6_3&amp;partnerID=40&amp;md5=5a6abc39807a59c8191529bda8aa9958</t>
  </si>
  <si>
    <t>Classroom attention restoration using computer game rewarding mechanism</t>
  </si>
  <si>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</si>
  <si>
    <t>Computer games; Education computing; Locks (fasteners); Restoration; Smartphones; Teaching, Attention restorations; Class participations; Classroom teaching; Experimental system; Gamification; Locking mechanism; Student attendances; Teaching approaches, Students</t>
  </si>
  <si>
    <t>Xiao, S.; Liang, W. &amp; Tang, Y.</t>
  </si>
  <si>
    <t>13th International Conference on Computer Science and Education, ICCSE 2018</t>
  </si>
  <si>
    <t>781-786</t>
  </si>
  <si>
    <t>https://www.scopus.com/inward/record.uri?eid=2-s2.0-85055481672&amp;doi=10.1109%2fICCSE.2018.8468797&amp;partnerID=40&amp;md5=5dee61903ab2e1e69b547120a3e7a49e</t>
  </si>
  <si>
    <t>Educational software engineering: Where software engineering, education, and gaming meet</t>
  </si>
  <si>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</si>
  <si>
    <t>Automatic grading; Critical challenges; Educational software; Intelligent tutoring; Massive open online course; Plagiarism detection; Software testing and analysis; Teaching and learning, Computer games; Engineering technology; Grading; Software testing; Teaching, Software engineering</t>
  </si>
  <si>
    <t>Xie, T.; Tillmann, N. &amp; De Halleux, J.</t>
  </si>
  <si>
    <t>https://www.scopus.com/inward/record.uri?eid=2-s2.0-84890051928&amp;doi=10.1109%2fGAS.2013.6632588&amp;partnerID=40&amp;md5=d6097cc143ba61a3243f238a4e2a8380</t>
  </si>
  <si>
    <t>A coalitional game mechanism of tasks execution considering trust relationship among CRPs in clouds</t>
  </si>
  <si>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</si>
  <si>
    <t>Cloud computing; Computer games; Pareto principle; Profitability, Coalition formations; Coalitional game; Large-scale applications; Pareto optimal solutions; Resource providers; Tasks scheduling; Trust and reputation; Trust relationship, Trusted computing</t>
  </si>
  <si>
    <t>Xu, L. &amp; Liu, Y.</t>
  </si>
  <si>
    <t>https://www.scopus.com/inward/record.uri?eid=2-s2.0-85027027782&amp;doi=10.14257%2fijgdc.2016.9.11.25&amp;partnerID=40&amp;md5=f4407493f7a67701106105a176ee7cc4</t>
  </si>
  <si>
    <t>Experience focused requirements gathering with children and young people-balancing player, learner and user (PLU) requirement needs</t>
  </si>
  <si>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</si>
  <si>
    <t>Computer games; Data visualization; Requirements engineering; Software engineering; Transportation; User interfaces, Child-computer interactions; Children; Participatory design; Requirement engineering; User experience, Human computer interaction</t>
  </si>
  <si>
    <t>Xu, D. Y. &amp; Read, J. C.</t>
  </si>
  <si>
    <t>62-76</t>
  </si>
  <si>
    <t>https://www.scopus.com/inward/record.uri?eid=2-s2.0-84988422203&amp;doi=10.1007%2f978-3-319-45916-5_5&amp;partnerID=40&amp;md5=20d6cee4fc259a53ac729e49e0603d99</t>
  </si>
  <si>
    <t>Lineup Mining and Balance Analysis of Auto Battler</t>
  </si>
  <si>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</si>
  <si>
    <t>Aviation; Genetic algorithms; Safety engineering, Balance analysis; Game design; Neural network model; Strength evaluation; Video game, Human computer interaction</t>
  </si>
  <si>
    <t>Xu, J.; Chen, S.; Zhang, L.; Wang, J.; Zhang, C.; Jing, Y.; Wang, Z. &amp; Zhu, X.</t>
  </si>
  <si>
    <t>169-176</t>
  </si>
  <si>
    <t>https://www.scopus.com/inward/record.uri?eid=2-s2.0-85099354713&amp;doi=10.1145%2f3434581.3434611&amp;partnerID=40&amp;md5=6af58215c96b91d22f9cb786fbdfb1d0</t>
  </si>
  <si>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IEEE.</t>
  </si>
  <si>
    <t>Genetic algorithms, Balance analysis; Game design; Neural network model; Strength evaluation; Video game, Human computer interaction</t>
  </si>
  <si>
    <t>Xu, J.; Chen, S.; Zhang, L. &amp; Wang, J.</t>
  </si>
  <si>
    <t>2020 IEEE 6th International Conference on Computer and Communications, ICCC 2020</t>
  </si>
  <si>
    <t>2300-2307</t>
  </si>
  <si>
    <t>https://www.scopus.com/inward/record.uri?eid=2-s2.0-85101698033&amp;doi=10.1109%2fICCC51575.2020.9345074&amp;partnerID=40&amp;md5=dcb6578fc2ec89360599cc2c59211b7e</t>
  </si>
  <si>
    <t>Studying the Effect of Display Type and Viewing Perspective on User Experience in Virtual Reality Exergames</t>
  </si>
  <si>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</si>
  <si>
    <t>adult; analysis of variance; exercise; female; human; male; psychology; video game; virtual reality, Adult; Analysis of Variance; Exercise; Female; Humans; Male; Video Games; Virtual Reality</t>
  </si>
  <si>
    <t>Xu, W.; Liang, H.-N.; Zhang, Z. &amp; Baghaei, N.</t>
  </si>
  <si>
    <t>405-414</t>
  </si>
  <si>
    <t>https://www.scopus.com/inward/record.uri?eid=2-s2.0-85097824776&amp;doi=10.1089%2fg4h.2019.0102&amp;partnerID=40&amp;md5=c795871a8bdb2b37d0f31a3b88d5a907</t>
  </si>
  <si>
    <t>DEv-PROMELA: modeling, verification, and validation of a video game by combining model-checking and simulation</t>
  </si>
  <si>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</si>
  <si>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</si>
  <si>
    <t>Yacoub, A.; Hamri, M. E. A. &amp; Frydman, C.</t>
  </si>
  <si>
    <t>Simulation</t>
  </si>
  <si>
    <t>881-910</t>
  </si>
  <si>
    <t>https://www.scopus.com/inward/record.uri?eid=2-s2.0-85089682782&amp;doi=10.1177%2f0037549720946107&amp;partnerID=40&amp;md5=4fd6545b6e8b250ba1f9f24f899dc298</t>
  </si>
  <si>
    <t>Challenges Faced by Educational Institution in Middle East to Accept and Implement Cloud-Based Data Storage</t>
  </si>
  <si>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</si>
  <si>
    <t>Arts computing; Cloud computing; Digital storage; Engineering education, Challenges; Cloud-based applications; Data storage; Educational institutions; Financial obligations; Learning and teachings; Research and development; Technological challenges, Computer games</t>
  </si>
  <si>
    <t>Yadav, K.; Alshammari, A. S.; Albakri, S. A. &amp; Aljedaie, A. M.</t>
  </si>
  <si>
    <t>21st Saudi Computer Society National Computer Conference, NCC 2018</t>
  </si>
  <si>
    <t>https://www.scopus.com/inward/record.uri?eid=2-s2.0-85061511766&amp;doi=10.1109%2fNCG.2018.8592952&amp;partnerID=40&amp;md5=d0ccb06dbe1153fa7bd09a3b1a18a090</t>
  </si>
  <si>
    <t>Effect of reality of pictures in a horror game on feelings of fear</t>
  </si>
  <si>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</si>
  <si>
    <t>Physiology; Thermography (temperature measurement), Autonomic nervous function; Heart rate variability; LF/HF; Mental sweating; Nasal skin temperatures; Physiological indices; Video game, Human computer interaction</t>
  </si>
  <si>
    <t>Yamaguchi, K.; Hochin, T.; Nomiya, H. &amp; Nishizaki, Y.</t>
  </si>
  <si>
    <t>31st International Conference on Computer Applications in Industry and Engineering, CAINE 2018</t>
  </si>
  <si>
    <t>124-131</t>
  </si>
  <si>
    <t>https://www.scopus.com/inward/record.uri?eid=2-s2.0-85060647106&amp;partnerID=40&amp;md5=04302e0784f7285464c9419eb1564641</t>
  </si>
  <si>
    <t>Chasm analysis of global mobile social games: Lessons from global challenges of Japanese mobile social game vendors</t>
  </si>
  <si>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</si>
  <si>
    <t>Business development; Global challenges; Global expansion; Social games, Computer science, Computer games</t>
  </si>
  <si>
    <t>Yamakami, T.</t>
  </si>
  <si>
    <t>Proceedings - 2012 7th International Conference on Computing and Convergence Technology (ICCIT, ICEI and ICACT), ICCCT 2012</t>
  </si>
  <si>
    <t>208-212</t>
  </si>
  <si>
    <t>https://www.scopus.com/inward/record.uri?eid=2-s2.0-84881134737&amp;partnerID=40&amp;md5=dbba93a6e72b059c07ff063f66337617</t>
  </si>
  <si>
    <t>Scale effects in the steering time difference between narrowing and widening linear tunnels</t>
  </si>
  <si>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</si>
  <si>
    <t>Computer games; Graphical user interfaces; User interfaces, Human performance; Prediction model; Scale effects; Steering law; Steering operations; Time-differences; Visual scale; Wrist movements, Human computer interaction</t>
  </si>
  <si>
    <t>Yamanaka, S. &amp; Miyashita, H.</t>
  </si>
  <si>
    <t>https://www.scopus.com/inward/record.uri?eid=2-s2.0-84997334787&amp;doi=10.1145%2f2971485.2971486&amp;partnerID=40&amp;md5=813cf6c78a6a8bc66a9498c746fa5e10</t>
  </si>
  <si>
    <t>Human-computer cooperative brain storm optimization algorithm for the two-echelon vehicle routing problem</t>
  </si>
  <si>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</si>
  <si>
    <t>Computer games; Evolutionary algorithms; Man machine systems; Routing algorithms; Storms; Vehicle routing, Evolution process; Human intelligence; Human-machine cooperation; Initial population; Optimization algorithms; Strategy development; Vehicle Routing Problems, Optimization</t>
  </si>
  <si>
    <t>Yan, X.; Hao, Z.; Huang, H. &amp; Li, G.</t>
  </si>
  <si>
    <t>2016 IEEE Congress on Evolutionary Computation, CEC 2016</t>
  </si>
  <si>
    <t>2676-2681</t>
  </si>
  <si>
    <t>https://www.scopus.com/inward/record.uri?eid=2-s2.0-85008255206&amp;doi=10.1109%2fCEC.2016.7744124&amp;partnerID=40&amp;md5=db3a3c464ddf84aa825982ac357bc459</t>
  </si>
  <si>
    <t>A human-machine cooperative approach for combinatorial optimization problem</t>
  </si>
  <si>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</si>
  <si>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</si>
  <si>
    <t>Yan, X.-M.; Huang, H.; Hao, Z.-F. &amp; Li, G.</t>
  </si>
  <si>
    <t>Proceedings - International Conference on Machine Learning and Cybernetics</t>
  </si>
  <si>
    <t>https://www.scopus.com/inward/record.uri?eid=2-s2.0-85021236995&amp;doi=10.1109%2fICMLC.2016.7872996&amp;partnerID=40&amp;md5=6c0b7cb07be93f0990d1c55a3750620c</t>
  </si>
  <si>
    <t>Academic methods for usability evaluation of serious games: a systematic review</t>
  </si>
  <si>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</si>
  <si>
    <t>Computer games; Interactive computer graphics; Usability engineering, Interactive media; Serious games; Systematic Review; Usability; Usability evaluation, Human computer interaction</t>
  </si>
  <si>
    <t>Yáñez-Gómez, R.; Cascado-Caballero, D. &amp; Sevillano, J.-L.</t>
  </si>
  <si>
    <t>5755-5784</t>
  </si>
  <si>
    <t>https://www.scopus.com/inward/record.uri?eid=2-s2.0-84988411929&amp;doi=10.1007%2fs11042-016-3845-9&amp;partnerID=40&amp;md5=0ae2af3a531c617e5f6304de046c2b1d</t>
  </si>
  <si>
    <t>To create intelligent adaptive game opponent by using monte-carlo for tree search</t>
  </si>
  <si>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</si>
  <si>
    <t>ANN (artificial neural network); Basic principles; Challenge levels; Computer Go; MONTE CARLO; Non-player character; Tree search; Video game, Computational efficiency; Trees (mathematics), Neural networks</t>
  </si>
  <si>
    <t>Yang, J.; Gao, Y.; He, S.; Liu, X.; Fu, Y.; Chen, Y. &amp; Ji, D.</t>
  </si>
  <si>
    <t>603-607</t>
  </si>
  <si>
    <t>https://www.scopus.com/inward/record.uri?eid=2-s2.0-77950560383&amp;doi=10.1109%2fICNC.2009.710&amp;partnerID=40&amp;md5=b2cbd76d47c1ec8d96c7de5ade764d5e</t>
  </si>
  <si>
    <t>Celestia: A vocal interaction music game</t>
  </si>
  <si>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</si>
  <si>
    <t>Game controller; Game development; Interactive games; Market focus; Natural means; Nintendo; Video game; Vocal interaction, Human computer interaction; Software design, Interactive computer graphics</t>
  </si>
  <si>
    <t>Yang, C. &amp; Shi, Y.</t>
  </si>
  <si>
    <t>ACM SIGGRAPH 2013 Posters, SIGGRAPH 2013</t>
  </si>
  <si>
    <t>https://www.scopus.com/inward/record.uri?eid=2-s2.0-84881581623&amp;doi=10.1145%2f2503385.2503485&amp;partnerID=40&amp;md5=5833d3b831ada82c009944c1dad420fd</t>
  </si>
  <si>
    <t>Data-intensive service mashup based on game theory and hybrid fireworks optimization algorithm in the cloud</t>
  </si>
  <si>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</si>
  <si>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</si>
  <si>
    <t>Yang, W.; Zhang, C. &amp; Mu, B.</t>
  </si>
  <si>
    <t>Informatica (Slovenia)</t>
  </si>
  <si>
    <t>421-429</t>
  </si>
  <si>
    <t>https://www.scopus.com/inward/record.uri?eid=2-s2.0-84954199808&amp;partnerID=40&amp;md5=f71b112fdd55c4d1e13548e7c60ccd2d</t>
  </si>
  <si>
    <t>Building Connect6 opening by using the Monte Carlo tree search</t>
  </si>
  <si>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</si>
  <si>
    <t>Artificial intelligence; Efficiency; Learning algorithms; Monte Carlo methods; Software design; Trees (mathematics), Connect6; Domain knowledge; Monte-Carlo tree searches; opening; Overall efficiency; Perfect matches; Search Algorithms; Search efficiency, Computer games</t>
  </si>
  <si>
    <t>Yang, J.-K. &amp; Tseng, P.-J.</t>
  </si>
  <si>
    <t>Proceedings of the 8th International Conference on Advanced Computational Intelligence, ICACI 2016</t>
  </si>
  <si>
    <t>331-336</t>
  </si>
  <si>
    <t>https://www.scopus.com/inward/record.uri?eid=2-s2.0-84966540032&amp;doi=10.1109%2fICACI.2016.7449847&amp;partnerID=40&amp;md5=a65c4d0781f3698c7ebccbeb803b3d3f</t>
  </si>
  <si>
    <t>A secure smart card authentication and authorization framework using in multimedia cloud</t>
  </si>
  <si>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</si>
  <si>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</si>
  <si>
    <t>Yang, T.-C.; Lo, N.-W.; Liaw, H.-T. &amp; Wu, W. C.</t>
  </si>
  <si>
    <t>11715-11737</t>
  </si>
  <si>
    <t>https://www.scopus.com/inward/record.uri?eid=2-s2.0-84964350245&amp;doi=10.1007%2fs11042-016-3506-z&amp;partnerID=40&amp;md5=dc45083ca605da9b429d62fb2185ec6b</t>
  </si>
  <si>
    <t>Password memorization made easy -- An augmented-reality approach</t>
  </si>
  <si>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</si>
  <si>
    <t>Augmented reality; Authentication; Computer games; Computer vision; Face recognition; Information systems; Information use; Visualization; Web services; Websites, Detection mechanism; Password protection; Third parties, Human computer interaction</t>
  </si>
  <si>
    <t>Yang, C.-K.; Chin, H. &amp; Lai, Y.-C.</t>
  </si>
  <si>
    <t>423-426</t>
  </si>
  <si>
    <t>https://www.scopus.com/inward/record.uri?eid=2-s2.0-85063139325&amp;partnerID=40&amp;md5=a6d94a958992b5dd1343c7345c572612</t>
  </si>
  <si>
    <t>A differential game approach to patch injection</t>
  </si>
  <si>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</si>
  <si>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</si>
  <si>
    <t>Yang, L.-X.; Li, P.; Yang, X.; Xiang, Y. &amp; Zhou, W.</t>
  </si>
  <si>
    <t>58924-58938</t>
  </si>
  <si>
    <t>https://www.scopus.com/inward/record.uri?eid=2-s2.0-85054487277&amp;doi=10.1109%2fACCESS.2018.2874446&amp;partnerID=40&amp;md5=1cdd60bd17ce7a92cd9f1882c62c5520</t>
  </si>
  <si>
    <t>A task scheduling algorithm considering game theory designed for energy management in cloud computing</t>
  </si>
  <si>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</si>
  <si>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</si>
  <si>
    <t>Yang, J.; Jiang, B.; Lv, Z. &amp; Choo, K.-K. R.</t>
  </si>
  <si>
    <t>Future Generation Computer Systems</t>
  </si>
  <si>
    <t>985-992</t>
  </si>
  <si>
    <t>https://www.scopus.com/inward/record.uri?eid=2-s2.0-85017476595&amp;doi=10.1016%2fj.future.2017.03.024&amp;partnerID=40&amp;md5=f8b9213e0646200e1d360701a7fd0ecc</t>
  </si>
  <si>
    <t>Experience-driven procedural content generation</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</si>
  <si>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</si>
  <si>
    <t>adaptation; computer games.; Personalizations; Procedural content generation; user affect; User experience</t>
  </si>
  <si>
    <t>Yannakakis, G. N. &amp; Togelius, J.</t>
  </si>
  <si>
    <t>IEEE Transactions on Affective Computing</t>
  </si>
  <si>
    <t>147-161</t>
  </si>
  <si>
    <t>https://www.scopus.com/inward/record.uri?eid=2-s2.0-84857914027&amp;doi=10.1109%2fT-AFFC.2011.6&amp;partnerID=40&amp;md5=3c503aae7167a5a52eda52ca5899da6c</t>
  </si>
  <si>
    <t>cited By 256</t>
  </si>
  <si>
    <t>Experience-driven procedural content generation (Extended abstract)</t>
  </si>
  <si>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</si>
  <si>
    <t>Application programs; Computer games; Intelligent computing; Semantic Web; Software design, Affective loop; Computational model; Digital games; Extended abstracts; games; Personalizations; Procedural content generations; User experience, Human computer interaction</t>
  </si>
  <si>
    <t>2015 International Conference on Affective Computing and Intelligent Interaction, ACII 2015</t>
  </si>
  <si>
    <t>519-525</t>
  </si>
  <si>
    <t>https://www.scopus.com/inward/record.uri?eid=2-s2.0-84964057208&amp;doi=10.1109%2fACII.2015.7344619&amp;partnerID=40&amp;md5=b506f2b07a456050348a8bed3e739ab2</t>
  </si>
  <si>
    <t>SeGAE: A serious game authoring environment</t>
  </si>
  <si>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</si>
  <si>
    <t>Adaptation; Authoring environments; Pedagogical objective; Serious games; Videogame, E-learning, Software design</t>
  </si>
  <si>
    <t>Yessad, A.; Labat, J.-M. &amp; Kermorvant, F.</t>
  </si>
  <si>
    <t>Proceedings - 10th IEEE International Conference on Advanced Learning Technologies, ICALT 2010</t>
  </si>
  <si>
    <t>538-540</t>
  </si>
  <si>
    <t>https://www.scopus.com/inward/record.uri?eid=2-s2.0-78049231414&amp;doi=10.1109%2fICALT.2010.153&amp;partnerID=40&amp;md5=803b6e4b3c84ebf0887856b36cb5802b</t>
  </si>
  <si>
    <t>A Randomized game-tree search algorithm for shogi based on bayesian approach</t>
  </si>
  <si>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</si>
  <si>
    <t>Artificial intelligence; Bayesian networks; Computer games; Learning algorithms; Probability distributions, Bayesian approaches; Computing resource; Evaluation function; Monte-Carlo tree searches; Randomized search; Search technique; Tree search; Tree search algorithm, Trees (mathematics)</t>
  </si>
  <si>
    <t>Yokoyama, D.; Kitsuregawa, M. &amp; Kitsuregawa, M.</t>
  </si>
  <si>
    <t>937-944</t>
  </si>
  <si>
    <t>https://www.scopus.com/inward/record.uri?eid=2-s2.0-84911878815&amp;doi=10.1007%2f978-3-319-13560-1&amp;partnerID=40&amp;md5=ab49ea783c280405ed6286af26fd9007</t>
  </si>
  <si>
    <t>PokerFace: Game players themselves are truly memorable</t>
  </si>
  <si>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</si>
  <si>
    <t>Evaluation results; Game consoles; Game players; User study; Video game; Video game consoles, Competition; Interactive computer graphics; Intercalation, Human computer interaction</t>
  </si>
  <si>
    <t>Yoo, J.-W.; Park, K.-W.; Park, S. K.; Seok, H. &amp; Park, K. H.</t>
  </si>
  <si>
    <t>2nd International IEEE Consumer Electronic Society Games Innovation Conference, ICE-GIC 2010</t>
  </si>
  <si>
    <t>https://www.scopus.com/inward/record.uri?eid=2-s2.0-79952832900&amp;doi=10.1109%2fICEGIC.2010.5716905&amp;partnerID=40&amp;md5=e044a3ae12824871ba549e745bd35ed4</t>
  </si>
  <si>
    <t>An XNA-based form control for 3D modeling software</t>
  </si>
  <si>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</si>
  <si>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</si>
  <si>
    <t>Yu, Y.; Lesiv, R. &amp; Ragade, R. K.</t>
  </si>
  <si>
    <t>106-110</t>
  </si>
  <si>
    <t>https://www.scopus.com/inward/record.uri?eid=2-s2.0-84906968724&amp;partnerID=40&amp;md5=1d8c4d9a44c96ab536267a1bd6b66466</t>
  </si>
  <si>
    <t>Dynamic Difficulty Adjustment of game AI for video game dead-end</t>
  </si>
  <si>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</si>
  <si>
    <t>ANN; Artificial Neural Network; Challenge levels; Clustering; Commonly used; DDA; Dynamic balance; Dynamic difficulty adjustments; Non-player character; Player strategy; Skill levels; User experience; Video game, Information science; Neural networks, Human computer interaction</t>
  </si>
  <si>
    <t>Yu, X.; He, S.; Gao, Y.; Yang, J.; Sha, L.; Zhang, Y. &amp; Ai, Z.</t>
  </si>
  <si>
    <t>Proceedings - 3rd International Conference on Information Sciences and Interaction Sciences, ICIS 2010</t>
  </si>
  <si>
    <t>583-587</t>
  </si>
  <si>
    <t>https://www.scopus.com/inward/record.uri?eid=2-s2.0-77957574195&amp;doi=10.1109%2fICICIS.2010.5534761&amp;partnerID=40&amp;md5=1d4deed84cc3fbcac87a6df62f85a269</t>
  </si>
  <si>
    <t>Modeling and analyzing attack-defense strategy of resource service in cloud computing</t>
  </si>
  <si>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</si>
  <si>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</si>
  <si>
    <t>Yu, H.; Fan, G.; Chen, L. &amp; Liu, D.</t>
  </si>
  <si>
    <t>Proceedings of the International Conference on Software Engineering and Knowledge Engineering, SEKE</t>
  </si>
  <si>
    <t>77-82</t>
  </si>
  <si>
    <t>https://www.scopus.com/inward/record.uri?eid=2-s2.0-84937678044&amp;partnerID=40&amp;md5=eca95922e2899201afef6503022e6261</t>
  </si>
  <si>
    <t>Reversely discovering and modifying properties based on active deep q-learning</t>
  </si>
  <si>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</si>
  <si>
    <t>Human computer interaction; Program debugging; Reinforcement learning; Three dimensional computer graphics; Web services, 3-D videos; Cloud services; Game AI; Human players; Q-learning; Video demonstration, Deep learning</t>
  </si>
  <si>
    <t>Yu, L. &amp; Huo, Z.</t>
  </si>
  <si>
    <t>157819-157829</t>
  </si>
  <si>
    <t>https://www.scopus.com/inward/record.uri?eid=2-s2.0-85102859298&amp;doi=10.1109%2fACCESS.2020.3019278&amp;partnerID=40&amp;md5=7181acadff8fcac09958df725fc0353b</t>
  </si>
  <si>
    <t>The motivation design model and acceptance testing analysis of digital game-based learning (DGBL) software</t>
  </si>
  <si>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</si>
  <si>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</si>
  <si>
    <t>Yue, W. S. &amp; Abdullah, M. R.</t>
  </si>
  <si>
    <t>Proceedings - 2015 7th International Conference on Information Technology in Medicine and Education, ITME 2015</t>
  </si>
  <si>
    <t>668-672</t>
  </si>
  <si>
    <t>https://www.scopus.com/inward/record.uri?eid=2-s2.0-84964880753&amp;doi=10.1109%2fITME.2015.127&amp;partnerID=40&amp;md5=1f4787d88b189824dfe621b1818b8ae9</t>
  </si>
  <si>
    <t>A multidisciplinary, multifaceted approach to improve the computer science based game design education: Methodology and assessment</t>
  </si>
  <si>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</si>
  <si>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</si>
  <si>
    <t>Yun, C.; Panahi, H. &amp; Deng, Z.</t>
  </si>
  <si>
    <t>SIGCSE 2016 - Proceedings of the 47th ACM Technical Symposium on Computing Science Education</t>
  </si>
  <si>
    <t>570-575</t>
  </si>
  <si>
    <t>https://www.scopus.com/inward/record.uri?eid=2-s2.0-84968548130&amp;doi=10.1145%2f2839509.2844582&amp;partnerID=40&amp;md5=623ee2154e0e9c6069cac6d4f5af8b29</t>
  </si>
  <si>
    <t>Human–computer interaction-based Decision Support System with Applications in Data Mining</t>
  </si>
  <si>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</si>
  <si>
    <t>Computer architecture; Computer games; Decision making; Decision support systems; Human computer interaction; Intelligent systems, Computer interaction; Decision-making systems; Human-action recognition; Making technology; Mining topics; Somatosensory, Data mining</t>
  </si>
  <si>
    <t>Yun, Y.; Ma, D. &amp; Yang, M.</t>
  </si>
  <si>
    <t>https://www.scopus.com/inward/record.uri?eid=2-s2.0-85089440784&amp;doi=10.1016%2fj.future.2020.07.048&amp;partnerID=40&amp;md5=eb153897e694db1102848344538dcc1e</t>
  </si>
  <si>
    <t>The effects of digital game-based learning on performance and motivation for high school students</t>
  </si>
  <si>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</si>
  <si>
    <t>Computer games; Curricula; E-learning; Education; Motivation; Students; Teaching, Arcs; Computer Science Education; Digital game-based learning; Game-based Learning; High school students; Instructional designs; Learning motivation; Performance, Education computing</t>
  </si>
  <si>
    <t>Yurdaarmagan, B.; Melek, C. G.; Merdenyan, B.; Cikrikcili, O.; Salman, Y. B. &amp; Cheng, H.-I.</t>
  </si>
  <si>
    <t>ICIC Express Letters</t>
  </si>
  <si>
    <t>1465-1469</t>
  </si>
  <si>
    <t>https://www.scopus.com/inward/record.uri?eid=2-s2.0-84928558566&amp;partnerID=40&amp;md5=36e57f480afc51b7ded2565298e142ef</t>
  </si>
  <si>
    <t>Guidelines for the development of educational games to motivate the learning of theoretical concepts in Engineering and Computing courses</t>
  </si>
  <si>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</si>
  <si>
    <t>Computer games; Curricula; Engineering education; Software engineering, Assessment process; Computer engineering; Computing course; Educational software; Higher education; Potential benefits; Proof of concept; Social interactions, Students</t>
  </si>
  <si>
    <t>Yuxuan, C.; Souza, R. C. G.; Contessoto, A. G. &amp; Amorim, A. R.</t>
  </si>
  <si>
    <t>1312-1323</t>
  </si>
  <si>
    <t>https://www.scopus.com/inward/record.uri?eid=2-s2.0-85099959183&amp;doi=10.1002%2fcae.22387&amp;partnerID=40&amp;md5=9e79bd7d54c5b5fe07492ba6a57e8d2d</t>
  </si>
  <si>
    <t>Procedural content generation for general video game level generation</t>
  </si>
  <si>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</si>
  <si>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</si>
  <si>
    <t>Zafar, A.; Mujtaba, H. &amp; Beg, O.</t>
  </si>
  <si>
    <t>Inteligencia Artificial</t>
  </si>
  <si>
    <t>https://www.scopus.com/inward/record.uri?eid=2-s2.0-85116712526&amp;doi=10.4114%2fintartif.vol24iss68pp33-36&amp;partnerID=40&amp;md5=ab0edef0b7096b4e5d6c255459898972</t>
  </si>
  <si>
    <t>Placeholder content in game development: Benefits and challenges</t>
  </si>
  <si>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</si>
  <si>
    <t>Computer games; Interactive computer graphics; Interactive computer systems; Software design, Dummy Text; Game design; Game development; Lorem Ipsum; Placeholder; Placeholder Assets; Temporary Assets; Video game; White box, Human computer interaction</t>
  </si>
  <si>
    <t>Zagal, J. P. &amp; Altizer, R.</t>
  </si>
  <si>
    <t>745-750</t>
  </si>
  <si>
    <t>https://www.scopus.com/inward/record.uri?eid=2-s2.0-84959431552&amp;doi=10.1145%2f2793107.2810319&amp;partnerID=40&amp;md5=41747f99f9f4d83648c2a9c1a1899fd3</t>
  </si>
  <si>
    <t>Cost-efficient and reliable reporting of highly bursty video game crash data</t>
  </si>
  <si>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</si>
  <si>
    <t>Costs; Crashworthiness; Query processing; Reliability, Cloud infrastructures; Cost efficiency; Cost-effective solutions; Crash reporting; End to end latencies; Memory footprint; NoSQL; RESTful Services, Human computer interaction</t>
  </si>
  <si>
    <t>Zagieboylo, D. &amp; Zaman, K. A.</t>
  </si>
  <si>
    <t>ICPE 2017 - Proceedings of the 2017 ACM/SPEC International Conference on Performance Engineering</t>
  </si>
  <si>
    <t>https://www.scopus.com/inward/record.uri?eid=2-s2.0-85019015144&amp;doi=10.1145%2f3030207.3044529&amp;partnerID=40&amp;md5=cab212186979f731668e9d7102b3d619</t>
  </si>
  <si>
    <t>Conceptual framework for the usability evaluation of gamified virtual reality environment for non-gamers</t>
  </si>
  <si>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</si>
  <si>
    <t>Interactive computer graphics; Software design; Virtual reality, Game; Loneliness; Prototype; Usability; User experience, Human computer interaction</t>
  </si>
  <si>
    <t>Zaidi, S. F. M.; Duthie, C.; Carr, E. &amp; El Maksoud, S. H. A.</t>
  </si>
  <si>
    <t>https://www.scopus.com/inward/record.uri?eid=2-s2.0-85061778976&amp;doi=10.1145%2f3284398.3284431&amp;partnerID=40&amp;md5=3c649ecf69718b57311863a33d519745</t>
  </si>
  <si>
    <t>Real-time web-based lab for teaching software engineering</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</si>
  <si>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</si>
  <si>
    <t>Computer game; Control access; FPGA boards; Real-time embedded systems; Real-time kernel; Remote devices; Software development; Teaching software, Access control; Curricula; Data acquisition; Embedded software; Embedded systems; Laboratories; Software engineering; Teaching, Real time systems</t>
  </si>
  <si>
    <t>Zalewski, J.</t>
  </si>
  <si>
    <t>2009 1st International Conference on Networked Digital Technologies, NDT 2009</t>
  </si>
  <si>
    <t>339-343</t>
  </si>
  <si>
    <t>https://www.scopus.com/inward/record.uri?eid=2-s2.0-70450175136&amp;doi=10.1109%2fNDT.2009.5272106&amp;partnerID=40&amp;md5=de5aeb0d4585e1959dc1d9ae8e79e5b8</t>
  </si>
  <si>
    <t>Modelo de evaluacion gamificado en cursos de algoritmos y programacion</t>
  </si>
  <si>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</si>
  <si>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</si>
  <si>
    <t>Zapata Puerta, L. N. &amp; Gomez-Alvarez, M. C.</t>
  </si>
  <si>
    <t>https://www.scopus.com/inward/record.uri?eid=2-s2.0-85098633334&amp;doi=10.1109%2fSCCC51225.2020.9281150&amp;partnerID=40&amp;md5=7c39ac8f6edfb99716baaf92d80763e7</t>
  </si>
  <si>
    <t>A game model for supporting children learning about emergency situations</t>
  </si>
  <si>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</si>
  <si>
    <t>Information systems; Learning systems; Models; Personnel training; Software design, Communication tools; Educational experiences; Educational process; Educational resource; Emergency; Emergency situation; Emergency training; Games, Education</t>
  </si>
  <si>
    <t>Zarraonandia, T.; Vargas, M. R. R.; Díaz, P. &amp; Aedo, I.</t>
  </si>
  <si>
    <t>ISCRAM 2010 - 7th International Conference on Information Systems for Crisis Response and Management: Defining Crisis Management 3.0, Proceedings</t>
  </si>
  <si>
    <t>https://www.scopus.com/inward/record.uri?eid=2-s2.0-84905648659&amp;partnerID=40&amp;md5=609f171610759f73b92219ca284895d6</t>
  </si>
  <si>
    <t>Using combinatorial creativity to support end-user design of digital games</t>
  </si>
  <si>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</si>
  <si>
    <t>Design; Interactive computer graphics; Iterative methods; Virtual reality, Design method; Design tool; Digital games; Game-based Learning; Serious games, Computer games</t>
  </si>
  <si>
    <t>Zarraonandia, T.; Diaz, P. &amp; Aedo, I.</t>
  </si>
  <si>
    <t>9073-9098</t>
  </si>
  <si>
    <t>https://www.scopus.com/inward/record.uri?eid=2-s2.0-84964355688&amp;doi=10.1007%2fs11042-016-3457-4&amp;partnerID=40&amp;md5=99ee55f738f99dd92bf674d3819a2344</t>
  </si>
  <si>
    <t>Joining playability and CSCL to improve the learning experience</t>
  </si>
  <si>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</si>
  <si>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</si>
  <si>
    <t>Zea, N. P.; Sánchez, J. L. G. &amp; Vela, F. G.</t>
  </si>
  <si>
    <t>299-305</t>
  </si>
  <si>
    <t>https://www.scopus.com/inward/record.uri?eid=2-s2.0-84901798673&amp;partnerID=40&amp;md5=116572df18cd0e96d5f3fa228b6b02e7</t>
  </si>
  <si>
    <t>Interactive floating windows: A new technique for stereoscopic video games</t>
  </si>
  <si>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</si>
  <si>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</si>
  <si>
    <t>Zerebecki, C.; Stanfield, B.; Tawadrous, M.; Buckstein, D.; Hogue, A. &amp; Kapralos, B.</t>
  </si>
  <si>
    <t>https://www.scopus.com/inward/record.uri?eid=2-s2.0-84860173400&amp;doi=10.1117%2f12.906782&amp;partnerID=40&amp;md5=804927357c31bb0f211196dfbf0875d2</t>
  </si>
  <si>
    <t>Taking the scenic route: Automatic exploration for videogames</t>
  </si>
  <si>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</si>
  <si>
    <t>Extraction; Interactive computer graphics; Search engines; Semantics, Behavior policy; Distribution services; Elementary techniques; Exploration strategies; Function of time; Game platforms; Generic method; Human players, Data mining</t>
  </si>
  <si>
    <t>Zhan, Z.; Aytemiz, B. &amp; Smith, A. M.</t>
  </si>
  <si>
    <t>https://www.scopus.com/inward/record.uri?eid=2-s2.0-85060898013&amp;partnerID=40&amp;md5=812dcbc365ed6923d15c62e7723f788d</t>
  </si>
  <si>
    <t>An interaction educational computer game framework using hand gesture recognition</t>
  </si>
  <si>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</si>
  <si>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</si>
  <si>
    <t>Zhang, K.</t>
  </si>
  <si>
    <t>Journal of Computational Information Systems</t>
  </si>
  <si>
    <t>6339-6346</t>
  </si>
  <si>
    <t>https://www.scopus.com/inward/record.uri?eid=2-s2.0-84910053378&amp;doi=10.12733%2fjcis10115&amp;partnerID=40&amp;md5=01bbdd59277b315b40cde79804319dde</t>
  </si>
  <si>
    <t>Towards efficient edge cloud augmentation for virtual reality MMOGs</t>
  </si>
  <si>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</si>
  <si>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</si>
  <si>
    <t>Zhang, W.; Chen, J.; Zhang, Y. &amp; Raychaudhuri, D.</t>
  </si>
  <si>
    <t>2017 2nd ACM/IEEE Symposium on Edge Computing, SEC 2017</t>
  </si>
  <si>
    <t>https://www.scopus.com/inward/record.uri?eid=2-s2.0-85039866913&amp;doi=10.1145%2f3132211.3134463&amp;partnerID=40&amp;md5=8f96dc22e22c0ca5f7c37eb9ffe4dd2f</t>
  </si>
  <si>
    <t>Game special effect simulation based on particle system of Unity3D</t>
  </si>
  <si>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</si>
  <si>
    <t>Software design, Application method; Design and implements; Digital entertainment; Effect simulations; Game effects; Interaction experiences; Particle systems; Visual experiences, Computer games</t>
  </si>
  <si>
    <t>Zhang, B. &amp; Hu, W.</t>
  </si>
  <si>
    <t>Proceedings - 16th IEEE/ACIS International Conference on Computer and Information Science, ICIS 2017</t>
  </si>
  <si>
    <t>595-598</t>
  </si>
  <si>
    <t>https://www.scopus.com/inward/record.uri?eid=2-s2.0-85030644345&amp;doi=10.1109%2fICIS.2017.7960062&amp;partnerID=40&amp;md5=598c2d9d90eec1252534f40d2228cdf5</t>
  </si>
  <si>
    <t>Example-based rapid generation of vegetation on terrain via CNN-based distribution learning</t>
  </si>
  <si>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</si>
  <si>
    <t>Computer games; Deep neural networks; Landforms, Convolution neural network; Digital entertainment; Example-based methods; Natural environments; Natural phenomena; Style transfer; Vegetation distribution; Vegetation model, Vegetation</t>
  </si>
  <si>
    <t>Zhang, J.; Wang, C.; Li, C. &amp; Qin, H.</t>
  </si>
  <si>
    <t>1181-1191</t>
  </si>
  <si>
    <t>https://www.scopus.com/inward/record.uri?eid=2-s2.0-85065483950&amp;doi=10.1007%2fs00371-019-01667-w&amp;partnerID=40&amp;md5=28a5106ff5829815224ca6f5ec844170</t>
  </si>
  <si>
    <t>Procedural modeling of rivers from single image toward natural scene production</t>
  </si>
  <si>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</si>
  <si>
    <t>Image enhancement; Iterative methods; Simulated annealing; Virtual reality, Feature similarities; Graphics simulation; Natural environments; Natural interactions; Natural phenomena; Natural river; Procedural modeling; Simulated annealing techniques, Rivers</t>
  </si>
  <si>
    <t>Zhang, J.; Wang, C.-B.; Qin, H.; Chen, Y. &amp; Gao, Y.</t>
  </si>
  <si>
    <t>223-237</t>
  </si>
  <si>
    <t>https://www.scopus.com/inward/record.uri?eid=2-s2.0-85039549187&amp;doi=10.1007%2fs00371-017-1465-7&amp;partnerID=40&amp;md5=c8161cd71cc4630782f32721379b8e59</t>
  </si>
  <si>
    <t>Knowledge assessment: Game for assessment of symptoms of child physical abuse</t>
  </si>
  <si>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</si>
  <si>
    <t>Diagnosis; Human computer interaction, Child physical abuse; Educational game; Game design; Knowledge assessment; Video game, Serious games</t>
  </si>
  <si>
    <t>Zhao, R.; Shelton, C. R.; Hetzel-Riggin, M. D.; Lariccia, J.; Louchart, G.; Meanor, A. &amp; Risser, H. J.</t>
  </si>
  <si>
    <t>https://www.scopus.com/inward/record.uri?eid=2-s2.0-85072820002&amp;doi=10.1145%2f3337722.3337747&amp;partnerID=40&amp;md5=7a20482d2c382e321e14bc7c3e70cd39</t>
  </si>
  <si>
    <t>Rewards in Gamification</t>
  </si>
  <si>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</si>
  <si>
    <t>Computer aided instruction; Computer games; Human computer interaction; Motivation, Empirical research; Game; Gamification; Learning environments; Rewards, Students</t>
  </si>
  <si>
    <t>Zhao, F. &amp; Guo, D.</t>
  </si>
  <si>
    <t>453-462</t>
  </si>
  <si>
    <t>https://www.scopus.com/inward/record.uri?eid=2-s2.0-85069838662&amp;doi=10.1007%2f978-3-030-22602-2_34&amp;partnerID=40&amp;md5=1b4a27d944d90c6088bca7250049c94d</t>
  </si>
  <si>
    <t>Coalition Game-Based Computation Resource Allocation for Wireless Blockchain Networks</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</si>
  <si>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</si>
  <si>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</si>
  <si>
    <t>Zhao, N.; Wu, H. &amp; Chen, Y.</t>
  </si>
  <si>
    <t>IEEE Internet of Things Journal</t>
  </si>
  <si>
    <t>8507-8518</t>
  </si>
  <si>
    <t>https://www.scopus.com/inward/record.uri?eid=2-s2.0-85073415134&amp;doi=10.1109%2fJIOT.2019.2919781&amp;partnerID=40&amp;md5=b4f8927839adc3bc3e61fedfaba5998d</t>
  </si>
  <si>
    <t>Visibility culling using occupancy proportion and adpative lod algorithm</t>
  </si>
  <si>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</si>
  <si>
    <t>Algorithms; Computer games; Interactive computer systems; Multimedia systems; Visibility, Adaptive LOD; Level of detail; Occlusion culling; Occupancy proportion; Prefetches; View-dependent rendering; Visibility culling, Animation</t>
  </si>
  <si>
    <t>Zheng, F.</t>
  </si>
  <si>
    <t>https://www.scopus.com/inward/record.uri?eid=2-s2.0-84906969553&amp;partnerID=40&amp;md5=b0e36602427fe20184cb178aec2f8946</t>
  </si>
  <si>
    <t>Battracker: High precision infrastructure-free mobile device tracking in indoor environments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</si>
  <si>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</si>
  <si>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</si>
  <si>
    <t>Zhou, B.; Gao, R.; Elbadry, M. &amp; Ye, F.</t>
  </si>
  <si>
    <t>https://www.scopus.com/inward/record.uri?eid=2-s2.0-85045316674&amp;doi=10.1145%2f3131672.3131689&amp;partnerID=40&amp;md5=466622352d8101d776742b39b30d6022</t>
  </si>
  <si>
    <t>Industrial solution of film and television art based on game engine under artificial intelligence</t>
  </si>
  <si>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</si>
  <si>
    <t>Application programs; Computer games; Manufacture, AI Technologies; Artificial intelligence technologies; Computer technology; Development and applications; Game players; Game software; Industrial solutions; Real time characteristics, Artificial intelligence</t>
  </si>
  <si>
    <t>Zhou, X. &amp; Li, M.</t>
  </si>
  <si>
    <t>23-25</t>
  </si>
  <si>
    <t>https://www.scopus.com/inward/record.uri?eid=2-s2.0-85095843755&amp;doi=10.1145%2f3421766.3421876&amp;partnerID=40&amp;md5=d08dfc7ffda79281b48d81c511298eae</t>
  </si>
  <si>
    <t>From 101 to nnn: A review and a classification of computer game architectures</t>
  </si>
  <si>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</si>
  <si>
    <t>Game architecture; GWG (game world graph); Massively multiplayer online game (MMOGs); Networked games; Systematic framework; Systematic Review, Computer games; Interactive computer graphics; Internet; Software architecture, Network architecture</t>
  </si>
  <si>
    <t>Zhu, M.; Wang, A. I. &amp; Guo, H.</t>
  </si>
  <si>
    <t>Multimedia Systems</t>
  </si>
  <si>
    <t>183-197</t>
  </si>
  <si>
    <t>https://www.scopus.com/inward/record.uri?eid=2-s2.0-84879293317&amp;doi=10.1007%2fs00530-012-0274-0&amp;partnerID=40&amp;md5=1b49dab0f88bee85db40b2cbca615d8c</t>
  </si>
  <si>
    <t>Introducing a revised lexical approach to study user experience in game play by analyzing online reviews</t>
  </si>
  <si>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</si>
  <si>
    <t>Big data; Computational linguistics; Interactive computer graphics; Internet; Software design, Game design; Gamification; Lexical approach; Online reviews; Player experience; User experience, Computer games</t>
  </si>
  <si>
    <t>Zhu, M. &amp; Fang, X.</t>
  </si>
  <si>
    <t>https://www.scopus.com/inward/record.uri?eid=2-s2.0-84955578235&amp;doi=10.1145%2f2677758.2677760&amp;partnerID=40&amp;md5=3937ba4977d84619ae6b7182c9cea36e</t>
  </si>
  <si>
    <t>Graph of game worlds: New perspectives on video game architectures</t>
  </si>
  <si>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</si>
  <si>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</si>
  <si>
    <t>Zhu, M.; Wang, A. I.; Guo, H. &amp; Trætteberg, H.</t>
  </si>
  <si>
    <t>https://www.scopus.com/inward/record.uri?eid=2-s2.0-84995598638&amp;doi=10.1145%2f2582179.2633429&amp;partnerID=40&amp;md5=6c5e48f53a72f94900f9e2af03677142</t>
  </si>
  <si>
    <t>What nouns and adjectives in online game reviews can tell us about player experience?</t>
  </si>
  <si>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</si>
  <si>
    <t>Computer games; Human engineering; Internet, Evaluation methods; Gaming experiences; Lexical analysis; Play experience; User experience, Interactive computer graphics</t>
  </si>
  <si>
    <t>1471-1476</t>
  </si>
  <si>
    <t>https://www.scopus.com/inward/record.uri?eid=2-s2.0-84900536674&amp;doi=10.1145%2f2559206.2589648&amp;partnerID=40&amp;md5=257355f4fd9403cef35304df2cb752cf</t>
  </si>
  <si>
    <t>Developing playability heuristics for computer games from online reviews</t>
  </si>
  <si>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</si>
  <si>
    <t>Interactive computer graphics, Essential characteristic; Game studies; lexical approach; On-line games; Online reviews; Playability; Research efforts; usability, Usability engineering</t>
  </si>
  <si>
    <t>496-505</t>
  </si>
  <si>
    <t>https://www.scopus.com/inward/record.uri?eid=2-s2.0-84958554262&amp;doi=10.1007%2f978-3-319-07668-3_48&amp;partnerID=40&amp;md5=34b9070d374890f2a3639a4a63583a41</t>
  </si>
  <si>
    <t>Bayesian-game based power and spectrum virtualization for maximizing spectrum efficiency over mobile cloud-computing wireless networks</t>
  </si>
  <si>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</si>
  <si>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</si>
  <si>
    <t>Zhu, Q. &amp; Zhang, X.</t>
  </si>
  <si>
    <t>Proceedings - IEEE INFOCOM</t>
  </si>
  <si>
    <t>https://www.scopus.com/inward/record.uri?eid=2-s2.0-84943236828&amp;doi=10.1109%2fINFCOMW.2015.7179414&amp;partnerID=40&amp;md5=0713b94e0d69105d6816c8f474ca4c44</t>
  </si>
  <si>
    <t>A lexical analysis of nouns and adjectives from online game reviews</t>
  </si>
  <si>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</si>
  <si>
    <t>Computational linguistics; Computer games; Factor analysis; Internet; Product design; Social networking (online), Heuristic development; Heuristics; Highly loaded; Interface designs; Lexical analysis; Lexical methods; Online reviews; Playability, Human computer interaction</t>
  </si>
  <si>
    <t>670-680</t>
  </si>
  <si>
    <t>https://www.scopus.com/inward/record.uri?eid=2-s2.0-84944205244&amp;doi=10.1007%2f978-3-319-20916-6_62&amp;partnerID=40&amp;md5=43c0c004fcb056bb9e91cec6fee8621a</t>
  </si>
  <si>
    <t>Developing Playability Heuristics Based on Nouns and Adjectives from Online Game Reviews</t>
  </si>
  <si>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</si>
  <si>
    <t>Behavioral research; Computational linguistics; Product design; Social networking (online), Contextual information; Highly loaded; Human behaviors; Interface designs; Lexical analysis; Lexical methods; On-line games; Online reviews, Computer games</t>
  </si>
  <si>
    <t>Zhu, M.; Zhao, F.; Fang, X. &amp; Moser, C.</t>
  </si>
  <si>
    <t>241-253</t>
  </si>
  <si>
    <t>https://www.scopus.com/inward/record.uri?eid=2-s2.0-84992725903&amp;doi=10.1080%2f10447318.2016.1240283&amp;partnerID=40&amp;md5=fcf4022f19e415ed9500f62fa61e5558</t>
  </si>
  <si>
    <t>Explainable AI for Designers: A Human-Centered Perspective on Mixed-Initiative Co-Creation</t>
  </si>
  <si>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</si>
  <si>
    <t>Artificial intelligence; Computer games; Learning systems; Software design, AI techniques; Co-creation; Game design; Game designers; Human users; Interpretability; Mixed initiative; User groups, Human computer interaction</t>
  </si>
  <si>
    <t>Zhu, J.; Liapis, A.; Risi, S.; Bidarra, R. &amp; Youngblood, G. M.</t>
  </si>
  <si>
    <t>https://www.scopus.com/inward/record.uri?eid=2-s2.0-85054998782&amp;doi=10.1109%2fCIG.2018.8490433&amp;partnerID=40&amp;md5=b7751d31d1ee9b5d8bdd1b9a2645f0a0</t>
  </si>
  <si>
    <t>cited By 49</t>
  </si>
  <si>
    <t>RAIL: A domain-specific language for generating NPC behaviors in action/adventure game</t>
  </si>
  <si>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</si>
  <si>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</si>
  <si>
    <t>Zhu, M. &amp; Wang, A. I.</t>
  </si>
  <si>
    <t>868-881</t>
  </si>
  <si>
    <t>https://www.scopus.com/inward/record.uri?eid=2-s2.0-85043504110&amp;doi=10.1007%2f978-3-319-76270-8_58&amp;partnerID=40&amp;md5=ba746fa59aed71ec59d1b74aae421004</t>
  </si>
  <si>
    <t>Model-driven game development: A literature review</t>
  </si>
  <si>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</si>
  <si>
    <t>Computer games; Modeling languages, Development process; Evaluation methods; Game development; General model; Literature reviews; Model-driven; Model-driven methodology; Model-Driven Software Development, Software design</t>
  </si>
  <si>
    <t>ACM Computing Surveys</t>
  </si>
  <si>
    <t>https://www.scopus.com/inward/record.uri?eid=2-s2.0-85075627014&amp;doi=10.1145%2f3365000&amp;partnerID=40&amp;md5=67dfc7869bcd5820dcd9e42e68fcf6f9</t>
  </si>
  <si>
    <t>Behavior tree design of intelligent behavior of non-player character (NPC) based on Unity3D</t>
  </si>
  <si>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</si>
  <si>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</si>
  <si>
    <t>Zhu, X.</t>
  </si>
  <si>
    <t>6071-6079</t>
  </si>
  <si>
    <t>https://www.scopus.com/inward/record.uri?eid=2-s2.0-85075871751&amp;doi=10.3233%2fJIFS-179190&amp;partnerID=40&amp;md5=45efcef15977c8f5aff54242e227a2df</t>
  </si>
  <si>
    <t>Impact of Crowdsourcee’s Vertical Fairness Concern on the Crowdsourcing Knowledge Sharing Behavior and Its Incentive Mechanism</t>
  </si>
  <si>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</si>
  <si>
    <t>Computer games; Cost reduction; Crowdsourcing; Game theory; Knowledge management, Conversion rates; Economic revenue; Fairness concerns; Incentive mechanism; Knowledge-sharing; Project performance; Win-win, Behavioral research</t>
  </si>
  <si>
    <t>Zhu, B.; Leon, W.; Paul, L. &amp; Gao, P.</t>
  </si>
  <si>
    <t>Journal of Systems Science and Complexity</t>
  </si>
  <si>
    <t>1102-1120</t>
  </si>
  <si>
    <t>https://www.scopus.com/inward/record.uri?eid=2-s2.0-85095580421&amp;doi=10.1007%2fs11424-020-9243-4&amp;partnerID=40&amp;md5=e378cd51aa94f13dc96429bf3390a7bc</t>
  </si>
  <si>
    <t>Jury API: Secure client-side-only multiplayer gaming API</t>
  </si>
  <si>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</si>
  <si>
    <t>Application programming interfaces (API); Codes (symbols); Open source software, Client sides; Error prones; Flash game; Multi-player gaming; Multiplayer games; Open sources; Real-life games; Server sides, Computer games</t>
  </si>
  <si>
    <t>Zibin, Y.</t>
  </si>
  <si>
    <t>255-262</t>
  </si>
  <si>
    <t>https://www.scopus.com/inward/record.uri?eid=2-s2.0-82855181571&amp;doi=10.5176%2f978-981-08-5480-5_073&amp;partnerID=40&amp;md5=1dc2a93e4085bb368d29f9ce54a74386</t>
  </si>
  <si>
    <t>Software Analytics for Digital Games</t>
  </si>
  <si>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</si>
  <si>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</si>
  <si>
    <t>Zimmermann, T.</t>
  </si>
  <si>
    <t>1-2</t>
  </si>
  <si>
    <t>https://www.scopus.com/inward/record.uri?eid=2-s2.0-85009209155&amp;doi=10.1109%2fGAS.2015.8&amp;partnerID=40&amp;md5=59130c4aa984714a2467b7b6bcca2660</t>
  </si>
  <si>
    <t>Parallel Monte Carlo Integration Algorithm Based on GPU</t>
  </si>
  <si>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</si>
  <si>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</si>
  <si>
    <t>Zong, H.; Hua, R.; Zhao, J. &amp; Cao, Z.</t>
  </si>
  <si>
    <t>Proceedings of IEEE 14th International Conference on Intelligent Systems and Knowledge Engineering, ISKE 2019</t>
  </si>
  <si>
    <t>790-794</t>
  </si>
  <si>
    <t>https://www.scopus.com/inward/record.uri?eid=2-s2.0-85091486196&amp;doi=10.1109%2fISKE47853.2019.9170329&amp;partnerID=40&amp;md5=d1dc56d1b935ef6f056c875bf13c2576</t>
  </si>
  <si>
    <t>The Effect of UI and UX enhancement on bomberman game based on game experience questionnaire (GEQ)</t>
  </si>
  <si>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</si>
  <si>
    <t>Bombers; Computer games; Human computer interaction; Surveys; User experience; User interfaces, Game development; Game experience; Game-Based; Likert scale; Social experiments; User experiences (ux); Video game development, Software design</t>
  </si>
  <si>
    <t>Zulfa, N.; Yuniasri, D.; Damayanti, P.; Herumurti, D. &amp; Yunanto, A. A.</t>
  </si>
  <si>
    <t>Proceedings - 2020 International Seminar on Application for Technology of Information and Communication: IT Challenges for Sustainability, Scalability, and Security in the Age of Digital Disruption, iSemantic 2020</t>
  </si>
  <si>
    <t>543-547</t>
  </si>
  <si>
    <t>https://www.scopus.com/inward/record.uri?eid=2-s2.0-85096835092&amp;doi=10.1109%2fiSemantic50169.2020.9234220&amp;partnerID=40&amp;md5=c0d84e7a5d03c123dc6876b1510882d6</t>
  </si>
  <si>
    <t>Experiences from training agile software developers in focused workshops</t>
  </si>
  <si>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</si>
  <si>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</si>
  <si>
    <t>Øvad, T. &amp; Larsen, L. B.</t>
  </si>
  <si>
    <t>355-359</t>
  </si>
  <si>
    <t>https://www.scopus.com/inward/record.uri?eid=2-s2.0-84929352899&amp;partnerID=40&amp;md5=86ab5a9b36b76d96e3f3a811f15d878c</t>
  </si>
  <si>
    <t>Agile user experience</t>
  </si>
  <si>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</si>
  <si>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</si>
  <si>
    <t>Øvad, T.</t>
  </si>
  <si>
    <t>397-401</t>
  </si>
  <si>
    <t>https://www.scopus.com/inward/record.uri?eid=2-s2.0-84929346630&amp;partnerID=40&amp;md5=d1c4ef8caf0acbf661feee75843f7ace</t>
  </si>
  <si>
    <t>On feature discovery process in board games</t>
  </si>
  <si>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</si>
  <si>
    <t>Circuit simulation; Software engineering, Board games; Chess-like games; Feature discovery; Hellinger distance; In contexts; Perfect informations; Probabilistic measures; Statistical verification, Probability distributions</t>
  </si>
  <si>
    <t>Łopatka, R. &amp; Rajlich, V.</t>
  </si>
  <si>
    <t>5th International North-American Conference on Intelligent Games and Simulation, Game-On 'NA 2009</t>
  </si>
  <si>
    <t>https://www.scopus.com/inward/record.uri?eid=2-s2.0-84898628476&amp;partnerID=40&amp;md5=7adbbeb33fbd2a4698927aca0e1c2e2c</t>
  </si>
  <si>
    <t>Decreasing Rework in Video Games Development from a Software Engineering Perspective</t>
  </si>
  <si>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</si>
  <si>
    <t>Mitre-Hernandez, Hugo A.; Lara-Alvarez, Carlos; Gonzalez-Salazar, Mario &amp; Martin, Diego</t>
  </si>
  <si>
    <t>Trends and Applications in Software Engineering</t>
  </si>
  <si>
    <t>295--304</t>
  </si>
  <si>
    <t>Video-games Based Neglect Rehabilitation Using Haptics</t>
  </si>
  <si>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</si>
  <si>
    <t>Surer, Elif; Pirovano, Michele; Mainetti, Renato; Tatti, Fabio; Baud-Bovy, Gabriel &amp; Borghese, Alberto</t>
  </si>
  <si>
    <t>2014 22nd Signal Processing and Communications Applications Conference (siu)</t>
  </si>
  <si>
    <t>IEEE; Karadeniz Tech Univ, Dept Comp Engn &amp; Elect &amp; Elect Engn</t>
  </si>
  <si>
    <t>Web portal implementation based on free software to support collaborative process of developing a videogame for teaching of software engineering</t>
  </si>
  <si>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</si>
  <si>
    <t>Ismael Maya-Sarasty, Francisco &amp; Arenas-Seleey, Daniel</t>
  </si>
  <si>
    <t>Revista Educacion En Ingenieria</t>
  </si>
  <si>
    <t>108--115</t>
  </si>
  <si>
    <t>Software Design Patterns for Enabling Auto Dynamic Difficulty in Video Games</t>
  </si>
  <si>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</si>
  <si>
    <t>Chowdhury, Muhammad Iftekher &amp; Katchabaw, Michael</t>
  </si>
  <si>
    <t>2012 17th International Conference on Computer Games (cgames)</t>
  </si>
  <si>
    <t>Univ Wolverhampton, Sch Technol; Univ Louisville, J B Speed Sch Engn;EOLEOLIEEE Soc; IEEE Comp Soc; IEEE Comp Soc Tech Comm Simulat (TCSIM); IEEEEOLEOLComp Soc (Louisville Chapter); Digital Games Res Assoc (DiGRA); IntEOLEOLJournal Intelligent Games &amp; Simulat (IJIGS); Inst Gaming &amp; Animat</t>
  </si>
  <si>
    <t>In this article, a methodology to construct educational video games in software engineering is presented. The methodology is an adaptation from the standard ISO/IEC 29110 [1]. Using the methodology, one educational video game named Alphaspot [2] was developed to facilitate the learning of the kernel Alphas of the Essence [3]. Some practitioners working at one software entity tested it.</t>
  </si>
  <si>
    <t>Jimenez-Hernandez, Erendira M.; Oktaba, Hanna; Diaz-Barriga Arceo, Frida; Piattini, Mario; Revillagigedo-Tulais, Alan M. &amp; Flores-Zarco, Sergio V.</t>
  </si>
  <si>
    <t>2016 Fourth International Conference in Software Engineering Research and Innovation - Conisoft 2016</t>
  </si>
  <si>
    <t>IEEE Comp Soc; IEEE; RED MIS; POR PLENA HOMBRE; Univ Autonoma San LuisEOLEOLPotosi; Facultad Ingenieria UASLP; Univ Politecnica San Luis Potosi;EOLEOLUPAEP; Univ Nacl Colombia; Corporac Centro Investigac Desarrollo NuevasEOLEOLTecnologias; Benemerita Univ Autonoma Puebla; Univ Iberoameicana; InstEOLEOLTecnologico Super Atlixco; Univ Xicotepetl; Univ Politecnica Puebla;EOLEOLUniv Politecnica Amozoc; Latin Amer Software Engn Symposium</t>
  </si>
  <si>
    <t>Software engineering research for computer games: A systematic review</t>
  </si>
  <si>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</si>
  <si>
    <t>Ampatzoglou, Apostolos &amp; Stamelos, Ioannis</t>
  </si>
  <si>
    <t>888--901</t>
  </si>
  <si>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</si>
  <si>
    <t>Gonzalez Garcia, Cristian; Rolando Nunez-Valdez, Edward; Moreno-Ger, Pablo; Gonzalez Crespo, Ruben; Pelayo G-Bustelo, B. Cristina &amp; Cueva Lovelle, Juan Manuel</t>
  </si>
  <si>
    <t>599--614</t>
  </si>
  <si>
    <t>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</si>
  <si>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</si>
  <si>
    <t>Murphy-Hill, Emerson; Zimmermann, Thomas &amp; Nagappan, Nachiappan</t>
  </si>
  <si>
    <t>36th International Conference on Software Engineering (icse 2014)</t>
  </si>
  <si>
    <t>Accenture; HCL; SAP; Google; IBM; Fonds Natl Rech Luxembourg; Bosch;EOLEOLProgress; Talent Sprint; CA Technologies; S&amp;P Capital IQ, McGraw HillEOLEOLFinancial; Broadridge; Assoc Comp Machinery; SIGSOFT; iSoft; IEEE CompEOLEOLSoc; Tech Council Software Engn; SIGSE; IIID</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</si>
  <si>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</si>
  <si>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</si>
  <si>
    <t>Pascarella, Luca; Palomba, Fabio; Di Penta, Massimiliano &amp; Bacchelli, Alberto</t>
  </si>
  <si>
    <t>2018 Ieee/acm 15th International Conference on Mining Software Repositories (msr)</t>
  </si>
  <si>
    <t>IEEE Comp Soc; Assoc Comp Machinery; SIGSOFT; IEEE Tech Council SoftwareEOLEOLEngn</t>
  </si>
  <si>
    <t>Developing Video Games with Elementary Adaptive Artificial Intelligence in Unity An Intelligent Systems Approach</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</si>
  <si>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</si>
  <si>
    <t>Meliones, Apostolos &amp; Plas, Ioannis</t>
  </si>
  <si>
    <t>Proceedings of the 2017 Intelligent Systems Conference (intellisys)</t>
  </si>
  <si>
    <t>IEEE</t>
  </si>
  <si>
    <t>Accessibility in video games: a systematic review</t>
  </si>
  <si>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</si>
  <si>
    <t>Aguado-Delgado, Juan; Gutierrez-Martinez, Jose-Maria; Hilera, Jose R.; de-Marcos, Luis &amp; Oton, Salvador</t>
  </si>
  <si>
    <t>169--193</t>
  </si>
  <si>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</si>
  <si>
    <t>Barriga, Nicolas A. &amp; Besoain, Felipe</t>
  </si>
  <si>
    <t>Computing in Science &amp; Engineering</t>
  </si>
  <si>
    <t>17--24</t>
  </si>
  <si>
    <t>Familiar Concepts, Unfamiliar Territory</t>
  </si>
  <si>
    <t>Royer, George</t>
  </si>
  <si>
    <t>Ieee Annals of the History of Computing</t>
  </si>
  <si>
    <t>112--111</t>
  </si>
  <si>
    <t>Computer games are at the forefront of software engineering. Games software engineering, although often neglected in curricula, poses huge challenges such as time to market, complexity, collaborative development, and performance. Game development ranges from entertainment, with games being more sophisticated and complex than movies, to serious games used for education in universities and industry. Here, Walt Scacchi introduces us to computer game software engineering with technologies and a hands-on case study. I look forward to hearing from both readers and prospective column authors.</t>
  </si>
  <si>
    <t>Scacchi, Walt</t>
  </si>
  <si>
    <t>Ieee Software</t>
  </si>
  <si>
    <t>110--116</t>
  </si>
  <si>
    <t>Usability Assessment Heuristics in New Genre Videogames</t>
  </si>
  <si>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</si>
  <si>
    <t>Papaloukas, Spyridon; Patriarcheas, Kiriakos &amp; Xenos, Michalis</t>
  </si>
  <si>
    <t>13th Panhellenic Conference on Informatics, Proceedings</t>
  </si>
  <si>
    <t>Greek Comp Soc; Ionian Univ, Dept Informat; Univ Piraeus, Dept Informat</t>
  </si>
  <si>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</si>
  <si>
    <t>Mitre-Hernandez, Hugo; Lara-Alvarez, Carlos; Gonzalez-Salazar, Mario; Mejia-Miranda, Jezreel &amp; Martin, Diego</t>
  </si>
  <si>
    <t>1203--1220</t>
  </si>
  <si>
    <t>Application of combinatorial tests in video game testing</t>
  </si>
  <si>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</si>
  <si>
    <t>Sagi, Bhargava Rohit &amp; Silvestrini, Rachel</t>
  </si>
  <si>
    <t>Quality Engineering</t>
  </si>
  <si>
    <t>745--759</t>
  </si>
  <si>
    <t>Improving Software Quality through Design Patterns: A Case Study of Adaptive Games and Auto Dynamic Difficulty</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</si>
  <si>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</si>
  <si>
    <t>13th International Conference on Intelligent Games and Simulation (game-on 2012)</t>
  </si>
  <si>
    <t>ETI; EUROSIS; Univ Malaga; Binary Illus; BITE; Ghent Univ; HigherEOLEOLTechnol Inst; Larian Studios; LMS; Univ Skovde</t>
  </si>
  <si>
    <t>Development of a Video Game Design Program in the College of Engineering</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</si>
  <si>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Information Management) in Video Game Design. This degree will give students the skills needed to pursue a career within the game industry and others while developing engineering skills.</t>
  </si>
  <si>
    <t>Ventura, John; Qualls, Joseph; Ventura, Matthew; McGinnis, Raymond (Trey); Baker, Chad &amp; Nikaido, Breeana</t>
  </si>
  <si>
    <t>Southeastcon 2017</t>
  </si>
  <si>
    <t>Modelling Players' Behaviours and Learning Strategies in Video Games</t>
  </si>
  <si>
    <t>Felicia, Patrick</t>
  </si>
  <si>
    <t>Proceedings of the 3rd European Conference on Games Based Learning</t>
  </si>
  <si>
    <t>120--123</t>
  </si>
  <si>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</si>
  <si>
    <t>Pena, Luis; Ossowski, Sascha; Pena, Jose M. &amp; Sanchez, Jose A.</t>
  </si>
  <si>
    <t>2011 Ieee Conference on Computational Intelligence and Games (cig)</t>
  </si>
  <si>
    <t>IEEE; IEEE Computat Intelligence Soc; NCsoft; Global Educ Ctr EngineersEOLEOL(GECE); Natl Inst Math Sci; Seoul MetroPolitan Govt; Yonsei Univ, DeptEOLEOLComp Sci, BK21 Project Res Grp; KDMS</t>
  </si>
  <si>
    <t>How Are Agile Methods and Practices Deployed in Video Game Development? A Survey into Finnish Game Studios</t>
  </si>
  <si>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</si>
  <si>
    <t>Koutonen, Jussi &amp; Leppanen, Mauri</t>
  </si>
  <si>
    <t>Agile Processes in Software Engineering and Extreme Programming, Xp 2013</t>
  </si>
  <si>
    <t>Boris Gloger; Cisco Res; Zuhlke; Anecon; Techtalk; IdeaScale; RallyEOLEOLSoftware; Event MiLe GmbH; OBJEKTspektrum; Computerwelt; Austrian CompEOLEOLSoc; Austrian Airlines; Certum Airportservice</t>
  </si>
  <si>
    <t>Educational Videogame Design</t>
  </si>
  <si>
    <t>Nussbaum, Miguel &amp; de Sousa Beserra, Vagner</t>
  </si>
  <si>
    <t>2014 14th Ieee International Conference on Advanced Learning Technologies (icalt)</t>
  </si>
  <si>
    <t>IEEE; IEEE Comp Soc; IEEE Tech Comm Learning Technol</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</si>
  <si>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</si>
  <si>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</si>
  <si>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Santos, Ronnie E. S.; Magalhaes, Cleyton V. C.; Capretz, Luiz Fernando; Correia-Neto, Jorge S.; da Silva, Fabio Q. B. &amp; Saher, Abdelrahman</t>
  </si>
  <si>
    <t>Proceedings of the 12th Acm/ieee International Symposium on Empirical Software Engineering and Measurement (esem 2018)</t>
  </si>
  <si>
    <t>ACM; IEEE</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</si>
  <si>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</si>
  <si>
    <t>Sierra, Martin; Pabon, Maria Constanza; Rincon, Luisa; Navarro-Newball, Andres &amp; Linares, Diego</t>
  </si>
  <si>
    <t>Reuse in the Big Data Era</t>
  </si>
  <si>
    <t>Danfoss; Univ Cincinnati, Coll Engn &amp; Appl Sci</t>
  </si>
  <si>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 All rights reserved.</t>
  </si>
  <si>
    <t>Ahmad, Norita B.; Barakji, Salahudin Abdul Rahman; Abou Shahada, Tarak Mohamed &amp; Anabtawi, Zeid Ayman</t>
  </si>
  <si>
    <t>1--11</t>
  </si>
  <si>
    <t>Using the Master Copy - Adding Educational Content to Commercial Video Games.</t>
  </si>
  <si>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</si>
  <si>
    <t>Soebke, Heinrich; Broeker, Thomas &amp; Kornadt, Oliver</t>
  </si>
  <si>
    <t>Proceedings of the 7th European Conference on Games Based Learning, Vols 1 and 2</t>
  </si>
  <si>
    <t>521--530</t>
  </si>
  <si>
    <t>A Framework to Create Conversational Agents for the Development of Video Games by End-Users</t>
  </si>
  <si>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</si>
  <si>
    <t>Baena-Perez, Ruben; Ruiz-Rube, Ivan; Manuel Dodero, Juan &amp; Angel Bolivar, Miguel</t>
  </si>
  <si>
    <t>Optimization and Learning</t>
  </si>
  <si>
    <t>216--226</t>
  </si>
  <si>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</si>
  <si>
    <t>Chakraborty, Joyram; Chakraborty, Suranjan; Dehlinger, Josh &amp; Hritz, Joseph</t>
  </si>
  <si>
    <t>809--818</t>
  </si>
  <si>
    <t>XML-Based Video Game Description Language</t>
  </si>
  <si>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</si>
  <si>
    <t>Quinones, Jorge R. &amp; Fernandez-Leiva, Antonio J.</t>
  </si>
  <si>
    <t>Ieee Access</t>
  </si>
  <si>
    <t>4679--4692</t>
  </si>
  <si>
    <t>Improving Youngsters' Resilience Through Video Game-Based Interventions</t>
  </si>
  <si>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</si>
  <si>
    <t>Menendez-Ferreira, R.; Torregrosa, J.; Panizo-Lledot, A.; Gonzalez-Pardo, A. &amp; Camacho, David</t>
  </si>
  <si>
    <t>Vietnam Journal of Computer Science</t>
  </si>
  <si>
    <t>263--279</t>
  </si>
  <si>
    <t>Improving the Usability in a Video Game Through Continuous Usability Evaluations</t>
  </si>
  <si>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</si>
  <si>
    <t>Daly, Corrado; Zapata, Claudia &amp; Paz, Freddy</t>
  </si>
  <si>
    <t>Design, User Experience, and Usability: Designing Pleasurable Experiences, Duxu 2017, Pt Ii</t>
  </si>
  <si>
    <t>387--397</t>
  </si>
  <si>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 All rights reserved.</t>
  </si>
  <si>
    <t>Ahmed, Faheem; Zia, Muhammad; Mahmood, Hasan &amp; Al Kobaisi, Shayma</t>
  </si>
  <si>
    <t>1--10</t>
  </si>
  <si>
    <t>Design Patterns and General Video Game Level Generation</t>
  </si>
  <si>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</si>
  <si>
    <t>Sharif, Mudassar; Zafar, Adeel &amp; Muhammad, Uzair</t>
  </si>
  <si>
    <t>393--398</t>
  </si>
  <si>
    <t>Design and Evaluation of a Computer Game to Promote a Healthy Diet for Young Adults</t>
  </si>
  <si>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</si>
  <si>
    <t>Peng, Wei</t>
  </si>
  <si>
    <t>Health Communication</t>
  </si>
  <si>
    <t>PII 909446341</t>
  </si>
  <si>
    <t>A Common Software Architecture for Educational Games</t>
  </si>
  <si>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</si>
  <si>
    <t>Hu, Wenfeng</t>
  </si>
  <si>
    <t>Entertainment for Education: Digital Techniques and Systems</t>
  </si>
  <si>
    <t>China Soc Image &amp; Graph, VR Comm; Natl Sci Fdn China; Int JournalEOLEOLVirtual Real; Journal Inform Comp Sci; Transact Edutainment; NE NormalEOLEOLUniv; Zhejiang Univ; Nanjing Normal Univ; LIAMA NLPR, Inst Automat, CAS</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</si>
  <si>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</si>
  <si>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</si>
  <si>
    <t>Poretski, Leo &amp; Arazy, Ofer</t>
  </si>
  <si>
    <t>Cscw'17: Proceedings of the 2017 Acm Conference on Computer Supported Cooperative Work and Social Computing</t>
  </si>
  <si>
    <t>Assoc Comp Machinery; ACM SIGCHI; Facebook; IBM Res; Microsoft Res; HP;EOLEOLMozilla</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</si>
  <si>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</si>
  <si>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Politowski, Cristiano; Fontoura, Lisandra; Petrillo, Fabio &amp; Gueheneuc, Yann-Gael</t>
  </si>
  <si>
    <t>2016 Ieee/acm 5th International Workshop on Games and Software Engineering (gas)</t>
  </si>
  <si>
    <t>IEEE; Assoc Comp Machinery; IEEE Comp Soc; IEEE Tech Council SoftwareEOLEOLEngn; Special Interest Grp Software Engn</t>
  </si>
  <si>
    <t>A Review of Affective User-Centered Design for Video Games</t>
  </si>
  <si>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</si>
  <si>
    <t>Ng, Yiing Y'ng &amp; Khong, Chee Weng</t>
  </si>
  <si>
    <t>2014 3rd International Conference on User Science and Engineering (i-user)</t>
  </si>
  <si>
    <t>IEEE Comp Soc; IEEE Malaysia Sect</t>
  </si>
  <si>
    <t>We'll Fix It in Post: What Do Bug Fixes in Video Game Update Notes Tell Us?</t>
  </si>
  <si>
    <t>Bugs that persist into releases of video games can have negative impact on both developers and users. Despite these impacts, it is common for games to release with bugs that are fixed through subsequent updates. In 2014, for example, over a third of big-budget games released on Xbox One, Wii U and PS4" received an update within 24 hours of the game's initial release [5]. The differences between the development of games and development of traditional software could explain the appearance of these bugs. Prior research has indicated that there is considerable difficulty in comprehensively testing all aspects of a video game [4], [7]. Developers have difficulty writing comprehensive tests, because games can have a significantly large number of possible user interactions compared to other types of software [7]. As a result, many games release with undiscovered bugs that only reveal themselves once customers begin playing the game [5]."</t>
  </si>
  <si>
    <t>Truelove, Andrew; de Almeida, Eduardo Santana &amp; Ahmed, Iftekhar</t>
  </si>
  <si>
    <t>2021 Ieee/acm 43rd International Conference on Software Engineering: Companion Proceedings (icse-companion 2021)</t>
  </si>
  <si>
    <t>IEEE; ACM; IEEE Comp Soc</t>
  </si>
  <si>
    <t>Design of the Software Architecture for Starcraft Video Game on the Basis of Finite State Machines</t>
  </si>
  <si>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</si>
  <si>
    <t>Smolyakov, Ivan Y. &amp; Belyaev, Sergey A.</t>
  </si>
  <si>
    <t>Proceedings of the 2019 Ieee Conference of Russian Young Researchers in Electrical and Electronic Engineering (eiconrus)</t>
  </si>
  <si>
    <t>IEEE; Natl Res Univ Elect Technol</t>
  </si>
  <si>
    <t>Implementation of Common Platform for Two-Person Game</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</si>
  <si>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</si>
  <si>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Qiu, Hongkun; Gao, Fuxiang; Wang, Yajie; Song, Xuxu; Qiu, Quan &amp; Sun, Yuxia</t>
  </si>
  <si>
    <t>2013 25th Chinese Control and Decision Conference (ccdc)</t>
  </si>
  <si>
    <t>IEEE; NE Univ; IEEE Ind Elect Chapter; IEEE Harbin Sect Control Syst SocEOLEOLChapter; Guizhou Univ; IEEE Control Syst Soc; Syst Engn Soc China;EOLEOLChinese Assoc Artificial Intelligence; Chinese Assoc Automat, Tech CommEOLEOLControl Theory; Chinese Assoc Aeronaut, Automat Control Soc; ChineseEOLEOLAssoc Syst Simulat, Simulat Methods &amp; Modeling Soc; Intelligent ControlEOLEOL&amp; Management Soc</t>
  </si>
  <si>
    <t>Uncertainty Reduction in Software Development by the use of a Platform Based Development Strategy</t>
  </si>
  <si>
    <t>Numminen, Emil &amp; Wrenne, Anders</t>
  </si>
  <si>
    <t>Proceedings of the 3rd European Conference on Information Management and Evaluation</t>
  </si>
  <si>
    <t>356--362</t>
  </si>
  <si>
    <t>Maximizing Players' Anticipation by Applying the Proximity-Compatibility Principle to the Design of Video Games</t>
  </si>
  <si>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</si>
  <si>
    <t>Caroux, Loic; Le Bigot, Ludovic &amp; Vibert, Nicolas</t>
  </si>
  <si>
    <t>Human Factors</t>
  </si>
  <si>
    <t>103--117</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</si>
  <si>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</si>
  <si>
    <t>Borg, Markus; Garousi, Vahid; Mahmoud, Anas; Olsson, Thomas &amp; Stalberg, Oskar</t>
  </si>
  <si>
    <t>Ieee Transactions on Games</t>
  </si>
  <si>
    <t>246--259</t>
  </si>
  <si>
    <t>Design Elements During Development of Videogame Programs for Children with Autism Spectrum Disorder: Stakeholders' Viewpoints</t>
  </si>
  <si>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</si>
  <si>
    <t>Ghanouni, Parisa; Jarus, Tal; Zwicker, Jill G.; Lucyshyn, Joseph; Fenn, Brooke &amp; Stokley, Elyse</t>
  </si>
  <si>
    <t>137--145</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</si>
  <si>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 All rights reserved.</t>
  </si>
  <si>
    <t>Blasco, Daniel; Font, Jaime; Zamorano, Mar &amp; Cetina, Carlos</t>
  </si>
  <si>
    <t>110804</t>
  </si>
  <si>
    <t>Value Integration: From Educational Computer Games to Academic Communities</t>
  </si>
  <si>
    <t>Frey, William J. &amp; Cruz-Cruz, Jose A.</t>
  </si>
  <si>
    <t>Ieee Technology and Society Magazine</t>
  </si>
  <si>
    <t>31--35</t>
  </si>
  <si>
    <t>Improving Video Game Development: Facilitating Heterogeneous Team Collaboration through Flexible Software Processes</t>
  </si>
  <si>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</si>
  <si>
    <t>Musil, Juergen; Schweda, Angelika; Winkler, Dietmar &amp; Biffl, Stefan</t>
  </si>
  <si>
    <t>Systems, Software and Services Process Improvement</t>
  </si>
  <si>
    <t>83--94</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</si>
  <si>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</si>
  <si>
    <t>Toll, Daniel &amp; Olsson, Tobias</t>
  </si>
  <si>
    <t>2012 16th European Conference on Software Maintenance and Reengineering (csmr)</t>
  </si>
  <si>
    <t>IEEE; IEEE Comp Soc; FrontEndART Software Ltd; Tech Council SoftwareEOLEOLEngn (TCSE); Reengn Forum (REF)</t>
  </si>
  <si>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</si>
  <si>
    <t>97--111</t>
  </si>
  <si>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</si>
  <si>
    <t>Guo, Hong; Traetteberg, Hallvard; Wang, Alf Inge &amp; Gao, Shang</t>
  </si>
  <si>
    <t>Proceedings of the 2015 Ieee 19th International Enterprise Distributed Object Computing Conference</t>
  </si>
  <si>
    <t>IEEE; IEEE Comp Soc; IEEE Communicat Soc; Univ S Australia; Univ SEOLEOLAustralia, Adv Comp Res Ctr; Serv Sci Soc Australia</t>
  </si>
  <si>
    <t>An Extensible Description Language for Video Games</t>
  </si>
  <si>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</si>
  <si>
    <t>Schaul, Tom</t>
  </si>
  <si>
    <t>Ieee Transactions on Computational Intelligence and Ai in Games</t>
  </si>
  <si>
    <t>325--331</t>
  </si>
  <si>
    <t>SimulaciÃ³n CinemÃ¡tica de un Robot Seguidor de LÃ­nea para el Desarrollo del Videojuego de ProgramaciÃ³n Rusty Roads en el Framework Unity</t>
  </si>
  <si>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</si>
  <si>
    <t>GÃ³mez, Oscar F. &amp; GÃ³mez, Urbano E.</t>
  </si>
  <si>
    <t>InformaciÃ³n tecnolÃ³gica</t>
  </si>
  <si>
    <t>55--64</t>
  </si>
  <si>
    <t>Development of navigation skills through audio haptic videogaming in learners who are blind</t>
  </si>
  <si>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</si>
  <si>
    <t>Sanchez, Jaime</t>
  </si>
  <si>
    <t>Proceedings of the 4th International Conference on Software Development for Enhancing Accessibility and Fighting Info-exclusion (dsai 2012)</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</si>
  <si>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</si>
  <si>
    <t>Politowski, Cristiano; Fontoura, Lisandra M.; Petrillo, Fabio &amp; Gueheneuc, Yann-Gael</t>
  </si>
  <si>
    <t>103--118</t>
  </si>
  <si>
    <t>The Implications of the Value Chain and Financial Institutions for Work and Employment: Insights from the Video Game Industry in Poland, Sweden and Germany</t>
  </si>
  <si>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</si>
  <si>
    <t>Teipen, Christina</t>
  </si>
  <si>
    <t>British Journal of Industrial Relations</t>
  </si>
  <si>
    <t>311--333</t>
  </si>
  <si>
    <t>Model Checking in multiplayer games development</t>
  </si>
  <si>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</si>
  <si>
    <t>Rezin, Ruslan; Afanasyev, Ilya; Mazzara, Manuel &amp; Rivera, Victor</t>
  </si>
  <si>
    <t>Proceedings 2018 Ieee 32nd International Conference on Advanced Information Networking and Applications (aina)</t>
  </si>
  <si>
    <t>IEEE Tech Comm Distributed Processing; IEEE Comp Soc; IEEE; PedagogicalEOLEOLUniv Cracow</t>
  </si>
  <si>
    <t>Indirect Network Effects and Platform Dominance in the Video Game Industry: A Network Perspective</t>
  </si>
  <si>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</si>
  <si>
    <t>Srinivasan, Arati &amp; Venkatraman, N.</t>
  </si>
  <si>
    <t>Ieee Transactions on Engineering Management</t>
  </si>
  <si>
    <t>661--673</t>
  </si>
  <si>
    <t>Psychomotor Skills Measurement for Surgery Training using Game-based Methods</t>
  </si>
  <si>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</si>
  <si>
    <t>Carbone, Tom; McDaniel, Rudy &amp; Hughes, Charles</t>
  </si>
  <si>
    <t>2016 Ieee International Conference on Serious Games and Applications for Health</t>
  </si>
  <si>
    <t>UCF; Univ Central Florida, Florida Interact Entertainment Acad; InstEOLEOLPolitecnico Cavado Ave, Escola Superior Tecnologia; IEEE; IEEE Comp Soc</t>
  </si>
  <si>
    <t>PerGO: An Ontology towards Model Driven Pervasive Game Development</t>
  </si>
  <si>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</si>
  <si>
    <t>On the Move to Meaningful Internet Systems: Otm 2014 Workshops</t>
  </si>
  <si>
    <t>651--654</t>
  </si>
  <si>
    <t>Model Driven Runtime for the Strategic Based Computer Games</t>
  </si>
  <si>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</si>
  <si>
    <t>Pavlovic, Nedeljko Dj.; Cvetanovic, Svetlana &amp; Domazet, Dragan</t>
  </si>
  <si>
    <t>Telsiks 2009, Vols 1 and 2</t>
  </si>
  <si>
    <t>IEEE Microwave Theory &amp; Techn Soc; IEEE Antennas &amp; Propagat Soc; IEEEEOLEOLRegion 8; Serbian Acad Sci &amp; Art; Acad Engn Sci Serbia &amp; Montenegro;EOLEOLSerbian Minist Sci &amp; Technol Dev; Serbian Minist Telecommunicat &amp;EOLEOLInformat Soc; Fac Elect Engn Nis; Natl Soc Microwave Theory &amp; Techn</t>
  </si>
  <si>
    <t>Software Visualisation Through Video Games</t>
  </si>
  <si>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</si>
  <si>
    <t>Marques, Bradley R. C.; Levitt, Stephen P. &amp; Nixon, Ken J.</t>
  </si>
  <si>
    <t>Proceedings of the South African Institute for Computer Scientists and Information Technologists Conference</t>
  </si>
  <si>
    <t>S African Inst Comp Scientists and Informat Technologists (SAICSIT);EOLEOLMicrosoft Res; Masterskill; Pearson; Unisa Ctr Software Engn (CENSE);EOLEOLUnisa Coll Sci, Engn and Technol (Unisa CSET)</t>
  </si>
  <si>
    <t>Improving knowledge about Indonesian culture with augmented reality gamification</t>
  </si>
  <si>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</si>
  <si>
    <t>Sudarmilah, E.; Irsyadi, F. Y. A.; Purworini, D.; Fatmawati, A.; Haryanti, Y.; Santoso, B.; Bakhtiar, D. N. &amp; Ustia, N.</t>
  </si>
  <si>
    <t>International Conference on Innovation in Engineering and Vocational Education 2019 (icieve 2019), Pts 1-4</t>
  </si>
  <si>
    <t>032024</t>
  </si>
  <si>
    <t>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</si>
  <si>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</si>
  <si>
    <t>Kanode, Christopher M. &amp; Haddad, Hisham M.</t>
  </si>
  <si>
    <t>Proceedings of the 2009 Sixth International Conference on Information Technology: New Generations, Vols 1-3</t>
  </si>
  <si>
    <t>IEEE Comp Soc</t>
  </si>
  <si>
    <t>Educational computer games development: methodology, techniques, implementation</t>
  </si>
  <si>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</si>
  <si>
    <t>Shabalina, Olga; Vorobkalov, Pavel; Kataev, Alexander &amp; Kravets, Alla</t>
  </si>
  <si>
    <t>Proceedings of the 2013 International Conference on Advanced Ict and Education</t>
  </si>
  <si>
    <t>Int Assoc Cyber Sci &amp; Engn</t>
  </si>
  <si>
    <t>Interactive design of patient-oriented video-games for rehabilitation: concept and application</t>
  </si>
  <si>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</si>
  <si>
    <t>Lupinacci, Giorgia; Gatti, Gianluca; Melegari, Corrado &amp; Fontana, Saverio</t>
  </si>
  <si>
    <t>Disability and Rehabilitation-assistive Technology</t>
  </si>
  <si>
    <t>234--244</t>
  </si>
  <si>
    <t>Empirical Evidence of Priming, Transfer, Reinforcement, and Learning in the Real and Virtual Trillium Trails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</si>
  <si>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</si>
  <si>
    <t>Harrington, Maria C. R.</t>
  </si>
  <si>
    <t>Ieee Transactions on Learning Technologies</t>
  </si>
  <si>
    <t>175--186</t>
  </si>
  <si>
    <t>Real-Time Web-based Lab for Teaching Software Engineering</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</si>
  <si>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</si>
  <si>
    <t>Zalewski, Janusz</t>
  </si>
  <si>
    <t>Ndt: 2009 First International Conference on Networked Digital Technologies</t>
  </si>
  <si>
    <t>IEEE Commun Soc</t>
  </si>
  <si>
    <t>Videogame development training approach: A Virtual Reality and open-source perspective</t>
  </si>
  <si>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</si>
  <si>
    <t>Bonilla Carranza, David; Perez Negron, Adriana Pena &amp; Contreras, Madeleine</t>
  </si>
  <si>
    <t>152--169</t>
  </si>
  <si>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</si>
  <si>
    <t>Pandey, Jitendra; Singh, Ajay Vikram &amp; Alabri, Anwaar Abdullah</t>
  </si>
  <si>
    <t>2018 7th International Conference on Reliability, Infocom Technologies and Optimization (trends and Future Directions) (icrito) (icrito)</t>
  </si>
  <si>
    <t>Amity Univ, Amity Inst Informat Technol; IEEE; IEEE UP Sect; Comp SocEOLEOLIndia</t>
  </si>
  <si>
    <t>From 101 to nnn: a review and a classification of computer game architectures</t>
  </si>
  <si>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</si>
  <si>
    <t>Zhu, Meng; Wang, Alf Inge &amp; Guo, Hong</t>
  </si>
  <si>
    <t>183--197</t>
  </si>
  <si>
    <t>A Model to Develop Videogames for Orientation and Mobility</t>
  </si>
  <si>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</si>
  <si>
    <t>Sanchez, Jaime; Guerrero, Luis; Saenz, Mauricio &amp; Flores, Hector</t>
  </si>
  <si>
    <t>Computers Helping People with Special Needs, Proceedings, Pt 2</t>
  </si>
  <si>
    <t>296--303</t>
  </si>
  <si>
    <t>3rd International Workshop on Games and Software Engineering: Engineering Computer Games to Enable Positive, Progressive Change (GAS 2013)</t>
  </si>
  <si>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</si>
  <si>
    <t>Cooper, Kendra M. L.; Scacchi, Walt &amp; Wang, Alf Inge</t>
  </si>
  <si>
    <t>Proceedings of the 35th International Conference on Software Engineering (icse 2013)</t>
  </si>
  <si>
    <t>Assoc Comp Machinery; ACM Special Interest Grp Software Engn; IEEE CompEOLEOLSoc; Tech Council Software Engn</t>
  </si>
  <si>
    <t>Model-driven Game Development: A Literature Review</t>
  </si>
  <si>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</si>
  <si>
    <t>Zhu, Meng &amp; Wang, Alf Inge</t>
  </si>
  <si>
    <t>Acm Computing Surveys</t>
  </si>
  <si>
    <t>123</t>
  </si>
  <si>
    <t>A Diagnostic Tool on Time Perception of Children with ADHD</t>
  </si>
  <si>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</si>
  <si>
    <t>Gongsook, Pongpanote; Peijnenborgh, Janneke; Sallustro, Christian; van der Spek, Erik; Hu, Jun; Bellotti, Francesco; Rauterberg, Matthias &amp; Hendriksen, Jos</t>
  </si>
  <si>
    <t>Games and Learning Alliance</t>
  </si>
  <si>
    <t>400--405</t>
  </si>
  <si>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</si>
  <si>
    <t>Lui, Richard Wing Cheung; Lee, Philip Tin Yun &amp; Fung, Ka Yan</t>
  </si>
  <si>
    <t>Proceedings of the 2019 Ieee 11th International Conference on Engineering Education (ieee Iceed 2019)</t>
  </si>
  <si>
    <t>IEEE; IEEE Educat Soc, Malaysia Chapter</t>
  </si>
  <si>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</si>
  <si>
    <t>Munoz, Mirna; Perez Negron, Adriana Pena; Mejia, Jezreel; Piedad Gasca-Hurtado, Gloria; Clara Gomez-Alvarez, Maria &amp; Hernandez, Luis</t>
  </si>
  <si>
    <t>Iet Software</t>
  </si>
  <si>
    <t>99--105</t>
  </si>
  <si>
    <t>How Middle School Teachers Solved Our SE Project Problems</t>
  </si>
  <si>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</si>
  <si>
    <t>Sweedyk, Elizabeth</t>
  </si>
  <si>
    <t>2011 24th Ieee-cs Conference on Software Engineering Education and Training (cseet)</t>
  </si>
  <si>
    <t>IEEE; IEEE Comp Soc</t>
  </si>
  <si>
    <t>YaQ: An Architecture for Real-Time Navigation and Rendering of Varied Crowds</t>
  </si>
  <si>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</si>
  <si>
    <t>Maim, Jonathan; Yersin, Barbara; Thalmann, Daniel &amp; Pettre, Julien</t>
  </si>
  <si>
    <t>Ieee Computer Graphics and Applications</t>
  </si>
  <si>
    <t>44--53</t>
  </si>
  <si>
    <t>Introducing Gamification into e-Learning University Courses</t>
  </si>
  <si>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</si>
  <si>
    <t>Bernik, A.; Radosevic, D. &amp; Bubas, G.</t>
  </si>
  <si>
    <t>2017 40th International Convention on Information and Communication Technology, Electronics and Microelectronics (mipro)</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</si>
  <si>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</si>
  <si>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</si>
  <si>
    <t>Emam, Ahmed &amp; Mostafa, Mostafa G.</t>
  </si>
  <si>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</si>
  <si>
    <t>Rolando Nunez-Valdez, Edward; Garcia-Diaz, Vicente; Cueva Lovelle, Juan Manuel; Saez Achaerandio, Yago &amp; Gonzalez-Crespo, Ruben</t>
  </si>
  <si>
    <t>435--447</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</si>
  <si>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</si>
  <si>
    <t>Fahrbach, Matthew; Jaromczyk, Jerzy W.; Mobley, Roy David &amp; Moore, Neil</t>
  </si>
  <si>
    <t>Proceedings of Cgames'2014 Usa: 19th International Conference on Computer Games: Ai, Animation, Mobile, Multimedia, Educational and Serious Games (cgames)</t>
  </si>
  <si>
    <t>Univ Wolverhampton, Sch Technol; Univ Louisville, J B Speed Sch Engn;EOLEOLIEEE Soc; IEEE Comp Soc; IEEE Comp Soc Tech Comm Simulat; IEEE Comp SocEOLEOLLouisville Chapter; Digital Games Res Assoc; Int Journal IntelligentEOLEOLGames &amp; Simulat; Inst Gaming &amp; Animat</t>
  </si>
  <si>
    <t>Computer Games as Virtual Environments for Safety-Critical Software Validation</t>
  </si>
  <si>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</si>
  <si>
    <t>Korecko, Stefan &amp; Sobota, Branislav</t>
  </si>
  <si>
    <t>197--212</t>
  </si>
  <si>
    <t>Teaching HCI Skills in Higher Education through Game Design: A Study of Students' Perceptions</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</si>
  <si>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</si>
  <si>
    <t>Santana-Mancilla, Pedro C.; Rodriguez-Ortiz, Miguel A.; Garcia-Ruiz, Miguel A.; Gaytan-Lugo, Laura S.; Fajardo-Flores, Silvia B. &amp; Contreras-Castillo, Juan</t>
  </si>
  <si>
    <t>Informatics-basel</t>
  </si>
  <si>
    <t>22</t>
  </si>
  <si>
    <t>Serious games as a teaching strategy for software projects risk management Videogame prototype</t>
  </si>
  <si>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</si>
  <si>
    <t>Clara Gomez-Alvarez, Maria; Piedad Gasca-Hurtado, Gloria &amp; Garcia Giraldo, Cristian Felipe</t>
  </si>
  <si>
    <t>2016 Ieee 11th Colombian Computing Conference (ccc)</t>
  </si>
  <si>
    <t>Colombian Comp Soc; IEEE; INST ELECT &amp; ELECT ENGINEERS COLOMBIA SECT;EOLEOLFDN UNIV POPAYAN; IEEE COLOMBIA</t>
  </si>
  <si>
    <t>Interactive Software Development Using Workflow</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</si>
  <si>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</si>
  <si>
    <t>Roudaki, Amin &amp; Doroodchi, Mahmoud</t>
  </si>
  <si>
    <t>International Conference on Future Computer and Communications, Proceedings</t>
  </si>
  <si>
    <t>IACSIT; UPM</t>
  </si>
  <si>
    <t>Games as Software Similarities and Differences between the Implementation Projects</t>
  </si>
  <si>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</si>
  <si>
    <t>Kasurinen, Jussi</t>
  </si>
  <si>
    <t>Computer Systems and Technologies, Compsystech'16</t>
  </si>
  <si>
    <t>Assoc Comp Machinery, Bulgarian Chapter; Bulgarian Acad Soc Comp Syst &amp;EOLEOLInformat Technologies; Bulgarian Union Automat &amp; Informat; Univ Ruse;EOLEOLQUERBIE Inc; Univ Palermo; Tech Univ Varna</t>
  </si>
  <si>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</si>
  <si>
    <t>Liu, Jing-Wei &amp; Liu, Yi-Hui</t>
  </si>
  <si>
    <t>Agile Software Development Process Applied to the Serious Games Development for Children from 7 to 10 Years Old</t>
  </si>
  <si>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</si>
  <si>
    <t>Cano, Sandra P.; Gonzalez, Carina S.; Collazos, Cesar A.; Munoz Arteaga, Jaime &amp; Zapata, Sergio</t>
  </si>
  <si>
    <t>64--79</t>
  </si>
  <si>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</si>
  <si>
    <t>Engstrom, Henrik; Marklund, Bjorn Berg; Backlund, Per &amp; Toftedahl, Marcus</t>
  </si>
  <si>
    <t>10--22</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</si>
  <si>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</si>
  <si>
    <t>Guana, Victor; Stroulia, Eleni &amp; Nguyen, Vina</t>
  </si>
  <si>
    <t>2015 Ieee/acm 4th International Workshop on Games and Software Engineering</t>
  </si>
  <si>
    <t>IEEE Comp Soc; Tech Council Software Engn; Assoc Comp Machinery; SIGSOFT</t>
  </si>
  <si>
    <t>CloudyGame: Enabling cloud gaming on the edge with dynamic asset streaming and shared game instances</t>
  </si>
  <si>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</si>
  <si>
    <t>Bhojan, Anand; Ng, Siang Ping; Ng, Joel &amp; Ooi, Wei Tsang</t>
  </si>
  <si>
    <t>32503--32523</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</si>
  <si>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9-40"/0 reduction. In addition, it provides for an AOP platform which is agnostic to the underlying game code. The applicability of this approach extends beyond game programming into software engineering as a whole."</t>
  </si>
  <si>
    <t>Geisler, Benjamin J.; Mitropoulos, Frank J. &amp; Kavage, Shane</t>
  </si>
  <si>
    <t>2019 Ieee Southeastcon</t>
  </si>
  <si>
    <t>MONO: A Computer-Supported Cooperative Tool for Digital Content Software Projects</t>
  </si>
  <si>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</si>
  <si>
    <t>Correal, Dario; Gonzalez-Rojas, Oscar; Camargo, Manuel &amp; Pedraza, Gilberto</t>
  </si>
  <si>
    <t>2016 Ieee 11th International Conference on Global Software Engineering (icgse)</t>
  </si>
  <si>
    <t>IEEE; IEEE Comp Soc; Univ California, Inst Software Res; CollaborationEOLEOLRes Act Design &amp; Learning; SIEMENS; UCI Donald Bren, Sch Informat &amp; CompEOLEOLSci; Microsoft</t>
  </si>
  <si>
    <t>Workshop on Games and Software Engineering (GAS 2011)</t>
  </si>
  <si>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</si>
  <si>
    <t>Whitehead, Jim &amp; Lewis, Chris</t>
  </si>
  <si>
    <t>2011 33rd International Conference on Software Engineering (icse)</t>
  </si>
  <si>
    <t>1194--1195</t>
  </si>
  <si>
    <t>The ANGELINA Videogame Design System-Part II</t>
  </si>
  <si>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</si>
  <si>
    <t>Cook, Michael; Colton, Simon &amp; Gow, Jeremy</t>
  </si>
  <si>
    <t>254--266</t>
  </si>
  <si>
    <t>Method for Game Development Driven by User-eXperience: A Study of Rework, Productivity and Complexity of Use</t>
  </si>
  <si>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</si>
  <si>
    <t>Gonzalez-Salazar, Mario; Mitre-Hernandez, Hugo &amp; Lara-Alvarez, Carlos</t>
  </si>
  <si>
    <t>394--402</t>
  </si>
  <si>
    <t>Digital Democracy: Creating an Online Democracy Education Simulation in a Software Engineering Class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</si>
  <si>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</si>
  <si>
    <t>Sarkar, Medha S. &amp; William, James H.</t>
  </si>
  <si>
    <t>Proceedings of the 48th Annual Southeast Regional Conference (acm Se 10)</t>
  </si>
  <si>
    <t>Proposal of Game Design Document from Software Engineering Requirements Perspective</t>
  </si>
  <si>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</si>
  <si>
    <t>Gonzalez Salazar, Mario; Mitre, Hugo A.; Lemus Olalde, Cuauhtemoc &amp; Gonzalez Sanchez, Jose Luis</t>
  </si>
  <si>
    <t>Video game processing apparatus has processor that updates selection probability of variable probability distribution data and fixed probability distribution data by adding predetermined additional value to each probability</t>
  </si>
  <si>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</si>
  <si>
    <t>MURATA, T. &amp; YOKOZAWA, T.</t>
  </si>
  <si>
    <t>Development of a Software for Coaching of Paralympic Sport Shooting</t>
  </si>
  <si>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</si>
  <si>
    <t>Franco de Morais, Renan Alves; Rezende, Arthur Ribeiro &amp; Goncalves, Rogerio Sales</t>
  </si>
  <si>
    <t>2015 12th Latin American Robotics Symposium and 2015 3rd Brazilian Symposium on Robotics (lars-sbr)</t>
  </si>
  <si>
    <t>IEEE Comp Soc; IEEE Robot &amp; Automat Soc Chapter Brazil; IEEE Latin AmerEOLEOLRobot Council; Brazilian Comp Soc; SBC Robot Special Commiss; Univ FedEOLEOLUberlandia, Fac Engn Mecanica; Univ Fed Triangulo Mineiro; Natl CouncilEOLEOLSci &amp; Technol Dev; Coordenacao Aperfeicoamento Pessoal Nivel Super;EOLEOLMinas Gerais Res Fdn</t>
  </si>
  <si>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</si>
  <si>
    <t>Maloney, Ann E.; Mellecker, Robin; Buday, Richard; Gao, Zan; Hinkley, Trina; Esparza, Laura &amp; Alexander, Shirley</t>
  </si>
  <si>
    <t>53--57</t>
  </si>
  <si>
    <t>The Design and Development of Empathetic Serious Games for Dyslexia: BCI Arabic Phonological Processing Training Systems</t>
  </si>
  <si>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</si>
  <si>
    <t>Al-Rubaian, Arwa; Alssum, Lama; Alharbi, Rawan; Alrajhi, Wafa; Aldayel, Haifa; Alangari, Nora; Al-Negheimish, Hadeel; Alfayez, Aljohara; Alwaalan, Sara; Aljindan, Rania; Alshathri, Ashwag; Alomar, Dania; Alhudhud, Ghada &amp; Al-Wabil, Areej</t>
  </si>
  <si>
    <t>Design, User Experience, and Usability: User Experience Design Practice, Pt Iv</t>
  </si>
  <si>
    <t>105--112</t>
  </si>
  <si>
    <t>Portable Runtime Verification with Smartphones and Optical Codes</t>
  </si>
  <si>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</si>
  <si>
    <t>Lavoie, Kim; Leplongeon, Corentin; Varvaressos, Simon; Gaboury, Sebastien &amp; Halle, Sylvain</t>
  </si>
  <si>
    <t>Runtime Verification, Rv 2014</t>
  </si>
  <si>
    <t>80--84</t>
  </si>
  <si>
    <t>Ontology-Based Domain Analysis for Model Driven Pervasive Game Development</t>
  </si>
  <si>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</si>
  <si>
    <t>Guo, Hong; Gao, Shang; Traetteberg, Hallvard; Wang, Alf Inge &amp; Jaccheri, Letizia</t>
  </si>
  <si>
    <t>Information</t>
  </si>
  <si>
    <t>109</t>
  </si>
  <si>
    <t>Utility-Based Self-adaption with Environment Specific Quality Models</t>
  </si>
  <si>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</si>
  <si>
    <t>Fitzgerald, Camilo; Kloepper, Benjamin &amp; Honiden, Shinichi</t>
  </si>
  <si>
    <t>Adaptive and Intelligent Systems</t>
  </si>
  <si>
    <t>Alps Adria Univ Klagenfurt; IEEE Comp Intelligence Soc; Int NeuralEOLEOLNetworks Soc</t>
  </si>
  <si>
    <t>Dissecting the protocol and network traffic of the OnLive cloud gaming platform</t>
  </si>
  <si>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</si>
  <si>
    <t>Manzano, M.; Uruena, M.; Suznjevic, M.; Calle, E.; Hernandez, J. A. &amp; Matijasevic, M.</t>
  </si>
  <si>
    <t>451--470</t>
  </si>
  <si>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</si>
  <si>
    <t>De Castro, Josh Hans Christian C.; Divino, Rodney Janwel Z.; Cambe, Wallory James; Lati, Bradford Thomas; Fabito, Bernie S. &amp; Jamis, Marilou N.</t>
  </si>
  <si>
    <t>2019 17th Ieee Student Conference on Research and Development (scored)</t>
  </si>
  <si>
    <t>Automated Tests for Mobile Games: an Experience Report</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</si>
  <si>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</si>
  <si>
    <t>Lovreto, Gabriel; Endo, Andre T.; Nardi, Paulo &amp; Durelli, Vinicius H. S.</t>
  </si>
  <si>
    <t>2018 17th Brazilian Symposium on Computer Games and Digital Entertainment (sbgames 2018)</t>
  </si>
  <si>
    <t>Univ Fed Parana; CAPES; CNPq; Estado Parana; Fundacao Araucaria; NVIDIA;EOLEOLItau; Soc Brasileira Computacao; Black River Studios; Epic Games; PUCEOLEOLRio; Unity</t>
  </si>
  <si>
    <t>Presentation and validation of The Learning Game," a tool to study associative learning in humans"</t>
  </si>
  <si>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</si>
  <si>
    <t>Byron Nelson, James; Navarro, Anton &amp; del Carmen Sanjuan, Maria</t>
  </si>
  <si>
    <t>Behavior Research Methods</t>
  </si>
  <si>
    <t>1068--1078</t>
  </si>
  <si>
    <t>Crowdsourcing Program Preconditions via a Classification Game</t>
  </si>
  <si>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</si>
  <si>
    <t>Fava, Daniel; Shapiro, Dan; Osborn, Joseph; Schaef, Martin &amp; Whitehead, E. James, Jr.</t>
  </si>
  <si>
    <t>2016 Ieee/acm 38th International Conference on Software Engineering (icse)</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</si>
  <si>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</si>
  <si>
    <t>Wu, Yuechen; Chen, Yingfeng; Xie, Xiaofei; Yu, Bing; Fan, Changjie &amp; Ma, Lei</t>
  </si>
  <si>
    <t>2020 Ieee International Conference on Software Maintenance and Evolution (icsme 2020)</t>
  </si>
  <si>
    <t>Auction-based serious game for bug tracking</t>
  </si>
  <si>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</si>
  <si>
    <t>Usfekes, Cagdas; Tuzun, Eray; Yilmaz, Murat; Macit, Yagup &amp; Clarke, Paul</t>
  </si>
  <si>
    <t>386--392</t>
  </si>
  <si>
    <t>Do You Feel Like Flying? A Study of Flying Perception in Virtual Reality for Future Game Development</t>
  </si>
  <si>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</si>
  <si>
    <t>Mashal, Soroosh; Kranz, Matthias &amp; Hoelzl, Gerold</t>
  </si>
  <si>
    <t>51--61</t>
  </si>
  <si>
    <t>On the Implementation of Behavior Trees in Robotics</t>
  </si>
  <si>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</si>
  <si>
    <t>Colledanchise, Michele &amp; Natale, Lorenzo</t>
  </si>
  <si>
    <t>Ieee Robotics and Automation Letters</t>
  </si>
  <si>
    <t>5929--5936</t>
  </si>
  <si>
    <t>The visual representation of software data structures is especially relevant to the creation of games which crowdsource science problems to a gaming community and to educational games which seek to teach computer science concepts within the context of computer games. Xylem: The Code of Plants is a game designed to crowdsource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</si>
  <si>
    <t>Logas, Heather; Vallejos, Richard; Osborn, Joseph; Compton, Kate &amp; Whitehead, Jim</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</si>
  <si>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</si>
  <si>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</si>
  <si>
    <t>Horses, Ian Her Many</t>
  </si>
  <si>
    <t>2017 Ieee Symposium on Visual Languages and Human-centric Computing (vl/hcc)</t>
  </si>
  <si>
    <t>Computer game as a tool for machine learning education</t>
  </si>
  <si>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</si>
  <si>
    <t>Dolezel, Petr &amp; Dvorak, Miroslav</t>
  </si>
  <si>
    <t>2017 21st International Conference on Process Control (pc)</t>
  </si>
  <si>
    <t>IEEE; IEEE Czechoslovakia Sect; Inst Informat Engn Automat &amp; Math;EOLEOLSlovak Univ Technol Bratislava, Fac Chem &amp; Food Technol; Univ Pardubice;EOLEOLUniv Zagreb; Czech Tech Univ Prague; Slovak Soc Cybernet &amp; Informat;EOLEOLIFAC Natl Member Org; Slovak Soc Ind Chem</t>
  </si>
  <si>
    <t>Methodology of Affective Intervention Design for Intelligent Systems</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</si>
  <si>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</si>
  <si>
    <t>Landowska, Agnieszka; Szwoch, Mariusz &amp; Szwoch, Wioleta</t>
  </si>
  <si>
    <t>737--759</t>
  </si>
  <si>
    <t>Entertaining Education - Using Games-Based and Service-Oriented Learning to Improve STEM Education</t>
  </si>
  <si>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</si>
  <si>
    <t>Preston, Jon &amp; Morrison, Briana</t>
  </si>
  <si>
    <t>Learning by Playing</t>
  </si>
  <si>
    <t>Athabasca Univ; iCore; NAIT</t>
  </si>
  <si>
    <t>A Software Development Process Model for Gesture-Based Interface</t>
  </si>
  <si>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</si>
  <si>
    <t>Guimaraes, Marcelo de Paiva; Martins, Valeria Farinazzo &amp; Ferreira Brega, Jose Remo</t>
  </si>
  <si>
    <t>Proceedings 2012 Ieee International Conference on Systems, Man, and Cybernetics (smc)</t>
  </si>
  <si>
    <t>IEEE Systems, Man, and Cybernetics Soc (SMC); IEEE; Korea Univ; KoreanEOLEOLSoc Cognit Sci (KSCS); Korean Inst Informat Scientists and Engineers SocEOLEOLComputat Intelligence (KSCI); Hi Seoul; Korea Tourism Org; Asian OffEOLEOLAerosp Res and Dev (AOARD); Natl Res Fdn Korea (NRF); World Class Univ;EOLEOLKorea Univ, WCU Res Div Brain and Cognit Engn</t>
  </si>
  <si>
    <t>Can Learning Formal Specification Be Fun?-Experience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</si>
  <si>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</si>
  <si>
    <t>Prasetya, I. S. W. B.; Leek, Craig Q. H. D.; Oosenbrug, Roan; Kostic, Petar &amp; de Vries, Mike</t>
  </si>
  <si>
    <t>2020 Ieee 13th International Conference on Software Testing, Verification and Validation Workshops (icstw)</t>
  </si>
  <si>
    <t>IEEE; IEEE Comp Soc; Farfetech; Facebook; VMWare; Msg Life; Google; NewEOLEOLWork Se</t>
  </si>
  <si>
    <t>Cat King's Metamorphosis The Reuse of an Educational Game in a Further Technical Domain</t>
  </si>
  <si>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</si>
  <si>
    <t>Soebke, Heinrich; Chan, Eva; von Buttlar, Raban; Grosse-Wortmann, Jessica &amp; Londong, Joerg</t>
  </si>
  <si>
    <t>Games for Training, Education, Health and Sports</t>
  </si>
  <si>
    <t>Tech Univ Darmstadt, Multimedia Commun Lab; Tech Univ Darmstadt, InstEOLEOLSport Sci; Tech Univ Darmstadt, Grad Sch Topol Technol; Tech UnivEOLEOLDarmstadt, Forum Interdisciplinary Res; Hessen IT; German Assoc CompEOLEOLSci; ACM, German Chapter; German Game Developers Assoc; German AssocEOLEOLInteract Entertainment Ind; VDE ITG Assoc Elect, Elect &amp; InformatEOLEOLTechnologies; Darmstadt Mkg; Software AG; HEAG; KTX Software Dev;EOLEOLGamearea FRANKFURTRHEINMAIN; GALA Games; Learning Alliance NetworkEOLEOLExcellence; Springer</t>
  </si>
  <si>
    <t>Animation as an Aid for Higher Education Computing Teaching</t>
  </si>
  <si>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</si>
  <si>
    <t>Taylor, Mark &amp; Pountney, David</t>
  </si>
  <si>
    <t>Transactions on Edutainment Iii</t>
  </si>
  <si>
    <t>203--218</t>
  </si>
  <si>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(n=12) to evaluate gameplay over 1-week showed that the children found the game engaging and improved their knowledge of healthy diet and lifestyle.</t>
  </si>
  <si>
    <t>Baghaei, Nilufar; Nandigam, David; Casey, John; Direito, Artur &amp; Maddison, Ralph</t>
  </si>
  <si>
    <t>270--278</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</si>
  <si>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</si>
  <si>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</si>
  <si>
    <t>Williams, James R.; Poulding, Simon; Rose, Louis M.; Paige, Richard F. &amp; Polack, Fiona A. C.</t>
  </si>
  <si>
    <t>Search Based Software Engineering</t>
  </si>
  <si>
    <t>Berner &amp; Mattner; IBM; FITTEST; SOFTEAM; Sulake; SWELL; Univ Sheffield</t>
  </si>
  <si>
    <t>Serious Games: A Concise Overview on What They Are and Their Potential Applications to Healthcare</t>
  </si>
  <si>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</si>
  <si>
    <t>Giunti, Guido; Baum, Analia; Giunta, Diego; Plazzotta, Fernando; Benitez, Sonia; Gomez, Adrian; Luna, Daniel &amp; Bernaldo de Quiros, Fernan Gonzalez</t>
  </si>
  <si>
    <t>Medinfo 2015: Ehealth-enabled Health</t>
  </si>
  <si>
    <t>386--390</t>
  </si>
  <si>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</si>
  <si>
    <t>Rueppel, Uwe &amp; Schatz, Kristian</t>
  </si>
  <si>
    <t>600--611</t>
  </si>
  <si>
    <t>An Evaluation of Ontology Based Domain Analysis for Model Driven Development</t>
  </si>
  <si>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</si>
  <si>
    <t>Guo, Hong; Gao, Shang; Krogstie, John; Traetteberg, Hallvard &amp; Wang, Alf Inge</t>
  </si>
  <si>
    <t>41--63</t>
  </si>
  <si>
    <t>A Framework for integrating software design patterns with game design framework</t>
  </si>
  <si>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</si>
  <si>
    <t>Barakat, Nahla H.</t>
  </si>
  <si>
    <t>Proceedings of 2019 8th International Conference on Software and Information Engineering (icsie 2019)</t>
  </si>
  <si>
    <t>47--50</t>
  </si>
  <si>
    <t>SMASH: a Distributed Game Engine Architecture</t>
  </si>
  <si>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</si>
  <si>
    <t>Maggiorini, Dario; Ripamonti, Laura Anna; Zanon, Eraldo; Bujari, Armir &amp; Palazzi, Claudio Enrico</t>
  </si>
  <si>
    <t>2016 Ieee Symposium on Computers and Communication (iscc)</t>
  </si>
  <si>
    <t>Design of a Software System to Support Value Education in Sports Through Gamification Techniques</t>
  </si>
  <si>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</si>
  <si>
    <t>Menendez-Ferreira, Raquel; Gonzalez-Pardo, Antonio; Ruiz Barquin, Roberto; Maldonado, Antonio &amp; Camacho, David</t>
  </si>
  <si>
    <t>57--67</t>
  </si>
  <si>
    <t>An Analysis of Educational Games Design Frameworks from Software Engineering Perspective</t>
  </si>
  <si>
    <t>Game-based learning has dominantly embedded itself into a tool of education in the 21st century. In developing educational games, many researchers have proposed frameworks to define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</si>
  <si>
    <t>Ahmad, Mifrah; Rahim, Lukman A. B. &amp; Arshad, Noreen Izza</t>
  </si>
  <si>
    <t>Journal of Information and Communication Technology-malaysia</t>
  </si>
  <si>
    <t>123--151</t>
  </si>
  <si>
    <t>Supporting Team Work in Game Design: Better - Better Team Relationships</t>
  </si>
  <si>
    <t>Cappellini, Giacomo; Scarl, Mixel; Maggiorini, Dario &amp; Ripamonti, Laura Anna</t>
  </si>
  <si>
    <t>5</t>
  </si>
  <si>
    <t>Designing interactive systems through a game lens: An ethnographic approach</t>
  </si>
  <si>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</si>
  <si>
    <t>Rapp, Amon</t>
  </si>
  <si>
    <t>455--468</t>
  </si>
  <si>
    <t>Synchronization via Scheduling Techniques For Efficiently Managing Shared State</t>
  </si>
  <si>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</si>
  <si>
    <t>Best, Micah J.; Mottishaw, Shane; Mustard, Craig; Roth, Mark; Fedorova, Alexandra &amp; Brownsword, Andrew</t>
  </si>
  <si>
    <t>Acm Sigplan Notices</t>
  </si>
  <si>
    <t>ACM SIGPLAN</t>
  </si>
  <si>
    <t>Teaching Software Testing Concepts Using a Mutation Testing Game</t>
  </si>
  <si>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</si>
  <si>
    <t>Clegg, Benjamin S.; Rojas, Jose Miguel &amp; Fraser, Gordon</t>
  </si>
  <si>
    <t>2017 Ieee/acm 39th International Conference on Software Engineering: Software Engineering Education and Training Track (icse-seet 2017)</t>
  </si>
  <si>
    <t>IEEE; ACM</t>
  </si>
  <si>
    <t>Development of 2D Game with Construct 2</t>
  </si>
  <si>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</si>
  <si>
    <t>Sag, Antonio &amp; Orehovacki, Tihomir</t>
  </si>
  <si>
    <t>2019 42nd International Convention on Information and Communication Technology, Electronics and Microelectronics (mipro)</t>
  </si>
  <si>
    <t>IEEE; MIPRO Croatian Soc; IEEE Reg 8; IEEE Croatia Sect; IEEE CroatiaEOLEOLSect Comp Chapter; IEEE Croatia Sect Electron Devices Solid StateEOLEOLCircuits Joint Chapter; IEEE Croatia Sect Educ Chapter; IEEE CroatiaEOLEOLSect Commun Chapter; Minist Sci &amp; Educ Republ Croatia; Minist SeaEOLEOLTransport &amp; Infrastructure Republ Croatia; Minist Econ EntrepreneurshipEOLEOL&amp; Crafts Republ Croatia; Minist Publ Adm Republ Croatia; Minist Reg DevEOLEOL&amp; EU Funds Republ Croatia; Minist Environm &amp; Energy Republ Croatia;EOLEOLCentral State Off Dev Digital Soc; Primorje Gorski Kotar County;EOLEOLCroatian Regulatory Author Network Ind; Croatian Power Exchange; UnivEOLEOLZagreb; Univ Rijeka; Juraj Dobrila Univ Pula; Rudjer Boskovic InstEOLEOLZagreb; Univ Zagreb, Fac Elect Engn &amp; Comp; Univ Zagreb, Fac Org &amp;EOLEOLInformat; Univ Rijeka, Fac Maritime Studies; Univ Rijeka, Fac Engn; UnivEOLEOLRijeka, Fac Econ &amp; Business; Zagreb Univ Appl Sci; Croatian Acad Engn;EOLEOLEricsson Nikola Tesla; T Croatian Telecom; Koncar Elect Ind; CroatianEOLEOLElect Co; A1; InfoDom; Storm Comp; Transmitters &amp; Commun Co; Brintel;EOLEOLDanieli Automat; Mjerne Tehnologije; Selmet; Inst SDT; Nomen</t>
  </si>
  <si>
    <t>Design and development of a sensored glove for home-based rehabilitation</t>
  </si>
  <si>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</si>
  <si>
    <t>Janarthanan, Vinesh; Assad-Uz-Zaman, Md; Rahman, Mohammad Habibur; McGonigle, Erin &amp; Wang, Inga</t>
  </si>
  <si>
    <t>Journal of Hand Therapy</t>
  </si>
  <si>
    <t>209--219</t>
  </si>
  <si>
    <t>Modding as an Open Source Approach to Extending Computer Game Systems</t>
  </si>
  <si>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</si>
  <si>
    <t>Open Source Systems: Grounding Research</t>
  </si>
  <si>
    <t>CAPES, Minist Educ, Coordinat Improvement Higher Educ Personnel; CNPQ,EOLEOLMinist Sci &amp; Tecnol, Natl Council Sci &amp; Technol Dev; FAPESB, State BahiaEOLEOLRes Agcy; Petrobras, Brazilian Natl Energy Co</t>
  </si>
  <si>
    <t>Can creative firms thrive without copyright? Value generation and capture from private-collective innovation</t>
  </si>
  <si>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</si>
  <si>
    <t>Erickson, Kristofer</t>
  </si>
  <si>
    <t>Business Horizons</t>
  </si>
  <si>
    <t>699--709</t>
  </si>
  <si>
    <t>Digital Democracy Simulation : A Prototype Development</t>
  </si>
  <si>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</si>
  <si>
    <t>Sarkar, Medha S.</t>
  </si>
  <si>
    <t>Proceedings of the 49th Annual Association for Computing Machinery Southeast Conference (acmse '11)</t>
  </si>
  <si>
    <t>Assoc Comp Machinery</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</si>
  <si>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</si>
  <si>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</si>
  <si>
    <t>Merino, Leonel; Ghafari, Mohammad; Anslow, Craig &amp; Nierstrasz, Oscar</t>
  </si>
  <si>
    <t>2017 Ieee International Conference on Software Maintenance and Evolution (icsme)</t>
  </si>
  <si>
    <t>IEEE; IEEE Comp Soc; IEEE Tech Council Software Engn; Fudan Univ</t>
  </si>
  <si>
    <t>Using a Virtual Body to Aid in Exergaming System Development</t>
  </si>
  <si>
    <t>Sinclair, Jeff; Hingston, Philip; Masek, Martin &amp; Nosaka, Ken</t>
  </si>
  <si>
    <t>39--48</t>
  </si>
  <si>
    <t>Study of Methodology of Testing Mobile Games based on TTCN-3</t>
  </si>
  <si>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</si>
  <si>
    <t>Zhao, Huiqun; Sun, Jing &amp; Hu, Gongzhu</t>
  </si>
  <si>
    <t>Snpd 2009: 10th Acis International Conference on Software Engineering, Artificial Intelligences, Networking and Parallel Distributed Computing, Proceedings</t>
  </si>
  <si>
    <t>IEEE Comp Soc; ACIS</t>
  </si>
  <si>
    <t>Improving software requirements reasoning by novices: a story-based approach</t>
  </si>
  <si>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</si>
  <si>
    <t>Fatima, Rubia; Yasin, Affan; Liu, Lin; Wang, Jianmin; Afzal, Wasif &amp; Yasin, Atif</t>
  </si>
  <si>
    <t>564--574</t>
  </si>
  <si>
    <t>Development of Computer Games for Training Programming Skills</t>
  </si>
  <si>
    <t>Shabalina, Olga; Vorobkalov, Pavel; Kataev, Alexander; Davtian, Alexander &amp; Blanchfield, Peter</t>
  </si>
  <si>
    <t>Proceedings of the 6th European Conference on Games Based Learning</t>
  </si>
  <si>
    <t>Waterford Inst Technol</t>
  </si>
  <si>
    <t>uOS : A resource rerouting middleware for ubiquitous games</t>
  </si>
  <si>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</si>
  <si>
    <t>Buzeto, Fabricio N.; Capretz, Miriam A. M.; Castanho, Carla D. &amp; Jacobi, Ricardo P.</t>
  </si>
  <si>
    <t>2013 Ieee 10th International Conference on and 10th International Conference on Autonomic and Trusted Computing (uic/atc) Ubiquitous Intelligence and Computing</t>
  </si>
  <si>
    <t>Towards a Gamified Support Tool for Requirements Gathering in Bahasa Indonesia</t>
  </si>
  <si>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</si>
  <si>
    <t>Saphira, Martha &amp; Rusli, Andre</t>
  </si>
  <si>
    <t>Proceedings of 2019 5th International Conference on New Media Studies (conmedia 2019)</t>
  </si>
  <si>
    <t>Univ Multimedia Nusantara; IEEE Indonesia Sect; Tarzan Photo &amp; Bridal;EOLEOLPT Epson Indonesia; PT Alifrakindo Inti Perkasa; PT Dynam InovasiEOLEOLSolusindo; PT Total Bangun Persada Tbk; alista Tehnik Mandiri;EOLEOLServisindo Kualita Prima; PT Press Teknolgi; PT Cahaya Mandiri;EOLEOLRabdorand</t>
  </si>
  <si>
    <t>Game level layout from design specification</t>
  </si>
  <si>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</si>
  <si>
    <t>Ma, Chongyang; Vining, Nicholas; Lefebvre, Sylvain &amp; Sheffer, Alla</t>
  </si>
  <si>
    <t>95--104</t>
  </si>
  <si>
    <t>Introducing Object Oriented Design Patterns through a Puzzle-Based Serious Computer Game</t>
  </si>
  <si>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</si>
  <si>
    <t>Rusu, Adrian; Russell, Robert; Cocco, Remo &amp; DiNicolantonio, Spence</t>
  </si>
  <si>
    <t>2011 Frontiers in Education Conference (fie)</t>
  </si>
  <si>
    <t>IEEE Educ Soc; IEEE Comp Soc; Amer Soc Engn Educ (ASEE), Educl ResEOLEOLMethods (ERM); Inst Elect &amp; Elect Engineers (IEEE); S Dakota Sch Mines &amp;EOLEOLTechnol</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</si>
  <si>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</si>
  <si>
    <t>Politowski, Cristiano; Petrillo, Fabio; Ullmann, Gabriel C. &amp; Gueheneuc, Yann-Gael</t>
  </si>
  <si>
    <t>106538</t>
  </si>
  <si>
    <t>Case study of the introduction of game design techniques in software development</t>
  </si>
  <si>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</si>
  <si>
    <t>Neto, Pedro Santos; Medeiros, Danilo Batista; Ibiapina, Irvayne &amp; da Costa Castro, Otavio Cury</t>
  </si>
  <si>
    <t>129--143</t>
  </si>
  <si>
    <t>Using Educational Game Design to Teach Software Engineering</t>
  </si>
  <si>
    <t>Blanchfield, Peter</t>
  </si>
  <si>
    <t>24--29</t>
  </si>
  <si>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</si>
  <si>
    <t>Straker, Leon M.; Fenner, Ashley A.; Howie, Erin K.; Feltz, Deborah L.; Gray, Cindy M.; Lu, Amy Shirong; Mueller, Florian Floyd; Simons, Monique &amp; Barnett, Lisa M.</t>
  </si>
  <si>
    <t>43--52</t>
  </si>
  <si>
    <t>FANTASIA: a framework for advanced natural tools and applications in social, interactive approaches</t>
  </si>
  <si>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</si>
  <si>
    <t>Origlia, Antonio; Cutugno, Francesco; Roda, Antonio; Cosi, Piero &amp; Zmarich, Claudio</t>
  </si>
  <si>
    <t>13613--13648</t>
  </si>
  <si>
    <t>A Toolkit for Exploring Augmented Reality Through Construction with Children</t>
  </si>
  <si>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</si>
  <si>
    <t>Brun, Damien; Ruer, Perrin; Gouin-Vallerand, Charles &amp; George, Sebastien</t>
  </si>
  <si>
    <t>2018 20th Symposium on Virtual and Augmented Reality (svr 2018)</t>
  </si>
  <si>
    <t>Univ Fed Parana; CAPES; CNPq; Estado Parana; Fundacao Araucaria; NVIDIA;EOLEOLItau; Soc Brasileira Computacao; Black River Studios; Epic Games; PUCEOLEOLRio; Unity; Absolut Technologies</t>
  </si>
  <si>
    <t>Model Based Design Introduction: Modeling Game Controllers to Microprocessor Architectures</t>
  </si>
  <si>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 - 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</si>
  <si>
    <t>Jungwirth, Patrick &amp; Badawy, Abdel-Hameed</t>
  </si>
  <si>
    <t>Open Architecture/open Business Model Net-centric Systems and Defense Transformation 2017</t>
  </si>
  <si>
    <t>SPIE</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</si>
  <si>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 Elsevier Inc. All rights reserved.</t>
  </si>
  <si>
    <t>Politowski, Cristiano; Petrillo, Fabio; Montandon, Joao Eduardo; Valente, Marco Tulio &amp; Gueheneuc, Yann-Gael</t>
  </si>
  <si>
    <t>110846</t>
  </si>
  <si>
    <t>Augmented reality &amp; gesture-based architecture in games for the elderly.</t>
  </si>
  <si>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</si>
  <si>
    <t>McCallum, Simon &amp; Boletsis, Costas</t>
  </si>
  <si>
    <t>Studies in health technology and informatics</t>
  </si>
  <si>
    <t>139--44</t>
  </si>
  <si>
    <t>The Layered Sensing Operations Center: A Modeling and Simulation Approach to Developing Complex ISR Networks</t>
  </si>
  <si>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</si>
  <si>
    <t>Curtis, Christopher; Lenzo, Matthew; McClure, Matthew &amp; Preiss, Bruce</t>
  </si>
  <si>
    <t>Ground/air Multi-sensor Interoperability, Integration, and Networking for Persistent Isr</t>
  </si>
  <si>
    <t>Using Agile Methods in Software Product Development: A Case Study</t>
  </si>
  <si>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</si>
  <si>
    <t>Srinivasan, Jayakanth &amp; Lundqvist, Kristina</t>
  </si>
  <si>
    <t>Analysis and Exploitation of Synchronized Parallel Executions in Behavior Trees</t>
  </si>
  <si>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</si>
  <si>
    <t>2019 Ieee/rsj International Conference on Intelligent Robots and Systems (iros)</t>
  </si>
  <si>
    <t>IEEE; RSJ</t>
  </si>
  <si>
    <t>Emergent Design: Serendipity in Digital Educational Games</t>
  </si>
  <si>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</si>
  <si>
    <t>Kickmeier-Rust, Michael D. &amp; Albert, Dietrich</t>
  </si>
  <si>
    <t>Virtual and Mixed Reality, Proceedings</t>
  </si>
  <si>
    <t>206--215</t>
  </si>
  <si>
    <t>Toward Gamification to Software Engineering and Contribution of Software Engineer</t>
  </si>
  <si>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</si>
  <si>
    <t>Ren, Wei; Barrett, Stephen &amp; Das, Sourojit</t>
  </si>
  <si>
    <t>2020 the 4th International Conference on Management Engineering, Software Engineering and Service Sciences (icmss 2020)</t>
  </si>
  <si>
    <t>1--5</t>
  </si>
  <si>
    <t>Protection Poker: The New Software Security Game""</t>
  </si>
  <si>
    <t>Williams, Laurie; Meneely, Andrew &amp; Shipley, Grant</t>
  </si>
  <si>
    <t>Ieee Security &amp; Privacy</t>
  </si>
  <si>
    <t>14--20</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</si>
  <si>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</si>
  <si>
    <t>Perdana, Ikhsan</t>
  </si>
  <si>
    <t>Proceedings of the 2014 International Conference on Virtual Systems and Multimedia (vsmm)</t>
  </si>
  <si>
    <t>IEEE Hong Kong Sect, Comp Soc Chapter; City Univ Hong Kong; Sch CreatEOLEOLMedia; Univ Malaya, Ctr Creat Content &amp; Digital Innovat; IEEE</t>
  </si>
  <si>
    <t>Embedded processor operating system for e.g. video game system, has command queue processing module changing settings in embedded processor in response to commands received in command queue from debugging module</t>
  </si>
  <si>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</si>
  <si>
    <t>HALTER S, L.; DIRSTINE A, D.; HUTCHISON D, J.; WRIGHT P, A.; RYAN J, M. &amp; GORDON C, H.</t>
  </si>
  <si>
    <t>Underrepresented Youth Creating Culturally Relevant Games</t>
  </si>
  <si>
    <t>Gruenbaum, Peter</t>
  </si>
  <si>
    <t>91--93</t>
  </si>
  <si>
    <t>Gamification in Software Engineering: A literature Review</t>
  </si>
  <si>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</si>
  <si>
    <t>Barreto, Carlos Futino &amp; Franca, Cesar</t>
  </si>
  <si>
    <t>2021 Ieee/acm 13th International Workshop on Cooperative and Human Aspects of Software Engineering (chase 2021)</t>
  </si>
  <si>
    <t>IEEE; Assoc Comp Machinery; IEEE Comp Soc</t>
  </si>
  <si>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Journal of Simulation (2013) 7, 101-108. doi:10.1057/jos.2012.22; published online 14 December 2012</t>
  </si>
  <si>
    <t>101--108</t>
  </si>
  <si>
    <t>Ant Colony to Fast Search of Paths in Huge Networks</t>
  </si>
  <si>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</si>
  <si>
    <t>Rivero, Jessica; Cuadra, Dolores; Javier Calle, F. &amp; Isasi, Pedro</t>
  </si>
  <si>
    <t>International Symposium on Distributed Computing and Artificial Intelligence</t>
  </si>
  <si>
    <t>Univ Salamanca, Bioinformat, Intelligent Syst &amp; Educ Technol Res Grp</t>
  </si>
  <si>
    <t>Working and Playing with Scrum</t>
  </si>
  <si>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</si>
  <si>
    <t>Medeiros, Danilo B.; Dos Santos Neto, Pedro De Alcantara; Passos, Erick B. &amp; Araujo, Wandresson De Souza</t>
  </si>
  <si>
    <t>993--1015</t>
  </si>
  <si>
    <t>Towards large scale high fidelity collaborative augmented reality</t>
  </si>
  <si>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</si>
  <si>
    <t>Rompapas, Damien Constantine; Sandor, Christian; Plopski, Alexander; Saakes, Daniel; Shin, Joongi; Taketomi, Takafumi &amp; Kato, Hirokazu</t>
  </si>
  <si>
    <t>Computers &amp; Graphics-uk</t>
  </si>
  <si>
    <t>24--41</t>
  </si>
  <si>
    <t>Applying Gamification and Posing to Software Development</t>
  </si>
  <si>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</si>
  <si>
    <t>Tsunoda, Masateru &amp; Yumoto, Hirotaka</t>
  </si>
  <si>
    <t>2018 25th Asia-pacific Software Engineering Conference (apsec 2018)</t>
  </si>
  <si>
    <t>Special Interest Grp Software Engn, Informat Proc Soc Japan</t>
  </si>
  <si>
    <t>Pair-programming Curriculum Development of Motion-based Game for Enhancing Computational Thinking Skills</t>
  </si>
  <si>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</si>
  <si>
    <t>Chang, Chih-Kai &amp; Tsai, Yu-Tzu</t>
  </si>
  <si>
    <t>2018 7th International Congress on Advanced Applied Informatics (iiai-aai 2018)</t>
  </si>
  <si>
    <t>Int Inst Appl Informat</t>
  </si>
  <si>
    <t>Creation of strategies for training the software development standard ISO/IEC 29110: Proposal for a framework</t>
  </si>
  <si>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</si>
  <si>
    <t>Bonilla Rivas, Edgar &amp; Munoz, Mirna</t>
  </si>
  <si>
    <t>2020 9th International Conference on Software Process Improvement (cimps)</t>
  </si>
  <si>
    <t>IEEE; CIMAT</t>
  </si>
  <si>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are both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</si>
  <si>
    <t>Barnett, Lawrence; Harvey, Carlo &amp; Gatzidis, Christos</t>
  </si>
  <si>
    <t>82--88</t>
  </si>
  <si>
    <t>Aspects that Need to Be Addressed During the Development of Location-Based Games</t>
  </si>
  <si>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</si>
  <si>
    <t>Barnard, Jacques; Huisman, Magda &amp; Drevin, Gunther</t>
  </si>
  <si>
    <t>Entertainment Computing - Icec 2018</t>
  </si>
  <si>
    <t>Int Federat Informat Proc; Int Federat Informat Proc Tech Comm 14</t>
  </si>
  <si>
    <t>GDGSE: Game Development with Global Software Engineering</t>
  </si>
  <si>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</si>
  <si>
    <t>Fatima, Alia; Rasool, Tayyaba &amp; Qamar, Usman</t>
  </si>
  <si>
    <t>2018 Ieee Games, Entertainment, Media Conference (gem)</t>
  </si>
  <si>
    <t>Simulator X: A Scalable and Concurrent Architecture for Intelligent Realtime Interactive Systems</t>
  </si>
  <si>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</si>
  <si>
    <t>Latoschik, Marc Erich &amp; Tramberend, Henrik</t>
  </si>
  <si>
    <t>2011 Ieee Virtual Reality Conference (vr)</t>
  </si>
  <si>
    <t>IEEE; IEEE Visualizat &amp; Graph Tech Comm (VGTC); IEEE Comp Soc</t>
  </si>
  <si>
    <t>Rings: A Game with a Purpose for Test Data Generation</t>
  </si>
  <si>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</si>
  <si>
    <t>Amiri-Chimeh, Saeed; Haghighi, Hassan; Vahidi-Asl, Mojtaba; Setayesh-Ghajar, Kamyar &amp; Gholami-Ghavamabad, Farshad</t>
  </si>
  <si>
    <t>1--30</t>
  </si>
  <si>
    <t>Educational Software Engineering: Where Software Engineering, Education, and Gaming Meet</t>
  </si>
  <si>
    <t>We define and advocate the subfield of educational software engineering (i.e., software engineering for education), which develops software engineering technologies (e. 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</si>
  <si>
    <t>Xie, Tao; Tillmann, Nikolai &amp; de Halleux, Jonathan</t>
  </si>
  <si>
    <t>2013 3rd International Workshop on Games and Software Engineering: Engineering Computer Games to Enable Positive, Progressive Change (gas)</t>
  </si>
  <si>
    <t>36--39</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</si>
  <si>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</si>
  <si>
    <t>Perez, Francisca; Lapena, Raul; Marcen, Ana C. &amp; Cetina, Carlos</t>
  </si>
  <si>
    <t>106676</t>
  </si>
  <si>
    <t>Use of gaming technology to bring bridge inspection to the office</t>
  </si>
  <si>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</si>
  <si>
    <t>Omer, Muhammad; Margetts, Lee; Mosleh, Mojgan Hadi; Hewitt, Sam &amp; Parwaiz, Muhammad</t>
  </si>
  <si>
    <t>Structure and Infrastructure Engineering</t>
  </si>
  <si>
    <t>1292--1307</t>
  </si>
  <si>
    <t>Gamifying Collaborative Prioritization: Does Pointsification Work?</t>
  </si>
  <si>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</si>
  <si>
    <t>Kifetew, Fitsum Meshesha; Munante, Denisse; Perini, Anna; Susi, Angelo; Siena, Alberto; Busetta, Paolo &amp; Valerio, Danilo</t>
  </si>
  <si>
    <t>2017 Ieee 25th International Requirements Engineering Conference (re)</t>
  </si>
  <si>
    <t>IEEE; Int Requirements Engn Board; DAIMLER; IEEE Comp Soc; UnivEOLEOLKentucky; REUSE Co; outsystems; NOVALINCS; Caixa Geral Depositos;EOLEOLDECATHLON; ORDEM ENGENHEIROS; Requirements Engn; Univ Nova Lisboa,EOLEOLFaculdade Ciencias Tecnologia; Univ Heidelberg; LISBOA</t>
  </si>
  <si>
    <t>Tetris Game system Design Based on AT89S52 Single Chip Microcomputer</t>
  </si>
  <si>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</si>
  <si>
    <t>Chen, Xiao &amp; Lin, Chaoran</t>
  </si>
  <si>
    <t>2009 Third International Symposium on Intelligent Information Technology Application, Vol 1, Proceedings</t>
  </si>
  <si>
    <t>IEEE Circuits &amp; Syst Soc (CAS); Intelligent Informat Technol ApplicatEOLEOLRes Assoc; Nanchang Univ</t>
  </si>
  <si>
    <t>Virtual Worlds on Demand? Model-Driven Development of JavaScript-based Virtual World UI Components for Mobile Apps</t>
  </si>
  <si>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</si>
  <si>
    <t>Stuerner, Matthias &amp; Brune, Philipp</t>
  </si>
  <si>
    <t>Proceedings of the 4th International Conference on Model-driven Engineering and Software Development (modelsward 2016)</t>
  </si>
  <si>
    <t>Inst Syst &amp; Technologies Informat, Control &amp; Commun; AIS SpecialEOLEOLInterest Grp Modeling &amp; Simulat; Open Grp SOA Work Grp; IEEE Comp SocEOLEOLTech Comm Business Informat &amp; Syst; IEEE Comp Soc Tech Council SoftwareEOLEOLEngn</t>
  </si>
  <si>
    <t>Utilizing online collaborative games to facilitate Agile Software Development</t>
  </si>
  <si>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</si>
  <si>
    <t>Przybylek, Adam &amp; Kowalski, Wojciech</t>
  </si>
  <si>
    <t>Proceedings of the 2018 Federated Conference on Computer Science and Information Systems (fedcsis)</t>
  </si>
  <si>
    <t>Inst Elect &amp; Elect Engineers; Polish Informat Proc Soc; Polish InformatEOLEOLProc Soc, Mazovia Chapter; Inst Elect &amp; Elect Engineers Poland Sect CompEOLEOLSoc Chapter; Syst Res Inst Polish Acad Sci; Warsaw Univ Technol; WroclawEOLEOLUniv Econ; Adam Mickiewicz Univ; Inst Elect &amp; Elect Engineers Reg 8;EOLEOLInst Elect &amp; Elect Engineers Poland Sect; Inst Elect &amp; Elect EngineersEOLEOLComp Soc Tech Comm Intelligent Informat; Inst Elect &amp; Elect EngineersEOLEOLCzechoslovakia Sect Comp Soc Chapter; Inst Elect &amp; Elect EngineersEOLEOLPoland Sect Gdansk Comp Soc Chapter; SMC Tech Comm Computat CollectEOLEOLIntelligence; Inst Elect &amp; Elect Engineers Poland Sect Syst Man &amp;EOLEOLCybernet Soc Chapter; Inst Elect &amp; Elect Engineers Poland Sect ComputatEOLEOLIntelligence Soc Chapter; Inst Elect &amp; Elect Engineers Poland SectEOLEOLControl Syst Soc Chapter; ACM Special Interest Grp Appl Comp; IntEOLEOLFederat Informat Proc; Polish Acad Sci, Comm Comp Sci; Polish Operat &amp;EOLEOLSyst Res Soc; Mazovia Cluster ICT Poland; Eastern Cluster ICT Poland;EOLEOLIntel; Gambit; Samsung; Silver Bullet Labs; eSensei; Data Ctr PPNT</t>
  </si>
  <si>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</si>
  <si>
    <t>Lyons, Elizabeth J.</t>
  </si>
  <si>
    <t>12--18</t>
  </si>
  <si>
    <t>Teaching Software Testing with the Code Defenders Testing Game: Experiences and Improvements</t>
  </si>
  <si>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</si>
  <si>
    <t>Fraser, Gordon; Gambi, Alessio &amp; Rojas, Jose Miguel</t>
  </si>
  <si>
    <t>Jerboa: A Graph Transformation Library for Topology-Based Geometric Modeling</t>
  </si>
  <si>
    <t>Many software systems have to deal with the representation and the manipulation of geometric objects: video games, CGI movie effects, computer-aided design, computer simulations ...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</si>
  <si>
    <t>Belhaouari, Hakim; Arnould, Agnes; Le Gall, Pascale &amp; Bellet, Thomas</t>
  </si>
  <si>
    <t>Graph Transformation</t>
  </si>
  <si>
    <t>European Assoc Theoret Comp Sci; European Assoc Software Sci &amp; Technol;EOLEOLIFIP Working Grp 1 3 Fdn Syst Specificat</t>
  </si>
  <si>
    <t>Computer-Bridge Software Test Platform Based on Anonymous Pipe</t>
  </si>
  <si>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</si>
  <si>
    <t>Yuxi, Chen; Hongkun, Qiu; Jize, Wang; Zijian, Ni &amp; Yajie, Wang</t>
  </si>
  <si>
    <t>Proceedings of the 32nd 2020 Chinese Control and Decision Conference (ccdc 2020)</t>
  </si>
  <si>
    <t>NE Univ; Chinese Assoc Automat Tech Comm Control &amp; Decis Cyber PhysEOLEOLSyst; Chinese Assoc Automat; Anhui Univ; IEEE Control Syst Soc; NE Univ,EOLEOLState Key Lab Synthet Automat Proc Ind; Chinese Assoc Automat, Tech CommEOLEOLControl Theory</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</si>
  <si>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</si>
  <si>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</si>
  <si>
    <t>Chuah, Seong-Ping; Yuen, Chau &amp; Cheung, Ngai-Man</t>
  </si>
  <si>
    <t>Ieee Wireless Communications</t>
  </si>
  <si>
    <t>78--87</t>
  </si>
  <si>
    <t>REVRLaw: An Immersive Way for Teaching Criminal Law Using Virtual Reality</t>
  </si>
  <si>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</si>
  <si>
    <t>Mentzelopoulos, Markos; Parrish, James; Kathrani, Paresh &amp; Economou, Daphne</t>
  </si>
  <si>
    <t>Immersive Learning Research Network, Ilrn 2016</t>
  </si>
  <si>
    <t>Immers Learning Res Network; Graz Univ Technol, Inst Informat Syst &amp;EOLEOLComp Media</t>
  </si>
  <si>
    <t>Developing Games that Capture and Engage Users</t>
  </si>
  <si>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</si>
  <si>
    <t>El-Nasr, Magy Seif</t>
  </si>
  <si>
    <t>2019 Ieee/acm 41st International Conference on Software Engineering: Companion Proceedings (icse-companion 2019)</t>
  </si>
  <si>
    <t>IEEE; Assoc Comp Machinery; IEEE Comp Soc; Special Interest Grp SoftwareEOLEOLEngn; Tech Council Software Engn</t>
  </si>
  <si>
    <t>Modeling of Jigsaw Game Software with a Map Using UML</t>
  </si>
  <si>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</si>
  <si>
    <t>Wang, Naiwen; Xie, Wu; Zhong, Zhipeng; Zhang, Huimin &amp; Liang, Maoxuan</t>
  </si>
  <si>
    <t>Proceedings of the 2015 International Conference on Electrical and Information Technologies for Rail Transportation: Transportation</t>
  </si>
  <si>
    <t>Beijing Jiaotong Univ; CSR ZHUZHOU Inst Co Ltd; Beijing Qiansiyu ElectEOLEOLCo Ltd; Univ Birmingham; Springer Verlag</t>
  </si>
  <si>
    <t>Using Gamification to Enhance Self-directed, Open Learning in Higher Education</t>
  </si>
  <si>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</si>
  <si>
    <t>Featherstone, Mark</t>
  </si>
  <si>
    <t>Proceedings of the 10th European Conference on Games Based Learning</t>
  </si>
  <si>
    <t>824--834</t>
  </si>
  <si>
    <t>Evaluation of a game to teach requirements collection and analysis in software engineering at tertiary education level</t>
  </si>
  <si>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</si>
  <si>
    <t>Hainey, Thomas; Connolly, Thomas M.; Stansfield, Mark &amp; Boyle, Elizabeth A.</t>
  </si>
  <si>
    <t>Computers &amp; Education</t>
  </si>
  <si>
    <t>21--35</t>
  </si>
  <si>
    <t>Practical Game Design and Development Pedagogy</t>
  </si>
  <si>
    <t>Diefenbach, Paul J.</t>
  </si>
  <si>
    <t>84--88</t>
  </si>
  <si>
    <t>1st Workshop on Game Development and Model-Driven Software Development</t>
  </si>
  <si>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</si>
  <si>
    <t>Walter, Robert; Masuch, Maic &amp; Merks, Ed</t>
  </si>
  <si>
    <t>Entertainment Computing - Icec 2011</t>
  </si>
  <si>
    <t>Natl Taiwan Ocean Univ; Taiwan Ocean Res Inst; Taiwan Natl Sci Council;EOLEOLFisheries (FA); Environm Protect Agcy Taiwan (EPA); Int Space Sci &amp; ResEOLEOLAgencies</t>
  </si>
  <si>
    <t>CrowdSummarizer Automated Generation of Code Summaries for Java Programs through Crowdsourcing</t>
  </si>
  <si>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</si>
  <si>
    <t>Badihi, Sahar &amp; Heydarnoori, Abbas</t>
  </si>
  <si>
    <t>71--80</t>
  </si>
  <si>
    <t>Methods for Game User Research Studying Player Behavior to Enhance Game Design</t>
  </si>
  <si>
    <t>Desurvire, Heather &amp; El-Nasr, Magy Self</t>
  </si>
  <si>
    <t>82--87</t>
  </si>
  <si>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</si>
  <si>
    <t>Fitz-Walter, Zac; O'Donoghue, Sean I.; Baldi, Benedetta Frida; Hogan, James; Johnson, Daniel &amp; Brereton, Margot</t>
  </si>
  <si>
    <t>Proceedings of the 28th Australian Computer-human Interaction Conference (ozchi 2016)</t>
  </si>
  <si>
    <t>Human Factors &amp; Ergon Soc Australia, Comp Human Interact SpecialEOLEOLInterest Grp; Human Interface Technol Lab Australia; CSIRO, Data 61;EOLEOLHFESA; Infoxchange; IEEE Victorian Sect; Australian Comp Soc; ICACHI;EOLEOLIEEE Syst, Man, &amp; Cybernet Soc; ACM; James Boad</t>
  </si>
  <si>
    <t>Experiences of using a game for improving learning in software requirements elicitation</t>
  </si>
  <si>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</si>
  <si>
    <t>Garcia, Ivan; Pacheco, Carla; Leon, Andres &amp; Calvo-Manzano, Jose A.</t>
  </si>
  <si>
    <t>249--265</t>
  </si>
  <si>
    <t>Architectural Convergence and Platform Evolution: Empirical Test of Complementor Moves in Videogames</t>
  </si>
  <si>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</si>
  <si>
    <t>Srinivasan, Arati &amp; Venkatraman, Venkat N.</t>
  </si>
  <si>
    <t>266--282</t>
  </si>
  <si>
    <t>Choose Your Own Architecture" - Interactive Pattern Storytelling"</t>
  </si>
  <si>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</si>
  <si>
    <t>Siddle, James</t>
  </si>
  <si>
    <t>Transactions on Pattern Languages of Programming Ii: Special Issue on Applying Patterns</t>
  </si>
  <si>
    <t>16--33</t>
  </si>
  <si>
    <t>Towards a Service-Oriented Architecture framework for educational serious games</t>
  </si>
  <si>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</si>
  <si>
    <t>Carvalho, Maira B.; Bellotti, Francesco; Hu, Jun; Hauge, Jannicke Baalsrud; Berta, Riccardo; De Gloria, Alessandro &amp; Rauterberg, Matthias</t>
  </si>
  <si>
    <t>15th Ieee International Conference on Advanced Learning Technologies (icalt 2015)</t>
  </si>
  <si>
    <t>IEEE; IEEE Comp Soc; IEEE Tech Comm Learning Technol; TELDCA; NatlEOLEOLTaiwan Univ Sci &amp; Technol; Natl Dong Hwa Univ</t>
  </si>
  <si>
    <t>How Applicable Is ISO/IEC 29110 in Game Software Development?</t>
  </si>
  <si>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</si>
  <si>
    <t>Kasurinen, Jussi; Laine, Risto &amp; Smolander, Kari</t>
  </si>
  <si>
    <t>Product-focused Software Process Improvement</t>
  </si>
  <si>
    <t>5--19</t>
  </si>
  <si>
    <t>Simulation Based Software Development for Smart Phones</t>
  </si>
  <si>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</si>
  <si>
    <t>Campillo-Sanchez, Pablo &amp; Botia, Juan A.</t>
  </si>
  <si>
    <t>Ambient Intelligence - Software and Applications</t>
  </si>
  <si>
    <t>Univ Salamanca, Bioinformat Intelligent Syst &amp; Educ Technol Res Grp</t>
  </si>
  <si>
    <t>Building Extensible 3d Interaction Metadata with Interaction Interface Concept</t>
  </si>
  <si>
    <t>Chmielewski, Jacek</t>
  </si>
  <si>
    <t>Kdir 2009: Proceedings of the International Conference on Knowledge Discovery and Information Retrieval</t>
  </si>
  <si>
    <t>Inst Syst &amp; Technol Informat Control &amp; Commun</t>
  </si>
  <si>
    <t>Teaching Global Software Development through Game Design</t>
  </si>
  <si>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</si>
  <si>
    <t>Noll, John &amp; Butterfield, Andrew</t>
  </si>
  <si>
    <t>2016 Ieee 11th International Conference on Global Software Engineering Workshops (icgsew)</t>
  </si>
  <si>
    <t>Development and Evaluation of a Game to Teach Requirements Collection and Analysis in Software Engineering at Tertiary Education Level</t>
  </si>
  <si>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</si>
  <si>
    <t>Hainey, Thomas; Connolly, Thomas &amp; Boyle, Liz</t>
  </si>
  <si>
    <t>145--153</t>
  </si>
  <si>
    <t>Designing a Serious Game as a Diagnostic Tool</t>
  </si>
  <si>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</si>
  <si>
    <t>Gongsook, Pongpanote; Peijnenborgh, Janneke; van der Spek, Erik; Hu, Jun; Bellotti, Francesco; Berta, Riccardo; de Gloria, Alessandro; Curatelli, Francesco; Martinengo, Chiara; Rauterberg, Matthias &amp; Hendriksen, Jos</t>
  </si>
  <si>
    <t>Games and Learning Alliance, Gala 2014</t>
  </si>
  <si>
    <t>Serious Games Soc; Games &amp; Learning Alliance; European NetworkEOLEOLExcellence Serious Games; Carol I Natl Def Univ; Univ Genoa</t>
  </si>
  <si>
    <t>Learning Process of Agile Scrum Methodology With Lego Blocks in Interactive Academic Games: Viewpoint of Students</t>
  </si>
  <si>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</si>
  <si>
    <t>Barcelos Bica, Douglas Augusto &amp; Gouvea da Silva, Carlos Alexandre</t>
  </si>
  <si>
    <t>Ieee Revista Iberoamericana De Tecnologias Del Aprendizaje-ieee Rita</t>
  </si>
  <si>
    <t>Real Time Facial Expression Recognition using RealSense camera and ANN</t>
  </si>
  <si>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</si>
  <si>
    <t>Patil, Jayashree V. &amp; Bailke, Preeti</t>
  </si>
  <si>
    <t>2016 International Conference on Inventive Computation Technologies (icict), Vol 2</t>
  </si>
  <si>
    <t>IEEE; IEEE Electron Devices Soc; RVS Tech Campus; Invent Res Org</t>
  </si>
  <si>
    <t>An Overview of the Main Design Characteristics of Simulation Games in Software Engineering Education</t>
  </si>
  <si>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</si>
  <si>
    <t>Peixoto, Daniela C. C.; Possa, Rodrigo M.; Resende, Rodolfo F. &amp; Padua, Clarindo Isaias P. S.</t>
  </si>
  <si>
    <t>A Preliminary Evaluation of a Gamification Framework to Jump Start Collaboration Behavior Change</t>
  </si>
  <si>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</si>
  <si>
    <t>Steffens, Flavio; Marczak, Sabrina; Figueira Filho, Fernando; Treude, Christoph &amp; de Souza, Cleidson R. B.</t>
  </si>
  <si>
    <t>2017 Ieee/acm 10th International Workshop on Cooperative and Human Aspects of Software Engineering (chase 2017)</t>
  </si>
  <si>
    <t>IEEE; Assoc Comp Machinery; IEEE Comp Soc; IEEE Tech Council SoftwareEOLEOLEngn; Assoc Comp Machinery Special Interest Grp Software Engn; EXACTASEOLEOLUBA; Soc Argentina Informatica; Fundac Investigac &amp; Desarrollo TIC</t>
  </si>
  <si>
    <t>On the Gamification of Human-Centric Traceability Tasks in Software Testing and Coding</t>
  </si>
  <si>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</si>
  <si>
    <t>Parizi, Reza Meimandi</t>
  </si>
  <si>
    <t>2016 Ieee/acis 14th International Conference on Software Engineering Research, Management and Applications (sera)</t>
  </si>
  <si>
    <t>IEEE Comp Soc; IEEE; Int Assoc Comp &amp; Informat Sci; Shanghai Univ;EOLEOLShanghai Key Lab Comp Software Testing &amp; Evaluating</t>
  </si>
  <si>
    <t>Board Game as a tool to teach Software Engineering Concept - Technical Debt</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</si>
  <si>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</si>
  <si>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Ganesh, Lakshmi</t>
  </si>
  <si>
    <t>2014 Ieee Sixth International Conference on Technology for Education (t4e)</t>
  </si>
  <si>
    <t>Gamification technique for teaching programming</t>
  </si>
  <si>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</si>
  <si>
    <t>Carreno-Leon, Monica; Sandoval-Bringas, Andres; Alvarez-Rodriguez, Francisco &amp; Camacho-Gonzalez, Yolanda</t>
  </si>
  <si>
    <t>Proceedings of 2018 Ieee Global Engineering Education Conference (educon) - Emerging Trends and Challenges of Engineering Education</t>
  </si>
  <si>
    <t>IEEE; Coplaca; Fuentealta; Soc Desarrollo Ayuntamiento Tenerife; GrupoEOLEOLVisual Canarias; MathWorks; Cypress; Pentec Blackboard; UNIR iTED</t>
  </si>
  <si>
    <t>Killer App: A Eurogame about Software Quality</t>
  </si>
  <si>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</si>
  <si>
    <t>Andrews, James H.</t>
  </si>
  <si>
    <t>2013 Ieee 26th International Conference on Software Engineering Education and Training (csee&amp;t)</t>
  </si>
  <si>
    <t>Game Development Life Cycle Guidelines</t>
  </si>
  <si>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</si>
  <si>
    <t>Ramadan, Rido &amp; Widyani, Yani</t>
  </si>
  <si>
    <t>2013 International Conference on Advanced Computer Science and Information Systems (icacsis)</t>
  </si>
  <si>
    <t>95--100</t>
  </si>
  <si>
    <t>Interdisciplinary Projects in the Academic Studio</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</si>
  <si>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</si>
  <si>
    <t>Gestwicki, Paul &amp; McNely, Brian</t>
  </si>
  <si>
    <t>Acm Transactions on Computing Education</t>
  </si>
  <si>
    <t>8</t>
  </si>
  <si>
    <t>Three Approaches Towards Teaching Game Production</t>
  </si>
  <si>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</si>
  <si>
    <t>Makila, Tuomas; Hakonen, Harri; Smed, Jouni &amp; Best, Andy</t>
  </si>
  <si>
    <t>Design and Use of Serious Games</t>
  </si>
  <si>
    <t>Univ Jyvaskyla, Agora Game Lab</t>
  </si>
  <si>
    <t>Towards a Verification-Based Development Approach for Reactive Systems</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</si>
  <si>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</si>
  <si>
    <t>Kameda, Tae; Arai, Osamu; Gorlatch, Sergei &amp; Fujita, Hamido</t>
  </si>
  <si>
    <t>New Trends in Software Methodologies, Tools and Techniques</t>
  </si>
  <si>
    <t>Czech Tech Univ</t>
  </si>
  <si>
    <t>Software Abstraction for Casual Games Using Temporal Model: an Alloy-based Approach</t>
  </si>
  <si>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</si>
  <si>
    <t>Ton, Long-Phuoc; Pham, Hoang-Anh &amp; Dao, Bo</t>
  </si>
  <si>
    <t>Proceedings 2017 International Conference on Advanced Computing and Applications (acomp)</t>
  </si>
  <si>
    <t>3--9</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</si>
  <si>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</si>
  <si>
    <t>Lin, Dayi; Bezemer, Cor-Paul &amp; Hassan, Ahmed E.</t>
  </si>
  <si>
    <t>2095--2126</t>
  </si>
  <si>
    <t>Development of a User-Interactive Agent Simulation System with the Blackboard Architectural Pattern</t>
  </si>
  <si>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</si>
  <si>
    <t>Tai, David; Wu, Power &amp; Liu, Alan</t>
  </si>
  <si>
    <t>How Gamification Affects Software Developers: Cautionary Evidence from a Natural Experiment on GitHub</t>
  </si>
  <si>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</si>
  <si>
    <t>Moldon, Lukas; Strohmaier, Markus &amp; Wachs, Johannes</t>
  </si>
  <si>
    <t>2021 Ieee/acm 43rd International Conference on Software Engineering (icse 2021)</t>
  </si>
  <si>
    <t>IEEE; Assoc Comp Machinery; IEEE Comp Soc; IEEE Tech Council SoftwareEOLEOLEngn; ACM SIGSOFT</t>
  </si>
  <si>
    <t>Gamifying research in software engineering</t>
  </si>
  <si>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</si>
  <si>
    <t>Nowostawski, Mariusz; McCallum, Simon &amp; Mishra, Deepti</t>
  </si>
  <si>
    <t>1641--1652</t>
  </si>
  <si>
    <t>A Flexible Model-Driven Game Development Approach</t>
  </si>
  <si>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</si>
  <si>
    <t>do Prado, Ely Fernando &amp; Lucredio, Daniel</t>
  </si>
  <si>
    <t>Proceedings 2015 Ninth Brazilian Symposium on Software Components, Architectures and Reuse - Sbcars 2015</t>
  </si>
  <si>
    <t>ThoughtWorks; AvenueCode; Google; take.net; RARO Labs; Avanti; IBM;EOLEOLCNPq; CAPES; FAPEMIG; UFmG; PUC Minas; CEFET MG</t>
  </si>
  <si>
    <t>What is a Minimum Viable (Video) Game? Towards a Research Agenda</t>
  </si>
  <si>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</si>
  <si>
    <t>Hyrynsalmi, Sami; Klotins, Eriks; Unterkalmsteiner, Michael; Gorschek, Tony; Tripathi, Nirnaya; Pompermaier, Leandro Bento &amp; Prikladnicki, Rafael</t>
  </si>
  <si>
    <t>Challenges and Opportunities in the Digital Era</t>
  </si>
  <si>
    <t>Int Federat Informat Proc; Int Federat Informat Proc Working Grp 6 11;EOLEOLColl Business Adm</t>
  </si>
  <si>
    <t>How to Gamify Software Engineering</t>
  </si>
  <si>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</si>
  <si>
    <t>Dal Sasso, Tommaso; Mocci, Andrea; Lanza, Michele &amp; Mastrodicasa, Ebrisa</t>
  </si>
  <si>
    <t>2017 Ieee 24th International Conference on Software Analysis, Evolution, and Reengineering (saner)</t>
  </si>
  <si>
    <t>IEEE; Tech Council Software Egng; IEEE Comp Soc; Alpen Adria UnivEOLEOLKlagenfurt</t>
  </si>
  <si>
    <t>Gamification of Software Testing</t>
  </si>
  <si>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</si>
  <si>
    <t>Fraser, Gordon</t>
  </si>
  <si>
    <t>2017 Ieee/acm 12th International Workshop on Automation of Software Testing (ast)</t>
  </si>
  <si>
    <t>IEEE; Assoc Comp Machinery; IEEE Comp Soc; IEEE Tech Council SoftwareEOLEOLEngn; Special Interest Grp Software Engn; EXACTAS UBA 150; SociedadEOLEOLArgentina Informatica; SADOSKY FUNDAC</t>
  </si>
  <si>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Oil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</si>
  <si>
    <t>Khoo, Eng Tat; Merritt, Tim &amp; Cheok, Adrian David</t>
  </si>
  <si>
    <t>76--87</t>
  </si>
  <si>
    <t>What Concerns Game Developers? A Study on Game Development Processes, Sustainability and Metrics</t>
  </si>
  <si>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</si>
  <si>
    <t>Kasurinen, Jussi; Palacin-Silva, Maria &amp; Vanhala, Erno</t>
  </si>
  <si>
    <t>2017 Ieee/acm 8th Workshop on Emerging Trends in Software Metrics (wetsom)</t>
  </si>
  <si>
    <t>IEEE; Assoc Comp Machinery; IEEE Comp Soc; IEEE Tech Council SoftwareEOLEOLEngn; Special Interest Grp Software Engn; EXACTAS UBA 150; SociedadEOLEOLArgentina Informatica; FADOSKY FUNDACION</t>
  </si>
  <si>
    <t>PALLAS: Mapping Applications onto Manycore</t>
  </si>
  <si>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</si>
  <si>
    <t>Anderson, Michael; Catanzaro, Bryan; Chong, Jike; Gonina, Ekaterina; Keutzer, Kurt; Lai, Chao-Yue; Murphy, Mark; Su, Bor-Yiing &amp; Sundaram, Narayanan</t>
  </si>
  <si>
    <t>Multiprocessor System-on-chip: Hardware Design and Tool Integration</t>
  </si>
  <si>
    <t>89--113</t>
  </si>
  <si>
    <t>CodeArena: Inspecting and Improving Code Quality Metrics using Minecraft</t>
  </si>
  <si>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</si>
  <si>
    <t>Baars, Simon &amp; Meester, Sander</t>
  </si>
  <si>
    <t>2019 Ieee/acm International Conference on Technical Debt (techdebt 2019)</t>
  </si>
  <si>
    <t>Gamifying Software Development Scrum Projects</t>
  </si>
  <si>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</si>
  <si>
    <t>Marques, Rita; Costa, Goncalo; da Silva, Miguel Mira &amp; Goncalves, Pedro</t>
  </si>
  <si>
    <t>2017 9th International Conference on Virtual Worlds and Games for Serious Applications (vs-games)</t>
  </si>
  <si>
    <t>IEEE; Natl Tech Univ Athens; Masaryk Univ, Fac Informat, Human CompEOLEOLInteract Lab; H2020 iMareCulture; H2020 Terpsichore</t>
  </si>
  <si>
    <t>Wanting the Unwanted - What Games Can Teach Us about the Future of Software Development</t>
  </si>
  <si>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</si>
  <si>
    <t>Hellweg, Daniel</t>
  </si>
  <si>
    <t>Design, User Experience, and Usability: User Experience Design for Diverse Interaction Platforms and Environments, Pt Ii</t>
  </si>
  <si>
    <t>711--719</t>
  </si>
  <si>
    <t>A High-Performance Software Graphics Pipeline Architecture for the GPU</t>
  </si>
  <si>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</si>
  <si>
    <t>Kenzel, Michael; Kerbl, Bernhard; Schmalstieg, Dieter &amp; Steinberger, Markus</t>
  </si>
  <si>
    <t>Acm Transactions on Graphics</t>
  </si>
  <si>
    <t>140</t>
  </si>
  <si>
    <t>Software Engineers at Play</t>
  </si>
  <si>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</si>
  <si>
    <t>Datta, Soma &amp; Mirza, Mahrukh Sameen</t>
  </si>
  <si>
    <t>2019 6th International Conference on Computational Science and Computational Intelligence (csci 2019)</t>
  </si>
  <si>
    <t>816--820</t>
  </si>
  <si>
    <t>Serious Games for Health: An Introduction to the Symposium.</t>
  </si>
  <si>
    <t>Clochesy, John M.</t>
  </si>
  <si>
    <t>Journal of health and human services administration</t>
  </si>
  <si>
    <t>160--1</t>
  </si>
  <si>
    <t>Biomedical Control Interface for a Physical Rehabilitation Serious Game</t>
  </si>
  <si>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</si>
  <si>
    <t>Noveletto, F.; Bertemes Filho, P.; Hounsell, M. da S. &amp; Soares, A. V.</t>
  </si>
  <si>
    <t>Ieee Latin America Transactions</t>
  </si>
  <si>
    <t>38--44</t>
  </si>
  <si>
    <t>Learning Game Design and Software Engineering through a Game Prototyping Experience: A Case Study</t>
  </si>
  <si>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</si>
  <si>
    <t>Yampolsky, Mark &amp; Scacchi, Walt</t>
  </si>
  <si>
    <t>Towards Model-driven Game Engineering for Serious Educational Games: Tailored Use Cases for Game Requirements</t>
  </si>
  <si>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</si>
  <si>
    <t>Cooper, Kendra M. L. &amp; Longstreet, C. Shaun</t>
  </si>
  <si>
    <t>Reducing Ambiguity in Requirements Elicitation via Gamification</t>
  </si>
  <si>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</si>
  <si>
    <t>Dar, Hafsa Shareef</t>
  </si>
  <si>
    <t>2020 28th Ieee International Requirements Engineering Conference (re'20)</t>
  </si>
  <si>
    <t>IEEE; IEEE Comp Soc; Univ Zurich; Tech Council Software Engn; Univ ApplEOLEOLSci &amp; Arts NW Switzerland, Inst Interact Technologies; ACM In Cooperat;EOLEOLSpecial Interest Grp Software Engn</t>
  </si>
  <si>
    <t>A gamification solution for improving Scrum adoption</t>
  </si>
  <si>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</si>
  <si>
    <t>Marques, Rita; Costa, Goncalo; da Silva, Miguel Mira; Goncalves, Daniel &amp; Goncalves, Pedro</t>
  </si>
  <si>
    <t>2583--2629</t>
  </si>
  <si>
    <t>PhyDSL(K): a model-driven framework for generating exergames</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</si>
  <si>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</si>
  <si>
    <t>Baldassarre, Maria Teresa; Caivano, Danilo; Romano, Simone; Cagnetta, Francesco; Fernandez-Cervantes, Victor &amp; Stroulia, Eleni</t>
  </si>
  <si>
    <t>27947--27971</t>
  </si>
  <si>
    <t>Imaginaries of ownership: The logic of participation in the moral economy of 3D software design</t>
  </si>
  <si>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</si>
  <si>
    <t>van der Graaf, Shenja</t>
  </si>
  <si>
    <t>400--408</t>
  </si>
  <si>
    <t>How Do Gamification Rules and Personal Preferences Affect Coding?</t>
  </si>
  <si>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</si>
  <si>
    <t>Tsunoda, Masateru; Hayashi, Taishi; Sasaki, Shunichiro; Yoshigami, Kohei; Uwano, Hidetake &amp; Matsumoto, Kenichi</t>
  </si>
  <si>
    <t>2018 9th International Workshop on Empirical Software Engineering in Practice (iwesep)</t>
  </si>
  <si>
    <t>13--18</t>
  </si>
  <si>
    <t>Hidden Dragon: Research Findings from Asia in Games for Health</t>
  </si>
  <si>
    <t>Mellecker, Robin R.</t>
  </si>
  <si>
    <t>159--160</t>
  </si>
  <si>
    <t>Design Patterns for NPC and Weapon Patterns in Shooters Game</t>
  </si>
  <si>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</si>
  <si>
    <t>Qu, J. F.; Song, Y. L. &amp; Wei, Y.</t>
  </si>
  <si>
    <t>International Conference on Computer Science and Environmental Engineering (csee 2015)</t>
  </si>
  <si>
    <t>738--745</t>
  </si>
  <si>
    <t>What Can Go Wrong in a Software Project? Have Fun Solving It</t>
  </si>
  <si>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</si>
  <si>
    <t>Morales-Trujillo, Miguel Ehecatl; Alberto Garcia-Mireles, Gabriel &amp; Maslova, Polina</t>
  </si>
  <si>
    <t>HCI boolean AND 2 Framework: A Software Framework for Multimodal Human-Computer Interaction Systems</t>
  </si>
  <si>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</si>
  <si>
    <t>Shen, Jie &amp; Pantic, Maja</t>
  </si>
  <si>
    <t>Ieee Transactions on Cybernetics</t>
  </si>
  <si>
    <t>1593--1606</t>
  </si>
  <si>
    <t>Improving Digital Game Development with Software Product Lines</t>
  </si>
  <si>
    <t>A systematic process for exploiting software product lines for game development offers both domain-specific languages and generators streamlined for game subdomains.</t>
  </si>
  <si>
    <t>Furtado, Andre W. B.; Santos, Andre L. M.; Ramalho, Geber L. &amp; de Almeida, Eduardo Santana</t>
  </si>
  <si>
    <t>30--37</t>
  </si>
  <si>
    <t>DMGame: A Gamified Collaborative Requirements Prioritisation Tool</t>
  </si>
  <si>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</si>
  <si>
    <t>Kifetew, Fitsum; Munante, Denisse; Perini, Anna; Susi, Angelo; Siena, Alberto &amp; Busetta, Paolo</t>
  </si>
  <si>
    <t>Reasons and Responses: A Multimodal Serious Games Evaluation Framework</t>
  </si>
  <si>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</si>
  <si>
    <t>Shoukry, Laila &amp; Goebel, Stefan</t>
  </si>
  <si>
    <t>Ieee Transactions on Emerging Topics in Computing</t>
  </si>
  <si>
    <t>245--255</t>
  </si>
  <si>
    <t>Using Gamification Technique to Increase Capacity in the Resolution of Problems During the Process Teaching and Learning Programming</t>
  </si>
  <si>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</si>
  <si>
    <t>Adriana Carreno-Leon, Monica; Javier Rodriguez-Alvarez, Francisco &amp; Andres Sandoval-Bringas, Jesus</t>
  </si>
  <si>
    <t>Mobile Technologies and Applications for the Internet of Things</t>
  </si>
  <si>
    <t>McMaster Univ</t>
  </si>
  <si>
    <t>A Serious Game to Improve Students' Skills in Global Software Development</t>
  </si>
  <si>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</si>
  <si>
    <t>Valencia, David; Vizcaino, Aurora; Pablo Soto, Juan &amp; Piattini, Mario</t>
  </si>
  <si>
    <t>Proceedings of the 8th International Conference on Computer Supported Education, Vol 1 (csedu)</t>
  </si>
  <si>
    <t>470--475</t>
  </si>
  <si>
    <t>A Method for Early Detection of Mismatches between Framework Architecture and Execution Scenarios</t>
  </si>
  <si>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</si>
  <si>
    <t>Nitta, Naoya; Kume, Izuru &amp; Takemura, Yasuhiro</t>
  </si>
  <si>
    <t>2013 20th Asia-pacific Software Engineering Conference (apsec 2013), Vol 1</t>
  </si>
  <si>
    <t>Prov Elect Author; Metropolitan Elect Author; Thailand Convent &amp; ExhibitEOLEOLBur; IEEE Comp Soc</t>
  </si>
  <si>
    <t>Campus Craft": A Game for Sexual Assault Prevention in Universities"</t>
  </si>
  <si>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</si>
  <si>
    <t>Jozkowski, Kristen N. &amp; Ekbia, Hamid R.</t>
  </si>
  <si>
    <t>95--106</t>
  </si>
  <si>
    <t>Using Epistemic Game Development to Teach Software Development Skills</t>
  </si>
  <si>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</si>
  <si>
    <t>Gatzoulis, Christos; Andreou, Andreas S.; Zaharias, Panagiotis &amp; Chrysanthou, Yiorgos</t>
  </si>
  <si>
    <t>International Journal of Game-based Learning</t>
  </si>
  <si>
    <t>1--21</t>
  </si>
  <si>
    <t>LEGO (R) Serious Play in Software Engineering Education</t>
  </si>
  <si>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</si>
  <si>
    <t>Lopez-Fernandez, Daniel; Gordillo, Aldo; Ortega, Fernando; Yague, Agustin &amp; Tovar, Edmundo</t>
  </si>
  <si>
    <t>103120--103131</t>
  </si>
  <si>
    <t>Software Engineering For Automated Game Design</t>
  </si>
  <si>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</si>
  <si>
    <t>Cook, Michael</t>
  </si>
  <si>
    <t>2020 Ieee Conference on Games (ieee Cog 2020)</t>
  </si>
  <si>
    <t>IEEE; Games 24 Seven; NC; Dimps; Modl Ai; IEEE Computat IntelligenceEOLEOLSoc; Kindai Univ; VS Games</t>
  </si>
  <si>
    <t>Game Design Techniques for Software Engineering Management Education</t>
  </si>
  <si>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</si>
  <si>
    <t>Letra, Pedro; Paiva, Ana C. R. &amp; Flores, Nuno</t>
  </si>
  <si>
    <t>2015 Ieee 18th International Conference on Computational Science and Engineering (cse)</t>
  </si>
  <si>
    <t>IEEE; IEEE Comp Soc; IEEE TCSC; UPorto; INESCTC Technol &amp; Sci AssociateEOLEOLLab Portugal; nVIDIA</t>
  </si>
  <si>
    <t>Semantics-based Software Techniques for Maintainable Multimodal Input Processing in Real-time Interactive Systems</t>
  </si>
  <si>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</si>
  <si>
    <t>Fischbach, Martin; Wiebusch, Dennis &amp; Latoschik, Marc Erich</t>
  </si>
  <si>
    <t>2016 Ieee 9th Workshop on Software Engineering and Architectures for Realtime Interactive Systems (searis)</t>
  </si>
  <si>
    <t>Variability Modeling in the Automated System for Authoring Intelligent Adaptive Applications on the Basis of Three-Dimensional Graphics</t>
  </si>
  <si>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This work was supported by the Russian Foundation for Basic Research (research project. 15-07-01553).</t>
  </si>
  <si>
    <t>Bershadsky, Alexander; Evseeva, Julia; Bozhday, Alexander; Gudkov, Alexey &amp; Mkrtchian, Vardan</t>
  </si>
  <si>
    <t>Creativity in Intelligent Technologies and Data Science, Cit&amp;ds 2015</t>
  </si>
  <si>
    <t>149--159</t>
  </si>
  <si>
    <t>Write-Once, Transpile-Everywhere: Re-using Motion Controllers of Virtual Humans Across Multiple Game Engines&lt;bold&gt; &lt;/bold&gt;</t>
  </si>
  <si>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</si>
  <si>
    <t>Nunnari, Fabrizio &amp; Heloir, Alexis</t>
  </si>
  <si>
    <t>Augmented Reality, Virtual Reality, and Computer Graphics, Avr 2018, Pt I</t>
  </si>
  <si>
    <t>Univ Salento</t>
  </si>
  <si>
    <t>An Experience with Software Engineering Education Using a Software Process Improvement Game</t>
  </si>
  <si>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</si>
  <si>
    <t>Peixoto, Daniela C. C.; Resende, Rodolfo F. &amp; Padua, Clarindo Isaias P. S.</t>
  </si>
  <si>
    <t>Higher Education for All: From Challenges to Novel Technology-enhanced Solutions</t>
  </si>
  <si>
    <t>157--173</t>
  </si>
  <si>
    <t>voice of evidence To Game or Not to Game?</t>
  </si>
  <si>
    <t>von Wangenheim, Christiane Gresse &amp; Shull, Forrest</t>
  </si>
  <si>
    <t>92--94</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</si>
  <si>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</si>
  <si>
    <t>1--26</t>
  </si>
  <si>
    <t>Developing an Optimizing Compiler for the Game Boy as a Software Engineering Project</t>
  </si>
  <si>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</si>
  <si>
    <t>Koegel, Stefan; Stegmaier, Michael; Groner, Raffaela; Goetz, Stefan; Rechenberger, Sascha &amp; Tichy, Matthias</t>
  </si>
  <si>
    <t>2018 Ieee/acm 40th International Conference on Software Engineering: Software Engineering Education and Training (icse-seet)</t>
  </si>
  <si>
    <t>IEEE; Assoc Comp Machinery; IEEE Comp Soc; SIGSOFT; IEEE Tech CouncilEOLEOLSoftware Engn</t>
  </si>
  <si>
    <t>Integration of RPG use and ELC foundation to examine students' learning for practice</t>
  </si>
  <si>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</si>
  <si>
    <t>Wu, Wen-Hsiung; Yan, Wen-Cheng; Kao, Hao-Yun; Wang, Wei-Yang &amp; Wu, Yen-Chun Jim</t>
  </si>
  <si>
    <t>1179--1184</t>
  </si>
  <si>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t>
  </si>
  <si>
    <t>Aleem, Saiqa; Capretz, Luiz Fernando &amp; Ahmed, Faheem</t>
  </si>
  <si>
    <t>55--73</t>
  </si>
  <si>
    <t>An Architecture for Software Engineering Gamification</t>
  </si>
  <si>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</si>
  <si>
    <t>Pedreira, Oscar; Garcia, Felix; Piattini, Mario; Cortinas, Alejandro &amp; Cerdeira-Pena, Ana</t>
  </si>
  <si>
    <t>Tsinghua Science and Technology</t>
  </si>
  <si>
    <t>776--797</t>
  </si>
  <si>
    <t>Continuous Experimentation in Mobile Game Development</t>
  </si>
  <si>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</si>
  <si>
    <t>Yaman, Sezin; Mikkonen, Tommi &amp; Suomela, Riku</t>
  </si>
  <si>
    <t>44th Euromicro Conference on Software Engineering and Advanced Applications (seaa 2018)</t>
  </si>
  <si>
    <t>Czech Tech Univ Prague; Euromicro; CYIENT; ASICentrum; IMA; CESNET; AMCAEOLEOLConf Agcy</t>
  </si>
  <si>
    <t>UML Modeling for Software System of Edu-Game</t>
  </si>
  <si>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</si>
  <si>
    <t>Sun, Yufang &amp; Yun, Ruwei</t>
  </si>
  <si>
    <t>China Soc Image &amp; Graph, VR Comm; Natl Sci Fdn China; Int JournalEOLEOLVirtual Real; Journal Inform Comp Sci; Transact Edutainment; NE NormalEOLEOLUniv; Zejiang Univ; Nanjing Normal Univ; LIAMA NLPR, Inst Automat, CAS</t>
  </si>
  <si>
    <t>Gamification in Software Engineering: A Tertiary Study</t>
  </si>
  <si>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</si>
  <si>
    <t>Alberto Garcia-Mireles, Gabriel &amp; Ehecatl Morales-Trujillo, Miguel</t>
  </si>
  <si>
    <t>116--128</t>
  </si>
  <si>
    <t>Research on Teaching Gamification of Software Engineering</t>
  </si>
  <si>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</si>
  <si>
    <t>Wei-Qing, Qu; Ming, Wang; Yan-Fei, Zhao &amp; Bang-Quan, Liu</t>
  </si>
  <si>
    <t>2014 Proceedings of the 9th International Conference on Computer Science &amp; Education (iccse 2014)</t>
  </si>
  <si>
    <t>IEEE; Univ British Columbia, Dept Mech Engn; Inst Elect &amp; ElectEOLEOLEngineers Vancouver Sect; Natl Res Council Comp Educ Coll &amp; Univ</t>
  </si>
  <si>
    <t>Real Time Facial Expression Recognition Using Webcam and SDK Affectiva</t>
  </si>
  <si>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</si>
  <si>
    <t>Magdin, M. &amp; Prikler, F.</t>
  </si>
  <si>
    <t>International Journal of Interactive Multimedia and Artificial Intelligence</t>
  </si>
  <si>
    <t>7--15</t>
  </si>
  <si>
    <t>Introducing gamification to increase staff involvement and motivation when conducting SPI initiatives in small-sized software enterprises</t>
  </si>
  <si>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</si>
  <si>
    <t>Ivan, Garcia; Carla, Pacheco &amp; Jose Antonio, Calvo-Manzano</t>
  </si>
  <si>
    <t>456--465</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</si>
  <si>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</si>
  <si>
    <t>Kaltman, Eric</t>
  </si>
  <si>
    <t>2019 Ieee International Conference on Big Data (big Data)</t>
  </si>
  <si>
    <t>IEEE Comp Soc; IEEE; Baidu; Very; Ankura</t>
  </si>
  <si>
    <t>Teaching Software Engineering with SimulES-W</t>
  </si>
  <si>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</si>
  <si>
    <t>Monsalve, Elizabeth Suescun; Werneck, Vera Maria B. &amp; Sampaio do Prado Leite, Julio Cesar</t>
  </si>
  <si>
    <t>Teaching Software Project Management using Simulations - The AMEISE Environment: from Concepts to Class Room Experience Tutorial Abstract</t>
  </si>
  <si>
    <t>Bollin, Andreas; Hochmueller, Elke &amp; Samuelis, Ladislav</t>
  </si>
  <si>
    <t>2012 Ieee 25th Conference on Software Engineering Education and Training (csee&amp;t)</t>
  </si>
  <si>
    <t>Engaging and Motivating Developers by Adopting Scrum Utilizing Gamification</t>
  </si>
  <si>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</si>
  <si>
    <t>Sisomboon, Wantana; Phakdee, Nuttaporn &amp; Denwattana, Nuansri</t>
  </si>
  <si>
    <t>Proceedings of the 2019 4th International Conference on Information Technology (incit): Encompassing Intelligent Technology and Innovation Towards the New Era of Human Life</t>
  </si>
  <si>
    <t>Council IT Deans Thailand; IEEE; IEEE Thailand Sect; ECTI Assoc; ThaiEOLEOLNichi Inst Tech, Fac Informat Technol; Bangkok Univ; DPU; SilpakornEOLEOLUniv; Prince Songkla Univ; Siam Univ; Burapha Univ; Univ Phayao;EOLEOLPanyapiwat Inst Management; Mahanakorn Univ Technol; King Mongkuts UnivEOLEOLTechnol</t>
  </si>
  <si>
    <t>Unlimited Rulebook: a Reference Architecture for Economy Mechanics in Digital Games</t>
  </si>
  <si>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</si>
  <si>
    <t>Mizutani, Wilson Kazuo &amp; Kon, Fabio</t>
  </si>
  <si>
    <t>Ieee 17th International Conference on Software Architecture (icsa 2020)</t>
  </si>
  <si>
    <t>The Rise of Serious Games and Gamified Application in Software Development</t>
  </si>
  <si>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</si>
  <si>
    <t>Albertarelli, Spartaco; Dassenno, Fausto; Galli, Luca &amp; Pasceri, Giuseppe</t>
  </si>
  <si>
    <t>2nd Acm International Conference on Mobile Software Engineering and Systems Mobilesoft 2015</t>
  </si>
  <si>
    <t>Association for Computing Machinery; SIGSOFT</t>
  </si>
  <si>
    <t>Software Architectures and the Creative Processes in Game Development</t>
  </si>
  <si>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</si>
  <si>
    <t>Wang, Alf Inge &amp; Nordmark, Njal</t>
  </si>
  <si>
    <t>Entertainment Computing (icec 2015)</t>
  </si>
  <si>
    <t>Norwegian Univ Sci &amp; Technol; Int Federat Informat Proc; Res Council ofEOLEOLNorway; Trondheim Municipal; Brainstorm; SINTEF; Adresseavisen; Kahoot;EOLEOLNxtMedia; Interact Design Fdn; ERCIM; JoinGame</t>
  </si>
  <si>
    <t>A Platform Independent Model for Model Driven Serious Games Development</t>
  </si>
  <si>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</si>
  <si>
    <t>Tang, Stephen; Hanneghan, Martin &amp; Carter, Christopher</t>
  </si>
  <si>
    <t>Game Design as a Game</t>
  </si>
  <si>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</si>
  <si>
    <t>Thompson, Robert H. &amp; Tanimoto, Steven L.</t>
  </si>
  <si>
    <t>27--31</t>
  </si>
  <si>
    <t>Towards Gamifying Software Structure Comprehension in Virtual Reality</t>
  </si>
  <si>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</si>
  <si>
    <t>Oberhauser, Roy &amp; Lecon, Carsten</t>
  </si>
  <si>
    <t>Mechatronic Systems and Control</t>
  </si>
  <si>
    <t>56--62</t>
  </si>
  <si>
    <t>Juicing the game design process: towards a content centric framework for understanding and teaching game design in higher education</t>
  </si>
  <si>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</si>
  <si>
    <t>Larsen, Lasse Juel</t>
  </si>
  <si>
    <t>Educational Media International</t>
  </si>
  <si>
    <t>231--254</t>
  </si>
  <si>
    <t>Software Development for Real-Time Online Interactive Applications on Clouds</t>
  </si>
  <si>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</si>
  <si>
    <t>Meilaender, D.; Ploss, A.; Glinka, F. &amp; Gorlatch, S.</t>
  </si>
  <si>
    <t>St Petersburg State Univ; Japan Soc Promot Sci, 153 Comm Plasma Mat Sci;EOLEOLSANGIKYO Co</t>
  </si>
  <si>
    <t>Games for Requirements Engineers: Analysis and Directions</t>
  </si>
  <si>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</si>
  <si>
    <t>Dalpiaz, Fabiano &amp; Cooper, Kendra M. L.</t>
  </si>
  <si>
    <t>50--59</t>
  </si>
  <si>
    <t>Adopting collaborative games into Open Kanban</t>
  </si>
  <si>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</si>
  <si>
    <t>Przybylek, Adam &amp; Olszewski, Marcin K.</t>
  </si>
  <si>
    <t>Proceedings of the 2016 Federated Conference on Computer Science and Information Systems (fedcsis)</t>
  </si>
  <si>
    <t>PTI; IEEE</t>
  </si>
  <si>
    <t>Presenting the User's Focus in Needs &amp; Development (UFIND) method and its comparison to other design methods</t>
  </si>
  <si>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</si>
  <si>
    <t>Szucs, Veronika; Sik-Lanyi, Cecilia &amp; Guzsvinecz, Tibor</t>
  </si>
  <si>
    <t>2020 11th Ieee International Conference on Cognitive Infocommunications (coginfocom 2020)</t>
  </si>
  <si>
    <t>IEEE; Szechenyi Istvan Univ, VR Learning Ctr; Szechenyi Istvan Univ,EOLEOLMultidisciplinary Ph D Sch Engn; Szechenyi Istvan Univ, Doct Sch Reg &amp;EOLEOLBusiness Adm Sci; IEEE Hungary Sect; IEEE Syst, Man &amp; Cybernet Chapter;EOLEOLIEEE Computat Intelligence Chapter; IEEE IES &amp; RAS Chapters; IEEEEOLEOLFinland Sect; Budapest Univ Technol &amp; Econ, Dept Telecommunicat &amp; MediaEOLEOLInformat; Budapest Univ Technol &amp; Econ; Szechenyi Istvan Univ, CtrEOLEOLCcooperat Higher Educ &amp; Ind, FIEK Program; Turku Univ Appl Sci; MISTEMSEOLEOLInnovat &amp; Serv Ltd; Uppsala Univ</t>
  </si>
  <si>
    <t>GSDgame: A serious game for the acquisition of the competencies needed in GSD</t>
  </si>
  <si>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</si>
  <si>
    <t>Valencia, David; Vizcaino, Aurora; Piattini, Mario; Garcia-Mundo, Lilia &amp; Soto, Juan Pablo</t>
  </si>
  <si>
    <t>Object based learning using multi-dimensional games</t>
  </si>
  <si>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</si>
  <si>
    <t>Punia, Sanjeev Kumar; Kumar, Manoj; Aggarwal, Jyoti &amp; Malik, Kuldeep</t>
  </si>
  <si>
    <t>Journal of Discrete Mathematical Sciences &amp; Cryptography</t>
  </si>
  <si>
    <t>509--524</t>
  </si>
  <si>
    <t>Towards Modal Software Engineering</t>
  </si>
  <si>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</si>
  <si>
    <t>Shahin, Ramy</t>
  </si>
  <si>
    <t>2021 Acm/ieee 43rd International Conference on Software Engineering: New Ideas and Emerging Results (icse-nier 2021)</t>
  </si>
  <si>
    <t>Scott and the logs: design and data capture in a preparatory online package for children undergoing GA for dental procedures.</t>
  </si>
  <si>
    <t>Reynolds, P. A.; Donaldson, N.; Huntington, C.; Liossi, C.; Newton, T. C. &amp; Hosey, M. T.</t>
  </si>
  <si>
    <t>Bulletin du Groupement international pour la recherche scientifique en stomatologie &amp; odontologie</t>
  </si>
  <si>
    <t>e23--4</t>
  </si>
  <si>
    <t>How to design gamification? A method for engineering gamified software</t>
  </si>
  <si>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</si>
  <si>
    <t>Morschheuser, Benedikt; Hassan, Lobna; Werder, Karl &amp; Hamari, Juho</t>
  </si>
  <si>
    <t>219--237</t>
  </si>
  <si>
    <t>GSD Sim: A Global Software Development Game</t>
  </si>
  <si>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</si>
  <si>
    <t>Noll, John; Butterfield, Andrew; Farrell, Kevin; Mason, Tom; McGuire, Miles &amp; McKinley, Ross</t>
  </si>
  <si>
    <t>2014 Ieee International Conference on Global Software Engineering Workshops (icgsew)</t>
  </si>
  <si>
    <t>Gamification in Software Engineering Education: An Empirical Study</t>
  </si>
  <si>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</si>
  <si>
    <t>Souza, Mauricio R. de A.; Constantino, Kattiana; Veado, Lucas &amp; Figueiredo, Eduardo</t>
  </si>
  <si>
    <t>2017 Ieee 30th Conference on Software Engineering Education and Training (csee&amp;t)</t>
  </si>
  <si>
    <t>IEEE; Reliability Soc; Armstrong State Univ</t>
  </si>
  <si>
    <t>Research on Key Technologies Base Unity3D Game Engine</t>
  </si>
  <si>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</si>
  <si>
    <t>Xie, Jingming</t>
  </si>
  <si>
    <t>Proceedings of 2012 7th International Conference on Computer Science &amp; Education, Vols I-vi</t>
  </si>
  <si>
    <t>695--699</t>
  </si>
  <si>
    <t>Graphic (games research applied to public health with innovative collaboration)--designing a serious game pilot for dental public health.</t>
  </si>
  <si>
    <t>O'Neill, E.; Reynolds, P. A.; Hatzipanagos, S. &amp; Gallagher, J. E.</t>
  </si>
  <si>
    <t>e30--1</t>
  </si>
  <si>
    <t>Playing the Sprint Retrospective: A Replication Study</t>
  </si>
  <si>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</si>
  <si>
    <t>Ng, Yen Ying; Skrodzki, Jedrzej &amp; Wawryk, Maciej</t>
  </si>
  <si>
    <t>Advances in Agile and User-centred Software Engineering</t>
  </si>
  <si>
    <t>133--141</t>
  </si>
  <si>
    <t>Towards the Effective Software Development of an eLearning Platform Featuring Learning Analytics and Gamification</t>
  </si>
  <si>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</si>
  <si>
    <t>Ganan, David; Caballe, Santi; Clariso, Robert &amp; Conesa, Jordi</t>
  </si>
  <si>
    <t>Ieee 30th International Conference on Advanced Information Networking and Applications Workshops (waina 2016)</t>
  </si>
  <si>
    <t>IEEE Comp Soc; IEEE; IEEE Tech Comm Distributed Proc</t>
  </si>
  <si>
    <t>Embedded Middleware and Software Development Kit for Area-Based Distributed Mobile Cache System</t>
  </si>
  <si>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</si>
  <si>
    <t>Kasai, Hiroyuki</t>
  </si>
  <si>
    <t>Ieee Transactions on Consumer Electronics</t>
  </si>
  <si>
    <t>281--289</t>
  </si>
  <si>
    <t>How Could Serious Games Support Secure Programming? Designing a Study Replication and Intervention</t>
  </si>
  <si>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</si>
  <si>
    <t>Maarek, Manuel; McGregor, Leon; Louchart, Sandy &amp; McMenemy, Ross</t>
  </si>
  <si>
    <t>2019 4th Ieee European Symposium on Security and Privacy Workshops (euros&amp;pw)</t>
  </si>
  <si>
    <t>Towards the Understanding and Classification of the Personality Traits of Software Development Practitioners: Situational Context Cards Approach</t>
  </si>
  <si>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</si>
  <si>
    <t>Yilmaz, Murat &amp; O'Connor, Rory V.</t>
  </si>
  <si>
    <t>2012 38th Euromicro Conference on Software Engineering and Advanced Applications (seaa)</t>
  </si>
  <si>
    <t>ASELSAN A S; Turkish Aerosp Industries, Inc (TAI); Sci &amp; Technol ResEOLEOLCouncil Turkey (TUBITAK); Middle E Tech Univ; IEEE Comp Soc</t>
  </si>
  <si>
    <t>On the Understanding of Gamification in Blockchain Systems</t>
  </si>
  <si>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</si>
  <si>
    <t>Parizi, Reza M. &amp; Dehghantanha, Ali</t>
  </si>
  <si>
    <t>2018 Ieee 6th International Conference on Future Internet of Things and Cloud Workshops (w-ficloud 2018)</t>
  </si>
  <si>
    <t>Improving programming education through gameful, formative feedback</t>
  </si>
  <si>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</si>
  <si>
    <t>Fuchs, Markus &amp; Wolff, Christian</t>
  </si>
  <si>
    <t>Proceedings of 2016 Ieee Global Engineering Education Conference (educon2016)</t>
  </si>
  <si>
    <t>IEEE; Khalifa Univ; ETISALAT BT Innovat Ctr; EARTH; GAL</t>
  </si>
  <si>
    <t>Analysis of Linear Sequential and Extreme Programming Development Methodology for a Gaming Application</t>
  </si>
  <si>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</si>
  <si>
    <t>Sharma, Pooja &amp; Hasteer, Nitasha</t>
  </si>
  <si>
    <t>2016 International Conference on Communication and Signal Processing (iccsp), Vol. 1</t>
  </si>
  <si>
    <t>IEEE; IEEE Madras Sect</t>
  </si>
  <si>
    <t>Challenges of gamification in software process improvement</t>
  </si>
  <si>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</si>
  <si>
    <t>Alhammad, Manal M. &amp; Moreno, Ana M.</t>
  </si>
  <si>
    <t>Journal of Software-evolution and Process</t>
  </si>
  <si>
    <t>e2231</t>
  </si>
  <si>
    <t>Detecting Source Code Hotspot in Games Software Using Call Flow Analysis</t>
  </si>
  <si>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</si>
  <si>
    <t>Morisaki, Shoji; Kasai, Norimitsu; Kanamori, Koyo &amp; Yamamoto, Shuichiro</t>
  </si>
  <si>
    <t>2019 20th Ieee/acis International Conference on Software Engineering, Artificial Intelligence, Networking and Parallel/distributed Computing (snpd)</t>
  </si>
  <si>
    <t>Inst Elect &amp; Elect Engineers; Int Assoc Comp &amp; Informat Sci; IEEE CompEOLEOLSoc</t>
  </si>
  <si>
    <t>Automatic Evolution of Java-Written Game Heuristics</t>
  </si>
  <si>
    <t>Orlov, Michael; Bregman, Carmel &amp; Sipper, Moshe</t>
  </si>
  <si>
    <t>A Systematic Mapping Study of MMOG Backend Architectures</t>
  </si>
  <si>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</si>
  <si>
    <t>Kasenides, Nicos &amp; Paspallis, Nearchos</t>
  </si>
  <si>
    <t>264</t>
  </si>
  <si>
    <t>Metamorphic Testing of an Artificially Intelligent Chess Game</t>
  </si>
  <si>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</si>
  <si>
    <t>Liaqat, Aisha; Sindhu, Muddassar Azam &amp; Siddiqui, Ghazanfar Farooq</t>
  </si>
  <si>
    <t>174179--174190</t>
  </si>
  <si>
    <t>A systematic review on software engineering in pervasive games development</t>
  </si>
  <si>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</si>
  <si>
    <t>Viana, Ricardo; Ponte, Nayane; Trinta, Fernando &amp; Viana, Windson</t>
  </si>
  <si>
    <t>2014 Brazilian Symposium on Computer Games and Digital Entertainment (sbgames 2014)</t>
  </si>
  <si>
    <t>SEBRAE; Minist Commun; Conselho Nacl Desenvolvimento Cientifico &amp;EOLEOLTecnologico; CAPES; Unity; City Porto Alegre, Innovat Off; AgenciaEOLEOLGaucha Desenvolvimento &amp; Promocao Investimento; Aquiris; Google;EOLEOLBrazilian Comp Soc, Special Comm Games; Brazilian Assoc DevelopersEOLEOLDigital Games; Governo Fed Brasil</t>
  </si>
  <si>
    <t>A Gamified Tool for Motivating Developers to Remove Warnings of Bug Pattern Tools</t>
  </si>
  <si>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</si>
  <si>
    <t>Arai, Satoshi; Sakamoto, Kazunori; Washizaki, Hironori &amp; Fukazawa, Yoshiaki</t>
  </si>
  <si>
    <t>2014 6th International Workshop on Empirical Software Engineering in Practice (iwesep 2014)</t>
  </si>
  <si>
    <t>37--42</t>
  </si>
  <si>
    <t>Collaborative Augmented Reality for Chess Game in Handheld Devices</t>
  </si>
  <si>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</si>
  <si>
    <t>Yusof, Cik Suhaimi; Low, Tian Sheng; Ismail, Ajune Wanis &amp; Sunar, Mohd Shahrizal</t>
  </si>
  <si>
    <t>2019 Ieee Conference on Graphics and Media (game)</t>
  </si>
  <si>
    <t>IEEE; IEEE Comp Soc Malaysia</t>
  </si>
  <si>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</si>
  <si>
    <t>276--288</t>
  </si>
  <si>
    <t>Flow and Grit by Design: Exploring Gamification in Facilitating Adherence to Swallowing Therapy</t>
  </si>
  <si>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</si>
  <si>
    <t>Constantinescu, Gabriela; Rieger, Jana; Mummery, Kerry &amp; Hodgetts, William</t>
  </si>
  <si>
    <t>American Journal of Speech-language Pathology</t>
  </si>
  <si>
    <t>1296--1303</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</si>
  <si>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</si>
  <si>
    <t>Ieee Transactions on Visualization and Computer Graphics</t>
  </si>
  <si>
    <t>IEEE; IEEE Comp Soc; IEEE Comp Soc, Visualizat &amp; Graph Tech Comm</t>
  </si>
  <si>
    <t>A systematic mapping study on game-related methods for software engineering education</t>
  </si>
  <si>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</si>
  <si>
    <t>Souza, Mauricio R. de A.; Veado, Lucas; Moreira, Renata Teles; Figueiredo, Eduardo &amp; Costa, Heitor</t>
  </si>
  <si>
    <t>201--218</t>
  </si>
  <si>
    <t>Towards Gamification in Software Traceability: Between Test and Code Artifacts</t>
  </si>
  <si>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</si>
  <si>
    <t>Parizi, Reza Meimandi; Kasem, Asem &amp; Abdullah, Azween</t>
  </si>
  <si>
    <t>2015 10th International Joint Conference on Software Technologies (icsoft), Vol 1</t>
  </si>
  <si>
    <t>Inst Syst &amp; Technologies Informat Control &amp; Commun; Univ Haute Alsace;EOLEOLIEICE Special Interest Grp Software Interprise Modelling; IEEE Comp SocEOLEOLTech Council Software Engn; SCITEVENTS; SCITEPRESS; Univ Upper Alsace;EOLEOLUniv Haute Alsace; IEEE Comp Soc; TCSE</t>
  </si>
  <si>
    <t>Quality of reusable game software: Empowering developers with automated quality checks</t>
  </si>
  <si>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</si>
  <si>
    <t>van Der Vegt, Wim &amp; Westera, Wim</t>
  </si>
  <si>
    <t>2019 Ieee 19th International Conference on Software Quality, Reliability and Security (qrs 2019)</t>
  </si>
  <si>
    <t>IEEE; IEEE Comp Soc; IEEE Reliabil Soc</t>
  </si>
  <si>
    <t>Application of the Two-Hemisphere Model Supported by BrainTool: Football Game Simulation</t>
  </si>
  <si>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</si>
  <si>
    <t>Nikiforova, Oksana; Sukovskis, Uldis &amp; Gusarovs, Konstantins</t>
  </si>
  <si>
    <t>Proceedings of the International Conference of Numerical Analysis and Applied Mathematics 2014 (icnaam-2014)</t>
  </si>
  <si>
    <t>310004</t>
  </si>
  <si>
    <t>Implementing gamification techniques into university study path - a case study</t>
  </si>
  <si>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</si>
  <si>
    <t>Laskowski, Maciej</t>
  </si>
  <si>
    <t>Proceedings of 2015 Ieee Global Engineering Education Conference (educon)</t>
  </si>
  <si>
    <t>IEEE; IAOE; CTI; IGIP; MathWorks; Republ Estonia Minist Educ &amp; Res;EOLEOLHITSA</t>
  </si>
  <si>
    <t>A Software Engineering Education Game in a 3-D Online Virtual Environment</t>
  </si>
  <si>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</si>
  <si>
    <t>Wang, Tao &amp; Zhu, Qing</t>
  </si>
  <si>
    <t>Proceedings of the First International Workshop on Education Technology and Computer Science, Vol Ii</t>
  </si>
  <si>
    <t>Huazhong Univ Sci &amp; Technol; Harbin Inst Technol; IEEE Harbin Sect; IEEEEOLEOLTech Comm Learning Technol; Huazhong Normal Univ; Wuhan Univ</t>
  </si>
  <si>
    <t>A Serious Game to Promote Object Oriented Programming and Software Engineering Basic Concepts Learning</t>
  </si>
  <si>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</si>
  <si>
    <t>Ramirez-Rosales, Selene; Vazquez-Reyes, Sodel; Luis Villa-Cisneros, Juan &amp; de Leon-Sigg, Maria</t>
  </si>
  <si>
    <t>Advances in the characterization of cognitive support for unit testing The bug-hunting game and the visualization arsenal</t>
  </si>
  <si>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</si>
  <si>
    <t>Prado, Marllos P. &amp; Vincenzi, Auri M. R.</t>
  </si>
  <si>
    <t>2016 Ieee 27th International Symposium on Software Reliability Engineering Workshops (issrew)</t>
  </si>
  <si>
    <t>IEEE; Carleton Univ; IEEE Comp Soc; Carleton Univ, Fac Engn &amp; Design;EOLEOLReliabil Soc</t>
  </si>
  <si>
    <t>A Case Study on the Availability of Open-Source Components for Game Development</t>
  </si>
  <si>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</si>
  <si>
    <t>Paschali, Maria-Eleni; Ampatzoglou, Apostolos; Bibi, Stamatia; Chatzigeorgiou, Alexander &amp; Stamelos, Ioannis</t>
  </si>
  <si>
    <t>Software Reuse: Bridging with Social-awareness</t>
  </si>
  <si>
    <t>149--164</t>
  </si>
  <si>
    <t>Digital Intellectual Property as a Service (DIPaaS): For Mobile Cloud Users</t>
  </si>
  <si>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</si>
  <si>
    <t>Mohiuddin, Khalid; Mohammad, Ashiquee Rasool; Sivarathri, Srinivas &amp; Lackshe, Juma Abdulkhader</t>
  </si>
  <si>
    <t>2013 International Symposium on Computational and Business Intelligence (iscbi)</t>
  </si>
  <si>
    <t>35--39</t>
  </si>
  <si>
    <t>Data Analytics for Game Development (NIER Track)</t>
  </si>
  <si>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</si>
  <si>
    <t>Hullett, Kenneth; Nagappan, Nachiappan; Schuh, Eric &amp; Hopson, John</t>
  </si>
  <si>
    <t>940--943</t>
  </si>
  <si>
    <t>Leveraging motivational theories for designing gamification for RE</t>
  </si>
  <si>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</si>
  <si>
    <t>Unkelos-Shpigel, Naomi &amp; Hadar, Irit</t>
  </si>
  <si>
    <t>2018 Ieee/acm 11th International Workshop on Cooperative and Human Aspects of Software Engineering (chase)</t>
  </si>
  <si>
    <t>Game elements in a software engineering study group: a case study</t>
  </si>
  <si>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</si>
  <si>
    <t>Fernandes Matsubara, Patricia Gomes &amp; Correa da Silva, Caroline Lima</t>
  </si>
  <si>
    <t>An Evaluation of Using a Game Development Framework in Higher Education</t>
  </si>
  <si>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</si>
  <si>
    <t>Wu, Bian; Wang, Alf Inge; Strom, Jan-Erik &amp; Kvamme, Trond Blomholm</t>
  </si>
  <si>
    <t>22nd Conference on Software Engineering Education and Training, Proceedings</t>
  </si>
  <si>
    <t>Tool-supported Collaborative Requirements Prioritisation</t>
  </si>
  <si>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</si>
  <si>
    <t>Busetta, Paolo; Kifetew, Fitsum Meshesha; Munante, Denisse; Perini, Anna; Siena, Alberto &amp; Susi, Angelo</t>
  </si>
  <si>
    <t>2017 Ieee 41st Annual Computer Software and Applications Conference (compsac), Vol 1</t>
  </si>
  <si>
    <t>Development of Game Software based on Color Universal Design</t>
  </si>
  <si>
    <t>In this study, we show the game software which can equally be enjoyed by color vision deficiencies (color anomaly). Furthermore our maze exploration game is produced in order to help promote the color perception test.</t>
  </si>
  <si>
    <t>Takemata, Kazuya; Takeda, Tsubasa; Tanaka, Misa &amp; Minamide, Akiyuki</t>
  </si>
  <si>
    <t>2016 Ieee 16th International Conference on Advanced Learning Technologies (icalt)</t>
  </si>
  <si>
    <t>IEEE; IEEE Comp Soc; IEEE Tech Comm Learning Technol; Univ Texas Austin</t>
  </si>
  <si>
    <t>Evaluating GSD-Aware: A Serious Game for Discovering Global Software Development Challenges</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</si>
  <si>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</si>
  <si>
    <t>Vizcaino, Aurora; Garcia, Felix; Rodriguez de Guzman, Ignacio Garcia &amp; Angeles Moraga, M.</t>
  </si>
  <si>
    <t>14</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</si>
  <si>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</si>
  <si>
    <t>Kumar, Balraj &amp; Sharma, Kanika</t>
  </si>
  <si>
    <t>2018 4th International Conference on Computing Sciences (iccs)</t>
  </si>
  <si>
    <t>107--114</t>
  </si>
  <si>
    <t>Repairing Games at Runtime or, How We Learned to Stop Worrying and Love Emergence</t>
  </si>
  <si>
    <t>By repairing games as they execute, Mayet lets developers focus on creating excellent gaming experiences without worrying about edge cases and untraceable bugs.</t>
  </si>
  <si>
    <t>Lewis, Chris &amp; Whitehead, Jim</t>
  </si>
  <si>
    <t>53--59</t>
  </si>
  <si>
    <t>Gamification</t>
  </si>
  <si>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</si>
  <si>
    <t>Basten, Dirk</t>
  </si>
  <si>
    <t>76--81</t>
  </si>
  <si>
    <t>Reinforcing Software Engineering Learning Through Provenance</t>
  </si>
  <si>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</si>
  <si>
    <t>Kohwalter, Troy C.; Clua, Esteban W. G. &amp; Murta, Leonardo G. P.</t>
  </si>
  <si>
    <t>2014 28th Brazilian Symposium on Software Engineering (sbes 2014)</t>
  </si>
  <si>
    <t>Univ Fed Alagoas; Ufal; CAPES; Conselho Nacl Desenvolvimento CientificoEOLEOL&amp; Tecnologico; Ines; Google; Inst Fed Alagoas; Aloo Telecom; AlagoasEOLEOLGoverno Estado, Secretaria Estado Turismo; Maceio Convent &amp; VisitorsEOLEOLBur; Soc Brasileira Computacao; Josi Mendes Consultoria &amp; Eventos;EOLEOLTransamerica Turismo; IEEE Comp Soc</t>
  </si>
  <si>
    <t>A Case Study: Integrating a Game Application-driven Approach and Social Collaborations into Software Engineering Education</t>
  </si>
  <si>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</si>
  <si>
    <t>Xu, Weifeng &amp; Frezza, Stephen</t>
  </si>
  <si>
    <t>Iceis 2011: Proceedings of the 13th International Conference on Enterprise Information Systems, Vol 4</t>
  </si>
  <si>
    <t>Inst Syst &amp; Technologies Informat, Control &amp; Commun; Chinese Acad Engn;EOLEOLNatl Nat Sci Fdn China; K C Wong Educ Fdn; Univ Reading; UFIDA SoftwareEOLEOLCo Ltd; Publishing House Elect Ind</t>
  </si>
  <si>
    <t>Experiences on the use of a game for improving learning and assessing knowledge</t>
  </si>
  <si>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</si>
  <si>
    <t>Mesquida, Antoni-Lluis &amp; Mas, Antonia</t>
  </si>
  <si>
    <t>2058--2070</t>
  </si>
  <si>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</si>
  <si>
    <t>Zimmermann, Thomas</t>
  </si>
  <si>
    <t>BDD Assemble!": A Paper-Based Game Proposal for Behavior Driven Development Design Learning"</t>
  </si>
  <si>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</si>
  <si>
    <t>Sarinho, Victor T.</t>
  </si>
  <si>
    <t>Entertainment Computing and Serious Games, Icec-jcsg 2019</t>
  </si>
  <si>
    <t>IFIP TC 14; Peruvian Govt; ICEC; JCSG Steering Grp</t>
  </si>
  <si>
    <t>Software Engineering Practices and Methods in the Game Development Industry</t>
  </si>
  <si>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</si>
  <si>
    <t>McKenzie, Timothy; Trujillo, Miguel Morales &amp; Hoermann, Simon</t>
  </si>
  <si>
    <t>Chi Play'19: Extended Abstracts of the Annual Symposium on Computer-human Interaction in Play</t>
  </si>
  <si>
    <t>ACM SIGCHI; Assoc Comp Machinery</t>
  </si>
  <si>
    <t>Towards Engineering Future Gameful Applications</t>
  </si>
  <si>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</si>
  <si>
    <t>Bucchiarone, Antonio; Cicchetti, Antonio &amp; Marconi, Annapaola</t>
  </si>
  <si>
    <t>2020 Ieee/acm 42nd International Conference on Software Engineering: New Ideas and Emerging Results (icse-nier 2020)</t>
  </si>
  <si>
    <t>IEEE; ACM; ACM SIGSOFT; IEEE Comp Soc; IEEE Tech Council Software Engn</t>
  </si>
  <si>
    <t>Learning Conceptual Modeling Design Through the Classutopia Serious Game</t>
  </si>
  <si>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</si>
  <si>
    <t>Marin, Beatriz; Larenas, Felipe &amp; Giachetti, Giovanni</t>
  </si>
  <si>
    <t>1679--1699</t>
  </si>
  <si>
    <t>Using Simulation Training Games to Create More Active and Student Centered Learning Environments for Software and Systems Engineering Education</t>
  </si>
  <si>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</si>
  <si>
    <t>Smith, Tucker; Tull, Aaron; Cooper, Kendra &amp; Longstreet, Shaun</t>
  </si>
  <si>
    <t>Simultech 2011: Proceedings of the 1st International Conference on Simulation and Modeling Methodologies, Technologies and Applications</t>
  </si>
  <si>
    <t>Inst Syst &amp; Technologies Informat, Control &amp; Commun; Soc Model &amp; SimulatEOLEOLInt; Informat Interact Intelligence; Liophant Simulat; Simulat Team</t>
  </si>
  <si>
    <t>Experience-Driven Procedural Content Generation</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</si>
  <si>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</si>
  <si>
    <t>Yannakakis, Georgios N. &amp; Togelius, Julian</t>
  </si>
  <si>
    <t>Ieee Transactions on Affective Computing</t>
  </si>
  <si>
    <t>147--161</t>
  </si>
  <si>
    <t>Gamification Solutions to Enhance Software User EngagementA Systematic Review</t>
  </si>
  <si>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</si>
  <si>
    <t>Darejeh, Ali &amp; Salim, Siti Salwah</t>
  </si>
  <si>
    <t>International Journal of Human-computer Interaction</t>
  </si>
  <si>
    <t>613--642</t>
  </si>
  <si>
    <t>RAGE Architecture for Reusable Serious Gaming Technology Components</t>
  </si>
  <si>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</si>
  <si>
    <t>van der Vegt, Wim; Westera, Wim; Nyamsuren, Enkhbold; Georgiev, Atanas &amp; Martinez Ortiz, Ivan</t>
  </si>
  <si>
    <t>UNSP 5680526</t>
  </si>
  <si>
    <t>Quality of Games for Teaching Software Engineering: An Analysis of Empirical Evidences of Digital and Non-digital Games</t>
  </si>
  <si>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</si>
  <si>
    <t>Petri, Giani; von Wangenheim, Christiane Gresse &amp; Borgatto, Adriano Ferreti</t>
  </si>
  <si>
    <t>Game Usability Heuristics (PLAY) for Evaluating and Designing Better Games: The Next Iteration</t>
  </si>
  <si>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</si>
  <si>
    <t>Desurvire, Heather &amp; Wiberg, Charlotte</t>
  </si>
  <si>
    <t>Online Communities and Social Computing, Proceedings</t>
  </si>
  <si>
    <t>557--+</t>
  </si>
  <si>
    <t>Tools for Gamification Analytics: A Survey</t>
  </si>
  <si>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</si>
  <si>
    <t>Heilbrunn, Benjamin; Herzig, Philipp &amp; Schill, Alexander</t>
  </si>
  <si>
    <t>2014 Ieee/acm 7th International Conference on Utility and Cloud Computing (ucc)</t>
  </si>
  <si>
    <t>IEEE; IEEE Comp Soc; ACM; TCSC IEEE; Sigarch</t>
  </si>
  <si>
    <t>Gamification in Requirements Engineering: a Systematic Review</t>
  </si>
  <si>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</si>
  <si>
    <t>Cursino, Rodrigo; Ferreira, Daniel; Lencastre, Maria; Fagundes, Roberta &amp; Pimentel, Joao</t>
  </si>
  <si>
    <t>2018 11th International Conference on the Quality of Information and Communications Technology (quatic)</t>
  </si>
  <si>
    <t>119--125</t>
  </si>
  <si>
    <t>The Diversity of Gamification Evaluation in the Software Engineering Education and Industry: Trends, Comparisons and Gaps</t>
  </si>
  <si>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</si>
  <si>
    <t>Barbosa Monteiro, Rodrigo Henrique; de Almeida Souza, Mauricio Ronny; Bezerra Oliveira, Sandro Ronaldo; Portela, Carlos dos Santos &amp; de Cristo Lobato, Cesar Elias</t>
  </si>
  <si>
    <t>2021 Ieee/acm 43rd International Conference on Software Engineering: Joint Track on Software Engineering Education and Training (icse-jseet 2021)</t>
  </si>
  <si>
    <t>Designing a Serious Game For In-Field Interventions To Promote Nightlife Well-Being</t>
  </si>
  <si>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</si>
  <si>
    <t>Gamberini, Luciano; Zamboni, Luca; Privitera, Alessandro; De Giuli, Gianni; Villa, Chiara &amp; Spagnolli, Anna</t>
  </si>
  <si>
    <t>Annual Review of Cybertherapy and Telemedicine 2013: Positive Technology and Health Engagement for Healthy Living and Active Ageing</t>
  </si>
  <si>
    <t>70--74</t>
  </si>
  <si>
    <t>Gamification in Software Engineering Education</t>
  </si>
  <si>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</si>
  <si>
    <t>Ivanova, G.; Kozov, V. &amp; Zlatarov, P.</t>
  </si>
  <si>
    <t>Creative Agents and Triggers (CAT) game design method: For Crisis Communication</t>
  </si>
  <si>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</si>
  <si>
    <t>Dowd, Cate</t>
  </si>
  <si>
    <t>Proceedings of the Ieee Virtual Worlds for Serious Applications</t>
  </si>
  <si>
    <t>IEEE; gamebasedleaarning; BECTA; Coventry Univ; Serious Games Inst</t>
  </si>
  <si>
    <t>A Gamification Technique for Motivating Students to Learn Code Readability in Software Engineering</t>
  </si>
  <si>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</si>
  <si>
    <t>Mi, Qing; Keung, Jacky; Mei, Xiupei; Xiao, Yan &amp; Chan, W. K.</t>
  </si>
  <si>
    <t>2018 International Symposium on Educational Technology (iset)</t>
  </si>
  <si>
    <t>IEEE Kansai Sect; City Univ Hong Kong; Japan Assoc Educ Media Study;EOLEOLJapan Soc Educ Technol; Hong Kong Soc Multimedia &amp; Image Comp</t>
  </si>
  <si>
    <t>Teaching Software Engineering Topics Through Pedagogical Game Design Patterns: An Empirical Study</t>
  </si>
  <si>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</si>
  <si>
    <t>Flores, Nuno; Paiva, Ana C. R. &amp; Cruz, Nuno</t>
  </si>
  <si>
    <t>153</t>
  </si>
  <si>
    <t>Game-based Learning in Requirements Engineering: An Overview</t>
  </si>
  <si>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</si>
  <si>
    <t>Soo, Mei Teng &amp; Aris, Hazleen</t>
  </si>
  <si>
    <t>2018 Ieee Conference on E-learning, E-management and E-services (ic3e)</t>
  </si>
  <si>
    <t>A role-playing game for a software engineering lab: developing a product line</t>
  </si>
  <si>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</si>
  <si>
    <t>Zuppiroli, Sara; Ciancarini, Paolo &amp; Gabbrielli, Maurizio</t>
  </si>
  <si>
    <t>Heuristic usability evaluation on games: a modular approach</t>
  </si>
  <si>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</si>
  <si>
    <t>Yanez-Gomez, Rosa; Luis Font, Juan; Cascado-Caballero, Daniel &amp; Sevillano, Jose-Luis</t>
  </si>
  <si>
    <t>4937--4964</t>
  </si>
  <si>
    <t>Cybertext redux: using digital game-based learning to teach L2 vocabulary, reading, and culture</t>
  </si>
  <si>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</si>
  <si>
    <t>Neville, David O.; Shelton, Brett E. &amp; McInnis, Brian</t>
  </si>
  <si>
    <t>Computer Assisted Language Learning</t>
  </si>
  <si>
    <t>409--424</t>
  </si>
  <si>
    <t>Cross-Platform Games in Kotlin</t>
  </si>
  <si>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</si>
  <si>
    <t>Lucas, Simon M.</t>
  </si>
  <si>
    <t>Encore: Atari's Second System A design story</t>
  </si>
  <si>
    <t>Decuir, Joseph</t>
  </si>
  <si>
    <t>Ieee Consumer Electronics Magazine</t>
  </si>
  <si>
    <t>40--50</t>
  </si>
  <si>
    <t>A Survey of Solutions for Game Engines in the Development of Immersive Applications for Multi-projection Systems as Base for a Generic Solution Design</t>
  </si>
  <si>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</si>
  <si>
    <t>Popolin Neto, Mario &amp; Ferreira Brega, Jose Remo</t>
  </si>
  <si>
    <t>2015 Xvii Symposium on Virtual and Augmented Reality</t>
  </si>
  <si>
    <t>Insper; Sociedade Brasileira Computacao; CAPES; FAPESP; FACCAMP; NVIDIA;EOLEOLIntel; Absolute Technol; ESI; Epson</t>
  </si>
  <si>
    <t>The Influence of Ubiquity on Screen-Based Interfaces</t>
  </si>
  <si>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</si>
  <si>
    <t>Petty, Sheila &amp; Benedicenti, Luigi</t>
  </si>
  <si>
    <t>Active Media Technology</t>
  </si>
  <si>
    <t>York Univ; Univ Regina</t>
  </si>
  <si>
    <t>Combining cognitive, semiotic and discourse analysis to explore the power of notations in visual programming</t>
  </si>
  <si>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</si>
  <si>
    <t>Ferreira, Juliana J.; de Souza, Clarisse S.; de Castro Salgado, Luciana C.; Slaviero, Cleyton; Leitao, Carla F. &amp; Moreira, Fabio de F.</t>
  </si>
  <si>
    <t>2012 Ieee Symposium on Visual Languages and Human-centric Computing (vl/hcc)</t>
  </si>
  <si>
    <t>IEEE; IEEE Comp Soc; Univ Salerno; Natl Sci Fdn (NSF); Microsoft Res;EOLEOLItalSyst s r l; UniCredit; Univ Salerno, Dept Comp Sci</t>
  </si>
  <si>
    <t>Serious Games when used to Learn Software Processes: An Analysis from a Pedagogical Perspective</t>
  </si>
  <si>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</si>
  <si>
    <t>Jimenez-Hernandez, Erendira M.; Oktaba, Hanna; Piattini, Mario &amp; Diaz-Barriga, Frida</t>
  </si>
  <si>
    <t>2017 5th International Conference in Software Engineering Research and Innovation (conisoft 2017)</t>
  </si>
  <si>
    <t>The Special Track 'Games Engineering' at EDUCON 2017</t>
  </si>
  <si>
    <t>Utesch, Matthias</t>
  </si>
  <si>
    <t>Proceedings of 2017 Ieee Global Engineering Education Conference (educon2017)</t>
  </si>
  <si>
    <t>IEEE; Greek Minist Educ Res &amp; Religious Affairs; Univ Piraeus; TEI; UnivEOLEOLPiraeus, Res Ctr; MathWorks; Hellenic Open Univ; Hellenic Air ForceEOLEOLAcad; Piraeus Univ Appl Sci; IEEE Educ Soc, Reg 8</t>
  </si>
  <si>
    <t>Cloud gaming has been attracting increasing attention in the game industry. Nevertheless, the benefits of cloud-gaming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cloud-gaming services.</t>
  </si>
  <si>
    <t>Cai, Wei; Chi, Fangyuan; Wang, Xiaofei &amp; Leung, Victor C. M.</t>
  </si>
  <si>
    <t>Ieee Cloud Computing</t>
  </si>
  <si>
    <t>70--80</t>
  </si>
  <si>
    <t>A Review and Development of 3-D Accelerator Technology for Games</t>
  </si>
  <si>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</si>
  <si>
    <t>Xu, Huang &amp; CuiPing, Wang</t>
  </si>
  <si>
    <t>Iitsi 2009: Second International Symposium on Intelligent Information Technology and Security Informatics</t>
  </si>
  <si>
    <t>Peoples Friendship Univ Russia; Guangdong Univ Business Studies; NatlEOLEOLChung Hsing Univ; Shanghai Inst Elect; Jiangsu Univ; Hunan Univ</t>
  </si>
  <si>
    <t>Designing a Serious Game: Teaching Developers to Embed Privacy into Software Systems</t>
  </si>
  <si>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</si>
  <si>
    <t>Arachchilage, Nalin Asanka Gamagedara &amp; Hameed, Mumtaz Abdul</t>
  </si>
  <si>
    <t>2020 35th Ieee/acm International Conference on Automated Software Engineering Workshops (asew 2020)</t>
  </si>
  <si>
    <t>Inst Elect &amp; Elect Engineers; Assoc Comp Machinery; IEEE Comp Soc</t>
  </si>
  <si>
    <t>The effect of uncertainty on learning in game-like environments</t>
  </si>
  <si>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</si>
  <si>
    <t>Ozcelik, Erol; Cagiltay, Nergiz Ercil &amp; Ozcelik, Nese Sahin</t>
  </si>
  <si>
    <t>12--20</t>
  </si>
  <si>
    <t>Ludic practices to support the development of software engineering educational games: a systematic review</t>
  </si>
  <si>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</si>
  <si>
    <t>de Souza Zambon, Claudia Neli &amp; Thiry, Marcello</t>
  </si>
  <si>
    <t>2018 Xliv Latin American Computer Conference (clei 2018)</t>
  </si>
  <si>
    <t>Latin Amer Ctr Comp Studies</t>
  </si>
  <si>
    <t>The effects of students' motivation, cognitive load and learning anxiety in gamification software engineering education: a structural equation modeling study</t>
  </si>
  <si>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</si>
  <si>
    <t>Su, Chung-Ho</t>
  </si>
  <si>
    <t>10013--10036</t>
  </si>
  <si>
    <t>The Development of a Multiplayer Game for Education of Hospital Management</t>
  </si>
  <si>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</si>
  <si>
    <t>Takemura, Tadamasa; Tanaka, Toshiyuki; Okamoto, Kazuya; Kume, Naoto; Kuroda, Tomohiro; Hirose, Masahiro &amp; Yoshihara, Hiroyuki</t>
  </si>
  <si>
    <t>Medinfo 2013: Proceedings of the 14th World Congress on Medical and Health Informatics, Pts 1 and 2</t>
  </si>
  <si>
    <t>1212--1212</t>
  </si>
  <si>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</si>
  <si>
    <t>Buday, Richard</t>
  </si>
  <si>
    <t>38--42</t>
  </si>
  <si>
    <t>The effects of game-based learning in the acquisition of soft skills" on undergraduate software engineering courses: A systematic literature review"</t>
  </si>
  <si>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</si>
  <si>
    <t>Garcia, Ivan; Pacheco, Carla; Mendez, Francisco &amp; Calvo-Manzano, Jose A.</t>
  </si>
  <si>
    <t>1327--1354</t>
  </si>
  <si>
    <t>Rubber Ball to Cloud Rehabilitation (c) Musing on the Future of Therapy</t>
  </si>
  <si>
    <t>Burdea, Grigore C.</t>
  </si>
  <si>
    <t>2009 Virtual Rehabilitation International Conference</t>
  </si>
  <si>
    <t>50--50</t>
  </si>
  <si>
    <t>Teaching How to Program using Automated Assessment and Functional Glossy Games (Experience Report)</t>
  </si>
  <si>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</si>
  <si>
    <t>Almeida, Jose Bacelar; Cunha, Alcino; Macedo, Nuno; Pacheco, Hugo &amp; Proenca, Jose</t>
  </si>
  <si>
    <t>Proceedings of the Acm on Programming Languages</t>
  </si>
  <si>
    <t>Assoc Comp Machinery; Ahrefs; Jane Street; Standard Chartered; MachineEOLEOLIntelligence Res Inst; Jet; Dfinity; Moz:lla; Facebook; Northwestern,EOLEOLMccCormick Sch Engn; Bloomberg; CalPoly; Digital Asset; Galois; Kadena;EOLEOLMicrosoft Res; Oracle; Tweag io; Erlang; Google; Intellifactory;EOLEOLObsidian Syst; Systor Vest; Well Typed; ACM SIGPLAN</t>
  </si>
  <si>
    <t>Teaching and Learning Object-oriented Analysis and Design with 3D Game</t>
  </si>
  <si>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</si>
  <si>
    <t>Inayat, Irum; Inayat, Zubaria &amp; ul Amin, Rooh</t>
  </si>
  <si>
    <t>Proceedings of 14th International Conference on Frontiers of Information Technology Proceedings - Fit 2016</t>
  </si>
  <si>
    <t>IEEE Comp Soc; IEEE; IEEE Comp Soc Tech Comm Scalable Comp &amp; Green Comp;EOLEOLIEEE Ind Elect Soc</t>
  </si>
  <si>
    <t>A Meta-model for Developing Simulation Games in Higher Education and Professional Development Training</t>
  </si>
  <si>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</si>
  <si>
    <t>Longstreet, C. Shaun &amp; Cooper, Kendra</t>
  </si>
  <si>
    <t>An Empirical Study of Early Access Games on the Steam Platform</t>
  </si>
  <si>
    <t>Proceedings 2018 Ieee/acm 40th International Conference on Software Engineering (icse)</t>
  </si>
  <si>
    <t>IEEE; Assoc Comp Machinery; IEEE Comp Soc; Microsoft Res</t>
  </si>
  <si>
    <t>Generic Evaluation Framework for Games Development Methodology</t>
  </si>
  <si>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</si>
  <si>
    <t>Al-azawi, Rula; Ayesh, Aladdin &amp; Al Obaidy, Mohaned</t>
  </si>
  <si>
    <t>2013 Third International Conference on Communications and Information Technology (iccit)</t>
  </si>
  <si>
    <t>55--60</t>
  </si>
  <si>
    <t>Three-Subagent Adapting Architecture for Fighting Videogames</t>
  </si>
  <si>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</si>
  <si>
    <t>Ortiz B, Simon E.; Moriyarna, Koichi; Fukui, Ken-ichi; Kurihara, Satoshi &amp; Numao, Masayuki</t>
  </si>
  <si>
    <t>Pricai 2010: Trends in Artificial Intelligence</t>
  </si>
  <si>
    <t>Air Force Off Sci Res; Asian Off Aerospace R&amp;D; Off Naval Res Sci &amp;EOLEOLTechnol; Natl Res Fdn Korea; Elect &amp; Telecommunicat Res Inst; LG CNS;EOLEOLAllen Kt; Soongsil Univ; SoftonNet; Saltlux; CRH Human Cognit &amp; Env;EOLEOLKorea Tourism Org; Daegu Convent &amp; Visitors Bur</t>
  </si>
  <si>
    <t>Whack-a-Meltdown: Microarchitectural Security Games</t>
  </si>
  <si>
    <t>Genkin, Daniel &amp; Yarom, Yuval</t>
  </si>
  <si>
    <t>95--98</t>
  </si>
  <si>
    <t>Defining an Iterative ISO/IEC 29110 Deployment Package for Game Developers</t>
  </si>
  <si>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</si>
  <si>
    <t>Kasurinen, Jussi &amp; Smolander, Kari</t>
  </si>
  <si>
    <t>107--125</t>
  </si>
  <si>
    <t>Transparently Teaching in the Context of Game-based Learning: the Case of SimulES-W</t>
  </si>
  <si>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</si>
  <si>
    <t>Monsalve, Elizabeth Suescun; Sampaio do Prado Leite, Julio Cesar &amp; Werneck, Vera Maria B.</t>
  </si>
  <si>
    <t>2015 Ieee/acm 37th Ieee International Conference on Software Engineering, Vol 2</t>
  </si>
  <si>
    <t>IEEE computer society; Technical Council on Software Engineering;EOLEOLAssociation for Computing Machinery; SPECIAL INTEREST GROUP IN SOFTWAREEOLEOLENGINEERING; Advancing computing as a science &amp; Profession</t>
  </si>
  <si>
    <t>Personalized Rooms Based Recommendation as a Mean for Increasing Students' Activity</t>
  </si>
  <si>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</si>
  <si>
    <t>Gondova, Veronika; Labaj, Martin &amp; Bielikova, Maria</t>
  </si>
  <si>
    <t>Adaptive and Adaptable Learning, Ec-tel 2016</t>
  </si>
  <si>
    <t>591--594</t>
  </si>
  <si>
    <t>Educational Innovations and Gamification for Fostering Training and Testing in Software Implementation Projects</t>
  </si>
  <si>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</si>
  <si>
    <t>Yordanova, Zornitsa</t>
  </si>
  <si>
    <t>Software Business (icsob 2019)</t>
  </si>
  <si>
    <t>293--305</t>
  </si>
  <si>
    <t>Empirical Analysis of User Data in Game Software Development The Story of Project Gotham Racing 4</t>
  </si>
  <si>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</si>
  <si>
    <t>Proceedings of the Acm-ieee International Symposium on Empirical Software Engineering and Measurement (esem'12)</t>
  </si>
  <si>
    <t>IEEE; Assoc Comp Machinery (ACM); ACM Special Interest Grp Software EngnEOLEOL(SIGSOFT); IEEE Comp Soc (CS)</t>
  </si>
  <si>
    <t>Virtual reality software package for implementing motor learning and rehabilitation experiments</t>
  </si>
  <si>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</si>
  <si>
    <t>Crocetta, Tania Brusque; de Araujo, Luciano Vieira; Guarnieri, Regiani; Massetti, Thais; Inocncio Borba Ferreira, Fernando Henrique; de Abreu, Luiz Carlos &amp; de Mello Monteiro, Carlos Bandeira</t>
  </si>
  <si>
    <t>199--209</t>
  </si>
  <si>
    <t>Game Architecture for teaching-learning process: an application on an undergraduate course</t>
  </si>
  <si>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</si>
  <si>
    <t>Amaral, Heber; Braga, Jose Luis &amp; Galvao, Aziz</t>
  </si>
  <si>
    <t>2013 Ieee International Games Innovation Conference (igic)</t>
  </si>
  <si>
    <t>Tutorial: Service-Oriented Architecture (SOA) Development for Serious Games</t>
  </si>
  <si>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</si>
  <si>
    <t>Carvalho, Maira B.; Hu, Jun; Bellotti, Francesco; De Gloria, Alessandro &amp; Rauterberg, Matthias</t>
  </si>
  <si>
    <t>Norwegian Univ Sci &amp; Technol; Int Federat Informat Proc; Res Council ofEOLEOLNorway; Trondheim Municipal; Brainstorm; SINTEF; Adressavisen; Kahoot;EOLEOLNxtMedia; Interact Design Fdn; ERCIM; JoinGame</t>
  </si>
  <si>
    <t>Toward a Framework for Prototyping Physical Interfaces in Multiplayer Gaming: TwinSpace Experiences</t>
  </si>
  <si>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</si>
  <si>
    <t>Reilly, Derek; Tang, Anthony; Wu, Andy; Mathiasen, Niels; Echenique, Andy; Massey, Jonathan; Rouzati, Hafez &amp; Chamoli, Shashank</t>
  </si>
  <si>
    <t>Linking Personality Traits and Interpersonal Skills to Gamification Awards</t>
  </si>
  <si>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</si>
  <si>
    <t>Papoutsoglou, Maria; Kapitsaki, Georgia M. &amp; Mittas, Nikolaos</t>
  </si>
  <si>
    <t>Play-testing and Requirements Engineering: Implications for Research and Teaching</t>
  </si>
  <si>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</si>
  <si>
    <t>Daneva, Maya</t>
  </si>
  <si>
    <t>2015 Ieee/acm 2nd International Workshop on Requirements Engineering and Testing (ret)</t>
  </si>
  <si>
    <t>IEEE; ACM; IEEE Comp Soc; IEEE Comp Soc Tech Council Software Engn;EOLEOLAssoc Comp Machinery Special Interest Grp Software Engn</t>
  </si>
  <si>
    <t>On-Demand Automated Traceability Maintenance and Evolution</t>
  </si>
  <si>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</si>
  <si>
    <t>Javed, Muhammad Atif; Muram, Faiz U. L. &amp; Zdun, Uwe</t>
  </si>
  <si>
    <t>New Opportunities for Software Reuse</t>
  </si>
  <si>
    <t>111--120</t>
  </si>
  <si>
    <t>Educational Games for Self Learning in Introductory Programming Courses - a Straightforward Design Approach with Progression Mechanisms</t>
  </si>
  <si>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</si>
  <si>
    <t>Ljungkvist, Peter &amp; Mozelius, Peter</t>
  </si>
  <si>
    <t>A Model to Support Outside Classroom Learning</t>
  </si>
  <si>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</si>
  <si>
    <t>Belkhouche, Boumediene; Ismail, Heba &amp; Ramsi, Fatmah</t>
  </si>
  <si>
    <t>Proceedings of 2019 Ieee Global Engineering Education Conference (educon)</t>
  </si>
  <si>
    <t>IEEE; Amer Univ Dubai, Sch Engn; IEEE Educ Soc; MathWorks; EdNex;EOLEOLQuanser</t>
  </si>
  <si>
    <t>An Experimental Study on Robustness and Responsiveness Testing of Iranian Android Games</t>
  </si>
  <si>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</si>
  <si>
    <t>Paydar, Samad &amp; Azamnouri, Aidin</t>
  </si>
  <si>
    <t>2018 8th International Conference on Computer and Knowledge Engineering (iccke)</t>
  </si>
  <si>
    <t>Ferdowsi Univ Mashhad, Comp Engn Dept</t>
  </si>
  <si>
    <t>Building Connect6 Opening by Using the Monte Carlo Tree Search</t>
  </si>
  <si>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</si>
  <si>
    <t>Yang, Jung-Kuei &amp; Tseng, Ping-Jung</t>
  </si>
  <si>
    <t>2016 Eighth International Conference on Advanced Computational Intelligence (icaci)</t>
  </si>
  <si>
    <t>331--336</t>
  </si>
  <si>
    <t>Beyond Badges - Gamification for the Real World</t>
  </si>
  <si>
    <t>Entis, Glenn</t>
  </si>
  <si>
    <t>Linking Rules and Conceptual Model in a Domain Specific Language</t>
  </si>
  <si>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</si>
  <si>
    <t>Ton, Long-Phuoc &amp; Truong, Thai-Minh</t>
  </si>
  <si>
    <t>2015 International Conference on Advanced Computing and Applications (acomp)</t>
  </si>
  <si>
    <t>Ho Chi Minh City Univ Technol; Vietnam Natl Univ HCMC; Fac Comp Sci &amp;EOLEOLEngn; Adv Comp Lab; Off Naval Res Global; HP &amp; Intel Corp; U S Army Res,EOLEOLDept &amp; Engn Command; Data Secur Appl Res Lab</t>
  </si>
  <si>
    <t>An Automated Model Based Testing Approach for Platform Games</t>
  </si>
  <si>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</si>
  <si>
    <t>Iftikhar, Sidra; Iqbal, Muhammad Zohaib; Khan, Muhammad Uzair &amp; Mahmood, Wardah</t>
  </si>
  <si>
    <t>2015 Acm/ieee 18th International Conference on Model Driven Engineering Languages and Systems (models)</t>
  </si>
  <si>
    <t>IEEE; IEEE Comp Soc; Asso Computing Machinery; SigSoft; Asso EnterpriseEOLEOLArchitects; Eclipse; CEA</t>
  </si>
  <si>
    <t>Towards interactive narrative medicine.</t>
  </si>
  <si>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</si>
  <si>
    <t>Cavazza, Marc &amp; Charles, Fred</t>
  </si>
  <si>
    <t>59--65</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</si>
  <si>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 All rights reserved.</t>
  </si>
  <si>
    <t>25--36</t>
  </si>
  <si>
    <t>Integrating Serious Games as Learning Resources in a Software Project Management Course: the Case of ProDec</t>
  </si>
  <si>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</si>
  <si>
    <t>Calderon, Alejandro; Ruiz, Mercedes &amp; Orta, Elena</t>
  </si>
  <si>
    <t>2017 Ieee/acm 1st International Workshop on Software Engineering Curricula for Millennials (secm)</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</si>
  <si>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</si>
  <si>
    <t>Miljanovic, Michael A. &amp; Bradbury, Jeremy S.</t>
  </si>
  <si>
    <t>Output e.g. audio output, advertising method for game advertising market, involves providing game application, additional executable code and advertising information to client node, where information is output from output device of node</t>
  </si>
  <si>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</si>
  <si>
    <t>BESER, J.; ROM H, S. &amp; RUNDSTEIN, O.</t>
  </si>
  <si>
    <t>Programming design and object-oriented development paradigms of an Android-based distributed social game system</t>
  </si>
  <si>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</si>
  <si>
    <t>Sbirna, Sebastian &amp; Sbirna, Liana Simona</t>
  </si>
  <si>
    <t>2018 22nd International Conference on System Theory, Control and Computing (icstcc)</t>
  </si>
  <si>
    <t>Inst Elect &amp; Elect Engineers; Dunarea Jos Univ Galati, Fac AutomatEOLEOLControl, Comp, Elect &amp; Elect Engn; Politehnica Univ Timisoara, FacEOLEOLAutomat &amp; Comp, Dept Automat &amp; Applied Informat, Dept Comp &amp; InformatEOLEOLTechnol; Univ Craiova, Fac Automat, Comp &amp; Elect; Gheorghe Asachi TechEOLEOLUniv Iasi, Fac Automat Control &amp; Comp Engn; Control Syst, Comp &amp; ElectEOLEOLEngn Soc Galati; IEEE Control Syst Soc; ASTI Automat Srl; Electro TotalEOLEOLSrl; Continental Automot Romania Srl</t>
  </si>
  <si>
    <t>Teaching ISO/IEC 12207 software lifecycle processes: A serious game approach</t>
  </si>
  <si>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</si>
  <si>
    <t>Aydan, Ufuk; Yilmaz, Murat; Clarke, Paul M. &amp; O'Connor, Rory V.</t>
  </si>
  <si>
    <t>Computer Standards &amp; Interfaces</t>
  </si>
  <si>
    <t>129--138</t>
  </si>
  <si>
    <t>A Conceptual Model for Educational Game Authoring: A Showcase in Math Games</t>
  </si>
  <si>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</si>
  <si>
    <t>Baldeon, Johan; Puig, Anna; Rodriguez, Inmaculada; Muriel, Cristian &amp; Zardain, Leandro</t>
  </si>
  <si>
    <t>347--361</t>
  </si>
  <si>
    <t>Discovering the Essence of Software Engineering an Integrated Game-Based Approach based on the SEMAT Essence Specification</t>
  </si>
  <si>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</si>
  <si>
    <t>Pieper, Joeran</t>
  </si>
  <si>
    <t>Software Architectures for Implementing Achievement Badges - Practical Experiences</t>
  </si>
  <si>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</si>
  <si>
    <t>Haaranen, Lassi; Hakulinen, Lasse; Ihantola, Petri &amp; Korhonen, Ari</t>
  </si>
  <si>
    <t>2014 International Conference on Teaching and Learning in Computing and Engineering (latice)</t>
  </si>
  <si>
    <t>Univ Teknologi Malaysia; Uppsala Univ; IEEE Comp Soc; IEEE Comp SocEOLEOLSpecial Tech Community Educ; IEEE</t>
  </si>
  <si>
    <t>An Approach to Evaluation Component Design in Building Serious Game</t>
  </si>
  <si>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</si>
  <si>
    <t>Liu, Sanya &amp; Ding, Wan</t>
  </si>
  <si>
    <t>Learning by Playing: Game-based Education System Design and Development</t>
  </si>
  <si>
    <t>Developing a Game Server for Humans and Bots</t>
  </si>
  <si>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</si>
  <si>
    <t>Dikaros, Nikos &amp; Kalles, Dimitris</t>
  </si>
  <si>
    <t>Artificial Intelligence: Methods and Applications</t>
  </si>
  <si>
    <t>Univ Ioannina, Dept Comp Sci &amp; Engn; Hellen Artificial Intelligence Soc;EOLEOLHellen Open Univ; Klidarithmos Publicat</t>
  </si>
  <si>
    <t>Languages of Games and Play: A Systematic Mapping Study</t>
  </si>
  <si>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</si>
  <si>
    <t>van Rozen, Riemer</t>
  </si>
  <si>
    <t>GE526: A Dataset of Open-Source Game Engines</t>
  </si>
  <si>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</si>
  <si>
    <t>Vagavolu, Dheeraj; Agrahari, Vartika; Chimalakonda, Sridhar &amp; Venigalla, Akhila Sri Manasa</t>
  </si>
  <si>
    <t>2021 Ieee/acm 18th International Conference on Mining Software Repositories (msr 2021)</t>
  </si>
  <si>
    <t>IEEE; Assoc Comp Machinery; IEEE Comp Soc; IEEE Tech Council SoftwareEOLEOLEngn; ACM Special Interest Grp Software Engn</t>
  </si>
  <si>
    <t>SOA Applied: Engineering Software as Processing Unit of a Serious Game</t>
  </si>
  <si>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</si>
  <si>
    <t>Schwarz, Daniel; Soebke, Heinrich; Hofmann, Andreas F.; Angermair, Gerald; Schnatmann, Lars &amp; Londong, Joerg</t>
  </si>
  <si>
    <t>Games and Learning Alliance, Gala 2016</t>
  </si>
  <si>
    <t>Serious Games Soc; Utrecht Univ, Ctr Game Res</t>
  </si>
  <si>
    <t>Automatic Quiz Generation for the Elderly</t>
  </si>
  <si>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</si>
  <si>
    <t>Chen, Weiqin &amp; Samuelsen, Jeanette</t>
  </si>
  <si>
    <t>Assistive Technology: Building Bridges</t>
  </si>
  <si>
    <t>Diamond Congress Ltd; John Neumann Comp Soc; Univ Pannonia, Lab VirtualEOLEOLEnvironm &amp; Imaging Technologies; Assoc Advancement Assist Technol BoardEOLEOL&amp; Secretariat</t>
  </si>
  <si>
    <t>Creating a Serious Game for Health.</t>
  </si>
  <si>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</si>
  <si>
    <t>Clochesy, John M.; Buchner, Marc; Hickman, Ronald L.; Pinto, Melissa D. &amp; Znamenak, Kyle</t>
  </si>
  <si>
    <t>162--73</t>
  </si>
  <si>
    <t>Gamification in software engineering education: A systematic mapping</t>
  </si>
  <si>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</si>
  <si>
    <t>131--150</t>
  </si>
  <si>
    <t>Digital Motivation, Digital Addiction and Responsibility Requirements</t>
  </si>
  <si>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</si>
  <si>
    <t>Ali, Raian</t>
  </si>
  <si>
    <t>2018 1st International Workshop on Affective Computing for Requirements Engineering (affectre 2018)</t>
  </si>
  <si>
    <t>Creating and Debugging Performance CUDA C</t>
  </si>
  <si>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</si>
  <si>
    <t>Parallel Architectures and Bioinspired Algorithms</t>
  </si>
  <si>
    <t>7--50</t>
  </si>
  <si>
    <t>Instructor's Acceptance of Games Utilization in Undergraduate Software Engineering Education A Pilot Study in Turkey</t>
  </si>
  <si>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</si>
  <si>
    <t>Albayrak, Ozlem</t>
  </si>
  <si>
    <t>Mobile Game Testing: Case Study of A Puzzle Game Genre</t>
  </si>
  <si>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</si>
  <si>
    <t>Barus, Arlinta Christy; Tobing, Roy Deddy Hasiholan; Pratiwi, Dani Novita; Damanik, Siska Adelina &amp; Pasaribu, Jenny</t>
  </si>
  <si>
    <t>Proceedings of the 2015 International Conference on Automation, Cognitive Science, Optics, Micro Electro-mechanical System, and Information Technology (icacomit)</t>
  </si>
  <si>
    <t>IEEE Indonesia Control Sys (SC) / Robot &amp; Automation (RA) Joint SocEOLEOLChapter</t>
  </si>
  <si>
    <t>Three Elemental Game Progress Patterns</t>
  </si>
  <si>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</si>
  <si>
    <t>Iida, Hiroyuki; Nakagawa, Takeo; Spoerer, Kristian &amp; Sone, Shogo</t>
  </si>
  <si>
    <t>Intelligent Science and Intelligent Data Engineering, Iscide 2011</t>
  </si>
  <si>
    <t>571--581</t>
  </si>
  <si>
    <t>Development of Game Software for Color Weakness Screening</t>
  </si>
  <si>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</si>
  <si>
    <t>Takemata, Kazuya; Nunotani, Kazuya; Maekawa, Mitsuyoshi &amp; Minamide, Akiyukii</t>
  </si>
  <si>
    <t>2020 Ieee 20th International Conference on Advanced Learning Technologies (icalt 2020)</t>
  </si>
  <si>
    <t>IEEE; Univ Tartu, Inst Educ; IEEE Comp Soc; IEEE Tech Comm LearningEOLEOLTechnol</t>
  </si>
  <si>
    <t>Requirements analysis gamification in legacy system replacement projects</t>
  </si>
  <si>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</si>
  <si>
    <t>Alexandrova, Assia &amp; Rapanotti, Lucia</t>
  </si>
  <si>
    <t>Requirements Engineering</t>
  </si>
  <si>
    <t>131--151</t>
  </si>
  <si>
    <t>A Long and Winding Road Towards Modular Synthesis</t>
  </si>
  <si>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</si>
  <si>
    <t>Heineman, George T.; Bessai, Jan; Duedder, Boris &amp; Rehof, Jakob</t>
  </si>
  <si>
    <t>Leveraging Applications of Formal Methods, Verification and Validation: Foundational Techniques, Pt I</t>
  </si>
  <si>
    <t>303--317</t>
  </si>
  <si>
    <t>New directions in virtual environments and gaming to address obesity and diabetes: industry perspective.</t>
  </si>
  <si>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</si>
  <si>
    <t>Ruppert, Barb</t>
  </si>
  <si>
    <t>Journal of diabetes science and technology</t>
  </si>
  <si>
    <t>277--82</t>
  </si>
  <si>
    <t>Building Successful Games: A Complete Analysis of the Key Features of League of Legends</t>
  </si>
  <si>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</si>
  <si>
    <t>Moreira, Gabriel B. S. M.; Ramalho, Matheus M.; Costa, Victor R.; Baffa, Matheus F. O.; Ribeiro, Leticia G. G.; Machado, Alex F., V. &amp; Borges, Leandro M.</t>
  </si>
  <si>
    <t>18th International Conference on Intelligent Games and Simulation (game-on(r) 2017)</t>
  </si>
  <si>
    <t>ETI; EUROSIS; Binary Illus; Ghent Univ; Larian Studios; Univ Skovde</t>
  </si>
  <si>
    <t>Customization, immersion satisfaction, and online gamer loyalty</t>
  </si>
  <si>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</si>
  <si>
    <t>Teng, Ching-I.</t>
  </si>
  <si>
    <t>1547--1554</t>
  </si>
  <si>
    <t>Developing a virtual physics world</t>
  </si>
  <si>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</si>
  <si>
    <t>Wegener, Margaret; McIntyre, Timothy J.; McGrath, Dominic; Savage, Craig M. &amp; Williamson, Michael</t>
  </si>
  <si>
    <t>Australasian Journal of Educational Technology</t>
  </si>
  <si>
    <t>504--521</t>
  </si>
  <si>
    <t>A Comparison between Drill-Based and Game-Based Typing Software</t>
  </si>
  <si>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</si>
  <si>
    <t>Lin, Chun-Hung &amp; Liu, Eric Zhi-Feng</t>
  </si>
  <si>
    <t>48--58</t>
  </si>
  <si>
    <t>Possibilities of human interaction in the virtual environment</t>
  </si>
  <si>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</si>
  <si>
    <t>Vostinar, Patrik; Horvathova, Dana; Mitter, Martin &amp; Bako, Martin</t>
  </si>
  <si>
    <t>2019 Ieee 15th International Scientific Conference on Informatics (informatics 2019)</t>
  </si>
  <si>
    <t>The Six Facets of Serious Game Design: A Methodology Enhanced by Our Design Pattern Library</t>
  </si>
  <si>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</si>
  <si>
    <t>Marne, Bertrand; Wisdom, John; Huynh-Kim-Bang, Benjamin &amp; Labat, Jean-Marc</t>
  </si>
  <si>
    <t>21st Century Learning for 21st Century Skills</t>
  </si>
  <si>
    <t>European Assoc Technol Enhanced Learning; TELspain; eMadrid; Springer;EOLEOLInformat Multimedia Commun AG</t>
  </si>
  <si>
    <t>Serious Games for Sexual Health</t>
  </si>
  <si>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</si>
  <si>
    <t>Shegog, Ross; Brown, Katherine; Bull, Sheana; Christensen, John L.; Hieftje, Kimberly; Jozkowski, Kristen N. &amp; Ybarra, Michele L.</t>
  </si>
  <si>
    <t>69--77</t>
  </si>
  <si>
    <t>A Proposal of Quality Model for Mobile Games</t>
  </si>
  <si>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</si>
  <si>
    <t>Trisnadoli, Anggy; Hendradjaya, Bayu &amp; Sunindyo, Wikan Danar</t>
  </si>
  <si>
    <t>5th International Conference on Electrical Engineering and Informatics 2015</t>
  </si>
  <si>
    <t>U Kebangsaan Malaysia UKM; I Teknologi Bandung ITB; School Elect EngnEOLEOLInformatics I Teknolo Bandung; IEEE Indonesia Sect</t>
  </si>
  <si>
    <t>Automated QA Testing at Electronic Arts</t>
  </si>
  <si>
    <t>Donat, Michael; Husain, Jafar &amp; Coatta, Terry</t>
  </si>
  <si>
    <t>Communications of the Acm</t>
  </si>
  <si>
    <t>50--57</t>
  </si>
  <si>
    <t>From England to Uganda: Children Designing and Evaluating Serious Games</t>
  </si>
  <si>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</si>
  <si>
    <t>Sim, Gavin; Read, Janet C.; Gregory, Peggy &amp; Xu, Diana</t>
  </si>
  <si>
    <t>Human-computer Interaction</t>
  </si>
  <si>
    <t>263--293</t>
  </si>
  <si>
    <t>Research on War Strategy Games on Mobile Phone based on Cocos2d-JS</t>
  </si>
  <si>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</si>
  <si>
    <t>Song, Guozhi; Ren, Shuxia; Zhang, Dakun; Liu, Kunliang; Sun, Yumeng &amp; Wang, Xu An</t>
  </si>
  <si>
    <t>2015 10th International Conference on P2p, Parallel, Grid, Cloud and Internet Computing (3pgcic)</t>
  </si>
  <si>
    <t>151--155</t>
  </si>
  <si>
    <t>Fable: Design of a Modular Robotic Playware Platform</t>
  </si>
  <si>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</si>
  <si>
    <t>Pacheco, M.; Moghadam, M.; Magnusson, A.; Silverman, B.; Lund, H. H. &amp; Christensen, D. J.</t>
  </si>
  <si>
    <t>2013 Ieee International Conference on Robotics and Automation (icra)</t>
  </si>
  <si>
    <t>Beat your Mom at Solitaire - A Review of Reverse Engineering Techniques and Countermeasures</t>
  </si>
  <si>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</si>
  <si>
    <t>Matthies, Christoph; Pirl, Lukas; Azodi, Amir &amp; Meinel, Christoph</t>
  </si>
  <si>
    <t>Proceedings of 2015 6th Ieee International Conference on Software Engineering and Service Science</t>
  </si>
  <si>
    <t>BRELOMATE - A Distributed, Multi-device Platform for Online Information, Communication and Gaming Services Among the Elderly</t>
  </si>
  <si>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</si>
  <si>
    <t>Doppler, Jakob; Sommer, Sabine; Gradl, Christian &amp; Rottermanner, Gernot</t>
  </si>
  <si>
    <t>Computers Helping People with Special Needs, Icchp 2016, Pt I</t>
  </si>
  <si>
    <t>United Nat Educ Sci &amp; Cultural Org</t>
  </si>
  <si>
    <t>Automatic Code Generation of User-Centered Serious Games: A Systematic Literature Review</t>
  </si>
  <si>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</si>
  <si>
    <t>Omar Silva-Vasquez, Pedro; Yarel Rosales-Morales, Viviana &amp; Benitez-Guerrero, Edgard</t>
  </si>
  <si>
    <t>2020 8th Edition of the International Conference in Software Engineering Research and Innovation (conisoft 2020)</t>
  </si>
  <si>
    <t>Univ Autonoma Baja California; Univ Tecnologica Mixteca; IEEE Comp Soc;EOLEOLSoftware Guru; San Diego Global Knowledge Univ; UPAEP; Univ Veracruzana;EOLEOLREDMIS; Alarcos Res Grp</t>
  </si>
  <si>
    <t>Pattern Oriented Card Game Development SOFTTY - A Card Game for Academic Learning of Software Testing</t>
  </si>
  <si>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</si>
  <si>
    <t>Soska, Alexander; Mottok, Juergen &amp; Wolff, Christian</t>
  </si>
  <si>
    <t>Proposal of a Conceptual Model for Serious Games Design: A Case Study in Children With Learning Disabilities</t>
  </si>
  <si>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</si>
  <si>
    <t>Avila-Pesantez, Diego; Delgadillo, Rosa &amp; Rivera, Luis A.</t>
  </si>
  <si>
    <t>161017--161033</t>
  </si>
  <si>
    <t>Design and Implementation of Interactive Coding with Gamification for Web Programming Subject for Vocational High School Students</t>
  </si>
  <si>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</si>
  <si>
    <t>Arif, Rahadyan Fannani; Rosyid, Harits Ar &amp; Pujianto, Utomo</t>
  </si>
  <si>
    <t>2019 International Conference on Electrical, Electronics and Information Engineering (iceeie)</t>
  </si>
  <si>
    <t>IEEE Indonesia Sect; Univ Negeri Malang; Univ Udayana</t>
  </si>
  <si>
    <t>Haste Makes Waste: An Empirical Study of Fast Answers in Stack Overflow</t>
  </si>
  <si>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</si>
  <si>
    <t>Lu, Yao; Mao, Xinjun; Zhou, Minghui; Zhang, Yang; Wang, Tao &amp; Li, Zude</t>
  </si>
  <si>
    <t>Improving the Process for Mobile Games Development</t>
  </si>
  <si>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</si>
  <si>
    <t>Inam, Hina; Malik, Ali Afzal; Sabahat, Nosheen &amp; Subhani, Ahsan</t>
  </si>
  <si>
    <t>2017 International Conference on Communication Technologies (comtech)</t>
  </si>
  <si>
    <t>IEEE Islamabad Sect</t>
  </si>
  <si>
    <t>SpringBoard: game-agnostic tool for scenario editing with meta-programming support</t>
  </si>
  <si>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</si>
  <si>
    <t>Petrovic, Gajo &amp; Fujita, Hamido</t>
  </si>
  <si>
    <t>1161--1175</t>
  </si>
  <si>
    <t>Streamlining Domain Analysis for Digital Games Product Lines</t>
  </si>
  <si>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</si>
  <si>
    <t>Furtado, Andre W. B.; Santos, Andre L. M. &amp; Ramalho, Geber L.</t>
  </si>
  <si>
    <t>Software Product Lines: Going Beyond</t>
  </si>
  <si>
    <t>Korean Inst Informat Sci &amp; Engn; CoSDEC; Hitachi; Carnegie Mellon,EOLEOLSoftware Engn Inst; BigLever Software Inc; IBM; Fraunhofer</t>
  </si>
  <si>
    <t>The look at the various uses of VR</t>
  </si>
  <si>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</si>
  <si>
    <t>Open Computer Science</t>
  </si>
  <si>
    <t>241--250</t>
  </si>
  <si>
    <t>Toward Evidence-Based Organizations Lessons from Embedded Systems, Online Games, and the Internet of Things</t>
  </si>
  <si>
    <t>Case studies investigated how companies in three domains transition to data-driven development. The results led to a model of the levels that software-intensive companies move through as they evolve from an opinionbased to an evidence-based organization.</t>
  </si>
  <si>
    <t>Bosch, Jan &amp; Olsson, Helena H.</t>
  </si>
  <si>
    <t>60--66</t>
  </si>
  <si>
    <t>Multimedia Interactive Application for Introduction to Information Technology Course in STMIK STIKOM Bali</t>
  </si>
  <si>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</si>
  <si>
    <t>Yudana, I. Gusti Putu Hardi &amp; Prapitasari, Luh Putu Ayu</t>
  </si>
  <si>
    <t>2019 1st International Conference on Cybernetics and Intelligent System (icoris)</t>
  </si>
  <si>
    <t>Inst Teknologi Bisnis STIKOM</t>
  </si>
  <si>
    <t>Toward Design Pattern of Digital Game-Based Learning for Thai Language Learning</t>
  </si>
  <si>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</si>
  <si>
    <t>Sriharee, Gridaphat</t>
  </si>
  <si>
    <t>Proceedings of the 12th European Conference on Games Based Learning (ecgbl 2018)</t>
  </si>
  <si>
    <t>626--633</t>
  </si>
  <si>
    <t>Experience-Driven Procedural Content Generation (Extended Abstract)</t>
  </si>
  <si>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</si>
  <si>
    <t>2015 International Conference on Affective Computing and Intelligent Interaction (acii)</t>
  </si>
  <si>
    <t>AAAC</t>
  </si>
  <si>
    <t>Tetrahedral Mesh Visualization in a Game Engine</t>
  </si>
  <si>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</si>
  <si>
    <t>Wang, Kuocheng; Adimulam, Kishore &amp; Kesavadas, Thenkurussi</t>
  </si>
  <si>
    <t>25th 2018 Ieee Conference on Virtual Reality and 3d User Interfaces (vr)</t>
  </si>
  <si>
    <t>IEEE; IEEE Comp Soc; IEEE Comp Soc Visualizat &amp; Graph Tech Comm; VICON;EOLEOLDigital Project; ART; Haption; MiddleVR; VR ON; VISCON; BARCO; WorldViz;EOLEOLDisney Res; Chinese Acad Sci, Comp Network Informat Ctr; KUKA</t>
  </si>
  <si>
    <t>Pex4Fun: A Web-Based Environment for Educational Gaming via Automated Test Generation</t>
  </si>
  <si>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</si>
  <si>
    <t>Tillmann, Nikolai; de Halleux, Jonathan; Xie, Tao &amp; Bishop, Judith</t>
  </si>
  <si>
    <t>2013 28th Ieee/acm International Conference on Automated Software Engineering (ase)</t>
  </si>
  <si>
    <t>IEEE; Assoc Comp Machinery; IEEE Comp Soc; Tech Council Software Engn;EOLEOLSpecial Interest Grp Software Engn; Assoc Comp Machinery, SIGART; NASA;EOLEOLStinger Ghaffarian Technologies; Google; Microsoft; D Risq Software Syst</t>
  </si>
  <si>
    <t>Best Practices for Designing and Conducting Cyber-Physical System Wargames</t>
  </si>
  <si>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</si>
  <si>
    <t>Sullivan, Daniel; Colbert, Edward; Kott, Alexander; Osterritter, Luke &amp; Dobson, Geoffrey</t>
  </si>
  <si>
    <t>Proceedings of the 13th International Conference on Cyber Warfare and Security (iccws 2018)</t>
  </si>
  <si>
    <t>651--659</t>
  </si>
  <si>
    <t>3D Course Teaching Based on Educational Game Development Theory - Case Study of Game Design Course</t>
  </si>
  <si>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</si>
  <si>
    <t>Zheng, Yue</t>
  </si>
  <si>
    <t>International Journal of Emerging Technologies in Learning</t>
  </si>
  <si>
    <t>54--68</t>
  </si>
  <si>
    <t>Yet another low-level agent handler</t>
  </si>
  <si>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</si>
  <si>
    <t>ACM Intelligent Virtual Agents; Ctr Natl Rech Sci; Sorbonne Univ; ACMEOLEOLSIGGRAPH</t>
  </si>
  <si>
    <t>Publish/subscribe assisted neuroevolution in virtual life game</t>
  </si>
  <si>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</si>
  <si>
    <t>Polojarvi, Mikko; Riekki, Jukka &amp; Furukawa, Masashi</t>
  </si>
  <si>
    <t>2012 Ieee/sice International Symposium on System Integration (sii)</t>
  </si>
  <si>
    <t>IEEE; SICE</t>
  </si>
  <si>
    <t>Journey: A Massively Multiplayer Online Game Middleware</t>
  </si>
  <si>
    <t>Journey builds on top of a peer-to-peer network infrastructure to provide load balancing, fault tolerance, and cheat detection based on object-oriented technology.</t>
  </si>
  <si>
    <t>Denault, Alexandre &amp; Kienzle, Joerg</t>
  </si>
  <si>
    <t>A Serious Game for Mobile Phones used in a Software Engineering Course: Usability Evaluation and Educational Effectiveness</t>
  </si>
  <si>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</si>
  <si>
    <t>Evangelou, Semira Maria; Stamoulakatou, Georgia &amp; Xenos, Michalis</t>
  </si>
  <si>
    <t>Proceedings of the 2021 Ieee Global Engineering Education Conference (educon)</t>
  </si>
  <si>
    <t>Gamification in Education: Productivity and Motivation Through Gamified Time Management Software</t>
  </si>
  <si>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</si>
  <si>
    <t>Browne, Robert; Raeside, Luke &amp; Gray, Geraldine</t>
  </si>
  <si>
    <t>867--871</t>
  </si>
  <si>
    <t>Development of Wimba 3 Dimension Interactive Animation Media on Plant Anatomy</t>
  </si>
  <si>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</si>
  <si>
    <t>Suprapto, Purwati Kuswarini; Suharsono; Chaidir, D. M. &amp; Ali, M.</t>
  </si>
  <si>
    <t>International Seminar on Science Education</t>
  </si>
  <si>
    <t>Grad Sch, Dept Sci Educ</t>
  </si>
  <si>
    <t>Serious Gaming in Medical Education A Proposed Structured Framework for Game Development</t>
  </si>
  <si>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</si>
  <si>
    <t>Olszewski, Aleksandra E. &amp; Wolbrink, Traci A.</t>
  </si>
  <si>
    <t>Simulation in Healthcare-journal of the Society for Simulation in Healthcare</t>
  </si>
  <si>
    <t>240--253</t>
  </si>
  <si>
    <t>Natural Language and Programming: Designing Effective Environments for Novices</t>
  </si>
  <si>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</si>
  <si>
    <t>Good, Judith &amp; Howland, Kate</t>
  </si>
  <si>
    <t>Proceedings 2015 Ieee Symposium on Visual Languages and Human-centric Computing (vl/hcc)</t>
  </si>
  <si>
    <t>IEEE; IEEE COMP SOC; NSF; CLEMSON UNIV</t>
  </si>
  <si>
    <t>Analysis and Design of an eLearning Platform Featuring Learning Analytics and Gamification</t>
  </si>
  <si>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</si>
  <si>
    <t>Proceedings of 2016 10th International Conference on Complex, Intelligent, and Software Intensive Systems (cisis)</t>
  </si>
  <si>
    <t>Univ Politecnica Catalunya; SCAT</t>
  </si>
  <si>
    <t>Challenges for Serious Game Design Designing the Game-Based Neurocognitive Research Software Hotel Plastisse""</t>
  </si>
  <si>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</si>
  <si>
    <t>Goetz, Ulrich; Kocher, Mela; Bauer, Rene; Mueller, Cornelius &amp; Meilick, Bruno</t>
  </si>
  <si>
    <t>Games and Learning Alliance, GALA 2015, Revised Selected Papers</t>
  </si>
  <si>
    <t>Serious Games Soc; Univ Genoa</t>
  </si>
  <si>
    <t>Simple Spirited Scalable E-Learning System</t>
  </si>
  <si>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</si>
  <si>
    <t>Datta, Soma &amp; Bhattacharyya, Swati</t>
  </si>
  <si>
    <t>2018 Ieee 5th International Congress on Information Science and Technology (ieee Cist'18)</t>
  </si>
  <si>
    <t>IEEE; IEEE Morocco Sect; Al Akhawayn Univ; Royaume Maroc, MinistereEOLEOLHabous Affaires Islamiques; IEEE Morocco Comp &amp; Commun Joint Chapter</t>
  </si>
  <si>
    <t>Having Fun in Learning Formal Specifications</t>
  </si>
  <si>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</si>
  <si>
    <t>Prasetya, I. S. W. B.; Leek, Craig Q. H. D.; Melkonian, Orestis; ten Tusscher, Joris; van Bergen, Jan; van der Klis, J. M. Everink Thomas; Meijerink, Rick; Oosenbrug, Roan; Oostveen, Jelle J.; van den Pol, Tijmen &amp; van Zon, Wink M.</t>
  </si>
  <si>
    <t>2019 Ieee/acm 41st International Conference on Software Engineering: Software Engineering Education and Training (icse-seet)</t>
  </si>
  <si>
    <t>IEEE; Assoc Comp Machinery; IEEE Comp Soc; IEEE Comp Soc Tech CommEOLEOLSoftware Engn; ACM Special Interest Grp Software Engn; Natl Sci Fdn;EOLEOLFacebook; IBM; Huawei; Monash Univ; Univ Waterloo; Ecole TechnologleEOLEOLSuper; Amazon Web Serv; Tourisme Montreal; Google; Microsoft Res;EOLEOLBlackberry; Fujitsu; Univ Calif; ING; Nat Sci &amp; Engn Res Council Canada;EOLEOLPrompt</t>
  </si>
  <si>
    <t>Serious Game, Gamified applications, Educational Software: A comparative study</t>
  </si>
  <si>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</si>
  <si>
    <t>Carrion, Mayra; Santorum, Marco; Flores, Harold; Aguilar, Jose &amp; Perez, Maria</t>
  </si>
  <si>
    <t>2019 International Conference on Information Systems and Software Technologies (ici2st)</t>
  </si>
  <si>
    <t>55--62</t>
  </si>
  <si>
    <t>A quality model for the serious games development process</t>
  </si>
  <si>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</si>
  <si>
    <t>Cevallos Lopez, Andres Alejandro &amp; Santorum Gaibor, Marco Oswaldo</t>
  </si>
  <si>
    <t>1--8</t>
  </si>
  <si>
    <t>Boosting Student Performance with Peer Reviews; Integration and Analysis of Peer Reviews in a Gamified Software Engineering Classroom</t>
  </si>
  <si>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</si>
  <si>
    <t>Berkling, Kay &amp; Neubehler, Katja</t>
  </si>
  <si>
    <t>Facilitation Engineering: A realization of Dense Learning Through Facilitation Embedded in Serious Game</t>
  </si>
  <si>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</si>
  <si>
    <t>Javed, Amna &amp; Kohda, Youji</t>
  </si>
  <si>
    <t>2020 the 6th Ieee International Conference on Information Management (icim 2020)</t>
  </si>
  <si>
    <t>IEEE; Univ Westminster; SW Jiaotong Univ, Sch Econ &amp; Management</t>
  </si>
  <si>
    <t>Using a Lifecycle Model for Developing and Executing Adaptable Interactive Distributed Applications</t>
  </si>
  <si>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</si>
  <si>
    <t>Meilaender, D.; Gorlatch, S.; Cappiello, C.; Mazza, V.; Kazhamiakin, R. &amp; Bucchiarone, A.</t>
  </si>
  <si>
    <t>Towards a Service-based Internet</t>
  </si>
  <si>
    <t>175--+</t>
  </si>
  <si>
    <t>Playing the Sprint Retrospective</t>
  </si>
  <si>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</si>
  <si>
    <t>Wawryk, Maciej &amp; Ng, Yen Ying</t>
  </si>
  <si>
    <t>Proceedings of the 2019 Federated Conference on Computer Science and Information Systems (fedcsis)</t>
  </si>
  <si>
    <t>IEEE; Polish Informat Proc Soc; IEEE Reg 8; IEEE Poland Sect; IEEE CompEOLEOLSoc Tech Comm Intelligent Informat; IEEE Czechoslovakia Sect Comp SocEOLEOLChapter; IEEE Poland Sect Gdansk Comp Soc Chapter; IEEE Poland SectEOLEOLSyst, Man, &amp; Cybernet Soc Chapter; IEEE Poland Sect Control Syst SocEOLEOLChapter; IEEE Poland Sect Computat Intelligence Soc Chapter; Polish AcadEOLEOLSci, Comm Comp Sci; Polish Operat &amp; Syst Res Soc; Mazovia Cluster ICTEOLEOLPoland; Eastern Cluster ICT Poland; Intel; Polish Informat Proc SocEOLEOLMazovia Chapter; IEEE Poland Sect Comp Soc Chapter; Polish Acad Sci,EOLEOLSyst Res Inst; Warsaw Univ Technol; Wroclaw Univ Econ; Leipzig Univ</t>
  </si>
  <si>
    <t>Empirical evaluation of an educational game on software measurement</t>
  </si>
  <si>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</si>
  <si>
    <t>von Wangenheim, Christiane Gresse; Thiry, Marcello &amp; Kochanski, Djone</t>
  </si>
  <si>
    <t>418--452</t>
  </si>
  <si>
    <t>GATE: Game-based Testing Environment</t>
  </si>
  <si>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</si>
  <si>
    <t>Chen, Ning</t>
  </si>
  <si>
    <t>1078--1081</t>
  </si>
  <si>
    <t>Selective Event Processing for Energy Efficient Mobile Gaming with SNIP</t>
  </si>
  <si>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</si>
  <si>
    <t>Rengasamy, Prasanna Venkatesh; Zhang, Haibo; Zhao, Shulin; Sivasubramaniam, Anand; Kandemir, Mahmut T. &amp; Das, Chita R.</t>
  </si>
  <si>
    <t>2020 Ieee International Symposium on Workload Characterization (iiswc 2020)</t>
  </si>
  <si>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</si>
  <si>
    <t>Lu, Amy Shirong</t>
  </si>
  <si>
    <t>19--24</t>
  </si>
  <si>
    <t>Assessment Methodology for Computer-Based Instructional Simulations</t>
  </si>
  <si>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</si>
  <si>
    <t>Koenig, Alan; Iseli, Markus; Wainess, Richard &amp; Lee, John J.</t>
  </si>
  <si>
    <t>Military Medicine</t>
  </si>
  <si>
    <t>47--54</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</si>
  <si>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</si>
  <si>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771--799</t>
  </si>
  <si>
    <t>Virtual Reality Instructional Modules for Introductory Programming Courses</t>
  </si>
  <si>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</si>
  <si>
    <t>Stigall, James &amp; Sharma, Sharad</t>
  </si>
  <si>
    <t>Proceedings of the 2017 7th Ieee Integrated Stem Education Conference (isec)</t>
  </si>
  <si>
    <t>IEEE; AT &amp; T; UBTECH Educ; IEEE Future Direct; MathWorks; Princeton IntEOLEOLSch Math &amp; Sci; IEEE Reg 1; IEEE Reg 2; IEEE Princeton Cent Jersey Sect;EOLEOLIEEE Educ Soc</t>
  </si>
  <si>
    <t>A Brief Review of Game Engines for Educational and Serious Games Development</t>
  </si>
  <si>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</si>
  <si>
    <t>Marin-Vega, Humberto; Alor-Hernandez, Giner; Zatarain-Cabada, Ramon; Lucia Barron-Estrada, Maria &amp; Luis Garcia-Alcaraz, Jorge</t>
  </si>
  <si>
    <t>1--22</t>
  </si>
  <si>
    <t>An XNA-based Form Control for 3D modeling software</t>
  </si>
  <si>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</si>
  <si>
    <t>Yu, Yindong; Lesiv, Rostyslav &amp; Ragade, Rammohan K.</t>
  </si>
  <si>
    <t>Proceedings of Cgames 2009 Usa - 14th International Conference on Computer Games: Ai, Animation, Mobile, Interactive Multimedia, Educational and Serious Games</t>
  </si>
  <si>
    <t>IEEE Comp Soc TCSIM; IEEE Comp Soc Louisville Chapter; Soc Modelling &amp;EOLEOLSimulat; IEE; British Comp Soc; Digital Games Res Assoc; Coventry Univ,EOLEOLSerious Games Inst; Int Journal Intelligent Games &amp; Simulat; UnivEOLEOLWolverhampton, Sch Comp &amp; Informat Technol</t>
  </si>
  <si>
    <t>Anti-cheating software tool: Prototype of problem generator software for linear algebra introductory test</t>
  </si>
  <si>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</si>
  <si>
    <t>Tuloli, M. S.; Latief, M. &amp; Rohandi, M.</t>
  </si>
  <si>
    <t>5th Annual Applied Science and Engineering Conference (aasec 2020)</t>
  </si>
  <si>
    <t>Univ Negeri Jakarta; UIN Sunan Gunung Djati; Univ Trisakti; PoliteknikEOLEOLEnjinering Indorama; Univ Warmadewa; Sampoerna Univ</t>
  </si>
  <si>
    <t>Success Factors for Applied Game Projects - An Exploratory Framework for Practitioners</t>
  </si>
  <si>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</si>
  <si>
    <t>Schmidt, Ralf; Zick, Mirco; Schmidt, Burkhard &amp; Masuch, Maic</t>
  </si>
  <si>
    <t>Entertainment Computing - Icec 2016</t>
  </si>
  <si>
    <t>Int Federat Informat Proc TC 14; Austrian Comp Soc</t>
  </si>
  <si>
    <t>How does the web game design influence the behavior of e-banking users?</t>
  </si>
  <si>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</si>
  <si>
    <t>Rodrigues, Luis Filipe; Costa, Carlos J. &amp; Oliveira, Abilio</t>
  </si>
  <si>
    <t>163--174</t>
  </si>
  <si>
    <t>Game-theoretic analysis of development practices: Challenges and opportunities</t>
  </si>
  <si>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</si>
  <si>
    <t>Gavidia-Calderon, Carlos; Sarro, Federica; Harman, Mark &amp; Barr, Earl T.</t>
  </si>
  <si>
    <t>110424</t>
  </si>
  <si>
    <t>3I-Approach for IT Educational Games Development</t>
  </si>
  <si>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</si>
  <si>
    <t>Shabalina, Olga; Vorobkalov, Pavel; Kataev, Alexander &amp; Tarasenko, Alexey</t>
  </si>
  <si>
    <t>339--344</t>
  </si>
  <si>
    <t>Co-created Design of a Serious Game Investigation into Developer-Centred Security</t>
  </si>
  <si>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</si>
  <si>
    <t>Maarek, Manuel; Louchart, Sandy; McGregor, Leon &amp; McMenemy, Ross</t>
  </si>
  <si>
    <t>Games and Learning Alliance, Gala 2018</t>
  </si>
  <si>
    <t>Serious Games Soc; Natl Res Council Italy, Inst Educ Technol</t>
  </si>
  <si>
    <t>A Feature Modeling Approach for Domain-Specific Requirement Elicitation</t>
  </si>
  <si>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</si>
  <si>
    <t>De Troyer, Olga &amp; Janssens, Erik</t>
  </si>
  <si>
    <t>2014 Ieee 4th International Workshop on Requirements (repa)</t>
  </si>
  <si>
    <t>Making the Case for Mobile Game Development</t>
  </si>
  <si>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</si>
  <si>
    <t>Kurkovsky, Stan</t>
  </si>
  <si>
    <t>Iticse 2009: Proceeding of the 2009 Acm Sigse Annual Conference on Innovation and Technology in Computer Science Education</t>
  </si>
  <si>
    <t>ACM SIGCSE; UPMC; EPITA; LIP6</t>
  </si>
  <si>
    <t>Function Points Method in Game Casual Context</t>
  </si>
  <si>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</si>
  <si>
    <t>Dewi, Renny Sari; Andari, Trias Widha; Subriadi, Apol Pribadi &amp; Sholiq</t>
  </si>
  <si>
    <t>2018 International Conference on Electrical Engineering and Computer Science (icecos)</t>
  </si>
  <si>
    <t>367--372</t>
  </si>
  <si>
    <t>Toward Cloud-Based Distributed Interactive Applications: Measurement, Modeling, and Analysis</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</si>
  <si>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</si>
  <si>
    <t>Wang, Haiyang; Li, Tong; Shea, Ryan; Ma, Xiaoqiang; Wang, Feng; Liu, Jiangchuan &amp; Xu, Ke</t>
  </si>
  <si>
    <t>Ieee-acm Transactions on Networking</t>
  </si>
  <si>
    <t>3--16</t>
  </si>
  <si>
    <t>Experimental Evaluation of a Serious Game for Teaching Software Process Modeling</t>
  </si>
  <si>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</si>
  <si>
    <t>Chaves, Rafael Oliveira; von Wangenheim, Christiane Gresse; Costa Furtado, Julio Cezar; Bezerra Oliveira, Sandro Ronaldo; Santos, Alex &amp; Favero, Eloi Luiz</t>
  </si>
  <si>
    <t>Ieee Transactions on Education</t>
  </si>
  <si>
    <t>289--296</t>
  </si>
  <si>
    <t>Generating Automated Rules-Based Game Design Prototypes with MaruGen</t>
  </si>
  <si>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</si>
  <si>
    <t>Capasso-Ballesteros, Italo Felipe &amp; De la Rosa, Fernando</t>
  </si>
  <si>
    <t>2019 International Conference on Virtual Reality and Visualization (icvrv)</t>
  </si>
  <si>
    <t>China Soc Image &amp; Graph; China Comp Federat; China Simulat Federat; IEEEEOLEOLComp Soc; Connected Universal Experiences Labs Inc; China Soc Image &amp;EOLEOLGraph, VR Comm; China Comp Federat, VR &amp; Visualizat Comm; China SystEOLEOLSimulat Assoc, VR Comm</t>
  </si>
  <si>
    <t>Characterizing Virtual Populations in Massively Multiplayer Online Role-Playing Games</t>
  </si>
  <si>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</si>
  <si>
    <t>Pittman, Daniel &amp; GauthierDickey, Chris</t>
  </si>
  <si>
    <t>Advances in Multimedia Modeling, Proceedings</t>
  </si>
  <si>
    <t>Chongqing Sci &amp; Technol Comm</t>
  </si>
  <si>
    <t>Dealing with uncertainty in model transformations</t>
  </si>
  <si>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</si>
  <si>
    <t>Laghouaouta, Youness &amp; Laforcade, Pierre</t>
  </si>
  <si>
    <t>Proceedings of the 35th Annual Acm Symposium on Applied Computing (sac'20)</t>
  </si>
  <si>
    <t>ACM; Masaryk Univ Czechia; Microsoft Res; ACM Special Interest Grp ApplEOLEOLComp; Natl Inst Technol Calicut</t>
  </si>
  <si>
    <t>Design of J2ME and J2EE in Mobile Network Game System Client</t>
  </si>
  <si>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</si>
  <si>
    <t>Hui, Zhang &amp; Quan-yin, Zhu</t>
  </si>
  <si>
    <t>2012 2nd International Conference on Applied Robotics for the Power Industry (carpi)</t>
  </si>
  <si>
    <t>ALSTOM; IEEE; IEEE Power &amp; Energy Soc</t>
  </si>
  <si>
    <t>Standardization of Game Based Learning Design</t>
  </si>
  <si>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</si>
  <si>
    <t>Kelle, Sebastian; Klemke, Roland; Gruber, Marion &amp; Specht, Marcus</t>
  </si>
  <si>
    <t>Computational Science and Its Applications - Iccsa 2011, Pt Iv</t>
  </si>
  <si>
    <t>Kyushu Sangyo Univ; Univ Perugia; Monash Univ; Univ Basilicata; UnivEOLEOLCantabria, Dept Appl Math &amp; Comp Sci; Univ Cantabria, Dept Math, Stat &amp;EOLEOLComputat; Univ Cantabria, Fac Sci; Univ Cantabria, Vicerrector Res &amp;EOLEOLKnowledge Transfer; Cantabria Campus Int; Municipal Santander; Reg GovtEOLEOLCantabria; Spanish Minist Sci &amp; Innovat; GeoConnex; Vector1 Media</t>
  </si>
  <si>
    <t>Design of Fault Tolerant System based on Runtime Behavior Tracing</t>
  </si>
  <si>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</si>
  <si>
    <t>Park, Sumin &amp; Lee, Kwangyong</t>
  </si>
  <si>
    <t>12th International Conference on Advanced Communication Technology: Ict for Green Growth and Sustainable Development, Vols 1 and 2</t>
  </si>
  <si>
    <t>Elect &amp; Telecommunicat Res Inst; Natl Informat Soc Agcy; Global IT ResEOLEOLInst; IEEE Commun Soc; IEEE Reg 10 &amp; IEEE Daejeon Sect; Korean InstEOLEOLCommun Sci; lEEK Commun Soc; Korean Inst Informat Scientists &amp;EOLEOLEngineers; Open Stand &amp; Internet Assoc; Korean Commun Commiss; IEEE</t>
  </si>
  <si>
    <t>Heuristic Based Approach for Usability Evaluation of Mobile Games</t>
  </si>
  <si>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</si>
  <si>
    <t>Robson, Raheel Shehzad &amp; Sabahat, Nosheen</t>
  </si>
  <si>
    <t>2020 International Conference on Computing, Electronics &amp; Communications Engineering (iccece</t>
  </si>
  <si>
    <t>Int Assoc Educators &amp; Researchers; IEEE United Kingdom &amp; Ireland Sect;EOLEOLBritish Comp Soc, Chester &amp; N Wales Branch; IEEE Bahrain Sect; IEEEEOLEOLCommun Soc, Bahrain Chapter; IEEE</t>
  </si>
  <si>
    <t>Gidget: An Online Debugging Game for Learning and Engagement in Computing Education</t>
  </si>
  <si>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</si>
  <si>
    <t>Lee, Michael J.</t>
  </si>
  <si>
    <t>2014 Ieee Symposium on Visual Languages and Human-centric Computing (vl/hcc 2014)</t>
  </si>
  <si>
    <t>IEEE; Swinburne Univ Technol; Monash Univ; Australian Natl Univ; IEEEEOLEOLComp Soc; NSF</t>
  </si>
  <si>
    <t>Floor Exertainment with Knight Tour Creator</t>
  </si>
  <si>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</si>
  <si>
    <t>Fukui, Masanori; Shen, Zhixin; Liu, Zhejun &amp; Takami, Tomoyuki</t>
  </si>
  <si>
    <t>2017 Nicograph International (nicoint)</t>
  </si>
  <si>
    <t>Soc Art &amp; Sci; Kyoto Univ, Acad Ctr Comp &amp; Media Studies</t>
  </si>
  <si>
    <t>Prototyping Decomposed Cloud Software: A Case Study on 3D Skeletal Game Engine</t>
  </si>
  <si>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</si>
  <si>
    <t>Li, Minchen; Cai, Wei; Wang, Ke; Ji, Hong &amp; Leung, Victor C. M.</t>
  </si>
  <si>
    <t>2015 Ieee 7th International Conference on Cloud Computing Technology and Science (cloudcom)</t>
  </si>
  <si>
    <t>IEEE; IEEE computer soc; Cloud Computing Association; TCSC IEEE; STCEOLEOLCLOUD COMPUTING; IEEE CLOUD COMPUTING</t>
  </si>
  <si>
    <t>A Case Study of Software Engineering Methods Education Supported By Digital Game-Based Learning Applying the SEMAT Essence Kernel in Games and Course Projects</t>
  </si>
  <si>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</si>
  <si>
    <t>Pieper, Joeran; Lueth, Oliver; Goedicke, Michael &amp; Forbrig, Peter</t>
  </si>
  <si>
    <t>Exploring RE Knowledge for Gamification: Can RE Achieve a High Score?</t>
  </si>
  <si>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</si>
  <si>
    <t>Perini, Anna; Seyff, Norbert; Stade, Melanie &amp; Susi, Angelo</t>
  </si>
  <si>
    <t>Gamification as a didactic strategy in a digital literancy Case study for incacerated individuals</t>
  </si>
  <si>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</si>
  <si>
    <t>Paez Quinde, Cristina; Acurio Maldonado, Santiago; Infante Paredes, Ruth; Sanchez Guerrero, Javier &amp; Viteri Toro, Maria Fernanda</t>
  </si>
  <si>
    <t>The Application of ADDIE Model in Developing Adventure Game-based Multimedia Learning to Improve Students' Understanding of Basic Programming</t>
  </si>
  <si>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</si>
  <si>
    <t>Hidayanto, Dimas Restu; Munir; Rahman, Eka Fitrajaya &amp; Kusnendar, Jajang</t>
  </si>
  <si>
    <t>2017 3rd International Conference on Science in Information Technology (icsitech)</t>
  </si>
  <si>
    <t>Univ Pendidikan Indonesia, Dept Comp Sci Educ; RISTEKDIKTI; UNIV PUTRAEOLEOLMALAYSIA; Univ Teknologi Malaysia, UTM Big Data Ctr; Univ Ahmad Dahlan;EOLEOLUniv Mulawarman; UPN Veteran Yogyakarta; Univ Muhammadiyah Surakarta;EOLEOLUniv Malaysia Sabah; Univ Budi Luhur; IEEE Indonesia Sect; Minist ResEOLEOLTechnol &amp; Higher Educ</t>
  </si>
  <si>
    <t>Teaching and Learning Programming and Software Engineering via Interactive Gaming</t>
  </si>
  <si>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</si>
  <si>
    <t>Tillmann, Nikolai; de Halleux, Jonathan; Xie, Tao; Gulwani, Sumit &amp; Bishop, Judith</t>
  </si>
  <si>
    <t>Learning Software Quality Assurance with Bricks</t>
  </si>
  <si>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</si>
  <si>
    <t>Morales-Trujillo, Miguel Ehecatl</t>
  </si>
  <si>
    <t>GidgetML: An Adaptive Serious Game for Enhancing First Year Programming Labs</t>
  </si>
  <si>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</si>
  <si>
    <t>2020 Acm/ieee 42nd International Conference on Software Engineering: Software Engineering Education and Training (icse-seet 2020)</t>
  </si>
  <si>
    <t>Assoc Comp Machinery; IEEE; IEEE Comp Soc; IEEE Comp Soc Tech CommEOLEOLSoftware Engn; ACM Special Interest Grp Software Engn; Korean InstEOLEOLInformat Scientists &amp; Engineers; Natl Sci Fdn; Facebook; N CarolinaEOLEOLState Univ; Microsoft; Samsung; LG Elect; KAIST; SK Hynix; NAVER;EOLEOLSuresoft; HITACHI; Google</t>
  </si>
  <si>
    <t>Simulating Context in Mobile Learning Games for Testing and Debugging</t>
  </si>
  <si>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</si>
  <si>
    <t>Schimanke, Florian; Mertens, Robert; Hill, Leonard &amp; Vornberger, Oliver</t>
  </si>
  <si>
    <t>International Journal of Semantic Computing</t>
  </si>
  <si>
    <t>21--41</t>
  </si>
  <si>
    <t>Towards a framework for gamification design on crowdsourcing systems: The GAME Approach</t>
  </si>
  <si>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</si>
  <si>
    <t>Brito, Jailson; Vieira, Vaninha &amp; Duran, Adolfo</t>
  </si>
  <si>
    <t>2015 12th International Conference on Information Technology - New Generations</t>
  </si>
  <si>
    <t>Premier Hall for Science and Engineering (PHASE), USA; HUAWEIEOLEOLTECHNOLOGIES, Duesseldorf, Germany; Conf Publishing Serv</t>
  </si>
  <si>
    <t>Development of Gamification Mobile Application for Students</t>
  </si>
  <si>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</si>
  <si>
    <t>Sanjaya, Lius Steven; Ferdianto &amp; Titan</t>
  </si>
  <si>
    <t>Proceedings of 2020 International Conference on Information Management and Technology (icimtech)</t>
  </si>
  <si>
    <t>Bina Nusantara Univ; IEEE Indonesia Sect</t>
  </si>
  <si>
    <t>Stamp Rally Application Development for Building an Information Collecting Platform to Promote the Use of Local Resources</t>
  </si>
  <si>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</si>
  <si>
    <t>Minowa, Hirotsugu &amp; Samemoto, Ryo</t>
  </si>
  <si>
    <t>Serious Game Co-Design for Children with Type 1 Diabetes</t>
  </si>
  <si>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</si>
  <si>
    <t>Chomutare, Taridzo; Johansen, Svein-Gunnar; Hartvigsen, Gunnar &amp; Arsand, Eirik</t>
  </si>
  <si>
    <t>Unifying the Applications and Foundations of Biomedical and Health Informatics</t>
  </si>
  <si>
    <t>83--86</t>
  </si>
  <si>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</si>
  <si>
    <t>Wiemeyer, Josef; Deutsch, Judith; Malone, Laurie A.; Rowland, Jennifer L.; Swartz, Maria C.; Xiong, Jianjing &amp; Zhang, Fang Fang</t>
  </si>
  <si>
    <t>58--62</t>
  </si>
  <si>
    <t>A Large-scale Evaluation of a Model for the Evaluation of Games for Teaching Software Engineering</t>
  </si>
  <si>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</si>
  <si>
    <t>Shader Components: Modular and High Performance Shader Development</t>
  </si>
  <si>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</si>
  <si>
    <t>He, Yong; Foley, Tim; Hofstee, Teguh; Long, Haomin &amp; Fatahalian, Kayvon</t>
  </si>
  <si>
    <t>100</t>
  </si>
  <si>
    <t>Guidelines for the search strategy to update systematic literature reviews in software engineering</t>
  </si>
  <si>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</si>
  <si>
    <t>Wohlin, Claes; Mendes, Emilia; Felizardo, Katia Romero &amp; Kalinowski, Marcos</t>
  </si>
  <si>
    <t>106366</t>
  </si>
  <si>
    <t>CODE DEFENDERS: A Mutation Testing Game</t>
  </si>
  <si>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</si>
  <si>
    <t>Rojas, Jose Miguel &amp; Fraser, Gordon</t>
  </si>
  <si>
    <t>2016 Ieee Ninth International Conference on Software Testing, Verification and Validation Workshops (icstw)</t>
  </si>
  <si>
    <t>IEEE; IEEE Comp Soc; Amer Software Testing Qualificat Board Inc</t>
  </si>
  <si>
    <t>Design and Evaluation of RaPIDO, A Platform for Rapid Prototyping of Interactive Outdoor Games</t>
  </si>
  <si>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</si>
  <si>
    <t>Soute, Iris; Vacaretu, Tudor; De Wit, Jan &amp; Markopoulos, Panos</t>
  </si>
  <si>
    <t>Acm Transactions on Computer-human Interaction</t>
  </si>
  <si>
    <t>28</t>
  </si>
  <si>
    <t>Measuring Quality of Mobile Games from Player Perspective and Network Conditions</t>
  </si>
  <si>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</si>
  <si>
    <t>Wibawa, Ramadhan Cakra; Akhyar, Ramaulvi &amp; Rochimah, Siti</t>
  </si>
  <si>
    <t>2018 Electrical Power, Electronics, Communications, Controls, and Informatics Seminar (eeccis)</t>
  </si>
  <si>
    <t>FTUB; IEEE Indonesia Sect; Natl Sun Yat Sen Univ; Univ Tun Hussein OnnEOLEOLMalaysia; DAAD; IEEE Brawijaya Univ Student Branch</t>
  </si>
  <si>
    <t>Teachers' beliefs about gamification and competencies development: A concept mapping approach</t>
  </si>
  <si>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</si>
  <si>
    <t>Marti-Parreno, Jose; Galbis-Cordova, Amparo &amp; Curras-Perez, Rafael</t>
  </si>
  <si>
    <t>Innovations in Education and Teaching International</t>
  </si>
  <si>
    <t>84--94</t>
  </si>
  <si>
    <t>Gamicards - An Alternative Method for Paper-Prototyping the Design of Gamified Systems</t>
  </si>
  <si>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</si>
  <si>
    <t>Ferro, Lauren S.; Walz, Steffen P. &amp; Greuter, Stefan</t>
  </si>
  <si>
    <t>Entertainment Computing - Icec 2014</t>
  </si>
  <si>
    <t>Univ Technol Sydney; Ctr Human Centred Technol Design; Griffith Univ,EOLEOLGriffith Film Sch</t>
  </si>
  <si>
    <t>Sweet care against sugar bitterness, designing health-based electronic game</t>
  </si>
  <si>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</si>
  <si>
    <t>Safdari, Reza; Ghazisaeidi, Marjan &amp; Goodini, Azadeh</t>
  </si>
  <si>
    <t>Health Informatics Journal</t>
  </si>
  <si>
    <t>1825--1845</t>
  </si>
  <si>
    <t>Model-Based Exploratory Testing: A Controlled Experiment</t>
  </si>
  <si>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</si>
  <si>
    <t>Schaefer, Christopher J. &amp; Do, Hyunsook</t>
  </si>
  <si>
    <t>2014 Seventh Ieee International Conference on Software Testing, Verification and Validation Workshops (icstw 2014)</t>
  </si>
  <si>
    <t>IEEE Comp Soc; IEEE; ABB</t>
  </si>
  <si>
    <t>A method to assess pervasive qualities in mobile games</t>
  </si>
  <si>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</si>
  <si>
    <t>Valente, Luis; Feijo, Bruno; Sampaio do Prado Leite, Julio Cesar &amp; Clua, Esteban</t>
  </si>
  <si>
    <t>Personal and Ubiquitous Computing</t>
  </si>
  <si>
    <t>647--670</t>
  </si>
  <si>
    <t>A Novel Approach for Constructing Emulator for Microsoft Kinect XBOX 360 Sensor in the .NET Platform</t>
  </si>
  <si>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</si>
  <si>
    <t>Islam, Mohammad Raihanul; Rahaman, Sazzadur; Hasan, Rakibul; Noel, Ridwan Rashid; Salekin, Asif &amp; Ferdous, Hasan Shahid</t>
  </si>
  <si>
    <t>Fourth International Conference on Intelligent Systems, Modelling and Simulation (isms 2013)</t>
  </si>
  <si>
    <t>IEEE Reg 10; IEEE Comp Soc UK &amp; RI Sect; Asia Modelling &amp; Simulat SocEOLEOL(AMSS); UK Simulat Soc; European Simulat Federat (EUROSIM); EuropeanEOLEOLCouncil Modelling &amp; Simulat (ECMS); Kasetsart Univ; Chiang Mai Univ;EOLEOLKhon Kaen Univ; Prince Songkla Univ; Chulalongkorn Univ; Assumpt Univ;EOLEOLAsian Inst Technol; Univ Technol Malaysia (UTM); Univ Malaysia (UMP);EOLEOLUniv Technol Mara (UiTM); Univ Malaysia Perlis (UniMaP); Univ SciEOLEOLMalaysia (USM); Univ Malaya (UM); Univ Liverpool; Queen Mary LondonEOLEOLUniv; Kingston Univ; Nottingham Trent Univ; IEEE; Inst TeknologiEOLEOLBandung; Univ Katolik; IEEE Comp Soc (CS)</t>
  </si>
  <si>
    <t>Development of an Education Information Portal with Microservices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</si>
  <si>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</si>
  <si>
    <t>Kostolny, Jozef &amp; Bohacik, Jan</t>
  </si>
  <si>
    <t>2019 14th International Conference on Advanced Technologies, Systems and Services in Telecommunications (telsiks 2019)</t>
  </si>
  <si>
    <t>IEEE; APS; MTT S; IEEE Reg 8; Univ Nis, Fac Elect Engn; Soc MicrowaveEOLEOLTech, Technologies &amp; Syst; Serbian Minist Educ, Sci &amp; Technol Dev; AcadEOLEOLEngn Sci Serbia; IEEE Serbia &amp; Montenegro Sect; Serbia &amp; Montenegro IEEEEOLEOLMTT S Chapter; Natl Soc Telecommunicat; Soc ETRAN; Innovat Ctr AdvEOLEOLTechnologies</t>
  </si>
  <si>
    <t>Engineering an Open-Web Educational Game Design Environment</t>
  </si>
  <si>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</si>
  <si>
    <t>Ahmadi, Navid; Jazayeri, Mehdi &amp; Repenning, Alexander</t>
  </si>
  <si>
    <t>2012 19th Asia-pacific Software Engineering Conference (apsec), Vol 1</t>
  </si>
  <si>
    <t>IEEE Hong Kong Sect Comp Soc Chapter; ACM Hong Kong Chapter; IEEE CompEOLEOLSoc</t>
  </si>
  <si>
    <t>Modeling Human Behavior for Software Engineering Simulation Games</t>
  </si>
  <si>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</si>
  <si>
    <t>Nassal, Alexander &amp; Tichy, Matthias</t>
  </si>
  <si>
    <t>An English Learning Method Based on Computer-assisted System</t>
  </si>
  <si>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</si>
  <si>
    <t>Bo, Jingyi; Wang, Yubin &amp; Han, Kun</t>
  </si>
  <si>
    <t>66--77</t>
  </si>
  <si>
    <t>We Make Games: An Evaluation of Introducing Game Design Concepts in Schools</t>
  </si>
  <si>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</si>
  <si>
    <t>Gabriel, Sonja</t>
  </si>
  <si>
    <t>117--125</t>
  </si>
  <si>
    <t>The role of Game Discourse Analysis and curiosity in creating engaging and effective serious games by implementing a back story and foreshadowing</t>
  </si>
  <si>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</si>
  <si>
    <t>Wouters, Pieter; van Oostendorp, Herre; Boonekamp, Rudy &amp; van der Spek, Erik</t>
  </si>
  <si>
    <t>329--336</t>
  </si>
  <si>
    <t>Can a Team Coordination Game Help Student Software Project Teams?</t>
  </si>
  <si>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</si>
  <si>
    <t>Alsaedi, Olaa; Toups, Zachary &amp; Cook, Jonathan</t>
  </si>
  <si>
    <t>9th Ieee/acm International Workshop on Cooperative and Human Aspects of Software Engineering (chase 2016)</t>
  </si>
  <si>
    <t>Assoc Comp Machinery; IEEE Comp Soc; IEEE; IEEE Tech Council SoftwareEOLEOLEngn; Special Interest Grp Software Engn</t>
  </si>
  <si>
    <t>Gamified Requirements Engineering: Model and Experimentation</t>
  </si>
  <si>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</si>
  <si>
    <t>Lombriser, Philipp; Dalpiaz, Fabiano; Lucassen, Garm &amp; Brinkkemper, Sjaak</t>
  </si>
  <si>
    <t>Requirements Engineering: Foundation for Software Quality, Refsq 2016</t>
  </si>
  <si>
    <t>Chalmers Univ Technol; Adesso; Transport; Software Ctr; Int RequirementsEOLEOLEngn Board; Systemite; Prompt; Volvo; Informat &amp; Commun Technol</t>
  </si>
  <si>
    <t>Cloud gaming in Education: Evaluation of Multiple Game Streams in a Shared WLAN</t>
  </si>
  <si>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</si>
  <si>
    <t>Slivar, Ivan; Suznjevic, Mirko; Skorin-Kapov, Lea &amp; Ilic, Vanja</t>
  </si>
  <si>
    <t>2016 Zooming Innovation in Consumer Electronics International Conference (zinc)</t>
  </si>
  <si>
    <t>62--65</t>
  </si>
  <si>
    <t>Mobile Serious Game Design Using User Experience: Modeling of Software Product Line Variability</t>
  </si>
  <si>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</si>
  <si>
    <t>Meftah, Chaimae; Retbi, Asmaa; Bennani, Samir &amp; Idrissi, Mohammed Khalidi</t>
  </si>
  <si>
    <t>55--66</t>
  </si>
  <si>
    <t>Supporting the Design of Location-Based Experiences by Creative Individuals</t>
  </si>
  <si>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</si>
  <si>
    <t>Brundell, Patrick; Koleva, Boriana &amp; Wetzel, Richard</t>
  </si>
  <si>
    <t>2016 11th International Workshop on Semantic and Social Media Adaptation and Personalization (smap)</t>
  </si>
  <si>
    <t>IEEE Computat Intelligence Soc; Univ Thessaly; S E European Res Ctr;EOLEOLUniv Thessaly, Dept Comp Sci &amp; Biomed Informat</t>
  </si>
  <si>
    <t>Designing serious games for special user groupsdesign for somebody approach</t>
  </si>
  <si>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</si>
  <si>
    <t>Merilampi, Sari; Koivisto, Antti &amp; Sirkka, Andrew</t>
  </si>
  <si>
    <t>British Journal of Educational Technology</t>
  </si>
  <si>
    <t>646--658</t>
  </si>
  <si>
    <t>A Psychophysiological Analysis of Weak Annoyances in Human Computer Interfaces</t>
  </si>
  <si>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</si>
  <si>
    <t>Mount, William M.; Tucek, Deborah C. &amp; Abbass, Hussein A.</t>
  </si>
  <si>
    <t>Neural Information Processing, Iconip 2012, Pt I</t>
  </si>
  <si>
    <t>IEEE Computat Intelligence Soc; United Dev Co PSC; Qatar Petrochem Co;EOLEOLExxonMobil; Texas A&amp;M Univ Qatar &amp; Asia Pacif Neural Network Assembly;EOLEOLEuropean Neural Network Soc; Japanese Neural Network Soc; Qatar Petr;EOLEOLInt Neural Network Soc</t>
  </si>
  <si>
    <t>Measuring the Application of Anthropomorphic Gamification for Transitional Care; A Goal-Question-Metric Approach</t>
  </si>
  <si>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</si>
  <si>
    <t>Tuah, Nooralisa Mohd &amp; Wills, Gary B.</t>
  </si>
  <si>
    <t>Computational Science and Technology (iccst 2019)</t>
  </si>
  <si>
    <t>JAIST; Mulawarman Univ</t>
  </si>
  <si>
    <t>Exergames: the role of ergonomics and design in helping to control childhood obesity through physical and functional exercise program</t>
  </si>
  <si>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</si>
  <si>
    <t>Barros, Marina; Neves, Andre; Correia, Walter &amp; Soares, Marcelo</t>
  </si>
  <si>
    <t>Work-a Journal of Prevention Assessment &amp; Rehabilitation</t>
  </si>
  <si>
    <t>1208--1211</t>
  </si>
  <si>
    <t>A Systematic Review of Game Design Methods and Tools</t>
  </si>
  <si>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</si>
  <si>
    <t>Almeida, Marcos Silvano Orita &amp; Corraa da Silva, Flavio Soares</t>
  </si>
  <si>
    <t>Entertainment Computing - Icec 2013</t>
  </si>
  <si>
    <t>IFIP; Brazilian Ctr Support Res &amp; Educ; Sao Paulo Supporting Agcy Res;EOLEOLGraphics Animat &amp; New Media Ctr Canada</t>
  </si>
  <si>
    <t>Mobile Audio Games Accessibility Evaluation for Users Who Are Blind</t>
  </si>
  <si>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</si>
  <si>
    <t>Araujo, Maria C. C.; Facanha, Agebson R.; Darin, Ticianne G. R.; Sanchez, Jaime; Andrade, Rossana M. C. &amp; Viana, Windson</t>
  </si>
  <si>
    <t>Universal Access in Human-computer Interaction: Designing Novel Interactions, Pt Ii</t>
  </si>
  <si>
    <t>242--259</t>
  </si>
  <si>
    <t>The Persian Immortals: A classical case of self-organization</t>
  </si>
  <si>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</si>
  <si>
    <t>Kanellopoulos, Giorgos; Razis, Dimitrios &amp; van der Weele, Ko</t>
  </si>
  <si>
    <t>American Journal of Physics</t>
  </si>
  <si>
    <t>263--268</t>
  </si>
  <si>
    <t>GeoQuesting: Mobile Adventure Game and Web-Based Game Editor</t>
  </si>
  <si>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</si>
  <si>
    <t>Brassai, Beata; Varga, Boglarka; Simon, Karoly &amp; Toeroek-Vistai, Tamas</t>
  </si>
  <si>
    <t>2014 Ieee 12th International Symposium on Intelligent Systems and Informatics (sisy)</t>
  </si>
  <si>
    <t>On Design and Performance of Cloud-Based Distributed Interactive Applications</t>
  </si>
  <si>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</si>
  <si>
    <t>Wang, Haiyang; Shea, Ryan; Ma, Xiaoqiang; Wang, Feng &amp; Liu, Jiangchuan</t>
  </si>
  <si>
    <t>2014 Ieee 22nd International Conference on Network Protocols (icnp)</t>
  </si>
  <si>
    <t>IEEE; IEEE Comp Soc; Univ N Carolina; N Carolina State Univ</t>
  </si>
  <si>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</si>
  <si>
    <t>Freeman, Guo &amp; McNeese, Nathan J.</t>
  </si>
  <si>
    <t>Computer Supported Cooperative Work-the Journal of Collaborative Computing and Work Practices</t>
  </si>
  <si>
    <t>European Soc Socially Embedded Technologies</t>
  </si>
  <si>
    <t>Design and Implementation of Serious Games for Training and Education</t>
  </si>
  <si>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</si>
  <si>
    <t>Furuichi, Masakazu; Aibara, Megumi &amp; Yanagisawa, Kazuki</t>
  </si>
  <si>
    <t>2014 Ukacc International Conference on Control (control)</t>
  </si>
  <si>
    <t>Inst Engn Technol; MathWorks; Inst Mech Engineers; Inst Measurement &amp;EOLEOLControl; IEEE; IEEE UK &amp; RI Control Syst Chapter; United KingdomEOLEOLAutomatic Control Council</t>
  </si>
  <si>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an interactive environment in which variants of the game of noughts-and-crosses can be freely designed and evaluated."</t>
  </si>
  <si>
    <t>Beynon, Meurig; Boyatt, Russell; Foss, Jonathan; Hall, Chris; Hudnott, Elizabeth; Pope, Nick; Russ, Steve; Jormanainen, Ilkka; Toivonen, Tapani; Macleod, Hamish; Kommers, Piet; Alimisis, Dimitris; Alimisi, Rene; Zoulias, Emmanouil; Tomcsanyi, Peter &amp; Winczer, Michal</t>
  </si>
  <si>
    <t>2016 9th International Conference on Interactive Technologies and Games (itag)</t>
  </si>
  <si>
    <t>Nottingham Trent Univ; Nottingham City Council; EduRob; InteractEOLEOLTechnologies &amp; Games Conf</t>
  </si>
  <si>
    <t>Serious Game Design for Children: A Set of Guidelines and their Validation</t>
  </si>
  <si>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</si>
  <si>
    <t>Valenza, Matheus V.; Gasparini, Isabela &amp; Hounsell, Marcelo S.</t>
  </si>
  <si>
    <t>Educational Technology &amp; Society</t>
  </si>
  <si>
    <t>19--31</t>
  </si>
  <si>
    <t>Towards Game Based Learning Design Process Based on Semantic Service Oriented Architecture (SSOA)</t>
  </si>
  <si>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</si>
  <si>
    <t>Raies, Kaouther; Khemaja, Maha &amp; Braham, Rafik</t>
  </si>
  <si>
    <t>698--705</t>
  </si>
  <si>
    <t>A Serious Game for Raising Designer Awareness of Web Accessibility Guidelines</t>
  </si>
  <si>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</si>
  <si>
    <t>Spyridonis, Fotios &amp; Daylamani-Zad, Damon</t>
  </si>
  <si>
    <t>Human-computer Interaction - Interact 2019, Pt I</t>
  </si>
  <si>
    <t>Int Federat Informat Proc Tech Comm 13; Cyprus Univ Technol; TallinnEOLEOLUniv; ACM; ACM SIGCHI; Res Ctr Interact Media Smart Syst &amp; EmergingEOLEOLTechnologies; Springer</t>
  </si>
  <si>
    <t>Application of Blockchain Technologies and Game Approach in the Educational Process of Universities</t>
  </si>
  <si>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</si>
  <si>
    <t>Panachev, Anton; Shcherbitsky, Vladislav &amp; Medvedev, Maxim A.</t>
  </si>
  <si>
    <t>Applications of Mathematics in Engineering and Economics (amee20)</t>
  </si>
  <si>
    <t>Tech Univ Sofia, Fac Appl Math &amp; Informat, Res &amp; Dev Sect; Sofia Univ StEOLEOLKliment Ohridski, Fac Math &amp; Informat</t>
  </si>
  <si>
    <t>DecidArch v2: An improved Game to teach Architecture Design Decision Making</t>
  </si>
  <si>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</si>
  <si>
    <t>de Boer, Remco C.; Lago, Patricia; Verdecchia, Roberto &amp; Kruchten, Philippe</t>
  </si>
  <si>
    <t>2019 Ieee International Conference on Software Architecture Companion (icsa-c 2019)</t>
  </si>
  <si>
    <t>Creating Student Interaction Profiles for Adaptive Collaboration Gamification Design</t>
  </si>
  <si>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</si>
  <si>
    <t>Knutas, Antti; Ikonen, Jouni; Maggiorini, Dario; Ripamonti, Laura &amp; Porras, Jari</t>
  </si>
  <si>
    <t>47--62</t>
  </si>
  <si>
    <t>Recommender System: Rating predictions of Steam Games Based on Genre and Topic Modelling</t>
  </si>
  <si>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</si>
  <si>
    <t>Kamal, Ahmad Shahiran B. Ahmad; Saaidin, Shuria &amp; Kassim, Murizah</t>
  </si>
  <si>
    <t>2020 Ieee International Conference on Automatic Control and Intelligent Systems (i2cacis 2020)</t>
  </si>
  <si>
    <t>IEEE; IEEE Malaysia Sect, Control Syst Soc Chapter; Scopus; PICon; UnivEOLEOLTeknologi Mara</t>
  </si>
  <si>
    <t>CoMa: Development of Gamification-based E-learning</t>
  </si>
  <si>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</si>
  <si>
    <t>Bachtiar, Fitra A.; Pradana, Fajar; Priyambadha, Bayu &amp; Bastari, Dhanuari I.</t>
  </si>
  <si>
    <t>Proceedings of 2018 the 10th International Conference on Information Technology and Electrical Engineering (icitee)</t>
  </si>
  <si>
    <t>Univ Gadjah Mada; King Mongkuts Inst Technol Ladkrabang</t>
  </si>
  <si>
    <t>Emohawk: Learning Virtual Characters by Doing</t>
  </si>
  <si>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</si>
  <si>
    <t>Bida, Michal &amp; Brom, Cyril</t>
  </si>
  <si>
    <t>Interactive Storytelling</t>
  </si>
  <si>
    <t>Scottish Informat &amp; Comp Sci Alliance; EPSRC, Artificial Intelligence &amp;EOLEOLGames Res Network</t>
  </si>
  <si>
    <t>Dynamic Composition of Services for End-to-end Information Transport</t>
  </si>
  <si>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</si>
  <si>
    <t>Fortuna, Carolina &amp; Mohorcic, Mihael</t>
  </si>
  <si>
    <t>ACUAI Framework for automatic composition of web services using gaming AI</t>
  </si>
  <si>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</si>
  <si>
    <t>Fayyad, Mohamed Y.; Kamel, Amr &amp; Salah, Akram</t>
  </si>
  <si>
    <t>2015 Fifth International Conference on Digital Information and Communication Technology and Its Applications (dictap)</t>
  </si>
  <si>
    <t>1--6</t>
  </si>
  <si>
    <t>Scalability of Real-Time Online Applications in Edutain@Grid</t>
  </si>
  <si>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</si>
  <si>
    <t>Gorlatch, S.; Glinka, F.; Ploss, A.; Fahringer, T.; Prodan, R.; Nae, V.; Surridge, M.; Middleton, S.; Anthes, C.; Arragon, A.; Lipaj, A. &amp; Rawlings, C.</t>
  </si>
  <si>
    <t>Aic '09: Proceedings of the 9th Wseas International Conference on Applied Informatics and Communications: Recent Advances in Applied Informat and Communications</t>
  </si>
  <si>
    <t>351--+</t>
  </si>
  <si>
    <t>Behind Points and Levels - The Influence of Gamification Algorithms on Requirements Prioritization</t>
  </si>
  <si>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</si>
  <si>
    <t>Kolpondinos, Martina Z. Huber &amp; Glinz, Martin</t>
  </si>
  <si>
    <t>Tailoring Agent Platforms with Software Product Lines</t>
  </si>
  <si>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</si>
  <si>
    <t>Braubach, Lars; Pokahr, Alexander; Kalinowski, Julian &amp; Jander, Kai</t>
  </si>
  <si>
    <t>Multiagent System Technologies, Mates 2015</t>
  </si>
  <si>
    <t>German Soc Informat</t>
  </si>
  <si>
    <t>Development of Game-Like Simulations for Procedural Knowledge in Healthcare Education</t>
  </si>
  <si>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</si>
  <si>
    <t>Torrente, Javier; Borro-Escribano, Blanca; Freire, Manuel; del Blanco, Angel; Marchiori, Eugenio J.; Martinez-Ortiz, Ivan; Moreno-Ger, Pablo &amp; Fernandez-Manjon, Baltasar</t>
  </si>
  <si>
    <t>69--82</t>
  </si>
  <si>
    <t>An interactive control architecture for interpersonal coordination in mirror game</t>
  </si>
  <si>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</si>
  <si>
    <t>Zhai, Chao; Chen, Michael Z. Q.; Alderisio, Francesco; Uteshev, Alexei Yu. &amp; di Bernardo, Mario</t>
  </si>
  <si>
    <t>Control Engineering Practice</t>
  </si>
  <si>
    <t>36--48</t>
  </si>
  <si>
    <t>Monkey Gamer: Automatic Profiling of Android Games</t>
  </si>
  <si>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</si>
  <si>
    <t>Santos, Javier Marian; Nadjm-Tehrani, Simin &amp; Bianzino, Aruna Prem</t>
  </si>
  <si>
    <t>2014 6th International Conference on Mobile Computing, Applications and Services (mobicase)</t>
  </si>
  <si>
    <t>IEEE Comp Soc; European Alliance for Innovat; Ctr Adv Res Software Engn;EOLEOLUniv Texas at Austin</t>
  </si>
  <si>
    <t>Modeling User Interface of First-Aid Application Game using User Centered Design (UCD) Method</t>
  </si>
  <si>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</si>
  <si>
    <t>Wulandari, Ervira; Effendy, Veronikha &amp; Wisudiawan, Gede Agung Ary</t>
  </si>
  <si>
    <t>2018 6th International Conference on Information and Communication Technology (icoict)</t>
  </si>
  <si>
    <t>Telkom Univ; Multimedia Univ</t>
  </si>
  <si>
    <t>Design Ideas for an Issue-Situation-Based Board Game Involving Multirole Scenarios</t>
  </si>
  <si>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</si>
  <si>
    <t>Cheng, Ping-Han; Yeh, Ting-Kuang; Chao, Yen-Kai; Lin, Jing &amp; Chang, Chun-Yen</t>
  </si>
  <si>
    <t>Sustainability</t>
  </si>
  <si>
    <t>2139</t>
  </si>
  <si>
    <t>Experience Report: How to Design Web-Based Competitions for Legal Proceedings: Lessons from a Court Case</t>
  </si>
  <si>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</si>
  <si>
    <t>van Moorsel, Aad; Forshaw, Matthew &amp; Rocha, Francisco</t>
  </si>
  <si>
    <t>2017 Ieee 28th International Symposium on Software Reliability Engineering (issre)</t>
  </si>
  <si>
    <t>IEEE; IEEE Comp Soc; CNRS, LAAS; IEEE Reliabil Soc; CNRS; Univ ToulouseEOLEOLIII Paul Sabatier; Ceatech List; Nokia Bell Labs; Groupement Rech,EOLEOLGelnie Programmat Logicel; INSA Toulouse</t>
  </si>
  <si>
    <t>Koko: an architecture for affect-aware games</t>
  </si>
  <si>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</si>
  <si>
    <t>Sollenberger, Derek J. &amp; Singh, Munindar P.</t>
  </si>
  <si>
    <t>Autonomous Agents and Multi-agent Systems</t>
  </si>
  <si>
    <t>255--286</t>
  </si>
  <si>
    <t>Predict the Storm: A simulation model to measure the playability before the game development</t>
  </si>
  <si>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</si>
  <si>
    <t>Mishra, Debadatta; Rachamalla, Shashank &amp; El Zarki, Magda</t>
  </si>
  <si>
    <t>2014 Fourth International Conference on Communication Systems and Network Technologies (csnt)</t>
  </si>
  <si>
    <t>Natl Inst Tech Teachers Training &amp; Res; Machine Intelligence Res Lab;EOLEOLSergeant Infotech Pvt Ltd; IEEE; IEEE MTT Soc; IEEE India Council; IEEEEOLEOLComp Soc</t>
  </si>
  <si>
    <t>Design and Implementation of a Reconfigurable Mobile Game Controller on Smartphone</t>
  </si>
  <si>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</si>
  <si>
    <t>Leu, Jenq-Shiou &amp; Tung, Nguyen Hai</t>
  </si>
  <si>
    <t>Wireless Personal Communications</t>
  </si>
  <si>
    <t>823--833</t>
  </si>
  <si>
    <t>A serious game for teaching the fundamentals of ISO/IEC/IEEE 29148 systems and software engineering - Lifecycle processes - Requirements engineering at undergraduate level</t>
  </si>
  <si>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</si>
  <si>
    <t>103377</t>
  </si>
  <si>
    <t>Senior-driven design and development of tablet-based cognitive games.</t>
  </si>
  <si>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</si>
  <si>
    <t>Marques, Joao; Vasconcelos, Ana &amp; Teixeira, Luis F.</t>
  </si>
  <si>
    <t>133--8</t>
  </si>
  <si>
    <t>A BDI agent system for the cow herding domain</t>
  </si>
  <si>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</si>
  <si>
    <t>Yadav, Nitin; Zhou, Chenguang; Sardina, Sebastian &amp; Roennquist, Ralph</t>
  </si>
  <si>
    <t>Annals of Mathematics and Artificial Intelligence</t>
  </si>
  <si>
    <t>313--333</t>
  </si>
  <si>
    <t>Games Design Principles for improving Social Web Applications</t>
  </si>
  <si>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</si>
  <si>
    <t>Di Loreto, Ines</t>
  </si>
  <si>
    <t>Human-computer Interaction, Pt Iv</t>
  </si>
  <si>
    <t>287--295</t>
  </si>
  <si>
    <t>A Course for Teaching Integrated System Design to Computer Engineering Students</t>
  </si>
  <si>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</si>
  <si>
    <t>Zualkernan, Imran A.</t>
  </si>
  <si>
    <t>2014 Ieee Global Engineering Education Conference (educon)</t>
  </si>
  <si>
    <t>Towards a Generic Gamification of Sorting Algorithms</t>
  </si>
  <si>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</si>
  <si>
    <t>Chirila, Ciprian-Bogdan; Raes, Remy &amp; Roland, Arthur</t>
  </si>
  <si>
    <t>2016 12th Ieee International Symposium on Electronics and Telecommunications (isetc'16)</t>
  </si>
  <si>
    <t>IEEE; Politechnica Univ Timisoara; Fac Elect &amp; Telecomunicat; AssocEOLEOLElect Engineers Timisoara; Acad Stiinte Technice; Nokia; Continental;EOLEOLCommun Test Syst</t>
  </si>
  <si>
    <t>Towards Creative Pedagogy: Empowering Students to Develop Games</t>
  </si>
  <si>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</si>
  <si>
    <t>Kiili, Kristian; Kiili, Carita; Ott, Michela &amp; Jonkkari, Teemu</t>
  </si>
  <si>
    <t>Gamification Framework: Using Lexical Approach on Social Media Application Online Reviews</t>
  </si>
  <si>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</si>
  <si>
    <t>Azhari, Abdullah &amp; Fang, Xiaowen</t>
  </si>
  <si>
    <t>Human-computer Interaction: Interaction Technologies, Hci International 2018, Pt Iii</t>
  </si>
  <si>
    <t>406--424</t>
  </si>
  <si>
    <t>FILTWAM - a Framework for Online Game-Based Communication Skills Training - Using Webcams and Microphones for Enhancing Learner Support</t>
  </si>
  <si>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</si>
  <si>
    <t>Bahreini, Kiavash; Nadolski, Rob; Qi, Wen &amp; Westera, Wim</t>
  </si>
  <si>
    <t>Utilizing online serious games to facilitate distributed requirements elicitation</t>
  </si>
  <si>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</si>
  <si>
    <t>Ghanbari, Hadi; Simila, Jouni &amp; Markkula, Jouni</t>
  </si>
  <si>
    <t>32--49</t>
  </si>
  <si>
    <t>Student's Entrepreneur Model Development in Creative Industry through Utilization of Web Development Software and Educational Game</t>
  </si>
  <si>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</si>
  <si>
    <t>Hasan, B.; Hasbullah, H.; Elvyanti, S. &amp; Purnama, W.</t>
  </si>
  <si>
    <t>2nd International Conference on Innovation in Engineering and Vocational Education</t>
  </si>
  <si>
    <t>Univ Negeri Manado; Rajamangala Univ Technol Thanyaburi</t>
  </si>
  <si>
    <t>Interactive educational games assisted Construc 2: A systematic perspective of design reviews</t>
  </si>
  <si>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</si>
  <si>
    <t>Chrisyarani, D. D.; Yasa, A. D.; Hakim, A. R. &amp; Putra, F. M.</t>
  </si>
  <si>
    <t>Verification and Validation Model for Short Serious Game Production</t>
  </si>
  <si>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</si>
  <si>
    <t>Barajas, A.; Alvarez, F. J.; Munoz, J.; Santaolaya, R.; Collazos, C. A. &amp; Hurtado, J. A.</t>
  </si>
  <si>
    <t>2007--2012</t>
  </si>
  <si>
    <t>What is Programming? Putting all together, Part II -The Cognitive Skills associated</t>
  </si>
  <si>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</si>
  <si>
    <t>Juarez-Ramirez, Reyes; Jimenez, Samantha &amp; Tapia-Ibarra, Veronica</t>
  </si>
  <si>
    <t>2019 7th International Conference in Software Engineering Research and Innovation (conisoft 2019)</t>
  </si>
  <si>
    <t>IEEE Comp Soc; Simplus KIO Networks; IBM; Aruba; Datavision; Microsoft;EOLEOLFacebook; Cisco; Comstor Amer; Multion; Soc Exalumnos, Fac Ingn Unam;EOLEOLCertificatic; City Express Plus; CloudSploit; Tundra Comunicac; SWPLUS;EOLEOLDigitalOcean; Codigofacilito; Spingere; Ultrasist</t>
  </si>
  <si>
    <t>A Prototype of an eLearning Platform in Support for Learning Analytics and Gamification</t>
  </si>
  <si>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</si>
  <si>
    <t>2016 8th International Conference on Intelligent Networking and Collaborative Systems (incos)</t>
  </si>
  <si>
    <t>IEEE Syst Man Cybernet Soc Spain; Univ Politecnica CatalunyaEOLEOLBarcelonatech; Fukuoka Inst Technol; Tech Univ Ostrava</t>
  </si>
  <si>
    <t>Online Auctions of New Product Before and After Its Official Launch: Differences, Time Series Linkage, and Correlation with Stock Market</t>
  </si>
  <si>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</si>
  <si>
    <t>Tu, Yanbin</t>
  </si>
  <si>
    <t>International Journal of Online Marketing</t>
  </si>
  <si>
    <t>Usability evaluation of the domain specific language for spatial simulation scenarios</t>
  </si>
  <si>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</si>
  <si>
    <t>de Sousa, Luis Moreira &amp; da Silva, Alberto Rodrigues</t>
  </si>
  <si>
    <t>Cogent Engineering</t>
  </si>
  <si>
    <t>1436889</t>
  </si>
  <si>
    <t>Development of Cognitive Training Program With EEG Headset</t>
  </si>
  <si>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</si>
  <si>
    <t>Huang, Zhipeng; Javaid, Ahmad; Devabhaktuni, Vijay Kumar; Li, Yingjie &amp; Yang, Xiaoli</t>
  </si>
  <si>
    <t>126191--126200</t>
  </si>
  <si>
    <t>From Heterogeneous Activities to Unified Analytics Dashboards</t>
  </si>
  <si>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</si>
  <si>
    <t>Martinez-Ortiz, Ivan; Perez-Colado, Ivan; Cristian Rotaru, Dan; Freire, Manuel &amp; Fernandez-Manjon, Baltasar</t>
  </si>
  <si>
    <t>Discovering Agent Behaviors Through Code Reuse: Examples From Half-Field Offense and Ms. Pac-Man</t>
  </si>
  <si>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</si>
  <si>
    <t>Kelly, Stephen &amp; Heywood, Malcolm I.</t>
  </si>
  <si>
    <t>195--208</t>
  </si>
  <si>
    <t>SHOWRUNNER: A Tool for Storyline Execution/Visualization in 3D Game Environments</t>
  </si>
  <si>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</si>
  <si>
    <t>Sanghrajka, Rushit; Young, R. Michael; Salisbury, Brian &amp; Lang, Eric W.</t>
  </si>
  <si>
    <t>Interactive Storytelling, Icids 2019</t>
  </si>
  <si>
    <t>Springer</t>
  </si>
  <si>
    <t>Developing an Animal Counting Game in Second Life for a Young Adult with Down Syndrome</t>
  </si>
  <si>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</si>
  <si>
    <t>Boleracki, Miklos; Farkas, Ferenc; Meszely, Attila; Szikszai, Zoltan &amp; Sik Lanyi, Cecilia</t>
  </si>
  <si>
    <t>Declarative procedural generation of architecture with semantic architectural profiles</t>
  </si>
  <si>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</si>
  <si>
    <t>van Aanholt, Levi &amp; Bidarra, Rafael</t>
  </si>
  <si>
    <t>Experiences in the Use of Mobile Games to Improve Programming Skills in Computer Engineering</t>
  </si>
  <si>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</si>
  <si>
    <t>Barchino, Roberto; Gutierrez, Jose M.; De-Marcos, Luis; Martinez, Jose J.; Jimenez, Lourdes; Oton, Salvador; Gutierrez, Jose A. &amp; Hilera, Jose R.</t>
  </si>
  <si>
    <t>International Journal of Innovative Computing Information and Control</t>
  </si>
  <si>
    <t>1167--1174</t>
  </si>
  <si>
    <t>Leveling-Up in Heroes of Might and Magic III</t>
  </si>
  <si>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</si>
  <si>
    <t>Diochnos, Dimitrios I.</t>
  </si>
  <si>
    <t>Fun with Algorithms, Proceedings</t>
  </si>
  <si>
    <t>145--155</t>
  </si>
  <si>
    <t>Architecture Considerations for Spaced Repetition Based Mobile Learning Games on iOS</t>
  </si>
  <si>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</si>
  <si>
    <t>Schimanke, Florian; Mertens, Robert &amp; Vornberger, Oliver</t>
  </si>
  <si>
    <t>2014 Ieee International Symposium on Multimedia (ism)</t>
  </si>
  <si>
    <t>G4D-a treasure hunt game for novice programmers to learn debugging</t>
  </si>
  <si>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</si>
  <si>
    <t>Venigalla, Akhila Sri Manasa &amp; Chimalakonda, Sridhar</t>
  </si>
  <si>
    <t>Smart Learning Environments</t>
  </si>
  <si>
    <t>21</t>
  </si>
  <si>
    <t>An Empirical Examination of Behavioral Factors in Creative Development of Game Prototypes</t>
  </si>
  <si>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</si>
  <si>
    <t>Giannakos, Michail N.; Jaccheri, Letizia &amp; Morasca, Sandro</t>
  </si>
  <si>
    <t>GARUSO: a gamification approach for involving stakeholders outside organizational reach in requirements engineering</t>
  </si>
  <si>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</si>
  <si>
    <t>Kolpondinos, Martina Z. &amp; Glinz, Martin</t>
  </si>
  <si>
    <t>185--212</t>
  </si>
  <si>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</si>
  <si>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Olsson, Tobias; Toll, Daniel; Wingkvist, Anna &amp; Ericsson, Morgan</t>
  </si>
  <si>
    <t>2015 IEEE/ACM 4th International Workshop on Games and Software Engineering</t>
  </si>
  <si>
    <t>A Field-Validated Architecture for the Collection of Health-Relevant Behavioural Data</t>
  </si>
  <si>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</si>
  <si>
    <t>Knowles, Dylan L.; Stanley, Kevin G. &amp; Osgood, Nathaniel D.</t>
  </si>
  <si>
    <t>2014 Ieee International Conference on Healthcare Informatics (ichi)</t>
  </si>
  <si>
    <t>Playtesting in Match 3 Game Using Strategic Plays via Reinforcement Learning</t>
  </si>
  <si>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</si>
  <si>
    <t>Shin, Yuchul; Kim, Jaewon; Jin, Kyohoon &amp; Kim, Young Bin</t>
  </si>
  <si>
    <t>51593--51600</t>
  </si>
  <si>
    <t>An Education Model for Game Development by A Swedish-Japanese Industry-Academia Alliance</t>
  </si>
  <si>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</si>
  <si>
    <t>Sato, Yukiko; Hanaoka, Hiroki; Engstrom, Henrik &amp; Kurabayashi, Shuichi</t>
  </si>
  <si>
    <t>SikkerhetsLoypa - Knowledge Toward Sustainable and Secure Paths of Creative and Critical Digital Skills</t>
  </si>
  <si>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</si>
  <si>
    <t>Jaccheri, Letizia; Mishra, Deepti; Houmb, Siv Hilde; Omerovic, Aida &amp; Papavlasopoulou, Sofia</t>
  </si>
  <si>
    <t>Entertainment Computing - Icec 2017</t>
  </si>
  <si>
    <t>Informat Proc Soc Japan, Special Interest Grp Entertainment Comp; UnivEOLEOLTsukuba, Entertainment Comp Lab; Rakuten Inc; Int Federat Informat ProcEOLEOLTech Comm 14</t>
  </si>
  <si>
    <t>Transferring Software Testing Tools to Practice</t>
  </si>
  <si>
    <t>Xie, Tao</t>
  </si>
  <si>
    <t>Women Build Games, Seriously</t>
  </si>
  <si>
    <t>Recruitment of students to Computer Science has been a major focus of effort for educators since the dot-corn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mythology?"[7] In short, must we choose: women or games? We argue the answer is no. While traditional game projects may disenfranchise women, our experience shows that serious game projects both attract and engage them. This paper describes our results."</t>
  </si>
  <si>
    <t>Sigcse 11: Proceedings of the 42nd Acm Technical Symposium on Computer Science Education</t>
  </si>
  <si>
    <t>ACM SIGCSE</t>
  </si>
  <si>
    <t>BakeRE: A Serious Educational Game on the Specification and Analysis of User Stories</t>
  </si>
  <si>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</si>
  <si>
    <t>Delen, Merle; Dalpiaz, Fabiano &amp; Cooper, Kendra M.</t>
  </si>
  <si>
    <t>2019 27th Ieee International Requirements Engineering Conference (re 2019)</t>
  </si>
  <si>
    <t>IEEE; IEEE Comp Soc; Ajou Univ; IBM; Intel; ESG; Dahan Tech; TmaxData;EOLEOLSolutionlink; NSE Technol; IREB; SCK; Springer</t>
  </si>
  <si>
    <t>A Metric Framework for the Gamification of Web and Mobile GUI Testing</t>
  </si>
  <si>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</si>
  <si>
    <t>Cacciotto, Filippo; Fulcini, Tommaso; Coppola, Riccardo &amp; Ardito, Luca</t>
  </si>
  <si>
    <t>2021 Ieee International Conference on Software Testing, Verification and Validation Workshops (icstw 2021)</t>
  </si>
  <si>
    <t>IEEE; IEEE Comp Soc; Opus Software; CESAR Sch; Facebook</t>
  </si>
  <si>
    <t>Development of English Learning System Using Gamification Approach</t>
  </si>
  <si>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</si>
  <si>
    <t>Pambudi, Ilham; Bachtiar, Fitra A. &amp; Pradana, Fajar</t>
  </si>
  <si>
    <t>2019 Ieee Conference on E-learning, E-management &amp; E- Services (ic3e)</t>
  </si>
  <si>
    <t>IEEE; IEEE Comp Soc Malaysia; IEEE Malaysia Comp Chapter</t>
  </si>
  <si>
    <t>Micro-Machinations A DSL for Game Economies</t>
  </si>
  <si>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</si>
  <si>
    <t>Klint, Paul &amp; van Rozen, Riemer</t>
  </si>
  <si>
    <t>Software Language Engineering (sle 2013)</t>
  </si>
  <si>
    <t>36--55</t>
  </si>
  <si>
    <t>A Case Study in COSMIC Functional Size Measurement: Angry Bird Mobile Application</t>
  </si>
  <si>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</si>
  <si>
    <t>Abdullah, Nur Atiqah Sia; Rusli, Nur Ida Aniza &amp; Ibrahim, Mohd Faisal</t>
  </si>
  <si>
    <t>2013 Ieee Conference on Open Systems (icos)</t>
  </si>
  <si>
    <t>IEEE; IEEE Comp Soc; Univ Technol Malaysia; IEEE Comp Soc Malaysia Sect</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</si>
  <si>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</si>
  <si>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Prada, Rui; Prasetya, I. S. W. B.; Kifetew, Fitsum; Dignum, Frank; Vos, Tanja E. J.; Lander, Jason; Donnart, Jean-yves; Kazmierowski, Alexandre; Davidson, Joseph &amp; Fernandes, Pedro M.</t>
  </si>
  <si>
    <t>2020 Ieee 13th International Conference on Software Testing, Validation and Verification (icst 2020)</t>
  </si>
  <si>
    <t>4D-UX: User Experience Design Principles for Coupling Multidimensional Visual Representations in Presentations</t>
  </si>
  <si>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</si>
  <si>
    <t>Burkhard, R.; Perhac, J.; Asada, S.; Troyanov, A.; Zhong, S.; Jiang, Y. &amp; Schubiger, S.</t>
  </si>
  <si>
    <t>2018 22nd International Conference Information Visualisation (iv)</t>
  </si>
  <si>
    <t>379--385</t>
  </si>
  <si>
    <t>A Perspective on Blending Programming Environments and Games: Beyond Points, Badges, and Leaderboards</t>
  </si>
  <si>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</si>
  <si>
    <t>Batik, Titus; Murphy-Hill, Emerson &amp; Zimmermann, Thomas</t>
  </si>
  <si>
    <t>2016 Ieee Symposium on Visual Languages and Human-centric Computing (vl/hcc)</t>
  </si>
  <si>
    <t>Towards Optimizing Server Performance in an Educational MMORPG for Teaching Computer Programming</t>
  </si>
  <si>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</si>
  <si>
    <t>Christos, Malliarakis; Maya, Satratzemi &amp; Stelios, Xinogalos</t>
  </si>
  <si>
    <t>11th International Conference of Numerical Analysis and Applied Mathematics 2013, Pts 1 and 2 (icnaam 2013)</t>
  </si>
  <si>
    <t>European Soc Computat Methods Sci, Engn &amp; Technol; Santilli Fdn</t>
  </si>
  <si>
    <t>A model and software architecture for MMORPG traffic generation based on player behavior</t>
  </si>
  <si>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</si>
  <si>
    <t>Suznjevic, Mirko; Stupar, Ivana &amp; Matijasevic, Maja</t>
  </si>
  <si>
    <t>231--253</t>
  </si>
  <si>
    <t>An Approach of Real-time Team Behavior Control in Games</t>
  </si>
  <si>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</si>
  <si>
    <t>She, Yingying &amp; Grogono, Peter</t>
  </si>
  <si>
    <t>Ictai: 2009 21st International Conference on Tools with Artificial Intelligence</t>
  </si>
  <si>
    <t>IEEE Comp Soc; Biol&amp; Artificial Intelligent Soc</t>
  </si>
  <si>
    <t>Game Simulation of Smart Taxis</t>
  </si>
  <si>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</si>
  <si>
    <t>Belkhouche, Boumediene; Alhadhrami, Shaikha; Alaleeli, Mooza; Saleh, Aisha &amp; Al Sharif, Dena</t>
  </si>
  <si>
    <t>Proceedings 2019 Amity International Conference on Artificial Intelligence (aicai)</t>
  </si>
  <si>
    <t>Amity Univ Uttar Pradesh, Amity Inst Informat Technol; IEEE UAE Sect</t>
  </si>
  <si>
    <t>Cognitive Task Analysis (CTA) in the Continuing/Higher Education Methods Using Games (CHERMUG) Project</t>
  </si>
  <si>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</si>
  <si>
    <t>Boyle, Elizabeth; van Rosmalen, Peter; MacArthur, Ewan; Connolly, Thomas; Hainey, Thomas; Johnston, Brian; Moreno Ger, Pablo; Fernandez Manjon, Baltasar; Karki, Anne; Pennanen, Tiina; Manea, Madalina &amp; Starr, Kam</t>
  </si>
  <si>
    <t>Crowd-Centric Requirements Engineering</t>
  </si>
  <si>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</si>
  <si>
    <t>Snijders, Remco; Dalpiaz, Fabiano; Hosseini, Mahmood; Shahri, Alimohammad &amp; Ali, Raian</t>
  </si>
  <si>
    <t>Prototype Of A VR Upper-limb Rehabilitation System Enhanced With Motion-based Tactile Feedback</t>
  </si>
  <si>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</si>
  <si>
    <t>Sadihov, Davud; Migge, Bastian; Gassert, Roger &amp; Kim, Yeongmi</t>
  </si>
  <si>
    <t>2013 World Haptics Conference (whc)</t>
  </si>
  <si>
    <t>IEEE; IEEE Comp Soc; IEEE Robot &amp; Automat Soc; IEEE Consumer Elect Soc;EOLEOLEuroHapt Soc; Korea Robot Soc; DIME; Daejeon Technopark; IEEE Tech CommEOLEOLHapt; LG; Samsung; Elect &amp; Telecommunicat Res Inst; Immersion; Hysonic;EOLEOLKaist; Microsoft Res; Moog; VIVI Touch; Microtech Syst Inc; Imagis; 3DEOLEOLInterface; FutureRobot; Korea Hapt Community; Aito</t>
  </si>
  <si>
    <t>Several approaches have been proposed to manage the game domain variability in different instances and strategies. However, the idea of an one-size-fits-all game architecture can be misleading, being necessary to built reference game architectures for target (sub) 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</si>
  <si>
    <t>Sarinho, Victor T.; de Azevedo, Gabriel S. &amp; Boaventura, Filipe M. B.</t>
  </si>
  <si>
    <t>A Feature-Based Approach to Develop Digital Board Games</t>
  </si>
  <si>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</si>
  <si>
    <t>Boaventura, Filipe M. B. &amp; Sarinho, Victor T.</t>
  </si>
  <si>
    <t>The Cardboard VR Game Development Tool</t>
  </si>
  <si>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</si>
  <si>
    <t>Chen, Min-Bin</t>
  </si>
  <si>
    <t>Proceedings of the 2019 Ieee Eurasia Conference on Iot, Communication and Engineering (ecice)</t>
  </si>
  <si>
    <t>Inst Elect &amp; Elect Engineers; Int Inst Knowledge Innovat &amp; Invent; MDPI;EOLEOLBur Foreign Trade; Minist Sci &amp; Technol</t>
  </si>
  <si>
    <t>Artificial intelligence moving serious gaming: Presenting reusable game AI components</t>
  </si>
  <si>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</si>
  <si>
    <t>Westera, Wim; Prada, Rui; Mascarenhas, Samuel; Santos, Pedro A.; Dias, Joao; Guimaraes, Manuel; Georgiadis, Konstantinos; Nyamsuren, Enkhbold; Bahreini, Kiavash; Yumak, Zerrin; Christyowidiasmoro, Chris; Dascalu, Mihai; Gutu-Robu, Gabriel &amp; Ruseti, Stefan</t>
  </si>
  <si>
    <t>Education and Information Technologies</t>
  </si>
  <si>
    <t>351--380</t>
  </si>
  <si>
    <t>The adversarial activity model for bounded rational agents</t>
  </si>
  <si>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</si>
  <si>
    <t>Zuckerman, Inon; Kraus, Sarit &amp; Rosenschein, Jeffrey S.</t>
  </si>
  <si>
    <t>374--409</t>
  </si>
  <si>
    <t>SCRUMIA-An educational game for teaching SCRUM in computing courses</t>
  </si>
  <si>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</si>
  <si>
    <t>von Wangenheim, Christiane Gresse; Savi, Rafael &amp; Borgatto, Adriano Ferreti</t>
  </si>
  <si>
    <t>2675--2687</t>
  </si>
  <si>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</si>
  <si>
    <t>Havazik, Ondrej &amp; Pavlickova, Petra</t>
  </si>
  <si>
    <t>2020 7th International Conference on Control, Decision and Information Technologies (codit'20), Vol 1</t>
  </si>
  <si>
    <t>IEEE; IEEE Syst Man &amp; Cybernet Soc; CNRS Groupement Rech RechEOLEOLOperationnelle 3002; Int Inst Innovat Ind Engn &amp; Entrepreneurship</t>
  </si>
  <si>
    <t>Augmented Reality as a Didactic Resource for Teaching Mathematics</t>
  </si>
  <si>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</si>
  <si>
    <t>Fernandez-Enriquez, Roger &amp; Delgado-Martin, Laura</t>
  </si>
  <si>
    <t>Applied Sciences-basel</t>
  </si>
  <si>
    <t>2560</t>
  </si>
  <si>
    <t>Does ease-of-use contributes to the perception of enjoyment? A case of gamification in e-banking</t>
  </si>
  <si>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</si>
  <si>
    <t>Rodrigues, Luis Filipe; Oliveira, Abilio &amp; Costa, Carlos J.</t>
  </si>
  <si>
    <t>114--126</t>
  </si>
  <si>
    <t>Effectiveness of Game Jam-based iterative program for game production in Japan</t>
  </si>
  <si>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</si>
  <si>
    <t>Mikami, Koji; Nakamura, Yosuke; Ito, Akinori; Kawashima, Motonobu; Watanabe, Taichi; Kishimoto, Yoshihiro &amp; Kondo, Kunio</t>
  </si>
  <si>
    <t>Collaborative Modeling Process for Development of Domain-Specific Discrete Event Simulation Systems</t>
  </si>
  <si>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</si>
  <si>
    <t>Sung, Changho &amp; Kim, Tag Gon</t>
  </si>
  <si>
    <t>Ieee Transactions on Systems Man and Cybernetics Part C-applications and Reviews</t>
  </si>
  <si>
    <t>532--546</t>
  </si>
  <si>
    <t>A Distributed Barge Planning Game</t>
  </si>
  <si>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</si>
  <si>
    <t>Mes, Martijn; Iacob, Maria-Eugenia &amp; van Hillegersberg, Jos</t>
  </si>
  <si>
    <t>Frontiers in Gaming Simulation</t>
  </si>
  <si>
    <t>Int Simulat &amp; Gaming Assoc; IFIP WG 5 7; EU Network Excellence GaLA</t>
  </si>
  <si>
    <t>On the Requirements for Serious Games geared towards Software Developers in the Industry</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</si>
  <si>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</si>
  <si>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Gasiba, Tiago; Beckers, Kristian; Suppan, Santiago &amp; Rezabek, Filip</t>
  </si>
  <si>
    <t>Defining Usability Quality Metric for Mobile Game Prototype using Software Attributes</t>
  </si>
  <si>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</si>
  <si>
    <t>Pavapootanont, Sakul &amp; Prompoon, Nakornthip</t>
  </si>
  <si>
    <t>Cinemacraft: exploring fidelity cues in collaborative virtual world interactions</t>
  </si>
  <si>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</si>
  <si>
    <t>Narayanan, Siddharth; Polys, Nicholas &amp; Bukvic, Ivica Ico</t>
  </si>
  <si>
    <t>53--73</t>
  </si>
  <si>
    <t>Revisiting design guidelines for pervasive games</t>
  </si>
  <si>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</si>
  <si>
    <t>Kasapakis, Vlasios &amp; Gavalas, Damianos</t>
  </si>
  <si>
    <t>International Journal of Pervasive Computing and Communications</t>
  </si>
  <si>
    <t>386--407</t>
  </si>
  <si>
    <t>Game-Enhanced and Process-Based e-Learning Framework</t>
  </si>
  <si>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</si>
  <si>
    <t>Hammad, Rawad</t>
  </si>
  <si>
    <t>E-learning and Games, Edutainment 2017</t>
  </si>
  <si>
    <t>279--284</t>
  </si>
  <si>
    <t>Co-Designing Interactive Content: Developing a Traffic Safety Game Concept for Adolescents</t>
  </si>
  <si>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</si>
  <si>
    <t>All, Anissa; Van Looy, Jan &amp; Castellar, Elena Patricia Nunez</t>
  </si>
  <si>
    <t>Cracking open co-creation: Categories, stories, and value tension in a collaborative design process</t>
  </si>
  <si>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</si>
  <si>
    <t>Lloyd, Peter &amp; Oak, Arlene</t>
  </si>
  <si>
    <t>Design Studies</t>
  </si>
  <si>
    <t>93--111</t>
  </si>
  <si>
    <t>POGGI: Puzzle-Based Online Games on Grid Infrastructures</t>
  </si>
  <si>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</si>
  <si>
    <t>Iosup, Alexandru</t>
  </si>
  <si>
    <t>Euro-par 2009: Parallel Processing, Proceedings</t>
  </si>
  <si>
    <t>Parallel &amp; Distributed Syst Grp</t>
  </si>
  <si>
    <t>Financial Literacy Education and Responsibilities in Developing Countries Using a Computer Application</t>
  </si>
  <si>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</si>
  <si>
    <t>Warder, Michael F.; Gottlieb, Tyler J.; Jung, Patrick J.; Miezio, Kathleen R.; Carlson-Oehlers, Victoria &amp; Cohen, Bernard A.</t>
  </si>
  <si>
    <t>2018 Ieee International Symposium on Technology and Society (ieee Istas 2018)</t>
  </si>
  <si>
    <t>IEEE; IEEE Soc Social Implicat Technol</t>
  </si>
  <si>
    <t>The Feasibility and Potential Impact of Brain Training Games on Cognitive and Emotional Functioning in Middle-Aged Adults</t>
  </si>
  <si>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</si>
  <si>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</si>
  <si>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</si>
  <si>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representations, specific values, generalized implementations and mapped sections in any combination</t>
  </si>
  <si>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</si>
  <si>
    <t>CULLUM O H, G. &amp; SELWOOD T, J.</t>
  </si>
  <si>
    <t>Designing game scenarios for software project management education and assessment</t>
  </si>
  <si>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</si>
  <si>
    <t>Calderon, Alejandro; Ruiz, Mercedes &amp; O'Connor, Rory V.</t>
  </si>
  <si>
    <t>144--151</t>
  </si>
  <si>
    <t>Heuristic Evaluation of Serious Game Application for Slow-reading Students</t>
  </si>
  <si>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</si>
  <si>
    <t>Abidin, Saffa Raihan Zainal; Noor, Siti Fadzilah Mat &amp; Ashaari, Noraidah Sahari</t>
  </si>
  <si>
    <t>466--474</t>
  </si>
  <si>
    <t>Using Cuda in Xna Games Development</t>
  </si>
  <si>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</si>
  <si>
    <t>Chang, Dar-jen &amp; Ouyang, Ming</t>
  </si>
  <si>
    <t>IEEE Comp Soc, TCSIM; IEEE Comp Soc, Louisville Chapter; Soc Modelling &amp;EOLEOLSimulat; IEE; British Comp Soc; Digital Games Res Assoc; Coventry Univ,EOLEOLSerious Games Inst; Int Journal Intelligent Games &amp; Simulat; UnivEOLEOLWolverhampton, Sch Comp &amp; Informat Technol</t>
  </si>
  <si>
    <t>Robotics Collaborative Technology Alliance: An Open Architecture Approach to Integrated Research</t>
  </si>
  <si>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</si>
  <si>
    <t>Dean, Robert Michael S. &amp; DiBerardino, Charles A.</t>
  </si>
  <si>
    <t>Open Architecture/open Business Model Net-centric Systems and Defense Transformation 2014</t>
  </si>
  <si>
    <t>Gamification and Game Development for Educational Agile Operations Management in Robotics Research</t>
  </si>
  <si>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</si>
  <si>
    <t>Basson, C. I.; Dharmilingum, W. E.; Reddy, C. E.; Singh, A. P. &amp; Stopforth, R.</t>
  </si>
  <si>
    <t>2019 Southern African Universities Power Engineering Conference/robotics and Mechatronics/pattern Recognition Association of South Africa (saupec/robmech/prasa)</t>
  </si>
  <si>
    <t>IEEE; S African Inst Elect Engineers; Robot Assoc S Africa; PatternEOLEOLRecognit Assoc S Africa; IEEE S Africa Sect; FESTO; ABB; Altair; Cobots;EOLEOLOPAL RT Technologies; HORNE Technologies</t>
  </si>
  <si>
    <t>Is software green"? Application development environments and energy efficiency in open source applications"</t>
  </si>
  <si>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</si>
  <si>
    <t>Capra, Eugenio; Francalanci, Chiara &amp; Slaughter, Sandra A.</t>
  </si>
  <si>
    <t>60--71</t>
  </si>
  <si>
    <t>Survey: Development and Analysis of a Games-Based Crisis Scenario Generation System</t>
  </si>
  <si>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</si>
  <si>
    <t>Praiwattana, Pisit &amp; El Rhalibi, Abdennour</t>
  </si>
  <si>
    <t>E-learning and Games</t>
  </si>
  <si>
    <t>85--100</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</si>
  <si>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658 years) and three adolescents (one female; mean age: 152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</si>
  <si>
    <t>Valdes, Bulmaro A.; Glegg, Stephanie M. N.; Lambert-Shirzad, Navid; Schneider, Andrea N.; Marr, Jonathan; Bernard, Renee; Lohse, Keith; Hoens, Alison M. &amp; Van der Loos, H. F. Machiel</t>
  </si>
  <si>
    <t>197--207</t>
  </si>
  <si>
    <t>The role of Sprint planning and feedback in game development projects: Implications for game quality</t>
  </si>
  <si>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</si>
  <si>
    <t>Liu, Jing-Wei; Ho, Chia-Yu; Chang, Jamie Y. T. &amp; Tsai, Jacob Chia-An</t>
  </si>
  <si>
    <t>79--91</t>
  </si>
  <si>
    <t>The Use of User-Centered Participatory Design in Serious Games for Anxiety and Depression</t>
  </si>
  <si>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</si>
  <si>
    <t>Dekker, Maria R. &amp; Williams, Alishia D.</t>
  </si>
  <si>
    <t>327--333</t>
  </si>
  <si>
    <t>MDA Approach for Reusability in Serious Game and E-learning Design</t>
  </si>
  <si>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</si>
  <si>
    <t>Aouadi, Nada; Pernelle, Philippe; Ben Amar, Chokri &amp; Carron, Thibault</t>
  </si>
  <si>
    <t>Advances in Web-based Learning, (icwl 2016)</t>
  </si>
  <si>
    <t>Sapienza Univ Rome; IAD Solut; UniTelma Sapienza; Springer; Hong KongEOLEOLWeb Soc</t>
  </si>
  <si>
    <t>Integrating Software Product Lines: A Study of Reuse versus Stability</t>
  </si>
  <si>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</si>
  <si>
    <t>Gurgel, Alessandro; Dantas, Francisco; Garcia, Alessandro &amp; Sant'Anna, Claudia</t>
  </si>
  <si>
    <t>2012 Ieee 36th Annual Computer Software and Applications Conference (compsac)</t>
  </si>
  <si>
    <t>IEEE; IEEE Comp Soc; Iowa State Univ Sci &amp; Technol</t>
  </si>
  <si>
    <t>A Web-Based Chinese Chess Xiang Qi using n-tier Architecture Model</t>
  </si>
  <si>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</si>
  <si>
    <t>Hanafiah, Novita; Hartanto, Jaka; Arifin, Yulyani; Frans, Hengky &amp; Cristian, Winardi</t>
  </si>
  <si>
    <t>International Conference on Computer Science and Computational Intelligence (iccsci 2015)</t>
  </si>
  <si>
    <t>Bina Nusantara Univ, Sch Comp Sci</t>
  </si>
  <si>
    <t>MobileWars: A Mobile GPGPU Game</t>
  </si>
  <si>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</si>
  <si>
    <t>Joselli, Mark; Silva, Jose Ricardo, Jr.; Clua, Esteban &amp; Soluri, Eduardo</t>
  </si>
  <si>
    <t>Badumna Network Suite: A Decentralized Network Engine for Massively Multiplayer Online Applications</t>
  </si>
  <si>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</si>
  <si>
    <t>Kulkarni, Santosh</t>
  </si>
  <si>
    <t>2009 Ieee Ninth International Conference on Peer-to-peer Computing (p2p 2009)</t>
  </si>
  <si>
    <t>Multi-User Gaming on the Grid using a Service Oriented HLA RTI</t>
  </si>
  <si>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</si>
  <si>
    <t>Pan, Ke; Turner, Stephen John; Cai, Wentong &amp; Li, Zengxiang</t>
  </si>
  <si>
    <t>13th Ieee/acm International Symposium on Distributed Simulation and Real-time Applications, Proceedings</t>
  </si>
  <si>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datawere collected through tests and a survey. The results showed that there was a statistically significant improvement in student performance in the gamified group as compared to the non-gamified group. In addition, a higher motivationwas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</si>
  <si>
    <t>Morales-Trujillo, Miguel Ehecatl &amp; Alberto Garcia-Mireles, Gabriel</t>
  </si>
  <si>
    <t>3</t>
  </si>
  <si>
    <t>Teaching Mobile Application Development in 20 Hours for High School Girls: A Web-Based Approach</t>
  </si>
  <si>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</si>
  <si>
    <t>Al-Khalifa, Hend S.; Faisal, Hadil R. &amp; Al-Gtunaei, Ghadah N.</t>
  </si>
  <si>
    <t>Designing informed game-based rehabilitation tasks leveraging advances in virtual reality</t>
  </si>
  <si>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</si>
  <si>
    <t>Lange, Belinda; Koenig, Sebastian; Chang, Chien-Yen; McConnell, Eric; Suma, Evan; Bolas, Mark &amp; Rizzo, Albert</t>
  </si>
  <si>
    <t>Disability and Rehabilitation</t>
  </si>
  <si>
    <t>1863--1870</t>
  </si>
  <si>
    <t>Open Badges: Experiences From a Game Development Skills Open Badge Co-Creation Process</t>
  </si>
  <si>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</si>
  <si>
    <t>Kuhmonen, Annemari; Poyry-Lassila, Paivi &amp; Seppala, Heikki</t>
  </si>
  <si>
    <t>307--315</t>
  </si>
  <si>
    <t>Design, Implementation, and Wide Pilot Deployment of FitForAll: An Easy to use Exergaming Platform Improving Physical Fitness and Life Quality of Senior Citizens</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</si>
  <si>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 +/- 5.85%,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</si>
  <si>
    <t>Konstantinidis, Evdokimos I.; Billis, Antonis S.; Mouzakidis, Christos A.; Zilidou, Vasiliki I.; Antoniou, Panagiotis E. &amp; Bamidis, Panagiotis D.</t>
  </si>
  <si>
    <t>Ieee Journal of Biomedical and Health Informatics</t>
  </si>
  <si>
    <t>189--200</t>
  </si>
  <si>
    <t>Game Design Techniques in User Research Methods - A New Way to Reach the High Score in Development Teams</t>
  </si>
  <si>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</si>
  <si>
    <t>Ruegenhagen, Eva &amp; Held, Theo</t>
  </si>
  <si>
    <t>754--762</t>
  </si>
  <si>
    <t>Playing with materiality: an agential-realist reading of SethBling's Super Mario World code-injection</t>
  </si>
  <si>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</si>
  <si>
    <t>McKeown, C.</t>
  </si>
  <si>
    <t>Information Communication &amp; Society</t>
  </si>
  <si>
    <t>1234--1245</t>
  </si>
  <si>
    <t>A serious game to support the ISO 21500 standard education in the context of software project management</t>
  </si>
  <si>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</si>
  <si>
    <t>80--92</t>
  </si>
  <si>
    <t>Pex4Fun: Teaching and Learning Computer Science via Social Gaming</t>
  </si>
  <si>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</si>
  <si>
    <t>Tillmann, Nikolai; de Halleux, Jonathan &amp; Xie, Tao</t>
  </si>
  <si>
    <t>Design and implementation of the WIPI-to-Android automatic mobile game converter for the contents compatibility in the heterogeneous mobile OS</t>
  </si>
  <si>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</si>
  <si>
    <t>Lee, Yang Sun &amp; Son, Yun Sik</t>
  </si>
  <si>
    <t>Journal of Systems Architecture</t>
  </si>
  <si>
    <t>693--701</t>
  </si>
  <si>
    <t>Collocated and Situated Learning Game Design</t>
  </si>
  <si>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</si>
  <si>
    <t>Delomier, Florent; Benazeth, Cyril; David, Bertrand &amp; Chalon, Rene</t>
  </si>
  <si>
    <t>An educational game to teach numbers in Brazilian Sign Language while having fun</t>
  </si>
  <si>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</si>
  <si>
    <t>Pontes, Herleson Paiva; Furlan Duarte, Joao Batista &amp; Pinheiro, Placido Rogerio</t>
  </si>
  <si>
    <t>105825</t>
  </si>
  <si>
    <t>Formal Methods Assisted Training of Safe Reinforcement Learning Agents</t>
  </si>
  <si>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</si>
  <si>
    <t>Murugesan, Anitha; Moghadamfalahi, Mohammad &amp; Chattopadhyay, Arunabh</t>
  </si>
  <si>
    <t>Nasa Formal Methods (nfm 2019)</t>
  </si>
  <si>
    <t>NASA Johnson Space Ctr Houston; Iowa State Univ</t>
  </si>
  <si>
    <t>Compute pairwise Manhattan distance and Pearson correlation coefficient of data points with GPU</t>
  </si>
  <si>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</si>
  <si>
    <t>Chang, Dar-Jen; Desoky, Ahmed H.; Ouyang, Ming &amp; Rouchka, Eric C.</t>
  </si>
  <si>
    <t>Celeris Base: An interactive and immersive Boussinesq-type nearshore wave simulation software</t>
  </si>
  <si>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</si>
  <si>
    <t>Tavakkol, Sasan &amp; Lynett, Patrick</t>
  </si>
  <si>
    <t>Computer Physics Communications</t>
  </si>
  <si>
    <t>106966</t>
  </si>
  <si>
    <t>Effects of Cognitive Styles on Learning Performance and Gaming Behavior in a Programming Board Game</t>
  </si>
  <si>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</si>
  <si>
    <t>Yen, Jung-Chuan &amp; Liao, Wei-Chi</t>
  </si>
  <si>
    <t>Presenting an Open-Source Platform for Supporting Gamified Class Teaching with Peer Reviews</t>
  </si>
  <si>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</si>
  <si>
    <t>FireMe: Development of Gamifying Fire Safety Awareness and Prevention using A* Algorithm</t>
  </si>
  <si>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</si>
  <si>
    <t>Pacaon, Mark Reden; Balahadia, Francis F.; Octia, John Paul Michael &amp; Bocalig, Kenjie</t>
  </si>
  <si>
    <t>Proceedings of Tencon 2018 - 2018 Ieee Region 10 Conference</t>
  </si>
  <si>
    <t>IEEE Korea Council; IEIE; KICS; KIEE; KIEES; KIPS</t>
  </si>
  <si>
    <t>Closed Room Fire Propagation Modelling Using Multiple State Variables Cellular Automata</t>
  </si>
  <si>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</si>
  <si>
    <t>Riatma, Galih Putra; Yuniarno, Eko Mulyanto &amp; Nugroho, Supeno Mardi Susiki</t>
  </si>
  <si>
    <t>2018 International Conference on Computer Engineering, Network and Intelligent Multimedia (cenim)</t>
  </si>
  <si>
    <t>AUN SEED Net; JICA; Telkomsigma; IEEE Indonesia Sect; IEEE; InstEOLEOLTeknologi Sepuluh Nopember, Dept Comp Engn</t>
  </si>
  <si>
    <t>At-risk adolescents as experts in a new requirements elicitation procedure for the development of a smart phone psychoeducational trauma-informed care application</t>
  </si>
  <si>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</si>
  <si>
    <t>Sockolow, Paulina; Schug, Seran; Zhu, Jichen; Smith, T. J.; Senathirajah, Yalini &amp; Bloom, Sandra</t>
  </si>
  <si>
    <t>Informatics for Health &amp; Social Care</t>
  </si>
  <si>
    <t>77--96</t>
  </si>
  <si>
    <t>The forensic holodeck: an immersive display for forensic crime scene reconstructions</t>
  </si>
  <si>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</si>
  <si>
    <t>Ebert, Lars C.; Nguyen, Tuan T.; Breitbeck, Robert; Braun, Marcel; Thali, Michael J. &amp; Ross, Steffen</t>
  </si>
  <si>
    <t>Forensic Science Medicine and Pathology</t>
  </si>
  <si>
    <t>623--626</t>
  </si>
  <si>
    <t>Balancing game universes for playing without sight or hearing</t>
  </si>
  <si>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</si>
  <si>
    <t>Westin, Thomas; Furostam, Malin; Yasasindhu, Roy; Norberg, Lena; Wiklund, Mats &amp; Mozelius, Peter</t>
  </si>
  <si>
    <t>Designing educational software with students through collaborative design games: The We!Design&amp;Play framework</t>
  </si>
  <si>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</si>
  <si>
    <t>Triantafyllakos, George; Palaigeorgiou, George &amp; Tsoukalas, Ioannis A.</t>
  </si>
  <si>
    <t>227--242</t>
  </si>
  <si>
    <t>PhysioMate - Pervasive Physical Rehabilitation based on NUI and Gamification</t>
  </si>
  <si>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</si>
  <si>
    <t>Madeira, Rui Neves; Costa, Luis &amp; Postolache, Octavian</t>
  </si>
  <si>
    <t>2014 International Conference and Exposition on Electrical and Power Engineering (epe)</t>
  </si>
  <si>
    <t>Gheorghe Asachi Tech Univ Iasi, Fac Elect Engn; IEEE Romania Sect; GradEOLEOLAssoc, Fac Elect Engn Iasi</t>
  </si>
  <si>
    <t>Satisfaction Analysis for Using Educational Serious Games for Teaching Wound Treatment</t>
  </si>
  <si>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</si>
  <si>
    <t>da Silva, Gabriel Candido; Freitas da Silva, Lucia Paloma; Jofilsan, Nicolau Calado; Correia, Walter Franklin M.; Gomes, Alex Sandro &amp; Campos Filho, Amadeu S.</t>
  </si>
  <si>
    <t>Advances in Usability, User Experience and Assistive Technology</t>
  </si>
  <si>
    <t>673--682</t>
  </si>
  <si>
    <t>Adjusting university education with workspace training and self-education</t>
  </si>
  <si>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</si>
  <si>
    <t>Henno, J.; Jaakkola, H. &amp; Makela, J.</t>
  </si>
  <si>
    <t>2018 41st International Convention on Information and Communication Technology, Electronics and Microelectronics (mipro)</t>
  </si>
  <si>
    <t>MIPRO Croatian Soc; IEEE Reg 8; IEEE Croatia Sect; IEEE Croatia SectEOLEOLComp Chapter; IEEE Croatia Sect Electron Devices Solid State CircuitsEOLEOLJoint Chapter; IEEE Croatia Sect Educ Chapter; IEEE Croatia Sect CommunEOLEOLChapter; Minist Sci &amp; Educ Republ Croatia; Minist Sea Transport &amp;EOLEOLInfrastructure Republ Croatia; Minist Econ Entrepreneurship &amp; CraftsEOLEOLRepubl Croatia; Minist Publ Adm Republ Croatia; Minist Reg Dev &amp; EUEOLEOLFunds Republ Croatia; Minist Environm &amp; Energy Republ Croatia; CentEOLEOLState Off Dev Digital Soc; Croatian Regulatory Author Network Ind;EOLEOLCroatian Power Exchange; Croatian Employers Assoc; Univ Zagreb; UnivEOLEOLRijeka; T Croatian Telecom; Ericsson Nikola Tesla; Koncar Elect Ind;EOLEOLCroatian Elect Co; VIPnet; Univ Zagreb, Fac Elect Engn &amp; Comp; RudjerEOLEOLBoskovic Inst; Univ Rijeka, Fac Maritime Studies; Univ Rijeka, Fac Engn;EOLEOLUniversity of Rijeka, Faculty of Economics; Univ Zagreb, Fac Org &amp;EOLEOLInformat; Zagreb Univ Appl Sci; EuroCloud Croatia; Croatian Acad Engn;EOLEOLSelmet; Business Ctr Silos; InfoDom; King ICT; Storm Comp; HewlettEOLEOLPackard Croatia; Danieli Automat; Mjerne Tehnologije; EDMD Solut Zagreb;EOLEOLInst SDT; Nomen</t>
  </si>
  <si>
    <t>Crowdsourcing and Gamification of Enterprise Meeting Software Quality</t>
  </si>
  <si>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</si>
  <si>
    <t>Smith, Ross &amp; Kilty, Lori Ada</t>
  </si>
  <si>
    <t>Developing an educational medical game using AgilePASSI multi-agent methodology</t>
  </si>
  <si>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</si>
  <si>
    <t>Fragoso Ferreira, Vitor Manuel; Cavalcanti Carvalho, Julio Cesar; Moreira da Costa, Rosa Maria E. &amp; Benjamim Werneck, Vera Maria</t>
  </si>
  <si>
    <t>2015 Ieee 28th International Symposium on Computer-based Medical Systems (cbms)</t>
  </si>
  <si>
    <t>IEEE; IEEE Comp Soc; ICMC; SUS; Ministerio Saude; Governo Fed PatriaEOLEOLEducadora Brasil; CNPq; Google Brasil; FAPESP</t>
  </si>
  <si>
    <t>Designing of a mobile app for the development of pervasive games</t>
  </si>
  <si>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</si>
  <si>
    <t>Coelho, Antonio; Cardoso, Pedro; Camilo, Marina &amp; Sousa, Augusto</t>
  </si>
  <si>
    <t>Proceedings of the 2019 International Conference on Graphics and Interaction (icgi 2019)</t>
  </si>
  <si>
    <t>European Assoc Comp Graph; IEEE Portugal Sect; EVA; Grupo PortuguesEOLEOLComputacao Grafica, Eurograph Portugese Chapter</t>
  </si>
  <si>
    <t>Advancing Learning Assignments in Remote Sensing of the Environment Through Simulation Games</t>
  </si>
  <si>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</si>
  <si>
    <t>Gerner, Martin &amp; Pause, Marion</t>
  </si>
  <si>
    <t>Remote Sensing</t>
  </si>
  <si>
    <t>735</t>
  </si>
  <si>
    <t>The Journey: A Service-Based Adaptive Serious Game on Probability</t>
  </si>
  <si>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</si>
  <si>
    <t>Carvalho, Maira B.; Bellotti, Francesco; Berta, Riccardo; Curatelli, Francesco; De Gloria, Alessandro; Gazzarata, Giorgia; Hu, Jun; Kickmeier-Rust, Michael &amp; Martinengo, Chiara</t>
  </si>
  <si>
    <t>InspectorX: A Game for Software Inspection Training and Learning</t>
  </si>
  <si>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</si>
  <si>
    <t>Poetter, Henrique; Schots, Marcelo; Duboc, Leticia &amp; Werneck, Vera</t>
  </si>
  <si>
    <t>2014 Ieee 27th Conference on Software Engineering Education and Training (csee&amp;t)</t>
  </si>
  <si>
    <t>Alpen Adria Univ Klagenfurt; IEEE Comp Soc; IEEE; Carinthia Univ ApplEOLEOLSci; Alpen Adria Univ Klagenfurt, Fak Tech Wissensc; IEEE Comp Soc, TechEOLEOLCouncil Software Engn; Univ Klagenfurt, Forderverein Tech Fak; IEEEEOLEOLAustria Sect; Industriellenvereinigung Karnten; Karnten Convent;EOLEOLKarntner Universitatsbund; Land Karnten, Austrian Comp Soc; MazdaEOLEOLAustria; Public Util Co Klagenfurt; Stadtwerke Klagenfurt Grp</t>
  </si>
  <si>
    <t>Defining Ontology Combining Concepts of Massive Multi-Player Online Role Playing Games and Organization of Large-Scale Multi-Agent Systems</t>
  </si>
  <si>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</si>
  <si>
    <t>Duric, Bogdan Okresa &amp; Schatten, Markus</t>
  </si>
  <si>
    <t>2016 39th International Convention on Information and Communication Technology, Electronics and Microelectronics (mipro)</t>
  </si>
  <si>
    <t>MIPRO Croatian Soc; IEEE Region 8; Republ Croatia, Minist Sci Educ &amp;EOLEOLSports; Republ Croatia, Minist Maritime Affairs, Transport &amp;EOLEOLInfrastructure; Republ Croatia, Minist Entrepreneurship &amp; Crafts; RepublEOLEOLCroatia, Minist Public Adm; Croatian Chamber Economy; Univ Rijeka; UnivEOLEOLZagreb; IEEE Croatia Sect; IEEE Croatia Sect Comp Chapter; IEEE CroatiaEOLEOLSect Electron Devices Solid State Circuits Joint Chapter; IEEE CroatiaEOLEOLSect Educ Chapter; IEEE Croatia Sect Commun Chapter; T Croatian Telecom;EOLEOLEricsson Nikola Tesla; Koncar Elect Ind; HEP Croatian Elect Co; VIPnet;EOLEOLUniv Zagreb, Fac Elect Engn &amp; Comp; Rudjer Boskovic Inst; Univ Rijeka,EOLEOLFac Maritime Studies; Univ Rijeka, Fac Engn; Univ Rijeka, Fac Econ; UnivEOLEOLZagreb, Fac Org &amp; Informat; Univ Rijeka, Fac Tourism &amp; HospitalEOLEOLManagement; Polytechn Zagreb; EuroCloud Croatia; Croatian RegulatoryEOLEOLAuthor Network Ind; Croatian Post; Erste&amp;Steiermarkische bank; Selmet;EOLEOLCISEx; Kermas energija; Rezultanta; River Publishers; InfoDom; HewlettEOLEOLPackard Croatia; IN2; Transmitters &amp; Commun Co; Storm Comp; Nokia; KingEOLEOLICT; Microsoft Croatia; Micro Link; Mjerne tehnologije; Altpro; DanieliEOLEOLAutomat; ib proCADD; Nomen</t>
  </si>
  <si>
    <t>A novel modular Q-learning architecture to improve performance under incomplete learning in a grid soccer game</t>
  </si>
  <si>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</si>
  <si>
    <t>Araghi, Sahar; Khosravi, Abbas; Johnstone, Michael &amp; Creighton, Douglas</t>
  </si>
  <si>
    <t>Engineering Applications of Artificial Intelligence</t>
  </si>
  <si>
    <t>2164--2171</t>
  </si>
  <si>
    <t>LAGARTO: A LocAtion based Games AuthoRing TOol enhanced with augmented reality features</t>
  </si>
  <si>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</si>
  <si>
    <t>Maia, Luis Fernando; Noleto, Carleandro; Lima, Messias; Ferreira, Cristiane; Marinho, Claudia; Viana, Windson &amp; Trinta, Fernando</t>
  </si>
  <si>
    <t>3--13</t>
  </si>
  <si>
    <t>Do Improve Typing Skill But No Significant Difference between Drill-Based and Game-Based Typing Software</t>
  </si>
  <si>
    <t>QuizFun: Mobile based quiz game for learning</t>
  </si>
  <si>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</si>
  <si>
    <t>Perera, M. Isuru T. C.; Lokuge, Kulari; Mudunkotuwa, Hiranya; Premarathne, Nevindaree &amp; Kularathna, Madura</t>
  </si>
  <si>
    <t>2009 International Workshop on Technology for Education (t4e 2009)</t>
  </si>
  <si>
    <t>IEEE; IEEE Comp Soc LTTC; IIITB; NPTEL; CDAC; hp; MIT OpenCourseWare</t>
  </si>
  <si>
    <t>Alternate Reality Game for University-Level Computer Science Education</t>
  </si>
  <si>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</si>
  <si>
    <t>Hakulinen, Lasse</t>
  </si>
  <si>
    <t>Staged Metaprogramming for Shader System Development</t>
  </si>
  <si>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</si>
  <si>
    <t>Seitz, Kerry A., Jr.; Foley, Tim; Porumbescu, Serban D. &amp; Owens, John D.</t>
  </si>
  <si>
    <t>202</t>
  </si>
  <si>
    <t>SiGMA: A software framework for integrating advanced mathematical capabilities in serious game development</t>
  </si>
  <si>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</si>
  <si>
    <t>Smith, Katherine; Shull, John; Dean, Anthony; Shen, Yuzhong &amp; Michaeli, Jennifer</t>
  </si>
  <si>
    <t>319--325</t>
  </si>
  <si>
    <t>Orchestrating innovation with user communities in the creative industries</t>
  </si>
  <si>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</si>
  <si>
    <t>Parmentier, Guy &amp; Mangematin, Vincent</t>
  </si>
  <si>
    <t>Technological Forecasting and Social Change</t>
  </si>
  <si>
    <t>40--53</t>
  </si>
  <si>
    <t>RAGE Reusable Game Software Components and Their Integration into Serious Game Engines</t>
  </si>
  <si>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</si>
  <si>
    <t>van der Vegt, Wim; Nyamsuren, Enkhbold &amp; Westera, Wim</t>
  </si>
  <si>
    <t>165--180</t>
  </si>
  <si>
    <t>An Agent-based Architecture for AI-Enhanced Automated Testing for XR Systems, a Short Paper</t>
  </si>
  <si>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</si>
  <si>
    <t>Prasetya, I. S. W. B.; Shirzadehhajimahmood, Samira; Ansari, Saba Gholizadeh; Fernandes, Pedro &amp; Prada, Rui</t>
  </si>
  <si>
    <t>Framework of Wargame CGF System based on Multi-Agent</t>
  </si>
  <si>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</si>
  <si>
    <t>Tan, Xin; Lai, Shiming; Wang, Wei &amp; Zhang, Maojun</t>
  </si>
  <si>
    <t>A multivocal literature review on serious games for software process standards education</t>
  </si>
  <si>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</si>
  <si>
    <t>Improvement on Navigation Behavior Algorithm of Agent in Visual Simulation</t>
  </si>
  <si>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</si>
  <si>
    <t>Yong, Zhang; Cun-hua, Li &amp; Bing-yong, Yan</t>
  </si>
  <si>
    <t>Micro Nano Devices, Structure and Computing Systems</t>
  </si>
  <si>
    <t>Int Sci &amp; Engn Ctr; Natl Univ Singapore; Shanzhen Univ</t>
  </si>
  <si>
    <t>Improving Software Projects Inception Phase Using Games ActiveAction Workshop</t>
  </si>
  <si>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</si>
  <si>
    <t>Ehecatl Morales-Trujillo, Miguel; Oktaba, Hanna &amp; Carlos Gonazlez, Juan</t>
  </si>
  <si>
    <t>Proceedings of the 9th International Conference on Evaluation of Novel Approaches to Software Engineering (enase 2014)</t>
  </si>
  <si>
    <t>Inst Syst &amp; Technologies Informat, Control &amp; Commun; IEEE Tech CouncilEOLEOLSoftware Engn; IEEE Comp Soc</t>
  </si>
  <si>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</si>
  <si>
    <t>Aalbers, Teun &amp; Peeters, Ard</t>
  </si>
  <si>
    <t>108--112</t>
  </si>
  <si>
    <t>Playing seriously - How gamification and social cues influence bank customers to use gamified e-business applications</t>
  </si>
  <si>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</si>
  <si>
    <t>392--407</t>
  </si>
  <si>
    <t>Towards Cloud-Based Knowledge Capturing Based on Natural Language Processing</t>
  </si>
  <si>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</si>
  <si>
    <t>Nawroth, Christian; Schmedding, Matthaeus; Brocks, Holger; Kaufmann, Michael; Fuchs, Michael &amp; Hemmje, Matthias</t>
  </si>
  <si>
    <t>1st International Conference on Cloud Forward: From Distributed to Complete Computing</t>
  </si>
  <si>
    <t>206--216</t>
  </si>
  <si>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</si>
  <si>
    <t>DeSmet, Ann; Palmeira, Antonio; Beltran, Alicia; Brand, Leah; Davies, Vanessa Fernandes &amp; Thompson, Debbe</t>
  </si>
  <si>
    <t>63--66</t>
  </si>
  <si>
    <t>Word learning from a tablet app: Toddlers perform better in a passive context</t>
  </si>
  <si>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</si>
  <si>
    <t>Ackermann, Lena; Lo, Chang Huan; Mani, Nivedita &amp; Mayor, Julien</t>
  </si>
  <si>
    <t>Plos One</t>
  </si>
  <si>
    <t>e0240519</t>
  </si>
  <si>
    <t>Toward Improvement of Serious Game Reliability</t>
  </si>
  <si>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</si>
  <si>
    <t>Carron, Thibault; Kordon, Fabrice; Labat, Jean-Marc; Mounier, Isabelle &amp; Yessad, Amel</t>
  </si>
  <si>
    <t>80--87</t>
  </si>
  <si>
    <t>Model-Driven Serious Game Development: Integration of the Gamification Modeling Language GaML with Unity</t>
  </si>
  <si>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</si>
  <si>
    <t>Matallaoui, Amir; Herzig, Philipp &amp; Zarnekow, Ruediger</t>
  </si>
  <si>
    <t>2015 48th Hawaii International Conference on System Sciences (hicss)</t>
  </si>
  <si>
    <t>IEEE Comp Soc; Univ Hawaii, Shidler Coll Business; Univ Hawaii, Dept EE;EOLEOLUniv Hawaii, Informat Sci Program; ONR; AFOSR; Natl Sci Fdn; IEEE SystEOLEOLSci &amp; Cybernet Soc; ACM; SIAM; IEEE Hawaii Sect; IEEE Control Syst Soc;EOLEOLIEEE Grp Informat Theory; IEEE Grp Automat Control; ARO; Reg Med ProgramEOLEOLHawaii; Univ Hawaii, Coll Business Adm; Nasdaq</t>
  </si>
  <si>
    <t>Supporting the Adaptive Generation of Learning Game Scenarios with a Model-Driven Engineering Framework</t>
  </si>
  <si>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</si>
  <si>
    <t>Laforcade, Pierre &amp; Laghouaouta, Youness</t>
  </si>
  <si>
    <t>Lifelong Technology-enhanced Learning, Ec-tel 2018</t>
  </si>
  <si>
    <t>151--165</t>
  </si>
  <si>
    <t>A case study on Service-Oriented Architecture for Serious Games</t>
  </si>
  <si>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</si>
  <si>
    <t>Carvalho, Maira B.; Bellotti, Francesco; Berta, Riccardo; De Gloria, Alessandro; Gazzarata, Giorgia; Hu, Jun &amp; Kickmeier-Rust, Michael</t>
  </si>
  <si>
    <t>Build your own social network laboratory with Social Lab: A tool for research in social media</t>
  </si>
  <si>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</si>
  <si>
    <t>Garaizar, Pablo &amp; Reips, Ulf-Dietrich</t>
  </si>
  <si>
    <t>430--438</t>
  </si>
  <si>
    <t>SKETCH'NDO: A framework for the creation of task-based serious games</t>
  </si>
  <si>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</si>
  <si>
    <t>Moya, Sergio; Tost, Dani; Grau, Sergi; von Barnekow, Ariel &amp; Felix, Eloy</t>
  </si>
  <si>
    <t>REAL: Reality-Enhanced Applied Games</t>
  </si>
  <si>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</si>
  <si>
    <t>Bellotti, Francesco; Berta, Riccardo; Paranthaman, Pratheep; Dange, Gautam &amp; De Gloria, Alessandro</t>
  </si>
  <si>
    <t>281--290</t>
  </si>
  <si>
    <t>Sharetouch: A system to enrich social network experiences for the elderly</t>
  </si>
  <si>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</si>
  <si>
    <t>Tsai, Tsai-Hsuan; Chang, Hsien-Tsung; Chang, Yi-Ming &amp; Huang, Gung-Shiung</t>
  </si>
  <si>
    <t>1363--1369</t>
  </si>
  <si>
    <t>Mapping quality requirements for pervasive mobile games</t>
  </si>
  <si>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</si>
  <si>
    <t>Valente, Luis; Feijo, Bruno &amp; Sampaio do Prado Leite, Julio Cesar</t>
  </si>
  <si>
    <t>137--165</t>
  </si>
  <si>
    <t>Assessment of a Mobile Game (MobileKids Monster Manor") to Promote Physical Activity Among Children"</t>
  </si>
  <si>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 X time). Results: Forty-seven children with a body mass index (BMI) z-score of 0.35 +/- 1.18 successfully completed the study. Significant (P = 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 = 0.03; 95 percent confidence interval of 98 to 1829). Conclusions: Further investigation is required to confirm that our game design promotes physical activity."</t>
  </si>
  <si>
    <t>Garde, Ainara; Umedaly, Aryannah; Abulnaga, S. Mazdak; Robertson, Leah; Junker, Anne; Chanoine, Jean Pierre; Ansermino, J. Mark &amp; Dumont, Guy A.</t>
  </si>
  <si>
    <t>149--158</t>
  </si>
  <si>
    <t>Evidence-based development and first usability testing of a social serious game based multi-modal system for early screening for atypical socio-cognitive development</t>
  </si>
  <si>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</si>
  <si>
    <t>Gyori, Miklos; Borsos, Zsofia &amp; Stefanik, Krisztina</t>
  </si>
  <si>
    <t>A Large-Scale Infrastructure for Serious Games Services</t>
  </si>
  <si>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</si>
  <si>
    <t>Amini, Pedram; Motlagh, Seyed Abbas Zahiri &amp; Nezhadpour, Mohammad</t>
  </si>
  <si>
    <t>2018 2nd National and 1st International Digital Games Research Conference: Trends, Technologies, and Applications (dgrc)</t>
  </si>
  <si>
    <t>DIREC; Iran Comp &amp; Video Games Fdn; Univ Islam Republ Iran Broadcasting;EOLEOLDigital Games Res Ctr</t>
  </si>
  <si>
    <t>GDF: a Gamification Design Framework powered by Model-Driven Engineering</t>
  </si>
  <si>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</si>
  <si>
    <t>2019 Acm/ieee 22nd International Conference on Model Driven Engineering Languages and Systems Companion (models-c 2019)</t>
  </si>
  <si>
    <t>Promoting Sex Education Among Teenagers Through an Interactive Game: Reasons for Success and Implications</t>
  </si>
  <si>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 = 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 = 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</si>
  <si>
    <t>Chu, Samuel Kai Wah; Kwan, Alvin C. M.; Reynolds, Rebecca; Mellecker, Robin R.; Tam, Frankie; Lee, Grace; Hong, Athena &amp; Leung, Ching Yin</t>
  </si>
  <si>
    <t>168--174</t>
  </si>
  <si>
    <t>An awareness-raising E-learning approach for children living in a high diabetic population</t>
  </si>
  <si>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</si>
  <si>
    <t>Shaalan, Khaled; Al-Mansoori, Mona &amp; Tawfik, Hissam</t>
  </si>
  <si>
    <t>81--103</t>
  </si>
  <si>
    <t>A study of unpredictability in fault-tolerant middleware</t>
  </si>
  <si>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</si>
  <si>
    <t>Dumitras, Tudor &amp; Narasimhan, Priya</t>
  </si>
  <si>
    <t>682--698</t>
  </si>
  <si>
    <t>Digital Mind Games: Experience-Based Reflections on Design and Interface Features Supporting the Development of Reasoning Skills</t>
  </si>
  <si>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 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 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 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</si>
  <si>
    <t>Bottino, Rosa Maria; Ott, Michela &amp; Benigno, Vincenza</t>
  </si>
  <si>
    <t>53--61</t>
  </si>
  <si>
    <t>Using Serious Games to Guide Commercial Success from the Fuzzy Front-End</t>
  </si>
  <si>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</si>
  <si>
    <t>O'Sullivan, Michael &amp; Sheahan, Con</t>
  </si>
  <si>
    <t>Proceedings of the 13th European Conference on Innovation and Entrepreneurship (ecie 2018)</t>
  </si>
  <si>
    <t>Univ Aveiro</t>
  </si>
  <si>
    <t>A Systematic Review and Meta-analysis of Interventions for Sexual Health Promotion Involving Serious Digital Games</t>
  </si>
  <si>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</si>
  <si>
    <t>DeSmet, Ann; Shegog, Ross; Van Ryckeghem, Dimitri; Crombez, Geert &amp; De Bourdeaudhuij, Ilse</t>
  </si>
  <si>
    <t>78--90</t>
  </si>
  <si>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 = 20) and four with their 11-14-year-old youth (n = 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</si>
  <si>
    <t>D'Cruz, Jina; Maria, Diane Santa; Dube, Sara; Markham, Christine; McLaughlin, Jeffrey; Wilkerson, Johnny M.; Peskin, Melissa F.; Tortolero, Susan &amp; Shegog, Ross</t>
  </si>
  <si>
    <t>113--122</t>
  </si>
  <si>
    <t>eMedOffice: A web-based collaborative serious game for teaching optimal design of a medical practice</t>
  </si>
  <si>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</si>
  <si>
    <t>Hannig, Andreas; Kuth, Nicole; Oezman, Monika; Jonas, Stephan &amp; Spreckelsen, Cord</t>
  </si>
  <si>
    <t>Bmc Medical Education</t>
  </si>
  <si>
    <t>104</t>
  </si>
  <si>
    <t>Architectural Design of a Cloud Robotic System for Upper-Limb Rehabilitation with Multimodal Interaction</t>
  </si>
  <si>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</si>
  <si>
    <t>Li, Hui-Jun &amp; Song, Ai-Guo</t>
  </si>
  <si>
    <t>258--268</t>
  </si>
  <si>
    <t>A Cloud Robotics Solution For Collaborative Control In Heterogeneous Environments</t>
  </si>
  <si>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</si>
  <si>
    <t>Zheng, Song; Lin, ZhiCheng; Zeng, QiJun; Zheng, Rong; Liu, ChaoRu; Xiong, HuaFeng; Huang, XiaoQuan &amp; Zhang, JiWei</t>
  </si>
  <si>
    <t>2018 37th Chinese Control Conference (ccc)</t>
  </si>
  <si>
    <t>Chinese Assoc Automat, Tech Comm Control Theory; Syst Engn Soc China;EOLEOLChina Univ Geosciences; Chinese Acad Sci, Acad Math &amp; Syst Sci; ChinaEOLEOLSoc Ind &amp; Appl Math; Huazhong Univ Sci &amp; Technol; Wuhan Univ Sci &amp;EOLEOLTechnol; Hubei Assoc Automat; Asian Control Assoc; IEEE Control SystEOLEOLSoc; Inst Control Robot &amp; Syst; Soc Instrument &amp; Control Engineers</t>
  </si>
  <si>
    <t>Could a Virtual Human Be Used to Explore Excessive Daytime Sleepiness in Patients?</t>
  </si>
  <si>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</si>
  <si>
    <t>Philip, Pierre; Bioulac, Stephanie; Sauteraud, Alain; Chaufton, Cyril &amp; Olive, Jerome</t>
  </si>
  <si>
    <t>Presence-teleoperators and Virtual Environments</t>
  </si>
  <si>
    <t>369--376</t>
  </si>
  <si>
    <t>Isometric hand grip strength measured by the Nintendo Wii Balance Board - a reliable new method</t>
  </si>
  <si>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</si>
  <si>
    <t>Blomkvist, A. W.; Andersen, S.; de Bruin, E. D. &amp; Jorgensen, M. G.</t>
  </si>
  <si>
    <t>Bmc Musculoskeletal Disorders</t>
  </si>
  <si>
    <t>56</t>
  </si>
  <si>
    <t>Development, Refinement, and Acceptability of Digital Gaming to Improve HIV Testing Among Adolescents and Young Adults at Risk for HIV</t>
  </si>
  <si>
    <t>Objective: 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</si>
  <si>
    <t>Wilbourn, Brittany; Howell, Tyriesa Howard; Castel, Amanda D.; D'Angelo, Lawrence; Trexler, Connie; Carr, Rashida &amp; Greenberg, Daniel</t>
  </si>
  <si>
    <t>53--63</t>
  </si>
  <si>
    <t>Developing and Piloting Videogames to Increase College and University Students' Awareness and Efficacy of the Bystander Role in Incidents of Sexual Violence</t>
  </si>
  <si>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</si>
  <si>
    <t>Potter, Sharyn J.; Flanagan, Mary; Seidman, Max; Hodges, Hannah &amp; Stapleton, Jane G.</t>
  </si>
  <si>
    <t>24--34</t>
  </si>
  <si>
    <t>Neurorehabilitation using the virtual reality based Rehabilitation Gaming System: methodology, design, psychometrics, usability and validation</t>
  </si>
  <si>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</si>
  <si>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Cameirao, Monica S.; Bermudez i Badia, Sergi; Duarte Oller, Esther &amp; Verschure, Paul F. M. J.</t>
  </si>
  <si>
    <t>Journal of Neuroengineering and Rehabilitation</t>
  </si>
  <si>
    <t>48</t>
  </si>
  <si>
    <t>DELIVER! - An educational game for teaching Earned Value Management in computing courses</t>
  </si>
  <si>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</si>
  <si>
    <t>286--298</t>
  </si>
  <si>
    <t>Experimental Validation of the Learning Effect for a Pedagogical Game on Computer Fundamentals</t>
  </si>
  <si>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</si>
  <si>
    <t>Games;Education;Problem-solving;Task analysis;Program processors;Hardware;Indexes;Computer fundamentals;computer game;computer science education;edutainment</t>
  </si>
  <si>
    <t>Sindre, Guttorm; Natvig, Lasse &amp; Jahre, Magnus</t>
  </si>
  <si>
    <t>IEEE Transactions on Education</t>
  </si>
  <si>
    <t>10-18</t>
  </si>
  <si>
    <t>On-line neuroevolution applied to The Open Racing Car Simulator</t>
  </si>
  <si>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</si>
  <si>
    <t>Computational modeling;Artificial intelligence;Learning;Computer simulation;Application software;Testing;Computational intelligence;Stochastic processes;Analytical models;Physics computing</t>
  </si>
  <si>
    <t>Cardamone, Luigi; Loiacono, Daniele &amp; Lanzi, Pier Luca</t>
  </si>
  <si>
    <t>2622-2629</t>
  </si>
  <si>
    <t>2009 IEEE Congress on Evolutionary Computation</t>
  </si>
  <si>
    <t>An Investigation of Cheating in Online Games</t>
  </si>
  <si>
    <t>Cheating is rampant in current gameplay on the Internet but not well understood. In this article, the authors summarize various known cheating methods and define a taxonomy for online game cheating to help security experts and game developers alike.</t>
  </si>
  <si>
    <t>Games;Computer security;Protection;Privacy;Manufacturing industries;Internet;Application software;Data security;Hardware;Toy industry;online computer games;security;cheating;taxonomy;securing online games</t>
  </si>
  <si>
    <t>Yan, Jeff &amp; Randell, Brian</t>
  </si>
  <si>
    <t>IEEE Security Privacy</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</si>
  <si>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ldquofunrdquo in game play. The industry must take on the challenges by evolving SE methods to meet their needs. This work investigates these challenges and highlights engineering practices to mitigate these challenges.</t>
  </si>
  <si>
    <t>Software engineering;Games;Toy industry;Art;Prototypes;Project management;Software prototyping;Asset management;Acoustical engineering;Design engineering;challenges;diverse assets;process;project management;project scope;publishing</t>
  </si>
  <si>
    <t>2009 Sixth International Conference on Information Technology: New Generations</t>
  </si>
  <si>
    <t>Reflecting on development processes in the video game industry</t>
  </si>
  <si>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</si>
  <si>
    <t>Games;Toy industry;Computer industry;Hardware;Auditory displays;Logic devices;Clocks;Multicore processing;Optical coupling;Graphics</t>
  </si>
  <si>
    <t>Brownsword, Andrew</t>
  </si>
  <si>
    <t>182-182</t>
  </si>
  <si>
    <t>2009 31st International Conference on Software Engineering - Companion Volume</t>
  </si>
  <si>
    <t>Using Player and World Representation Techniques from Computer Games to Improve Student Engagement</t>
  </si>
  <si>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</si>
  <si>
    <t>Electronic learning;Feedback;Computer science education;Least squares approximation;Application software;Continuing education;Content management;System testing;Educational technology;Computational modeling;games;education;engagement;representation</t>
  </si>
  <si>
    <t>Charles, Darryl; Charles, Therese &amp; McNeill, Michael</t>
  </si>
  <si>
    <t>2009 Conference in Games and Virtual Worlds for Serious Applications</t>
  </si>
  <si>
    <t>Rubber ball to cloud rehabilitation musing on the future of therapy</t>
  </si>
  <si>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</si>
  <si>
    <t>Rubber;Clouds;Medical treatment;Virtual environment;Virtual reality;Games;Hardware;Psychology;Wheelchairs;Navigation</t>
  </si>
  <si>
    <t>50-50</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</si>
  <si>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</si>
  <si>
    <t>Programming;Application software;Multimedia systems;Software quality;Time measurement;Automation;Process design;Information processing;Functional analysis;Design for disassembly;Workflow;Interactive Software Development</t>
  </si>
  <si>
    <t>2009 International Conference on Future Computer and Communication</t>
  </si>
  <si>
    <t>[Title page i]</t>
  </si>
  <si>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</si>
  <si>
    <t>i-i</t>
  </si>
  <si>
    <t>Therapeutic Exergaming</t>
  </si>
  <si>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</si>
  <si>
    <t>Medical treatment;Educational institutions;Employment;Motor drives;Musculoskeletal system;Sensor systems;Tracking;Humans;Body sensor networks;Computer science;Exercise Therapy;Inertial Motion Tracking;Computer Gaming</t>
  </si>
  <si>
    <t>O'Huiginn, Brendan; Smyth, Barry; Coughlan, Garrett; Fitzgerald, Diarmaid &amp; Caulfield, Brian</t>
  </si>
  <si>
    <t>2009 Sixth International Workshop on Wearable and Implantable Body Sensor Networks</t>
  </si>
  <si>
    <t>The Birth of Elinor: A Collaborative Development of a Game Based System for Stroke Rehabilitation</t>
  </si>
  <si>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</si>
  <si>
    <t>Costs;Collaborative tools;Medical services;Medical treatment;Virtual reality;Visualization;International collaboration;Medical control systems;Control systems;Biomedical monitoring;Serious games;Stroke rehabilitation;Collaborative Development;Computer Game Hardware;Iterative Design</t>
  </si>
  <si>
    <t>Taylor, Anna-Sofia Alklind; Backlund, Per; Engstrom, Henrik; Johannesson, Mikael &amp; Lebram, Mikael</t>
  </si>
  <si>
    <t>52-60</t>
  </si>
  <si>
    <t>2009 Second International Conference in Visualisation</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</si>
  <si>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</si>
  <si>
    <t>Education;Software engineering;Embedded system;Programming;Real time systems;Internet;Design engineering;Microcontrollers;Software tools;Computer science</t>
  </si>
  <si>
    <t>2009 First International Conference on Networked Digital Technologies</t>
  </si>
  <si>
    <t>Learning a context-aware weapon selection policy for Unreal Tournament III</t>
  </si>
  <si>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</si>
  <si>
    <t>Weapons;Supervised learning;Computational intelligence;Neural networks;Bayesian methods;Machine learning;Context awareness;Application software;Testing;Military computing</t>
  </si>
  <si>
    <t>Galli, Luca; Loiacono, Daniele &amp; Lanzi, Pier Luca</t>
  </si>
  <si>
    <t>310-316</t>
  </si>
  <si>
    <t>2009 IEEE Symposium on Computational Intelligence and Games</t>
  </si>
  <si>
    <t>Runesinger</t>
  </si>
  <si>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</si>
  <si>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</si>
  <si>
    <t>Kennerly, Ethan</t>
  </si>
  <si>
    <t>109-117</t>
  </si>
  <si>
    <t>2009 International IEEE Consumer Electronics Society's Games Innovations Conference</t>
  </si>
  <si>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</si>
  <si>
    <t>Mobile computing;Computer science;Educational institutions;Games;Mobile communication;Mobile handsets;Eyes;Application software;Technological innovation;Sparks;mobile games;mobile culture;curriculum;student learning;motivation</t>
  </si>
  <si>
    <t>Model driven runtime for the strategic based computer games</t>
  </si>
  <si>
    <t>Runtime;Object oriented modeling;Computer graphics;Network servers;Web server;Information technology;User interfaces;Relational databases;Computer architecture;Unified modeling language;Model;OCL;UML;Games;MDA;PIM;PSM</t>
  </si>
  <si>
    <t>499-502</t>
  </si>
  <si>
    <t>2009 9th International Conference on Telecommunication in Modern Satellite, Cable, and Broadcasting Services</t>
  </si>
  <si>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</si>
  <si>
    <t>Game theory;Collaboration;Decision making;Problem-solving;Humans;Collaborative work;Collaborative tools;Computer architecture;Collaborative software;Artificial intelligence;component;Collaboration;Decision-Making;Equal Partners;Layered Architecture</t>
  </si>
  <si>
    <t>Vlacic, Ljubo B. &amp; Thomas, Daniel I.</t>
  </si>
  <si>
    <t>2009 XXII International Symposium on Information, Communication and Automation Technologies</t>
  </si>
  <si>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</si>
  <si>
    <t>Collaboration;Art;Computer science;Software engineering;Collaborative work;Computer science education;Educational programs;Java;Programming profession;Animation;PBL;Software engineering education;Character design;Collaborative learning</t>
  </si>
  <si>
    <t>Naoya, Nitta; Takemura, Yasuhiro &amp; Kume, Izuru</t>
  </si>
  <si>
    <t>2009 39th IEEE Frontiers in Education Conference</t>
  </si>
  <si>
    <t>RTS-GameFlow: A New Evaluation Framework for RTS Games</t>
  </si>
  <si>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t>
  </si>
  <si>
    <t>Game theory;Military computing;Usability;Computational modeling;Computer simulation;Benchmark testing;Prototypes;Human computer interaction;Analytical models;Buildings</t>
  </si>
  <si>
    <t>Ding, Sha; Tang, Ningjiu; Lin, Tao &amp; Zhao, Shiyuan</t>
  </si>
  <si>
    <t>2009 International Conference on Computational Intelligence and Software Engineering</t>
  </si>
  <si>
    <t>Modular Indoor Games: A Hybrid of Video and Outdoor Games</t>
  </si>
  <si>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</si>
  <si>
    <t>Games;Tiles;Computer science;Evolutionary computation;Genetic algorithms;Automatic generation control;History;Glass;Cameras;Foot</t>
  </si>
  <si>
    <t>Halim, Zahid; Baig, A. Rauf &amp; Khan, Salabat</t>
  </si>
  <si>
    <t>Tetris Game System Design Based on AT89S52 Single Chip Microcomputer</t>
  </si>
  <si>
    <t>Tetris game is one of the most popular and interesting computer game. To reduce the cost and simply the circuit, a Tetris game system is developed base on single chip microcomputer and light-emitting diode dot matrix module.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P0 port. AT89S52 single chip microcomputer is used as the main control circuit for data processing. The software is developed in C language environment. The designed system is simulated with PROTEUS software. The external keys are simulated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</si>
  <si>
    <t>Microcomputers;Circuits;Light emitting diodes;Clocks;Games;Application software;Costs;Oscillators;Latches;Hardware;Teris game;single chip microcomputer;AT89S52;LED;74LS373</t>
  </si>
  <si>
    <t>256-259</t>
  </si>
  <si>
    <t>2009 Third International Symposium on Intelligent Information Technology Application</t>
  </si>
  <si>
    <t>Toward Natural Selection in Virtual Reality</t>
  </si>
  <si>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</si>
  <si>
    <t>Virtual reality;Graphics;Displays;virtual reality;computer games;computer graphics;graphics and multimedia;augmented reality;virtual worlds;natural selection;massively multiplayer virtual worlds</t>
  </si>
  <si>
    <t>Sherstyuk, Andrei; Vincent, Dale &amp; Treskunov, Anton</t>
  </si>
  <si>
    <t>93-96,C3</t>
  </si>
  <si>
    <t>Music Box: An Algorithm for Producing Visual Music</t>
  </si>
  <si>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</si>
  <si>
    <t>Multiple signal classification;Production;Instruments;Animation;Art;Artificial intelligence;Software standards;Standards development;Software algorithms;Computer interfaces;User Interfaces;Music;computer graphics;computer games</t>
  </si>
  <si>
    <t>Grace, Lindsay</t>
  </si>
  <si>
    <t>2010 Third International Conference on Advances in Computer-Human Interactions</t>
  </si>
  <si>
    <t>Table of contents - Volume 1</t>
  </si>
  <si>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</si>
  <si>
    <t>v-xv</t>
  </si>
  <si>
    <t>2010 Second International Conference on Computer Engineering and Applications</t>
  </si>
  <si>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</si>
  <si>
    <t>Games;Software;Hardware;Marketing and sales;Programming;Complementary software;indirect network effects;networks;platforms;video game industry</t>
  </si>
  <si>
    <t>IEEE Transactions on Engineering Management</t>
  </si>
  <si>
    <t>661-673</t>
  </si>
  <si>
    <t>Exploring Games as Formal Models</t>
  </si>
  <si>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</si>
  <si>
    <t>Formal specifications;Power system modeling;Feedback;Software systems;Software maintenance;Guidelines;Testing;Programming;Heart;Humans;Games;Formality;Realistic specification;Probabilistic behaviour</t>
  </si>
  <si>
    <t>Nummenmaa, Timo; Berki, Eleni &amp; Mikkonen, Tommi</t>
  </si>
  <si>
    <t>2009 Fourth South-East European Workshop on Formal Methods</t>
  </si>
  <si>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</si>
  <si>
    <t>Usability;Human computer interaction;Aging;Data analysis;Programming;System testing;Productivity;Costs;Jacobian matrices;User interfaces;Usability;Educational computer game;Observation method</t>
  </si>
  <si>
    <t>Diah, Norizan Mat; Ismail, Marina; Ahmad, Suzana &amp; Dahari, Mohd Khairulnizam Md</t>
  </si>
  <si>
    <t>2010 International Conference on Information Retrieval Knowledge Management (CAMP)</t>
  </si>
  <si>
    <t>[Front cover]</t>
  </si>
  <si>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</si>
  <si>
    <t>c1-c1</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</si>
  <si>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</si>
  <si>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</si>
  <si>
    <t>Engines;Production systems;generative game development;game feature models;game specification language;game metaprogramming</t>
  </si>
  <si>
    <t>Sarinho, Victor Travassos &amp; Apolinário, Antônio Lopes</t>
  </si>
  <si>
    <t>2009 VIII Brazilian Symposium on Games and Digital Entertainment</t>
  </si>
  <si>
    <t>[Title page]</t>
  </si>
  <si>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</si>
  <si>
    <t>i-xviii</t>
  </si>
  <si>
    <t>2010 2nd International Conference on Computer Engineering and Technology</t>
  </si>
  <si>
    <t xml:space="preserve"> lt;e-Adventure gt;: Introducing educational games in the learning process</t>
  </si>
  <si>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</si>
  <si>
    <t>Games;Learning;Costs;Testing;Proposals;Software engineering;Artificial intelligence;Production;Feedback;Solids;;educational games;authoring tool;LAMS</t>
  </si>
  <si>
    <t>Torrente, Javier; del Blanco, Ángel; Marchiori, Eugenio J.; Moreno-Ger, Pablo &amp; Fernández-Manjón, Baltasar</t>
  </si>
  <si>
    <t>1121-1126</t>
  </si>
  <si>
    <t>IEEE EDUCON 2010 Conference</t>
  </si>
  <si>
    <t>Analyse of American academic game courses in computer science education and guidance for domestic universities</t>
  </si>
  <si>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</si>
  <si>
    <t>Computer science education;Educational institutions;Computer science;Games;Computer industry;Industrial training;Toy industry;Military computing;Computer architecture;Computer networks;computer games;computer science curricula;game courses;computer graphics</t>
  </si>
  <si>
    <t>Yue, Qi &amp; Shan, Wang</t>
  </si>
  <si>
    <t>164-167</t>
  </si>
  <si>
    <t>2010 International Conference on E-Health Networking Digital Ecosystems and Technologies (EDT)</t>
  </si>
  <si>
    <t>Implementation of a digital game-based learning environment for elementary Education</t>
  </si>
  <si>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self-motivation and engagement demonstrated in computer games and channel it to a more productive activity which, in this case, curriculum-based education. The games were developed using an Apple iPod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</si>
  <si>
    <t>Testing;Computer science education;Game theory;Educational technology;Portable media players;Prototypes;Cities and towns;Psychology;Computer science;Handheld computers;Education;Games;Educational Technology;Science</t>
  </si>
  <si>
    <t>Ramirez, Ceferino Gabriel R.; Almonte, Jason B.; Tugade, Reynaldo R. &amp; Atienza, Rowel O.</t>
  </si>
  <si>
    <t>V4-208-V4-212</t>
  </si>
  <si>
    <t>2010 2nd International Conference on Education Technology and Computer</t>
  </si>
  <si>
    <t>A realtime brain-computer interface based on PDA</t>
  </si>
  <si>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</si>
  <si>
    <t>Brain computer interfaces;Electroencephalography;Games;Web services;Humans;Control systems;Rhythm;Signal processing;Video recording;Robustness;EEG;BCI;Web Service;Realtime System</t>
  </si>
  <si>
    <t>Jiang, Derong &amp; Yin, Jinghai</t>
  </si>
  <si>
    <t>2010 The 2nd International Conference on Industrial Mechatronics and Automation</t>
  </si>
  <si>
    <t>Biological system modeling;Solid modeling;Software;Virtual environment;Games;Environmental factors;Child-computer-environment interaction;child-computer interface;discovery-based learning;educational simulation;evaluation/methodology;serious games;human factors in software design;human-computer interaction;human information processing;informal learning;intrinsic learning;salient events;simulation;modeling;visualization;software psychology;virtual reality;user-centered design;user interfaces.</t>
  </si>
  <si>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(ÜCT)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</si>
  <si>
    <t>Artificial intelligence;Game theory;Artificial neural networks;Logic;Helium;Software engineering;Software testing;Automatic testing;Automata;Training data;adaptation of game AI;neuro-controller;supervised and unsupervised player modeling;UCT;strategy-based player modeling;pac-man</t>
  </si>
  <si>
    <t>Huang, Wan; He, Suoju; Liu, Xiao; Yang, Jiajian; Shi, Zhiyuan; Li, Xinyu &amp; Hao, Ya'nan</t>
  </si>
  <si>
    <t>The 2nd International Conference on Software Engineering and Data Mining</t>
  </si>
  <si>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</si>
  <si>
    <t>Games;Artificial intelligence;Artificial neural networks;Computational modeling;Computer simulation;Helium;Dogs;Automatic AI Design;CI;UCT;Dead-End</t>
  </si>
  <si>
    <t>Shi, Zhiyuan; Wang, Yamin; He, Suoju; Wang, Junping; Dong, Jie; Liu, Yuanwei &amp; Jiang, Teng</t>
  </si>
  <si>
    <t>2010 Sixth International Conference on Natural Computation</t>
  </si>
  <si>
    <t>Creating appropriate challenge level game opponent by the use of dynamic difficulty adjustment</t>
  </si>
  <si>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</si>
  <si>
    <t>Games;Artificial neural networks;Dogs;Computers;Knowledge based systems;Computational modeling;Challengeable;Appropriate;Game AI;MCTS;CI;Dead-End;DDA</t>
  </si>
  <si>
    <t>Sha, Lingdao; He, Souju; Wang, Junping; Yang, Jiajian; Gao, Yuan; Zhang, Yidan &amp; Yu, Xinrui</t>
  </si>
  <si>
    <t>3897-3901</t>
  </si>
  <si>
    <t>Dynamic Difficulty Adjustment of Game AI by MCTS for the game Pac-Man</t>
  </si>
  <si>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</si>
  <si>
    <t>Games;Artificial neural networks;Artificial intelligence;Fitting;Polynomials;Computational modeling;Data models;Dynamic Difficulty Adjustment;MCTS;ANN;Pac-Man;Simulation Time;Performance Curve</t>
  </si>
  <si>
    <t>Hao, Ya'nan; He, Suoju; Wang, Junping; Liu, Xiao; jiajian Yang &amp; Huang, Wan</t>
  </si>
  <si>
    <t>Fuego—An Open-Source Framework for Board Games and Go Engine Based on Monte Carlo Tree Search</t>
  </si>
  <si>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</si>
  <si>
    <t>Games;Decision trees;Algorithm design and analysis;Instruction sets;Open source software;Computer game playing;Computer Go;Fuego;man-machine matches;Monte Carlo tree search;open source software;software frameworks</t>
  </si>
  <si>
    <t>Enzenberger, Markus; Müller, Martin; Arneson, Broderick &amp; Segal, Richard</t>
  </si>
  <si>
    <t>259-270</t>
  </si>
  <si>
    <t>Modeling methodology for NPC's using interpreted Petri Nets and feedback control</t>
  </si>
  <si>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</si>
  <si>
    <t>Games;Petri nets;Firing;Adaptation model;Computational modeling;Electrical engineering;IEEE catalog;Feedback control;Non-player characters;Petri Nets;Supervisor using p-invariant</t>
  </si>
  <si>
    <t>Santoyo-Sanchez, A.; Pérez-Martinez, M. A.; De Jesús-Velásquez, C.; Aguirre-Salas, L. I. &amp; Alvarez-Ureña, M. A.</t>
  </si>
  <si>
    <t>2010 7th International Conference on Electrical Engineering Computing Science and Automatic Control</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</si>
  <si>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</si>
  <si>
    <t>Games;Production;Book reviews;Context;Computer science;Rendering (computer graphics);Industries;Experience requirements;design requirements;non-functional requirements;gameplay requirements;cognitive requirements;videogame</t>
  </si>
  <si>
    <t>Callele, David; Neufeld, Eric &amp; Schneider, Kevin</t>
  </si>
  <si>
    <t>2010 Fifth International Workshop on Requirements Engineering Visualization</t>
  </si>
  <si>
    <t>Memetic game concepts: Approaching content evolution in games</t>
  </si>
  <si>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</si>
  <si>
    <t>Gaudl, Swen &amp; Woelfert, Christian</t>
  </si>
  <si>
    <t>405-410</t>
  </si>
  <si>
    <t>IET International Conference on Frontier Computing. Theory, Technologies and Applications</t>
  </si>
  <si>
    <t>A Model-Driven Framework to Support Development of Serious Games for Game-based Learning</t>
  </si>
  <si>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</si>
  <si>
    <t>Games;Unified modeling language;Software;Computational modeling;Production;Engines;Generators;Model Driven Engineering;Model Driven Development;Serious Games;Game-Based Learning</t>
  </si>
  <si>
    <t>Tang, Stephen &amp; Hanneghan, Martin</t>
  </si>
  <si>
    <t>2010 Developments in E-systems Engineering</t>
  </si>
  <si>
    <t>An Introduction to Experience Requirements</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</si>
  <si>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</si>
  <si>
    <t>Games;ISO standards;Computer science;Usability;Art;Production;Experience requirements;user experience design;non-functional requirements</t>
  </si>
  <si>
    <t>2010 18th IEEE International Requirements Engineering Conference</t>
  </si>
  <si>
    <t>OutRun: Exploring seamful design in the development of an augmented reality art project</t>
  </si>
  <si>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</si>
  <si>
    <t>Games;Global Positioning System;Roads;Software;Art;Computer vision;Augmented reality;Seamfulness;seamful design;game design;game innovation;mixed reality;augmented reality;alternate reality;pervasive gaming;electronic art;experimental interfaces;prototyping</t>
  </si>
  <si>
    <t>Hertz, Garnet; Lee, Jong Weon &amp; Guevara, Chris</t>
  </si>
  <si>
    <t>2010 IEEE International Symposium on Mixed and Augmented Reality - Arts, Media, and Humanities</t>
  </si>
  <si>
    <t>Work in progress — BINX: A 3D XNA educational game for engineering education</t>
  </si>
  <si>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</si>
  <si>
    <t>Games;Computers;Engineering education;Conferences;Programming profession;Engineering Education;Game-based learning;XNA;Digital Design</t>
  </si>
  <si>
    <t>Morsi, Rasha; Richards, Chad &amp; Rizvi, Mona</t>
  </si>
  <si>
    <t>S1E-1-S1E-3</t>
  </si>
  <si>
    <t>2010 IEEE Frontiers in Education Conference (FIE)</t>
  </si>
  <si>
    <t>Increasing Intelligibility in the Speech of the Autistic Children by an Interactive Computer Game</t>
  </si>
  <si>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</si>
  <si>
    <t>Games;Autism;Speech;Variable speed drives;Graphical user interfaces;Education;Grammar;autism;e-learning;assistive computing;software</t>
  </si>
  <si>
    <t>Rahman, Md. Mustafizur; Ferdous, S. M. &amp; Ahmed, Syed Ishtiaque</t>
  </si>
  <si>
    <t>383-387</t>
  </si>
  <si>
    <t>2010 IEEE International Symposium on Multimedia</t>
  </si>
  <si>
    <t>An Ontology for Mobile Video Games</t>
  </si>
  <si>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</si>
  <si>
    <t>Ontologies;Games;Unified modeling language;Mobile communication;Software;Object oriented modeling;Mobile video games;ontologies</t>
  </si>
  <si>
    <t>León Z, Annie C. &amp; Sánchez L, Abraham</t>
  </si>
  <si>
    <t>2010 Ninth Mexican International Conference on Artificial Intelligence</t>
  </si>
  <si>
    <t>An Optimization of CPS Model in Computer Games Development for Non Programmers</t>
  </si>
  <si>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</si>
  <si>
    <t>Computational modeling;Computational intelligence;Creative problem solving;game strategy;game theory;Virtools</t>
  </si>
  <si>
    <t>Ayyad, Riyad; Masood, Mona; Hosam, Al-Samarraie &amp; Abbas, Merza</t>
  </si>
  <si>
    <t>2010 Second International Conference on Computational Intelligence, Modelling and Simulation</t>
  </si>
  <si>
    <t>Games;Computational modeling;Human computer interaction;Data models;Adaptation model;Content distribution networks;User interfaces;Behavioral science;Procedural content generation;user affect;user experience;personalization;adaptation;computer games.</t>
  </si>
  <si>
    <t>Dr Math gets MUDDY: The “Dirt” on how to attract teenagers to mathematics and science by using multi-user dungeon games over Mxit on cell phones</t>
  </si>
  <si>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</si>
  <si>
    <t>Games;Multiuser detection;Cellular phones;Servers;Mathematics;Computers;Africa;Dr Math;Mxit;mud;xmpp</t>
  </si>
  <si>
    <t>Butgereit, Laurie; Leonard, Barend; Le Roux, Christine; Rama, Himal; De Sousa, Michele &amp; Naidoo, Thayendran</t>
  </si>
  <si>
    <t>2010 IST-Africa</t>
  </si>
  <si>
    <t>Unlike many game development programs, Drexel University's program doesn't reside in one department and so mirrors the true nature of commercial game development. Drexel's Digital Media program offers a game art and production major that instructs students on the fundamental skills of design, art, programming, 3D modeling, animation, audio, and video production and on how to use industry tools such as Maya. The Computer Science department offers a game programming and development concentration focusing on software development skills and offers software courses for prototyping game concepts.</t>
  </si>
  <si>
    <t>Games;Design methodology;Animation;Game Development Workshop;Drexel University;game design;computer games;software development;game development;Scrum;agile development;gameplay;computer graphics;graphics and multimedia</t>
  </si>
  <si>
    <t>Simulator X: A scalable and concurrent architecture for intelligent realtime interactive systems</t>
  </si>
  <si>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</si>
  <si>
    <t>Object oriented modeling;Solid modeling;Virtual reality;Semantics;Computer architecture;Artificial intelligence</t>
  </si>
  <si>
    <t>171-174</t>
  </si>
  <si>
    <t>2011 IEEE Virtual Reality Conference</t>
  </si>
  <si>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</si>
  <si>
    <t>Games;History;Software;Microcomputers;Production facilities;Computerindustry;History of computing;videogame;Atari;videogame consoles;software</t>
  </si>
  <si>
    <t>IEEE Annals of the History of Computing</t>
  </si>
  <si>
    <t>112-112</t>
  </si>
  <si>
    <t>HCI⁁2 Workbench: A development tool for multimodal human-computer interaction systems</t>
  </si>
  <si>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</si>
  <si>
    <t>Protocols;Runtime;Computer architecture;Software tools;Human computer interaction;Usability;Development Tool;Software Framework;Multimodal Human-Computer Interface;Publish / Subscribe Architecture;Module Reusability;Centralized System Managemen;Software Usability</t>
  </si>
  <si>
    <t>Shen, Jie; Shi, Wenzhe &amp; Pantic, Maja</t>
  </si>
  <si>
    <t>2011 IEEE International Conference on Automatic Face Gesture Recognition (FG)</t>
  </si>
  <si>
    <t>Games;Educational institutions;Software engineering;Engines;Programming;Buildings;Computational modeling</t>
  </si>
  <si>
    <t>2011 24th IEEE-CS Conference on Software Engineering Education and Training (CSEE T)</t>
  </si>
  <si>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</si>
  <si>
    <t>Games;Cameras;Computers;Films;Three dimensional displays;Motion pictures;Animation;computational intelligence;human interaction;rules;algorithm;evaluation;web service;rules;multimedia;computer games;film direction;open source;rule based;ontology;semantics;visualisation;animation</t>
  </si>
  <si>
    <t>Mavrogeorgi, Nikoletta; Koutsoutos, Stefanos; Yannopoulos, Angelos &amp; Varvarigou, Theodora</t>
  </si>
  <si>
    <t>2011 IEEE Workshop on Computational Intelligence for Visual Intelligence (CIVI)</t>
  </si>
  <si>
    <t>A Classification of Scripting Systems for Entertainment and Serious Computer Games</t>
  </si>
  <si>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</si>
  <si>
    <t>Games;Engines;Computers;Computer languages;Programming;Virtual machining;Computer architecture;Driven Game Development;Scripting Language Classification</t>
  </si>
  <si>
    <t>Anderson, Eike Falk</t>
  </si>
  <si>
    <t>2011 Third International Conference on Games and Virtual Worlds for Serious Applications</t>
  </si>
  <si>
    <t>Using Virtual Environments to Tell the Story: The Battle of Thermopylae""</t>
  </si>
  <si>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</si>
  <si>
    <t>Games;Three dimensional displays;Rendering (computer graphics);Motion pictures;Virtual reality;Humans;Visualization;virtual reality;interactive storytelling;educational virtual environments;video games;thermopylae battle simulation</t>
  </si>
  <si>
    <t>Christopoulos, Dimitrios; Mavridis, Pavlos; Andreadis, Anthousis &amp; Karigiannis, John N.</t>
  </si>
  <si>
    <t>84-91</t>
  </si>
  <si>
    <t>Serious computer games as instructional technology</t>
  </si>
  <si>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</si>
  <si>
    <t>Games;Computers;History;Europe;Materials;Education;Computational modeling</t>
  </si>
  <si>
    <t>Zapušek, Matej; Cerar, Špela &amp; Rugelj, Jože</t>
  </si>
  <si>
    <t>1056-1058</t>
  </si>
  <si>
    <t>2011 Proceedings of the 34th International Convention MIPRO</t>
  </si>
  <si>
    <t>Teaching vs. 3D gaming in secondary school</t>
  </si>
  <si>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</si>
  <si>
    <t>Games;Three dimensional displays;Computers;Education;Animation;Solid modeling;Engines;3D game design;computer interaction;animation</t>
  </si>
  <si>
    <t>Bedi, Krunoslav; Hrustek, Nikolina Žajdela &amp; Ćorić, Ana</t>
  </si>
  <si>
    <t>1325-1330</t>
  </si>
  <si>
    <t>From INGENIAS to an Interactive Storyboard using Alice 3D at prototype level</t>
  </si>
  <si>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</si>
  <si>
    <t>Production;Multimedia;Engineering Software;Agents;Graphic Adventure;Prototype;Interactive Storyboard;3D</t>
  </si>
  <si>
    <t>Valcárcel, David Ramos &amp; Rodríguez, Edgar Bolaño</t>
  </si>
  <si>
    <t>6th Iberian Conference on Information Systems and Technologies (CISTI 2011)</t>
  </si>
  <si>
    <t>Agent-oriented software engineering for graphic adventure modeling</t>
  </si>
  <si>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</si>
  <si>
    <t>Multimedia communication;Organizations;Programmable logic arrays;Software;Multimedia;Agent-Oriented Software Engineering;Games;Graphic Adventure;Animation</t>
  </si>
  <si>
    <t>Valcárcel, David Ramos</t>
  </si>
  <si>
    <t>A design goal and design pattern based approach for development of game engines for mobile platforms</t>
  </si>
  <si>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</si>
  <si>
    <t>Games;Computers;Conferences;Mobile Application Development;Game Engine;Game Development;Design Patterns</t>
  </si>
  <si>
    <t>Peker, Ali Gökalp &amp; Can, Tolga</t>
  </si>
  <si>
    <t>114-120</t>
  </si>
  <si>
    <t>2011 16th International Conference on Computer Games (CGAMES)</t>
  </si>
  <si>
    <t>Gaze tracking as a game input interface</t>
  </si>
  <si>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</si>
  <si>
    <t>Games;Software;Mice;Tracking;Computers;Calibration;Hardware;graphics;Eye-tracking;gaze-contingent;gameplay;games;experience</t>
  </si>
  <si>
    <t>Hartescu, Dan &amp; Oikonomou, Andreas</t>
  </si>
  <si>
    <t>126-133</t>
  </si>
  <si>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</si>
  <si>
    <t>Games;Educational institutions;Software engineering;Software;Interviews;Earth;Computers;software engineering education;educational learning;educational games;middle school education;software requirements analysis</t>
  </si>
  <si>
    <t>Rusu, Adrian; Russell, Robert &amp; Cocco, Remo</t>
  </si>
  <si>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</si>
  <si>
    <t>Games;Training;Three dimensional displays;Virtual reality;Medical services;Computers;Serious Games;Healthcare;Applications</t>
  </si>
  <si>
    <t>Bartolomé, Nuria Aresti; Zorrilla, Amaia Méndez &amp; Zapirain, Begoña García</t>
  </si>
  <si>
    <t>Measuring the reverse salience of CPU utilization in video game consoles: The Performance Gap Ratio as a forecasting tool</t>
  </si>
  <si>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</si>
  <si>
    <t>Performance evaluation;Hardware;Time measurement;Time frequency analysis;Games;Gyroscopes</t>
  </si>
  <si>
    <t>Hogaboam, Liliya; Justice, Jay &amp; Lingga, Marwan</t>
  </si>
  <si>
    <t>2011 Proceedings of PICMET '11: Technology Management in the Energy Smart World (PICMET)</t>
  </si>
  <si>
    <t>Computer game based learning approach for Mandarin language</t>
  </si>
  <si>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</si>
  <si>
    <t>Games;Computers;Prototypes;Education;Computational modeling;Animation;Game Based Learning;Mandarin language;Computer Games</t>
  </si>
  <si>
    <t>Dwiana, Annisa &amp; Singh, Dalbir</t>
  </si>
  <si>
    <t>Proceedings of the 2011 International Conference on Electrical Engineering and Informatics</t>
  </si>
  <si>
    <t>Component-based hierarchical state machine — A reusable and flexible game AI technology</t>
  </si>
  <si>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</si>
  <si>
    <t>Games;Artificial intelligence;Context;Engines;Encapsulation;Software;Programming;based hierarchical state machine;finite state machine;video game;artificial intelligence;game AI;software reuse</t>
  </si>
  <si>
    <t>Hu, Wenfeng; Zhang, Qiang &amp; Mao, Yaqin</t>
  </si>
  <si>
    <t>2011 6th IEEE Joint International Information Technology and Artificial Intelligence Conference</t>
  </si>
  <si>
    <t>EEP — A lightweight emotional model: Application to RPG video game characters</t>
  </si>
  <si>
    <t>Mood;Games;Computational modeling;Engines;Dictionaries;Appraisal</t>
  </si>
  <si>
    <t>Peña, Luis; Ossowski, Sascha; Peña, Jose M. &amp; Sánchez, Jose A.</t>
  </si>
  <si>
    <t>2011 IEEE Conference on Computational Intelligence and Games (CIG'11)</t>
  </si>
  <si>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</si>
  <si>
    <t>Games;Software engineering;Materials;Industries;Testing;Presses;Research opportunities;videogames;games;requirements</t>
  </si>
  <si>
    <t>2011 Fourth International Workshop on Multimedia and Enjoyable Requirements Engineering (MERE'11)</t>
  </si>
  <si>
    <t>The following topics are dealt with: multimedia systems; requirements engineering; requirements elicitation approach; 3D pyramid representation; video game development; requirements definition; and continuous demonstration.</t>
  </si>
  <si>
    <t>1-1</t>
  </si>
  <si>
    <t>Synthesized essence: what game jams teach about prototyping of new software products</t>
  </si>
  <si>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</si>
  <si>
    <t>Games;Technological innovation;Software;Product development;Software engineering;Collaboration;Testing;agile;game development;innovation;new product development;participatory design;prototyping</t>
  </si>
  <si>
    <t>2010 ACM/IEEE 32nd International Conference on Software Engineering</t>
  </si>
  <si>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</si>
  <si>
    <t>Games;Unified modeling language;Visualization;Vegetation;Analytical models;Context;Availability;Petri net;Linear logic;WorkFlow net;Soundness;Video Games</t>
  </si>
  <si>
    <t>de Oliveira, Guilherme Willian; Julia, Stéphane &amp; Soares Passos, Lígia Maria</t>
  </si>
  <si>
    <t>2011 IEEE International Conference on Systems, Man, and Cybernetics</t>
  </si>
  <si>
    <t>Integrating radiation transport models in a 3D Video Game to train nuclear detection techniques</t>
  </si>
  <si>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</si>
  <si>
    <t>Rails;Games;Training;Materials;Attenuation;Software;Instruments</t>
  </si>
  <si>
    <t>Winso, James; Rolando, John; Olivares, David; Yu, Henry; Shaham, Ronen; Halcom, Cliff &amp; Wijekumar, Vythilingam</t>
  </si>
  <si>
    <t>68-70</t>
  </si>
  <si>
    <t>2011 IEEE International Games Innovation Conference (IGIC)</t>
  </si>
  <si>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</si>
  <si>
    <t>Games;Organizations;Unified modeling language;Software;Software engineering;Intelligent systems;Electronic mail;Multi-agent Systems;Serious Games;Agent Oriented Software Engineering (AOSE);Multimedia development methodology</t>
  </si>
  <si>
    <t>Gómez-Rodríguez, Alma; González-Moreno, Juan Carlos; Ramos-Valcárcel, David &amp; Vázquez-López, Luis</t>
  </si>
  <si>
    <t>2011 11th International Conference on Intelligent Systems Design and Applications</t>
  </si>
  <si>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</si>
  <si>
    <t>Games;Computers;Visualization;Three dimensional displays;Production;Training;construction education;educational game;game-based learning;game concept;game design document</t>
  </si>
  <si>
    <t>Shiratuddin, Mohd Fairuz</t>
  </si>
  <si>
    <t>ICIMU 2011 : Proceedings of the 5th international Conference on Information Technology Multimedia</t>
  </si>
  <si>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</si>
  <si>
    <t>Games;Education;Animals;Multimedia communication;Portable media players;Computers;Problem-solving;Educational Games;Object-Oriented;Learning;Gaming</t>
  </si>
  <si>
    <t>2011 IEEE International Symposium on IT in Medicine and Education</t>
  </si>
  <si>
    <t>Assessment of the pilot implementation of a game-based gear design laboratory</t>
  </si>
  <si>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</si>
  <si>
    <t>Gears;Laboratories;Games;Assembly;Engines;Conferences;Mechanical engineering;Game-based laboratory;Gear design;Virtual experiment;Assessment;Game engine</t>
  </si>
  <si>
    <t>Chang, Yizhe; Aziz, El-Sayed; Esche, Sven K. &amp; Chassapis, Constantin</t>
  </si>
  <si>
    <t>S4H-1-S4H-6</t>
  </si>
  <si>
    <t>2011 Frontiers in Education Conference (FIE)</t>
  </si>
  <si>
    <t>Play for Performance: Using Computer Word Games to Improve Test-Taking Performance</t>
  </si>
  <si>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</si>
  <si>
    <t>Games;Computers;Cognition;Testing;Semantics;Psychology;Atmospheric measurements;priming;serious computer games;high-stakes testing</t>
  </si>
  <si>
    <t>Dennis, Alan R.; Bhagwatwar, Akshay &amp; Minas, Randall K.</t>
  </si>
  <si>
    <t>98-107</t>
  </si>
  <si>
    <t>2012 45th Hawaii International Conference on System Sciences</t>
  </si>
  <si>
    <t>The Role of Objects in the Coordination of Knowledge-Intensive Projects: A Study of Computer Games Development</t>
  </si>
  <si>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</si>
  <si>
    <t>Games;Computers;Schedules;Project management;Companies;Interviews</t>
  </si>
  <si>
    <t>Scarbrough, Harry; Panourgias, Niki &amp; Nandhakumar, Joe</t>
  </si>
  <si>
    <t>4952-4960</t>
  </si>
  <si>
    <t>Game Content Model: An Ontology for Documenting Serious Game Design</t>
  </si>
  <si>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</si>
  <si>
    <t>Games;Ontologies;Computational modeling;Object oriented modeling;Computers;Software;Graphical user interfaces;Game Design Languages;Game Modelling;Model Driven Development;Serious Games;Game-Based Learning</t>
  </si>
  <si>
    <t>2011 Developments in E-systems Engineering</t>
  </si>
  <si>
    <t>Fusing games technology and pedagogy for games-based learning through a model driven approach</t>
  </si>
  <si>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</si>
  <si>
    <t>Games;Unified modeling language;Software;Computational modeling;Object oriented modeling;Education;Engines;Games-based learning;Serious Games;Educational Games;Model-Driven Serious Games Development</t>
  </si>
  <si>
    <t>380-385</t>
  </si>
  <si>
    <t>2011 IEEE Colloquium on Humanities, Science and Engineering</t>
  </si>
  <si>
    <t>Why is Unit-testing in Computer Games Difficult?</t>
  </si>
  <si>
    <t>Games;Mathematical model;Computational modeling;Testing;Computers;Numerical models;Manuals;Computer Game Simulation;Unit Testing;XUnit;Computer Game Testing</t>
  </si>
  <si>
    <t>2012 16th European Conference on Software Maintenance and Reengineering</t>
  </si>
  <si>
    <t>A framework to improve evaluation in educational games</t>
  </si>
  <si>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</si>
  <si>
    <t>Games;Engines;Data models;Graphical user interfaces;Semantics;Least squares approximation;Adaptation models;Learning Analytics;Educational video games;framework proposal;case study</t>
  </si>
  <si>
    <t>Serrano, Ángel; Marchiori, Eugenio J.; del Blanco, Ángel; Torrente, Javier &amp; Fernández-Manjón, Baltasar</t>
  </si>
  <si>
    <t>Proceedings of the 2012 IEEE Global Engineering Education Conference (EDUCON)</t>
  </si>
  <si>
    <t>3D image reconstruction and human body tracking using stereo vision and Kinect technology</t>
  </si>
  <si>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</si>
  <si>
    <t>Three dimensional displays;Cameras;Image reconstruction;Stereo vision;Calibration;Sensors;Real time systems</t>
  </si>
  <si>
    <t>Jia, Weidi; Yi, Won-Jae; Saniie, Jafar &amp; Oruklu, Erdal</t>
  </si>
  <si>
    <t>2012 IEEE International Conference on Electro/Information Technology</t>
  </si>
  <si>
    <t>Computer gaming technology education: Advanced 3D laboratory and courseware</t>
  </si>
  <si>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</si>
  <si>
    <t>Computers;Games;Three dimensional displays;Programming;Tutorials;Engines;Educational institutions;computer gaming technology courseware;3D technology;3D lab</t>
  </si>
  <si>
    <t>Uskov, Alexander V.</t>
  </si>
  <si>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</si>
  <si>
    <t>Prototypes;Games;Monitoring;Sensors;Computers;Computer architecture;Software;healthcare;Ambient Intelligence (AmI);context awareness;videogames;distributed architecture;software engineering</t>
  </si>
  <si>
    <t>Maggiorini, Dario; Ripamonti, Laura Anna &amp; Zanon, Eraldo</t>
  </si>
  <si>
    <t>2012 Second International Workshop on Games and Software Engineering: Realizing User Engagement with Game Engineering Techniques (GAS)</t>
  </si>
  <si>
    <t>Evaluation of user engagement and message comprehension in a pervasive software installation</t>
  </si>
  <si>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</si>
  <si>
    <t>Art;Software;Games;Computers;Videos;Context;Educational institutions;Social engagement;pervasive software;art installation;interactivity;evaluation</t>
  </si>
  <si>
    <t>Aasbakken, M.; Jaccheri, L. &amp; Chorianopoulos, K.</t>
  </si>
  <si>
    <t>27-30</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</si>
  <si>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</si>
  <si>
    <t>Artificial intelligence;Games;Context;Sensors;Actuators;Computers;Libraries;AI;Computer Games;Reuse;Statecharts</t>
  </si>
  <si>
    <t>Dragert, Christopher; Kienzle, Jörg &amp; Verbrugge, Clark</t>
  </si>
  <si>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</si>
  <si>
    <t>Object oriented modeling;Computer architecture;Data models;Semantics;Programming;Concurrent computing;Middleware;Actors;entities;software architecture;concurrency decoupling;semantic model;intelligent interactive systems;scala language</t>
  </si>
  <si>
    <t>2012 5th Workshop on Software Engineering and Architectures for Realtime Interactive Systems (SEARIS)</t>
  </si>
  <si>
    <t>The Use of Video-Gaming Devices as a Motivation for Learning Embedded Systems Programming</t>
  </si>
  <si>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</si>
  <si>
    <t>Embedded systems;Games;Program processors;Educational institutions;Embedded software;Programming;Open source software;Embedded systems teaching;firmware development;mobile and personal devices;open-source development tools;student motivation</t>
  </si>
  <si>
    <t>González, Jesús; Pomares, Héctor; Damas, Miguel; García-Sánchez, Pablo; Rodríguez-Álvarez, Manuel &amp; Palomares, José M.</t>
  </si>
  <si>
    <t>199-207</t>
  </si>
  <si>
    <t>AntBot: Ant Colonies for Video Games</t>
  </si>
  <si>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</si>
  <si>
    <t>Games;Particle swarm optimization;Equations;Optimization;Humans;Neural networks;Tin;Ant colony optimization;artificial intelligence;Ms. Pac-Man;nonplayer characters (NPCs);swarm intelligence;video-games</t>
  </si>
  <si>
    <t>Recio, Gustavo; Martin, Emilio; Estebanez, César &amp; Saez, Yago</t>
  </si>
  <si>
    <t>295-308</t>
  </si>
  <si>
    <t>Fostering Students' Creativity through Video Game Development</t>
  </si>
  <si>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</si>
  <si>
    <t>Games;Industries;Education;Context;Educational programs;Economics;Production;creativity;contextual factors;task characteristics;video game development;game development education</t>
  </si>
  <si>
    <t>López, Ximena &amp; Fabricatore, Carlo</t>
  </si>
  <si>
    <t>2012 IEEE 12th International Conference on Advanced Learning Technologies</t>
  </si>
  <si>
    <t>Search Algorithm with Learning Ability for Mario AI -- Combination A* Algorithm and Q-Learning</t>
  </si>
  <si>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</si>
  <si>
    <t>Benchmark testing;Training;Learning systems;Heuristic algorithms;Games;Learning;A* algorithm;Q-learning;Mario AI benchmark</t>
  </si>
  <si>
    <t>Shinohara, Shunsuke; Takano, Toshiaki; Takase, Haruhiko; Kawanaka, Hiroharu &amp; Tsuruoka, Shinji</t>
  </si>
  <si>
    <t>2012 13th ACIS International Conference on Software Engineering, Artificial Intelligence, Networking and Parallel/Distributed Computing</t>
  </si>
  <si>
    <t>A meta-model for developing simulation games in higher education and professional development training</t>
  </si>
  <si>
    <t>Games;Taxonomy;Software engineering;Context;Computational modeling;Standards;Engines;education;training;serious games;simulations;meta-model</t>
  </si>
  <si>
    <t>39-44</t>
  </si>
  <si>
    <t>2012 17th International Conference on Computer Games (CGAMES)</t>
  </si>
  <si>
    <t>Games;Monitoring;Computers;Software design;Context;Detectors;Production facilities;auto dynamic difficulty;game balancing;software design pattern</t>
  </si>
  <si>
    <t>Proposal of Game Design Document from software engineering requirements perspective</t>
  </si>
  <si>
    <t>Games;Proposals;Production;Software;Best practices;Decision making;Standards organizations;Game Design;Game Design Document;SRS;Software Engineering Requirements;Video Game</t>
  </si>
  <si>
    <t>Salazar, Mario Gonzalez; Mitre, Hugo A.; Olalde, Cuauhtémoc Lemus &amp; Sánchez, José Luis González</t>
  </si>
  <si>
    <t>Towards model-driven game engineering for serious educational games: Tailored use cases for game requirements</t>
  </si>
  <si>
    <t>Games;Unified modeling language;Visualization;XML;Computational modeling;Software;Software engineering;serious educational games;model-driven game engineering;requirements engineering;use cases;storyboards</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</si>
  <si>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</si>
  <si>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</si>
  <si>
    <t>Games;Computers;Software;Software engineering;Lighting;Testing;Sprites (computer);Computer Games;Software Engineering;Game Level Design;Design process;game developmen;Games for Learning;Project based learning</t>
  </si>
  <si>
    <t>Integration of mobile game development into introductory CS courses: Lessons learned</t>
  </si>
  <si>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</si>
  <si>
    <t>Games;Land mobile radio;Materials;Computers;Protocols;Computer science;Educational institutions;mobile game development;introductory courses;motivation;engagement</t>
  </si>
  <si>
    <t>2012 IEEE International Games Innovation Conference</t>
  </si>
  <si>
    <t>A course on the design and development of serious games and virtual simulations</t>
  </si>
  <si>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</si>
  <si>
    <t>Games;Computational modeling;Innovation management;Conferences;Educational institutions;serious games;virtual simulation;education;gamedesign;instructional design</t>
  </si>
  <si>
    <t>Kapralos, Bill</t>
  </si>
  <si>
    <t>When the games industry and academia collide: How we impact each other</t>
  </si>
  <si>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</si>
  <si>
    <t>Games;Industries;Companies;Art;Educational institutions;Conferences;Education;Video Games;Computer Information Science Curriculum</t>
  </si>
  <si>
    <t>Caldwell, Craig; Kessler, Robert; Altizer, Roger &amp; Van Langefeld, Mark</t>
  </si>
  <si>
    <t>Video games as a medium for software education</t>
  </si>
  <si>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</si>
  <si>
    <t>Games;Software;Visualization;Programming profession;Data visualization;Educational institutions</t>
  </si>
  <si>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</si>
  <si>
    <t>Games;Hardware;Microprogramming;Software;Computers;Libraries;Graphics;digital preservation;history of video games;digital archiving and curation</t>
  </si>
  <si>
    <t>Decker, Adrienne; Egert, Christopher; Phelps, Andrew &amp; McDonough, Jerome P.</t>
  </si>
  <si>
    <t>System Demonstration for Generic Game Development Framework</t>
  </si>
  <si>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</si>
  <si>
    <t>Games;Algorithm design and analysis;Software;Computers;Software algorithms;Abstracts;Artificial intelligence;Software framework;game record editor;CGDG;Job-level search;volunteer computing</t>
  </si>
  <si>
    <t>Liu, Hao-Yun; Wu, I.-Chen; Kang, Hao-Hua &amp; Liao, Ting-Fu</t>
  </si>
  <si>
    <t>2012 Conference on Technologies and Applications of Artificial Intelligence</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</si>
  <si>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 games. And while the potential benefits of video 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</si>
  <si>
    <t>Games;Mice;Educational institutions;Sonar navigation;Sonar;Computers;Accessibility;audio 3D;eAdventure;point-and-click interaction;eyes-free games;e-learning;distance learning;game authoring tools;game-based learning;online learning;videogames</t>
  </si>
  <si>
    <t>Torrente, Javier; Marchiori, Eugenio J.; Vallejo-Pinto, José Ángel; Ortega-Moral, Manuel; Moreno-Ger, Pablo &amp; Fernández-Manjón, Baltasar</t>
  </si>
  <si>
    <t>2012 International Symposium on Computers in Education (SIIE)</t>
  </si>
  <si>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</si>
  <si>
    <t>Games;Ear;Ontologies;Multi Agent Systems;3D Game Development;Game Design;Artificial Intelligence;Emergent Intelligence</t>
  </si>
  <si>
    <t>Maddegoda, Ramesh &amp; Karunananda, Asoka S.</t>
  </si>
  <si>
    <t>International Conference on Advances in ICT for Emerging Regions (ICTer2012)</t>
  </si>
  <si>
    <t>Evaluation of the learning effectiveness of game-based and hands-on gear train laboratories</t>
  </si>
  <si>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</si>
  <si>
    <t>Gears;Laboratories;Games;Computers;Engines;Assembly;Education;Game-based laboratory;Gear design;Virtual experiment;Assessment;Game engine</t>
  </si>
  <si>
    <t>Aziz, El-Sayed; Corter, James E.; Chang, Yizhe; Esche, Sven K. &amp; Chassapis, Constantin</t>
  </si>
  <si>
    <t>2012 Frontiers in Education Conference Proceedings</t>
  </si>
  <si>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</si>
  <si>
    <t>Games;Land mobile radio;Computers;Computer science;Materials;Educational institutions;Learning systems;Games;mobile computing;introductory courses;motivation;engagement</t>
  </si>
  <si>
    <t>Kurkovsky, Stan &amp; Defoe, Delvin</t>
  </si>
  <si>
    <t>Computer Gaming and ADHD: Potential Positive Influences on Behavior [Opinion]</t>
  </si>
  <si>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</si>
  <si>
    <t>Games;Psychology;Behavioral science;Human factors</t>
  </si>
  <si>
    <t>Johnstone, Stuart</t>
  </si>
  <si>
    <t>IEEE Technology and Society Magazine</t>
  </si>
  <si>
    <t>20-22</t>
  </si>
  <si>
    <t>Value integration: From educational computer games to academic communities</t>
  </si>
  <si>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</si>
  <si>
    <t>Games;Ethics;Programming;Software development;Behavioral science;Human factors</t>
  </si>
  <si>
    <t>31-35</t>
  </si>
  <si>
    <t>Game Analytics for Game User Research, Part 1: A Workshop Review and Case Study</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</si>
  <si>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</si>
  <si>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</si>
  <si>
    <t>El-Nasr, Magy Seif; Desurvire, Heather; Aghabeigi, Bardia &amp; Drachen, Anders</t>
  </si>
  <si>
    <t>6-11</t>
  </si>
  <si>
    <t>Applicability of GPGPU Computing to Real-Time AI Solutions in Games</t>
  </si>
  <si>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</si>
  <si>
    <t>Graphics processing units;Games;Artificial intelligence;Hardware;Industries;Context;Graphics;Artificial intelligence (AI);games;general purpose computing on graphics processor unit (GPGPU);GPU computing</t>
  </si>
  <si>
    <t>Blewitt, William; Ushaw, Gary &amp; Morgan, Graham</t>
  </si>
  <si>
    <t>Adaptive Behavior Control Model of Non Player Character</t>
  </si>
  <si>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</si>
  <si>
    <t>Pragmatics;Libraries;Computational modeling;Adaptation models;Software;Control systems;Computers;computational intelligence;adaptive system;control system;videogame;non player character;discrete interval type-2 fuzzy set;discrete interval type-2 fuzzy system</t>
  </si>
  <si>
    <t>Petrenko, Tetyana &amp; Tymchuk, Oleg</t>
  </si>
  <si>
    <t>2013 UKSim 15th International Conference on Computer Modelling and Simulation</t>
  </si>
  <si>
    <t>Learning with computer games or teacher: How it influences the learning experience and outcomes at primary school</t>
  </si>
  <si>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</si>
  <si>
    <t>Games;Computers;Educational institutions;Software;Engineering education;Conferences;human computer interaction;games based learning;Computer aided instruction;Computers for education;teacher and students experience</t>
  </si>
  <si>
    <t>Abdul Razak, Aishah &amp; Connolly, Thomas M.</t>
  </si>
  <si>
    <t>1076-1083</t>
  </si>
  <si>
    <t>2013 IEEE Global Engineering Education Conference (EDUCON)</t>
  </si>
  <si>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</si>
  <si>
    <t>Servers;Mobile communication;Context-aware services;Databases;Accuracy;Smart phones;Accelerometers;mobile computing;social computing;context awareness;mobile health care</t>
  </si>
  <si>
    <t>He, Zongjian; Luo, Yigui &amp; Liang, Guanqing</t>
  </si>
  <si>
    <t>2013 Computing, Communications and IT Applications Conference (ComComAp)</t>
  </si>
  <si>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</si>
  <si>
    <t>Games;Three-dimensional displays;Medical treatment;Computers;Databases;Sensors;Engines</t>
  </si>
  <si>
    <t>Fraiwan, Mohammad A.; Khasawneh, Natheer; Malkawi, Ahmed; Al-Jarrah, Muhammed; Alsa'di, R. &amp; Al-Momani, S.</t>
  </si>
  <si>
    <t>2013 9th International Conference on Innovations in Information Technology (IIT)</t>
  </si>
  <si>
    <t>Implementation of common platform for two-person game</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</si>
  <si>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</si>
  <si>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Decision support systems;Conferences;Rail to rail outputs;Erbium;Computer Game;Common Platform;Search Engine;User Interface;Input and Output Channel</t>
  </si>
  <si>
    <t>929-932</t>
  </si>
  <si>
    <t>2013 25th Chinese Control and Decision Conference (CCDC)</t>
  </si>
  <si>
    <t>Methods for Game User Research: Studying Player Behavior to Enhance Game Design</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</si>
  <si>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</si>
  <si>
    <t>Games;Human computer interaction;User interfaces;Researach and development;Context awareness;Testing;Heuristic algorithms;game user research;computer games;human-computer interaction;software development;computer graphics;think-aloud;Rapid Iterative Testing and Evaluation;RITE;heuristics;playtesting;game usability;game playability;A/B testing</t>
  </si>
  <si>
    <t>Desurvire, Heather &amp; El-Nasr, Magy Seif</t>
  </si>
  <si>
    <t>Preservation of Gobak Sodor traditional games using augmented reality computer game simulation</t>
  </si>
  <si>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</si>
  <si>
    <t>Games;Augmented reality;Computers;Solid modeling;Educational institutions;Cameras;Libraries;Gobak Sodor;augmented reality;ARGASIN</t>
  </si>
  <si>
    <t>Setiawan, Abas; Kartikadarma, Etika &amp; Haryanto, Hanny</t>
  </si>
  <si>
    <t>2013 International Conference of Information and Communication Technology (ICoICT)</t>
  </si>
  <si>
    <t>Contents</t>
  </si>
  <si>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</si>
  <si>
    <t>2013 3rd International Workshop on Games and Software Engineering: Engineering Computer Games to Enable Positive, Progressive Change (GAS)</t>
  </si>
  <si>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</si>
  <si>
    <t>Games;Feature extraction;Unified modeling language;Computer architecture;User interfaces;Mobile handsets;Three-dimensional displays;Software product line design;video games;multiplatform variability;feature modeling</t>
  </si>
  <si>
    <t>Albassam, Emad &amp; Gomaa, Hassan</t>
  </si>
  <si>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</si>
  <si>
    <t>Games;Artificial intelligence;DSL;Engines;Adaptation models;Software;Real-time systems</t>
  </si>
  <si>
    <t>Hastjarjanto, Tom; Jeuring, Johan &amp; Leather, Sean</t>
  </si>
  <si>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</si>
  <si>
    <t>Games;Java;Computer bugs;Explosions;Markov processes;Model checking;Probabilistic logic</t>
  </si>
  <si>
    <t>Shafiei, Nastaran &amp; van Breugel, Franck</t>
  </si>
  <si>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</si>
  <si>
    <t>Software;Performance evaluation;Visualization;Global Positioning System;Games;Informatics;Computers;Interaction styles;evaluation;augmented feedback;human factors</t>
  </si>
  <si>
    <t>Giannakis, Konstantinos; Chorianopoulos, Konstantinos &amp; Jaccheri, Letizia</t>
  </si>
  <si>
    <t>Games;Collaboration;Problem-solving;Programming profession;Servers;Game design;problem solving;collaborative computing;software engineering;education;meta-game</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</si>
  <si>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</si>
  <si>
    <t>Games;Java;Artificial intelligence;Software;Abstracts;Programming profession;artificial intelligence programming contest;goal-oriented requirements analysis;design pattern;Scala;framework</t>
  </si>
  <si>
    <t>Sakamoto, Kazunori; Hosono, Hiroaki; Sato, Seiji; Washizaki, Hironori &amp; Fukazawa, Yoshiaki</t>
  </si>
  <si>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</si>
  <si>
    <t>Software engineering;Education;Games;Encoding;Software;Programming profession</t>
  </si>
  <si>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</si>
  <si>
    <t>Games;Servers;Projectiles;Artificial intelligence;Security;Computer architecture;Synchronization;Multi-player;hierarchy;synchronization;scalable;debug</t>
  </si>
  <si>
    <t>Pedersen, Karsten; Gatzidis, Christos &amp; Northern, Barry</t>
  </si>
  <si>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</si>
  <si>
    <t>Complexity theory;Games;Software;Measurement;Unified modeling language;Servers;Data mining</t>
  </si>
  <si>
    <t>Alatalo, Toni; Kuusela, Erno; Puuperä, Rauli &amp; Ojala, Timo</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</si>
  <si>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</si>
  <si>
    <t>Games;Software design;Measurement;Production facilities;Detectors;Computers;Data structures;video game;auto dynamic difficulty;subjective difficulty;game balancing;software design patterns;case study</t>
  </si>
  <si>
    <t>Proceedings of CGAMES'2013 USA</t>
  </si>
  <si>
    <t>CodeMetropolis - code visualisation in MineCraft</t>
  </si>
  <si>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</si>
  <si>
    <t>Data visualization;Buildings;Measurement;Games;Visualization;Conferences;Computers</t>
  </si>
  <si>
    <t>Balogh, Gergő &amp; Beszédes, Árpád</t>
  </si>
  <si>
    <t>2013 IEEE 13th International Working Conference on Source Code Analysis and Manipulation (SCAM)</t>
  </si>
  <si>
    <t>CodeMetrpolis — A minecraft based collaboration tool for developers</t>
  </si>
  <si>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</si>
  <si>
    <t>Data visualization;Games;Software;Buildings;Collaboration;Visualization;Measurement;Source code visualisation;game engine;Minecraft;source code metrics</t>
  </si>
  <si>
    <t>2013 First IEEE Working Conference on Software Visualization (VISSOFT)</t>
  </si>
  <si>
    <t>Methodology of Teaching Software Engineering: Game-Based Learning Cycle</t>
  </si>
  <si>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</si>
  <si>
    <t>Games;Software;Computer languages;Programming profession;Educational institutions;teaching/learning strategies;software development;computer learning games</t>
  </si>
  <si>
    <t>Shabalina, Olga; Sadovnikova, Natalia &amp; Kravets, Alla</t>
  </si>
  <si>
    <t>2013 3rd Eastern European Regional Conference on the Engineering of Computer Based Systems</t>
  </si>
  <si>
    <t>Supporting collective learning experiences in special education</t>
  </si>
  <si>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</si>
  <si>
    <t>Biomedical imaging;Pediatrics;human computer interaction;Down syndrome;trisomy 21;learning technologies;interactive board</t>
  </si>
  <si>
    <t>Afonseca, Cátia &amp; Badia, Sergi Bermúdez i</t>
  </si>
  <si>
    <t>2013 IEEE 2nd International Conference on Serious Games and Applications for Health (SeGAH)</t>
  </si>
  <si>
    <t>An intelligent game engine for the at-home rehabilitation of stroke patients</t>
  </si>
  <si>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</si>
  <si>
    <t>Games;Monitoring;Europe;Pathology</t>
  </si>
  <si>
    <t>Borghese, N. Alberto; Mainetti, Renato; Pirovano, Michele &amp; Lanzi, Pier Luca</t>
  </si>
  <si>
    <t>Comparison of Advanced and Standard Real-Time 3D Rendering Methods for Interactive Landscapes (Short Paper Version)</t>
  </si>
  <si>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</si>
  <si>
    <t>Visualization;Visualisation;Computer Games;Stakeholder Visual Preference;DST;Shaders</t>
  </si>
  <si>
    <t>Stojanovic, V.; Blackwood, D.; Gilmour, D.; Isaacs, J. P. &amp; Falconer, R. E.</t>
  </si>
  <si>
    <t>539-544</t>
  </si>
  <si>
    <t>2013 17th International Conference on Information Visualisation</t>
  </si>
  <si>
    <t>Context-Aware Groupware Systems and Video Games: State of the Art</t>
  </si>
  <si>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</si>
  <si>
    <t>Collaborative work;Context;Games;Collaborative software;Context-aware services;Context modeling;Computer-Supported Cooperative Work;Groupware;Context-Awareness;Video Games</t>
  </si>
  <si>
    <t>Montané-Jiménez, Luis G.; Benítez-Guerrero, Edgard &amp; Mezura-Godoy, Carmen</t>
  </si>
  <si>
    <t>2013 Mexican International Conference on Computer Science</t>
  </si>
  <si>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</si>
  <si>
    <t>Games;Collaborative work;Context;Collaborative software;Context modeling;Market research;Computer-Supported Cooperative Work;Groupware;Communication Means;Context-Aware;Video Games</t>
  </si>
  <si>
    <t>Montane-Jimenez, Luis G.; Benitez-Guerrero, Edgard &amp; Mezura-Godoy, Carmen</t>
  </si>
  <si>
    <t>9th IEEE International Conference on Collaborative Computing: Networking, Applications and Worksharing</t>
  </si>
  <si>
    <t>‘Looking’ better: Designing an at-home gaze training system for children with ASD</t>
  </si>
  <si>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</si>
  <si>
    <t>Games;Training;Accuracy;Autism;Variable speed drives;Visualization;Headphones</t>
  </si>
  <si>
    <t>Chukoskie, Leanne; Soomro, Ahmad; Townsend, Jeanne &amp; Westerfield, Marissa</t>
  </si>
  <si>
    <t>1246-1249</t>
  </si>
  <si>
    <t>2013 6th International IEEE/EMBS Conference on Neural Engineering (NER)</t>
  </si>
  <si>
    <t>Hardware Solutions for Biofeedback and Game Interactions</t>
  </si>
  <si>
    <t>This paper introduces new hardware solutions for developers to use for biofeedback and game interactions. Each hardware solution is discussed in detail of possible reasons for why it should and should not be used.</t>
  </si>
  <si>
    <t>Games;Wires;Light emitting diodes;Hardware;Heart rate;Monitoring;Biomedical monitoring;Biofeedback;Video Game;Game Interaction;Hardware Implementation;Heart rate monitor</t>
  </si>
  <si>
    <t>Bischke, Christopher &amp; Debnath, Narayan</t>
  </si>
  <si>
    <t>73-77</t>
  </si>
  <si>
    <t>2014 11th International Conference on Information Technology: New Generations</t>
  </si>
  <si>
    <t>Automated Bug Finding in Video Games: A Case Study for Runtime Monitoring</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</si>
  <si>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</si>
  <si>
    <t>Games;Monitoring;Runtime;Instruments;XML;Computer bugs;Software;runtime verification;video games;temporal logic</t>
  </si>
  <si>
    <t>Varvaressos, Simon; Lavoie, Kim; Massé, Alexandre Blondin; Gaboury, Sébastien &amp; Hallé, Sylvain</t>
  </si>
  <si>
    <t>2014 IEEE Seventh International Conference on Software Testing, Verification and Validation</t>
  </si>
  <si>
    <t>Use computer game to learn Object-Oriented programming in computer science courses</t>
  </si>
  <si>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</si>
  <si>
    <t>Games;Computers;Object oriented modeling;Educational institutions;Object oriented programming;Computational modeling;computer game;higher education;learning;object-oriented programming;teaching</t>
  </si>
  <si>
    <t>Wong, Yoke Seng; Mohamad Yatim, Maizatul Hayati &amp; Tan, Wee Hoe</t>
  </si>
  <si>
    <t>2014 IEEE Global Engineering Education Conference (EDUCON)</t>
  </si>
  <si>
    <t>Video-games based Neglect rehabilitation using haptics</t>
  </si>
  <si>
    <t>Games;Haptic interfaces;Signal processing;Conferences;Engines;Virtual reality;Robots</t>
  </si>
  <si>
    <t>1726-1729</t>
  </si>
  <si>
    <t>2014 22nd Signal Processing and Communications Applications Conference (SIU)</t>
  </si>
  <si>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t>
  </si>
  <si>
    <t>Games;Logic programming;Cognition;Computer architecture;Object oriented modeling;Artificial intelligence;Artificial intelligence;game development;logic programming;multiagent systems;scripting languages;video games</t>
  </si>
  <si>
    <t>Jaśkiewicz, Grzegorz</t>
  </si>
  <si>
    <t>UCT algorithm in Amazons human-computer games</t>
  </si>
  <si>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</si>
  <si>
    <t>Games;Algorithm design and analysis;Search problems;Software algorithms;Computers;Monte Carlo methods;Software;Artificial Intelligence;Computer Games;Amazons;UCT Algorithm;Monte-Carlo</t>
  </si>
  <si>
    <t>Li, Xiali; Hou, Liang &amp; Wu, Licheng</t>
  </si>
  <si>
    <t>3358-3361</t>
  </si>
  <si>
    <t>The 26th Chinese Control and Decision Conference (2014 CCDC)</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</si>
  <si>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</si>
  <si>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</si>
  <si>
    <t>Games;Rendering (computer graphics);Cloud computing;Servers;Green products;Mobile handsets;Wireless sensor networks</t>
  </si>
  <si>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</si>
  <si>
    <t>Games;Unified modeling language;Programming;Weapons;Abstracts;Concrete;Computers;Computer Game;Programming;Design Patterns;UML;Object Oriented Programming;First Person Shooter Game</t>
  </si>
  <si>
    <t>Qu, Junfeng; Wei, Yong &amp; Song, Yinglei</t>
  </si>
  <si>
    <t>15th IEEE/ACIS International Conference on Software Engineering, Artificial Intelligence, Networking and Parallel/Distributed Computing (SNPD)</t>
  </si>
  <si>
    <t>An educational videogame can be defined as a type of software that has a clear educational purpose and content, helping learners to fulfill learning tasks by having them engaged in games [1].</t>
  </si>
  <si>
    <t>Games;Computers;Collaboration;Computational modeling;Computer science;Educational institutions</t>
  </si>
  <si>
    <t>2-3</t>
  </si>
  <si>
    <t>2014 IEEE 14th International Conference on Advanced Learning Technologies</t>
  </si>
  <si>
    <t>Towards MMO Intelligent Environments</t>
  </si>
  <si>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</si>
  <si>
    <t>Games;Computers;Artificial intelligence;Intelligent sensors;Educational institutions;Sensor systems;computer games;intelligent environments;middleware;pervasive computing;virtual worlds</t>
  </si>
  <si>
    <t>Davies, Marc; Callaghan, Vic &amp; Alghazzawi, Daniyal</t>
  </si>
  <si>
    <t>242-248</t>
  </si>
  <si>
    <t>2014 International Conference on Intelligent Environments</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</si>
  <si>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</si>
  <si>
    <t>Games;Interviews;Bismuth;System analysis and design;Injuries;Hospitals;Requirements elicitation;Multi-methods;Brain Injury;Rehabilitation;Therapy;Games;Case-based Recommender</t>
  </si>
  <si>
    <t>Putnam, Cynthia &amp; Cheng, Jinghui</t>
  </si>
  <si>
    <t>2014 IEEE 22nd International Requirements Engineering Conference (RE)</t>
  </si>
  <si>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</si>
  <si>
    <t>Computers;Games;Indexes;Three-dimensional displays;Computer science education;game programming;game development</t>
  </si>
  <si>
    <t>Roden, Timothy E.</t>
  </si>
  <si>
    <t>2014 9th International Conference on Computer Science Education</t>
  </si>
  <si>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</si>
  <si>
    <t>Games;Global Positioning System;Servers;Real-time systems;Smart phones;Mobile communication;Buildings</t>
  </si>
  <si>
    <t>Preston, Jon A.; Skelton, Joshua L.; Forsyth, William D. &amp; Greene, Jeffrey D.</t>
  </si>
  <si>
    <t>2014 Computer Games: AI, Animation, Mobile, Multimedia, Educational and Serious Games (CGAMES)</t>
  </si>
  <si>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</si>
  <si>
    <t>Games;Software;Business;Mobile communication;Software measurement;Computer architecture;mobile;monetization;software design pattern;software cost estimation</t>
  </si>
  <si>
    <t>Ketola, Tom</t>
  </si>
  <si>
    <t>Games;Software;Computers;Testing;Java;Programming profession;Video game bots;student software competitions;education</t>
  </si>
  <si>
    <t>Fahrbach, Matthew; Jaromczyk, Jerzy W.; David Mobley, Roy &amp; Moore, Neil</t>
  </si>
  <si>
    <t>Multi-player Educational Video Game over Cloud to Stimulate Logical Reasoning of Children</t>
  </si>
  <si>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</si>
  <si>
    <t>Games;Avatars;Computers;Three-dimensional displays;Artificial intelligence;Cognition;Engines;educational video games;artificial intelligence;cognitive development;MMOG;3D;cloud computing</t>
  </si>
  <si>
    <t>Villacís, César; Fuertes, Walter; Bustamante, Andrés; Almachi, Daniel; Procel, Carlos; Fuertes, Susana &amp; Toulkeridis, Theofilos</t>
  </si>
  <si>
    <t>129-137</t>
  </si>
  <si>
    <t>2014 IEEE/ACM 18th International Symposium on Distributed Simulation and Real Time Applications</t>
  </si>
  <si>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</si>
  <si>
    <t>Hardware;Software;Optimization;Games;Registers;Educational institutions;Electronic mail;Instruction set simulator;Hardware emulation;Hardware/software codesign;Raspberry Pi</t>
  </si>
  <si>
    <t>Edwards, Stephen A. &amp; Patel, Hiren</t>
  </si>
  <si>
    <t>185-185</t>
  </si>
  <si>
    <t>2014 Twelfth ACM/IEEE Conference on Formal Methods and Models for Codesign (MEMOCODE)</t>
  </si>
  <si>
    <t>Corrupted: A Game to Teach Programming Concepts</t>
  </si>
  <si>
    <t>Collaborative teams at the University of Washington Bothell are designing games like Corrupted that introduce students to basic programming structures and functionalities.</t>
  </si>
  <si>
    <t>Games;Tutorials;Software Development;Entertainment industry;Three dimensional displays;Video games;Two dimensional displays;education;video games;software development;2D and 3D arrays</t>
  </si>
  <si>
    <t>Chau, Brian; Robinson, Adam; Pace, Jason; Nash, Rob &amp; Sung, Kelvin</t>
  </si>
  <si>
    <t>Security configuration analytics using video games</t>
  </si>
  <si>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</si>
  <si>
    <t>Games;Security;Network topology;Conferences;Communication networks;Computational modeling;Topology</t>
  </si>
  <si>
    <t>Alsaleh, Mohammed Noraden &amp; Al-Shaer, Ehab Alsaleh</t>
  </si>
  <si>
    <t>256-264</t>
  </si>
  <si>
    <t>2014 IEEE Conference on Communications and Network Security</t>
  </si>
  <si>
    <t>Table of contents</t>
  </si>
  <si>
    <t>The following topics are dealt with: computer games; digital entertainment; animation; software development; game AI; user interfaces; serious games; rendering and modeling.</t>
  </si>
  <si>
    <t>v-vii</t>
  </si>
  <si>
    <t>2014 Brazilian Symposium on Computer Games and Digital Entertainment</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</si>
  <si>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</si>
  <si>
    <t>Games;Ontologies;Visualization;Servers;DSL;Database languages;Measurement;game analytics;knowledge representation;game data mining</t>
  </si>
  <si>
    <t>Albuquerque, Marco Túlio C. F.; Ramalho, Geber Lisboa; Corruble, Vincent; Santos, André Luís Medeiros &amp; Freitas, Fred</t>
  </si>
  <si>
    <t>A Non-intrusive Approach for 2D Platform Game Design Analysis Based on Provenance Data Extracted from Game Streaming</t>
  </si>
  <si>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</si>
  <si>
    <t>Games;Histograms;Data mining;Context;Engines;Image color analysis;provenance;game analytics;image processing;image analysis</t>
  </si>
  <si>
    <t>Jacob, Lidson Barbosa; Kohwalter, Troy C.; Machado, Alex F. V.; Clua, Esteban W. G. &amp; De Oliveira, Daniel</t>
  </si>
  <si>
    <t>Games;Software;Software engineering;Conferences;Systematics;Context;Glass;Pervasive games;Software engineering;Game development;Systematic review</t>
  </si>
  <si>
    <t>Viana, Jose Ricardo Mello; Ponte Viana, Nayane; Trinta, Fernando Antonio Mota &amp; Carvalho, Windson Viana de</t>
  </si>
  <si>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</si>
  <si>
    <t>Games;Programming;Algorithm design and analysis;Sprites (computer);Analytical models;Proposals;Education;heuristic;programming;JPLAY;behavior;learning;games</t>
  </si>
  <si>
    <t>Santos, Elanne Cristina Oliveira dos; Batista, Gleison Brito; Sousa, Victor Hugo Vieira de &amp; Clua, Esteban W. G.</t>
  </si>
  <si>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</si>
  <si>
    <t>Games;Education;Programming profession;Software engineering;Engines;card game;game framework;serious games;games for education</t>
  </si>
  <si>
    <t>Drumond, Rafael Rego; Brandao, Andre &amp; Salles, Carlos</t>
  </si>
  <si>
    <t>Computer games are creative projects thatrequire the input of professionals with very diversebackgrounds, including game designers, artists, and softwaredevelopers. Game development frequently is a complex processdue to different expectations of the involved stakeholders. Withpervasive games, this situation becomes more chaotic as thereare not specific processes devoted to the design anddevelopment of this type of game. In this paper, we propose atemplate-based language to design activities in pervasivemobile games in the conceptual design phase, helping to fill agap between the preproduction and production stages of thistype of game. We define a template for activity specificationbased on an extension of traditional use case templates. Thisextension helps in fulfilling a set of general goals that theactivity modeling should address. We also present examples ofusing the proposed modeling approach in a real game.</t>
  </si>
  <si>
    <t>Games;Mobile handsets;Land mobile radio;Sensors;Color;Software;Unified modeling language;pervasive mobile games;activity design;game development</t>
  </si>
  <si>
    <t>Valente, Luis &amp; Feijó, Bruno</t>
  </si>
  <si>
    <t>This paper studies the design and development process of a mobile HTML5 game portal with focus on real-time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</si>
  <si>
    <t>Games;Portals;Mobile communication;Servers;Engines;Browsers;Measurement;Development process and tools;Mobile computing</t>
  </si>
  <si>
    <t>De Carvalho, Leonardo V.; Moreira, Atila Valgueiro Malta; Moreira, Icaro V. M.; Albuquerque, Marco Tulio C. F.; Filho, Vicente Vieira &amp; Ramalho, Geber Lisboa</t>
  </si>
  <si>
    <t>Self-motivated learning of achievement and maintenance tasks for non-player characters in computer games</t>
  </si>
  <si>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</si>
  <si>
    <t>Maintenance engineering;Prototypes;Measurement;Games;Neurons;Learning (artificial intelligence);Computers;motivation;task identification;reinforcement learning;computer games;non-player characters</t>
  </si>
  <si>
    <t>Ismail, Hafsa; Merrick, Kathryn &amp; Barlow, Michael</t>
  </si>
  <si>
    <t>2014 IEEE Symposium on Computational Intelligence for Human-like Intelligence (CIHLI)</t>
  </si>
  <si>
    <t>The following topics are dealt with: software engineering; data security; data privacy; pattern classification; learning; neural networks; cloud computing; program testing; wireless sensor networks; computer games; robotics; signal processing; image processing; ontologies; and support vector machines.</t>
  </si>
  <si>
    <t>Proceedings of 3rd International Conference on Reliability, Infocom Technologies and Optimization</t>
  </si>
  <si>
    <t>The following topics are dealt with: acoustical voice activity detection; vertical handover decision; wastewater treatment; mobile computing; software project; content management systems; knowledge management; intrusion detection system; access control policy; computer games; CSCL learning approach; and medical computing.</t>
  </si>
  <si>
    <t>2014 IEEE Conference on Open Systems (ICOS)</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</si>
  <si>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</si>
  <si>
    <t>Games;Education;Computational modeling;Software engineering;Proposals;Media;Computer languages;serious games as educational tools;edutainment;gamification;learning needs in medicine studies;requirements analysis methods;software technical requirements;video games design and software development methodologies</t>
  </si>
  <si>
    <t>Colteli, Oscar; Grandi, Ximo; Tosca, Ricardo; Latorre, Pedro; Sánchez, José Salvador; Lizán, Luís Vicente; Ros-Bernal, Francisco &amp; Martínez-Cadenas, Conrrado</t>
  </si>
  <si>
    <t>2014 IEEE Frontiers in Education Conference (FIE) Proceedings</t>
  </si>
  <si>
    <t>Using affective state to adapt characters, NPCs, and the environment in a first-person shooter game</t>
  </si>
  <si>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</si>
  <si>
    <t>Games;Abstracts;Skin;Middleware;Engines;Atmospheric measurements;Fluid flow measurement;affective gaming;dynamic difficulty adjustement;galvanic skin response;FPS;challenge;pluyer experience</t>
  </si>
  <si>
    <t>Negini, Faham; Mandryk, Regan L. &amp; Stanley, Kevin G.</t>
  </si>
  <si>
    <t>2014 IEEE Games Media Entertainment</t>
  </si>
  <si>
    <t>GLIESE -- A Framework for Experimental Game Development</t>
  </si>
  <si>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</si>
  <si>
    <t>Information technology;Game development;education;experimental algorithmic;heuristic search;NP-hard</t>
  </si>
  <si>
    <t>Améndola, Federico; Fernández, Martín &amp; Favre, Liliana</t>
  </si>
  <si>
    <t>Software;Education;Games;Visualization;Libraries;Performance evaluation;Rocks</t>
  </si>
  <si>
    <t>2014 International Conference on Virtual Systems Multimedia (VSMM)</t>
  </si>
  <si>
    <t>Making Hard Fun in Crowdsourced Model Checking -- Balancing Crowd Engagement and Efficiency to Maximize Output in Proof by Games</t>
  </si>
  <si>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</si>
  <si>
    <t>Games;Software;Tutorials;Model checking;Entertainment industry;Security;Crowdsourcing;browser-based;CEGAR;crowdsourcing;formal methods;model checking;software;video games</t>
  </si>
  <si>
    <t>Moffitt, Kerry; Ostwald, John; Watro, Ron &amp; Church, Eric</t>
  </si>
  <si>
    <t>2015 IEEE/ACM 2nd International Workshop on CrowdSourcing in Software Engineering</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</si>
  <si>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</si>
  <si>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Games;Rendering (computer graphics);User interfaces;Computer architecture;Couplings;Engines;Gears;Model View Controller;MVC;Software Architecture;Pattern;Software Quality;Games;Computer Games</t>
  </si>
  <si>
    <t>Ollsson, Tobias; Toll, Daniel; Wingkvist, Anna &amp; Ericsson, Morgan</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</si>
  <si>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</si>
  <si>
    <t>Games;Engines;Cognitive science;Physics;Computer architecture;Semantics;Avatars</t>
  </si>
  <si>
    <t>The “Malha” project: A game design proposal for multisensory stimulation environments</t>
  </si>
  <si>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</si>
  <si>
    <t>Games;Context;Computers;Design methodology;Computational modeling;Pediatrics;Multisensory stimulation environments;Computer game design;Design Guidelines</t>
  </si>
  <si>
    <t>Castelhano, Nuno &amp; Roque, Licínio</t>
  </si>
  <si>
    <t>2015 10th Iberian Conference on Information Systems and Technologies (CISTI)</t>
  </si>
  <si>
    <t>Communication and knowledge management strategies in video game design and development: A case study highlighting key organizational narratives</t>
  </si>
  <si>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</si>
  <si>
    <t>Games;Interviews;Knowledge management;Organizations;Industries;Professional communication;Complexity theory;Video games;engineering management;knowledge management;narrative;case study;hybrid teams</t>
  </si>
  <si>
    <t>McDaniel, Rudy</t>
  </si>
  <si>
    <t>2015 IEEE International Professional Communication Conference (IPCC)</t>
  </si>
  <si>
    <t>Video gaming accessibility</t>
  </si>
  <si>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</si>
  <si>
    <t>Presses;Computers;Lead;Visualization</t>
  </si>
  <si>
    <t>McPheron, Drew</t>
  </si>
  <si>
    <t>107-111</t>
  </si>
  <si>
    <t>2015 Computer Games: AI, Animation, Mobile, Multimedia, Educational and Serious Games (CGAMES)</t>
  </si>
  <si>
    <t>Development of Functional Reactive Programming Using an Incrementally Modular Abstraction Hierarchy</t>
  </si>
  <si>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</si>
  <si>
    <t>Games;Wires;Computers;Functional programming;Gravity;Clamps</t>
  </si>
  <si>
    <t>Ohmori, Kenji</t>
  </si>
  <si>
    <t>2015 5th International Conference on IT Convergence and Security (ICITCS)</t>
  </si>
  <si>
    <t>Building a Scalable Game Engine to Teach Computer Science Languages</t>
  </si>
  <si>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</si>
  <si>
    <t>Games;Programming profession;XML;Engines;Syntactics;Application software;educational technology;software architecture;computer programming;educational videogames;Application software;educational technology;software architecture;computer programming;educational videogames</t>
  </si>
  <si>
    <t>Serrano-Laguna, Ángel; Torrente, Javier; Iglesias, Borja Manero &amp; Fernández-Manjón, Baltasar</t>
  </si>
  <si>
    <t>IEEE Revista Iberoamericana de Tecnologias del Aprendizaje</t>
  </si>
  <si>
    <t>253-261</t>
  </si>
  <si>
    <t>Robot control unit for educational purposes</t>
  </si>
  <si>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</si>
  <si>
    <t>Real-time systems;Robot sensing systems;Clocks;Synchronization;Safety;Computers;robotics;education;control</t>
  </si>
  <si>
    <t>Rath, Gerhard; Probst, Gerold &amp; Kollment, Werner</t>
  </si>
  <si>
    <t>205-208</t>
  </si>
  <si>
    <t>2015 International Conference on Applied Electronics (AE)</t>
  </si>
  <si>
    <t>Games;DSL;Prototypes;Software;Computers;Generators;Computational modeling;Model Driven Development;Computer Game Development;Pervasive Game;Software Engineering;Domain Specific Modeling</t>
  </si>
  <si>
    <t>Guo, Hong; Trætteberg, Hallvard; Wang, Alf Inge &amp; Gao, Shang</t>
  </si>
  <si>
    <t>2015 IEEE 19th International Enterprise Distributed Object Computing Conference</t>
  </si>
  <si>
    <t>Adaptive virtual environments: A physiological feedback HCI system concept</t>
  </si>
  <si>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</si>
  <si>
    <t>Games;Physiology;Solid modeling;Brain modeling;Atmospheric measurements;Particle measurements;Virtual reality;Virtual Reality;Affective Computing;Affective VR;Adaptive VR;Emotion-based affective physiological database</t>
  </si>
  <si>
    <t>Moghim, Mohammadhossein; Stone, Robert; Rotshtein, Pia &amp; Cooke, Neil</t>
  </si>
  <si>
    <t>123-128</t>
  </si>
  <si>
    <t>2015 7th Computer Science and Electronic Engineering Conference (CEEC)</t>
  </si>
  <si>
    <t>High performance encapsulation in Casanova 2</t>
  </si>
  <si>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</si>
  <si>
    <t>Planets;Games;Encapsulation;Optimization;Complexity theory;Data structures;Software</t>
  </si>
  <si>
    <t>Abbadi, Mohamed; Di Giacomo, Francesco; Cortesi, Agostino; Spronck, Pieter; Giulia, Costantini; Maggiore, Giuseppe &amp; Rotterdam, Hogeschool</t>
  </si>
  <si>
    <t>201-206</t>
  </si>
  <si>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</si>
  <si>
    <t>Wheels;Games;Skeleton;Robot sensing systems;Acceleration;Brakes;Human computer interaction</t>
  </si>
  <si>
    <t>Saha, Chiranjib; Goswami, Debdipta; Saha, Sriparna; Konar, Amit; Lekova, Anna &amp; Nagar, Atulya K.</t>
  </si>
  <si>
    <t>2015 IEEE International Conference on Fuzzy Systems (FUZZ-IEEE)</t>
  </si>
  <si>
    <t>The following topics are dealt with: software engineering; service science; MAS; medical computing; mobile computing; image processing; robotics; signal processing; cloud computing; multiagent system; information retrieval; user interface; data security; social networking; agricultural computing; computer games; knowledge engineering; data handling; business data processing; and computer networks.</t>
  </si>
  <si>
    <t>1-18</t>
  </si>
  <si>
    <t>2015 6th IEEE International Conference on Software Engineering and Service Science (ICSESS)</t>
  </si>
  <si>
    <t>Introducing gaming tools for computing education in STEM related curricula</t>
  </si>
  <si>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</si>
  <si>
    <t>Computer science;Conferences;Education;Google;Games;Collaboration;Mathematics;CS4HS;teacher training;Computer Science;STEM;gaming</t>
  </si>
  <si>
    <t>Rusu, Amalia</t>
  </si>
  <si>
    <t>2015 IEEE Frontiers in Education Conference (FIE)</t>
  </si>
  <si>
    <t>PEARS: Physics extension and representation through semantics</t>
  </si>
  <si>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</si>
  <si>
    <t>Physics;Engines;Semantics;Games;Real-time systems;Computational modeling;Solid modeling;Physics;Computer Games;Artificial Intelligence;Real-time Interactive System;Semantic Description;Artificial intelligence;computer games;physics;real-time interactive system;semantic description</t>
  </si>
  <si>
    <t>Eckstein, Benjamin; Lugrin, Jean-Luc; Wiebusch, Dennis &amp; Latoschik, Marc Erich</t>
  </si>
  <si>
    <t>A design framework for arcade-type games for the upper-limb rehabilitation</t>
  </si>
  <si>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</si>
  <si>
    <t>video games;rehabilitation;stroke therapy</t>
  </si>
  <si>
    <t>García-Martínez, Salvador; Orihuela-Espina, Felipe; Sucar, L. Enrique; Moran, Alberto L. &amp; Hernández-Franco, Jorge</t>
  </si>
  <si>
    <t>235-242</t>
  </si>
  <si>
    <t>2015 International Conference on Virtual Rehabilitation (ICVR)</t>
  </si>
  <si>
    <t>Developing an Emulation Model Towards the Preservation of Modern Computing Systems</t>
  </si>
  <si>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</si>
  <si>
    <t>Games;Computational modeling;Emulation;Software;Media;Manuals;Smart phones</t>
  </si>
  <si>
    <t>Jamraj, Darin &amp; Huang, Shihong</t>
  </si>
  <si>
    <t>2015 2nd International Conference on Information Science and Security (ICISS)</t>
  </si>
  <si>
    <t>Pushing without breaking: Nudging exergame players while maintaining immersion</t>
  </si>
  <si>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</si>
  <si>
    <t>Games;Human computer interaction;Context;Visualization;Music;Haptic interfaces;Avatars;exergame;exertion interface;game design;HCI;nudges;persuasive interfaces;serious games;video game therapy</t>
  </si>
  <si>
    <t>Schneider, Adrian L. Jessup &amp; Graham, T. C. Nicholas</t>
  </si>
  <si>
    <t>2015 IEEE Games Entertainment Media Conference (GEM)</t>
  </si>
  <si>
    <t>Games based on active NFC objects: Model and security requirements</t>
  </si>
  <si>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</si>
  <si>
    <t>Games;Servers;Security;Protocols;Transceivers;Software;Risk analysis</t>
  </si>
  <si>
    <t>Fortat, Florent; Laurent, Maryline &amp; Simatic, Michel</t>
  </si>
  <si>
    <t>1-3</t>
  </si>
  <si>
    <t>2015 International Workshop on Network and Systems Support for Games (NetGames)</t>
  </si>
  <si>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 lab, combined with the capture and image processing, to create a training tool able to simulate the practice of Paralympic sport shooting, providing the appropriate interactivity using graphic interfaces.</t>
  </si>
  <si>
    <t>Games;MATLAB;Computers;Training;Webcams;image analysis;webcam;Matlab;sport shooting;paralympic</t>
  </si>
  <si>
    <t>Alves Franco de Morais, Renan; Rezende, Arthur Ribeiro &amp; Gonçalves, Rogério Sales</t>
  </si>
  <si>
    <t>240-245</t>
  </si>
  <si>
    <t>2015 12th Latin American Robotics Symposium and 2015 3rd Brazilian Symposium on Robotics (LARS-SBR)</t>
  </si>
  <si>
    <t>Investigating the security and digital forensics of video games and gaming systems: A study of PC games and PS4 console</t>
  </si>
  <si>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</si>
  <si>
    <t>Games;Security;Digital forensics;Conferences;Information technology;File systems;security;digital forensics;video games;game consoles;PS4;hidden information</t>
  </si>
  <si>
    <t>Chen, Lei; Shashidhar, Narasimha; Rawat, Danda; Yang, Ming &amp; Kadlec, Christopher</t>
  </si>
  <si>
    <t>2016 International Conference on Computing, Networking and Communications (ICNC)</t>
  </si>
  <si>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</si>
  <si>
    <t>Complexity theory;Multi-agent systems;Optimization;Evolutionary computation;Computational modeling;Learning systems;Games;Complexity;fidelity;level of detail artificial intelligence (LOD AI);multiagent systems;multiobjective optimization</t>
  </si>
  <si>
    <t>Lakshika, Erandi; Barlow, Michael &amp; Easton, Adam</t>
  </si>
  <si>
    <t>Methodology to Construct Educational Video Games in Software Engineering</t>
  </si>
  <si>
    <t>Games;Software engineering;Kernel;ISO Standards;Education;IEC Standards;software engineering;methodology;video game;education;ISO/IEC 29110;Essence</t>
  </si>
  <si>
    <t>Jiménez-Hernández, Eréndira M.; Oktaba, Hanna; Piattini, Mario; Frida Díaz-Barriga, Frida; Revillagigedo-Tulais, Alan M. &amp; Flores-Zarco, Sergio V.</t>
  </si>
  <si>
    <t>2016 4th International Conference in Software Engineering Research and Innovation (CONISOFT)</t>
  </si>
  <si>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</si>
  <si>
    <t>Games;Weapons;Programming;Computers;Complexity theory;Rendering (computer graphics);Video Game;Game Design Patterns;Design Patterns;Communication;Interaction</t>
  </si>
  <si>
    <t>Qu, Junfeng; Song, Yinglei &amp; Wei, Yong</t>
  </si>
  <si>
    <t>2016 17th IEEE/ACIS International Conference on Software Engineering, Artificial Intelligence, Networking and Parallel/Distributed Computing (SNPD)</t>
  </si>
  <si>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</si>
  <si>
    <t>Games;Animation;Mice;Graphical user interfaces;Computers;Engines;Sprites (computer);Unity Engine;etiquette;PC game;PS</t>
  </si>
  <si>
    <t>Jiyuan, Li &amp; Wenfeng, Hu</t>
  </si>
  <si>
    <t>Advances in information SEcurity EDucation</t>
  </si>
  <si>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</si>
  <si>
    <t>Information security;Education;Games;Virtual machining;Communication networks;Laboratories;Hands-On Laboratories;Information Security Education;Information Security Laboratories;Virtual Laboratories</t>
  </si>
  <si>
    <t>Dewey, Chad M. &amp; Shaffer, Chad</t>
  </si>
  <si>
    <t>0133-0138</t>
  </si>
  <si>
    <t>2016 IEEE International Conference on Electro Information Technology (EIT)</t>
  </si>
  <si>
    <t>User-Centred Design and Usability Evaluation of a Heart Rate Variability Biofeedback Game</t>
  </si>
  <si>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</si>
  <si>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</si>
  <si>
    <t>Wollmann, Thomas; Abtahi, Farhad; Eghdam, Aboozar; Seoane, Fernando; Lindecrantz, Kaj; Haag, Martin &amp; Koch, Sabine</t>
  </si>
  <si>
    <t>5531-5539</t>
  </si>
  <si>
    <t>Business intelligence tools: Should they be ‘gamified’? Project ‘GamBIT’: Evaluating user engagement</t>
  </si>
  <si>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</si>
  <si>
    <t>Business;Games;Usability;Complexity theory;Human computer interaction;Computers;Business intelligence;Gamification;Human computer interaction;User engagement</t>
  </si>
  <si>
    <t>Miller, Stephen; McRobbie, Graeme &amp; Begg, Carolyn</t>
  </si>
  <si>
    <t>2016 SAI Computing Conference (SAI)</t>
  </si>
  <si>
    <t>Introducing VR First: Unlocking the door to a future in virtual reality [Future Directions]</t>
  </si>
  <si>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</si>
  <si>
    <t>Game theory;Media;Internet of things;Virtual reality;Software development</t>
  </si>
  <si>
    <t>Ozkan, Ferhan</t>
  </si>
  <si>
    <t>25-26</t>
  </si>
  <si>
    <t>The Amiga: A Hardware Engineering Story: Advancing multimedia computing capability</t>
  </si>
  <si>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</si>
  <si>
    <t>Games;Hardware;Computers;Random access memory;Computer architecture;Companies;Software</t>
  </si>
  <si>
    <t>DeCuir, Joseph &amp; Nicholson, Ronald H.</t>
  </si>
  <si>
    <t>57-67</t>
  </si>
  <si>
    <t>MONOS devices;Companies;Software;Monitoring;Games;Production;Collaboration;Digital Content;Collaboration;Distributed Teams;Monitoring;Software Development Processes</t>
  </si>
  <si>
    <t>Correal, Dario; González-Rojas, Oscar; Camargo, Manuel &amp; Pedraza, Gilberto</t>
  </si>
  <si>
    <t>2016 IEEE 11th International Conference on Global Software Engineering (ICGSE)</t>
  </si>
  <si>
    <t>Games;Minimally invasive surgery;Thumb;Robots;Atmospheric measurements;Particle measurements;surgery training;video games;psychomotor skills;software design;measurement</t>
  </si>
  <si>
    <t>2016 IEEE International Conference on Serious Games and Applications for Health (SeGAH)</t>
  </si>
  <si>
    <t>Computers or Tablets? Choosing Devices for Educational Videogames</t>
  </si>
  <si>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</si>
  <si>
    <t>Games;Computers;Mobile handsets;Education;Companies;Production;Software engineering</t>
  </si>
  <si>
    <t>Romero Hernandez, Alejandro; Diaz-Faes Perez, Cesar; Gonzalez Riojo, Manuel; Calvo Morata, Antonio &amp; Manero, Borja</t>
  </si>
  <si>
    <t>2016 8th International Conference on Games and Virtual Worlds for Serious Applications (VS-GAMES)</t>
  </si>
  <si>
    <t>Evaluation of affective intervention process in development of affect-aware educational video games</t>
  </si>
  <si>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</si>
  <si>
    <t>Games;Emotion recognition;Software;Affective computing;Estimation;Standards;Adaptation models</t>
  </si>
  <si>
    <t>Szwoch, Mariusz</t>
  </si>
  <si>
    <t>1675-1679</t>
  </si>
  <si>
    <t>2016 Federated Conference on Computer Science and Information Systems (FedCSIS)</t>
  </si>
  <si>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</si>
  <si>
    <t>Optimization;Satellites;Storms;Man-machine systems;Vehicle routing;Computers;Games</t>
  </si>
  <si>
    <t>Yan, Xueming; Hao, Zhifeng; Huang, Han &amp; Li, Gang</t>
  </si>
  <si>
    <t>2016 IEEE Congress on Evolutionary Computation (CEC)</t>
  </si>
  <si>
    <t>A game-based learning model for English classes in a secondary school</t>
  </si>
  <si>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</si>
  <si>
    <t>Games;Education;Writing;Computers;Computational modeling;Software;Australia;Game-Based Learning;Video Games;English class;English as a Second Language;English as a First Language;Digital Games;Vocabulary Learning</t>
  </si>
  <si>
    <t>Pogrebnyi, A.; Prasad, P. W. C.; Alsadoon, Abeer; Singh, A. K. &amp; Elchouemi, A.</t>
  </si>
  <si>
    <t>2016 2nd International Conference on Advances in Computing, Communication, Automation (ICACCA) (Fall)</t>
  </si>
  <si>
    <t>An Authoring Tool for Location-Based Mobile Games with Augmented Reality Features</t>
  </si>
  <si>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</si>
  <si>
    <t>Games;Land mobile radio;Smart phones;Augmented reality;Global Positioning System;Media;Pervasive Games;Location-based Games;Augmented Reality;Authoring Tools</t>
  </si>
  <si>
    <t>Nolêto, Carleandro; Lima, Messias; Maia, Luís F.; Viana, Windson &amp; Trinta, Fernando</t>
  </si>
  <si>
    <t>2015 14th Brazilian Symposium on Computer Games and Digital Entertainment (SBGames)</t>
  </si>
  <si>
    <t>Grybot: A Didactic Guitar Hero Robot Player on FPGA</t>
  </si>
  <si>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</si>
  <si>
    <t>Games;Field programmable gate arrays;Robot kinematics;Educational robots;Robot sensing systems;Rocks;Robot;Guitar Hero;FPGA;Artificial Intelligence</t>
  </si>
  <si>
    <t>Vaz, Luiz Adriano A. O. &amp; Lamar, Marcus Vinicius</t>
  </si>
  <si>
    <t>118-127</t>
  </si>
  <si>
    <t>An Approach to Validate Crowd Simulation Software: A Case Study on CrowdSim</t>
  </si>
  <si>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</si>
  <si>
    <t>Computational modeling;Games;Context;Software;Safety;Training;Buildings;Evacuation Process;Simulation;Software Validation;Safety Culture</t>
  </si>
  <si>
    <t>Cassol, Vinicius Jurinic; Brasil, Jovani Oliveira; Fortes Neto, Amyr B.; Braun, Adriana &amp; Musse, Soraia Raupp</t>
  </si>
  <si>
    <t>The following topics are dealt with: immersive gameplay; asynchronous exergaming; software engineering simulation games; video game industry; serious games; NP-hard problems; debugging code and distributed agile delivery.</t>
  </si>
  <si>
    <t>2016 IEEE/ACM 5th International Workshop on Games and Software Engineering (GAS)</t>
  </si>
  <si>
    <t>Blending Immersive Gameplay with Intense Exercise Using Asynchronous Exergaming</t>
  </si>
  <si>
    <t>Games;Training;Prototypes;Obesity;Mobile communication;Synchronization;Data models;Exergame; Game Design; Role-Playing Game; Prototype; Proof-of-Concept</t>
  </si>
  <si>
    <t>Tan, Jak; Kumar, Rahul &amp; Ralph, Paul</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</si>
  <si>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</si>
  <si>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Games;Industries;Software engineering;Business;Analytical models;Production;Software</t>
  </si>
  <si>
    <t>Politowski, Cristiano; Fontoura, Lisandra; Petrillo, Fabio &amp; Guéhéneuc, Yann-Gaël</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</si>
  <si>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</si>
  <si>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</si>
  <si>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Debugging;Games;Visualization;Marine vehicles;Context;Programming;Missiles;Software education;program debugging;program visualization</t>
  </si>
  <si>
    <t>Deitz, Sean &amp; Buy, Ugo</t>
  </si>
  <si>
    <t>Cultiventura software architecture tool supporting the learning of the moche culture</t>
  </si>
  <si>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</si>
  <si>
    <t>Games;Cultural differences;Computer architecture;Augmented reality;Software;Software architecture;Engines;Architecture;games;augmented reality;movile;software</t>
  </si>
  <si>
    <t>Lescano, Norma León; Mamani, Sandra Eyzaguirre &amp; Illatopa, James Gomez</t>
  </si>
  <si>
    <t>2016 IEEE XXIII International Congress on Electronics, Electrical Engineering and Computing (INTERCON)</t>
  </si>
  <si>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</si>
  <si>
    <t>Games;Software development;Software engineering;Engines;Computer architecture;Runtime;Requirements engineering;computer games;software engineering;software development;software engineering education;game development;game platforms;game engines;software architecture;gameplay;playtesting;software reuse;requirements engineering;runtime services;scalability</t>
  </si>
  <si>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</si>
  <si>
    <t>Games;Engines;Production;Three-dimensional displays;Solid modeling;Real-time systems;Testing;CryEngine;Videogame Development;Unity;Unreal Engine</t>
  </si>
  <si>
    <t>Torres-Ferreyros, Carlos Mauriccio; Festini-Wendorff, Matthew Alexander &amp; Shiguihara-Juárez, Pedro Nelson</t>
  </si>
  <si>
    <t>2016 IEEE ANDESCON</t>
  </si>
  <si>
    <t>Playing computer games for isolated breathing therapy</t>
  </si>
  <si>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</si>
  <si>
    <t>Cameras;Medical treatment;Games;Diseases;Computers;Measurement uncertainty</t>
  </si>
  <si>
    <t>Kotova, Marketa &amp; Korvas, Pavel</t>
  </si>
  <si>
    <t>175-180</t>
  </si>
  <si>
    <t>2016 IEEE EMBS Conference on Biomedical Engineering and Sciences (IECBES)</t>
  </si>
  <si>
    <t>ViZDoom: A Doom-based AI research platform for visual reinforcement learning</t>
  </si>
  <si>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</si>
  <si>
    <t>Games;Learning (artificial intelligence);Visualization;Engines;Three-dimensional displays;C++ languages;video games;visual-based reinforcement learning;deep reinforcement learning;first-person perspective games;FPS;visual learning;neural networks</t>
  </si>
  <si>
    <t>Kempka, Michał; Wydmuch, Marek; Runc, Grzegorz; Toczek, Jakub &amp; Jaśkowski, Wojciech</t>
  </si>
  <si>
    <t>2016 IEEE Conference on Computational Intelligence and Games (CIG)</t>
  </si>
  <si>
    <t>Development of a cognitive vehicle system for simulation of driving behavior</t>
  </si>
  <si>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</si>
  <si>
    <t>Games;Automobiles;Artificial intelligence;Engines;Monitoring;Software systems;Games;AI Applications;Game Engines;Simulated Environment</t>
  </si>
  <si>
    <t>Chan, Marvin T.; Chan, Christine &amp; Gelowitz, Craig</t>
  </si>
  <si>
    <t>2016 IEEE 15th International Conference on Cognitive Informatics Cognitive Computing (ICCI*CC)</t>
  </si>
  <si>
    <t>Nerfs, Buffs and Bugs - Analysis of the Impact of Patching on League of Legends</t>
  </si>
  <si>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</si>
  <si>
    <t>Games;Computer bugs;Software;Web sites;Computers;History;Taxonomy;Game Analytics;Co-op;Game Balance;Patch</t>
  </si>
  <si>
    <t>Kica, Artian; Manna, Andrew La; O'Donnell, Lindsay; Paolillo, Tom &amp; Claypool, Mark</t>
  </si>
  <si>
    <t>2016 International Conference on Collaboration Technologies and Systems (CTS)</t>
  </si>
  <si>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</si>
  <si>
    <t>Optimization;Satellites;Search problems;Heuristic algorithms;Computers;Games;Space exploration;Human-machine cooperation;Fuzzy decomposition;Two-echelon vehicle routing problem;Local search algorithm;Computer games</t>
  </si>
  <si>
    <t>Yan, Xue-Ming; Huang, Han; Hao, Zhi-Feng &amp; Li, Gang</t>
  </si>
  <si>
    <t>2016 International Conference on Machine Learning and Cybernetics (ICMLC)</t>
  </si>
  <si>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</si>
  <si>
    <t>Games;Education;Engines;Computers;Testing;Collaboration;Art;Game Design Process;Teaching Computer Games Course Objectives and Learning objectives;Pedagogy;Game Engines;Play Testing;Game Architecture</t>
  </si>
  <si>
    <t>Dawn, Suma &amp; Kaushik, Prashant</t>
  </si>
  <si>
    <t>2016 Ninth International Conference on Contemporary Computing (IC3)</t>
  </si>
  <si>
    <t>Games;Crowdsourcing;Software;Technological innovation;Computers;Gold;Software engineering;crowdsourcing;software verification;invariant discovery;game with a purpose</t>
  </si>
  <si>
    <t>Fava, Daniel; Shapiro, Dan; Osborn, Joseph; Schaef, Martin &amp; Whitehead, E. James</t>
  </si>
  <si>
    <t>2016 IEEE/ACM 38th International Conference on Software Engineering (ICSE)</t>
  </si>
  <si>
    <t>Design and implementation of electronic chess set</t>
  </si>
  <si>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</si>
  <si>
    <t>Games;Computers;Shift registers;Light emitting diodes;Multiplexing;Cameras;MATLAB;Electronic chess set;shift register;multiplexer;encoder</t>
  </si>
  <si>
    <t>Muji, Siti Zarina Mohd; Wahab, Mohd Helmy Abdul; Ambar, Radzi &amp; Loo, Wong Kian</t>
  </si>
  <si>
    <t>2016 International Conference on Advances in Electrical, Electronic and Systems Engineering (ICAEES)</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</si>
  <si>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</si>
  <si>
    <t>Games;Engines;Programming;Software;Industries;C# languages;Testing;video games;software development;game engine;computational thinking</t>
  </si>
  <si>
    <t>Ventura, John; Qualls, Joseph; Ventura, Matthew; McGinnis, Raymond; Baker, Chad &amp; Nikaido, Breeana</t>
  </si>
  <si>
    <t>SoutheastCon 2017</t>
  </si>
  <si>
    <t>Unified modeling language;Biological system modeling;Games;Data models;Mobile communication;Software;Computers;Model-Driven Software Development;Mobile UI;JavaScript;UML Modeling;Virtual Worlds;Computer Games</t>
  </si>
  <si>
    <t>Stürner, Matthias &amp; Brune, Philipp</t>
  </si>
  <si>
    <t>2016 4th International Conference on Model-Driven Engineering and Software Development (MODELSWARD)</t>
  </si>
  <si>
    <t>Games;Computers;Electronic learning;Programming profession;Learning systems</t>
  </si>
  <si>
    <t>2017 40th International Convention on Information and Communication Technology, Electronics and Microelectronics (MIPRO)</t>
  </si>
  <si>
    <t>Research on robot based on computer games</t>
  </si>
  <si>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</si>
  <si>
    <t>Games;Robot kinematics;Robot sensing systems;Manipulators;Algorithm design and analysis;Artificial intelligence;Artificial Intelligence;Robot;Computer Games</t>
  </si>
  <si>
    <t>Yu, Cao; Hongkun, Qiu; Yajie, Wang; Shuang, Li &amp; Cheng, Qian</t>
  </si>
  <si>
    <t>7649-7653</t>
  </si>
  <si>
    <t>2017 29th Chinese Control And Decision Conference (CCDC)</t>
  </si>
  <si>
    <t>Supporting distributed real-time debugging in online games</t>
  </si>
  <si>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</si>
  <si>
    <t>Monitoring;Debugging;Games;Computer architecture;Software;Servers;Sockets</t>
  </si>
  <si>
    <t>Festa, Dario; Maggiorini, Dario; Ripamonti, Laura Anna &amp; Bujari, Armir</t>
  </si>
  <si>
    <t>737-740</t>
  </si>
  <si>
    <t>2017 14th IEEE Annual Consumer Communications Networking Conference (CCNC)</t>
  </si>
  <si>
    <t>Communication model of open government data gamification based on Ukrainian websites</t>
  </si>
  <si>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</si>
  <si>
    <t>Conferences;gamification;open datasets;electronic communication;computer games;communication barriers;data playability</t>
  </si>
  <si>
    <t>Blazhko, Oleksandr; Luhova, Tetiana; Melnik, Sergey &amp; Ruvinska, Viktoriia</t>
  </si>
  <si>
    <t>181-186</t>
  </si>
  <si>
    <t>2017 4th Experiment@International Conference (exp.at'17)</t>
  </si>
  <si>
    <t>Brain racers</t>
  </si>
  <si>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</si>
  <si>
    <t>Avatars;Software development;Electrodes;Games;Electroencephalography;Brain-computer interfaces</t>
  </si>
  <si>
    <t>Perdikis, Serafeim; Tonin, Luca &amp; del R. Millan, Jose</t>
  </si>
  <si>
    <t>IEEE Spectrum</t>
  </si>
  <si>
    <t>44-51</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</si>
  <si>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</si>
  <si>
    <t>Games;Learning (artificial intelligence);Supervised learning;Training data;Training;Neural networks</t>
  </si>
  <si>
    <t>Miyashita, Shohei; Lian, Xinyu; Zeng, Xiao; Matsubara, Takashi &amp; Uehara, Kuniaki</t>
  </si>
  <si>
    <t>2017 18th IEEE/ACIS International Conference on Software Engineering, Artificial Intelligence, Networking and Parallel/Distributed Computing (SNPD)</t>
  </si>
  <si>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</si>
  <si>
    <t>Shoulder;Games;Medical services;Technological innovation;Virtual reality;Goniometers;Joints;Bland-Altman Plot;Exergame;Frozen Shoulder;Healthcare;Microsoft Kinect;Virtual Reality Rehabilitation</t>
  </si>
  <si>
    <t>Mangal, Naveen Kumar; Pal, Saswati &amp; Khosla, Arun</t>
  </si>
  <si>
    <t>2017 International Conference on Innovations in Green Energy and Healthcare Technologies (IGEHT)</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</si>
  <si>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tasks.https://youtu.be/R0C-HMAtgnk.</t>
  </si>
  <si>
    <t>Software;Visualization;Tools;Urban areas;Software engineering;Games;software visualization;3D visualization;virtual reality;I3D;Immersive 3D environments</t>
  </si>
  <si>
    <t>2017 IEEE International Conference on Software Maintenance and Evolution (ICSME)</t>
  </si>
  <si>
    <t>Games;Tools;Planning;Algorithm design and analysis;Programming profession;Visualization</t>
  </si>
  <si>
    <t>2017 IEEE Symposium on Visual Languages and Human-Centric Computing (VL/HCC)</t>
  </si>
  <si>
    <t>Six-DoF pose estimation using dual-axis rotating laser sweeps using a probabilistic framework</t>
  </si>
  <si>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</si>
  <si>
    <t>Photodiodes;Hardware;Receivers;Synchronization;Mobile communication;Azimuth;Pose estimation;Pose Estimation;Motion Capture;Sensor Arrays;Distributed Embedded Systems</t>
  </si>
  <si>
    <t>Laurijssen, Dennis; Truijen, Steven; Saeys, Wim; Daems, Walter &amp; Steckel, Jan</t>
  </si>
  <si>
    <t>2017 International Conference on Indoor Positioning and Indoor Navigation (IPIN)</t>
  </si>
  <si>
    <t>Intelligent agents, voice and facial recognition applied in videogames in order to stimulate cognitive development of children — A case study of Tictactoe in 3D</t>
  </si>
  <si>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</si>
  <si>
    <t>Games;Three-dimensional displays;Face recognition;Artificial intelligence;Intelligent agents;Education;Mathematical model;Cognitive development;face recognition;game-based learning;intelligent agents;videogame;voice recognition</t>
  </si>
  <si>
    <t>Fuertes, Walter; Pilaluisa, Freddy; Zambrano, Margarita; Villacís, César; Aules, Hernán &amp; Toulkeridis, Theofilos</t>
  </si>
  <si>
    <t>2017 Computing Conference</t>
  </si>
  <si>
    <t>Inadequate Software Testing Can Be Disastrous [Essay]</t>
  </si>
  <si>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</si>
  <si>
    <t>Software testing;Video games;Performance evaluation</t>
  </si>
  <si>
    <t>Torres, Edwin</t>
  </si>
  <si>
    <t>IEEE Potentials</t>
  </si>
  <si>
    <t>9-47</t>
  </si>
  <si>
    <t>Development of a game for history course of secondary school students</t>
  </si>
  <si>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</si>
  <si>
    <t>Games;Prototypes;Education;Interviews;History;Face;Java;observation;preliminary interview;DGBL;cognitive walkthrough</t>
  </si>
  <si>
    <t>Ghulamani, Sumbul; Shah, Asadullah &amp; Khowaja, Kamran</t>
  </si>
  <si>
    <t>2017 4th IEEE International Conference on Engineering Technologies and Applied Sciences (ICETAS)</t>
  </si>
  <si>
    <t>A rehabilitation system for upper limbs in Adult Patients using video games</t>
  </si>
  <si>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</si>
  <si>
    <t>Games;Androids;Humanoid robots;Diseases;Silicon compounds;Bluetooth;Medical treatment;Rehabilitation;Video Games;Motor Functions</t>
  </si>
  <si>
    <t>Chacha, F.; Bermeo, J. P. &amp; Huerta, M.</t>
  </si>
  <si>
    <t>2017 IEEE 37th Central America and Panama Convention (CONCAPAN XXXVII)</t>
  </si>
  <si>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</si>
  <si>
    <t>Games;Business;Object oriented modeling;Education;Cognition;Tools;Entertainment industry;Games;Cooperative Games;Computer Games;Object Orientation;Meaningful Learning</t>
  </si>
  <si>
    <t>De Oliveira, Eder Diego; Camargo, Murilo Crivellari; Barbosa, Cinthyan Renata S. C.; Brancher, Jacques Duílio; de Oliveira Barros, Vanessa Tavares; De S. Campos, Vitor Valerio &amp; De Barros, Rodolfo Miranda</t>
  </si>
  <si>
    <t>2017 IEEE Frontiers in Education Conference (FIE)</t>
  </si>
  <si>
    <t>A Model for Growth of Markets of Products or Services Having Hierarchical Dependence</t>
  </si>
  <si>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</si>
  <si>
    <t>Games;Data models;Mathematical model;Sociology;Statistics;Androids;Humanoid robots;Markets;social networks;dynamic model;user growth</t>
  </si>
  <si>
    <t>Zhan, Choujun &amp; Tse, Chi K.</t>
  </si>
  <si>
    <t>198-209</t>
  </si>
  <si>
    <t>Games;Intelligent systems;Adaptive systems;Real-time systems;Graphics;Task analysis;game AI;adaptive game AI;case-based adaptive game AI;intrusion detection;networked patrolling robots;Unity</t>
  </si>
  <si>
    <t>2017 Intelligent Systems Conference (IntelliSys)</t>
  </si>
  <si>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</si>
  <si>
    <t>Mobile handsets;Cloud computing;Games;Three-dimensional displays;Rendering (computer graphics);Containers;Servers;Computation Off-loading;Docker;Mobile VR;Mobile Device</t>
  </si>
  <si>
    <t>Kang, Yunhee; Kim, HoJung &amp; Kang, JungJoo</t>
  </si>
  <si>
    <t>2017 8th IEEE International Conference on Software Engineering and Service Science (ICSESS)</t>
  </si>
  <si>
    <t>Welcome address</t>
  </si>
  <si>
    <t>The following topics are dealt with: computer aided instruction; educational courses; teaching; educational institutions; engineering education; further education; computer science education; computer games; Internet; software engineering.</t>
  </si>
  <si>
    <t>2018 IEEE Global Engineering Education Conference (EDUCON)</t>
  </si>
  <si>
    <t>Computer decision simulation games for logistic training of engineers</t>
  </si>
  <si>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</si>
  <si>
    <t>Games;Logistics;Computational modeling;Training;Decision making;Companies;serious games;logistic training;Kolb's Learning Cycles</t>
  </si>
  <si>
    <t>Milosz, Marek &amp; Milosz, Elzbieta</t>
  </si>
  <si>
    <t>233-237</t>
  </si>
  <si>
    <t>Interactive serious games as electronic engineering capstone projects</t>
  </si>
  <si>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</si>
  <si>
    <t>Games;Pediatrics;Sprites (computer);Medical treatment;Wrist;Engineering students;Serious games;capstone projects;mentoring</t>
  </si>
  <si>
    <t>Heymann, Reolyn &amp; Greeff, Jacob J.</t>
  </si>
  <si>
    <t>513-520</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</si>
  <si>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</si>
  <si>
    <t>Games;Music;Education;Color;Tools;Creativity;Art;digital game based learning;emotional learning;musical learning;children;games;STEAM</t>
  </si>
  <si>
    <t>Raziūnaitė, P.; Miliūnaitė, A.; Maskeliūnas, R.; Damaševičius, R.; Sidekerskienė, T. &amp; Narkevičienė, B.</t>
  </si>
  <si>
    <t>0800-0805</t>
  </si>
  <si>
    <t>2018 41st International Convention on Information and Communication Technology, Electronics and Microelectronics (MIPRO)</t>
  </si>
  <si>
    <t>A Model-Based Approach for Designing Location-Based Games</t>
  </si>
  <si>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</si>
  <si>
    <t>Games;Tools;Law;Unified modeling language;Multimedia communication;DSL;Location based Games;Game Modeling;Multimedia Document</t>
  </si>
  <si>
    <t>Ferreira, Cristiane; Maia, Luís Fernando; Salles, Carlos; Trinta, Fernando &amp; Viana, Windson</t>
  </si>
  <si>
    <t>2017 16th Brazilian Symposium on Computer Games and Digital Entertainment (SBGames)</t>
  </si>
  <si>
    <t>Capturing Game Telemetry with Provenance</t>
  </si>
  <si>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</si>
  <si>
    <t>Games;Telemetry;Visualization;Tools;Data visualization;Servers;Data mining;Game;Game Analytics;Tracked Game Data;Provenance Graph</t>
  </si>
  <si>
    <t>Costa Kohwalter, Troy; Gresta Paulino Murta, Leonardo &amp; Walter Gonzalez Clua, Esteban</t>
  </si>
  <si>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</si>
  <si>
    <t>Programming;Education;Software;Cognition;Collaborative work;Performance evaluation;Secondary School;Computing Science;Computational Thinking;Teaching Programming;Embodied Programming;Blocks-based Programming</t>
  </si>
  <si>
    <t>Cornejo, Maria Eda; Sommer, Sonia &amp; Rodríguez, Jorge</t>
  </si>
  <si>
    <t>2017 36th International Conference of the Chilean Computer Science Society (SCCC)</t>
  </si>
  <si>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</si>
  <si>
    <t>Games;Taxonomy;Aging;Conferences;Electronic learning;Cognition;computer game;critical thinking skills;preschoolers;pilot study</t>
  </si>
  <si>
    <t>Hock Ow, Siew &amp; Tan, Chia Ming</t>
  </si>
  <si>
    <t>2017 IEEE Conference on e-Learning, e-Management and e-Services (IC3e)</t>
  </si>
  <si>
    <t>Pedagogical Training and Research with video Game for Strengthening in Knowledge Processes</t>
  </si>
  <si>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</si>
  <si>
    <t>Games;Tools;Linguistics;Software;Process control;Training</t>
  </si>
  <si>
    <t>Beltrán, José Eduardo Padilla; Castro, Yaneth Patricia Caviativa &amp; Mantilla, María Inés</t>
  </si>
  <si>
    <t>332-334</t>
  </si>
  <si>
    <t>2017 European Conference on Electrical Engineering and Computer Science (EECS)</t>
  </si>
  <si>
    <t>Toward a Mobile Gaming Based-Computation Offloading</t>
  </si>
  <si>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</si>
  <si>
    <t>Games;Engines;Servers;Rendering (computer graphics);Three-dimensional displays;Smart phones</t>
  </si>
  <si>
    <t>Messaoudi, Farouk; Ksentini, Adlen &amp; Bertin, Philippe</t>
  </si>
  <si>
    <t>2018 IEEE International Conference on Communications (ICC)</t>
  </si>
  <si>
    <t>The Courtesy of Spain: Theater for the New Generations</t>
  </si>
  <si>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</si>
  <si>
    <t>Games;Tools;Education;Art;Electronic mail;Collaboration;Companies;Educational video games;theatre;e-Learning;serious games;technology</t>
  </si>
  <si>
    <t>Romero-Hernandez, Alejandro; González Riojo, Manuel; Díaz-Faes-Perez, César &amp; Manero-Iglesias, Borja</t>
  </si>
  <si>
    <t>102-110</t>
  </si>
  <si>
    <t>Model Checking in Multiplayer Games Development</t>
  </si>
  <si>
    <t>Games;Computational modeling;Robots;Tools;Model checking;Software;Reliability;model checking;multiplayer games;formal verification;multi agent systems;game development</t>
  </si>
  <si>
    <t>826-833</t>
  </si>
  <si>
    <t>2018 IEEE 32nd International Conference on Advanced Information Networking and Applications (AINA)</t>
  </si>
  <si>
    <t>Teaching Software Engineering Through Computer Games</t>
  </si>
  <si>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</si>
  <si>
    <t>Games;Software engineering;Programming profession;Business;Engineering profession;Object oriented modeling;Computer games;Software Engineering;UML;Object-Oriented</t>
  </si>
  <si>
    <t>Alatrista-Salas, Hugo &amp; Nunez-Del-Prado, Miguel</t>
  </si>
  <si>
    <t>2018 IEEE World Engineering Education Conference (EDUNINE)</t>
  </si>
  <si>
    <t>[Journal First] 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</si>
  <si>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</si>
  <si>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Games;Software;Software engineering;Decision making;Schedules;Lead;Computational modeling;early access games;computer games;Steam</t>
  </si>
  <si>
    <t>480-480</t>
  </si>
  <si>
    <t>2018 IEEE/ACM 40th International Conference on Software Engineering (ICSE)</t>
  </si>
  <si>
    <t>Accommodating Stealth Assessment in Serious Games: Towards Developing a Generic Tool</t>
  </si>
  <si>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</si>
  <si>
    <t>Games;Tools;Task analysis;Education;Machine learning;Software;Psychology</t>
  </si>
  <si>
    <t>Georgiadis, Konstantinos; van Lankveld, Giel; Bahreini, Kiavash &amp; Westera, Wim</t>
  </si>
  <si>
    <t>2018 10th International Conference on Virtual Worlds and Games for Serious Applications (VS-Games)</t>
  </si>
  <si>
    <t>Multi-Level Game Learning Analytics for Serious Games</t>
  </si>
  <si>
    <t>The following topics are dealt with: computer games; virtual reality; computer aided instruction; mobile computing; serious games (computing); augmented reality; computer based training; health care; data visualisation; user interfaces.</t>
  </si>
  <si>
    <t>Games;Analytical models;Data visualization;Software engineering;Artificial intelligence;Architecture;Queueing analysis</t>
  </si>
  <si>
    <t>Perez-Colado, Ivan J.; Rotaru, Dan Cristian; Freire-Moran, Manuel; Martinez-Ortiz, Ivan &amp; Fernandez-Manjon, Baltasar</t>
  </si>
  <si>
    <t>A Programming Course Using Video Game Design with Platform Projects</t>
  </si>
  <si>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</si>
  <si>
    <t>Games;Animation;Two dimensional displays;Engines;Programming profession;Artificial intelligence</t>
  </si>
  <si>
    <t>Hideg, Christopher L. &amp; Debnath, Debatosh</t>
  </si>
  <si>
    <t>0030-0034</t>
  </si>
  <si>
    <t>2018 IEEE International Conference on Electro/Information Technology (EIT)</t>
  </si>
  <si>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</si>
  <si>
    <t>Games;Tools;Programming profession;Robots;Software;Entertainment industry;Computer games;Young children;Education;STEM</t>
  </si>
  <si>
    <t>Fowler, Allan &amp; Khosmood, Foaad</t>
  </si>
  <si>
    <t>2018 IEEE Games, Entertainment, Media Conference (GEM)</t>
  </si>
  <si>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 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</si>
  <si>
    <t>Games;Convergence;Industries;Google;Smart phones;Computer architecture;Software;Complementors;digital technology;network effects;platforms;platform architecture</t>
  </si>
  <si>
    <t>266-282</t>
  </si>
  <si>
    <t>Games;C++ languages;Three-dimensional displays;Software;Two dimensional displays;Software engineering;Data mining;video game;mining software repositories;empirical studies</t>
  </si>
  <si>
    <t>2018 IEEE/ACM 15th International Conference on Mining Software Repositories (MSR)</t>
  </si>
  <si>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</si>
  <si>
    <t>Games;Complexity theory;Software;Taxonomy;Education;Land mobile radio;Synchronization;complexity factor;function points;game complexity;game development;game estimation</t>
  </si>
  <si>
    <t>Dewi, Renny Sari; Sholiq &amp; Subriadi, Apol Pribadi</t>
  </si>
  <si>
    <t>2018 International Conference on Electrical Engineering and Computer Science (ICECOS)</t>
  </si>
  <si>
    <t>Statistical Planning: Building Models of Entropy of Centralized Planning for Multi-Agent Systems</t>
  </si>
  <si>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</si>
  <si>
    <t>Planning;Games;Engines;Multi-agent systems;Artificial intelligence;Task analysis;Entropy</t>
  </si>
  <si>
    <t>Jacopin, Eric</t>
  </si>
  <si>
    <t>100-109</t>
  </si>
  <si>
    <t>2018 56th Annual Allerton Conference on Communication, Control, and Computing (Allerton)</t>
  </si>
  <si>
    <t>The following topics are dealt with: computer games; mobile computing; interactive systems; evolutionary computation; human computer interaction; smart phones; virtual reality; computer simulation; ergonomics; handicapped aids.</t>
  </si>
  <si>
    <t>Games;Testing;Land mobile radio;Python;Manuals;Task analysis;Mobile Apps;Software Testing;Mobile Games;Video Game Software;Test Cases</t>
  </si>
  <si>
    <t>48-488</t>
  </si>
  <si>
    <t>2018 17th Brazilian Symposium on Computer Games and Digital Entertainment (SBGames)</t>
  </si>
  <si>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</si>
  <si>
    <t>Games;Object oriented modeling;Unified modeling language;Computer architecture;Computational modeling;Software systems;game domain variability;feature modeling;quiz games;multiplatform game environment</t>
  </si>
  <si>
    <t>38-3809</t>
  </si>
  <si>
    <t>Games;Automata;Mathematical model;Computer architecture;Artificial intelligence;Training;Intelligent agents;intellectual agent;multiagent system;finite state machine;StarCraft</t>
  </si>
  <si>
    <t>2019 IEEE Conference of Russian Young Researchers in Electrical and Electronic Engineering (EIConRus)</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</si>
  <si>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</si>
  <si>
    <t>Games;Software;Software engineering;Industries;Quality assurance;Correlation;Requirements engineering;Game development;game jam;opinion survey;software engineering;time pressure</t>
  </si>
  <si>
    <t>Borg, Markus; Garousi, Vahid; Mahmoud, Anas; Olsson, Thomas &amp; Stålberg, Oskar</t>
  </si>
  <si>
    <t>Games;Programming;Tools;Face;Cameras;Collaboration;Task analysis;computational thinking;learning by making games;natural user interaction;Kinect;pair programming</t>
  </si>
  <si>
    <t>2018 7th International Congress on Advanced Applied Informatics (IIAI-AAI)</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</si>
  <si>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</si>
  <si>
    <t>Games;Artificial intelligence;Training;Prediction algorithms;Monte Carlo methods;Heuristic algorithms;Mathematical model;Interactive Games;Wobble Board;Dynamic Difficulty Adjustment;Monte Carlo Tree Search</t>
  </si>
  <si>
    <t>Purnama, Adi; Akbar, Saiful &amp; Dharma, Dody</t>
  </si>
  <si>
    <t>2018 5th International Conference on Data and Software Engineering (ICoDSE)</t>
  </si>
  <si>
    <t>Steam’s Early Access Model: A Study on Consumers’ Perspective</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</si>
  <si>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</si>
  <si>
    <t>Games;Valves;Computational modeling;Software;Solid modeling;Computers;Business;Computer Games;Game Development;Crowdfunding;Digital Delivery;B2B2C;E-Commerce</t>
  </si>
  <si>
    <t>Arafat, Mais; Qusef, Abdallah &amp; Al-Taher, Samar</t>
  </si>
  <si>
    <t>2019 IEEE Jordan International Joint Conference on Electrical Engineering and Information Technology (JEEIT)</t>
  </si>
  <si>
    <t>Development Centric Player Feedback Analysis for Video Games: A Review</t>
  </si>
  <si>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</si>
  <si>
    <t>Games;Tools;Sentiment analysis;Software;Decision trees;Classification algorithms;Mobile applications;video games;feedback analysis;ML;NLP;text mining;steam;reddit</t>
  </si>
  <si>
    <t>Rajapakshe, Umendra</t>
  </si>
  <si>
    <t>2019 International Conference on High Performance Big Data and Intelligent Systems (HPBD IS)</t>
  </si>
  <si>
    <t>An Approach to Unification of Application Programming Interfaces of Gaming Platforms for Artificial Intelligence</t>
  </si>
  <si>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</si>
  <si>
    <t>Games;Training;Task analysis;Reinforcement learning;Software;artificial intelligence;machine learning;deep learning;reinforcement learning;video games;application programming interface</t>
  </si>
  <si>
    <t>Ponomareva, Olga; Vesnin, Dmitry &amp; Vesnina, Anastasia</t>
  </si>
  <si>
    <t>292-294</t>
  </si>
  <si>
    <t>2019 Ural Symposium on Biomedical Engineering, Radioelectronics and Information Technology (USBEREIT)</t>
  </si>
  <si>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</si>
  <si>
    <t>Games;Psychology;Computational modeling;Biological system modeling;Data models;Information management;Visualization;Amusement;information management;interactive narrative;suspense;video game</t>
  </si>
  <si>
    <t>Delatorre, Pablo; León, Carlos; Salguero Hidalgo, Alberto &amp; Tapscott, Alan</t>
  </si>
  <si>
    <t>Games;Testing;Software;Entertainment industry;Programming;Engines;Computational modeling</t>
  </si>
  <si>
    <t>2018 7th International Conference on Reliability, Infocom Technologies and Optimization (Trends and Future Directions) (ICRITO)</t>
  </si>
  <si>
    <t>A Toolkit for Exploring Augmented Reality through Construction with Children</t>
  </si>
  <si>
    <t>augmented reality;construction;children;wearable;technology;do-it-yourself</t>
  </si>
  <si>
    <t>Brun, Damien; Ruer, Perrine; Gouin-Vallerand, Charles &amp; George, Sébastien</t>
  </si>
  <si>
    <t>2018 20th Symposium on Virtual and Augmented Reality (SVR)</t>
  </si>
  <si>
    <t>A Data-Driven Security Game to Facilitate Information Security Education</t>
  </si>
  <si>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</si>
  <si>
    <t>Games;Information security;Education;Computer security;Prototypes;Servers;Information security;serious game;game-based education</t>
  </si>
  <si>
    <t>Løvgren, Dag Erik Homdrum; Li, Jingyue &amp; Oyetoyan, Tosin Daniel</t>
  </si>
  <si>
    <t>2019 IEEE/ACM 41st International Conference on Software Engineering: Companion Proceedings (ICSE-Companion)</t>
  </si>
  <si>
    <t>Research on Computer Game Strategy of The Bidding and Playing of Dou Dizhu</t>
  </si>
  <si>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</si>
  <si>
    <t>Games;Color;Manuals;Engines;Weapons;Testing;Artificial intelligence;Advantages and Equilibrium;Dou Dizhu;Computer game</t>
  </si>
  <si>
    <t>Chunqing, Z. H. O. N. G.; Xian, M. E. I.; Changhao, P. E. N. G.; Yue, S. H. I.; Haoxiang, Y. I. N. &amp; Yongchao, M. O.</t>
  </si>
  <si>
    <t>6352-6356</t>
  </si>
  <si>
    <t>2019 Chinese Control And Decision Conference (CCDC)</t>
  </si>
  <si>
    <t>Deep Reinforcement Learning to train agents in a multiplayer First Person Shooter: some preliminary results</t>
  </si>
  <si>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</si>
  <si>
    <t>machine learning;neural network;deep reinforcement learning;e-sports;video games;shooter games;artificial intelligence;first person shooter game;artificial player</t>
  </si>
  <si>
    <t>Piergigli, Daniele; Ripamonti, Laura Anna; Maggiorini, Dario &amp; Gadia, Davide</t>
  </si>
  <si>
    <t>2019 IEEE Conference on Games (CoG)</t>
  </si>
  <si>
    <t>Towards Liveness in Game Development</t>
  </si>
  <si>
    <t>In general, videogame development is a difficult and specialist activity. We believe that providing an immediate feedback cycle (liveness) in the software used to develop games may enable greater productivity, creativity and enjoyment for both professional and amateur creators. 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</si>
  <si>
    <t>Games;Programming;Tools;Computer languages;Data structures;Graphical user interfaces;Software;Game Development;Live Programming;Reactive Programming</t>
  </si>
  <si>
    <t>Martin, Andrew R. &amp; Colton, Simon</t>
  </si>
  <si>
    <t>B2CI 2019: The IEEE Brain to Computer Interface Competition’s Gaming Event</t>
  </si>
  <si>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</si>
  <si>
    <t>Games;Electroencephalography;Headphones;Brain-computer interfaces;Software;Drones;Computer interfaces;gaming competitions;brain computer interfaces;digital signal processing;EEG;disabled gamers</t>
  </si>
  <si>
    <t>McQuighan, Joseph M.; Bajwa, Garima &amp; Pittman, Jason M.</t>
  </si>
  <si>
    <t>Message from Technical Program Chairs</t>
  </si>
  <si>
    <t>The following topics are dealt with: learning (artificial intelligence), natural language processing, pattern classification, computer games, and text analysis.</t>
  </si>
  <si>
    <t>II-II</t>
  </si>
  <si>
    <t>2019 16th International Joint Conference on Computer Science and Software Engineering (JCSSE)</t>
  </si>
  <si>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</si>
  <si>
    <t>Games;Testing;Avatars;Water;Computer bugs;Sprites (computer);Monte Carlo methods;Automated game testing;graph coverage;inverse reinforcement learning (IRL);Monte Carlo tree search (MCTS);reinforcement learning (RL)</t>
  </si>
  <si>
    <t>Ariyurek, Sinan; Betin-Can, Aysu &amp; Surer, Elif</t>
  </si>
  <si>
    <t>A Proposal of Creating Ideal UTAU Voice Based on Voice of the User's Own Key by Interactive Differential Evolution</t>
  </si>
  <si>
    <t>The following topics are dealt with: learning (artificial intelligence); object detection; computer games; Internet; support vector machines; disasters; emergency services; image sequences; video signal processing; image segmentation.</t>
  </si>
  <si>
    <t>Software;IEC;Training;Media;Search problems;IEC Standards;Sensitivity;UTAU;Interactive Differential Evolution;Ideal Voice</t>
  </si>
  <si>
    <t>Inoue, Asami &amp; Fukumoto, Makoto</t>
  </si>
  <si>
    <t>56-59</t>
  </si>
  <si>
    <t>2019 6th International Conference on Computational Science/Intelligence and Applied Informatics (CSII)</t>
  </si>
  <si>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</si>
  <si>
    <t>Games;Birds;Training;Topology;Sociology;Statistics;Neural networks;artificial intelligence;autonomous agents;neuroevolution;flappy bird</t>
  </si>
  <si>
    <t>Cordeiro, Matheus G.; Serafim, Paulo Bruno S.; Nogueira, Yuri Lenon B.; Vidal, Creto A. &amp; Cavalcante Neto, Joaquim B.</t>
  </si>
  <si>
    <t>2019 18th Brazilian Symposium on Computer Games and Digital Entertainment (SBGames)</t>
  </si>
  <si>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</si>
  <si>
    <t>Games;Genetic algorithms;Sociology;Statistics;Biological cells;Search problems;Linear programming;league of legends, team composition, genetic algorithm</t>
  </si>
  <si>
    <t>Costa, Lincoln Magalhaes; Souza, Alinne C. Correa &amp; Souza, Francisco Carlos M.</t>
  </si>
  <si>
    <t>Games;XML;Engines;Proposals;Standards;Artificial intelligence;Video game description language;extensible markup language;XML;game design;game tools</t>
  </si>
  <si>
    <t>Quiñones, Jorge R. &amp; Fernández-Leiva, Antonio J.</t>
  </si>
  <si>
    <t>4679-4692</t>
  </si>
  <si>
    <t>A Data Mining Study on League of Legends</t>
  </si>
  <si>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</si>
  <si>
    <t>Games;Classification algorithms;Data mining;Decision trees;Digital forensics;Security;Diseases;Data mining;Decision Trees;Classification Algorithms;League of Legends</t>
  </si>
  <si>
    <t>Tanyıldızı, Erkan; Yıldırım, Gökçe &amp; Kaya, Ogün Can</t>
  </si>
  <si>
    <t>2019 1st International Informatics and Software Engineering Conference (UBMYK)</t>
  </si>
  <si>
    <t>Preliminary Analysis of a Large-Scale Digital Entertainment Development Archive: A Case Study of the Entertainment Technology Center’s Projects</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</si>
  <si>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</si>
  <si>
    <t>Games;Documentation;Software;Entertainment industry;Art;Organizations;computational archival science;computer games;software development;documentation;history</t>
  </si>
  <si>
    <t>2019 IEEE International Conference on Big Data (Big Data)</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</si>
  <si>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</si>
  <si>
    <t>Games;Engines;Weaving;Programming;C++ languages;DSL;Tools;multilanguage;metalanguage;aspect oriented;DSL;video game engine;scripting language;UE4</t>
  </si>
  <si>
    <t>2019 SoutheastCon</t>
  </si>
  <si>
    <t>Games;Artificial intelligence;Programming profession;Mobile handsets;Educational courses;Decision making</t>
  </si>
  <si>
    <t>Barriga, Nicolas A. &amp; Besoaín, Felipe</t>
  </si>
  <si>
    <t>Computing in Science Engineering</t>
  </si>
  <si>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</si>
  <si>
    <t>markerless;augmented reality;three dimensional;tracking system;detected.</t>
  </si>
  <si>
    <t>Mubarak, Shomail; Ahmed, Khizra; Khan, Jahanzeb &amp; Khan, Muhammad Noman Ali</t>
  </si>
  <si>
    <t>2020 International Conference on Information Science and Communication Technology (ICISCT)</t>
  </si>
  <si>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</si>
  <si>
    <t>Games;Task analysis;Visualization;Training;Psychology;Tools;Surgery;Psychomotor skills;video games;eye hand coordination;game-play and skill acquisition;game-play behavior and cognitive skills</t>
  </si>
  <si>
    <t>Kazimoglu, Cagin &amp; Bacon, Liz</t>
  </si>
  <si>
    <t>Personal Task Design Preferences of Crowdworkers</t>
  </si>
  <si>
    <t>The following topics are dealt with: quality of experience; virtual reality; video streaming; data compression; video coding; learning (artificial intelligence); video signal processing; computer games; human factors; Internet.</t>
  </si>
  <si>
    <t>crowdsourcing;usability;task design;survey</t>
  </si>
  <si>
    <t>Hirth, Matthias; Borchert, Kathrin; De Moor, Katrien; Borst, Vanessa &amp; Hoßfeld, Tobias</t>
  </si>
  <si>
    <t>2020 Twelfth International Conference on Quality of Multimedia Experience (QoMEX)</t>
  </si>
  <si>
    <t>How Decisions Are Made in Brains: Unpack “Black Box” of CNN With Ms. Pac-Man Video Game</t>
  </si>
  <si>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</si>
  <si>
    <t>Games;Decision making;Animals;Biological neural networks;Neuroscience;Feature extraction;Estimation;Interpretability;convolutional neural network;Ms. Pac-Man</t>
  </si>
  <si>
    <t>Wang, Beilun; Ma, Rui; Kuang, Jingyu &amp; Zhang, Yan</t>
  </si>
  <si>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K=6. Results show that 4 out of 6 models have MMRE less than 0.30.</t>
  </si>
  <si>
    <t>Games;Estimation;Software;Analytical models;Predictive models;Linear regression;Brain modeling;puzzle games;size estimation;software sizing</t>
  </si>
  <si>
    <t>Bashir, Farwa &amp; Sabahat, Nosheen</t>
  </si>
  <si>
    <t>2020 International Conference on Electrical, Communication, and Computer Engineering (ICECCE)</t>
  </si>
  <si>
    <t>Exploring Data Glove and Robotics Hand Exergaming: Lessons Learned</t>
  </si>
  <si>
    <t>The following topics are dealt with: serious games (computing); health care; computer games; medical computing; virtual reality; cognition; patient treatment; patient rehabilitation; patient monitoring; and diseases.</t>
  </si>
  <si>
    <t>Games;Usability;Data gloves;Tracking;Robot sensing systems;Medical treatment;Exergame;hand tracking;occupational care;stretchable sensor</t>
  </si>
  <si>
    <t>Demoe, Matthew; Uribe-Quevedo, Alvaro; Salgado, André L.; Mimura, Hidenori; Kanev, Kamen &amp; Hung, Patrick C. K.</t>
  </si>
  <si>
    <t>2020 IEEE 8th International Conference on Serious Games and Applications for Health (SeGAH)</t>
  </si>
  <si>
    <t>Orgatronics: A Physically Interactive Videogame for Learning Biology Concepts Using IoT Technologies</t>
  </si>
  <si>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</si>
  <si>
    <t>Games;Education;Internet of Things;Computer architecture;Radiofrequency identification;Hardware;Prototypes;Internet of Things;Game Based Learning;Biology;Education</t>
  </si>
  <si>
    <t>Chicangana, David Santiago Garcia; Erazo, Oscar Santiago Lopez; NinoZambrano, Miguel Angel &amp; TobarMunoz, Hendrys</t>
  </si>
  <si>
    <t>138-141</t>
  </si>
  <si>
    <t>2019 International Conference on Virtual Reality and Visualization (ICVRV)</t>
  </si>
  <si>
    <t>A Metric Learning Approach to Anomaly Detection in Video Games</t>
  </si>
  <si>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</si>
  <si>
    <t>Games;Trajectory;Measurement;Computer bugs;Tools;Training;Labeling;Anomaly Detection;Video Games;Metric Learning;Representation Learning;Siamese Networks</t>
  </si>
  <si>
    <t>Wilkins, Benedict; Watkins, Chris &amp; Stathis, Kostas</t>
  </si>
  <si>
    <t>604-607</t>
  </si>
  <si>
    <t>2020 IEEE Conference on Games (CoG)</t>
  </si>
  <si>
    <t>Software maintenance;Computer bugs;Games;Manuals;Machine learning;Task analysis;Testing;Game Testing, Reinforcement Learning</t>
  </si>
  <si>
    <t>2020 IEEE International Conference on Software Maintenance and Evolution (ICSME)</t>
  </si>
  <si>
    <t>Video games development as an opportunity for social impact</t>
  </si>
  <si>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</si>
  <si>
    <t>Games;Training;Land mobile radio;Hardware;Tools;Software;Prototypes;video games;teaching;mobile application;social impact</t>
  </si>
  <si>
    <t>Jimeno, Miguel; Wightman, Pedro; Salazar, Augusto; García, Lucy &amp; Capacho, Jose</t>
  </si>
  <si>
    <t>2020 IEEE Games, Multimedia, Animation and Multiple Realities Conference (GMAX)</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</si>
  <si>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</si>
  <si>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</si>
  <si>
    <t>Games;Education;STEM;Databases;Programming profession;Planning;Physics;Computational;Games;digital;Higher education;STEM education;Systematic review</t>
  </si>
  <si>
    <t>da Silva Neves Lima, Priscila; das Almas Silva, Laira; dos Santos Oliveira, João Lucas; Franco Brandão, Anarosa Alves &amp; de Oliveira Brandão, Leônidas</t>
  </si>
  <si>
    <t>2020 IEEE Frontiers in Education Conference (FIE)</t>
  </si>
  <si>
    <t>Technology Integration Methods for Bi-directional Brain-computer Interfaces and XR-based Interventions</t>
  </si>
  <si>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</si>
  <si>
    <t>Two dimensional displays;Virtual environments;Games;Bidirectional control;Brain-computer interfaces;Brain stimulation;X reality;brain-computer interfaces;DyNeuMo;DBStim;Summit RC+S;virtual reality;XR;MR;neurorehabilitation</t>
  </si>
  <si>
    <t>Landin, Kei; Benjaber, Moaad; Jamshed, Fawad; Stagg, Charlotte &amp; Denison, Timothy</t>
  </si>
  <si>
    <t>3695-3701</t>
  </si>
  <si>
    <t>2020 IEEE International Conference on Systems, Man, and Cybernetics (SMC)</t>
  </si>
  <si>
    <t>Similarities and Divergences in Electronic Game Review Texts</t>
  </si>
  <si>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</si>
  <si>
    <t>Games;Visualization;Tools;Software;Motion pictures;Force;Feature extraction;Game Review;Natural Language Processing;Information Retrieval;Metacritic;Game Software Engineering</t>
  </si>
  <si>
    <t>de Souza Gonçalves, Vinícius &amp; Macedo, Alessandra Alaniz</t>
  </si>
  <si>
    <t>2020 19th Brazilian Symposium on Computer Games and Digital Entertainment (SBGames)</t>
  </si>
  <si>
    <t>Procedural Environment Generation for Cave 3D Model Using OpenSimplex Noise and Marching Cube</t>
  </si>
  <si>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</si>
  <si>
    <t>Three-dimensional displays;Solid modeling;Games;Graphics processing units;Testing;Shape;Computational modeling;Procedural Environment Generation;Cave;Mesh Generation;Noise;Method;Game Development</t>
  </si>
  <si>
    <t>Satyadama, Khalil; Rachmadi, Reza Fuad &amp; Nugroho, Supeno Mardi Susiki</t>
  </si>
  <si>
    <t>144-148</t>
  </si>
  <si>
    <t>2020 International Conference on Computer Engineering, Network, and Intelligent Multimedia (CENIM)</t>
  </si>
  <si>
    <t>Recovery of Mobile Game Design Patterns</t>
  </si>
  <si>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</si>
  <si>
    <t>Games;Land mobile radio;Software;Static analysis;Tools;Industries;Pattern recognition;Reverse engineering;design patterns;mobile games;game design patterns</t>
  </si>
  <si>
    <t>Khan, Maria &amp; Rasool, Ghulam</t>
  </si>
  <si>
    <t>2020 21st International Arab Conference on Information Technology (ACIT)</t>
  </si>
  <si>
    <t>Algorithm A* and Design Patterns used in Unity Video Game development</t>
  </si>
  <si>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</si>
  <si>
    <t>Games;Software algorithms;Classification algorithms;Software;Internet;Automation;Standardization;Algorithm A*;Design Pattern;Singleton;Flyweight Design;Gameloop;Update Method;Video Games</t>
  </si>
  <si>
    <t>Nikolaeva, Dimitrichka; Safi, Mertdzhan; Mihailov, Martin; Georgiev, Alexander; Bozhikova, Violeta &amp; Stoeva, Mariana</t>
  </si>
  <si>
    <t>2020 International Conference Automatics and Informatics (ICAI)</t>
  </si>
  <si>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</si>
  <si>
    <t>Games;Task analysis;Mathematical model;Regulation;Education;Software engineering;Land mobile radio;Gameplay;Interface Design;Metacognition;Video games</t>
  </si>
  <si>
    <t>Harischandra, Nandunie N.; Jayakody, Lahiru A. &amp; Madusanka, Tiroshan</t>
  </si>
  <si>
    <t>2020 International Research Conference on Smart Computing and Systems Engineering (SCSE)</t>
  </si>
  <si>
    <t>Adjusting The Hard Level on Game by a Prediction for Improving Attraction and Business Value</t>
  </si>
  <si>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</si>
  <si>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</si>
  <si>
    <t>Rathnayake, Anupama Iranga; Kumari Ganegala, Iresha; Samarasinghe, Isuru Sandaruwan; Bandara Weerasekara, Supun; Gamage, Aruna Ishara &amp; Thilakarathna, Thusithanjana</t>
  </si>
  <si>
    <t>310-311</t>
  </si>
  <si>
    <t>2020 20th International Conference on Advances in ICT for Emerging Regions (ICTer)</t>
  </si>
  <si>
    <t>Entropy to Control Planning in Video-Games</t>
  </si>
  <si>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</si>
  <si>
    <t>Computational modeling;Microscopy;Games;Predictive models;Entropy;Planning;Information entropy</t>
  </si>
  <si>
    <t>Jacopin, Éric</t>
  </si>
  <si>
    <t>41-45</t>
  </si>
  <si>
    <t>2020 International Symposium on Information Theory and Its Applications (ISITA)</t>
  </si>
  <si>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</si>
  <si>
    <t>Graphics;Java;Limiting;Games;Libraries;Vaccines;Programming profession;video game;COVID-19;gamification;educational game;side-scroller</t>
  </si>
  <si>
    <t>Fidelino, John Ira R.; Gomez, Patrick Joel M.; Sim, Matthea Flynne T. &amp; Padilla, Mark Lester F.</t>
  </si>
  <si>
    <t>2020 IEEE 12th International Conference on Humanoid, Nanotechnology, Information Technology, Communication and Control, Environment, and Management (HNICEM)</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</si>
  <si>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</si>
  <si>
    <t>Computer bugs;Taxonomy;Games;Tools;Testing;Software engineering;video games;bugs;bug fix</t>
  </si>
  <si>
    <t>Truelove, Andrew; Santana de Almeida, Eduardo &amp; Ahmed, Iftekhar</t>
  </si>
  <si>
    <t>736-747</t>
  </si>
  <si>
    <t>2021 IEEE/ACM 43rd International Conference on Software Engineering (ICSE)</t>
  </si>
  <si>
    <t>We’ll Fix it in Post: What Do Bug Fixes in Video Game Update Notes Tell Us?</t>
  </si>
  <si>
    <t>Computer bugs;Games;Writing;Software;Testing;Software engineering;video games;bugs;bug fix</t>
  </si>
  <si>
    <t>2021 IEEE/ACM 43rd International Conference on Software Engineering: Companion Proceedings (ICSE-Companion)</t>
  </si>
  <si>
    <t>Research on Artificial Intelligence Algorithm and Its Application in Games</t>
  </si>
  <si>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</si>
  <si>
    <t>Graphics;Machine learning algorithms;Neural networks;Games;Machine learning;Learning (artificial intelligence);Tools;Artificial intelligence;Game experience;Machine learning</t>
  </si>
  <si>
    <t>Tang, Cundong; Wang, Zhiping; Sima, Xiuxiu &amp; Zhang, Lingxiao</t>
  </si>
  <si>
    <t>2020 2nd International Conference on Artificial Intelligence and Advanced Manufacture (AIAM)</t>
  </si>
  <si>
    <t>MC-GAN: A Reimplementation of GameGAN With a Gaming Perspective</t>
  </si>
  <si>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</si>
  <si>
    <t>Industries;Training;Computers;Games;Artificial intelligence;Engines;Next generation networking;Gamegan;AI;Computer Games;Gaming Perspective;Game Engine;GAN</t>
  </si>
  <si>
    <t>Ghasemshirazi, Saeid; Shirvani, Ghazaleh &amp; Raisi, Saeed</t>
  </si>
  <si>
    <t>2021 7th International Conference on Web Research (ICWR)</t>
  </si>
  <si>
    <t>Radically Simplifying Game Engines: AI Emotions amp;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</si>
  <si>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</si>
  <si>
    <t>Industries;Training;Computational modeling;Psychology;Games;Computer architecture;Software;Artificial Cognition;Artificial Psychology;Artificial Intelligence;Video Games;Emotion Modeling;Software Development;Autonomy;Self-Evolving</t>
  </si>
  <si>
    <t>Carbone, John N.; Crowder, James &amp; Carbone, Ryan A.</t>
  </si>
  <si>
    <t>2020 International Conference on Computational Science and Computational Intelligence (CSCI)</t>
  </si>
  <si>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</si>
  <si>
    <t>Training;Adaptation models;Pipelines;Collaboration;Games;Production;Software;Agile;Scrum;Kanban;Scrumban;Multidisciplinary Team Dynamics;Video Game;Game Development;Software Process Improvement</t>
  </si>
  <si>
    <t>McKenzie, Tim; Morales-Trujillo, Miguel; Lukosch, Stephan &amp; Hoermann, Simon</t>
  </si>
  <si>
    <t>2021 IEEE/ACM Joint 15th International Conference on Software and System Processes (ICSSP) and 16th ACM/IEEE International Conference on Global Software Engineering (ICGSE)</t>
  </si>
  <si>
    <t>Video-game projects are notorious for having day- 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</si>
  <si>
    <t>Automation;Systematics;Computer bugs;Games;Manuals;Tools;Market research;video game;testing;survey</t>
  </si>
  <si>
    <t>Politowski, Cristiano; Petrillo, Fabio &amp; Guéhéneuc, Yann-Gaël</t>
  </si>
  <si>
    <t>2021 IEEE/ACM International Conference on Automation of Software Test (AST)</t>
  </si>
  <si>
    <t>game-based education, information security, serious game</t>
  </si>
  <si>
    <t>L\o{}vgren, Dag Erik Homdrum; Li, Jingyue &amp; Oyetoyan, Tosin Daniel</t>
  </si>
  <si>
    <t>256–257</t>
  </si>
  <si>
    <t>https://doi.org/10.1109/ICSE-Companion.2019.00102</t>
  </si>
  <si>
    <t>Proceedings of the 41st International Conference on Software Engineering: Companion Proceedings</t>
  </si>
  <si>
    <t>Designing Universally Accessible Games</t>
  </si>
  <si>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</si>
  <si>
    <t>unified design, Design for all, universal access, accessible games</t>
  </si>
  <si>
    <t>Grammenos, Dimitris; Savidis, Anthony &amp; Stephanidis, Constantine</t>
  </si>
  <si>
    <t>Comput. Entertain.</t>
  </si>
  <si>
    <t>https://doi.org/10.1145/1486508.1486516</t>
  </si>
  <si>
    <t>Breadth-Last Technical Electives: Integrating the CS Core via Computer Games and Mobile Robotics</t>
  </si>
  <si>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</si>
  <si>
    <t>mobile robotics, game design, integration, breadth-first, breadth-second, breadth-last</t>
  </si>
  <si>
    <t>White, William W. &amp; Weinberg, Jerry B.</t>
  </si>
  <si>
    <t>54–58</t>
  </si>
  <si>
    <t>https://doi.org/10.1145/1508865.1508884</t>
  </si>
  <si>
    <t>Proceedings of the 40th ACM Technical Symposium on Computer Science Education</t>
  </si>
  <si>
    <t>Engagement: Gaming throughout the Curriculum</t>
  </si>
  <si>
    <t>computer game development, student motivation, computer science education, digital games, game programming, introductory programming</t>
  </si>
  <si>
    <t>Morrison, Briana B. &amp; Preston, Jon A.</t>
  </si>
  <si>
    <t>342–346</t>
  </si>
  <si>
    <t>https://doi.org/10.1145/1508865.1508990</t>
  </si>
  <si>
    <t>Entertainment Arts and Engineering(or How to Fast Track a New Interdisciplinary Program)</t>
  </si>
  <si>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</si>
  <si>
    <t>animation, digital entertainment, video games, education, machinima, 3d modeling</t>
  </si>
  <si>
    <t>Kessler, Robert; van Langeveld, Mark &amp; Altizer, Roger</t>
  </si>
  <si>
    <t>539–543</t>
  </si>
  <si>
    <t>https://doi.org/10.1145/1508865.1509049</t>
  </si>
  <si>
    <t>A Requirements Analysis for Videogame Design Support Tools</t>
  </si>
  <si>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</si>
  <si>
    <t>authoring tools, game mechanics, videogames</t>
  </si>
  <si>
    <t>Nelson, Mark J. &amp; Mateas, Michael</t>
  </si>
  <si>
    <t>137–144</t>
  </si>
  <si>
    <t>https://doi.org/10.1145/1536513.1536543</t>
  </si>
  <si>
    <t>Proceedings of the 4th International Conference on Foundations of Digital Games</t>
  </si>
  <si>
    <t>mobile robotics, breadth-second, game design, breadth-last, breadth-first, integration</t>
  </si>
  <si>
    <t>SIGCSE Bull.</t>
  </si>
  <si>
    <t>https://doi.org/10.1145/1539024.1508884</t>
  </si>
  <si>
    <t>introductory programming, digital games, computer game development, student motivation, computer science education, game programming</t>
  </si>
  <si>
    <t>https://doi.org/10.1145/1539024.1508990</t>
  </si>
  <si>
    <t>machinima, animation, 3d modeling, education, digital entertainment, video games</t>
  </si>
  <si>
    <t>https://doi.org/10.1145/1539024.1509049</t>
  </si>
  <si>
    <t>Stretching Transactional Memory</t>
  </si>
  <si>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</si>
  <si>
    <t>benchmarks, software transactional memories</t>
  </si>
  <si>
    <t>Dragojevi\'{c}, Aleksandar; Guerraoui, Rachid &amp; Kapalka, Michal</t>
  </si>
  <si>
    <t>155–165</t>
  </si>
  <si>
    <t>https://doi.org/10.1145/1542476.1542494</t>
  </si>
  <si>
    <t>Proceedings of the 30th ACM SIGPLAN Conference on Programming Language Design and Implementation</t>
  </si>
  <si>
    <t>SIGPLAN Not.</t>
  </si>
  <si>
    <t>https://doi.org/10.1145/1543135.1542494</t>
  </si>
  <si>
    <t>Computer Game Design and the Imaginative Play of Young Children</t>
  </si>
  <si>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</si>
  <si>
    <t>imaginative play, child development, design criteria, young children, computer games</t>
  </si>
  <si>
    <t>Verenikina, Irina &amp; Herrington, Jan</t>
  </si>
  <si>
    <t>254–257</t>
  </si>
  <si>
    <t>https://doi.org/10.1145/1551788.1551845</t>
  </si>
  <si>
    <t>Proceedings of the 8th International Conference on Interaction Design and Children</t>
  </si>
  <si>
    <t>In-World Data Services in Virtual Environments</t>
  </si>
  <si>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</si>
  <si>
    <t>virtual environments, Second Life, data services</t>
  </si>
  <si>
    <t>Fisher, John &amp; Goasguen, Sebastien</t>
  </si>
  <si>
    <t>https://doi.org/10.1145/1566445.1566460</t>
  </si>
  <si>
    <t>Proceedings of the 47th Annual Southeast Regional Conference</t>
  </si>
  <si>
    <t>Students Create Game-Based Online Learning Environment That Teaches Java Programing</t>
  </si>
  <si>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</si>
  <si>
    <t>virtual world, e-learning, educational multi-media, game-based learning, edutainment, Java-education, dimension D, online world, online community, Java, educational MMORPG, educational video games, MMORPG</t>
  </si>
  <si>
    <t>Shanahan, Joe</t>
  </si>
  <si>
    <t>https://doi.org/10.1145/1566445.1566545</t>
  </si>
  <si>
    <t>Remotely Shooting Asteroids on Our Mobile Phone</t>
  </si>
  <si>
    <t>The New Zealand software industry developed numerous games and applications during the last decades of the twentieth century. These games and applications --- our digital culture --- are now becoming inaccessible and lost due to preservation and copyright problems. Providing remote access on standard mobile phones to centrally controlled and protected archives of old games and applications may be one approach to overcoming some of the preservation and copyright problems. However, remote access over wireless poses performance problems that could negatively impact the experience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</si>
  <si>
    <t>remote mobile gaming, games preservation</t>
  </si>
  <si>
    <t>Delwadia, Vipul; Marshall, Stuart &amp; Welch, Ian</t>
  </si>
  <si>
    <t>45–52</t>
  </si>
  <si>
    <t>https://doi.org/10.1145/1577782.1577791</t>
  </si>
  <si>
    <t>Proceedings of the 10th International Conference NZ Chapter of the ACM's Special Interest Group on Human-Computer Interaction</t>
  </si>
  <si>
    <t>The Bespoke 3DUI XNA Framework: A Low-Cost Platform for Prototyping 3D Spatial Interfaces in Video Games</t>
  </si>
  <si>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</si>
  <si>
    <t>user interface, 3DUI, framework, game development</t>
  </si>
  <si>
    <t>Varcholik, Paul D.; LaViola, Joseph J. &amp; Hughes, Charles</t>
  </si>
  <si>
    <t>55–61</t>
  </si>
  <si>
    <t>https://doi.org/10.1145/1581073.1581082</t>
  </si>
  <si>
    <t>Proceedings of the 2009 ACM SIGGRAPH Symposium on Video Games</t>
  </si>
  <si>
    <t>A High Performance Visual Profiler for Games</t>
  </si>
  <si>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</si>
  <si>
    <t>visualization, frame drops, video games, profiling, development tools, performance</t>
  </si>
  <si>
    <t>Roza, Michiel; Schroders, Mark &amp; van de Wetering, Huub</t>
  </si>
  <si>
    <t>103–110</t>
  </si>
  <si>
    <t>https://doi.org/10.1145/1581073.1581090</t>
  </si>
  <si>
    <t>SteerBug: An Interactive Framework for Specifying and Detecting Steering Behaviors</t>
  </si>
  <si>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 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</si>
  <si>
    <t>Kapadia, Mubbasir; Singh, Shawn; Allen, Brian; Reinman, Glenn &amp; Faloutsos, Petros</t>
  </si>
  <si>
    <t>209–216</t>
  </si>
  <si>
    <t>https://doi.org/10.1145/1599470.1599497</t>
  </si>
  <si>
    <t>Proceedings of the 2009 ACM SIGGRAPH/Eurographics Symposium on Computer Animation</t>
  </si>
  <si>
    <t>Computer Games and Traditional CS Courses</t>
  </si>
  <si>
    <t>Integrating computer games into existing CS courses may help attract students to the field, but there are guidelines to be considered.</t>
  </si>
  <si>
    <t>Sung, Kelvin</t>
  </si>
  <si>
    <t>Commun. ACM</t>
  </si>
  <si>
    <t>74–78</t>
  </si>
  <si>
    <t>https://doi.org/10.1145/1610252.1610273</t>
  </si>
  <si>
    <t>Bridging the Uncanny: An Impossible Traverse?</t>
  </si>
  <si>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</si>
  <si>
    <t>characters, video games, Uncanny Valley, photo-realistic</t>
  </si>
  <si>
    <t>Tinwell, A. &amp; Grimshaw, M.</t>
  </si>
  <si>
    <t>66–73</t>
  </si>
  <si>
    <t>https://doi.org/10.1145/1621841.1621855</t>
  </si>
  <si>
    <t>Proceedings of the 13th International MindTrek Conference: Everyday Life in the Ubiquitous Era</t>
  </si>
  <si>
    <t>Analyzing Spatial User Behavior in Computer Games Using Geographic Information Systems</t>
  </si>
  <si>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</si>
  <si>
    <t>metric, game development, user behavior, gameplay metric, geographic information system</t>
  </si>
  <si>
    <t>Drachen, Anders &amp; Canossa, Alessandro</t>
  </si>
  <si>
    <t>182–189</t>
  </si>
  <si>
    <t>https://doi.org/10.1145/1621841.1621875</t>
  </si>
  <si>
    <t>Towards Gameplay Analysis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</si>
  <si>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&amp;amp; Lynch and Fragile Alliance.</t>
  </si>
  <si>
    <t>gameplay metrics, user experience, computer games, user testing, game metrics</t>
  </si>
  <si>
    <t>202–209</t>
  </si>
  <si>
    <t>https://doi.org/10.1145/1621841.1621878</t>
  </si>
  <si>
    <t>Visual Generative Behavior Patterns to Facilitate Game Development</t>
  </si>
  <si>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</si>
  <si>
    <t>Pellens, Bram; De Troyer, Olga &amp; Kleinerman, Frederic</t>
  </si>
  <si>
    <t>13–14</t>
  </si>
  <si>
    <t>https://doi.org/10.1145/1639601.1639610</t>
  </si>
  <si>
    <t>Proceedings of the 2009 Conference on Future Play on @ GDC Canada</t>
  </si>
  <si>
    <t>Analyzing User Behavior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</si>
  <si>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</si>
  <si>
    <t>gameplay metrics, user experience, game metrics, computer games, user testing</t>
  </si>
  <si>
    <t>19–20</t>
  </si>
  <si>
    <t>https://doi.org/10.1145/1639601.1639613</t>
  </si>
  <si>
    <t>A Tale of Two Online Communities: Fostering Collaboration and Creativity in Scientists and Children</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</si>
  <si>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</si>
  <si>
    <t>collective creativity, computer-mediated communication, computer-supported cooperative work, social creativity</t>
  </si>
  <si>
    <t>Aragon, Cecilia R.; Poon, Sarah S.; Monroy-Hern\'{a}ndez, Andr\'{e}s &amp; Aragon, Diana</t>
  </si>
  <si>
    <t>9–18</t>
  </si>
  <si>
    <t>https://doi.org/10.1145/1640233.1640239</t>
  </si>
  <si>
    <t>Proceedings of the Seventh ACM Conference on Creativity and Cognition</t>
  </si>
  <si>
    <t>From Competitive to Social Two-Player Videogames</t>
  </si>
  <si>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</si>
  <si>
    <t>automatic adaptation, two-player videogames</t>
  </si>
  <si>
    <t>Ib\'{a}\ {n}ez-Mart\'{\i}nez, Jes\'{u}s &amp; Delgado-Mata, Carlos</t>
  </si>
  <si>
    <t>https://doi.org/10.1145/1640377.1640395</t>
  </si>
  <si>
    <t>Proceedings of the 2nd Workshop on Child, Computer and Interaction</t>
  </si>
  <si>
    <t>The Impact of Virtual Teamwork on Real-World Collaboration</t>
  </si>
  <si>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</si>
  <si>
    <t>teamwork, human-computer interaction, virtual teams, group creativity, problem-solving, social interaction, video games, collaboration</t>
  </si>
  <si>
    <t>Qiu, Lin; Tay, Wendy Weini &amp; Wu, Junwei</t>
  </si>
  <si>
    <t>44–51</t>
  </si>
  <si>
    <t>https://doi.org/10.1145/1690388.1690396</t>
  </si>
  <si>
    <t>Proceedings of the International Conference on Advances in Computer Enterntainment Technology</t>
  </si>
  <si>
    <t>Product Placement in Interactive Games</t>
  </si>
  <si>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</si>
  <si>
    <t>product placement, interactive media, interactive advertising, video games, computer games</t>
  </si>
  <si>
    <t>Ip, Barry</t>
  </si>
  <si>
    <t>89–97</t>
  </si>
  <si>
    <t>https://doi.org/10.1145/1690388.1690404</t>
  </si>
  <si>
    <t>Towards Ambulatory Brain-Computer Interfaces: A Pilot Study with P300 Signals</t>
  </si>
  <si>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</si>
  <si>
    <t>brain-computer interface (BCI), P300, electroencephalography (EEG), ambulatory interface</t>
  </si>
  <si>
    <t>Lotte, Fabien; Fujisawa, Junya; Touyama, Hideaki; Ito, Rika; Hirose, Michitaka &amp; L\'{e}cuyer, Anatole</t>
  </si>
  <si>
    <t>336–339</t>
  </si>
  <si>
    <t>https://doi.org/10.1145/1690388.1690452</t>
  </si>
  <si>
    <t>Classifying Input for Active Games</t>
  </si>
  <si>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</si>
  <si>
    <t>active video games, exergaming, exercise video games</t>
  </si>
  <si>
    <t>Stach, Tadeusz; Graham, T. C. Nicholas; Brehmer, Matthew &amp; Hollatz, Andreas</t>
  </si>
  <si>
    <t>379–382</t>
  </si>
  <si>
    <t>https://doi.org/10.1145/1690388.1690465</t>
  </si>
  <si>
    <t>A Rule-Based Approach to 3D Terrain Generation via Texture Splatting</t>
  </si>
  <si>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</si>
  <si>
    <t>3D terrain modeling, computer games technology</t>
  </si>
  <si>
    <t>Ferraris, Jonathan &amp; Gatzidis, Christos</t>
  </si>
  <si>
    <t>407–408</t>
  </si>
  <si>
    <t>https://doi.org/10.1145/1690388.1690474</t>
  </si>
  <si>
    <t>Polyglot Cubed: The Design of a Multi-Language Learning Game</t>
  </si>
  <si>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</si>
  <si>
    <t>entertainment and education, educational video games, language learning software</t>
  </si>
  <si>
    <t>Grace, Lindsay D.</t>
  </si>
  <si>
    <t>421–422</t>
  </si>
  <si>
    <t>https://doi.org/10.1145/1690388.1690480</t>
  </si>
  <si>
    <t>Enhancing a Motion Capture Interface by Introducing Context Management</t>
  </si>
  <si>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</si>
  <si>
    <t>interactive system, motion capture, context management, game development, adaptive execution, movement interpretation</t>
  </si>
  <si>
    <t>Picard, Francois &amp; Estraillier, Pascal</t>
  </si>
  <si>
    <t>439–440</t>
  </si>
  <si>
    <t>https://doi.org/10.1145/1690388.1690489</t>
  </si>
  <si>
    <t>Critical Gameplay</t>
  </si>
  <si>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</si>
  <si>
    <t>computer game art, critical gameplay, computer game theory</t>
  </si>
  <si>
    <t>444</t>
  </si>
  <si>
    <t>https://doi.org/10.1145/1690388.1690492</t>
  </si>
  <si>
    <t>Music Box: Composing and Performing Visual Music</t>
  </si>
  <si>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</si>
  <si>
    <t>music games, computer game art, artificial intelligence, music performance</t>
  </si>
  <si>
    <t>445</t>
  </si>
  <si>
    <t>https://doi.org/10.1145/1690388.1690493</t>
  </si>
  <si>
    <t>Game Based Technology to Enhance the Learning of History and Cultural Heritage</t>
  </si>
  <si>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</si>
  <si>
    <t>game engine, entertainment, cultural heritage, 3D reconstruction, multimedia contents, interactive navigation, virtual reality</t>
  </si>
  <si>
    <t>De Amicis, Raffaele; Girardi, Gabrio; Andreolli, Michele &amp; Conti, Giuseppe</t>
  </si>
  <si>
    <t>451</t>
  </si>
  <si>
    <t>https://doi.org/10.1145/1690388.1690499</t>
  </si>
  <si>
    <t>Headbang Hero</t>
  </si>
  <si>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</si>
  <si>
    <t>music, game controller, wig, headbang, health, game, motion</t>
  </si>
  <si>
    <t>Martins, Tiago; Nascimento, Ricardo; Zingerle, Andreas; Sommerer, Christa; Mignonneau, Laurent &amp; Correia, Nuno</t>
  </si>
  <si>
    <t>454</t>
  </si>
  <si>
    <t>https://doi.org/10.1145/1690388.1690501</t>
  </si>
  <si>
    <t>Face-off in the Magic Circle: Getting Players to Look at Each Other, Not the Screen</t>
  </si>
  <si>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</si>
  <si>
    <t>gestural interfaces, game design, experimental games</t>
  </si>
  <si>
    <t>Wilson, Douglas; Dimovska, Dajana; Selvig, Sebbe &amp; Jarnfelt, Patrick</t>
  </si>
  <si>
    <t>462</t>
  </si>
  <si>
    <t>https://doi.org/10.1145/1690388.1690507</t>
  </si>
  <si>
    <t>What Game Developers Look for in a New Graduate: Interviews and Surveys at One Game Company</t>
  </si>
  <si>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</si>
  <si>
    <t>game concentration, game cirriculum</t>
  </si>
  <si>
    <t>Hewner, Michael &amp; Guzdial, Mark</t>
  </si>
  <si>
    <t>275–279</t>
  </si>
  <si>
    <t>https://doi.org/10.1145/1734263.1734359</t>
  </si>
  <si>
    <t>Proceedings of the 41st ACM Technical Symposium on Computer Science Education</t>
  </si>
  <si>
    <t>Designing Spatial Story-Telling Software</t>
  </si>
  <si>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</si>
  <si>
    <t>computer games, place, spatiality, interaction design, participatory design</t>
  </si>
  <si>
    <t>Turner, J. &amp; Browning, David</t>
  </si>
  <si>
    <t>153–160</t>
  </si>
  <si>
    <t>https://doi.org/10.1145/1738826.1738851</t>
  </si>
  <si>
    <t>Proceedings of the 21st Annual Conference of the Australian Computer-Human Interaction Special Interest Group: Design: Open 24/7</t>
  </si>
  <si>
    <t>Exergame Development Using the Dual Flow Model</t>
  </si>
  <si>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</si>
  <si>
    <t>Sinclair, Jeff; Hingston, Philip &amp; Masek, Martin</t>
  </si>
  <si>
    <t>https://doi.org/10.1145/1746050.1746061</t>
  </si>
  <si>
    <t>Proceedings of the Sixth Australasian Conference on Interactive Entertainment</t>
  </si>
  <si>
    <t>Synthesized Essence: What Game Jams Teach about Prototyping of New Software Products</t>
  </si>
  <si>
    <t>new product development, participatory design, game development, agile, prototyping, innovation</t>
  </si>
  <si>
    <t>183–186</t>
  </si>
  <si>
    <t>https://doi.org/10.1145/1810295.1810325</t>
  </si>
  <si>
    <t>Proceedings of the 32nd ACM/IEEE International Conference on Software Engineering - Volume 2</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</si>
  <si>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</si>
  <si>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</si>
  <si>
    <t>temporal invariants, runtime software-fault monitoring, specifications, video games, event-driven systems, message broker, rule engine</t>
  </si>
  <si>
    <t>275–280</t>
  </si>
  <si>
    <t>https://doi.org/10.1145/1810295.1810352</t>
  </si>
  <si>
    <t>Zenet: Generating and Enforcing Real-Time Temporal Invariants</t>
  </si>
  <si>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</si>
  <si>
    <t>runtime softwarefault monitoring, rule engine, temporal invariants, specification generator, video games</t>
  </si>
  <si>
    <t>Lewis, Chris</t>
  </si>
  <si>
    <t>329–330</t>
  </si>
  <si>
    <t>https://doi.org/10.1145/1810295.1810377</t>
  </si>
  <si>
    <t>OutRun: Perversive Games and Designing the de-Simulation of Eight-Bit Driving</t>
  </si>
  <si>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</si>
  <si>
    <t>experimental interfaces, pervasive gaming, electronic art, prototyping, alternate reality, live action role playing, mixed reality, game design, game innovation, augmented reality</t>
  </si>
  <si>
    <t>Hertz, Garnet</t>
  </si>
  <si>
    <t>72–78</t>
  </si>
  <si>
    <t>https://doi.org/10.1145/1822348.1822358</t>
  </si>
  <si>
    <t>Proceedings of the Fifth International Conference on the Foundations of Digital Games</t>
  </si>
  <si>
    <t>What Went Wrong: A Taxonomy of Video Game Bugs</t>
  </si>
  <si>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</si>
  <si>
    <t>failure, error, bug, video game, taxonomy, fault</t>
  </si>
  <si>
    <t>Lewis, Chris; Whitehead, Jim &amp; Wardrip-Fruin, Noah</t>
  </si>
  <si>
    <t>108–115</t>
  </si>
  <si>
    <t>https://doi.org/10.1145/1822348.1822363</t>
  </si>
  <si>
    <t>Weatherlings: A New Approach to Student Learning Using Web-Based Mobile Games</t>
  </si>
  <si>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</si>
  <si>
    <t>ubiquitous, educational technology, games, video games, mobile, weather, education</t>
  </si>
  <si>
    <t>Sheldon, Josh; Perry, Judy; Klopfer, Eric; Ong, Jennifer; Chen, Vivian Hsueh-Hua; Tzuo, Pei Wen &amp; Rosenheck, Louisa</t>
  </si>
  <si>
    <t>203–208</t>
  </si>
  <si>
    <t>https://doi.org/10.1145/1822348.1822375</t>
  </si>
  <si>
    <t>Implementing Games on Pinball Machines</t>
  </si>
  <si>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</si>
  <si>
    <t>software interface, hardware interface, game architecture, teaching computer science, pinball machine, game development</t>
  </si>
  <si>
    <t>Wong, Daniel; Earl, Darren; Zyda, Fred; Zink, Ryan; Koenig, Sven; Pan, Allen; Shlosberg, Selby; Singh, Jaspreet &amp; Sturtevant, Nathan</t>
  </si>
  <si>
    <t>240–247</t>
  </si>
  <si>
    <t>https://doi.org/10.1145/1822348.1822380</t>
  </si>
  <si>
    <t>Can Gaming 2.0" Help Design "Serious Games"? A Comparative Study"</t>
  </si>
  <si>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</si>
  <si>
    <t>gaming 2.0, player-generated content, serious games, game design, level design</t>
  </si>
  <si>
    <t>Djaouti, Damien; Alvarez, Julian &amp; Jessel, Jean-Pierre</t>
  </si>
  <si>
    <t>11–18</t>
  </si>
  <si>
    <t>https://doi.org/10.1145/1836135.1836137</t>
  </si>
  <si>
    <t>Proceedings of the 5th ACM SIGGRAPH Symposium on Video Games</t>
  </si>
  <si>
    <t>Using Semiotic Grammars for the Rapid Design of Evolving Video Game Mechanics</t>
  </si>
  <si>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</si>
  <si>
    <t>Vick, Erik Henry; McDaniel, Rudy &amp; Jacobs, Stephen</t>
  </si>
  <si>
    <t>25–30</t>
  </si>
  <si>
    <t>https://doi.org/10.1145/1836135.1836139</t>
  </si>
  <si>
    <t>Easing Assessment of Game-Based Learning with &lt;e-adventure&gt; and LAMS</t>
  </si>
  <si>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</si>
  <si>
    <t>learning activity management system, learning management system, assessment, educational vidoe games, e-adventure</t>
  </si>
  <si>
    <t>del Blanco, \'{A}ngel; Torrente, Javier; Marchiori, Eugenio J.; Mart\'{\i}nez-Ortiz, Iv\'{a}n; Moreno-Ger, Pablo &amp; Fern\'{a}ndez-Manj\'{o}n, Baltasar</t>
  </si>
  <si>
    <t>https://doi.org/10.1145/1878052.1878059</t>
  </si>
  <si>
    <t>Proceedings of the Second ACM International Workshop on Multimedia Technologies for Distance Leaning</t>
  </si>
  <si>
    <t>Enhanced Expert Field Medical Training Simulations and Their Effect on the Modern Combat Life Saver Training Procedures</t>
  </si>
  <si>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</si>
  <si>
    <t>combat medic, training, Unreal Engine 3, America's Army</t>
  </si>
  <si>
    <t>Kuskuntla, Radha; Imsand, Eric S. &amp; Hamilton, J. A. Drew""</t>
  </si>
  <si>
    <t>https://doi.org/10.1145/1878537.1878588</t>
  </si>
  <si>
    <t>Proceedings of the 2010 Spring Simulation Multiconference</t>
  </si>
  <si>
    <t>The Human Factors of Consistency Maintenance in Multiplayer Computer Games</t>
  </si>
  <si>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</si>
  <si>
    <t>game development, consistency maintenance, game usablity</t>
  </si>
  <si>
    <t>Savery, Cheryl; Graham, T. C. Nicholas &amp; Gutwin, Carl</t>
  </si>
  <si>
    <t>187–196</t>
  </si>
  <si>
    <t>https://doi.org/10.1145/1880071.1880103</t>
  </si>
  <si>
    <t>Proceedings of the 16th ACM International Conference on Supporting Group Work</t>
  </si>
  <si>
    <t>Using Eye Tracking to Compare How Adults and Children Learn to Use an Unfamiliar Computer Game</t>
  </si>
  <si>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</si>
  <si>
    <t>usability, learnability, game play, eye tracking</t>
  </si>
  <si>
    <t>Pretorius, Marco; Gelderblom, Helene &amp; Chimbo, Bester</t>
  </si>
  <si>
    <t>275–283</t>
  </si>
  <si>
    <t>https://doi.org/10.1145/1899503.1899534</t>
  </si>
  <si>
    <t>Proceedings of the 2010 Annual Research Conference of the South African Institute of Computer Scientists and Information Technologists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</si>
  <si>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Bill.We also present our experiences in using this real world project as a basis for the semester long team project development for undergraduate and graduate software engineering class.</t>
  </si>
  <si>
    <t>pedagogy, computer games, software engineering</t>
  </si>
  <si>
    <t>https://doi.org/10.1145/1900008.1900083</t>
  </si>
  <si>
    <t>Proceedings of the 48th Annual Southeast Regional Conference</t>
  </si>
  <si>
    <t>Oh-No! Banjo": A Case Study in Alternative Game Controllers"</t>
  </si>
  <si>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</si>
  <si>
    <t>interfaces, music games, education, game design</t>
  </si>
  <si>
    <t>Ey, Mike; Pietruch, Joe &amp; Schwartz, David I.</t>
  </si>
  <si>
    <t>215–218</t>
  </si>
  <si>
    <t>https://doi.org/10.1145/1920778.1920810</t>
  </si>
  <si>
    <t>Proceedings of the International Academic Conference on the Future of Game Design and Technology</t>
  </si>
  <si>
    <t>ContextLua: Dynamic Behavioral Variations in Computer Games</t>
  </si>
  <si>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</si>
  <si>
    <t>Wasty, Benjamin Hosain; Semmo, Amir; Appeltauer, Malte; Steinert, Bastian &amp; Hirschfeld, Robert</t>
  </si>
  <si>
    <t>https://doi.org/10.1145/1930021.1930026</t>
  </si>
  <si>
    <t>Proceedings of the 2nd International Workshop on Context-Oriented Programming</t>
  </si>
  <si>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group.So while are awed by the power of games to engage and motivate many of our students, we need to ask: Do games in our curriculum reinforce gender stereotypes of Computer Science? Do they foster development of the so-called Geek mythology?"[7] In short, must we choose: women or games?We argue the answer is no. While traditional game projects may disenfranchise women, our experience shows that serious game projects both attract and engage them. This paper describes our results."</t>
  </si>
  <si>
    <t>gender, computer games</t>
  </si>
  <si>
    <t>171–176</t>
  </si>
  <si>
    <t>https://doi.org/10.1145/1953163.1953218</t>
  </si>
  <si>
    <t>Proceedings of the 42nd ACM Technical Symposium on Computer Science Education</t>
  </si>
  <si>
    <t>Understanding Technology Choices and Values through Social Class</t>
  </si>
  <si>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</si>
  <si>
    <t>video games, values, socio-economic status, television, mobile phones, telephones, ethnography, family, computers, class</t>
  </si>
  <si>
    <t>Ames, Morgan G.; Go, Janet; Kaye, Joseph 'Jofish' &amp; Spasojevic, Mirjana</t>
  </si>
  <si>
    <t>55–64</t>
  </si>
  <si>
    <t>https://doi.org/10.1145/1958824.1958834</t>
  </si>
  <si>
    <t>Proceedings of the ACM 2011 Conference on Computer Supported Cooperative Work</t>
  </si>
  <si>
    <t>The Alberto's Gravimente Toys": Children's Fiction on Technological Design"</t>
  </si>
  <si>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</si>
  <si>
    <t>evaluation, games, children, iterative design, interaction devices</t>
  </si>
  <si>
    <t>Ferraz, Marta; Rom\ {a}o, Teresa &amp; C\^{a}mara, Ant\ {o}nio</t>
  </si>
  <si>
    <t>7–10</t>
  </si>
  <si>
    <t>https://doi.org/10.1145/1971630.1971633</t>
  </si>
  <si>
    <t>Proceedings of the 7th International Conference on Advances in Computer Entertainment Technology</t>
  </si>
  <si>
    <t>What If Children Learn Phenomena of Light through Real World Edutainment?</t>
  </si>
  <si>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</si>
  <si>
    <t>real world, fantasy, fun, edutainment, learning motivation, phenomena of light, game story, human actor</t>
  </si>
  <si>
    <t>Mitsuhara, Hiroyuki; Kanenishi, Kazuhide &amp; Yano, Yoneo</t>
  </si>
  <si>
    <t>11–14</t>
  </si>
  <si>
    <t>https://doi.org/10.1145/1971630.1971634</t>
  </si>
  <si>
    <t>EyeGuitar: Making Rhythm Based Music Video Games Accessible Using Only Eye Movements</t>
  </si>
  <si>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</si>
  <si>
    <t>eye gaze, eye tracking, gaze gaming, disability, gaze control</t>
  </si>
  <si>
    <t>Vickers, Stephen; Istance, Howell &amp; Smalley, Matthew</t>
  </si>
  <si>
    <t>36–39</t>
  </si>
  <si>
    <t>https://doi.org/10.1145/1971630.1971641</t>
  </si>
  <si>
    <t>A Method for Outdoor Skateboarding Video Games</t>
  </si>
  <si>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</si>
  <si>
    <t>sports, real-time classification, digital entertainment and sports, HCI, new gaming audiences, mobile, gaming</t>
  </si>
  <si>
    <t>Anlauff, Jan; Weitnauer, Erik; Lehnhardt, Alexander; Schirmer, Stefanie; Zehe, Sebastian &amp; Tonekaboni, Keywan</t>
  </si>
  <si>
    <t>40–44</t>
  </si>
  <si>
    <t>https://doi.org/10.1145/1971630.1971642</t>
  </si>
  <si>
    <t>Exergame Design for Elderly Users: The Case Study of SilverBalance</t>
  </si>
  <si>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</si>
  <si>
    <t>game design, usability, silver gaming, elderly, assistive technologies, safety, exergaming, game interface design</t>
  </si>
  <si>
    <t>Gerling, Kathrin Maria; Schild, Jonas &amp; Masuch, Maic</t>
  </si>
  <si>
    <t>66–69</t>
  </si>
  <si>
    <t>https://doi.org/10.1145/1971630.1971650</t>
  </si>
  <si>
    <t>Interactivity in Massively Multiplayer Online Games: A Concept Explication</t>
  </si>
  <si>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</si>
  <si>
    <t>massively multiplayer online games, player-to-player interactivity, game-to-player interactivity, interactive features</t>
  </si>
  <si>
    <t>Mehrabi, Meghdad &amp; Chen, Vivian Hsueh-Hua</t>
  </si>
  <si>
    <t>87–90</t>
  </si>
  <si>
    <t>https://doi.org/10.1145/1971630.1971656</t>
  </si>
  <si>
    <t>African American Men Constructing Computing Identity</t>
  </si>
  <si>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</si>
  <si>
    <t>video games, masculinity, group identity, broadening participation in computing, African American culture</t>
  </si>
  <si>
    <t>James DiSalvo, Betsy; Yardi, Sarita; Guzdial, Mark; McKlin, Tom; Meadows, Charles; Perry, Kenneth &amp; Bruckman, Amy</t>
  </si>
  <si>
    <t>2967–2970</t>
  </si>
  <si>
    <t>https://doi.org/10.1145/1978942.1979381</t>
  </si>
  <si>
    <t>Proceedings of the SIGCHI Conference on Human Factors in Computing Systems</t>
  </si>
  <si>
    <t>The Whats and the Whys of Games and Software Engineering</t>
  </si>
  <si>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</si>
  <si>
    <t>software engineering, video games, survey</t>
  </si>
  <si>
    <t>1–4</t>
  </si>
  <si>
    <t>https://doi.org/10.1145/1984674.1984676</t>
  </si>
  <si>
    <t>Proceedings of the 1st International Workshop on Games and Software Engineering</t>
  </si>
  <si>
    <t>Modding as a Basis for Developing Game Systems</t>
  </si>
  <si>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</si>
  <si>
    <t>software extension, computer games, game modding</t>
  </si>
  <si>
    <t>5–8</t>
  </si>
  <si>
    <t>https://doi.org/10.1145/1984674.1984677</t>
  </si>
  <si>
    <t>Verified Gaming</t>
  </si>
  <si>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methods--both by students and within computer science faculties - falls every year and any mention of mathematics in the classroom seems to frighten students away. So the question is: How do we attract new students in computing to the area of dependable software systems?Over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</si>
  <si>
    <t>games in education, formal methods, grand challenges</t>
  </si>
  <si>
    <t>Kiniry, Joseph R. &amp; Zimmerman, Daniel M.</t>
  </si>
  <si>
    <t>17–20</t>
  </si>
  <si>
    <t>https://doi.org/10.1145/1984674.1984681</t>
  </si>
  <si>
    <t>Toward High-Level Reuse of Statechart-Based AI in Computer Games</t>
  </si>
  <si>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</si>
  <si>
    <t>statecharts, reuse, computer games, ai</t>
  </si>
  <si>
    <t>Dragert, Christopher; Kienzle, J\{o}rg &amp; Verbrugge, Clark"</t>
  </si>
  <si>
    <t>25–28</t>
  </si>
  <si>
    <t>https://doi.org/10.1145/1984674.1984684</t>
  </si>
  <si>
    <t>HALO (Highly Addictive, Socially Optimized) Software Engineering</t>
  </si>
  <si>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</si>
  <si>
    <t>quests, games, web 2.0, operant conditioning, flow, social rewards, mmorpg</t>
  </si>
  <si>
    <t>Sheth, Swapneel; Bell, Jonathan &amp; Kaiser, Gail</t>
  </si>
  <si>
    <t>29–32</t>
  </si>
  <si>
    <t>https://doi.org/10.1145/1984674.1984685</t>
  </si>
  <si>
    <t>GameChanger: A Middleware for Social Exergames</t>
  </si>
  <si>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</si>
  <si>
    <t>games, pervasive computing, middleware, sensors</t>
  </si>
  <si>
    <t>Payton, Jamie; Powell, Evie; Nickel, Andrea; Doran, Katelyn &amp; Barnes, Tiffany</t>
  </si>
  <si>
    <t>https://doi.org/10.1145/1984674.1984688</t>
  </si>
  <si>
    <t>Interoperability Standards for Pervasive Games</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</si>
  <si>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</si>
  <si>
    <t>pervasive games, tangible interfaces, interoperability</t>
  </si>
  <si>
    <t>Branton, Chris; Carver, Doris &amp; Ullmer, Brygg</t>
  </si>
  <si>
    <t>40–43</t>
  </si>
  <si>
    <t>https://doi.org/10.1145/1984674.1984689</t>
  </si>
  <si>
    <t>Towards Democratizing Computer Science Education through Social Game Design</t>
  </si>
  <si>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</si>
  <si>
    <t>educational game design, social learning, social interfaces, web 2.0, peer learning, communities of practice</t>
  </si>
  <si>
    <t>48–51</t>
  </si>
  <si>
    <t>https://doi.org/10.1145/1984674.1984691</t>
  </si>
  <si>
    <t>The Impact of Diverse Memory Architectures on Multicore Consumer Software: An Industrial Perspective from the Video Games Domain</t>
  </si>
  <si>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</si>
  <si>
    <t>performance, memory architecture, accessor class, offload, multi-core</t>
  </si>
  <si>
    <t>Russel, George; Riley, Colin; Henning, Neil; Dolinsky, Uwe; Richards, Andrew; Donaldson, Alastair F. &amp; van Amesfoort, Alexander S.</t>
  </si>
  <si>
    <t>37–42</t>
  </si>
  <si>
    <t>https://doi.org/10.1145/1988915.1988925</t>
  </si>
  <si>
    <t>Proceedings of the 2011 ACM SIGPLAN Workshop on Memory Systems Performance and Correctness</t>
  </si>
  <si>
    <t>Game Development Documentation and Institutional Collection Development Policy</t>
  </si>
  <si>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</si>
  <si>
    <t>history of computing, documentation, non-functional requirements, videogames, cultural institutions, iterative programming, game development, software development, archives</t>
  </si>
  <si>
    <t>Winget, Megan A. &amp; Sampson, Wiliam Walker</t>
  </si>
  <si>
    <t>29–38</t>
  </si>
  <si>
    <t>https://doi.org/10.1145/1998076.1998083</t>
  </si>
  <si>
    <t>Proceedings of the 11th Annual International ACM/IEEE Joint Conference on Digital Libraries</t>
  </si>
  <si>
    <t>Using OGRE as a Means of Teaching C++ Programming</t>
  </si>
  <si>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</si>
  <si>
    <t>OGRE, video game programming, oject oriented programming</t>
  </si>
  <si>
    <t>Johnson, Bruce</t>
  </si>
  <si>
    <t>https://doi.org/10.1145/2016039.2016042</t>
  </si>
  <si>
    <t>Proceedings of the 49th Annual Southeast Regional Conference</t>
  </si>
  <si>
    <t>Game Development with Game Maker, Flash and Unity</t>
  </si>
  <si>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</si>
  <si>
    <t>prototypes, unity, SDLC, game engine, IDE, video games, game maker, flash</t>
  </si>
  <si>
    <t>Guimaraes, Mario A. M.</t>
  </si>
  <si>
    <t>https://doi.org/10.1145/2016039.2016049</t>
  </si>
  <si>
    <t>End-User Programming of Web-Native Interactive Applications</t>
  </si>
  <si>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</si>
  <si>
    <t>web native applications, web programming, HTML5, World Wide Web, open web, end-user programming, web applications</t>
  </si>
  <si>
    <t>Jazayeri, Mehdi &amp; Ahmadi, Navid</t>
  </si>
  <si>
    <t>11–16</t>
  </si>
  <si>
    <t>https://doi.org/10.1145/2023607.2023610</t>
  </si>
  <si>
    <t>Proceedings of the 12th International Conference on Computer Systems and Technologies</t>
  </si>
  <si>
    <t>Enduring Interaction: An Approach to Analysis and Design of Animated Gestural Interfaces in Creative Computing Systems</t>
  </si>
  <si>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</si>
  <si>
    <t>phenomenology, digital media, embodied cognition, gestural interfaces, interface design</t>
  </si>
  <si>
    <t>Chow, Kenny K. N. &amp; Harrell, D. Fox</t>
  </si>
  <si>
    <t>95–104</t>
  </si>
  <si>
    <t>https://doi.org/10.1145/2069618.2069636</t>
  </si>
  <si>
    <t>Proceedings of the 8th ACM Conference on Creativity and Cognition</t>
  </si>
  <si>
    <t>Distributed Creative Cognition in Digital Filmmaking</t>
  </si>
  <si>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</si>
  <si>
    <t>creativity, digital filmmaking, creative cognition</t>
  </si>
  <si>
    <t>Davis, Nicholas; Li, Boyang; O'Neill, Brian; Riedl, Mark &amp; Nitsche, Michael</t>
  </si>
  <si>
    <t>207–216</t>
  </si>
  <si>
    <t>https://doi.org/10.1145/2069618.2069654</t>
  </si>
  <si>
    <t>Feasibility Study of Utility-Directed Behaviour for Computer Game Agents</t>
  </si>
  <si>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</si>
  <si>
    <t>finite state machine, goal-oriented action planning, utility</t>
  </si>
  <si>
    <t>Sloan, Colm; Kelleher, John D. &amp; Mac Namee, Brian</t>
  </si>
  <si>
    <t>https://doi.org/10.1145/2071423.2071430</t>
  </si>
  <si>
    <t>Proceedings of the 8th International Conference on Advances in Computer Entertainment Technology</t>
  </si>
  <si>
    <t>Modeling Player-like Behavior for Game AI Design</t>
  </si>
  <si>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</si>
  <si>
    <t>AI, design, player model, user study, video games</t>
  </si>
  <si>
    <t>Conroy, David; Wyeth, Peta &amp; Johnson, Daniel</t>
  </si>
  <si>
    <t>https://doi.org/10.1145/2071423.2071434</t>
  </si>
  <si>
    <t>Serious Games: Design and Development of OxyBlood</t>
  </si>
  <si>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</si>
  <si>
    <t>serious games, 3D games, webGL, web games</t>
  </si>
  <si>
    <t>Barbosa, Andr\'{e} F. S. &amp; Silva, Frutuoso G. M.</t>
  </si>
  <si>
    <t>https://doi.org/10.1145/2071423.2071442</t>
  </si>
  <si>
    <t>Adapting Content Presentation and Control to Player Personality in Videogames</t>
  </si>
  <si>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</si>
  <si>
    <t>personality, game adaptation, player modeling, player experience</t>
  </si>
  <si>
    <t>Dias, Rodrigo &amp; Martinho, Carlos</t>
  </si>
  <si>
    <t>https://doi.org/10.1145/2071423.2071446</t>
  </si>
  <si>
    <t>Virtual Chromatic Percussions Simulated by Pseudo-Haptic and Vibrotactile Feedback</t>
  </si>
  <si>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</si>
  <si>
    <t>musical video game, material, haptic sensation, haptic illusion, vibration</t>
  </si>
  <si>
    <t>Hachisu, Taku; Cirio, Gabriel; Marchal, Maud; L\'{e}cuyer, Anatole &amp; Kajimoto, Hiroyuki</t>
  </si>
  <si>
    <t>https://doi.org/10.1145/2071423.2071448</t>
  </si>
  <si>
    <t>The Explanatory Power of Playability Heuristics</t>
  </si>
  <si>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</si>
  <si>
    <t>heuristic, comparison study, playability, domain specific heuristics, expert review, game evaluation</t>
  </si>
  <si>
    <t>Korhonen, Hannu</t>
  </si>
  <si>
    <t>https://doi.org/10.1145/2071423.2071473</t>
  </si>
  <si>
    <t>Teach Me to Dance: Exploring Player Experience and Performance in Full Body Dance Games</t>
  </si>
  <si>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</si>
  <si>
    <t>body interfaces, visual information, exergaming, display</t>
  </si>
  <si>
    <t>Charbonneau, Emiko; Miller, Andrew &amp; LaViola, Joseph J.</t>
  </si>
  <si>
    <t>https://doi.org/10.1145/2071423.2071477</t>
  </si>
  <si>
    <t>A Survey of Japanese Gamers' Ratings of Experience Elements for Different Game Genres</t>
  </si>
  <si>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</si>
  <si>
    <t>player experience, survey, computer games, game impressions</t>
  </si>
  <si>
    <t>Maruyama, Yukiko; Masoodian, Masood &amp; Rogers, Bill</t>
  </si>
  <si>
    <t>https://doi.org/10.1145/2071423.2071482</t>
  </si>
  <si>
    <t>Empirical Validation of the Involvement Component of the Pervasive GameFlow Model</t>
  </si>
  <si>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</si>
  <si>
    <t>flow, immersion, pervasive &amp;amp; ubiquitous games, embodiment</t>
  </si>
  <si>
    <t>Calvillo-G\'{a}mez, Eduardo; Crisp, Jodi &amp; Romero, Pablo</t>
  </si>
  <si>
    <t>https://doi.org/10.1145/2071423.2071483</t>
  </si>
  <si>
    <t>Difficulty in Videogames: An Experimental Validation of a Formal Definition</t>
  </si>
  <si>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</si>
  <si>
    <t>experiment, difficulty, evaluation, video games, learning, challenge</t>
  </si>
  <si>
    <t>Aponte, Maria-Virginia; Levieux, Guillaume &amp; Natkin, St\'{e}phane</t>
  </si>
  <si>
    <t>https://doi.org/10.1145/2071423.2071484</t>
  </si>
  <si>
    <t>User Expectations and Experiences of a Speech and Thought Controlled Computer Game</t>
  </si>
  <si>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</si>
  <si>
    <t>automatic speech recogniser, expectations, brain-computer interface, user experience</t>
  </si>
  <si>
    <t>G\{u}rk\"{o}k, Hayrettin; Hakvoort, Gido; Poel, Mannes &amp; Nijholt, Anton"</t>
  </si>
  <si>
    <t>https://doi.org/10.1145/2071423.2071490</t>
  </si>
  <si>
    <t>The Influence of Performance-Oriented Widgets on Interactive Behavior While Playing Videogames</t>
  </si>
  <si>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</si>
  <si>
    <t>affective computing, physiological analysis, user performance</t>
  </si>
  <si>
    <t>Duarte, Lu\'{\i}s &amp; Carri\c{c}o, Lu\'{\i}s</t>
  </si>
  <si>
    <t>https://doi.org/10.1145/2071423.2071491</t>
  </si>
  <si>
    <t>Senses Working Overtime: On Sensuous Experiences and Public Computer Game Play</t>
  </si>
  <si>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</si>
  <si>
    <t>social environment, social atmosphere, senses, game caf\'{e}, co-located public game settings, mass LAN party</t>
  </si>
  <si>
    <t>Jonsson, Fatima &amp; Verhagen, Harko</t>
  </si>
  <si>
    <t>https://doi.org/10.1145/2071423.2071493</t>
  </si>
  <si>
    <t>Measuring Cooperative Gameplay Pacing in World of Warcraft</t>
  </si>
  <si>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</si>
  <si>
    <t>World of Warcraft, tools, social games, computer games</t>
  </si>
  <si>
    <t>Ashton, Martin &amp; Verbrugge, Clark</t>
  </si>
  <si>
    <t>77–83</t>
  </si>
  <si>
    <t>https://doi.org/10.1145/2159365.2159376</t>
  </si>
  <si>
    <t>Proceedings of the 6th International Conference on Foundations of Digital Games</t>
  </si>
  <si>
    <t>Explicit Domain Modelling in Video Games</t>
  </si>
  <si>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</si>
  <si>
    <t>Llans\'{o}, David; G\'{o}mez-Mart\'{\i}n, Marco A.; G\'{o}mez-Mart\'{\i}n, Pedro P. &amp; Gonz\'{a}lez-Calero, Pedro A.</t>
  </si>
  <si>
    <t>99–106</t>
  </si>
  <si>
    <t>https://doi.org/10.1145/2159365.2159379</t>
  </si>
  <si>
    <t>Fitting the Needs of an Industry: An Examination of Games Design, Development, and Art Courses in the UK</t>
  </si>
  <si>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</si>
  <si>
    <t>computer games, course design, curriculum, games courses, Higher education</t>
  </si>
  <si>
    <t>ACM Trans. Comput. Educ.</t>
  </si>
  <si>
    <t>https://doi.org/10.1145/2160547.2160549</t>
  </si>
  <si>
    <t>An Empirical Investigation on the Impact of Design Pattern Application on Computer Game Defects</t>
  </si>
  <si>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</si>
  <si>
    <t>software defects, empirical study, design patterns, computer games</t>
  </si>
  <si>
    <t>Ampatzoglou, Apostolos; Kritikos, Apostolos; Arvanitou, Elvira-Maria; Gortzis, Antonis; Chatziasimidis, Fragkiskos &amp; Stamelos, Ioannis</t>
  </si>
  <si>
    <t>214–221</t>
  </si>
  <si>
    <t>https://doi.org/10.1145/2181037.2181074</t>
  </si>
  <si>
    <t>Proceedings of the 15th International Academic MindTrek Conference: Envisioning Future Media Environments</t>
  </si>
  <si>
    <t>Evolving Dungeon Crawler Levels with Relative Placement</t>
  </si>
  <si>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</si>
  <si>
    <t>level generation, evolutionary computation, procedural content generation</t>
  </si>
  <si>
    <t>Valtchanov, Valtchan &amp; Brown, Joseph Alexander</t>
  </si>
  <si>
    <t>27–35</t>
  </si>
  <si>
    <t>https://doi.org/10.1145/2347583.2347587</t>
  </si>
  <si>
    <t>Proceedings of the Fifth International C* Conference on Computer Science and Software Engineering</t>
  </si>
  <si>
    <t>Simple Conversational Practices in the Case of Free and Open Source Software Infrastructure</t>
  </si>
  <si>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</si>
  <si>
    <t>internet forum, free and open source software, distributed participation, conversational practices</t>
  </si>
  <si>
    <t>Poderi, Giacomo</t>
  </si>
  <si>
    <t>45–48</t>
  </si>
  <si>
    <t>https://doi.org/10.1145/2348144.2348159</t>
  </si>
  <si>
    <t>Proceedings of the 12th Participatory Design Conference: Exploratory Papers, Workshop Descriptions, Industry Cases - Volume 2</t>
  </si>
  <si>
    <t>Software Visualisation through Video Games</t>
  </si>
  <si>
    <t>game design, educational games, computer games, software education, software visualisation</t>
  </si>
  <si>
    <t>206–215</t>
  </si>
  <si>
    <t>https://doi.org/10.1145/2389836.2389861</t>
  </si>
  <si>
    <t>Physical Activity Motivating Games: Be Active and Get Your Own Reward</t>
  </si>
  <si>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</si>
  <si>
    <t>user study, game design approach, motivation, physical activity, player modeling, Serious games, adaptivity in games</t>
  </si>
  <si>
    <t>Berkovsky, Shlomo; Freyne, Jill &amp; Coombe, Mac</t>
  </si>
  <si>
    <t>ACM Trans. Comput.-Hum. Interact.</t>
  </si>
  <si>
    <t>https://doi.org/10.1145/2395131.2395139</t>
  </si>
  <si>
    <t>SmartGlove for Upper Extremities Rehabilitative Gaming Assessment</t>
  </si>
  <si>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</si>
  <si>
    <t>upper limbs, data glove, video game, upper extremities, Kinect, animation, rehabilitation</t>
  </si>
  <si>
    <t>Huang, Ming-Chun; Xu, Wenyao; Su, Yi; Lange, Belinda; Chang, Chien-Yen &amp; Sarrafzadeh, Majid</t>
  </si>
  <si>
    <t>https://doi.org/10.1145/2413097.2413122</t>
  </si>
  <si>
    <t>Proceedings of the 5th International Conference on PErvasive Technologies Related to Assistive Environments</t>
  </si>
  <si>
    <t>Dynamic Quest Plot Generation Using Petri Net Planning</t>
  </si>
  <si>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</si>
  <si>
    <t>Petri net, computer game, quest generation, procedural content generation</t>
  </si>
  <si>
    <t>Lee, Young-Seol &amp; Cho, Sung-Bae</t>
  </si>
  <si>
    <t>47–52</t>
  </si>
  <si>
    <t>https://doi.org/10.1145/2425296.2425304</t>
  </si>
  <si>
    <t>Proceedings of the Workshop at SIGGRAPH Asia</t>
  </si>
  <si>
    <t>What Video Games Have to Teach Us about Childbirth and Childbirth Support</t>
  </si>
  <si>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</si>
  <si>
    <t>media, design patterns, video games, childbirth</t>
  </si>
  <si>
    <t>Holloway, Alexandra; Rubin, Zachary &amp; Kurniawan, Sri</t>
  </si>
  <si>
    <t>https://doi.org/10.1145/2427116.2427120</t>
  </si>
  <si>
    <t>Proceedings of the First Workshop on Design Patterns in Games</t>
  </si>
  <si>
    <t>How is Energy Consumed in Smartphone Display Applications?</t>
  </si>
  <si>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</si>
  <si>
    <t>smartphone, OLED display, video power, AMOLED</t>
  </si>
  <si>
    <t>Chen, Xiang; Chen, Yiran; Ma, Zhan &amp; Fernandes, Felix C. A.</t>
  </si>
  <si>
    <t>https://doi.org/10.1145/2444776.2444781</t>
  </si>
  <si>
    <t>Proceedings of the 14th Workshop on Mobile Computing Systems and Applications</t>
  </si>
  <si>
    <t>Board Game Strategies in Introductory Computer Science</t>
  </si>
  <si>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</si>
  <si>
    <t>introductory computer science, learning in context, basic data structures and algorithms, open-ended project</t>
  </si>
  <si>
    <t>Bezakova, Ivona; Heliotis, James E. &amp; Strout, Sean P.</t>
  </si>
  <si>
    <t>17–22</t>
  </si>
  <si>
    <t>https://doi.org/10.1145/2445196.2445210</t>
  </si>
  <si>
    <t>Proceeding of the 44th ACM Technical Symposium on Computer Science Education</t>
  </si>
  <si>
    <t>Growing a Computer Science Program with a Focus on Game Development</t>
  </si>
  <si>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</si>
  <si>
    <t>game development, computer science education, game programming</t>
  </si>
  <si>
    <t>Roden, Timothy E. &amp; LeGrand, Rob</t>
  </si>
  <si>
    <t>555–560</t>
  </si>
  <si>
    <t>https://doi.org/10.1145/2445196.2445362</t>
  </si>
  <si>
    <t>Creativity in Code: Generating Rules for Video Games</t>
  </si>
  <si>
    <t>Mediums such as fine art and poetry are common subjects in computational creativity---but what about something closer to home? Can computers be as creative in programming as they are in poetry?</t>
  </si>
  <si>
    <t>XRDS</t>
  </si>
  <si>
    <t>https://doi.org/10.1145/2460436.2460449</t>
  </si>
  <si>
    <t>Games as Neurofeedback Training for Children with FASD</t>
  </si>
  <si>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</si>
  <si>
    <t>neurofeedback, biofeedback, games, ADHD, FASD</t>
  </si>
  <si>
    <t>Mandryk, Regan L.; Dielschneider, Shane; Kalyn, Michael R.; Bertram, Christopher P.; Gaetz, Michael; Doucette, Andre; Taylor, Brett A.; Orr, Alison Pritchard &amp; Keiver, Kathy</t>
  </si>
  <si>
    <t>165–172</t>
  </si>
  <si>
    <t>https://doi.org/10.1145/2485760.2485762</t>
  </si>
  <si>
    <t>Proceedings of the 12th International Conference on Interaction Design and Children</t>
  </si>
  <si>
    <t>Demographics of Undergraduate Students in Game Degree Programs in the US and UK</t>
  </si>
  <si>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</si>
  <si>
    <t>games, ethnicity, gender, demographics, undergraduate students, curriculum, diversity</t>
  </si>
  <si>
    <t>McGill, Monica M.; Settle, Amber &amp; Decker, Adrienne</t>
  </si>
  <si>
    <t>43–50</t>
  </si>
  <si>
    <t>https://doi.org/10.1145/2512276.2512278</t>
  </si>
  <si>
    <t>Proceedings of the 14th Annual ACM SIGITE Conference on Information Technology Education</t>
  </si>
  <si>
    <t>Using Video Game Development to Engage Undergraduate Students of Assembly Language Programming</t>
  </si>
  <si>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</si>
  <si>
    <t>assembly language programming, computer science education, game development, hardware/software interface</t>
  </si>
  <si>
    <t>Kawash, Jalal &amp; Collier, Robert</t>
  </si>
  <si>
    <t>71–76</t>
  </si>
  <si>
    <t>https://doi.org/10.1145/2512276.2512281</t>
  </si>
  <si>
    <t>Eyes-Free Yoga: An Exergame Using Depth Cameras for Blind &amp;amp; Low Vision Exercise</t>
  </si>
  <si>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</si>
  <si>
    <t>exergames, health, yoga, kinect, accessibility, video games, visual impairments, eyes-free, audio feedback</t>
  </si>
  <si>
    <t>Rector, Kyle; Bennett, Cynthia L. &amp; Kientz, Julie A.</t>
  </si>
  <si>
    <t>https://doi.org/10.1145/2513383.2513392</t>
  </si>
  <si>
    <t>Proceedings of the 15th International ACM SIGACCESS Conference on Computers and Accessibility</t>
  </si>
  <si>
    <t>An Empirical Study of Issues and Barriers to Mainstream Video Game Accessibility</t>
  </si>
  <si>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</si>
  <si>
    <t>access technology, accessibility, video games</t>
  </si>
  <si>
    <t>Porter, John R. &amp; Kientz, Julie A.</t>
  </si>
  <si>
    <t>https://doi.org/10.1145/2513383.2513444</t>
  </si>
  <si>
    <t>Computer Science Students Making Games: A Study on Skill Gaps and Requirement</t>
  </si>
  <si>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</si>
  <si>
    <t>knowledge gap, qualitative study, game development, computer science</t>
  </si>
  <si>
    <t>Kasurinen, Jussi; Mirzaeifar, Saeed &amp; Nikula, Uolevi</t>
  </si>
  <si>
    <t>33–41</t>
  </si>
  <si>
    <t>https://doi.org/10.1145/2526968.2526972</t>
  </si>
  <si>
    <t>Proceedings of the 13th Koli Calling International Conference on Computing Education Research</t>
  </si>
  <si>
    <t>Lessons Learned and Recommended Strategies for Game Development Components in a Computer Literacy Course</t>
  </si>
  <si>
    <t>video game development, computer literacy, undergraduate</t>
  </si>
  <si>
    <t>Collier, Robert Don &amp; Kawash, Jalal</t>
  </si>
  <si>
    <t>157–162</t>
  </si>
  <si>
    <t>https://doi.org/10.1145/2538862.2538887</t>
  </si>
  <si>
    <t>Proceedings of the 45th ACM Technical Symposium on Computer Science Education</t>
  </si>
  <si>
    <t>Exploring the Usefulness of Finger-Based 3D Gesture Menu Selection</t>
  </si>
  <si>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</si>
  <si>
    <t>menu selection, 3d interaction, video games, finger-count menu, selection, 3d marking menu, gesture recognition, thumbs-up menu, hand-n-hold menu, depth camera, user study</t>
  </si>
  <si>
    <t>Kulshreshth, Arun &amp; LaViola, Joseph J.</t>
  </si>
  <si>
    <t>1093–1102</t>
  </si>
  <si>
    <t>https://doi.org/10.1145/2556288.2557122</t>
  </si>
  <si>
    <t>Cowboys, Ankle Sprains, and Keepers of Quality: How is Video Game Development Different from Software Development?</t>
  </si>
  <si>
    <t xml:space="preserve"> 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t>
  </si>
  <si>
    <t>practices, games, Software engineering</t>
  </si>
  <si>
    <t>1–11</t>
  </si>
  <si>
    <t>https://doi.org/10.1145/2568225.2568226</t>
  </si>
  <si>
    <t>Proceedings of the 36th International Conference on Software Engineering</t>
  </si>
  <si>
    <t>Graph of Game Worlds: New Perspectives on Video Game Architectures</t>
  </si>
  <si>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architectures—Game Worlds Graph (GWG)—is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architectures—thus can be more descriptive and informative than existing taxonomies.</t>
  </si>
  <si>
    <t>Game World, Game Worlds Graph, World Connector</t>
  </si>
  <si>
    <t>Zhu, Meng; Wang, Alf Inge; Guo, Hong &amp; Tr\ae{}tteberg, Hallvard</t>
  </si>
  <si>
    <t>https://doi.org/10.1145/2582179.2633429</t>
  </si>
  <si>
    <t>Understanding and Addressing Real-World Accessibility Issues in Mainstream Video Games</t>
  </si>
  <si>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</si>
  <si>
    <t>Porter, John R.</t>
  </si>
  <si>
    <t>SIGACCESS Access. Comput.</t>
  </si>
  <si>
    <t>42–45</t>
  </si>
  <si>
    <t>https://doi.org/10.1145/2591357.2591364</t>
  </si>
  <si>
    <t>Evaluation of a Static Architectural Conformance Checking Method in a Line of Computer Games</t>
  </si>
  <si>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</si>
  <si>
    <t>model-view-controller, static conformance checking, computer game, MVC, product line architecture</t>
  </si>
  <si>
    <t>113–118</t>
  </si>
  <si>
    <t>https://doi.org/10.1145/2602576.2602590</t>
  </si>
  <si>
    <t>Proceedings of the 10th International ACM Sigsoft Conference on Quality of Software Architectures</t>
  </si>
  <si>
    <t>A BDI Game Master Agent for Computer Role-Playing Games</t>
  </si>
  <si>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</si>
  <si>
    <t>role-playing games, Game mastering, computer games</t>
  </si>
  <si>
    <t>Luong, Bao; Thangarajah, John &amp; Zambetta, Fabio</t>
  </si>
  <si>
    <t>https://doi.org/10.1145/2629700</t>
  </si>
  <si>
    <t>Virtualized Infrastructure for Video Game Applications in Cloud Environments</t>
  </si>
  <si>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</si>
  <si>
    <t>substrate, mobile video game applications, virtualization, infrastructure and platform as services, cloud computing</t>
  </si>
  <si>
    <t>Hassam, Mickael; Kara, Nadjia; Belqasmi, Fatna &amp; Glitho, Roch</t>
  </si>
  <si>
    <t>109–114</t>
  </si>
  <si>
    <t>https://doi.org/10.1145/2642668.2642679</t>
  </si>
  <si>
    <t>Proceedings of the 12th ACM International Symposium on Mobility Management and Wireless Access</t>
  </si>
  <si>
    <t>design space, software engineering, content creation, collaborative design, Game design, authoring tools</t>
  </si>
  <si>
    <t>Cappellini, Giacomo; Maggiorini, Dario &amp; Ripamonti, Laura Anna</t>
  </si>
  <si>
    <t>https://doi.org/10.1145/2644829</t>
  </si>
  <si>
    <t>Serious Games Development as a Vehicle for Teaching Entertainment Technology and Interdisciplinary Teamwork: Perspectives and Pitfalls</t>
  </si>
  <si>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</si>
  <si>
    <t>interdisciplinary teamwork, education, serious games</t>
  </si>
  <si>
    <t>D\{o}rner, Ralf &amp; Spierling, Ulrike"</t>
  </si>
  <si>
    <t>3–8</t>
  </si>
  <si>
    <t>https://doi.org/10.1145/2656719.2656724</t>
  </si>
  <si>
    <t>Proceedings of the 2014 ACM International Workshop on Serious Games</t>
  </si>
  <si>
    <t>RUIS: A Toolkit for Developing Virtual Reality Applications with Spatial Interaction</t>
  </si>
  <si>
    <t>software toolkit, 3D user interface, unity</t>
  </si>
  <si>
    <t>Takala, Tuukka M.</t>
  </si>
  <si>
    <t>94–103</t>
  </si>
  <si>
    <t>https://doi.org/10.1145/2659766.2659774</t>
  </si>
  <si>
    <t>Proceedings of the 2nd ACM Symposium on Spatial User Interaction</t>
  </si>
  <si>
    <t>Modelling Language for Tabletop Hybrid Videogames</t>
  </si>
  <si>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</si>
  <si>
    <t>playing piece, token, modelling language, Tabletop, tangible, design, toolkit, hybrid games</t>
  </si>
  <si>
    <t>Marco, Javier; Cerezo, Eva &amp; Baldassarri, Sandra</t>
  </si>
  <si>
    <t>https://doi.org/10.1145/2662253.2662286</t>
  </si>
  <si>
    <t>Proceedings of the XV International Conference on Human Computer Interaction</t>
  </si>
  <si>
    <t>A Serious Game Development Process Using Competency Approach: Case Study: Elementary School Math</t>
  </si>
  <si>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</si>
  <si>
    <t>development process design, Game development process, software engineering, serious games</t>
  </si>
  <si>
    <t>Saavedra, Arturo Barajas; Rodr\'{\i}guez, Francisco J. \'{A}lvarez; Arteaga, Jaime Mu\ {n}oz; Salgado, Ren\'{e} Santaolaya &amp; Ordo\ {n}ez, C\'{e}sar A. Collazos</t>
  </si>
  <si>
    <t>https://doi.org/10.1145/2662253.2662352</t>
  </si>
  <si>
    <t>The Real Augmented Reality: Real-Time Game Editor in a Spatial Augmented Environment</t>
  </si>
  <si>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</si>
  <si>
    <t>mixed reality, projection mapping, game design, spatial augmented reality, human computer interaction, HCI, virtual reality, tangible interaction</t>
  </si>
  <si>
    <t>Oswald, Patrick; Tost, Jordi &amp; Wettach, Reto</t>
  </si>
  <si>
    <t>https://doi.org/10.1145/2663806.2663853</t>
  </si>
  <si>
    <t>Proceedings of the 11th Conference on Advances in Computer Entertainment Technology</t>
  </si>
  <si>
    <t>Non-Functional Requirements That Influence Gaming Experience: A Survey on Gamers Satisfaction Factors</t>
  </si>
  <si>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</si>
  <si>
    <t>user satisfaction factors, computer games, survey</t>
  </si>
  <si>
    <t>Paschali, Maria Eleni; Ampatzoglou, Apostolos; Chatzigeorgiou, Alexander &amp; Stamelos, Ioannis</t>
  </si>
  <si>
    <t>208–215</t>
  </si>
  <si>
    <t>https://doi.org/10.1145/2676467.2676471</t>
  </si>
  <si>
    <t>Proceedings of the 18th International Academic MindTrek Conference: Media Business, Management, Content &amp;amp; Services</t>
  </si>
  <si>
    <t>Grounded Zoomorphism: An Evaluation Methodology for ACI Design</t>
  </si>
  <si>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</si>
  <si>
    <t>Grounded Theory, Play, Zoomorphism, Experience, Method, Animal Computer Interaction, User</t>
  </si>
  <si>
    <t>Westerlaken, Michelle &amp; Gualeni, Stefano</t>
  </si>
  <si>
    <t>https://doi.org/10.1145/2693787.2693796</t>
  </si>
  <si>
    <t>Proceedings of the 2014 Workshops on Advances in Computer Entertainment Conference</t>
  </si>
  <si>
    <t>A Participatory Game Design Approach for Children After Cancer Treatment</t>
  </si>
  <si>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</si>
  <si>
    <t>children, user-centred design, serious games for health, game design</t>
  </si>
  <si>
    <t>Kayali, Fares; Peters, Konrad; Reithofer, Andrea; Mateus-Berr, Ruth; Lehner, Zsuzsanna; Martinek, Daniel; Sprung, Manuel; Silbernagl, Marisa; Woelfle, Rebecca; Lawitschka, Anita &amp; Hlavacs, Helmut</t>
  </si>
  <si>
    <t>https://doi.org/10.1145/2693787.2693801</t>
  </si>
  <si>
    <t>An Integrated Development Framework for Tabletop Computer Games</t>
  </si>
  <si>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</si>
  <si>
    <t>Multimodal input, Generic terrain, Tabletop games, Soft dialogues, Structured tiles</t>
  </si>
  <si>
    <t>Lilis, Yannis &amp; Savidis, Anthony</t>
  </si>
  <si>
    <t>https://doi.org/10.1145/2702109.2633423</t>
  </si>
  <si>
    <t>Exploring 3D User Interface Technologies for Improving the Gaming Experience</t>
  </si>
  <si>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</si>
  <si>
    <t>game-play metrics, video games, finger-count, user experience., stereoscopic 3d, head tracking, user study, game design, air-combat game, player behavior</t>
  </si>
  <si>
    <t>125–134</t>
  </si>
  <si>
    <t>https://doi.org/10.1145/2702123.2702138</t>
  </si>
  <si>
    <t>Proceedings of the 33rd Annual ACM Conference on Human Factors in Computing Systems</t>
  </si>
  <si>
    <t>Using Unity to Teach Game Development: When You've Never Written a Game</t>
  </si>
  <si>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</si>
  <si>
    <t>unity game engine, game development, game programming, computer science education</t>
  </si>
  <si>
    <t>Dickson, Paul E.</t>
  </si>
  <si>
    <t>75–80</t>
  </si>
  <si>
    <t>https://doi.org/10.1145/2729094.2742591</t>
  </si>
  <si>
    <t>Proceedings of the 2015 ACM Conference on Innovation and Technology in Computer Science Education</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</si>
  <si>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</si>
  <si>
    <t>project-based learning, interdisciplinary education, Scrum, sociocultural cognition theory, Higher education, design-based research, computer science education</t>
  </si>
  <si>
    <t>https://doi.org/10.1145/2732157</t>
  </si>
  <si>
    <t>Adopting Best Practices from the Games Industry in Development of Serious Games for Health</t>
  </si>
  <si>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</si>
  <si>
    <t>digital health, serious gaming</t>
  </si>
  <si>
    <t>Ushaw, Gary; Davison, Richard; Eyre, Janet &amp; Morgan, Graham</t>
  </si>
  <si>
    <t>1–8</t>
  </si>
  <si>
    <t>https://doi.org/10.1145/2750511.2750513</t>
  </si>
  <si>
    <t>Proceedings of the 5th International Conference on Digital Health 2015</t>
  </si>
  <si>
    <t>Video Games as a Training Tool to Prepare the Next Generation of Cyber Warriors</t>
  </si>
  <si>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</si>
  <si>
    <t>cybersecurity game based learning, video gaming, cybersecurity education, video games, cybersecurity games</t>
  </si>
  <si>
    <t>Herr, Christopher &amp; Allen, Dennis</t>
  </si>
  <si>
    <t>23–29</t>
  </si>
  <si>
    <t>https://doi.org/10.1145/2751957.2751958</t>
  </si>
  <si>
    <t>Proceedings of the 2015 ACM SIGMIS Conference on Computers and People Research</t>
  </si>
  <si>
    <t>Process Simulation for Software Engineering Education</t>
  </si>
  <si>
    <t xml:space="preserve"> Training and learning are one important purpose of Software Process Simulation (SPS). Some previous reviews showed a noticeable number of studies that combine SPS and Soft- ware Engineering Education (SEE). The objective of this research is to present the latest state-of-the-art of this area, and more importantly provide practical support for the effective adoption of SPS in educational context.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t>
  </si>
  <si>
    <t>non-game simulation, computer game, software engineering education, process simulation</t>
  </si>
  <si>
    <t>Jiang, Shu; Zhang, He; Gao, Chao; Shao, Dong &amp; Rong, Guoping</t>
  </si>
  <si>
    <t>147–156</t>
  </si>
  <si>
    <t>https://doi.org/10.1145/2785592.2785606</t>
  </si>
  <si>
    <t>Proceedings of the 2015 International Conference on Software and System Process</t>
  </si>
  <si>
    <t>A Domain Specific Language to Retrieve Objective Indicators for Foreign Language Learning in Virtual Worlds</t>
  </si>
  <si>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</si>
  <si>
    <t>virtual worlds, learning analytics, domain specific language, computer-supported foreign language learning, assessment</t>
  </si>
  <si>
    <t>Balderas, Antonio; Berns, Anke; Palomo-Duarte, Manuel; Dodero, Juan M.; G\'{o}mez-S\'{a}nchez, Ra\'{u}l &amp; Ruiz-Rube, Iv\'{a}n</t>
  </si>
  <si>
    <t>675–680</t>
  </si>
  <si>
    <t>https://doi.org/10.1145/2808580.2808683</t>
  </si>
  <si>
    <t>Proceedings of the 3rd International Conference on Technological Ecosystems for Enhancing Multiculturality</t>
  </si>
  <si>
    <t>Emotion Recognition Using Physiological Signals</t>
  </si>
  <si>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</si>
  <si>
    <t>physiological signals, affective computing, Emotion recognition</t>
  </si>
  <si>
    <t>Szwoch, Wioleta</t>
  </si>
  <si>
    <t>https://doi.org/10.1145/2814464.2814479</t>
  </si>
  <si>
    <t>Proceedings of the Mulitimedia, Interaction, Design and Innnovation</t>
  </si>
  <si>
    <t>Virtual Team Networks: How Group Social Capital Affects Team Success in a Massively Multiplayer Online Game</t>
  </si>
  <si>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</si>
  <si>
    <t>social capital, groups, teams, guilds, MMOG, leadership, Social networks, video games</t>
  </si>
  <si>
    <t>Benefield, Grace A.; Shen, Cuihua &amp; Leavitt, Alex</t>
  </si>
  <si>
    <t>679–690</t>
  </si>
  <si>
    <t>https://doi.org/10.1145/2818048.2819935</t>
  </si>
  <si>
    <t>Proceedings of the 19th ACM Conference on Computer-Supported Cooperative Work &amp;amp; Social Computing</t>
  </si>
  <si>
    <t>Software Techniques for Multimodal Input Processing in Realtime Interactive Systems</t>
  </si>
  <si>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</si>
  <si>
    <t>software architecture, multimodal fusion, realtime interactive systems, virtual reality, multimodal processing</t>
  </si>
  <si>
    <t>Fischbach, Martin</t>
  </si>
  <si>
    <t>623–627</t>
  </si>
  <si>
    <t>https://doi.org/10.1145/2818346.2823308</t>
  </si>
  <si>
    <t>Proceedings of the 2015 ACM on International Conference on Multimodal Interaction</t>
  </si>
  <si>
    <t>Engaging in Videogame Play: An Activity-Centric Analysis of the Player Experience</t>
  </si>
  <si>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</si>
  <si>
    <t>Activities, Conflict, Player Experience, Videogames</t>
  </si>
  <si>
    <t>McMahon, Nicole; Wyeth, Peta &amp; Johnson, Daniel</t>
  </si>
  <si>
    <t>101–108</t>
  </si>
  <si>
    <t>https://doi.org/10.1145/2838739.2838781</t>
  </si>
  <si>
    <t>Proceedings of the Annual Meeting of the Australian Special Interest Group for Computer Human Interaction</t>
  </si>
  <si>
    <t>Digital Congkak: The Art, Play and Experience Framework</t>
  </si>
  <si>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</si>
  <si>
    <t>Heritage, Game Design, Congkak, Interactive Media, Framework</t>
  </si>
  <si>
    <t>Mohamad, Ahmad Fahmi Hj.; Supian, Jessifa Joana Mohd &amp; Ribuan, Muhammad Syafiq Md</t>
  </si>
  <si>
    <t>https://doi.org/10.1145/2857546.2857636</t>
  </si>
  <si>
    <t>Proceedings of the 10th International Conference on Ubiquitous Information Management and Communication</t>
  </si>
  <si>
    <t>Fava, Daniel; Shapiro, Dan; Osborn, Joseph; Sch\{a}ef, Martin &amp; Whitehead, E. James"</t>
  </si>
  <si>
    <t>1086–1096</t>
  </si>
  <si>
    <t>https://doi.org/10.1145/2884781.2884865</t>
  </si>
  <si>
    <t>Proceedings of the 38th International Conference on Software Engineering</t>
  </si>
  <si>
    <t>exergame, role-playing game, proof-of-concept, prototype, game design</t>
  </si>
  <si>
    <t>1–7</t>
  </si>
  <si>
    <t>https://doi.org/10.1145/2896958.2896959</t>
  </si>
  <si>
    <t>Proceedings of the 5th International Workshop on Games and Software Engineering</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</si>
  <si>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industry?In this paper, we present a survey of software engineering processes in video game industry from postmortem project analyses. We analyzed 20 postmortems from Gamasutra Portal. We extracted their processes and modelled them through using the Business Process Model and Notation (BPMN).This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</si>
  <si>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survey, game development, software engineering process, postmortem</t>
  </si>
  <si>
    <t>Politowski, Cristiano; Fontoura, Lisandra; Petrillo, Fabio &amp; Gu\'{e}h\'{e}neuc, Yann-Ga\{e}l"</t>
  </si>
  <si>
    <t>22–28</t>
  </si>
  <si>
    <t>https://doi.org/10.1145/2896958.2896960</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</si>
  <si>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</si>
  <si>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program visualization, program debugging, software education</t>
  </si>
  <si>
    <t>37–41</t>
  </si>
  <si>
    <t>https://doi.org/10.1145/2896958.2896964</t>
  </si>
  <si>
    <t>Inclusive Co-Design within a Three-Dimensional Game Environment</t>
  </si>
  <si>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</si>
  <si>
    <t>Design, Participatory Design, Children, Minecraft</t>
  </si>
  <si>
    <t>Walsh, Greg; Donahue, Craig &amp; Pease, Zachary</t>
  </si>
  <si>
    <t>1–10</t>
  </si>
  <si>
    <t>https://doi.org/10.1145/2930674.2930721</t>
  </si>
  <si>
    <t>Proceedings of the The 15th International Conference on Interaction Design and Children</t>
  </si>
  <si>
    <t>Adaptive Play: A Prototype of a Responsive Children's Videogame for Greater Inclusivity</t>
  </si>
  <si>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</si>
  <si>
    <t>Authors' choice: accessibility, play, adaptive, responsive, children, videogame design, inclusivity</t>
  </si>
  <si>
    <t>Jones, Rhianne</t>
  </si>
  <si>
    <t>https://doi.org/10.1145/2971485.2996738</t>
  </si>
  <si>
    <t>Proceedings of the 9th Nordic Conference on Human-Computer Interaction</t>
  </si>
  <si>
    <t>Games as Software: Similarities and Differences between the Implementation Projects</t>
  </si>
  <si>
    <t>games as software, software engineering, development process, software development, Game development</t>
  </si>
  <si>
    <t>33–40</t>
  </si>
  <si>
    <t>https://doi.org/10.1145/2983468.2983501</t>
  </si>
  <si>
    <t>Proceedings of the 17th International Conference on Computer Systems and Technologies 2016</t>
  </si>
  <si>
    <t>Game Vaporware as Design Fictions</t>
  </si>
  <si>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</si>
  <si>
    <t>design futures, design fiction, vaporware, speculative design, games</t>
  </si>
  <si>
    <t>Coulton, Paul &amp; Lindley, Joseph</t>
  </si>
  <si>
    <t>341–349</t>
  </si>
  <si>
    <t>https://doi.org/10.1145/2994310.2994313</t>
  </si>
  <si>
    <t>Proceedings of the 20th International Academic Mindtrek Conference</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</si>
  <si>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</si>
  <si>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</si>
  <si>
    <t>open innovation, game development, digital culture, game modding, software development</t>
  </si>
  <si>
    <t>Poretski, Lev &amp; Arazy, Ofer</t>
  </si>
  <si>
    <t>480–491</t>
  </si>
  <si>
    <t>https://doi.org/10.1145/2998181.2998301</t>
  </si>
  <si>
    <t>Proceedings of the 2017 ACM Conference on Computer Supported Cooperative Work and Social Computing</t>
  </si>
  <si>
    <t>Increasing Children's Physical Activity Levels Through Biosymtic Robotic Devices</t>
  </si>
  <si>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</si>
  <si>
    <t>physical exertion, Child-Robot Interaction, natural environments, biosymtic, video games</t>
  </si>
  <si>
    <t>Ferraz, Marta; C\^{a}mara, Ant\'{o}nio &amp; O'Neill, Afonso</t>
  </si>
  <si>
    <t>https://doi.org/10.1145/3001773.3001781</t>
  </si>
  <si>
    <t>Proceedings of the 13th International Conference on Advances in Computer Entertainment Technology</t>
  </si>
  <si>
    <t>Modeling the Enhancement Effect of Countercurrent on Acceleration Perception in Galvanic Vestibular Stimulation</t>
  </si>
  <si>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</si>
  <si>
    <t>countercurrent stimulation, acceleration perception, galvanic vestibular stimulation</t>
  </si>
  <si>
    <t>Aoyama, Kazuma; Mizukami, Makoto; Maeda, Taro &amp; Ando, Hideyuki</t>
  </si>
  <si>
    <t>https://doi.org/10.1145/3001773.3001785</t>
  </si>
  <si>
    <t>The Gameplay Loop: A Player Activity Model for Game Design and Analysis</t>
  </si>
  <si>
    <t>game system, game design, video game, player, Gameplay, gameplay loop</t>
  </si>
  <si>
    <t>Guardiola, Emmanuel</t>
  </si>
  <si>
    <t>https://doi.org/10.1145/3001773.3001791</t>
  </si>
  <si>
    <t>A Voice-Controlled Serious Game for the Sustained Vowel Exercise</t>
  </si>
  <si>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</si>
  <si>
    <t>Adaptive Difficulty Levels, Voice Disorders, Sound Analysis, Educational Games, Interactive Environment, Real Time Speech Processing</t>
  </si>
  <si>
    <t>Lopes, Marta; Magalh\ {a}es, Jo\ {a}o &amp; Cavaco, Sofia</t>
  </si>
  <si>
    <t>https://doi.org/10.1145/3001773.3001807</t>
  </si>
  <si>
    <t>You're the Camera! Physical Movements For Transitioning Between Environments in VR</t>
  </si>
  <si>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</si>
  <si>
    <t>design, Virtual Reality, digital media, computer games</t>
  </si>
  <si>
    <t>Kohn, Joshua &amp; Rank, Stefan</t>
  </si>
  <si>
    <t>https://doi.org/10.1145/3001773.3001824</t>
  </si>
  <si>
    <t>A Case for Protecting Computer Games With SGX</t>
  </si>
  <si>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</si>
  <si>
    <t>DRM, Application security, SGX, Computer game protection</t>
  </si>
  <si>
    <t>Bauman, Erick &amp; Lin, Zhiqiang</t>
  </si>
  <si>
    <t>https://doi.org/10.1145/3007788.3007792</t>
  </si>
  <si>
    <t>Proceedings of the 1st Workshop on System Software for Trusted Execution</t>
  </si>
  <si>
    <t>Services &amp;amp; Products Gamified Design (SPGD): A Methodology for Game Thinking Design</t>
  </si>
  <si>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</si>
  <si>
    <t>Iterative development method, Gamified design, Gamification, User centered design</t>
  </si>
  <si>
    <t>Signoretti, Alberto; Martins, Ana I.; Rodrigues, Mario; Campos, Andr\'{e} M. C. &amp; Teixeira, Ant\'{o}nio</t>
  </si>
  <si>
    <t>62–68</t>
  </si>
  <si>
    <t>https://doi.org/10.1145/3019943.3019953</t>
  </si>
  <si>
    <t>Proceedings of the 7th International Conference on Software Development and Technologies for Enhancing Accessibility and Fighting Info-Exclusion</t>
  </si>
  <si>
    <t>Design and Real-World Evaluation of Eyes-Free Yoga: An Exergame for Blind and Low-Vision Exercise</t>
  </si>
  <si>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</si>
  <si>
    <t>motivation, Accessibility, exergames, deployment, health, visual impairments, yoga, audio feedback, video games, Kinect, eyes-free</t>
  </si>
  <si>
    <t>Rector, Kyle; Vilardaga, Roger; Lansky, Leo; Lu, Kellie; Bennett, Cynthia L.; Ladner, Richard E. &amp; Kientz, Julie A.</t>
  </si>
  <si>
    <t>ACM Trans. Access. Comput.</t>
  </si>
  <si>
    <t>https://doi.org/10.1145/3022729</t>
  </si>
  <si>
    <t>Cost-Efficient and Reliable Reporting of Highly Bursty Video Game Crash Data</t>
  </si>
  <si>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</si>
  <si>
    <t>crash reporting, nosql, cloud infrastructure, reliability, cost efficiency</t>
  </si>
  <si>
    <t>Zagieboylo, Drew &amp; Zaman, Kazi A.</t>
  </si>
  <si>
    <t>201–212</t>
  </si>
  <si>
    <t>https://doi.org/10.1145/3030207.3044529</t>
  </si>
  <si>
    <t>Proceedings of the 8th ACM/SPEC on International Conference on Performance Engineering</t>
  </si>
  <si>
    <t>Enhancing Phonological Awareness in Children with Dyslexia: Application Based on a Computer Learning Game Environment</t>
  </si>
  <si>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</si>
  <si>
    <t>dyslexia, gamification, phologial awareness, inclusive learning, digital literacy</t>
  </si>
  <si>
    <t>Torres-Carri\'{o}n, Pablo; Gonz\'{a}lez-Gonz\'{a}lez, Carina; Basurto-Ortiz, Jaime &amp; Vaca-Gallegos, Silvia</t>
  </si>
  <si>
    <t>121–124</t>
  </si>
  <si>
    <t>https://doi.org/10.1145/3051488.3051518</t>
  </si>
  <si>
    <t>Proceedings of the 4th Workshop on ICTs for Improving Patients Rehabilitation Research Techniques</t>
  </si>
  <si>
    <t>Programming as a Performance: Live-Streaming and Its Implications for Computer Science Education</t>
  </si>
  <si>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</si>
  <si>
    <t>online communities, game-based learning, streaming, computer science education</t>
  </si>
  <si>
    <t>Haaranen, Lassi</t>
  </si>
  <si>
    <t>353–358</t>
  </si>
  <si>
    <t>https://doi.org/10.1145/3059009.3059035</t>
  </si>
  <si>
    <t>Proceedings of the 2017 ACM Conference on Innovation and Technology in Computer Science Education</t>
  </si>
  <si>
    <t>A Framework to Design, Develop, and Evaluate Immersive and Collaborative Serious Games in Cultural Heritage</t>
  </si>
  <si>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</si>
  <si>
    <t>serious games, game-based learning, Cultural heritage, game evaluation</t>
  </si>
  <si>
    <t>Andreoli, Roberto; Corolla, Angela; Faggiano, Armando; Malandrino, Delfina; Pirozzi, Donato; Ranaldi, Mirta; Santangelo, Gianluca &amp; Scarano, Vittorio</t>
  </si>
  <si>
    <t>J. Comput. Cult. Herit.</t>
  </si>
  <si>
    <t>https://doi.org/10.1145/3064644</t>
  </si>
  <si>
    <t>Ant Colony Optimization with Human-Computer Cooperative Strategy for Two-Echelon Vehicle Routing Problem</t>
  </si>
  <si>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</si>
  <si>
    <t>ant colony optimization, human-computer cooperation strategy, two-echelon vehicle routing problem</t>
  </si>
  <si>
    <t>Yan, Xueming; Hao, Zhifeng; Huang, Han &amp; Wu, Hongyue</t>
  </si>
  <si>
    <t>1443–1446</t>
  </si>
  <si>
    <t>https://doi.org/10.1145/3067695.3082496</t>
  </si>
  <si>
    <t>Proceedings of the Genetic and Evolutionary Computation Conference Companion</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</si>
  <si>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</si>
  <si>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 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</si>
  <si>
    <t>rendering, unity 3D, games, Computation offloading, cloud gaming</t>
  </si>
  <si>
    <t>Messaoudi, Farouk; Ksentini, Adlen; Simon, Gwendal &amp; Bertin, Philippe</t>
  </si>
  <si>
    <t>ACM Trans. Multimedia Comput. Commun. Appl.</t>
  </si>
  <si>
    <t>https://doi.org/10.1145/3115934</t>
  </si>
  <si>
    <t>Comparing Effects of Dynamic Difficulty Adjustment Systems on Video Game Experience</t>
  </si>
  <si>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</si>
  <si>
    <t>video game, dynamic difficulty adjustment, player experience, skill, challenge, player-oriented</t>
  </si>
  <si>
    <t>Ang, Dennis &amp; Mitchell, Alex</t>
  </si>
  <si>
    <t>317–327</t>
  </si>
  <si>
    <t>https://doi.org/10.1145/3116595.3116623</t>
  </si>
  <si>
    <t>Proceedings of the Annual Symposium on Computer-Human Interaction in Play</t>
  </si>
  <si>
    <t>Automated Game Testing with ICARUS: Intelligent Completion of Adventure Riddles via Unsupervised Solving</t>
  </si>
  <si>
    <t>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</si>
  <si>
    <t>reinforcement learning, continuous performance analysis, automated bug reporting, continuous integration testing, quality assurance, automated game testing</t>
  </si>
  <si>
    <t>Pfau, Johannes; Smeddinck, Jan David &amp; Malaka, Rainer</t>
  </si>
  <si>
    <t>153–164</t>
  </si>
  <si>
    <t>https://doi.org/10.1145/3130859.3131439</t>
  </si>
  <si>
    <t>Extended Abstracts Publication of the Annual Symposium on Computer-Human Interaction in Play</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</si>
  <si>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</si>
  <si>
    <t>CPN Tools, Video Games, WorkFlow Nets, State Graphs, Petri Nets</t>
  </si>
  <si>
    <t>Barreto, Franciny M. &amp; Julia, St\'{e}phane</t>
  </si>
  <si>
    <t>261–266</t>
  </si>
  <si>
    <t>https://doi.org/10.1145/3131151.3131193</t>
  </si>
  <si>
    <t>Proceedings of the 31st Brazilian Symposium on Software Engineering</t>
  </si>
  <si>
    <t>BatTracker: High Precision Infrastructure-Free Mobile Device Tracking in Indoor Environments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</si>
  <si>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</si>
  <si>
    <t>mobile sensing, acoustics, infrastructure-free, device tracking</t>
  </si>
  <si>
    <t>Zhou, Bing; Elbadry, Mohammed; Gao, Ruipeng &amp; Ye, Fan</t>
  </si>
  <si>
    <t>https://doi.org/10.1145/3131672.3131689</t>
  </si>
  <si>
    <t>Proceedings of the 15th ACM Conference on Embedded Network Sensor Systems</t>
  </si>
  <si>
    <t>Game Character Ontology (GCO) A Vocabulary for Extracting and Describing Game Character Information from Web Content</t>
  </si>
  <si>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</si>
  <si>
    <t>PCG, Vocabularies, Ontologies, Semantic Web</t>
  </si>
  <si>
    <t>Sacco, Owen; Liapis, Antonios &amp; Yannakakis, Georgios N.</t>
  </si>
  <si>
    <t>9–16</t>
  </si>
  <si>
    <t>https://doi.org/10.1145/3132218.3132233</t>
  </si>
  <si>
    <t>Proceedings of the 13th International Conference on Semantic Systems</t>
  </si>
  <si>
    <t>Sound Design for Video Games: An Interdisciplinary Course for Computer Science and Art Students</t>
  </si>
  <si>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</si>
  <si>
    <t>interdisciplinary course, video games, collaborative learning, sound design</t>
  </si>
  <si>
    <t>Wang, Richert &amp; Olivieri, Vincent</t>
  </si>
  <si>
    <t>981–986</t>
  </si>
  <si>
    <t>https://doi.org/10.1145/3159450.3159577</t>
  </si>
  <si>
    <t>Proceedings of the 49th ACM Technical Symposium on Computer Science Education</t>
  </si>
  <si>
    <t>Toward Foraging for Understanding of StarCraft Agents: An Empirical Study</t>
  </si>
  <si>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reluctantly choose to ignore actions they did not want to ignore, and bear high cognitive, navigation, and information costs to access the information they needed."</t>
  </si>
  <si>
    <t>information foraging, starcraft, content analysis, intelligibility, intelligent agents, video games, explainable ai</t>
  </si>
  <si>
    <t>Penney, Sean; Dodge, Jonathan; Hilderbrand, Claudia; Anderson, Andrew; Simpson, Logan &amp; Burnett, Margaret</t>
  </si>
  <si>
    <t>225–237</t>
  </si>
  <si>
    <t>https://doi.org/10.1145/3172944.3172946</t>
  </si>
  <si>
    <t>23rd International Conference on Intelligent User Interfaces</t>
  </si>
  <si>
    <t>A Serious Game Accessible to People with Visual Impairments</t>
  </si>
  <si>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</si>
  <si>
    <t>Accessibility, serious games, binary calculation, disabilities</t>
  </si>
  <si>
    <t>Salvador-Ullauri, Luis; Jaramillo-Alc\'{a}zar, Angel &amp; Luj\'{a}n-Mora, Sergio</t>
  </si>
  <si>
    <t>84–88</t>
  </si>
  <si>
    <t>https://doi.org/10.1145/3175536.3175576</t>
  </si>
  <si>
    <t>Proceedings of the 2017 9th International Conference on Education Technology and Computers</t>
  </si>
  <si>
    <t>CDMG: Crises and Disasters Management Game (Video Game to Teach Arab Children How to Handle Emergencies and Crises)</t>
  </si>
  <si>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</si>
  <si>
    <t>Education with Motivation, Game Based Learning, Crises and Disaster Management, Risk Reduction</t>
  </si>
  <si>
    <t>Shohieb, Samaa M.</t>
  </si>
  <si>
    <t>264–268</t>
  </si>
  <si>
    <t>https://doi.org/10.1145/3185089.3185147</t>
  </si>
  <si>
    <t>Proceedings of the 2018 7th International Conference on Software and Computer Applications</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</si>
  <si>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</si>
  <si>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</si>
  <si>
    <t>mining software repositories, empirical studies, video games</t>
  </si>
  <si>
    <t>392–402</t>
  </si>
  <si>
    <t>https://doi.org/10.1145/3196398.3196418</t>
  </si>
  <si>
    <t>Proceedings of the 15th International Conference on Mining Software Repositories</t>
  </si>
  <si>
    <t>A LiDAR Point Cloud Generator: From a Virtual World to Autonomous Driving</t>
  </si>
  <si>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</si>
  <si>
    <t>simulation environment, autonomous driving, lidar point cloud, neural network analysis, neural network retraining</t>
  </si>
  <si>
    <t>Yue, Xiangyu; Wu, Bichen; Seshia, Sanjit A.; Keutzer, Kurt &amp; Sangiovanni-Vincentelli, Alberto L.</t>
  </si>
  <si>
    <t>458–464</t>
  </si>
  <si>
    <t>https://doi.org/10.1145/3206025.3206080</t>
  </si>
  <si>
    <t>Proceedings of the 2018 ACM on International Conference on Multimedia Retrieval</t>
  </si>
  <si>
    <t>Gamifying Static Analysis</t>
  </si>
  <si>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 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</si>
  <si>
    <t>Gamification, Integrated Environments, Program analysis</t>
  </si>
  <si>
    <t>Nguyen Quang Do, Lisa &amp; Bodden, Eric</t>
  </si>
  <si>
    <t>714–718</t>
  </si>
  <si>
    <t>https://doi.org/10.1145/3236024.3264830</t>
  </si>
  <si>
    <t>Proceedings of the 2018 26th ACM Joint Meeting on European Software Engineering Conference and Symposium on the Foundations of Software Engineering</t>
  </si>
  <si>
    <t>Computer Games Are Serious Business and so is Their Quality: Particularities of Software Testing in Game Development from the Perspective of Practitioners</t>
  </si>
  <si>
    <t>mixed-method, game development, software testing</t>
  </si>
  <si>
    <t>Santos, Ronnie E. S.; Magalh\ {a}es, Cleyton V. C.; Capretz, Luiz Fernando; Correia-Neto, Jorge S.; da Silva, Fabio Q. B. &amp; Saher, Abdelrahman</t>
  </si>
  <si>
    <t>https://doi.org/10.1145/3239235.3268923</t>
  </si>
  <si>
    <t>Proceedings of the 12th ACM/IEEE International Symposium on Empirical Software Engineering and Measurement</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</si>
  <si>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</si>
  <si>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</si>
  <si>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reuse, online communities, ccmixter, splice, collaborative songwriting, social computing, open source, crowd creativity, songtree, remix</t>
  </si>
  <si>
    <t>Calefato, Fabio; Iaffaldano, Giuseppe; Lanubile, Filippo &amp; Maiorano, Federico</t>
  </si>
  <si>
    <t>Proc. ACM Hum.-Comput. Interact.</t>
  </si>
  <si>
    <t>https://doi.org/10.1145/3274296</t>
  </si>
  <si>
    <t>Using Text-to-Speech to Prototype Game Dialog</t>
  </si>
  <si>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</si>
  <si>
    <t>game writing, speech technology, Game development, game audio, design science research, text-to-speech</t>
  </si>
  <si>
    <t>Engstr\{o}m, Henrik &amp; \"{O}stblad, Per Anders"</t>
  </si>
  <si>
    <t>https://doi.org/10.1145/3276321</t>
  </si>
  <si>
    <t>Does Computer Game Design and Programming Benefit Children? A Meta-Synthesis of Research</t>
  </si>
  <si>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</si>
  <si>
    <t>K–12, Computational thinking, meta-synthesis, game design and programming, computer science</t>
  </si>
  <si>
    <t>Denner, Jill; Campe, Shannon &amp; Werner, Linda</t>
  </si>
  <si>
    <t>https://doi.org/10.1145/3277565</t>
  </si>
  <si>
    <t>Malicious User Experience Design Research for Cybersecurity</t>
  </si>
  <si>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</si>
  <si>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Malicious user experience design (UxD), cybersecurity and gaming, addictive cybersecurity, GameFlow framework</t>
  </si>
  <si>
    <t>Trowbridge, Adam; Sharevski, Filipo &amp; Westbrook, Jessica</t>
  </si>
  <si>
    <t>123–130</t>
  </si>
  <si>
    <t>https://doi.org/10.1145/3285002.3285010</t>
  </si>
  <si>
    <t>Proceedings of the New Security Paradigms Workshop</t>
  </si>
  <si>
    <t>Behind the Voices: The Practice and Challenges of Esports Casters</t>
  </si>
  <si>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</si>
  <si>
    <t>Kempe-Cook, Lucas; Sher, Stephen Tsung-Han &amp; Su, Norman Makoto</t>
  </si>
  <si>
    <t>1–12</t>
  </si>
  <si>
    <t>https://doi.org/10.1145/3290605.3300795</t>
  </si>
  <si>
    <t>Proceedings of the 2019 CHI Conference on Human Factors in Computing Systems</t>
  </si>
  <si>
    <t>HIIT The Road: Using Virtual Spectator Feedback in HIIT-Based Exergaming</t>
  </si>
  <si>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</si>
  <si>
    <t>virtual crowds, HIIT training, computer games, motivation, Exergaming, aural feedback</t>
  </si>
  <si>
    <t>Haller, Joshua C.; Jang, Young H.; Haller, Jack; Shaw, Lindsay &amp; W\{u}nsche, Burkhard C."</t>
  </si>
  <si>
    <t>https://doi.org/10.1145/3290688.3290752</t>
  </si>
  <si>
    <t>Proceedings of the Australasian Computer Science Week Multiconference</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</si>
  <si>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</si>
  <si>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 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</si>
  <si>
    <t>procedural content generation, search-based testing, automatic test generation, self-driving cars</t>
  </si>
  <si>
    <t>Gambi, Alessio; Mueller, Marc &amp; Fraser, Gordon</t>
  </si>
  <si>
    <t>318–328</t>
  </si>
  <si>
    <t>https://doi.org/10.1145/3293882.3330566</t>
  </si>
  <si>
    <t>Proceedings of the 28th ACM SIGSOFT International Symposium on Software Testing and Analysis</t>
  </si>
  <si>
    <t>Identifying Collaborative Aspects During Software Product Lines Scoping</t>
  </si>
  <si>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</si>
  <si>
    <t>collaborative work, collaboration engineering, software product lines, SPL scoping</t>
  </si>
  <si>
    <t>Ojeda, Marta Cecilia Camacho; Rodriguez, Francisco \'{A}lvarez &amp; Collazos, C\'{e}sar A.</t>
  </si>
  <si>
    <t>98–105</t>
  </si>
  <si>
    <t>https://doi.org/10.1145/3307630.3342420</t>
  </si>
  <si>
    <t>Proceedings of the 23rd International Systems and Software Product Line Conference - Volume B</t>
  </si>
  <si>
    <t>A Supplementary Feature Set for Sentiment Analysis in Japanese Dialogues</t>
  </si>
  <si>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</si>
  <si>
    <t>Affect-awareness, sentiment recognition, gaming data, dialogue acts, Japanese language</t>
  </si>
  <si>
    <t>Ihasz, Peter Lajos; Kovacs, Mate; Piumarta, Ian &amp; Kryssanov, Victor V.</t>
  </si>
  <si>
    <t>ACM Trans. Asian Low-Resour. Lang. Inf. Process.</t>
  </si>
  <si>
    <t>https://doi.org/10.1145/3310283</t>
  </si>
  <si>
    <t>Unpacking the Audio Game Experience: Lessons Learned from Game Veterans</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</si>
  <si>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&amp;amp; enjoyability, accessibility, or the availability of audio games. We show how they relate to each other and discuss design implications.</t>
  </si>
  <si>
    <t>audio games, expert interviews, grounded theory</t>
  </si>
  <si>
    <t>Urbanek, Michael &amp; G\{u}ldenpfennig, Florian"</t>
  </si>
  <si>
    <t>253–264</t>
  </si>
  <si>
    <t>https://doi.org/10.1145/3311350.3347182</t>
  </si>
  <si>
    <t>Restorative Play: Videogames Improve Player Wellbeing After a Need-Frustrating Event</t>
  </si>
  <si>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</si>
  <si>
    <t>need frustration, player experience, restoration, video games, self-determination theory, wellbeing</t>
  </si>
  <si>
    <t>Tyack, April; Wyeth, Peta &amp; Johnson, Daniel</t>
  </si>
  <si>
    <t>1–15</t>
  </si>
  <si>
    <t>https://doi.org/10.1145/3313831.3376332</t>
  </si>
  <si>
    <t>Proceedings of the 2020 CHI Conference on Human Factors in Computing Systems</t>
  </si>
  <si>
    <t>Sparse Record and Replay with Controlled Scheduling</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</si>
  <si>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</si>
  <si>
    <t>record and replay, concurrency, data race detection, controlled concurrency test- ing</t>
  </si>
  <si>
    <t>Lidbury, Christopher &amp; Donaldson, Alastair F.</t>
  </si>
  <si>
    <t>576–593</t>
  </si>
  <si>
    <t>https://doi.org/10.1145/3314221.3314635</t>
  </si>
  <si>
    <t>Proceedings of the 40th ACM SIGPLAN Conference on Programming Language Design and Implementation</t>
  </si>
  <si>
    <t>An Empirical Study of Gamified Learning Application Engagement to Exceptional Learners</t>
  </si>
  <si>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</si>
  <si>
    <t>gamification, exceptional learners, learning application, engagement</t>
  </si>
  <si>
    <t>Cruz, Christian S. dela &amp; Palaoag, Thelma D.</t>
  </si>
  <si>
    <t>263–267</t>
  </si>
  <si>
    <t>https://doi.org/10.1145/3323716.3323762</t>
  </si>
  <si>
    <t>Proceedings of the 8th International Conference on Informatics, Environment, Energy and Applications</t>
  </si>
  <si>
    <t>A Framework for Integrating Software Design Patterns with Game Design Framework</t>
  </si>
  <si>
    <t>Game design frameworks, Software O.O Design patterns, Video games, Software maintainability</t>
  </si>
  <si>
    <t>47–50</t>
  </si>
  <si>
    <t>https://doi.org/10.1145/3328833.3328871</t>
  </si>
  <si>
    <t>Proceedings of the 2019 8th International Conference on Software and Information Engineering</t>
  </si>
  <si>
    <t>Knowledge Assessment: Game for Assessment of Symptoms of Child Physical Abuse</t>
  </si>
  <si>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</si>
  <si>
    <t>game design, child physical abuse, knowledge assessment, video game, educational game, serious game</t>
  </si>
  <si>
    <t>Zhao, Richard; Shelton, Christopher R.; Hetzel-Riggin, Melanie D.; LaRiccia, Jordan; Louchart, Gregory; Meanor, Adam &amp; Risser, Heather J.</t>
  </si>
  <si>
    <t>https://doi.org/10.1145/3337722.3337747</t>
  </si>
  <si>
    <t>Proceedings of the 14th International Conference on the Foundations of Digital Games</t>
  </si>
  <si>
    <t>Analyzing Action Games: A Hybrid Systems Approach</t>
  </si>
  <si>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</si>
  <si>
    <t>game modeling, optimal-path, reachable-set, hybrid dynamical systems, control theory, feasible-set, hybrid control, game level difficulty</t>
  </si>
  <si>
    <t>Zeleke, Yegeta; Osborn, Joseph C. &amp; Sanfelice, Ricardo G.</t>
  </si>
  <si>
    <t>https://doi.org/10.1145/3337722.3337757</t>
  </si>
  <si>
    <t>A Metric Suite for Evaluating Interactive Scenarios in Video Games: An Empirical Validation</t>
  </si>
  <si>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t>
  </si>
  <si>
    <t>evaluation, metrics, computer games, interactive scenarios</t>
  </si>
  <si>
    <t>Paschali, Eleni; Ampatzoglou, Apostolos; Escourrou, Remi; Chatzigeorgiou, Alexander &amp; Stamelos, Ioannis</t>
  </si>
  <si>
    <t>1614–1623</t>
  </si>
  <si>
    <t>https://doi.org/10.1145/3341105.3373985</t>
  </si>
  <si>
    <t>Proceedings of the 35th Annual ACM Symposium on Applied Computing</t>
  </si>
  <si>
    <t>kanban, software engineering, scrum, survey, agile, video game, feature driven development</t>
  </si>
  <si>
    <t>181–193</t>
  </si>
  <si>
    <t>https://doi.org/10.1145/3341215.3354647</t>
  </si>
  <si>
    <t>Extended Abstracts of the Annual Symposium on Computer-Human Interaction in Play Companion Extended Abstracts</t>
  </si>
  <si>
    <t>Top-down Design of a CS Curriculum for a Computer Games BA</t>
  </si>
  <si>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</si>
  <si>
    <t>CS curriculum, undergraduate degree, computer games</t>
  </si>
  <si>
    <t>Fachada, Nuno &amp; C\'{o}dices, N\'{e}lio</t>
  </si>
  <si>
    <t>300–306</t>
  </si>
  <si>
    <t>https://doi.org/10.1145/3341525.3387378</t>
  </si>
  <si>
    <t>Proceedings of the 2020 ACM Conference on Innovation and Technology in Computer Science Education</t>
  </si>
  <si>
    <t>M22 - A Modern Visual Novel Framework</t>
  </si>
  <si>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</si>
  <si>
    <t>unity, games, narrative, engine, interactive narrative, visual novel, video games</t>
  </si>
  <si>
    <t>Lynch, Samuel; Pedersen, Karsten; Charles, Fred &amp; Hargood, Charlie</t>
  </si>
  <si>
    <t>9–13</t>
  </si>
  <si>
    <t>https://doi.org/10.1145/3345511.3349284</t>
  </si>
  <si>
    <t>Proceedings of the 8th International Workshop on Narrative and Hypertext</t>
  </si>
  <si>
    <t>Learning about Queer Representation through Mods: Reviewing Past Challenges and Outlining Ideas About Future Approaches</t>
  </si>
  <si>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</si>
  <si>
    <t>queerness, interactive fiction, modding, education</t>
  </si>
  <si>
    <t>Howard, Kenton</t>
  </si>
  <si>
    <t>213–216</t>
  </si>
  <si>
    <t>https://doi.org/10.1145/3372923.3404780</t>
  </si>
  <si>
    <t>Proceedings of the 31st ACM Conference on Hypertext and Social Media</t>
  </si>
  <si>
    <t>Buying the Unreal: Drivers of Virtual Item Purchase in Video Games</t>
  </si>
  <si>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</si>
  <si>
    <t>virtual goods, video games, purchase behavior, Virtual items</t>
  </si>
  <si>
    <t>Syahrizal, Andy; Purwandari, Betty; Mishbah, Muhammad &amp; Dzulfikar, Muhammad Fadhil</t>
  </si>
  <si>
    <t>203–209</t>
  </si>
  <si>
    <t>https://doi.org/10.1145/3378936.3378948</t>
  </si>
  <si>
    <t>Proceedings of the 3rd International Conference on Software Engineering and Information Management</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</si>
  <si>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</si>
  <si>
    <t>Video Game Development, Static Analysis, Bad Smells, Linters</t>
  </si>
  <si>
    <t>Borrelli, Antonio; Nardone, Vittoria; Di Lucca, Giuseppe A.; Canfora, Gerardo &amp; Di Penta, Massimiliano</t>
  </si>
  <si>
    <t>198–208</t>
  </si>
  <si>
    <t>https://doi.org/10.1145/3379597.3387454</t>
  </si>
  <si>
    <t>Proceedings of the 17th International Conference on Mining Software Repositories</t>
  </si>
  <si>
    <t>CyberVR: An Interactive Learning Experience in Virtual Reality for Cybersecurity Related Issues</t>
  </si>
  <si>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</si>
  <si>
    <t>Game-based learning, Educational game, Cybersecurity</t>
  </si>
  <si>
    <t>Veneruso, Silvestro V.; Ferro, Lauren S.; Marrella, Andrea; Mecella, Massimo &amp; Catarci, Tiziana</t>
  </si>
  <si>
    <t>https://doi.org/10.1145/3399715.3399860</t>
  </si>
  <si>
    <t>Proceedings of the International Conference on Advanced Visual Interfaces</t>
  </si>
  <si>
    <t>Towards AI Ingredients</t>
  </si>
  <si>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</si>
  <si>
    <t>Hughes, Cameron &amp; Hughes, Tracey</t>
  </si>
  <si>
    <t>AI Matters</t>
  </si>
  <si>
    <t>13–17</t>
  </si>
  <si>
    <t>https://doi.org/10.1145/3402562.3402567</t>
  </si>
  <si>
    <t>Asking Students to Do All the Work: An Analysis of a Fully Peer-Assessed Course on Game Design and Development</t>
  </si>
  <si>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</si>
  <si>
    <t>Lanzi, Pier Luca &amp; Loiacono, Daniele</t>
  </si>
  <si>
    <t>https://doi.org/10.1145/3402942.3402992</t>
  </si>
  <si>
    <t>International Conference on the Foundations of Digital Games</t>
  </si>
  <si>
    <t>Towards a Taxonomy of Instruments for Facilitated Design and Evaluation of Video Games for Education</t>
  </si>
  <si>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</si>
  <si>
    <t>educational games, Taxonomy, gaming analytics, learning analytics</t>
  </si>
  <si>
    <t>Dankov, Yavor &amp; Bontchev, Boyan</t>
  </si>
  <si>
    <t>285–292</t>
  </si>
  <si>
    <t>https://doi.org/10.1145/3407982.3408010</t>
  </si>
  <si>
    <t>Proceedings of the 21st International Conference on Computer Systems and Technologies '20</t>
  </si>
  <si>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</si>
  <si>
    <t>autism, coding camp, video games</t>
  </si>
  <si>
    <t>Begel, Andrew; Dominic, James; Phillis, Conner; Beeson, Thomas &amp; Rodeghero, Paige</t>
  </si>
  <si>
    <t>142–148</t>
  </si>
  <si>
    <t>https://doi.org/10.1145/3408877.3432516</t>
  </si>
  <si>
    <t>Proceedings of the 52nd ACM Technical Symposium on Computer Science Education</t>
  </si>
  <si>
    <t>Value Function Dynamic Estimation in Reinforcement Learning Based on Data Adequacy</t>
  </si>
  <si>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</si>
  <si>
    <t>confidence interval, q-learning, dynamic programming, reinforcement learning, probability distribution</t>
  </si>
  <si>
    <t>Gao, Huifan; Pan, Yinghui; Tang, Jing; Zeng, Yifeng; Chai, Peihua &amp; Cao, Langcai</t>
  </si>
  <si>
    <t>204–208</t>
  </si>
  <si>
    <t>https://doi.org/10.1145/3409501.3409517</t>
  </si>
  <si>
    <t>Proceedings of the 2020 4th High Performance Computing and Cluster Technologies Conference &amp;amp; 2020 3rd International Conference on Big Data and Artificial Intelligence</t>
  </si>
  <si>
    <t>HapticSeer: A Multi-Channel, Black-Box, Platform-Agnostic Approach to Detecting Video Game Events for Real-Time Haptic Feedback</t>
  </si>
  <si>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</si>
  <si>
    <t>Lin, Yu-Hsin; Wang, Yu-Wei; Ku, Pin-Sung; Cheng, Yun-Ting; Hsu, Yuan-Chih; Tsai, Ching-Yi &amp; Chen, Mike Y.</t>
  </si>
  <si>
    <t>https://doi.org/10.1145/3411764.3445254</t>
  </si>
  <si>
    <t>Proceedings of the 2021 CHI Conference on Human Factors in Computing Systems</t>
  </si>
  <si>
    <t>Navigation and Exploration in 3D-Game Automated Play Testing</t>
  </si>
  <si>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</si>
  <si>
    <t>automated play testing, automated game testing, agent-based testing</t>
  </si>
  <si>
    <t>Prasetya, I. S. W. B.; Voshol, Maurin; Tanis, Tom; Smits, Adam; Smit, Bram; Mourik, Jacco van; Klunder, Menno; Hoogmoed, Frank; Hinlopen, Stijn; Casteren, August van; Berg, Jesse van de; Prasetya, Naraenda G. W. Y.; Shirzadehhajimahmood, Samira &amp; Ansari, Saba Gholizadeh</t>
  </si>
  <si>
    <t>3–9</t>
  </si>
  <si>
    <t>https://doi.org/10.1145/3412452.3423570</t>
  </si>
  <si>
    <t>Proceedings of the 11th ACM SIGSOFT International Workshop on Automating TEST Case Design, Selection, and Evaluation</t>
  </si>
  <si>
    <t>Behavior Trees in Action: A Study of Robotics Applications</t>
  </si>
  <si>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</si>
  <si>
    <t>behavior trees, empirical study, robotics applications</t>
  </si>
  <si>
    <t>Ghzouli, Razan; Berger, Thorsten; Johnsen, Einar Broch; Dragule, Swaib &amp; W\k{a}sowski, Andrzej</t>
  </si>
  <si>
    <t>196–209</t>
  </si>
  <si>
    <t>https://doi.org/10.1145/3426425.3426942</t>
  </si>
  <si>
    <t>Proceedings of the 13th ACM SIGPLAN International Conference on Software Language Engineering</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</si>
  <si>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</si>
  <si>
    <t>social innovation, Gamification, participatory design, educational video games, digital humanities, citizen science</t>
  </si>
  <si>
    <t>Benito-Santos, Alejandro; Dorn, Amelie; G\'{o}mez, Antonio G. Losada; Palfinger, Thomas; S\'{a}nchez, Roberto Ther\'{o}n &amp; Wandl-Vogt, Eveline</t>
  </si>
  <si>
    <t>https://doi.org/10.1145/3427380</t>
  </si>
  <si>
    <t>Who Am I? - Development and Analysis of an Interactive 3D Game for Psychometric Testing</t>
  </si>
  <si>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</si>
  <si>
    <t>user behaviour, serious games, personality, psychometric test, computer games, psychology</t>
  </si>
  <si>
    <t>Afroza, Aorthi; Murray, Kelsey; W\{u}nsche, Burkhard C. &amp; Denny, Paul"</t>
  </si>
  <si>
    <t>https://doi.org/10.1145/3437378.3442688</t>
  </si>
  <si>
    <t>2021 Australasian Computer Science Week Multiconference</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</si>
  <si>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</si>
  <si>
    <t>SVM, Na\{\i}ve Bayes, Decision Tree, Cheat Detection, Machine Learning, E-Sports"</t>
  </si>
  <si>
    <t>Spijkerman, Ruan &amp; Marie Ehlers, Elizabeth</t>
  </si>
  <si>
    <t>87–92</t>
  </si>
  <si>
    <t>https://doi.org/10.1145/3440840.3440857</t>
  </si>
  <si>
    <t>2020 The 3rd International Conference on Computational Intelligence and Intelligent Systems</t>
  </si>
  <si>
    <t xml:space="preserve"> 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</si>
  <si>
    <t>agile, Software engineering, software project management, scrum, game development</t>
  </si>
  <si>
    <t>Abd El Maksoud, Samah Hassan</t>
  </si>
  <si>
    <t>https://doi.org/10.1145/3442705.3442717</t>
  </si>
  <si>
    <t>2020 2nd International Conference on Video, Signal and Image Processing</t>
  </si>
  <si>
    <t>QPlane: An Open-Source Reinforcement Learning Toolkit for Autonomous Fixed Wing Aircraft Simulation</t>
  </si>
  <si>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</si>
  <si>
    <t>artificial intelligence, aviation, reinforcement learning, deep learning</t>
  </si>
  <si>
    <t>Richter, David J. &amp; Calix, Ricardo A.</t>
  </si>
  <si>
    <t>https://doi.org/10.1145/3458305.3478446</t>
  </si>
  <si>
    <t>Proceedings of the 12th ACM Multimedia Systems Conference</t>
  </si>
  <si>
    <t>Queerness and Modification in Mainstream and Indie Games: Examining Problems with Queer Representation in Video Games and Exploring Design Solutions</t>
  </si>
  <si>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</si>
  <si>
    <t>indie games, queer games, modding</t>
  </si>
  <si>
    <t>Howard, Kenton Taylor</t>
  </si>
  <si>
    <t>101–109</t>
  </si>
  <si>
    <t>https://doi.org/10.1145/3465336.3475114</t>
  </si>
  <si>
    <t>Proceedings of the 32nd ACM Conference on Hypertext and Social Media</t>
  </si>
  <si>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</si>
  <si>
    <t>game design, card game, video game, information systems, games, board game</t>
  </si>
  <si>
    <t>Xex\'{e}o, Geraldo; Mangeli, Eduardo; Silva, Farmy; Ouriques, Leandro; Costa, Luis Felipe Coimbra &amp; Monclar, Rafael Studart</t>
  </si>
  <si>
    <t>https://doi.org/10.1145/3466933.3466961</t>
  </si>
  <si>
    <t>XVII Brazilian Symposium on Information Systems</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</si>
  <si>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</si>
  <si>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</si>
  <si>
    <t>Game Testing, Deep Learning, GUI Testing, Automated Test Oracle</t>
  </si>
  <si>
    <t>Chen, Ke; Li, Yufei; Chen, Yingfeng; Fan, Changjie; Hu, Zhipeng &amp; Yang, Wei</t>
  </si>
  <si>
    <t>1093–1104</t>
  </si>
  <si>
    <t>https://doi.org/10.1145/3468264.3468586</t>
  </si>
  <si>
    <t>Proceedings of the 29th ACM Joint Meeting on European Software Engineering Conference and Symposium on the Foundations of Software Engineering</t>
  </si>
  <si>
    <t>Flying Colors: Using Color Blindness Simulations in the Development of Accessible Mobile Games</t>
  </si>
  <si>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</si>
  <si>
    <t>games, color blindness, accessibility, mobile</t>
  </si>
  <si>
    <t>Pinheiro, Mateus; Viana, Windson; Andrade, Rossana M. C. &amp; Darin, Ticianne</t>
  </si>
  <si>
    <t>https://doi.org/10.1145/3472301.3484353</t>
  </si>
  <si>
    <t>Proceedings of the XX Brazilian Symposium on Human Factors in Computing Systems</t>
  </si>
  <si>
    <t>Improving the Discoverability of Indie Games by Leveraging Their Similarity to Top-Selling Games: Identifying Important Requirements of a Recommender System</t>
  </si>
  <si>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</si>
  <si>
    <t>computer games, indie games, Steam, game discoverability, Itch.io</t>
  </si>
  <si>
    <t>Vu, Ngoc Quang &amp; Bezemer, Cor-Paul</t>
  </si>
  <si>
    <t>https://doi.org/10.1145/3472538.3472548</t>
  </si>
  <si>
    <t>The 16th International Conference on the Foundations of Digital Games (FDG) 2021</t>
  </si>
  <si>
    <t>Using an Agent-Based Approach for Robust Automated Testing of Computer Games</t>
  </si>
  <si>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</si>
  <si>
    <t>Shirzadehhajimahmood, Samira; Prasetya, I. S. W. B.; Dignum, Frank; Dastani, Mehdi &amp; Keller, Gabriele</t>
  </si>
  <si>
    <t>https://doi.org/10.1145/3472672.3473952</t>
  </si>
  <si>
    <t>Proceedings of the 12th International Workshop on Automating TEST Case Design, Selection, and Evaluation</t>
  </si>
  <si>
    <t>Game Illusionization: A Workflow for Applying Optical Illusions to Video Games</t>
  </si>
  <si>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</si>
  <si>
    <t>Illusion game, illusion editor, optical illusion, game design, game workflow, illusion database</t>
  </si>
  <si>
    <t>Wang, Po-Yao (Cosmos); Xu, Cong-He; Wang, Ping-Yi; Huang, Hsin-Yu; Chang, Yu-Wei; Cheng, Jen-Hao; Lin, Yu-Hsin &amp; Cheng, Lung-Pan</t>
  </si>
  <si>
    <t>1326–1344</t>
  </si>
  <si>
    <t>https://doi.org/10.1145/3472749.3474824</t>
  </si>
  <si>
    <t>The 34th Annual ACM Symposium on User Interface Software and Technology</t>
  </si>
  <si>
    <t>What's This XNA Thing I Keep Hearing about? Conference Workshop</t>
  </si>
  <si>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</si>
  <si>
    <t>XNA, C#.Net, video game development, gaming</t>
  </si>
  <si>
    <t>Ferguson, Ernest</t>
  </si>
  <si>
    <t>J. Comput. Sci. Coll.</t>
  </si>
  <si>
    <t>173–174</t>
  </si>
  <si>
    <t>Teaching Game Development Using Microsoft XNA Game Studio</t>
  </si>
  <si>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</si>
  <si>
    <t>graphics, Microsoft XNA game studio, education, game development, C#</t>
  </si>
  <si>
    <t>Shen, Yuzhong</t>
  </si>
  <si>
    <t>Proceedings of the 2009 Spring Simulation Multiconference</t>
  </si>
  <si>
    <t>Experiences Building a College Video Game Design Course</t>
  </si>
  <si>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</si>
  <si>
    <t>104–110</t>
  </si>
  <si>
    <t>Reading in the Context of Online Games</t>
  </si>
  <si>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</si>
  <si>
    <t>Steinkuehler, Constance; Compton-Lilly, Catherine &amp; King, Elizabeth</t>
  </si>
  <si>
    <t>222–229</t>
  </si>
  <si>
    <t>Proceedings of the 9th International Conference of the Learning Sciences - Volume 1</t>
  </si>
  <si>
    <t>SensoDroid: Multimodal Interaction Controlled Mobile Gaming</t>
  </si>
  <si>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</si>
  <si>
    <t>mobile gaming, Android programming, multimodal interaction, sensor technology, iterative design</t>
  </si>
  <si>
    <t>Reufer, Thomas; Panknin, Martin &amp; Geiger, Christian</t>
  </si>
  <si>
    <t>32–36</t>
  </si>
  <si>
    <t>Proceedings of the 13th International Conference on Humans and Computers</t>
  </si>
  <si>
    <t>The Simulation and Data Visualization Potential of Microsoft's XNA</t>
  </si>
  <si>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</si>
  <si>
    <t>visualization, video game engine, simulation, XNA</t>
  </si>
  <si>
    <t>Shepherd, Jeremiah; Tang, Jijun &amp; Dougal, Roger</t>
  </si>
  <si>
    <t>306–310</t>
  </si>
  <si>
    <t>Proceedings of the 2010 Conference on Grand Challenges in Modeling &amp;amp; Simulation</t>
  </si>
  <si>
    <t>Problem Based Learning in Introduction to Programming Courses</t>
  </si>
  <si>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</si>
  <si>
    <t>Soares, Andrey</t>
  </si>
  <si>
    <t>36</t>
  </si>
  <si>
    <t>Experience with Video Games for Security</t>
  </si>
  <si>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</si>
  <si>
    <t>video game, SDLC, unity, forensics, game engine, network, gamemaker, pedagogy, phishing</t>
  </si>
  <si>
    <t>Guimaraes, Mario A. M.; Said, Huwida &amp; Austin, Richard</t>
  </si>
  <si>
    <t>Short Mobile Game Development Projects for CS1/2</t>
  </si>
  <si>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</si>
  <si>
    <t>153–154</t>
  </si>
  <si>
    <t>Programming for the Xbox Kinect™ Sensor: Tutorial Presentation</t>
  </si>
  <si>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</si>
  <si>
    <t>Pheatt, Chuck &amp; McMullen, Jeremiah</t>
  </si>
  <si>
    <t>140–141</t>
  </si>
  <si>
    <t>Experience with Dream Coders: Developing a 2D RPG for Teaching Introductory Programming Concepts</t>
  </si>
  <si>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</si>
  <si>
    <t>Chang, Jack Keng-Wei; Dang, Long Hoang; Pavleas, Jebediah; McCarthy, Joseph F.; Sung, Kelvin &amp; Bay, Jason</t>
  </si>
  <si>
    <t>227–236</t>
  </si>
  <si>
    <t>Using the Xbox Kinect™ Sensor for Gesture Recognition</t>
  </si>
  <si>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</si>
  <si>
    <t>Pheatt, Chuck &amp; Wayman, Andrew</t>
  </si>
  <si>
    <t>226–227</t>
  </si>
  <si>
    <t xml:space="preserve"> 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An overview of the accepted papers is included in this summary. </t>
  </si>
  <si>
    <t>1521–1522</t>
  </si>
  <si>
    <t>Proceedings of the 2013 International Conference on Software Engineering</t>
  </si>
  <si>
    <t>Functional Game Programming in Java-Based CS1</t>
  </si>
  <si>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</si>
  <si>
    <t>Bloch, Stephen</t>
  </si>
  <si>
    <t>149–150</t>
  </si>
  <si>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</si>
  <si>
    <t>Bloch, Stephen &amp; Stemkoski, Lee</t>
  </si>
  <si>
    <t>104–105</t>
  </si>
  <si>
    <t>Applying Software Product Lines to Multiplatform Video Games</t>
  </si>
  <si>
    <t>feature modeling, video games, software product line design, multiplatform variability</t>
  </si>
  <si>
    <t>Proceedings of the 3rd International Workshop on Games and Software Engineering: Engineering Computer Games to Enable Positive, Progressive Change</t>
  </si>
  <si>
    <t>A DSL for Describing the Artificial Intelligence in Real-Time Video Games</t>
  </si>
  <si>
    <t>8–14</t>
  </si>
  <si>
    <t>Towards Model Checking of Computer Games with Java PathFinder</t>
  </si>
  <si>
    <t>15–21</t>
  </si>
  <si>
    <t>Supporting Seniors Rehabilitation through Videogame Technology: A Distributed Approach</t>
  </si>
  <si>
    <t>healthcare, software engineering, distributed architecture, ambient intelligence (AmI), videogames, context awareness</t>
  </si>
  <si>
    <t>16–22</t>
  </si>
  <si>
    <t>Proceedings of the Second International Workshop on Games and Software Engineering: Realizing User Engagement with Game Engineering Techniques</t>
  </si>
  <si>
    <t>Evaluation of User Engagement and Message Comprehension in a Pervasive Software Installation</t>
  </si>
  <si>
    <t>evaluation, interactivity, pervasive software, social engagement, art installation</t>
  </si>
  <si>
    <t>27–30</t>
  </si>
  <si>
    <t>Reusable Components for Artificial Intelligence in Computer Games</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</si>
  <si>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</si>
  <si>
    <t>AI, computer games, reuse, statecharts</t>
  </si>
  <si>
    <t>35–41</t>
  </si>
  <si>
    <t>Refactoring Code to Increase Readability and Maintainability: A Case Study</t>
  </si>
  <si>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</si>
  <si>
    <t>Dibble, Christopher &amp; Gestwicki, Paul</t>
  </si>
  <si>
    <t>41–51</t>
  </si>
  <si>
    <t>Investigating the Potential of Interactive Media to Encourage Engagement with Type 1 Diabetes Management</t>
  </si>
  <si>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</si>
  <si>
    <t>serious video game, medical video games, video game, diabetes</t>
  </si>
  <si>
    <t>Borsboom, Alexander S.</t>
  </si>
  <si>
    <t>13–19</t>
  </si>
  <si>
    <t>Proceedings of the Seventh Australasian Workshop on Health Informatics and Knowledge Management - Volume 153</t>
  </si>
  <si>
    <t>Modeling and Analysis of Video Games Based on Workflow Nets and State Graphs</t>
  </si>
  <si>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</si>
  <si>
    <t>106–119</t>
  </si>
  <si>
    <t>Proceedings of 24th Annual International Conference on Computer Science and Software Engineering</t>
  </si>
  <si>
    <t>Making Hard Fun in Crowdsourced Model Checking: Balancing Crowd Engagement and Efficiency to Maximize Output in &lt;i&gt;Proof by Games&lt;/i&gt;</t>
  </si>
  <si>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</si>
  <si>
    <t>crowdsourcing, model checking, software, formal methods, CEGAR, video games, browser-based</t>
  </si>
  <si>
    <t>30–31</t>
  </si>
  <si>
    <t>Proceedings of the Second International Workshop on CrowdSourcing in Software Engineering</t>
  </si>
  <si>
    <t>Proceedings of the Fourth International Workshop on Games and Software Engineering</t>
  </si>
  <si>
    <t>games and software engineering, loop invariants, data structure visualization, formal verification, program visualization, software verification games</t>
  </si>
  <si>
    <t>50–56</t>
  </si>
  <si>
    <t>Games Based on Active NFC Objects: Model and Security Requirements</t>
  </si>
  <si>
    <t>Proceedings of the 2015 International Workshop on Network and Systems Support for Games</t>
  </si>
  <si>
    <t>Building Casual Game SDKS for Teaching CS1/2: A Case Study</t>
  </si>
  <si>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</si>
  <si>
    <t>casual games, API design, computer science education, API, programming, CS1/2</t>
  </si>
  <si>
    <t>Sung, Kelvin; Nash, Rob &amp; Pace, Jason</t>
  </si>
  <si>
    <t>129–143</t>
  </si>
  <si>
    <t>Number of appearances</t>
  </si>
  <si>
    <t>Exclusion Criteria by Title</t>
  </si>
  <si>
    <t>The Clinical Testing Of The Serious Game Digest-Inn: A Tool To Increase Diet Adherence In Overweight Individuals</t>
  </si>
  <si>
    <t>Casanova: A Simple, High-Performance Language For Game Development</t>
  </si>
  <si>
    <t>Taxonomy Of Game Development Approaches</t>
  </si>
  <si>
    <t>Android Malware Detection Based On System Calls Analysis And Cnn Classification</t>
  </si>
  <si>
    <t>Stress Analysis Of A Computer Game Player Using Electroencephalogram</t>
  </si>
  <si>
    <t>Early Usability In Model-Driven Game Development</t>
  </si>
  <si>
    <t>A Trust-Based Game Theoretical Model For Cooperative Intrusion Detection In Multi-Cloud Environments</t>
  </si>
  <si>
    <t>Shopping For Game Levels: A Visual Analytics Approach To Exploring Procedurally Generated Content</t>
  </si>
  <si>
    <t>Learning Alphabets And Numbers From Hand Motion Trajectories For Visually Impaired Children</t>
  </si>
  <si>
    <t>The Effects Of An Educational Video Game On Elementary School Students’ Engagement And Motivation In Pre Inca Cultures Learning</t>
  </si>
  <si>
    <t>Personalized Advertisement In The Video Games Using Deep Social Network Sentiment Analysis</t>
  </si>
  <si>
    <t>Developing A Game-Based Learning For Branch And Bound Algorithm</t>
  </si>
  <si>
    <t>Adding Variety In Npcs Behaviour Using Emotional States And Genetic Algorithms: The Genie Project</t>
  </si>
  <si>
    <t>Game Design Framework: A Pilot Study On Users' Perceptions</t>
  </si>
  <si>
    <t>Games Design And Integration With User'S Emotion</t>
  </si>
  <si>
    <t>Towards An Effective Modelling And Development Of Educational Games With Subject-Matter: A Multi-Domain Framework</t>
  </si>
  <si>
    <t>An Analysis Of Educational Games Design Frameworks From Software Engineering Perspective</t>
  </si>
  <si>
    <t>How To Launch A Successful Video Game: A Framework</t>
  </si>
  <si>
    <t>Beyond Upload And Download: Enabling Game Design 2.0</t>
  </si>
  <si>
    <t>Towards Democratizing Computer Science Education Through Social Game Design</t>
  </si>
  <si>
    <t>Enabling Cooperative Educational Game Design On The Web</t>
  </si>
  <si>
    <t>Hacking Masculine Cultures – Career Ambitions Of Female Young Professionals In A Video Game Company</t>
  </si>
  <si>
    <t>Open Source Computer Game Application: An Empirical Analysis Of Quality Concerns</t>
  </si>
  <si>
    <t>In Situ Visualization For Laser Plasma Interaction Simulations</t>
  </si>
  <si>
    <t>From Technomania To The School Of Things: Taking Control Of Your Own Game</t>
  </si>
  <si>
    <t>Effects Of Eye Health Among Youngster While Playing Computer Game</t>
  </si>
  <si>
    <t>Supporting Children'S Learning Of Probability Through Video Game Programming</t>
  </si>
  <si>
    <t>Eeg-Based Emotion Estimation With Different Deep Learning Models</t>
  </si>
  <si>
    <t>Database For An Emotion Recognition System Based On Eeg Signals And Various Computer Games – Gameemo</t>
  </si>
  <si>
    <t>Ai-Enabled High-Level Layer For Posture Recognition Using The Azure Kinect In Unity3D</t>
  </si>
  <si>
    <t>Comparative Api Complexity Analysis Of Two Platforms For Networked Multiplayer Games Using A Reference Game</t>
  </si>
  <si>
    <t>Experience With Aoab Methodology In Mobile Computing Module</t>
  </si>
  <si>
    <t>The Impact Of Using Educational Gamification In Mobile Computing Course: A Case Study</t>
  </si>
  <si>
    <t>Arbiter Work Stealing For Parallelizing Games On Heterogeneous Computing Environments</t>
  </si>
  <si>
    <t>Applying Software Product Lines To Multiplatform Video Games</t>
  </si>
  <si>
    <t>Helping Developers To Look Deeper Inside Game Sessions</t>
  </si>
  <si>
    <t>A Process Framework For Serious Games Development For Motor Rehabilitation Therapy</t>
  </si>
  <si>
    <t>Empirical Investigation Of Key Business Factors For Digital Game Performance</t>
  </si>
  <si>
    <t>A Digital Game Maturity Model (Dgmm)</t>
  </si>
  <si>
    <t>A Consumer Perspective On Digital Games: Factors For Successful Game Development</t>
  </si>
  <si>
    <t>Fun Academic Cloud Computing: A Framework To Learn And Play Using Cloud Computing</t>
  </si>
  <si>
    <t>Practical Insights Into The Design Of Future Disaster Response Training Simulations</t>
  </si>
  <si>
    <t>Game Authentication Based On Behavior Pattern</t>
  </si>
  <si>
    <t>Arabie Sign Language Recognition Using The Microsoft Kinect</t>
  </si>
  <si>
    <t>Qos-Aware Resource Management In Sdn-Based Interclouds: A Software Cybernetics Perspective</t>
  </si>
  <si>
    <t>Defining Effectiveness Of Digital Game-Based Learning: A Socio-Cognitive Approach</t>
  </si>
  <si>
    <t>An Inclusive Framework For Developing A Car Racing Simulator Game Using Artificial Intelligence Techniques And Usability Principles</t>
  </si>
  <si>
    <t>Satisficing Collaborative Decision Making And Controlling For Airport Management</t>
  </si>
  <si>
    <t>Video Game Scenery Analysis With Eye Tracking</t>
  </si>
  <si>
    <t>Altriras: A Computer Game For Training Children With Autism Spectrum Disorder In The Recognition Of Basic Emotions</t>
  </si>
  <si>
    <t>The Design And Development Of Empathetic Serious Games For Dyslexia: Bci Arabic Phonological Processing Training Systems</t>
  </si>
  <si>
    <t>Parameters For Video Games For The Treatment Of Mental Illness In Children</t>
  </si>
  <si>
    <t>The Importance Of Social Relations For Well-Being Change In Old Age – Do Game Preferences Change As Well?</t>
  </si>
  <si>
    <t>Fostering Creativity In The Mixed-Initiative Evolutionary Dungeon Designer</t>
  </si>
  <si>
    <t>Poolliveaid: Augmented Reality Pool Table To Assist Inexperienced Players</t>
  </si>
  <si>
    <t>Automatic Layout Code Generation For Android Applications With Multiple Orientation Support</t>
  </si>
  <si>
    <t>Data Analytics With Mlv-Viewer</t>
  </si>
  <si>
    <t>Evaluation Of Graphical User Interfaces Guidelines For Virtual Reality Games</t>
  </si>
  <si>
    <t>Extending The Theory Of Planned Behavior (Tpb) To Explain Online Game Playing Among Malaysian Undergraduate Students</t>
  </si>
  <si>
    <t>Improving The Working Memory During Early Childhood Education Through The Use Of An Interactive Gesture Game-Based Learning Approach</t>
  </si>
  <si>
    <t>Formal Procedural Content Generation In Games Driven By Social Analyses</t>
  </si>
  <si>
    <t>Generation Of Game Contents By Social Media Analysis And Mas Planning</t>
  </si>
  <si>
    <t>Gliese-A Framework For Experimental Game Development</t>
  </si>
  <si>
    <t>An Empirical Investigation On The Impact Of Design Pattern Application On Computer Game Defects</t>
  </si>
  <si>
    <t>Building And Mining A Repository Of Design Pattern Instances: Practical And Research Benefits</t>
  </si>
  <si>
    <t>Strategic Interaction Analysis Of Privacy-Sensitive End-Users Of Cloud-Based Mobile Apps</t>
  </si>
  <si>
    <t>Ithink: A Library For Classical Planning In Video-Games</t>
  </si>
  <si>
    <t>Developing Serious Games For Cultural Heritage: A State-Of-The-Art Review</t>
  </si>
  <si>
    <t>A Classification Of Scripting Systems For Entertainment And Serious Computer Games</t>
  </si>
  <si>
    <t>Choosing The Infrastructure For Entertainment And Serious Computer Games - A Whiteroom Benchmark For Game Engine Selection</t>
  </si>
  <si>
    <t>Aiming High: Undergraduate Research Projects In Computer Graphics And Animation</t>
  </si>
  <si>
    <t>Design And Development Of “Battle Drone” Computer-Based Trading Card Game (Ctcg)</t>
  </si>
  <si>
    <t>A Framework To Design, Develop, And Evaluate Immersive And Collaborative Serious Games In Cultural Heritage</t>
  </si>
  <si>
    <t>Codeadventure: An Adventure Game For Computer Science Education</t>
  </si>
  <si>
    <t>Fiero And Flow In Online Competitive Gaming: The Gaming Engagement Framework</t>
  </si>
  <si>
    <t>Representation And Frequency Of Player Choice In Player-Oriented Dynamic Difficulty Adjustment Systems</t>
  </si>
  <si>
    <t>Tight Integration Of Rule-Based Tools In Game Development</t>
  </si>
  <si>
    <t>Relation Between Cybernetics And Information Security: From Norbert Wiener’S Perspectives</t>
  </si>
  <si>
    <t>Safe Science Classrooms: Teacher Training Through Serious Educational Games</t>
  </si>
  <si>
    <t>Datamining To Alert The Formation Of Women Objectification Stereotypes In Video Games</t>
  </si>
  <si>
    <t>Program Wars A Card Game For Learning Programming And Cybersecurity Concepts</t>
  </si>
  <si>
    <t>A Game Player Expertise Level Classification System Using Electroencephalography (Eeg)</t>
  </si>
  <si>
    <t>Classification Of Expert-Novice Level Of Mobile Game Players Using Electroencephalography</t>
  </si>
  <si>
    <t>Mda Approach For Reusability In Serious Game And E-Learning Design</t>
  </si>
  <si>
    <t>The 51% Attack On Blockchains: A Mining Behavior Study</t>
  </si>
  <si>
    <t>Steam'S Early Access Model: A Study On Consumers' Perspective</t>
  </si>
  <si>
    <t>A Tale Of Two Online Communities: Fostering Collaboration And Creativity In Scientists And Children</t>
  </si>
  <si>
    <t>Using Affective Computing To Automatically Adapt Serious Games For Rehabilitation</t>
  </si>
  <si>
    <t>Generalized Nash Equilibria For The Service Provisioning Problem In Multi-Cloud Systems</t>
  </si>
  <si>
    <t>Conquer The Net: An Educational Computer Game To Learn The Basic Configuration Of Networking Components</t>
  </si>
  <si>
    <t>Development Of Encantasya: War Of The Four Kingdoms</t>
  </si>
  <si>
    <t>Enhancing The Monte Carlo Tree Search Algorithm For Video Game Testing</t>
  </si>
  <si>
    <t>Automated Video Game Testing Using Synthetic And Humanlike Agents</t>
  </si>
  <si>
    <t>Programming Is Fun! A Survey Of The Steam Digital Distribution Platform</t>
  </si>
  <si>
    <t>Testing Autonomous Robot Control Software Using Procedural Content Generation</t>
  </si>
  <si>
    <t>Learning To Select Mates In Evolving Non-Playable Characters</t>
  </si>
  <si>
    <t>Game Design Document Format For Video Games With Passive Dynamic Difficulty Adjustment</t>
  </si>
  <si>
    <t>Are We Playing Yet? A Review Of Gamified Enterprise Systems</t>
  </si>
  <si>
    <t>The Trails Of Just Cause 2: Spatio-Temporal Player Profiling In Open-World Games</t>
  </si>
  <si>
    <t>Preparing Primary School Teachers For Teaching Computational Thinking: A Systematic Review</t>
  </si>
  <si>
    <t>Legacy Code: Studying How (Amateur) Game Developers Used Graphic Adventure Creator</t>
  </si>
  <si>
    <t>Development Of Ecocampus: A Prototype System For Sustainable Building Design Education</t>
  </si>
  <si>
    <t>An Optimization Of Cps Model In Computer Games Development For Non Programmers</t>
  </si>
  <si>
    <t>A Multi-User Virtual Laboratory Environment For Gear Train Design</t>
  </si>
  <si>
    <t>Digital Addiction: Systematic Review Of Computer Game Addiction Impact On Adolescent Physical Health</t>
  </si>
  <si>
    <t>Developing Games For Non-Leisure Contexts: Identification Of Challenges And Research Gaps</t>
  </si>
  <si>
    <t>A Formal Model Of Patrolling Game And Its Agent-Based Simulation Using Jason</t>
  </si>
  <si>
    <t>Development Of A Puzzle Game To Learn Coding For Elementary Students</t>
  </si>
  <si>
    <t>A Framework To Create Conversational Agents For The Development Of Video Games By End-Users</t>
  </si>
  <si>
    <t>Diabetic Mario: Designing And Evaluating Mobile Games For Diabetes Education</t>
  </si>
  <si>
    <t>Designing Mobile Games For Improving Self-Esteem In Children With Adhd</t>
  </si>
  <si>
    <t>A Swarm Intelligence Algorithm Based Game Theory</t>
  </si>
  <si>
    <t>Analyzing Video Game Completion Achievements Implications For Game Project Scope</t>
  </si>
  <si>
    <t>Estimating The Value Of Multiplayer Modes In Video Games: An Analysis Of Sales, Ratings, And Utilization Rates</t>
  </si>
  <si>
    <t>Improving Video Game Project Scope Decisions With Data: An Analysis Of Achievements And Game Completion Rates</t>
  </si>
  <si>
    <t>Comparing Multiple Game Engine Designs To Develop A Unified, Abstract Layer For Supporting Multiple Game Play Scenarios</t>
  </si>
  <si>
    <t>Personalised Gaming: A Motivation And Overview Of Literature</t>
  </si>
  <si>
    <t>Phydslk: A Model-Driven Framework For Generating Exergames</t>
  </si>
  <si>
    <t>Retrieving Objective Indicators From Student Logs In Virtual Worlds</t>
  </si>
  <si>
    <t>Classification Of Affective Data To Evaluate The Level Design In A Role-Playing Videogame</t>
  </si>
  <si>
    <t>Textual Adventures: Writing And Game Development In The Undergraduate Classroom</t>
  </si>
  <si>
    <t>Codemetrpolis - A Minecraft Based Collaboration Tool For Developers</t>
  </si>
  <si>
    <t>Codemetropolis ' Code Visualisation In Minecraft</t>
  </si>
  <si>
    <t>Autonomous Acquisition Of Behavior Trees For Robot Control</t>
  </si>
  <si>
    <t>Driving Behavior Simulator Of Lane Changing Using User-Designed Interface</t>
  </si>
  <si>
    <t>A Framework For Integrating Software Design Patterns With Game Design Framework</t>
  </si>
  <si>
    <t>Admission Control In Cloud Computing Using Game Theory</t>
  </si>
  <si>
    <t>Wiiplay: A 3D Third Person Game In Xna</t>
  </si>
  <si>
    <t>A Real-Time Game Streaming Optimization Technique Based On Layer Caching</t>
  </si>
  <si>
    <t>A Perspective On Blending Programming Environments And Games: Beyond Points, Badges, And Leaderboards</t>
  </si>
  <si>
    <t>First Time User Experiences In Mobile Games: An Evaluation Of Usability</t>
  </si>
  <si>
    <t>Review Of Serious Games To Educate On Gender Equality</t>
  </si>
  <si>
    <t>Modeling Of Video Games Using Workflow Nets And State Graphs</t>
  </si>
  <si>
    <t>A Timed Petri Net Model To Specify Scenarios Of Video Games</t>
  </si>
  <si>
    <t>Formal Approach Based On Petri Nets For Modeling And Verification Of Video Games</t>
  </si>
  <si>
    <t>Cultures Of Participation In The Digital Age: From Have To" To "Want To" Participate"</t>
  </si>
  <si>
    <t>Artificial Intelligence And Mobile Programming Courses For A Video Game Development Program In Chile</t>
  </si>
  <si>
    <t>Matelogic: Interactive Mathematical Learning Based On Challenges</t>
  </si>
  <si>
    <t>Can Game-Based Therapies Be Trusted? Is Game-Based Education Effective? A Systematic Review Of The Serious Games For Health And Education</t>
  </si>
  <si>
    <t>Size Estimation Of Puzzle Games</t>
  </si>
  <si>
    <t>Learning Agents In Board Games</t>
  </si>
  <si>
    <t>Interactively Verifying Absence Of Explicit Information Flows In Android Apps</t>
  </si>
  <si>
    <t>A Framework For Games-Based Construction Learning: A Text-Based Programming Languages Approach</t>
  </si>
  <si>
    <t>Students' Conceptions Of Object-Oriented Programming In The Context Of Game Designing In Computing Education: Design Of A Ph.D. Research Project To Explore Students' Conceptions In A Long-Term Study</t>
  </si>
  <si>
    <t>How Players Lose Interest In Playing A Game: An Empirical Study Based On Distributions Of Total Playing Times</t>
  </si>
  <si>
    <t>A Case For Protecting Computer Games With Sgx</t>
  </si>
  <si>
    <t>Formation Preserving Path Finding In 3-D Terrains</t>
  </si>
  <si>
    <t>Automated Game Balancing Of Asymmetric Video Games</t>
  </si>
  <si>
    <t>Automatic Gameplay Testing For Message Passing Architectures</t>
  </si>
  <si>
    <t>Evaluation Of The Game Development Process Of A Location-Based Mobile Game</t>
  </si>
  <si>
    <t>How A Remote Video Game Coding Camp Improved Autistic College Students' Self-Efficacy In Communication</t>
  </si>
  <si>
    <t>Simscrumf: A Game For Supporting The Process Of Teaching Scrum</t>
  </si>
  <si>
    <t>Jerboa: A Graph Transformation Library For Topology-Based Geometric Modeling</t>
  </si>
  <si>
    <t>A Large-Scale, Longitudinal Study Of User Profiles In World Of Warcraft</t>
  </si>
  <si>
    <t>A Cooperative Game For Online Cloud Federation Formation Based On Security Risk Assessment</t>
  </si>
  <si>
    <t>Towards A Model To Meet Players’ Preferences In Games</t>
  </si>
  <si>
    <t>Improving Priority Promotion For Parity Games</t>
  </si>
  <si>
    <t>Playing Design: A Case Study On Applying Gamification To Construct A Serious Game With Youngsters At Social Risk</t>
  </si>
  <si>
    <t>Animal Crossing: New Horizons Meets “Maslow'S Pyramid”</t>
  </si>
  <si>
    <t>Augmenting Automated Game Testing With Deep Reinforcement Learning</t>
  </si>
  <si>
    <t>Hedonic Information Systems: What We Know And What We Don'T Know</t>
  </si>
  <si>
    <t>Designing Engaging Computer Based Simulation Games For Increasing Societal Resilience To Payment System Disruptions</t>
  </si>
  <si>
    <t>Introducing Gamification Into E-Learning University Courses</t>
  </si>
  <si>
    <t>Influence, Principles And Good Practice Of Computer Game Elements: Mechanics And Dynamics</t>
  </si>
  <si>
    <t>Controlling First-Person Character Movement: A Low-Cost Camera-Based Tracking Alternative For Virtual Reality</t>
  </si>
  <si>
    <t>Variability Modeling In The Automated System For Authoring Intelligent Adaptive Applications On The Basis Of Three-Dimensional Graphics</t>
  </si>
  <si>
    <t>An Implementation Of A Structured And Highly Engaging Learning Environment On Educational Games For Elementary Education</t>
  </si>
  <si>
    <t>Collection-Focused Parallelism</t>
  </si>
  <si>
    <t>Three Apps For Shooting Sports: The Design, Development, And Deployment</t>
  </si>
  <si>
    <t>Quests To Mastery</t>
  </si>
  <si>
    <t>An Exploration Of The Professional Development Potential Of Living World Games</t>
  </si>
  <si>
    <t>Saga: A Dsl For Story Management</t>
  </si>
  <si>
    <t>Playing Games With Observation, Dependency And Agency In A New Environment For Making Construals</t>
  </si>
  <si>
    <t>Making Construals As A New Digital Skill: Dissolving The Program - And The Programmer - Interface</t>
  </si>
  <si>
    <t>Board Game Strategies In Introductory Computer Science</t>
  </si>
  <si>
    <t>Learning Ai Techniques Through Bot Programming For A Turn-Based Strategy Game</t>
  </si>
  <si>
    <t>Abc3D - Using An Augmented Reality Mobile Game To Enhance Literacy In Early Childhood</t>
  </si>
  <si>
    <t>An Analysis Of Ludo Board Game Play On Smartphones</t>
  </si>
  <si>
    <t>Automatic Generation Of Adaptive, Educational And Multimedia Computer Games</t>
  </si>
  <si>
    <t>Method For Selecting An Engagement Index For A Specific Type Of Game Using Cognitive Neuroscience</t>
  </si>
  <si>
    <t>Developing An Integrated Approach For The Scenario-Based Management Of Simulation Games</t>
  </si>
  <si>
    <t>Learning Space Conceptual Model For Computing Games Developers</t>
  </si>
  <si>
    <t>Clustering-Based Online Player Modeling</t>
  </si>
  <si>
    <t>Blender: Experience Of Using Rad Tools For 3D Games Design</t>
  </si>
  <si>
    <t>From 2D To Consoles: A Three-Semester Computer Game Development Curriculum</t>
  </si>
  <si>
    <t>Biofeedback Implementation In A Video Game Environment</t>
  </si>
  <si>
    <t>Code Hunt: Experience With Coding Contests At Scale</t>
  </si>
  <si>
    <t>Learning Programming With Peer Support, Games, Challenges And Scratch</t>
  </si>
  <si>
    <t>Using Educational Game Design To Teach Software Engineering</t>
  </si>
  <si>
    <t>A Fine-Grained Requirement Traceability Evolutionary Algorithm: Kromaia, A Commercial Video Game Case Study</t>
  </si>
  <si>
    <t>An Evolutionary Approach For Generating Software Models: The Case Of Kromaia In Game Software Engineering</t>
  </si>
  <si>
    <t>Applicability Of Gpgpu Computing To Real-Time Ai Solutions In Games</t>
  </si>
  <si>
    <t>30: 2: A Game Designed To Promote The Cardiopulmonary Resuscitation Protocol</t>
  </si>
  <si>
    <t>Mendiga: A Minimal Engine For Digital Games</t>
  </si>
  <si>
    <t>Commercial Video Games As A Resource For Mental Health: A Systematic Literature Review</t>
  </si>
  <si>
    <t>Culturally Situated Design Tools: Animated Support Tools For Mathematics</t>
  </si>
  <si>
    <t>Synchronizing Game And Ai Design In Pcg-Based Game Prototypes</t>
  </si>
  <si>
    <t>Digital Empathy Secures Frankenstein’S Monster</t>
  </si>
  <si>
    <t>Adaptation In Affective Video Games: A Literature Review</t>
  </si>
  <si>
    <t>The Apogee Software Platform For Construction Of Rich Maze Video Games For Education</t>
  </si>
  <si>
    <t>Once Upon A Time</t>
  </si>
  <si>
    <t>Expected Window Mean-Payoff</t>
  </si>
  <si>
    <t>Video Game Development In A Rush: A Survey Of The Global Game Jam Participants</t>
  </si>
  <si>
    <t>Living With Technical Debt--A Perspective From The Video Game Industry</t>
  </si>
  <si>
    <t>Detecting Video Game-Specific Bad Smells In Unity Projects</t>
  </si>
  <si>
    <t>Investigating The Potential Of Interactive Media To Encourage Engagement With Type 1 Diabetes Management</t>
  </si>
  <si>
    <t>Serious Games For Balance Improvement: A Systematic Literature Mapping</t>
  </si>
  <si>
    <t>Interactivity In Computer Games</t>
  </si>
  <si>
    <t>Digital Mind Games: Experience-Based Reflections On Design And Interface Features Supporting The Development Of Reasoning Skills</t>
  </si>
  <si>
    <t>An Update To The Systematic Literature Review Of Empirical Evidence Of The Impacts And Outcomes Of Computer Games And Serious Games</t>
  </si>
  <si>
    <t>Heuristic Evaluation Of A Mmorpg: Guild Wars 2</t>
  </si>
  <si>
    <t>Processes And Models For Serious Game Design And Development</t>
  </si>
  <si>
    <t>Semiotic Inspection Of A Game For Children With Down Syndrome</t>
  </si>
  <si>
    <t>Productive Gaming</t>
  </si>
  <si>
    <t>Interoperability Standards For Pervasive Games</t>
  </si>
  <si>
    <t>Strategy Representation By Decision Trees In Reactive Synthesis</t>
  </si>
  <si>
    <t>Activate Your Gaim: A Toolkit For Input In Active Games</t>
  </si>
  <si>
    <t>Embodied Design Of Dance Visualisations</t>
  </si>
  <si>
    <t>Robotic Interactive Visualization Experimentation Technology (Rivet): Game-Based Simulation For Human-Robot Interaction Research</t>
  </si>
  <si>
    <t>Emphasizing Soft Skills And Team Development In An Educational Digital Game Design Course</t>
  </si>
  <si>
    <t>Developing Game-Playing Agents That Adapt To User Strategies: A Case Study</t>
  </si>
  <si>
    <t>Earth And Planetary System Science Game Engine</t>
  </si>
  <si>
    <t>Reconciling White-Box And Black-Box Perspectives On Behavioral Self-Adaptation</t>
  </si>
  <si>
    <t>From 3D Reconstruction To Virtual Reality: A Complete Methodology For Digital Archaeological Exhibition</t>
  </si>
  <si>
    <t>Developing A Robot Hip-Hop Dance Game To Engage Rural Minorities In Computer Science</t>
  </si>
  <si>
    <t>An Evaluation Of Videogame Network Architecture Performance And Security</t>
  </si>
  <si>
    <t>A State Saturation Attack Against Massively Multiplayer Online Videogames</t>
  </si>
  <si>
    <t>Autonomous Virtual Player In A Video Game Imitating Human Players: The Orion Framework</t>
  </si>
  <si>
    <t>Introducing Design Patterns And Best Practices In Unity</t>
  </si>
  <si>
    <t>Rapid Skill Capture In A First-Person Shooter</t>
  </si>
  <si>
    <t>Games For Health: An Opinion</t>
  </si>
  <si>
    <t>Bug Hide-And-Seek: An Educational Game For Investigating Verification Accuracy In Software Tests</t>
  </si>
  <si>
    <t>Saphire: Sandboxing Php Applications With Tailored System Call Allowlists</t>
  </si>
  <si>
    <t>Use Of Playing And Training Software Complexes In The Lawyers Preparation</t>
  </si>
  <si>
    <t>Monitoring Of Patient Fluid Intake Using The Xbox Kinect</t>
  </si>
  <si>
    <t>Uos: A Resource Rerouting Middleware For Ubiquitous Games</t>
  </si>
  <si>
    <t>Cloudification Of Virtual Reality Gliding Simulation Game</t>
  </si>
  <si>
    <t>Using 3-D Video Game Technology In Channel Modeling</t>
  </si>
  <si>
    <t>Integrating Serious Games As Learning Resources In A Software Project Management Course: The Case Of Prodec</t>
  </si>
  <si>
    <t>Recommendation Of Videogames With Fuzzy Logic</t>
  </si>
  <si>
    <t>Investigating Crowd Creativity In Online Music Communities</t>
  </si>
  <si>
    <t>Collaboration Success Factors In An Online Music Community</t>
  </si>
  <si>
    <t>Visualizing Emotional Requirements</t>
  </si>
  <si>
    <t>An Introduction To Experience Requirements</t>
  </si>
  <si>
    <t>A Proposal For Cognitive Gameplay Requirements</t>
  </si>
  <si>
    <t>A Report On Select Research Opportunities In Requirements Engineering For Videogame Development</t>
  </si>
  <si>
    <t>Experience Requirements In Video Games: Definition And Testability</t>
  </si>
  <si>
    <t>Applicability Of A Cyberbullying Videogame As A Teacher Tool: Comparing Teachers And Educational Sciences Students</t>
  </si>
  <si>
    <t>Serious Games To Prevent And Detect Bullying And Cyberbullying: A Systematic Serious Games And Literature Review</t>
  </si>
  <si>
    <t>Development Of A Nao Humanoid Robot Able To Play Tic-Tac-Toe Game On A Tactile Tablet</t>
  </si>
  <si>
    <t>Undertaking: A Business Game For 21St-Century Undergraduate Skills</t>
  </si>
  <si>
    <t>What Is A Visual Novel?</t>
  </si>
  <si>
    <t>Pair Programming In Middle School: Variations In Interactions And Behaviors</t>
  </si>
  <si>
    <t>Simulation Based Software Development For Smart Phones</t>
  </si>
  <si>
    <t>Agile Software Development Process Applied To The Serious Games Development For Children From 7 To 10 Years Old</t>
  </si>
  <si>
    <t>Downtown, A Subway Adventure: Using Learning Analytics To Improve The Development Of A Learning Game For People With Intellectual Disabilities</t>
  </si>
  <si>
    <t>A Framework For The Development Of Pedagogical Process Simulators (P2Si) Using Explanatory Models And Gamification</t>
  </si>
  <si>
    <t>Patterns Of Play: Play-Personas In User-Centred Game Development</t>
  </si>
  <si>
    <t>Eliciting Emotions In Design Of Games - A Theory Driven Approach</t>
  </si>
  <si>
    <t>Game Play In Virtual Reality Driving Simulation Involving Head-Mounted Display And Comparison To Desktop Display</t>
  </si>
  <si>
    <t>Toward A Theory Of Game-Media Literacy: Playing And Building As Reading And Writing</t>
  </si>
  <si>
    <t>Supporting Team Work In Game Design: Better - Better Team Relationships</t>
  </si>
  <si>
    <t>Psychomotor Skills Measurement For Surgery Training Using Game-Based Methods</t>
  </si>
  <si>
    <t>Radically Simplifying Game Engines: Ai Emotions Game Self-Evolution</t>
  </si>
  <si>
    <t>Trackgen: An Interactive Track Generator For Torcs And Speed-Dreams</t>
  </si>
  <si>
    <t>Model-Driven Approach Of Virtual Interactive Environments For Enhanced User Experience</t>
  </si>
  <si>
    <t>Accounting Digital Gameś Effectiveness: A Structural Equation Modeling Approach</t>
  </si>
  <si>
    <t>Valerie: A Guide To Qualitative Evaluation Of Player Experience In Location-Based Games Using Interviews</t>
  </si>
  <si>
    <t>A Game To Aid Behavioural Education</t>
  </si>
  <si>
    <t>Teaching Approach For The Development Of Virtual Reality Videogames</t>
  </si>
  <si>
    <t>Videogame Development Training Approach: A Virtual Reality And Open-Source Perspective</t>
  </si>
  <si>
    <t>Design And Evaluation Of A Virtual Reality Serious Game</t>
  </si>
  <si>
    <t>Iplus A User-Centered Methodology For Serious Games Design</t>
  </si>
  <si>
    <t>Naked And On Fire: Examining Player Agency Experiences In Narrative-Focused Gameplay</t>
  </si>
  <si>
    <t>An Analysis Of Majority Voting In Homogeneous Groups For Checkers: Understanding Group Performance Through Unbalance</t>
  </si>
  <si>
    <t>Multidimensional Evaluation Of User Interfaces Usability Enriched With Decision Support Systems Analysis</t>
  </si>
  <si>
    <t>Multi-Reality Games: An Experience Across The Entire Reality-Virtuality Continuum</t>
  </si>
  <si>
    <t>Intermediated Reality</t>
  </si>
  <si>
    <t>Epistatic Signaling And Minority Games, The Adversarial Dynamics In Social Technological Systems</t>
  </si>
  <si>
    <t>An Approach To Validate Crowd Simulation Software: A Case Study On Crowdsim</t>
  </si>
  <si>
    <t>Computer Games As Learning Tools: Teachers Attitudes &amp; Behaviors</t>
  </si>
  <si>
    <t>Passing A Hide-And-Seek Third-Person Turing Test</t>
  </si>
  <si>
    <t>Htn Or State Space - Who Should Do Planning In Your Game?</t>
  </si>
  <si>
    <t>Creando – Platform For Game Experiences Base On Pervasive Narrative In Closed Spaces: An Educational Experience</t>
  </si>
  <si>
    <t>Experimental Evaluation Of Teaching Recursion In A Video Game</t>
  </si>
  <si>
    <t>Designing Video Games For The Blind: Results Of An Empirical Study</t>
  </si>
  <si>
    <t>Comparing Data From A Computer Based Intervention Program For Patients With Alzheimer'S Disease</t>
  </si>
  <si>
    <t>Motivational Strategies And Approaches For Single And Multi-Player Exergames: A Social Perspective</t>
  </si>
  <si>
    <t>Emerson: Scripting For Federated Virtual Worlds</t>
  </si>
  <si>
    <t>Using Cuda In Xna Games Development</t>
  </si>
  <si>
    <t>Job-Level Computing With Boinc Support</t>
  </si>
  <si>
    <t>Augmented Reality And Usability Best Practices: A Systematic Literature Mapping For Educational Videogames</t>
  </si>
  <si>
    <t>Pair-Programming Curriculum Development Of Motion-Based Game For Enhancing Computational Thinking Skills</t>
  </si>
  <si>
    <t>Differentia: Visualizing Incremental Game Design Changes</t>
  </si>
  <si>
    <t>Vectorforce: A Video Game Project</t>
  </si>
  <si>
    <t>Challenging Stereotypes And Changing Attitudes: The Effect Of A Brief Programming Encounter On Adults' Attitudes Toward Programming</t>
  </si>
  <si>
    <t>Efficient And Dynamic Algorithms For Alternating Büchi Games And Maximal End-Component Decomposition</t>
  </si>
  <si>
    <t>Quantitative Temporal Simulation And Refinement Distances For Timed Systems</t>
  </si>
  <si>
    <t>Improved Algorithms For One-Pair And K-Pair Streett Objectives</t>
  </si>
  <si>
    <t>Conditionally Optimal Algorithms For Generalized Büchi Games</t>
  </si>
  <si>
    <t>Improved Algorithms For Parity And Streett Objectives</t>
  </si>
  <si>
    <t>Corrupted: A Game To Teach Programming Concepts</t>
  </si>
  <si>
    <t>Interactive Surfaces For Collaborative Software Design</t>
  </si>
  <si>
    <t>Physiological Computing Gaming: Use Of Electrocardiogram As An Input For Video Gaming</t>
  </si>
  <si>
    <t>Tracking Hand Movements And Detecting Grasp</t>
  </si>
  <si>
    <t>Developing An Interactive Video Game-Based Learning Environment</t>
  </si>
  <si>
    <t>Developing The Immersive Learning Environment By Integrating The Interactive Video And Ubiquitous Technologies</t>
  </si>
  <si>
    <t>The Game Model And The Probability Algorithm Of Einstein Chess</t>
  </si>
  <si>
    <t>Multi-User Mobile Cloud Offloading Game With Computing Access Point</t>
  </si>
  <si>
    <t>A Friendly Game Development Tool For Game Designer</t>
  </si>
  <si>
    <t>An Extended Technology Acceptance Model For Mobile Social Gaming Service Popularity Analysis</t>
  </si>
  <si>
    <t>Context-Aware Mixed Reality: A Learning-Based Framework For Semantic-Level Interaction</t>
  </si>
  <si>
    <t>Learning-Based Video Game Development In Mlp@Uom: An Overview</t>
  </si>
  <si>
    <t>Investigating The Effect Of Agency On Learning From Worked Examples, Erroneous Examples And Problem Solving</t>
  </si>
  <si>
    <t>Multi-Bitrate Video Caching And Processing In Edge Computing: A Stackelberg Game Approach</t>
  </si>
  <si>
    <t>Automated Video Game World Map Synthesis By Model-Based Techniques</t>
  </si>
  <si>
    <t>Glib: Towards Automated Test Oracle For Graphically-Rich Applications</t>
  </si>
  <si>
    <t>Impact Of Temporary Fork On The Evolution Of Mining Pools In Blockchain Networks: An Evolutionary Game Analysis</t>
  </si>
  <si>
    <t>A Comparison Of Python And Java Capabilities On Somatosensory Game For Cloud-Based Rehabilitation System</t>
  </si>
  <si>
    <t>Role-Playing Computer Game To Improve Speech Ability Of Down Syndrome Children</t>
  </si>
  <si>
    <t>Remix And Play: Lessons From Rule Variants In Texas Hold'Em And Halo 2</t>
  </si>
  <si>
    <t>Automated Design Of Architectural Layouts Using A Multi-Objective Evolutionary Algorithm</t>
  </si>
  <si>
    <t>Collaboration In The Living Room Or How Couples Design Together</t>
  </si>
  <si>
    <t>Which One Works Better? Testing Outcomes Of Using A Somatosensory Game Intervention And A Chair-Based Exercise Program On Elderly</t>
  </si>
  <si>
    <t>Database Caching For Job-Level Computing</t>
  </si>
  <si>
    <t>Technical Sentiment Analysis. Measuring Advantages And Drawbacks Of New Products Using Social Media</t>
  </si>
  <si>
    <t>Virtual Facial Expression Recognition Using Deep Cnn With Ensemble Learning</t>
  </si>
  <si>
    <t>Building Extensible 3D Interaction Metadata With Interaction Interface Concept</t>
  </si>
  <si>
    <t>Investigation Of Game Preference In The University Student</t>
  </si>
  <si>
    <t>A Game Engine Designed To Simplify 2D Video Game Development</t>
  </si>
  <si>
    <t>Improving Software Quality Through Design Patterns: A Case Study Of Adaptive Games And Auto Dynamic Difficulty</t>
  </si>
  <si>
    <t>Software Design Patterns For Enabling Auto Dynamic Difficulty In Video Games</t>
  </si>
  <si>
    <t>Bringing Auto Dynamic Difficulty To Commercial Games: A Reusable Design Pattern Based Approach</t>
  </si>
  <si>
    <t>Developing Educational Game For Collaborative Learning</t>
  </si>
  <si>
    <t>Helios: An Html5 Game Teaching Proportional Reasoning To Child Players</t>
  </si>
  <si>
    <t>Promoting Sex Education Among Teenagers Through An Interactive Game: Reasons For Success And Implications</t>
  </si>
  <si>
    <t>Brain-Computer Interface Technology And Development: The Emergence Of Imprecise Brainwave Headsets In The Commercial World</t>
  </si>
  <si>
    <t>Effects Of The Digital Game-Development Approach On Elementary School Students' Learning Motivation, Problem Solving, And Learning Achievement</t>
  </si>
  <si>
    <t>Cloud Gaming: A Green Solution To Massive Multiplayer Online Games</t>
  </si>
  <si>
    <t>Serious Games For Np-Hard Problems: Challenges And Insights</t>
  </si>
  <si>
    <t>The Impact Of Visual Load On Performance In A Human-Computation Game</t>
  </si>
  <si>
    <t>Coordinating Dialogue Systems And Stories Through Behavior Composition</t>
  </si>
  <si>
    <t>Oui, Chef!!: Supervised Learning For Novel Gameplay With Believable Ai</t>
  </si>
  <si>
    <t>Video Games As A Distributed Computing Resource</t>
  </si>
  <si>
    <t>A Model For Integrating Human Computing Into Commercial Video Games</t>
  </si>
  <si>
    <t>Dragonfly: Strengthening Programming Skills By Building A Game Engine From Scratch</t>
  </si>
  <si>
    <t>Adaptable Aging Factory For Multiple Objects And Colorations</t>
  </si>
  <si>
    <t>Duplex Narrowcasting Operations For Multipresent Groupware Avatars On Mobile Devices</t>
  </si>
  <si>
    <t>Lessons Learned And Recommended Strategies For Game Development Components In A Computer Literacy Course</t>
  </si>
  <si>
    <t>Multi-Player Online Video Games For Cognitive Rehabilitation</t>
  </si>
  <si>
    <t>Designing Serious Games For Learning Support In Medicine Studies: A Specific Method To Elicit And Formalize Requirements</t>
  </si>
  <si>
    <t>On Acid Drops And Teardrops: Observer Issues In Computational Creativity</t>
  </si>
  <si>
    <t>Multiple User Motion Capture And Systems Engineering</t>
  </si>
  <si>
    <t>Chat-Interviews As A Means To Explore Students’ Attitudes And Perceptions On Developing Video Games With Unity In Computer Science Classes</t>
  </si>
  <si>
    <t>An Alternate Reality Game For Language Learning: Arguing For Multilingual Motivation</t>
  </si>
  <si>
    <t>Videogame-Based Tool For Learning In The Motor, Cognitive And Socio-Emotional Domains For Children With Intellectual Disability</t>
  </si>
  <si>
    <t>The Angelina Videogame Design System-Part I</t>
  </si>
  <si>
    <t>The Angelina Videogame Design System - Part Ii</t>
  </si>
  <si>
    <t>Proceedings</t>
  </si>
  <si>
    <t>3Rd International Workshop On Games And Software Engineering: Engineering Computer Games To Enable Positive, Progressive Change (Gas 2013)</t>
  </si>
  <si>
    <t>A Minimal Training Strategy To Play Flappy Bird Indefinitely With Neat</t>
  </si>
  <si>
    <t>An Approach Based On Embodied Programming To Teach Computer Science At A Secondary School</t>
  </si>
  <si>
    <t>Mono: A Computer-Supported Cooperative Tool For Digital Content Software Projects</t>
  </si>
  <si>
    <t>An Approach For Team Composition In League Of Legends Using Genetic Algorithm</t>
  </si>
  <si>
    <t>The Domain Of Parametric Hypercubes For Static Analysis Of Computer Games Software</t>
  </si>
  <si>
    <t>Organizational Gameplay: The Player As Designer Of Character Organizations</t>
  </si>
  <si>
    <t>Videogames As A Proposal For Learning In Entrepreneurship: A Systematic Review</t>
  </si>
  <si>
    <t>Kahawai: High-Quality Mobile Gaming Using Gpu Offload</t>
  </si>
  <si>
    <t>Interference-Aware Saas User Allocation Game For Edge Computing</t>
  </si>
  <si>
    <t>The Layered Sensing Operations Center: A Modeling And Simulation Approach To Developing Complex Isr Networks</t>
  </si>
  <si>
    <t>Heroes And Hooligans: The Heterogeneity Of Video Game Modders</t>
  </si>
  <si>
    <t>Design Of An Educational Adventure Game To Teach Computer Security In The Working Environment</t>
  </si>
  <si>
    <t>Promoting Parent-Child Sexual Health Dialogue With An Intergenerational Game: Parent And Youth Perspectives</t>
  </si>
  <si>
    <t>Thoroughly Approach To Upper Limb Rehabilitation Using Serious Games For Intensive Group Physical Therapy Or Individual Biofeedback Training</t>
  </si>
  <si>
    <t>Semi-Automated Serious Educational Game Generation: A Component-Based Game Engineering Approach</t>
  </si>
  <si>
    <t>Measuring How Game Feel Is Influenced By The Player Avatar'S Acceleration And Deceleration Using A 2D Platformer To Describe Players' Perception Of Controls In Videogames</t>
  </si>
  <si>
    <t>Improving The Usability In A Video Game Through Continuous Usability Evaluations</t>
  </si>
  <si>
    <t>Development Of A Method For Capturing Human Motion Using A Rgb-D Camera</t>
  </si>
  <si>
    <t>Logistics And Supply Chain Management Investigation: A Case Study</t>
  </si>
  <si>
    <t>The Magic Wardrobe: The Subversion Of The Metaphor “Coming Out Of The Closet” As An Artifact Of Resistance And Struggle In A Digital Game</t>
  </si>
  <si>
    <t>Dimensions For The Design And Evaluation Of Multimodal Videogames For The Cognition Of People Who Are Blind</t>
  </si>
  <si>
    <t>Students Teach A Computer How To Play A Game</t>
  </si>
  <si>
    <t>An Empirical Study Of Online K-12 Education For Programming Games</t>
  </si>
  <si>
    <t>Computational Games In Stem Courses: A Systematic Review Of The Literature</t>
  </si>
  <si>
    <t>Deep Learning For Adaptive Playing Strength In Computer Games</t>
  </si>
  <si>
    <t>Teaching Game Designing And Development: Pedagogy And Challenges</t>
  </si>
  <si>
    <t>A Relational Model For Playful And Smart Game Design</t>
  </si>
  <si>
    <t>Miav: An Inclusive Method For Accessibility Assessment By Visually Impaired People</t>
  </si>
  <si>
    <t>Coping Occupational Stress With Serious Game: The First Step To The Development</t>
  </si>
  <si>
    <t>Key Attributes Of Engagement In A Gamified Learning Environment</t>
  </si>
  <si>
    <t>An Improved View Frustum Culling Method Using Octrees For 3D Real-Time Rendering</t>
  </si>
  <si>
    <t>Case Study Of A Mobile Html5 Multiplayer Game Portal</t>
  </si>
  <si>
    <t>Digital Games For Math Literacy: A Systematic Literature Mapping On Brazilian Publications</t>
  </si>
  <si>
    <t>Algebright: Design Of An Avatar Customization Game-Based Learning For Algebra</t>
  </si>
  <si>
    <t>Technical Properties Of Play A Technical Analysis Of Significant Properties For Video Game Preservation</t>
  </si>
  <si>
    <t>Encore: Atari'S Second System: A Design Story</t>
  </si>
  <si>
    <t>Evolving Controllers For Mario Ai Using Grammar-Based Genetic Programming</t>
  </si>
  <si>
    <t>A Supervised Learning Approach To Build A Recommendation System For User-Generated Content In A Casual Game</t>
  </si>
  <si>
    <t>Opensource Gamification Of A Computer Science Lecture To Humanities Students</t>
  </si>
  <si>
    <t>Enhancing Spherical Photography With Videogame Visual Effects In Virtual Reality Experiences For Users With Limited Mobility</t>
  </si>
  <si>
    <t>From Video Games To Debugging Code</t>
  </si>
  <si>
    <t>A Computational Model Of The Cognitive Impact Of Decorative Elements On The Perception Of Suspense</t>
  </si>
  <si>
    <t>Optimizing Player And Viewer Amusement In Suspense Video Games</t>
  </si>
  <si>
    <t>Easing Assessment Of Game-Based Learning With 〈E-Adventure〉 And Lams</t>
  </si>
  <si>
    <t>Using E-Learning Standards In Educational Video Games</t>
  </si>
  <si>
    <t>Games For Teaching Mathematics In Nigeria: What Happens To Pupils' Engagement And Traditional Classroom Dynamics?</t>
  </si>
  <si>
    <t>An Automatic Tool To Facilitate Authoring Animation Blending In Game Engines</t>
  </si>
  <si>
    <t>Evaluation Of The User Experience And Intrinsic Motivation With Educational And Mainstream Digital Games</t>
  </si>
  <si>
    <t>Utilising An Educational Framework For The Development Of Edutainment Scenarios</t>
  </si>
  <si>
    <t>Design Methodology For Educational Games Based On Interactive Screenplays</t>
  </si>
  <si>
    <t>Using Uml To Model Educational Games</t>
  </si>
  <si>
    <t>Design Methodology For Educational Games Based On Graphical Notations: Designing Urano</t>
  </si>
  <si>
    <t>Remotely Shooting Asteroids On Our Mobile Phone</t>
  </si>
  <si>
    <t>Redesign Of The Bank Reconciliation Interface Of The Contaazul Software</t>
  </si>
  <si>
    <t>Using Computer Simulations And Games In Engineering Education: Views From The Field</t>
  </si>
  <si>
    <t>Coprostory: A Tangible Programming Tool For Children’S Collaboration</t>
  </si>
  <si>
    <t>The Placebo Effect In Digital Games: Phantom Perception Of Adaptive Artificial Intelligence</t>
  </si>
  <si>
    <t>Whatever The Emotional Experience, It'S Up To Them: Insights From Designers Of Emotionally Impactful Games</t>
  </si>
  <si>
    <t>Game Modeling Using Workflow Nets</t>
  </si>
  <si>
    <t>Pop: An Instrument To Decide On The Adoption Of Participatory Design</t>
  </si>
  <si>
    <t>The Power Of The Game As A Mediator Tool Paradigm Of Object Oriented Teaching-Learning Process</t>
  </si>
  <si>
    <t>Efficient Algorithms For Real-Time Gpu Volumetric Cloud Rendering With Enhanced Geometry</t>
  </si>
  <si>
    <t>Evolutionary Procedural Content Generation For An Endless Platform Game</t>
  </si>
  <si>
    <t>Designing For Collaboration: A Study In Intergenerational Social Game Design</t>
  </si>
  <si>
    <t>A Mapping Study On Mobile Games For Patients Of Chronic Diseases</t>
  </si>
  <si>
    <t>Descriptions - A Viable Choice For Video Game Authors</t>
  </si>
  <si>
    <t>Empathetic Games: Making Meaningful Experiences For Otherness Promotion</t>
  </si>
  <si>
    <t>The Yin And Yang Of Formative Research In Designing Serious (Exer-)Games</t>
  </si>
  <si>
    <t>Semth: An Approach To The Design Of Therapeutic Digital Games</t>
  </si>
  <si>
    <t>Data Mining Framework To Analyze The Evolution Of Computational Thinking Skills In Game Building Workshops</t>
  </si>
  <si>
    <t>Creation Of Personas By End-Users In Alcohol And Drugs Abuse Rehabilitation</t>
  </si>
  <si>
    <t>Similarities And Divergences In Electronic Game Review Texts</t>
  </si>
  <si>
    <t>Methods For Game User Research: Studying Player Behavior To Enhance Game Design</t>
  </si>
  <si>
    <t>Dropping In To Game Design: Iterations Of A Skatepark Physics Game For A Children’S Museum Exhibit</t>
  </si>
  <si>
    <t>Overlay: An Educational Disc Covering Puzzle Game</t>
  </si>
  <si>
    <t>Technology Enhanced Learning – The Wild, The Innocent And The E Street Shuffle</t>
  </si>
  <si>
    <t>Web 2.0, Technology Ownership And E-Learning In Computing Science</t>
  </si>
  <si>
    <t>Game Complexity Factor: A Collaborative Study Of Leblanc Taxonomy And Function Points Method</t>
  </si>
  <si>
    <t>Analysis Of Popularity Of Game Mods: A Case Study</t>
  </si>
  <si>
    <t>Content Generation For Serious Games</t>
  </si>
  <si>
    <t>Usability Testing For Educational Computer Game Using Observation Method</t>
  </si>
  <si>
    <t>Interactive Machine Learning For More Expressive Game Interactions</t>
  </si>
  <si>
    <t>A Course Gamification Platform Supporting Student Motivation And Engagement</t>
  </si>
  <si>
    <t>Practical Game Design And Development Pedagogy</t>
  </si>
  <si>
    <t>Shredding With Mom And Dad: Intergenerational Physics Gaming In A Children'S Museum</t>
  </si>
  <si>
    <t>The Primegame Revolutions : A Cloud-Based Collaborative Environment For Teaching Introductory Programming</t>
  </si>
  <si>
    <t>Building Game Scripting Dsl’S With The Metacasanova Metacompiler</t>
  </si>
  <si>
    <t>High Performance Encapsulation And Networking In Casanova 2</t>
  </si>
  <si>
    <t>An Early Evaluation Method For Social Presence In Serious Game</t>
  </si>
  <si>
    <t>Rts-Gameflow: A New Evaluation Framework For Rts Games</t>
  </si>
  <si>
    <t>A Computer Model For Simulating The Bicycle Rider'S Behavior In A Virtual Riding System</t>
  </si>
  <si>
    <t>Development Of Android-Based Quiz Video Game: Mathventure</t>
  </si>
  <si>
    <t>Madrigale: A Multimedia Application For Dyslexia And Reading Improvement Gamifying Learning Experience</t>
  </si>
  <si>
    <t>Generating Educational Interactive Stories In Computer Role-Playing Games</t>
  </si>
  <si>
    <t>What Should Be In An Xai Explanation? What Ift Reveals</t>
  </si>
  <si>
    <t>Introducing Programming Concepts Through Video Game Creation</t>
  </si>
  <si>
    <t>Evaluating The Benefits Of Model-Driven Development: Empirical Evaluation Paper</t>
  </si>
  <si>
    <t>Comparing Uml-Based And Dsl-Based Modeling From Subjective And Objective Perspectives</t>
  </si>
  <si>
    <t>The Mimesis Effect: The Effect Of Roles On Player Choice In Interactive Narrative Role-Playing Games</t>
  </si>
  <si>
    <t>A Simple Method For Real-Time Metal Shell Simulation</t>
  </si>
  <si>
    <t>Betrayal, Distrust, And Rationality: Smart Counter-Collusion Contracts For Verifiable Cloud Computing</t>
  </si>
  <si>
    <t>Gci: A Transfer Learning Approach For Detecting Cheats Of Computer Game</t>
  </si>
  <si>
    <t>Serious Games Development As A Vehicle For Teaching Entertainment Technology And Interdisciplinary Teamwork: Perspectives And Pitfalls</t>
  </si>
  <si>
    <t>Conceptual Framework To Support A Web Authoring Tool Of Educational Games For Deaf Children</t>
  </si>
  <si>
    <t>Structural Analysis For Simple Games Source Codes Applied To Programming Learning</t>
  </si>
  <si>
    <t>Analyzing User Behavior Via Gameplay Metrics</t>
  </si>
  <si>
    <t>Towards Gameplay Analysis Via Gameplay Metrics</t>
  </si>
  <si>
    <t>Toward High-Level Reuse Of Statechart-Based Ai In Computer Games</t>
  </si>
  <si>
    <t>Reusable Components For Artificial Intelligence In Computer Games</t>
  </si>
  <si>
    <t>Teaching Introductory Programming With Popular Board Games</t>
  </si>
  <si>
    <t>Development Of Intelligent Systems And Application Of Gamification In Artificial Intelligent Learning</t>
  </si>
  <si>
    <t>To Be Or Not To Be Stuck, Or Is It A Continuum?: A Systematic Literature Review On The Concept Of Being Stuck In Games</t>
  </si>
  <si>
    <t>Wanda: A Framework To Develop Card Based Games To Help Motivate Programming Students</t>
  </si>
  <si>
    <t>Terrain Edge Stitching Based On Least Squares Generative Adversarial Networks</t>
  </si>
  <si>
    <t>The Project Of Text Adventure Game For Studying The Paramedical Algorithms</t>
  </si>
  <si>
    <t>Enriching Computer Science Programming Classes With Arduino Game Development</t>
  </si>
  <si>
    <t>Validation Of Music Metadata Via Game With A Purpose</t>
  </si>
  <si>
    <t>Implicit And Explicit Training In The Mitigation Of Cognitive Bias Through The Use Of A Serious Game</t>
  </si>
  <si>
    <t>A Systematic Mapping Of Guidelines For The Development Of Accessible Digital Games To People With Disabilities</t>
  </si>
  <si>
    <t>Use Of The Alice Visual Environment In Teaching And Learning Object-Oriented Programming</t>
  </si>
  <si>
    <t>Automatic Emotional Balancing In Game Design: Use Of Emotional Response To Increase Player Immersion</t>
  </si>
  <si>
    <t>Hand Gesture Recognition For Game 3D Object Using The Leap Motion Controller With Backpropagation Method</t>
  </si>
  <si>
    <t>Towards A New Concept Of Serious Games Generator</t>
  </si>
  <si>
    <t>Investigating Helpfulness Of Video Game Reviews On The Steam Platform</t>
  </si>
  <si>
    <t>Pears: Physics Extension And Representation Through Semantics</t>
  </si>
  <si>
    <t>Memocode 2014 Software Design Contest: Space Invaders Emulator</t>
  </si>
  <si>
    <t>Fast And Simple Training For Neuro-Control Of Video Games</t>
  </si>
  <si>
    <t>A Prototype For Project Management Game Development Using High Level Architecture</t>
  </si>
  <si>
    <t>A Systematic Capture And Replay Strategy For Testing Complex Gui Based Java Applications</t>
  </si>
  <si>
    <t>Game Based Learning Framework For Virtual 3D Dinosaurs Knowledge</t>
  </si>
  <si>
    <t>Emotions-Responsive Audiences For Vr Public Speaking Simulators Based On The Speakers' Voice</t>
  </si>
  <si>
    <t>Using Game Level Design As An Applied Method For Software Engineering Education</t>
  </si>
  <si>
    <t>A Modified Water Cycle Evolutionary Game Theory Algorithm To Utilize Qos For Iot Services In Cloud-Assisted Fog Computing Environments</t>
  </si>
  <si>
    <t>Balancing Safety And Danger In Gaming For Better User Engagement</t>
  </si>
  <si>
    <t>Modularizing Scratch Code To Develop Interactive Media Content</t>
  </si>
  <si>
    <t>Timebomb: An Interactive Game Station Showcasing The History Of Computer Games</t>
  </si>
  <si>
    <t>Using Text-To-Speech To Prototype Game Dialog</t>
  </si>
  <si>
    <t>Game Development From A Software And Creative Product Perspective: A Quantitative Literature Review Approach</t>
  </si>
  <si>
    <t>‘I Have A Different Kind Of Brain’—A Script-Centric Approach To Interactive Narratives In Games</t>
  </si>
  <si>
    <t>Form One Students' Engagement With Computer Games And Its Effect On Their Academic Achievement In A Malaysian Secondary School</t>
  </si>
  <si>
    <t>Computer Games Development And Appreciative Learning Approach In Enhancing Students' Creative Perception</t>
  </si>
  <si>
    <t>An Empirical Study Of Trends Of Popular Virtual Reality Games And Their Complaints</t>
  </si>
  <si>
    <t>Exploring The Effectiveness Of An Augmented Reality Dressing Room</t>
  </si>
  <si>
    <t>Performance Of The Most Common Non-Cryptographic Hash Functions</t>
  </si>
  <si>
    <t>How The Death-Themed Game Spiritfarer Can Help Players Cope With The Loss Of A Loved One</t>
  </si>
  <si>
    <t>Procedural Ethos: Confirming The Persuasive In Serious Games</t>
  </si>
  <si>
    <t>Conceptual Object Exchanges Among Software Games By Non-Programmers</t>
  </si>
  <si>
    <t>A Case Study Of Generative Adversarial Networks For Procedural Synthesis Of Original Textures In Video Games</t>
  </si>
  <si>
    <t>Video Game Bots As A Theme For Student Software Competitions</t>
  </si>
  <si>
    <t>Computing Branching Distances With Quantitative Games</t>
  </si>
  <si>
    <t>The Study Of Real-Time Animation Of Forest Scene In Wind Projection</t>
  </si>
  <si>
    <t>A Game Theoretic Method To Model And Analyze Attack-Defense Strategy Of Resource Service In Cloud Application</t>
  </si>
  <si>
    <t>Place The Controllers Wherever You Want: Usability And User Experience Of Customisable Musical Devices</t>
  </si>
  <si>
    <t>Game Team Balancing By Using Particle Swarm Optimization</t>
  </si>
  <si>
    <t>Pac-Pac: End User Development Of Immersive Point And Click Games</t>
  </si>
  <si>
    <t>Star Life Cycle And Games Development Projects For Conducting The Human–Computer Interaction Course: A Practical Experience</t>
  </si>
  <si>
    <t>Crowdsourcing Program Preconditions Via A Classification Game</t>
  </si>
  <si>
    <t>Using Gamification To Enhance Self-Directed, Open Learning In Higher Education</t>
  </si>
  <si>
    <t>Rapid Prototyping Of Mobile Learning Games</t>
  </si>
  <si>
    <t>Video Games Design And Development: The Challenges Of Relevance And Delivery Against An Evolving Professional Landscape</t>
  </si>
  <si>
    <t>Smile Goes Gaming: Gamification In A Classroom Response System For Academic Teaching</t>
  </si>
  <si>
    <t>Exploring The Use Of Online Video Games To Detect Personality Dichotomies</t>
  </si>
  <si>
    <t>Modelling Players' Behaviours And Learning Strategies In Video Games</t>
  </si>
  <si>
    <t>Assessing How Game-Based Learning Is Perceived In Irish Education</t>
  </si>
  <si>
    <t>Motivation In Games: A Literature Review</t>
  </si>
  <si>
    <t>Leveraging Intention Revision In Narrative Planning To Create Suspenseful Stories</t>
  </si>
  <si>
    <t>Asymmetric Game Design And Player Location: An Empirical Study On Mobile Play Experiences</t>
  </si>
  <si>
    <t>Search-Based Automated Play Testing Of Computer Games: A Model-Based Approach</t>
  </si>
  <si>
    <t>Integrating Usability Evaluation Into Model-Driven Video Game Development</t>
  </si>
  <si>
    <t>Adaptable Game Experience Through Procedural Content Generation And Brain Computer Interface</t>
  </si>
  <si>
    <t>Game-Score: Game-Based Energy-Aware Cloud Scheduler And Simulator For Computational Clouds</t>
  </si>
  <si>
    <t>Ephemerality In Game Development: Opportunities And Challenges</t>
  </si>
  <si>
    <t>A Model-Based Approach For Designing Location-Based Games</t>
  </si>
  <si>
    <t>State Of The Art Of Business Simulation Games Modeling Supported By Brain-Computer Interfaces</t>
  </si>
  <si>
    <t>A Baseline Approach For Goalkeeper Strategy Using Sarsa With Tile Coding On The Half Field Offense Environment</t>
  </si>
  <si>
    <t>Computer Animation And Communicability In Multimedia System: A Trichotomy Evaluation</t>
  </si>
  <si>
    <t>Gamedesign And Physiotherapy: Contribution Of Gamification And Ux Techniques To Physical Teenagers’ Recovery</t>
  </si>
  <si>
    <t>Proposing Interaction Patterns For Designing Videogames Supported In Smartphones</t>
  </si>
  <si>
    <t>Tour De Tune - Auditory-Game-Motor Synchronisation In Exergames</t>
  </si>
  <si>
    <t>A Monitoring Tool To Support Remote Caretaking Of Senior Citizens</t>
  </si>
  <si>
    <t>Software Techniques For Multimodal Input Processing In Realtime Interactive Systems</t>
  </si>
  <si>
    <t>Semantics-Based Software Techniques For Maintainable Multimodal Input Processing In Real-Time Interactive Systems</t>
  </si>
  <si>
    <t>Semantic Entity-Component State Management Techniques To Enhance Software Quality For Multimodal Vr-Systems</t>
  </si>
  <si>
    <t>Quantifying Magic": Learnings From User Research For Creating Good Player Experiences On Xbox Kinect"</t>
  </si>
  <si>
    <t>Major Tom</t>
  </si>
  <si>
    <t>Utility-Based Self-Adaption With Environment Specific Quality Models</t>
  </si>
  <si>
    <t>Using Videogames To Improve Molecular Graphics Tools</t>
  </si>
  <si>
    <t>Designing Gameful And Ethical Experiences</t>
  </si>
  <si>
    <t>Catch The Thief: An Approach To An Accessible Video Game With Unity</t>
  </si>
  <si>
    <t>Chat Speed Op: Practices Of Coherence In Massive Twitch Chat</t>
  </si>
  <si>
    <t>Kodu Game Lab: Improving The Motivation For Learning Programming Concepts</t>
  </si>
  <si>
    <t>Engaging Young Learners In Making Games: An Exploratory Study</t>
  </si>
  <si>
    <t>Engaging Under-Represented Minorities In Stem Through Game Jams</t>
  </si>
  <si>
    <t>The Pedagogical Potential Of Game Jams</t>
  </si>
  <si>
    <t>The Potential Of Young Learners Making Games: An Exploratory Study</t>
  </si>
  <si>
    <t>Jamming With Children: An Experience Report</t>
  </si>
  <si>
    <t>Therapy Central: On The Development Of Computer Games For Physiotherapy</t>
  </si>
  <si>
    <t>A Gameplay Loops Formal Language</t>
  </si>
  <si>
    <t>Modeling, Learning, And Simulating Human Activities Of Daily Living With Behavior Trees</t>
  </si>
  <si>
    <t>Exploring Indie Game Development: Team Practices And Social Experiences In A Creativity-Centric Technology Community</t>
  </si>
  <si>
    <t>Game Making In Italian Primary Schools: The Neglected Actor</t>
  </si>
  <si>
    <t>The Good, The Bad And The Ugly: A Study Of Security Decisions In A Cyber-Physical Systems Game</t>
  </si>
  <si>
    <t>With Small Steps To The Big Picture A Method And Tool Negotiation Workflow</t>
  </si>
  <si>
    <t>Algorithmic Music Composition For Computer Games Based On L-System</t>
  </si>
  <si>
    <t>Creating Games As Authentic Learning In The Information Technology Classroom</t>
  </si>
  <si>
    <t>To Create Intelligent Adaptive Neuro-Controller Of Game Opponent From Uct-Created Data</t>
  </si>
  <si>
    <t>Designing A Hybrid Position Evaluation Function For Chinese-Chess Computer Game</t>
  </si>
  <si>
    <t>A Systematic Literature Review To Identify Empirical Evidence On The Use Of Computer Games In Business Education And Training</t>
  </si>
  <si>
    <t>A Study Of Motivation For Playing Computer Games At Tertiary Education Level In China</t>
  </si>
  <si>
    <t>Intelligent Agents, Voice And Facial Recognition Applied In Videogames In Order To Stimulate Cognitive Development Of Children - A Case Study Of Tictactoe In 3D</t>
  </si>
  <si>
    <t>Autonomously Acquiring A Video Game Agent'S Behavior: Letting Players Feel Like Playing With A Human Player</t>
  </si>
  <si>
    <t>Different Perceptions Of Computer Science</t>
  </si>
  <si>
    <t>On Gamifying The Transcription Of Digital Video Lectures</t>
  </si>
  <si>
    <t>Evaluation Of Learning Outcomes Using An Educational Iphone Game Vs. Traditional Game</t>
  </si>
  <si>
    <t>Streamlining Domain Analysis For Digital Games Product Lines</t>
  </si>
  <si>
    <t>Computational Aspects Of Uncertainty Profiles And Angel-Daemon Games</t>
  </si>
  <si>
    <t>Designing A Serious Game For In-Field Interventions To Promote Nightlife Well-Being</t>
  </si>
  <si>
    <t>Automatically Testing Self-Driving Cars With Search-Based Procedural Content Generation</t>
  </si>
  <si>
    <t>Immersive Virtual Reality Deployment In A Lean Manufacturing Environment</t>
  </si>
  <si>
    <t>Envymycar: A Multiplayer Car Racing Game For Teaching Computer Graphics</t>
  </si>
  <si>
    <t>An Improved Progressive Mesh And Streaming Transmission Strategy</t>
  </si>
  <si>
    <t>A Solving Strategy Of Connect6 Based On K-In-A-Row Types</t>
  </si>
  <si>
    <t>Multiobjective Noncooperative Game Model For Cost-Based Task Scheduling In Cloud Computing</t>
  </si>
  <si>
    <t>Value Function Dynamic Estimation In Reinforcement Learning Based On Data Adequacy</t>
  </si>
  <si>
    <t>A Comparative Usability Analysis Of Handheld Game Consoles</t>
  </si>
  <si>
    <t>Accessible Features To Support Visually Impaired People In Game Development: : A Systematic Literature Review Of The Last 15 Years</t>
  </si>
  <si>
    <t>Able To Create, Able To (Self-)Improve: How An Inclusive Game Framework Fostered Self-Improvement Through Creation And Play In Alcohol And Drugs Rehabilitation</t>
  </si>
  <si>
    <t>Development Of Software Architecture For A 3D Virtual Environment With The Incorporation Of A Reactive Intelligent Agent</t>
  </si>
  <si>
    <t>A Framework For Tailorable Games: Toward Inclusive End-User Development Of Inclusive Games</t>
  </si>
  <si>
    <t>Teaching Computer Science With Abstract Strategy Games</t>
  </si>
  <si>
    <t>Design Of A Software Of Data Management And Analysis In Patient Treatments Through Videogames</t>
  </si>
  <si>
    <t>Assessment Of A Mobile Game (Mobilekids Monster Manor") To Promote Physical Activity Among Children"</t>
  </si>
  <si>
    <t>The Winning Strategy Of Tic Tac Toe Game Model By Using Theoretical Computer Science</t>
  </si>
  <si>
    <t>Serious Game Development As A Creative Learning Experience: Lessons Learnt</t>
  </si>
  <si>
    <t>The Effects Of Video Game Making Within Science Content On Student Computational Thinking Skills And Performance</t>
  </si>
  <si>
    <t>Combining Moving Bodies With Digital Elements: Design Space Between Players And Screens</t>
  </si>
  <si>
    <t>Autonomous Virtual Vehicles With Fnn-Ga And Q-Learning In A Video Game Environment</t>
  </si>
  <si>
    <t>Mind The Change!-Public Sector As An Arena For User Experience Design</t>
  </si>
  <si>
    <t>Outreach Project Introducing Computer Engineering To High School Students</t>
  </si>
  <si>
    <t>A Principled Method For Exploiting Opening Books</t>
  </si>
  <si>
    <t>Why Analog Games Now?</t>
  </si>
  <si>
    <t>Aspect Weaving For Multiple Video Game Engines Using Composition Specifications</t>
  </si>
  <si>
    <t>Gamespect: Aspect Oriented Programming For A Video Game Engine Using Meta-Languages</t>
  </si>
  <si>
    <t>A Multi-Engine Aspect-Oriented Language With Modeling Integration For Video Game Design</t>
  </si>
  <si>
    <t>A Hybrid Approach To Procedural Generation Of Roguelike Video Game Levels</t>
  </si>
  <si>
    <t>Creating Wheelchair-Controlled Video Games: Challenges And Opportunities When Involving Young People With Mobility Impairments And Game Design Experts</t>
  </si>
  <si>
    <t>Interdisciplinary Projects In The Academic Studio</t>
  </si>
  <si>
    <t>Virus Combat: Promoting Awareness On Viruses Through Video Game</t>
  </si>
  <si>
    <t>Design Elements During Development Of Videogame Programs For Children With Autism Spectrum Disorder: Stakeholders' Viewpoints</t>
  </si>
  <si>
    <t>A Novel Privacy Technique For Augmented Reality Cloud Gaming Based On Image Authentication</t>
  </si>
  <si>
    <t>Mc-Gan: A Reimplementation Of Gamegan With A Gaming Perspective</t>
  </si>
  <si>
    <t>An Incremental Method For Extracting Tests From Object-Oriented Specification</t>
  </si>
  <si>
    <t>Behavior Trees In Action: A Study Of Robotics Applications</t>
  </si>
  <si>
    <t>User Requirements For Gamifying Sports Software</t>
  </si>
  <si>
    <t>Quantitative Evaluation Of The Kinect Skeleton Tracker For Physical Rehabilitation Exercises</t>
  </si>
  <si>
    <t>Z Generation And Fortnite: New Ethical Paradigms In Video Games Design</t>
  </si>
  <si>
    <t>Serious Games As New Educational Tools: How Effective Are They? A Meta-Analysis Of Recent Studies</t>
  </si>
  <si>
    <t>Emotion In Models Meets Emotion In Design: Building True Affective Games</t>
  </si>
  <si>
    <t>Using Affective Loop As Auxilliary Design Tool For Video Games</t>
  </si>
  <si>
    <t>Inclusive Technologies, Selective Traditions: A Socio-Material Case Study Of Crowdfunded Book Publishing</t>
  </si>
  <si>
    <t>The Possibilities Of New Technologies In Process Of Education</t>
  </si>
  <si>
    <t>Why Zombies Cannot Write Significant Source Code: The Knowledge Game And The Art Of Computer Programming</t>
  </si>
  <si>
    <t>Gobbo-An Alternative Communication Tool To Students Of Apae With Cerebral Palsy</t>
  </si>
  <si>
    <t>Case Study: Bunkerscape: Using The Rage Assets Readerbench And Rage Analytics For The Creation Of A Text Adventure</t>
  </si>
  <si>
    <t>Ai4U: A Tool For Game Reinforcement Learning Experiments</t>
  </si>
  <si>
    <t>A Video Game For Learning Brain Evolution: A Resource Or A Strategy?</t>
  </si>
  <si>
    <t>Which Are The Patterns Of Video Game Use In Spanish School Adolescents? Gender As A Key Factor</t>
  </si>
  <si>
    <t>Exploring Video Games That Invoke Curiosity</t>
  </si>
  <si>
    <t>Strategy For The Appropriation Of A Dss In Small Bovine Producers Using Simulation And A Serious Video Game</t>
  </si>
  <si>
    <t>Modeling Serious Games Using Aose Methodologies</t>
  </si>
  <si>
    <t>Attention Training Game With Aldebaran Robotics Nao And Brain-Computer Interface</t>
  </si>
  <si>
    <t>Impact Of Different Sensory Stimuli On Presence In Credible Virtual Environments</t>
  </si>
  <si>
    <t>A Diagnostic Tool On Time Perception Of Children With Adhd</t>
  </si>
  <si>
    <t>Methodological Proposal For Gamification In The Computer Engineering Teaching</t>
  </si>
  <si>
    <t>Agile Development Of Multiplatform Educational Video Games Using A Domain-Specific Language</t>
  </si>
  <si>
    <t>An Empirical Study On Collective Intelligence Algorithms For Video Games Problem-Solving</t>
  </si>
  <si>
    <t>Playability As Extension Of Quality In Use In Video Games</t>
  </si>
  <si>
    <t>From Usability To Playability: Introduction To Player-Centred Video Game Development Process</t>
  </si>
  <si>
    <t>Enriching Evaluation In Video Games</t>
  </si>
  <si>
    <t>Playability As A Measure Of Quality In Video Games Development [Jugabilidad Como Medida De Calidad En El Desarrollo De Videojuegos]</t>
  </si>
  <si>
    <t>Assessing The Player Interaction Experiences Based On Playability</t>
  </si>
  <si>
    <t>Sgame: An Authoring Tool To Easily Create Educational Video Games By Integrating Scorm-Compliant Learning Objects</t>
  </si>
  <si>
    <t>Development Of Tactical Level Ai For Melee And Range Combat</t>
  </si>
  <si>
    <t>Computational Thinking: Learning By Doing With The Cinco Adventure Game Tool</t>
  </si>
  <si>
    <t>An Interdisciplinary Approach In Software Engineering: Engineers Meet Designers [Yazılım Mühendisliğinde Disiplinler Arası Bir Yaklaşım: Mühendisler Tasarımcılar Ile Buluşuyor]</t>
  </si>
  <si>
    <t>Virtual Reality-Based Cloud Bim Platform For Integrated Aec Projects</t>
  </si>
  <si>
    <t>Performance Enhancement Of Conway'S Game Of Life Using Parallel And Distributed Computing Platform</t>
  </si>
  <si>
    <t>Business Process Management And Digital Game Based Learning</t>
  </si>
  <si>
    <t>Factitious: Large Scale Computer Game To Fight Fake News And Improve News Literacy</t>
  </si>
  <si>
    <t>Adaptive Playouts In Monte-Carlo Tree Search With Policy-Gradient Reinforcement Learning</t>
  </si>
  <si>
    <t>Felt Emotion And Social Context Determine The Intensity Of Smiles In A Competitive Video Game</t>
  </si>
  <si>
    <t>The Grl System: Learning Board Game Rules With Piece-Move Interactions</t>
  </si>
  <si>
    <t>Adopting Agile Methods For Graduate Employability</t>
  </si>
  <si>
    <t>Building A Game Engine: A Tale Of Modern Model-Driven Engineering</t>
  </si>
  <si>
    <t>The Gameplay Loop: A Player Activity Model For Game Design And Analysis</t>
  </si>
  <si>
    <t>Space4Cloud: A Devops Environment For Multi-Cloud Applications</t>
  </si>
  <si>
    <t>Gamification In Mobile Application Development Education</t>
  </si>
  <si>
    <t>Design And Implementation Of Hex Computer Game Platform</t>
  </si>
  <si>
    <t>Game Development With Game Maker, Flash And Unity</t>
  </si>
  <si>
    <t>Forecasting Player Behavioral Data And Simulating In-Game Events</t>
  </si>
  <si>
    <t>A Taxonomy Of Video Games And Ai</t>
  </si>
  <si>
    <t>Cai Teaching Design And Development For Referee Scoring Of Table Tennis - A Case Of Tennis Excellent Courses Of Jiangxi Normal University</t>
  </si>
  <si>
    <t>Pergo: An Ontology Towards Model Driven Pervasive Game Development</t>
  </si>
  <si>
    <t>Realcoins: A Case Study Of Enhanced Model Driven Development For Pervasive Games</t>
  </si>
  <si>
    <t>An Evaluation Of Ontology Based Domain Analysis For Model Driven Development</t>
  </si>
  <si>
    <t>Lessons From Practicing An Adapted Model Driven Approach In Game Development</t>
  </si>
  <si>
    <t>An Evaluation Of An Enhanced Model Driven Approach For Computer Game Creation</t>
  </si>
  <si>
    <t>A Workflow For Model Driven Game Development</t>
  </si>
  <si>
    <t>Profit Analysis Theory And Application In Searching Algorithms Optimization At Transition Stage Of Dot And Box Game</t>
  </si>
  <si>
    <t>Customization And Fabrication Of The Appearance For Humanoid Robot</t>
  </si>
  <si>
    <t>Ontology-Based Domain Analysis For Model Driven Pervasive Game Development</t>
  </si>
  <si>
    <t>Qoe-Oriented Resource Optimization For Mobile Cloud Gaming: A Potential Game Approach</t>
  </si>
  <si>
    <t>Gan-Based Virtual-To-Real Image Translation For Urban Scene Semantic Segmentation</t>
  </si>
  <si>
    <t>Serious Games In Different Domains</t>
  </si>
  <si>
    <t>Advergame Charachteristics As Brand Communication Tool And Its Relationship With Brand Consideration And Brand Preference</t>
  </si>
  <si>
    <t>Nash Equilibrium And Bisimulation Invariance</t>
  </si>
  <si>
    <t>Game Design Elements And Educational Game Design For Rate Of Reaction Topic In High School Chemistry Subject</t>
  </si>
  <si>
    <t>Designing For Player Experience: How Professional Game Developers Communicate Design Visions</t>
  </si>
  <si>
    <t>A Survey Of Students' Motivations For Playing Computer Games: A Comparative Analysis Of Three Studies In Higher Education</t>
  </si>
  <si>
    <t>Arguing For Multilingual Motivation In Web 2.0: An Evaluation Of A Large-Scale European Pilot</t>
  </si>
  <si>
    <t>The Differences In Motivations Of Online Game Players And Offline Game Players: A Combined Analysis Of Two Studies At Higher Education Level</t>
  </si>
  <si>
    <t>A Refined Evaluation Framework For Games-Based Learning</t>
  </si>
  <si>
    <t>The Differences In Motivations Of Online Game Players And Offline Game Players: A Combined Analysis Of Three Studies At Higher Education Level</t>
  </si>
  <si>
    <t>Motivations For Playing Computer Games At Tertiary Education Level: A Comparison Of Further Education And Higher Education Computing Students</t>
  </si>
  <si>
    <t>A Serious Game To Teach Rudimentary Programming: Investigating Content Integration</t>
  </si>
  <si>
    <t>Cloud-Assisted Gamification For Education And Learning – Recent Advances And Challenges</t>
  </si>
  <si>
    <t>Toward Secure Resource Allocation In Mobile Cloud Computing: A Matching Game</t>
  </si>
  <si>
    <t>Towards Security-Based Formation Of Cloud Federations: A Game Theoretical Approach</t>
  </si>
  <si>
    <t>Modular Indoor Games: A Hybrid Of Video And Outdoor Games</t>
  </si>
  <si>
    <t>Computational Intelligence-Based Entertaining Level Generation For Platform Games</t>
  </si>
  <si>
    <t>Hiit The Road - Using Virtual Spectator Feedback In Hiit-Based Exergaming</t>
  </si>
  <si>
    <t>Affective Games: Adaptation And Design</t>
  </si>
  <si>
    <t>A Framework For The Development Of Serious Games For Assessment</t>
  </si>
  <si>
    <t>Improving Resource Efficiency In Internet Cafés By Virtualization And Optimal User Allocation</t>
  </si>
  <si>
    <t>Design Of 3D Game Based On Forestry Science Popularization</t>
  </si>
  <si>
    <t>Enhanced Computer Vision With Microsoft Kinect Sensor: A Review</t>
  </si>
  <si>
    <t>A Special Edutainment System Based On Somatosensory Game</t>
  </si>
  <si>
    <t>Development Of A Casual Game For Mobile Learning With The Kiili Experiential Gaming Model</t>
  </si>
  <si>
    <t>Video Game Design Method For Novice</t>
  </si>
  <si>
    <t>Dynamic Difficulty Adjustment Of Game Ai By Mcts For The Game Pac-Man</t>
  </si>
  <si>
    <t>Impact Of Metacognition And Age Group On Contemporary Video Game Interface And Gameplay Design</t>
  </si>
  <si>
    <t>Of Mice And Pants: Queering The Conventional Gamer Mouse For Cooperative Play</t>
  </si>
  <si>
    <t>Addictive Gameplay: What Casual Game Designers Can Learn From Slot Machine Research</t>
  </si>
  <si>
    <t>Empirical Evidence Of Priming, Transfer, Reinforcement, And Learning In The Real And Virtual Trillium Trails</t>
  </si>
  <si>
    <t>Educational Mathematics Game For Elementary Students</t>
  </si>
  <si>
    <t>Automatic Verification For Node-Based Visual Script Notation Using Model Checking</t>
  </si>
  <si>
    <t>A Dsl For Describing The Artificial Intelligence In Real-Time Video Games</t>
  </si>
  <si>
    <t>Studio K: Tools For Game Design And Computational Thinking</t>
  </si>
  <si>
    <t>A Systematic Review Of Literature On Students As Educational Computer Game Designers</t>
  </si>
  <si>
    <t>How To Design Agile Game For Education Purposes In Jira</t>
  </si>
  <si>
    <t>Using Mental Models To Design For Learning: Lessons From Game Development</t>
  </si>
  <si>
    <t>Runking: A Mobile Social Persuasion System For Running Exercise</t>
  </si>
  <si>
    <t>Html5 - Chances And Pitfalls Demonstration For The Industry Track Of The Icec2012</t>
  </si>
  <si>
    <t>Layered Artificial Intelligence Framework For Autonomous Agents</t>
  </si>
  <si>
    <t>Digital Educational Games: Methodologies For Evaluating The Impact Of Game Type</t>
  </si>
  <si>
    <t>Aspect Orientation As A New Approach For Context Dependent Hmi Adaptation</t>
  </si>
  <si>
    <t>A Graph Editor For Remote Composition Of Game Music For Small-Scale Game Development</t>
  </si>
  <si>
    <t>Holistic Data-Driven Requirements Elicitation In The Big Data Era</t>
  </si>
  <si>
    <t>Developing Serious Games For Children With Cerebral Palsy: Case Study And Pilot Trial</t>
  </si>
  <si>
    <t>Computers Or Tablets? Choosing Devices For Educational Videogames</t>
  </si>
  <si>
    <t>Force Resistance Training In Hand Grasp And Arm Therapy: Feasibility Of A Low-Cost Videogame Controller</t>
  </si>
  <si>
    <t>An Approach To Automated Videogame Beta Testing</t>
  </si>
  <si>
    <t>Students’ Perception Of The Impact Of Competences On Learning: An Analysis With Business Simulations</t>
  </si>
  <si>
    <t>Video Games As A Training Tool To Prepare The Next Generation Of Cyber Warriors</t>
  </si>
  <si>
    <t>Usability Information Management: Prototype For Result Exploration Based On An Empirical Analysis Of Use Cases</t>
  </si>
  <si>
    <t>The Effects Of A Visual Execution Environment And Makey Makey On Primary School Children Learning Introductory Programming Concepts</t>
  </si>
  <si>
    <t>Outdoor Initiative Games Using Mobile Digital Devices - A Preliminary Game Design</t>
  </si>
  <si>
    <t>Designing Behavioural Artificial Intelligence To Record, Assess And Evaluate Human Behaviour</t>
  </si>
  <si>
    <t>Using An Extended Technology Acceptance Model For Online Strategic Video Games: A Case Of Multiplayer Online Battle Arena (Moba)</t>
  </si>
  <si>
    <t>Redwire: A Novel Way To Create And Re-Mix Games</t>
  </si>
  <si>
    <t>Serious Gaming: Autonomy And Better Health For The Elderly</t>
  </si>
  <si>
    <t>Leader’S Dilemma Game: An Experimental Design For Cyber Insider Threat Research</t>
  </si>
  <si>
    <t>Soundscape Design In An Ar/Vr Adventure Game</t>
  </si>
  <si>
    <t>Using A Computer Game To Assess The Critical Thinking Skills Of Preschoolers: A Pilot Study</t>
  </si>
  <si>
    <t>Streetwise: A Valid Ecology For A Serious Game In A Secure Forensic Mental Health Setting</t>
  </si>
  <si>
    <t>Design Of A Videogame To Explore Morality</t>
  </si>
  <si>
    <t>Combining Video Games And Constructionist Design To Support Deep Learning In Play</t>
  </si>
  <si>
    <t>What Video Games Have To Teach Us About Childbirth And Childbirth Support</t>
  </si>
  <si>
    <t>A Multimedia Presentation Framework For Web 3.0 Computer Game Experiences</t>
  </si>
  <si>
    <t>Mobile Agents And Related Features For Real Time First Responder Training Systems</t>
  </si>
  <si>
    <t>Using Startle Probe To Compare Affect And Engagement Between A Serious Game And An Online Intervention Program</t>
  </si>
  <si>
    <t>Learning Physics Through Computer Games</t>
  </si>
  <si>
    <t>Applying An Online Game-Based Formative Assessment In A Flowchart-Based Intelligent Tutoring System For Improving Problem-Solving Skills</t>
  </si>
  <si>
    <t>Agentdesign: A Tool To Scaffold Software Design For Elementary Students</t>
  </si>
  <si>
    <t>Funplogs – A Serious Puzzle Mini-Game For Learning Fundamental Programming Principles Using Visual Scripting</t>
  </si>
  <si>
    <t>Learning Is Child'S Play: Game-Based Learning In Computer Science Education</t>
  </si>
  <si>
    <t>Are You Game? Assessing Students' Perception Of Learning, Instructors' Perspective, And Learning Attitude</t>
  </si>
  <si>
    <t>The Development And Evaluation Of A 3D Simulation Game For Chemistry Learning: Exploration Of Learners' Flow, Acceptance, And Sense Of Directions</t>
  </si>
  <si>
    <t>Real-Time Finger Tracking For Virtual Instruments</t>
  </si>
  <si>
    <t>Component-Based Hierarchical State Machine A Reusable And Flexible Game Ai Technology</t>
  </si>
  <si>
    <t>An Improved Approach For Mechanics Simulation Based On Game Engine</t>
  </si>
  <si>
    <t>Verifying Adaptation Of Neuro-Controlled Game Opponent By Cross Validation Under Supervised And Unsupervised Player Modeling</t>
  </si>
  <si>
    <t>An Innovative Interface Design With Smart Phone For Interactive Computer Game Applications</t>
  </si>
  <si>
    <t>Monte-Carlo Simulation Balancing In Practice</t>
  </si>
  <si>
    <t>An Annales School-Based Serious Game Creation Framework For Taiwanese Indigenous Cultural Heritage</t>
  </si>
  <si>
    <t>Mastering The Art Of War: How Patterns Of Gameplay Influence Skill In Halo</t>
  </si>
  <si>
    <t>Improvement Design Of The Clinical Upper Extremity Rehabilitation Product For Stroke Patients</t>
  </si>
  <si>
    <t>Exploring The Factors That Influence The Intention To Play A Color Mixing Game</t>
  </si>
  <si>
    <t>Master Maker: Understanding Gaming Skill Through Practice And Habit From Gameplay Behavior</t>
  </si>
  <si>
    <t>Efficient Imitation Learning For Game Ai</t>
  </si>
  <si>
    <t>Intelligent Pathfinding Algorithm In Web Games</t>
  </si>
  <si>
    <t>Work In Progress - Using Interactivity Video Games Factors To Define Role Playing Games As A Supporting Tool For Learning By Doing</t>
  </si>
  <si>
    <t>A General Approach Of Game Description Decomposition For General Game Playing</t>
  </si>
  <si>
    <t>Statistical Ggp Game Decomposition</t>
  </si>
  <si>
    <t>A Design Of Smart-Based Education Gamification Platform Using Mobile Devices For Digital Content</t>
  </si>
  <si>
    <t>Teacher Perceptions Of The Value Of Game-Based Learning In Secondary Education</t>
  </si>
  <si>
    <t>3D Accelerometer-Based Gestures For Interacting With Mobile Devices</t>
  </si>
  <si>
    <t>Efficient Simplification Methods For Generating High Quality Lods Of 3D Meshes</t>
  </si>
  <si>
    <t>Effects Of Digital Game-Based Learning On Elementary Science Learning: A Systematic Review</t>
  </si>
  <si>
    <t>A Digital Game-Based Learning Method To Improve Students' Critical Thinking Skills In Elementary Science</t>
  </si>
  <si>
    <t>A Concept Map-Embedded Educational Computer Game For Improving Students' Learning Performance In Natural Science Courses</t>
  </si>
  <si>
    <t>Effects Of An Augmented Reality-Based Educational Game On Students' Learning Achievements And Attitudes In Real-World Observations</t>
  </si>
  <si>
    <t>Investigating Collaboration Within Online Communities: Software Development Vs. Artistic Creation</t>
  </si>
  <si>
    <t>Litsens: An Improved Architecture For Adaptive Music Using Text Input And Sentiment Analysis</t>
  </si>
  <si>
    <t>A Study On An Efficient Spatialisation Technique For Near-Field Sound In Video Games</t>
  </si>
  <si>
    <t>Assessing The Effect Of Adaptive Music On Player Navigation In Virtual Environments</t>
  </si>
  <si>
    <t>Educational Playability Analyzing Player Experiences In Educational Video Games</t>
  </si>
  <si>
    <t>Model Checking Of Visual Scripts Created By Ue4 Blueprints</t>
  </si>
  <si>
    <t>Linking Physical Activities And Video Games</t>
  </si>
  <si>
    <t>Developing A User-Centred Communication Pad For Cognitive And Physical Impaired People</t>
  </si>
  <si>
    <t>Fitting The Needs Of An Industry: An Examination Of Games Design, Development, And Art Courses In The Uk</t>
  </si>
  <si>
    <t>Developing A Videogame For Learning Signal Processing And Project Management Using Project-Oriented Learning In Ict Engineering Degrees</t>
  </si>
  <si>
    <t>Monte-Carlo Tree Search Implementation Of Fighting Game Ais Having Personas</t>
  </si>
  <si>
    <t>Classifying Content Adaptation Systems Based On Energy-Aware Requirements</t>
  </si>
  <si>
    <t>Framework For Enabling Scalable Learning Game Ai</t>
  </si>
  <si>
    <t>Sikkerhetsløypa - Knowledge Toward Sustainable And Secure Paths Of Creative And Critical Digital Skills</t>
  </si>
  <si>
    <t>Women And Computer Games (Workshops And Tutorials)</t>
  </si>
  <si>
    <t>Efficient Virtual Plant Data Structure For Visualization And Animation</t>
  </si>
  <si>
    <t>Stackelberg Game Modeling Of Cloud Security Defending Strategy In The Case Of Information Leaks And Corruption</t>
  </si>
  <si>
    <t>Development Of Business Simulation Game With Use Of Design Science Research</t>
  </si>
  <si>
    <t>Making A Simple Game In Unreal™ Engine: Survival Knight</t>
  </si>
  <si>
    <t>Serious Video Games: Games For Education And Health</t>
  </si>
  <si>
    <t>Human Activity Recognition From Automatically Labeled Data In Rgb-D Videos</t>
  </si>
  <si>
    <t>Prolog-Scripted Tactics Negotiation And Coordinated Team Actions For Counter-Strike Game Bots</t>
  </si>
  <si>
    <t>Drlviz: Understanding Decisions And Memory In Deep Reinforcement Learning</t>
  </si>
  <si>
    <t>Player Profiling And Quality Assessment Of Dynamic Car Racing Tracks Using Entertainment Quantifier Technique</t>
  </si>
  <si>
    <t>Development Of A User-Friendly Application For Creating Tactical Role-Playing Games</t>
  </si>
  <si>
    <t>End-User Programming Of Web-Native Interactive Applications</t>
  </si>
  <si>
    <t>The Wisdom Of The Gaming Crowd</t>
  </si>
  <si>
    <t>Prototypes Of Arcade Games Enabling Affective Interaction</t>
  </si>
  <si>
    <t>Real-Time Strategy Synthesis For Timed-Arc Petri Net Games Via Discretization</t>
  </si>
  <si>
    <t>Discrete And Continuous Strategies For Timed-Arc Petri Net Games</t>
  </si>
  <si>
    <t>Enhanced Ffd-Aabb Collision Algorithm For Deformable Objects</t>
  </si>
  <si>
    <t>Modeling Urban Environments From Geospatial Data: A Pipeline For Procedural Modeling</t>
  </si>
  <si>
    <t>Cloud Based Dynamical Digital Game Learning Scenario Corresponding To Individual Learner Big Data</t>
  </si>
  <si>
    <t>Rpg Game Learning For Language Education With Voice Recognition In Cloud</t>
  </si>
  <si>
    <t>Individual Learner Big Data Based Cloud Role Player Game Learning</t>
  </si>
  <si>
    <t>Process Simulation For Software Engineering Education</t>
  </si>
  <si>
    <t>Methodology To Construct Educational Video Games In Software Engineering</t>
  </si>
  <si>
    <t>Near-Peer Led Workshops On Game Development For Broadening Participation And Diversity In Computing</t>
  </si>
  <si>
    <t>Review And Case Study Of The Impact Of Vr Technology On Internet 3D Game Design</t>
  </si>
  <si>
    <t>Learning Vr Game Development Towards Software Basic Profile</t>
  </si>
  <si>
    <t>Strategic Design: Breaking Mental Models Initiates Learning In Video Games</t>
  </si>
  <si>
    <t>Using Ogre As A Means Of Teaching C++ Programming</t>
  </si>
  <si>
    <t>Game Development For Computer Science Education</t>
  </si>
  <si>
    <t>The Malmo Platform For Artificial Intelligence Experimentation</t>
  </si>
  <si>
    <t>Theorizing Affordance Actualization In Digital Innovation From A Sociotechnical Perspective.</t>
  </si>
  <si>
    <t>Towards A Graph-Based Approach For Mesh Healing For Blocky Objects With Self-Similarities</t>
  </si>
  <si>
    <t>Colors And Emotions In Videogames</t>
  </si>
  <si>
    <t>A New Game-Based Learning Approach For Learning Java On Mobile Devices</t>
  </si>
  <si>
    <t>Climate Hangman: A Word Challenge Educational Game</t>
  </si>
  <si>
    <t>Mobilewars: A Mobile Gpgpu Game</t>
  </si>
  <si>
    <t>The Design Of An Interactive Surface For Supporting Rehabilitation Of Children With Developmental Coordination Disorder</t>
  </si>
  <si>
    <t>Campus Craft: A Game For Sexual Assault Prevention In Universities</t>
  </si>
  <si>
    <t>Serious Gaming: Implications For Resilience Governance Of Critical Infrastructure</t>
  </si>
  <si>
    <t>Sound Specific Vibration Interface For Enhancing Reality In Computer Games</t>
  </si>
  <si>
    <t>Revisiting Gender Preference For A First-Person Shooter Videogame: Effects Of Non-Verbal Sensitivity And Gender On Enjoyment</t>
  </si>
  <si>
    <t>Model Based Design Introduction: Modeling Game Controllers To Microprocessor Architectures</t>
  </si>
  <si>
    <t>Redefining The Mda Framework—The Pursuit Of A Game Design Ontology</t>
  </si>
  <si>
    <t>Children'S Acceptance Of A Collaborative Problem Solving Game Based On Physical Versus Digital Learning Spaces</t>
  </si>
  <si>
    <t>Data Mining Of Computer Game Assisted E/M-Learning Systems In Higher Education</t>
  </si>
  <si>
    <t>Easy To Use And Incredibly Difficult: On The Mythical Border Between Interface And Gameplay</t>
  </si>
  <si>
    <t>Between The Game System And The Fictional World: A Study Of Computer Game Interfaces</t>
  </si>
  <si>
    <t>What Makes Competitions Fun To Participate? The Role Of Audience For Middle School Game Designers</t>
  </si>
  <si>
    <t>An Efficient Method For Designing Learning Games For Mathematics</t>
  </si>
  <si>
    <t>Preliminary Analysis Of A Large-Scale Digital Entertainment Development Archive: A Case Study Of The Entertainment Technology Center'S Projects</t>
  </si>
  <si>
    <t>Islay - An Educational Programming Tool Based On State Diagrams</t>
  </si>
  <si>
    <t>Towards A Verification-Based Development Approach For Reactive Systems</t>
  </si>
  <si>
    <t>Bonk: Accessible Programming For Accessible Audio Games</t>
  </si>
  <si>
    <t>Open Device Control: Human Interface Device Framework For Video Games</t>
  </si>
  <si>
    <t>Docker Based Computation Off-Loading For Video Game Based Mobile Vr Framework</t>
  </si>
  <si>
    <t>Software Engineering Challenges In Game Development</t>
  </si>
  <si>
    <t>The Recognition Of Brainwave Characteristics During Learning Or Playing Computer Games</t>
  </si>
  <si>
    <t>Mazestar: A Platform For Studying Virtual Identity And Computer Science Education</t>
  </si>
  <si>
    <t>Javastrike: A Java Programming Engine Embedded In Virtual Worlds</t>
  </si>
  <si>
    <t>Exploring Help Facilities In Game-Making Software</t>
  </si>
  <si>
    <t>Steerbug: An Interactive Framework For Specifying And Detecting Steering Behaviors</t>
  </si>
  <si>
    <t>Automating The Implementation Of Games Based On Model-Driven Authoring Environments</t>
  </si>
  <si>
    <t>Binary Apple Tree: A Game Approach To Tree Traversal Algorithms</t>
  </si>
  <si>
    <t>Learning The Patterns Of Balance In A Multi-Player Shooter Game</t>
  </si>
  <si>
    <t>Analysis Of Advertising In E-Sports Broadcasts</t>
  </si>
  <si>
    <t>Behavior Change Types With Pokémon Go: Full Paper</t>
  </si>
  <si>
    <t>Role Of Situational Context In Use Continuance After Critical Exergaming Incidents</t>
  </si>
  <si>
    <t>Understanding Fidget Widgets: Exploring The Design Space Of Embodied Self-Regulation</t>
  </si>
  <si>
    <t>Geolocative Raycasting For Real-Time Buildings Detection In Pervasive Games</t>
  </si>
  <si>
    <t>Occlusion Handling In Outdoors Augmented Reality Games</t>
  </si>
  <si>
    <t>On The Role Of Score, Genre And Text In Helpfulness Of Video Game Reviews On Metacritic</t>
  </si>
  <si>
    <t>Computer Science Students Making Games: A Study On Skill Gaps And Requirement</t>
  </si>
  <si>
    <t>Is Requirements Engineering Useless In Game Development?</t>
  </si>
  <si>
    <t>Games As Software - Similarities And Differences Between The Implementation Projects</t>
  </si>
  <si>
    <t>Developing An Adaptive Serious Game Based On Students' Bio-Feedback</t>
  </si>
  <si>
    <t>Critical Look At The User-Centered Design Competencies</t>
  </si>
  <si>
    <t>Integrating Peer-To-Peer And Cloud Computing For Massively Multiuser Online Games</t>
  </si>
  <si>
    <t>A Visuospatial Memory Game For The Elderly Using Gestural Interface</t>
  </si>
  <si>
    <t>Using Video Game Development To Engage Undergraduate Students Of Assembly Language Programming</t>
  </si>
  <si>
    <t>An Analysis Of A Video Game On Cognitive Abilities: A Study To Enhance Psychomotor Skills Via Game-Play</t>
  </si>
  <si>
    <t>A Review Of Digital Games For Children With Autism Spectrum Disorder</t>
  </si>
  <si>
    <t>Value Iteration For Simple Stochastic Games: Stopping Criterion And Learning Algorithm</t>
  </si>
  <si>
    <t>Eeg-Based Bci And Video Games: A Progress Report</t>
  </si>
  <si>
    <t>Computer Models Of Sensor And Weapon Systems: Assessing Model Utility Early In War-Game Development</t>
  </si>
  <si>
    <t>Designing Semantic Game Worlds</t>
  </si>
  <si>
    <t>Quantifying Software Development: Applying Mobile Monetization Techniques To Your Software Development Process</t>
  </si>
  <si>
    <t>Convergence Of Gamification And Machine Learning: A Systematic Literature Review</t>
  </si>
  <si>
    <t>Equality = Inequality: Probing Equality-Centric Design And Development Methodologies</t>
  </si>
  <si>
    <t>The Study Of Gamification Application Architecture For Programming Language Course</t>
  </si>
  <si>
    <t>Methodology For Developing Gamification-Based Learning Programming Language Framework</t>
  </si>
  <si>
    <t>Students Designing Video Games About Immunology: Insights For Science Learning</t>
  </si>
  <si>
    <t>Usability Concerns Of Android Casual Game Applications: Analysis And Improvements</t>
  </si>
  <si>
    <t>Recovery Of Mobile Game Design Patterns</t>
  </si>
  <si>
    <t>Tailoring Scrum Methodology For Game Development</t>
  </si>
  <si>
    <t>Designing And Developing A Game With Marketing Concepts</t>
  </si>
  <si>
    <t>Deepstreak: Automating Car Racing Games For Self Driving Using Artificial Intelligence</t>
  </si>
  <si>
    <t>Designing Physical And Social Intergenerational Family Entertainment</t>
  </si>
  <si>
    <t>Mobile Augmented Reality App For Children With Autism Spectrum Disorder (Asd) To Learn Vocabulary (Marvoc): From The Requirement Gathering To Its Initial Evaluation</t>
  </si>
  <si>
    <t>First Person Movement Control With Palm Normal And Hand Gesture Interaction In Virtual Reality</t>
  </si>
  <si>
    <t>A Study Of Physical Fitness And Enjoyment On Virtual Running For Exergames</t>
  </si>
  <si>
    <t>Nerfs, Buffs And Bugs - Analysis Of The Impact Of Patching On League Of Legends</t>
  </si>
  <si>
    <t>Tapbeats: Accessible And Mobile Casual Gaming</t>
  </si>
  <si>
    <t>Dividing Network Externality Into The Number Of Peers And Users: Focusing On Sociability And Enjoyment In Online Games</t>
  </si>
  <si>
    <t>A Novel Bitcoin Mining Scheme Based On The Multi-Leader Multi-Follower Stackelberg Game Model</t>
  </si>
  <si>
    <t>Multidisciplinary Development Process Of A Story-Based Mobile Augmented Reality Game For Learning Math</t>
  </si>
  <si>
    <t>Designing A Flexible Tool For Rapid Implementation Of Brain-Computer Interfaces (Bci) In Game Development</t>
  </si>
  <si>
    <t>Mundane Or Magical? Discourses On Technology Adoption In Finnish Schools</t>
  </si>
  <si>
    <t>A Platform For Large-Scale Game-Playing Multi-Agent Systems On A High Performance Computing Infrastructure</t>
  </si>
  <si>
    <t>Computational Thinking And Online Learning: A Systematic Literature Review</t>
  </si>
  <si>
    <t>Game Mechanics And Technological Mediation: An Ethical Perspective On The Effects Of Mmorpg’S</t>
  </si>
  <si>
    <t>A Serious Game To Teach Computing Concepts</t>
  </si>
  <si>
    <t>Behavior Trees For Uav Mission Management</t>
  </si>
  <si>
    <t>Opening Your Product: Impact Of User Innovations And Their Distribution Platform On Video Game Success</t>
  </si>
  <si>
    <t>Capturing Game Telemetry With Provenance</t>
  </si>
  <si>
    <t>To What Extent Is Gamification An Effective Tool For Onboarding Users Into A Dhm Tool</t>
  </si>
  <si>
    <t>An Overview Of Trolling Behavior In Online Spaces And Gaming Context</t>
  </si>
  <si>
    <t>Social Network Games</t>
  </si>
  <si>
    <t>Crowd-Powered Mechanisms For Viewing And Imagining Public Spaces</t>
  </si>
  <si>
    <t>Design, Implementation, And Wide Pilot Deployment Of Fitforall: An Easy To Use Exergaming Platform Improving Physical Fitness And Life Quality Of Senior Citizens</t>
  </si>
  <si>
    <t>Educational Computer Card Games: Results From Empirical Studies During The Last Decade</t>
  </si>
  <si>
    <t>Computer Games As Virtual Environments For Safety-Critical Software Validation</t>
  </si>
  <si>
    <t>Designing Games For Improving The Software Development Process</t>
  </si>
  <si>
    <t>An Analysis Of Game-Related Emotions Using Emotiv Epoc</t>
  </si>
  <si>
    <t>Why Do Small And Medium-Size Freemium Game Developers Use Game Analytics?</t>
  </si>
  <si>
    <t>How Are Agile Methods And Practices Deployed In Video Game Development? A Survey Into Finnish Game Studios</t>
  </si>
  <si>
    <t>Multi-Language Dynamic Taint Analysis In A Polyglot Virtual Machine</t>
  </si>
  <si>
    <t>Low-Overhead Multi-Language Dynamic Taint Analysis On Managed Runtimes Through Speculative Optimization</t>
  </si>
  <si>
    <t>Enhanced Player Interaction Using Motion Controllers For First-Person Shooting Games In Virtual Reality</t>
  </si>
  <si>
    <t>Procedural Urban Environments For Fps Games</t>
  </si>
  <si>
    <t>Quantum Game Jam-Making Games With Quantum Physicists</t>
  </si>
  <si>
    <t>An Experimental Study To Evaluate Influence Of Usability On Learning Behaviour</t>
  </si>
  <si>
    <t>A Gamified Approach To Achieve Excellence In Programming</t>
  </si>
  <si>
    <t>Why Game Designers Should Study Magic</t>
  </si>
  <si>
    <t>Coping With Opponents: Multi-Objective Evolutionary Neural Networks For Fighting Games</t>
  </si>
  <si>
    <t>Can Mobile Game Development Foster Student Interest In Computer Science?</t>
  </si>
  <si>
    <t>Work In Progress: Evaluating The Use Of Mobile Game Development In Introductory Cs Courses</t>
  </si>
  <si>
    <t>Mobile Game Development: Improving Student Engagement And Motivation In Introductory Computing Courses</t>
  </si>
  <si>
    <t>Quantified Ux: Towards A Common Organizational Understanding Of User Experience</t>
  </si>
  <si>
    <t>Are We Ready To Play In The Cloud? Developing New Quality Certifications To Tackle Challenges Of Cloud Gaming Services</t>
  </si>
  <si>
    <t>A Review Of Recent Trends In Eeg Based Brain-Computer Interface</t>
  </si>
  <si>
    <t>An Examination Of Game-Based Learning From Theories Of Flow Experience And Cognitive Load</t>
  </si>
  <si>
    <t>Color Size And Design Of Computer Peripheral Products Of Black</t>
  </si>
  <si>
    <t>The Development Of A Model Of The Formation Of Cybersecurity Outlines Based On Multi Criteria Optimization And Game Theory</t>
  </si>
  <si>
    <t>Understanding The Interplay Of Model Complexity And Fidelity In Multiagent Systems Via An Evolutionary Framework</t>
  </si>
  <si>
    <t>A Summer Computing Camp Using Chainreaction And Jabc</t>
  </si>
  <si>
    <t>A Hierarchical Game For Joint Wireless And Cloud Resource Allocation In Mobile Edge Computing System</t>
  </si>
  <si>
    <t>Methodology Of Affective Intervention Design For Intelligent Systems</t>
  </si>
  <si>
    <t>Debugging Cuda</t>
  </si>
  <si>
    <t>Creating And Debugging Performance Cuda C</t>
  </si>
  <si>
    <t>Genetic Improvement Of Data For Maths Functions</t>
  </si>
  <si>
    <t>Leveraging Unencumbered Full Body Control Of Animated Virtual Characters For Game-Based Rehabilitation</t>
  </si>
  <si>
    <t>Game Artificial Intelligence: Challenges For The Scientific Community</t>
  </si>
  <si>
    <t>Stakeholder Involvement In Agile Software Development</t>
  </si>
  <si>
    <t>A Case Study On The Advantages Of 3D Walkthroughs Over Photo Stitching Techniques</t>
  </si>
  <si>
    <t>A Scala-Based Actor-Entity Architecture For Intelligent Interactive Simulations</t>
  </si>
  <si>
    <t>Teaching Programming Using Computer Games: A Program Language Agnostic Approach</t>
  </si>
  <si>
    <t>Introducing Novice Programmers To Functions And Recursion Using Computer Games</t>
  </si>
  <si>
    <t>Understanding The Behavioural Intention To Play Online Games: An Extension Of The Theory Of Planned Behaviour</t>
  </si>
  <si>
    <t>A Component-Based Framework For Rapidlydeveloping Online Board Games</t>
  </si>
  <si>
    <t>The Analysis Of Brand Effect Appearing On 3D Computer Game</t>
  </si>
  <si>
    <t>Gidget: An Online Debugging Game For Learning And Engagement In Computing Education</t>
  </si>
  <si>
    <t>Scrum-X: An Interactive And Experiential Learning Platform For Teaching Scrum</t>
  </si>
  <si>
    <t>Challenges In Organizing And Accessing Video Game Development Artifacts</t>
  </si>
  <si>
    <t>Game Cinematography - Towards Understanding Relationship Between Spatial Distortion And Game-Play</t>
  </si>
  <si>
    <t>Reflections On Elements Of A Game Design Model Applied To Inclusive Digital Games</t>
  </si>
  <si>
    <t>Towards A Resource-Based Model Of Strategy To Help Designing Opponent Ai In Rts Games</t>
  </si>
  <si>
    <t>Effect Of Social Environment On Brand Recall In Sports Video Games</t>
  </si>
  <si>
    <t>An Ontology For Mobile Video Games</t>
  </si>
  <si>
    <t>Immersion, Flow And Usability In Video Games</t>
  </si>
  <si>
    <t>Cultiventura Software Architecture Tool Supporting The Learning Of The Moche Culture: Videogames And Augmented Reality</t>
  </si>
  <si>
    <t>Striving For Author-Friendly Procedural Dialogue Generation: Paper</t>
  </si>
  <si>
    <t>Scamper: Generating Test Suites To Maximise Code Coverage In Interactive Fiction Games</t>
  </si>
  <si>
    <t>Modeling Computational Algorithms Using Nonlinear Storytelling Methods Of Computer Game Design</t>
  </si>
  <si>
    <t>Social Media Integration With Nonlinear Educational Storytelling Application</t>
  </si>
  <si>
    <t>Teaching Video Game Design Accessibility: Toward Effective Pedagogic Interventions In Accessible Design</t>
  </si>
  <si>
    <t>What Went Wrong: A Taxonomy Of Video Game Bugs</t>
  </si>
  <si>
    <t>Runtime Repair Of Software Faults Using Event-Driven Monitoring</t>
  </si>
  <si>
    <t>Zenet: Generating And Enforcing Real-Time Temporal Invariants</t>
  </si>
  <si>
    <t>The Whats And The Whys Of Games And Software Engineering</t>
  </si>
  <si>
    <t>Create Game Opponent From Uct-Created Data And Neuro-Evalution</t>
  </si>
  <si>
    <t>Why Do Software Firms Fail? Capabilities, Competitive Actions, And Firm Survival In The Software Industry From 1995 To 2007</t>
  </si>
  <si>
    <t>Research On The Key Technology Of Computer Multimedia Terminal Software</t>
  </si>
  <si>
    <t>Research And Implementation Of Dots-And-Boxes Game System</t>
  </si>
  <si>
    <t>Adaptive Difficulty Scales For Parkour Games</t>
  </si>
  <si>
    <t>Object-Oriented Sokoban Solver: A Serious Game Project For Ooad And Ai Education</t>
  </si>
  <si>
    <t>Development Of Puzzle Game About Children'S Etiquette Based On Unity3D</t>
  </si>
  <si>
    <t>Ingestible Games - Swallowing A Digital Sensor To Play A Game</t>
  </si>
  <si>
    <t>Hand Gesture Recognition And Real-Time Game Control Based On A Wearable Band With 6-Axis Sensors</t>
  </si>
  <si>
    <t>Captcha: Machine Or Human Solvers? A Game-Theoretical Analysis</t>
  </si>
  <si>
    <t>Design And Development Of C++ Quiz System For Android-Based Platform</t>
  </si>
  <si>
    <t>A Non-Cooperative Game Model For Reliability-Based Task Scheduling In Cloud Computing</t>
  </si>
  <si>
    <t>Towards Factor-Oriented Understanding Of Video Game Genres Using Exploratory Factor Analysis On Steam Game Tags</t>
  </si>
  <si>
    <t>Security Analysis Of Paxos Mechanism Design Based On Game Theory</t>
  </si>
  <si>
    <t>A Preliminary Network Analysis On Steam Game Tags: Another Way Of Understanding Game Genres</t>
  </si>
  <si>
    <t>Game Theory Based Joint Task Offloading And Resource Allocation Algorithm For Mobile Edge Computing</t>
  </si>
  <si>
    <t>A Data-Driven Approach For Video Game Playability Analysis Based On Players’ Reviews</t>
  </si>
  <si>
    <t>Security Risk Assessment Method Of Edge Computing Container Based On Dynamic Game</t>
  </si>
  <si>
    <t>A Robust Watermarking Algorithm For Video Game Artwork Based On Pose Estimation Neural Network</t>
  </si>
  <si>
    <t>Insecurity Of A Key-Policy Attribute Based Encryption Scheme With Equality Test</t>
  </si>
  <si>
    <t>Sparse Record And Replay With Controlled Scheduling</t>
  </si>
  <si>
    <t>Fpga Based Implementation Of A Novel Image Steganography Algorithm</t>
  </si>
  <si>
    <t>An Integrated Development Framework For Tabletop Computer Games</t>
  </si>
  <si>
    <t>Ubire: A Game For Teaching Requirements In The Context Of Ubiquitous Systems</t>
  </si>
  <si>
    <t>Extending Technology Usage Models To Interactive Hedonic Technologies: A Theoretical Model And Empirical Test</t>
  </si>
  <si>
    <t>Mining Discriminative Items In Multiple Data Streams</t>
  </si>
  <si>
    <t>Game-Initiated Learning: A Case Study For Disaster Education Research In Taiwan</t>
  </si>
  <si>
    <t>Studying The Urgent Updates Of Popular Games On The Steam Platform</t>
  </si>
  <si>
    <t>An Empirical Study Of Early Access Games On The Steam Platform</t>
  </si>
  <si>
    <t>An Empirical Study Of Game Reviews On The Steam Platform</t>
  </si>
  <si>
    <t>A New Approach To Multiplayer Virtual Reality Games</t>
  </si>
  <si>
    <t>Identifying Gameplay Videos That Exhibit Bugs In Computer Games</t>
  </si>
  <si>
    <t>Using Deep Convolutional Neural Networks To Detect Rendered Glitches In Video Games</t>
  </si>
  <si>
    <t>To Create Intelligent Adaptive Game Opponent By Using Monte-Carlo For The Game Of Pac-Man</t>
  </si>
  <si>
    <t>A Survey Of Speech-Hand Gesture Recognition For The Development Of Multimodal Interfaces In Computer Games</t>
  </si>
  <si>
    <t>System Demonstration For Generic Game Development Framework</t>
  </si>
  <si>
    <t>Digital Games And Beyond: What Happens When Players Compete?</t>
  </si>
  <si>
    <t>Software Framework For Generic Game Development In Cgdg</t>
  </si>
  <si>
    <t>Making Games A Snap" With Stencyl - A Summer Computing Workshop For K-12 Teachers"</t>
  </si>
  <si>
    <t>Using Domain Specific Language For Large Screen Game Interaction</t>
  </si>
  <si>
    <t>Pricing And Upgrade Strategies For Software Vendors In The Software-As-A-Service Market</t>
  </si>
  <si>
    <t>Model Of Online Game Addiction: The Role Of Computer-Mediated Communication Motives</t>
  </si>
  <si>
    <t>Virtual Dulcimer Auxiliary Teaching System Based On Musical Instrument Digital Interface</t>
  </si>
  <si>
    <t>The Development Of Digital Game Teaching Of Minority Traditional Sports With The Integration Of Two Levels Of Logistic Regression</t>
  </si>
  <si>
    <t>Impacts Of Computer Game Concept Formulation On Project Development Processes: A Fiowa Explorative Case Study</t>
  </si>
  <si>
    <t>Game Theory-Based Optimization Of Distributed Idle Computing Resources In Cloud Environments</t>
  </si>
  <si>
    <t>A Game Approach To Multi-Servers Load Balancing With Load-Dependent Server Availability Consideration</t>
  </si>
  <si>
    <t>Self-Validated Behaviour Trees Through Reflective Components</t>
  </si>
  <si>
    <t>Iterative Software Design Of Computer Games Through Fca</t>
  </si>
  <si>
    <t>Knowledge Guided Development Of Videogames</t>
  </si>
  <si>
    <t>Explicit Domain Modelling In Video Games</t>
  </si>
  <si>
    <t>Visualizing Loops And Data Structures In Xylem: The Code Of Plants</t>
  </si>
  <si>
    <t>Interpersonal Communication Behavior Online Game Addict: Case Study On Mobile Legends Bang Bang Online Game Addict In South Tangerang, Indonesia</t>
  </si>
  <si>
    <t>Avatar Warrior: A Kansei Analysis</t>
  </si>
  <si>
    <t>Experience Report: A Sustainable Serious Educational Game Capstone Project</t>
  </si>
  <si>
    <t>Experience In Teaching Object-Oriented Programming And Advanced Topics Of Programming Through The Development Of A Video Game Project</t>
  </si>
  <si>
    <t>Interactive Story As A Motivator Element In An Educational Video Game</t>
  </si>
  <si>
    <t>Towards An Emotion-Driven Adaptive System For Video Game Music</t>
  </si>
  <si>
    <t>Learning To Pray, Islamic Children'S Game</t>
  </si>
  <si>
    <t>A Data-Driven Security Game To Facilitate Information Security Education</t>
  </si>
  <si>
    <t>Automated Tests For Mobile Games: An Experience Report</t>
  </si>
  <si>
    <t>Narrative In Exergames: Thoughts On Procedure, Mechanism, And Others</t>
  </si>
  <si>
    <t>Game Postmortems Vs. Developer Reddit Amas: Computational Analysis Of Developer Communication</t>
  </si>
  <si>
    <t>A Novel Data Hiding Algorithm For Game Texture Based On Hamming+1</t>
  </si>
  <si>
    <t>Stay Awhile And Listen To 3Buddy, A Co-Creative Level Design Support Tool</t>
  </si>
  <si>
    <t>Inquiry Based Learning With Kanban Game</t>
  </si>
  <si>
    <t>Designing Scalable Location Based Games That Encourage Emergent Behaviour</t>
  </si>
  <si>
    <t>Making Cnns For Video Parsing Accessible: Event Extraction From Dota2 Gameplay Video Using Transfer, Zero-Shot, And Network Pruning</t>
  </si>
  <si>
    <t>Revisiting History: Using Alternate Reality Games To Tell A Centuryold Tale</t>
  </si>
  <si>
    <t>Cultivating Engagement And Enjoyment In Exergames Using Feedback, Challenge, And Rewards</t>
  </si>
  <si>
    <t>Digital Game-Based After-School-Assisted Learning System In English</t>
  </si>
  <si>
    <t>Subvis: The Use Of Subjunctive Visual Programming Environments For Exploring Alternatives In Game Development</t>
  </si>
  <si>
    <t>A New Cognitive Classification Of Video Games</t>
  </si>
  <si>
    <t>Multi Agent Based Approach To Assist The Design Process Of 3D Game Environments</t>
  </si>
  <si>
    <t>How To Analyse Therapeutic Games: The Player / Game / Therapy Model</t>
  </si>
  <si>
    <t>Supporting Seniors Rehabilitation Through Videogame Technology: A Distributed Approach</t>
  </si>
  <si>
    <t>Smash: A Distributed Game Engine Architecture</t>
  </si>
  <si>
    <t>About Game Engines And Their Future</t>
  </si>
  <si>
    <t>Evolution Of Game Controllers: Toward The Support Of Gamers With Physical Disabilities</t>
  </si>
  <si>
    <t>Improving Faceted Search Results For Web-Based Information Exploration</t>
  </si>
  <si>
    <t>Duckneglect: Video-Games Based Neglect Rehabilitation</t>
  </si>
  <si>
    <t>Could You Help Me To Change The Variables? Comparing Instruction To Encouragement For Teaching Programming</t>
  </si>
  <si>
    <t>Development Of A Software Library For Game Artificial Intelligence</t>
  </si>
  <si>
    <t>Scrum Based Framework For Teaching Software Engineering For Game Development</t>
  </si>
  <si>
    <t>Understanding Analytics Needs Of Video Game Streamers</t>
  </si>
  <si>
    <t>Fun, Flow, And Fitness: Opinions For Making More Effective Active Videogames</t>
  </si>
  <si>
    <t>Re-Telling History: A Web-Based Educational Video Game For Teaching History</t>
  </si>
  <si>
    <t>Learning Capacity In Simulated Virtual Neurological Procedures</t>
  </si>
  <si>
    <t>Interactive Programming Of Reactive Systems</t>
  </si>
  <si>
    <t>Can Educational Video Games Increase High School Students' Interest In Theatre?</t>
  </si>
  <si>
    <t>Are Serious Games Working As Expected?</t>
  </si>
  <si>
    <t>Frozen Shoulder Rehabilitation Using Microsoft Kinect</t>
  </si>
  <si>
    <t>Prototyping In Game Design: Externalization And Internalization Of Game Ideas</t>
  </si>
  <si>
    <t>Nexplay: Playability Assessment For Non-Experts Evaluators</t>
  </si>
  <si>
    <t>Optimization Of Project Management Processes Using The A* Project Management System (Astarpm): A Prototypical Implementation And Evaluation</t>
  </si>
  <si>
    <t>Design Games To Learn: A New Approach To Playful Learning Through Digital Games</t>
  </si>
  <si>
    <t>A Visual Language For The Creation Of Narrative Educational Games</t>
  </si>
  <si>
    <t>A Narrative Metaphor To Facilitate Educational Game Authoring</t>
  </si>
  <si>
    <t>Integrating Domain Experts In Educational Game Authoring: A Case Study</t>
  </si>
  <si>
    <t>From Computational Thinking To Constructive Design With Simple Models</t>
  </si>
  <si>
    <t>Context-Based Learning For Autonomous Vehicles</t>
  </si>
  <si>
    <t>A Game Engine To Make Games As Multi-Agent Systems</t>
  </si>
  <si>
    <t>A First Step To Specify Arcade Games As Multi-Agent Systems</t>
  </si>
  <si>
    <t>A Game Logic Specification Proposal For 2D Video Games</t>
  </si>
  <si>
    <t>A Multi-Agent Specification For The Tetris Game</t>
  </si>
  <si>
    <t>Narrative And Puzzle-Based Games And Their Relationship To Students' Engaged Learning Experience</t>
  </si>
  <si>
    <t>Games, Gameplay, And Bci: The State Of The Art</t>
  </si>
  <si>
    <t>Expanding Exertion Gaming</t>
  </si>
  <si>
    <t>Towards Liveness In Game Development</t>
  </si>
  <si>
    <t>Virtual Reality Sickness Detection: An Approach Based On Physiological Signals And Machine Learning</t>
  </si>
  <si>
    <t>Using Software Product Lines To Support Language Rehabilitation Therapies: An Experience Report</t>
  </si>
  <si>
    <t>Videogame Design As A Elicit Tool For Emotion Recognition Experiments</t>
  </si>
  <si>
    <t>Low-Cost Natural Interface Based On Head Movements</t>
  </si>
  <si>
    <t>A Prototype Ssvep Based Real Time Bci Gaming System</t>
  </si>
  <si>
    <t>Customconsole: A Framework For Supporting Cross-Device Videogames</t>
  </si>
  <si>
    <t>Dynamic Resource Provisioning For Cloud-Based Gaming Infrastructures</t>
  </si>
  <si>
    <t>Do You Feel Like Flying? A Study Of Flying Perception In Virtual Reality For Future Game Development</t>
  </si>
  <si>
    <t>Economic Evaluation Of Business Models In Video Gaming Industry From Publisher Perspective</t>
  </si>
  <si>
    <t>Virtual Environment For The Treatment Of Patients With Hemiparesis</t>
  </si>
  <si>
    <t>Audible Mapper &amp; Shadowrine: Development Of Map Editor Using Only Sound In Accessible Game For Blind Users, And Accessible Action Rpg For Visually Impaired Gamers</t>
  </si>
  <si>
    <t>Jumping Automata For Uniform Strategies</t>
  </si>
  <si>
    <t>Efficient Software Assets For Fostering Learning In Applied Games</t>
  </si>
  <si>
    <t>Game-Based Assessment: Investigating The Impact On Test Anxiety And Exam Performance</t>
  </si>
  <si>
    <t>Reasoner System For Video Creation Having As Input A Conceptual Video Description</t>
  </si>
  <si>
    <t>The Enhancement Of Simulation Based Learning Exercises Through Formalised Reflection, Focus Groups And Group Presentation</t>
  </si>
  <si>
    <t>Scrum Vr: Virtual Reality Serious Video Game To Learn Scrum</t>
  </si>
  <si>
    <t>A Study Of Optimization Models For Creation Of Artificial Intelligence For The Computer Game In The Tower Defense Genre</t>
  </si>
  <si>
    <t>An Application For Evolutionary Music Composition Using Autoencoders</t>
  </si>
  <si>
    <t>Describing, Organizing, And Maintaining Video Game Development Artifacts</t>
  </si>
  <si>
    <t>If Memory Serves: Towards Designing And Evaluating A Game For Teaching Pointers To Undergraduate Students</t>
  </si>
  <si>
    <t>Software Engineering Practices And Methods In The Game Development Industry</t>
  </si>
  <si>
    <t>Is Agile Not Agile Enough? A Study On How Agile Is Applied And Misapplied In The Video Game Development Industry</t>
  </si>
  <si>
    <t>The Feasibility And Potential Impact Of Brain Training Games On Cognitive And Emotional Functioning In Middle-Aged Adults</t>
  </si>
  <si>
    <t>From Challenges To Activities: Categories Of Play In Videogames</t>
  </si>
  <si>
    <t>A Low-Cost, Open-Source, Bci-Vr Game Control Development Environment Prototype For Game Based Neurorehabilitation</t>
  </si>
  <si>
    <t>Game Designers Training First Person Shooter Bots</t>
  </si>
  <si>
    <t>Wave: Interactive Wave-Based Sound Propagation For Virtual Environments</t>
  </si>
  <si>
    <t>Creating Behavior Authoring Environment For Everyday Users</t>
  </si>
  <si>
    <t>An Approach To Behavior Authoring For Non-Playing Characters In Digital Games</t>
  </si>
  <si>
    <t>Software Development For Real-Time Online Interactive Applications On Clouds</t>
  </si>
  <si>
    <t>Using A Lifecycle Model For Developing And Executing Real-Time Online Applications On Clouds</t>
  </si>
  <si>
    <t>Evaluation Of Emotional Agents' Architectures: An Approach Based On Quality Metrics And The Influence Of Emotions On Users</t>
  </si>
  <si>
    <t>Embodiment, Collaboration, And Challenge In Educational Programming Games: Exploring Use Of Tangibles And Mouse</t>
  </si>
  <si>
    <t>Developing Video Games With Elementary Adaptive Artificial Intelligence In Unity: An Intelligent Systems Approach</t>
  </si>
  <si>
    <t>Personality Type Indicator Models In Serious Games: A Case Study In A Surgical Navigation Game</t>
  </si>
  <si>
    <t>Revrlaw: An Immersive Way For Teaching Criminal Law Using Virtual Reality</t>
  </si>
  <si>
    <t>Cityvr: Gameful Software Visualization</t>
  </si>
  <si>
    <t>Performance Analysis Of Game Engines On Mobile And Fixed Devices</t>
  </si>
  <si>
    <t>Situational Programming: Agent Behavior Visual Programming For Mabs Novices</t>
  </si>
  <si>
    <t>Towards A Requirements Language For Modeling Emotion In Videogames</t>
  </si>
  <si>
    <t>Teaching Graphics For Games Using Microsoft Xna</t>
  </si>
  <si>
    <t>Dishcover Indonesia: Android Cooking Game Design, Mechanics And Development</t>
  </si>
  <si>
    <t>Robot On!: A Serious Game For Improving Programming Comprehension</t>
  </si>
  <si>
    <t>Robobug: A Serious Game For Learning Debugging Techniques</t>
  </si>
  <si>
    <t>Business Intelligence Tools: Should They Be 'Gamified'? Project 'Gambit': Evaluating User Engagement</t>
  </si>
  <si>
    <t>Designing Interactive Storytelling Games To Teach Computational Thinking</t>
  </si>
  <si>
    <t>Using Virtual Week To Assess Prospective Memory In Younger And Older Adults</t>
  </si>
  <si>
    <t>Improving The Performance Of A Computer-Controlled Player In A Maze Chase Game Using Evolutionary Programming On A Finite-State Machine</t>
  </si>
  <si>
    <t>Games User Research: Practice, Methods, And Applications</t>
  </si>
  <si>
    <t>Playtesting For Indie Studios</t>
  </si>
  <si>
    <t>A Postmortem On Playtesting: Exploring The Impact Of Playtesting On The Critical Reception Of Video Games</t>
  </si>
  <si>
    <t>User Experience Management From Early Stages Of Computer Game Development</t>
  </si>
  <si>
    <t>Decreasing Rework In Video Games Development From A Software Engineering Perspective</t>
  </si>
  <si>
    <t>Square Enix Ai Academy: A Seminar Series For The Introduction Of Digital Game Ai</t>
  </si>
  <si>
    <t>Square Enix Ai Academy: Ai Workshop For Blackboard Architecure</t>
  </si>
  <si>
    <t>Square Enix Ai Academy: Ai Workshop For Blackboard Architecture</t>
  </si>
  <si>
    <t>Developing Game Ai Agent Behaving Like Human By Mixing Reinforcement Learning And Supervised Learning</t>
  </si>
  <si>
    <t>Interactive Aged-Face Simulation With Freehand Wrinkle Drawing</t>
  </si>
  <si>
    <t>Software Architecture For Digital Game Mechanics: A Systematic Literature Review</t>
  </si>
  <si>
    <t>Making Hard Fun In Crowdsourced Model Checking-Balancing Crowd Engagement And Efficiency To Maximize Output In Proof By Games</t>
  </si>
  <si>
    <t>Playability Assessment For Educational Computer Games: Pilot Study For Model Development</t>
  </si>
  <si>
    <t>Double-Stage Features Extraction For Malay Vowel Classification Using Multinomial Logistic Regression</t>
  </si>
  <si>
    <t>Redefining Game Engine Architecture Through Concurrency</t>
  </si>
  <si>
    <t>Evaluation On The Application Of Online Games In English Education</t>
  </si>
  <si>
    <t>Deep Summarization Of Academic Textbooks For Adaptive Gamified Virtual Learning Environments</t>
  </si>
  <si>
    <t>Context Rich Digital Games For Better Learnability In The It Project Management Context</t>
  </si>
  <si>
    <t>Facial Expression Recognition As Dynamic Game Balancing System</t>
  </si>
  <si>
    <t>The Semiotic Inspection Method Applied To Usability Requirement [O Método De Inspeção Semiótica Aplicado Ao Requisito Usabilidade]</t>
  </si>
  <si>
    <t>Context-Aware Groupware Systems And Video Games: State Of The Art</t>
  </si>
  <si>
    <t>A Context-Aware Architecture For Improving Collaboration Of Users In Groupware Systems</t>
  </si>
  <si>
    <t>Learning Game 2.0: Support For Game Modding As A Learning Activity</t>
  </si>
  <si>
    <t>A Novel Approach To Neural Network Based Intelligent Systems For Emotion Recognition In Audio Signals</t>
  </si>
  <si>
    <t>Dynamic Difficulty Adjustment Via Fast User Adaptation</t>
  </si>
  <si>
    <t>Gamification And Sql: An Empirical Study On Student Performance In A Database Course</t>
  </si>
  <si>
    <t>Teaching And Learning Modelling And Specification Based On Gamification</t>
  </si>
  <si>
    <t>A Panorama Of Software Architectures In Game Development</t>
  </si>
  <si>
    <t>Authenticity, Ethicality, And Motivation: A Formal Evaluation Of A 10-Week Computer Security Alternate Reality Game For Cs Undergraduates</t>
  </si>
  <si>
    <t>Model-Checking For Adventure Videogames</t>
  </si>
  <si>
    <t>Engagement: Gaming Throughout The Curriculum</t>
  </si>
  <si>
    <t>Taggervr: Interactive Data Analytics For Geoscience - A Novel Interface For Interactive Visual Analytics Of Large Geoscientific Datasets In Cloud Repositories</t>
  </si>
  <si>
    <t>Evaluation Of The Usability And Playability Of An Exergame For Executive Functions Stimulation And Its Development Process</t>
  </si>
  <si>
    <t>Improving Accessibility Of Tactile Interaction For Older Users: Lowering Accuracy Requirements To Support Drag-And-Drop Interaction</t>
  </si>
  <si>
    <t>Real-Time Path Planning With Virtual Magnetic Fields</t>
  </si>
  <si>
    <t>Let The Students Contruct Their Own Fun And Knowledge-Learning To Program By Building Computer Games</t>
  </si>
  <si>
    <t>Game-Based Technologies In Teaching Programming In Higher Education: Theory And Practices</t>
  </si>
  <si>
    <t>Ip-Please, Design And Development Of An Educational Game On It-Security</t>
  </si>
  <si>
    <t>Unity Application Testing Automation With Appium And Image Recognition</t>
  </si>
  <si>
    <t>Ar Markerless Game</t>
  </si>
  <si>
    <t>Movement-Based Game Guidelines</t>
  </si>
  <si>
    <t>Non-Cooperative And Cooperative Game Approaches For Load Balancing In Distributed Systems</t>
  </si>
  <si>
    <t>Game Lab: A Practical Learning Approach For Game Development</t>
  </si>
  <si>
    <t>Developing Computational Thinking Skills In Adolescents With Autism Spectrum Disorder Through Digital Game Programming</t>
  </si>
  <si>
    <t>Applying Gamification Elements To Build Teams For Software Development</t>
  </si>
  <si>
    <t>Experimental Feedback On Prog&amp;Play: A Serious Game For Programming Practice</t>
  </si>
  <si>
    <t>Developing Children'S Cultural Awareness And Empathy Through Games And Fairy Tales</t>
  </si>
  <si>
    <t>Cowboys, Ankle Sprains, And Keepers Of Quality: How Is Video Game Development Different From Software Development?</t>
  </si>
  <si>
    <t>Synthesized Essence: What Game Jams Teach About Prototyping Of New Software Products</t>
  </si>
  <si>
    <t>Improving Video Game Development: Facilitating Heterogeneous Team Collaboration Through Flexible Software Processes</t>
  </si>
  <si>
    <t>Video Game Control Dimensionality Analysis</t>
  </si>
  <si>
    <t>Bringing Digital Games To User Research And User Experience</t>
  </si>
  <si>
    <t>Games And Play Sig: Engaging Underrepresented Communities</t>
  </si>
  <si>
    <t>Virtual Competitions And The Gamer’S Dilemma</t>
  </si>
  <si>
    <t>Effect Of Educational Computer Games On Student Creativity</t>
  </si>
  <si>
    <t>User Experience Of Educational Games: A Review Of The Elements</t>
  </si>
  <si>
    <t>Edugxq: User Experience Instrument For Educational Games' Evaluation</t>
  </si>
  <si>
    <t>Exploring Game Design For Cybersecurity Training</t>
  </si>
  <si>
    <t>Pathfinder: The Behavioural And Motivational Effects Of Collectibles In Gamified Software Training</t>
  </si>
  <si>
    <t>Game Programmers With Secure Coding</t>
  </si>
  <si>
    <t>Secure Virtual Machine Allocation Against Attacks Using Support Value Based Game Policy</t>
  </si>
  <si>
    <t>From Interactive Simulations Towards Decision Patterns In Conflict Situations</t>
  </si>
  <si>
    <t>From Knowing It To Getting It": Envisioning Practices In Computer Games Development"</t>
  </si>
  <si>
    <t>Measuring Visual Consistency In 3D Rendering Systems</t>
  </si>
  <si>
    <t>Neural Network-Based Detection Of Virtual Environment Anomalies</t>
  </si>
  <si>
    <t>Using Game Engines And Graphic Technologies For Ray-Tracing In Future Wireless</t>
  </si>
  <si>
    <t>Biofeedback Methods In Entertainment Video Games: A Review Of Physiological Interaction Techniques</t>
  </si>
  <si>
    <t>A Methodology For The Design And Development Of Gamified Mobile Apps For Monitoring Cancer Survivors</t>
  </si>
  <si>
    <t>Optimally Resilient Strategies In Pushdown Safety Games</t>
  </si>
  <si>
    <t>A Requirements Analysis For Videogame Design Support Tools</t>
  </si>
  <si>
    <t>Software Diversity: Security, Entropy And Game Theory</t>
  </si>
  <si>
    <t>A Systematic Computerized Training Program For Using Sensory Substitution Devices In Real-Life</t>
  </si>
  <si>
    <t>Evaluating The Impact Of Serious Games: The Effect Of Gaming On Entrepreneurial Intent</t>
  </si>
  <si>
    <t>Computer Chess Endgame Play With Pawns: Then And Now</t>
  </si>
  <si>
    <t>A Game Theoretic-Based Distributed Detection Method For Vm-To-Hypervisor Attacks In Cloud Environment</t>
  </si>
  <si>
    <t>A Review Of Affective User-Centered Design For Video Games</t>
  </si>
  <si>
    <t>Multi-User Screen Sharing In Multi-Display Groupware</t>
  </si>
  <si>
    <t>Seagull: A Bird'S-Eye View Of The Evolution Of Technical Games Research</t>
  </si>
  <si>
    <t>Evolutionary Behavior Tree Approaches For Navigating Platform Games</t>
  </si>
  <si>
    <t>Identity Performance In Roleplaying Games</t>
  </si>
  <si>
    <t>Turning Shortcomings Into Challenges: Brain-Computer Interfaces For Games</t>
  </si>
  <si>
    <t>Algorithm A And Design Patterns Used In Unity Video Game Development</t>
  </si>
  <si>
    <t>A Differentiated Virtual Resource Allocation Strategy Based On Game Model For Multi-Tenant Applications</t>
  </si>
  <si>
    <t>Join Token-Based Event Handling: A Comprehensive Framework For Game Programming</t>
  </si>
  <si>
    <t>Join Token: A Language Mechanism For Programming Interactive Games</t>
  </si>
  <si>
    <t>A Practice Of Collaborative Project-Based Learning For Mutual Edification Between Programming Skill And Artistic Craftsmanship</t>
  </si>
  <si>
    <t>Objects And Their Participation In The Interdisciplinary Design And Development Of Computer Games</t>
  </si>
  <si>
    <t>Towards Adaptive Deep Reinforcement Game Balancing</t>
  </si>
  <si>
    <t>Computational Models Of Players' Physiological-Based Emotional Reactions: A Digital Games Case Study</t>
  </si>
  <si>
    <t>An Authoring Tool For Location-Based Mobile Games With Augmented Reality Features</t>
  </si>
  <si>
    <t>A Serious Game To Extract Hofstede’S Cultural Dimensions At The Individual Level</t>
  </si>
  <si>
    <t>The Sightlence Game: Designing A Haptic Computer Game Interface</t>
  </si>
  <si>
    <t>Rtfx: On-Set Previs With Unrealengine3</t>
  </si>
  <si>
    <t>Developing Cyber Competition Infrastructure Using The Scrum Framework</t>
  </si>
  <si>
    <t>Extending Empirical Analysis Of Usability And Playability To Multimodal Computer Games</t>
  </si>
  <si>
    <t>Exploring Games As Formal Models</t>
  </si>
  <si>
    <t>Applying Lehman'S Laws To Game Evolution</t>
  </si>
  <si>
    <t>Uncertainty Reduction In Software Development By The Use Of A Platform Based Development Strategy</t>
  </si>
  <si>
    <t>A Model-Driven Approach To Generate And Deploy Videogames On Multiple Platforms</t>
  </si>
  <si>
    <t>Automated Adaptation And Assessment In Serious Games: A Portable Tool For Supporting Learning</t>
  </si>
  <si>
    <t>Incorporating Game Elements Into Programming Practical Classes To Encourage Collaboration And Knowledge Sharing</t>
  </si>
  <si>
    <t>Game Design Frameworks: Where Do We Start?</t>
  </si>
  <si>
    <t>The Player-Ethnographer: An Ethnographic Approach To The Study Of Non-Player Characters In Digital Games</t>
  </si>
  <si>
    <t>Maximizing User Comfort &amp; Immersion A Game Designers Guide To 3D Displays</t>
  </si>
  <si>
    <t>Development Of Functional Reactive Programming Using An Incrementally Modular Abstraction Hierarchy</t>
  </si>
  <si>
    <t>Kineet: Application For Learning And Rehabilitation In Special Educational Needs</t>
  </si>
  <si>
    <t>Design Processes In Game Jams: Studies Of Rapid Design Processes</t>
  </si>
  <si>
    <t>Participation Differences In Q&amp;A Sites Across Countries: Opportunities For Cultural Adaptation</t>
  </si>
  <si>
    <t>Evolution And Evaluation Of The Model-View-Controller Architecture In Games</t>
  </si>
  <si>
    <t>Evaluation Of A Static Architectural Conformance Checking Method In A Line Of Computer Games</t>
  </si>
  <si>
    <t>Integrating Bim And Game Engine For Simulation Interactive Life Cycle Analysis Visualization</t>
  </si>
  <si>
    <t>Demonstrating Students' Skills On Integrating Knowledge Of Math And Engineering In An Applied Programming Course In Civil Engineering</t>
  </si>
  <si>
    <t>Renderlink Remote Rendering Platform For Computer Games: A Webrtc Solution For Streaming Computer Games</t>
  </si>
  <si>
    <t>Development Of Visual Elements For Accurate Simulation</t>
  </si>
  <si>
    <t>Supporting Supervisory Control Of Safety-Critical Systems With Psychologically Well-Founded Information Visualizations</t>
  </si>
  <si>
    <t>An Investigation Of Digital Games Features That Appeal To Young Females And Males</t>
  </si>
  <si>
    <t>Physiological Measurements On A Gaming Virtual Reality Headset Using Photoplethysmography: A Preliminary Attempt At Incorporating Physiological Measurement With Gaming</t>
  </si>
  <si>
    <t>Effects Of Casual Computer Game On Cognitive Performance Through Hemodynamic Signals</t>
  </si>
  <si>
    <t>Playsafe: Results From A Virtual Reality Study Using Digital Game-Based Learning For Safe Agile Software Development</t>
  </si>
  <si>
    <t>A Novel Uml-Based Methodology For Modeling Adventure-Based Educational Games</t>
  </si>
  <si>
    <t>After School Tangram As An Example In Interactive Digital Puzzle Game Design</t>
  </si>
  <si>
    <t>Involving Teachers In The Educational Video Games Design Process</t>
  </si>
  <si>
    <t>Modeling Storytelling To Be Used In Educational Video Games</t>
  </si>
  <si>
    <t>Plager-Vg: Platform For Managing Educational Multiplayer Video Games</t>
  </si>
  <si>
    <t>Automatic Difficulty Management And Testing In Games Using A Framework Based On Behavior Trees And Genetic Algorithms</t>
  </si>
  <si>
    <t>Kinect Fusion Improvement Using Depth Camera Calibration</t>
  </si>
  <si>
    <t>Guidelines For Designing Dynamic Applications With Second Screen</t>
  </si>
  <si>
    <t>Distinguishing Aging Clusters And Mobile Devices By Hand-Wrist Articulation: A Case Of Study</t>
  </si>
  <si>
    <t>A Kinect-Based System For Lower Limb Rehabilitation In Parkinson’S Disease Patients: A Pilot Study</t>
  </si>
  <si>
    <t>A Mobile Serious Game For Computer Science Learning</t>
  </si>
  <si>
    <t>A Dynamic Interface Adaptation Approach For Accessible Immersive Environments</t>
  </si>
  <si>
    <t>Player Behaviour Metrics For Adjusting Content In Vr Games: The Case Of Fear</t>
  </si>
  <si>
    <t>Designing For Engaging Bci Training: A Jigsaw Puzzle</t>
  </si>
  <si>
    <t>Conceptual Modeling On Tencent’S Distributed Database Systems</t>
  </si>
  <si>
    <t>Proposing A Hybrid Methodology For Game Development</t>
  </si>
  <si>
    <t>Evaluation Of Power Consumption Of Entry-Level And Mid-Range Multi-Core Mobile Processor</t>
  </si>
  <si>
    <t>How To Retain Players Through Dynamic Quality Adjustment In Video Games</t>
  </si>
  <si>
    <t>Learn-And-Play Personalised Reasoning From Point-And-Click To Virtual Reality Mobile Educational Games</t>
  </si>
  <si>
    <t>Educational Games For Early Childhood: Using Tabletop Surface Computers For Teaching The Arabic Alphabet</t>
  </si>
  <si>
    <t>Learning Arabic Through Play Games On Tabletop Surface Computers In Early Childhood</t>
  </si>
  <si>
    <t>Get Off My Lawn!" - Starting To Understand Territoriality In Location Based Mobile Games"</t>
  </si>
  <si>
    <t>Virtual Simulations For Incorporating Ergonomics Into Design Projects: Opportunities And Limitations Of Different Media And Approaches</t>
  </si>
  <si>
    <t>On The Computational Complexity Of Information Hiding</t>
  </si>
  <si>
    <t>Event Normalization Methodology For Computer Game Environment Simulation</t>
  </si>
  <si>
    <t>A Graph-Based Representation Of Game Scenarios; Methodology For Minimizing Anomalies In Computer Game</t>
  </si>
  <si>
    <t>Narratives And Sensor Driven Cognitive Behavior Training Game Platform</t>
  </si>
  <si>
    <t>Fairy Tale Directed Game-Based Training System For Children With Adhd Using Bci And Motion Sensing Technologies</t>
  </si>
  <si>
    <t>Using Computing Software To Evaluate How Physical Conditions Affect The Chess Players Results In The World Chess Championship</t>
  </si>
  <si>
    <t>Evaluation Of An Automatically-Constructed Graph-Based Representation For Interactive Narrative</t>
  </si>
  <si>
    <t>How Is Video Game Development Different From Software Development In Open Source?</t>
  </si>
  <si>
    <t>Non-Functional Requirements That Influence Gaming Experience: A Survey On Gamers Satisfaction Factors</t>
  </si>
  <si>
    <t>A Metric Suite For Evaluating Interactive Scenarios In Video Games: An Empirical Validation</t>
  </si>
  <si>
    <t>Effectiveness Of Cognitive Computer Games On Attention Span Of Students With Intellectual Disability</t>
  </si>
  <si>
    <t>Service Provisioning Problem In Cloud And Multi-Cloud Systems</t>
  </si>
  <si>
    <t>Library Not Found: The Disconnect Between Gaming Research And Development</t>
  </si>
  <si>
    <t>The Distant Horizon: Investigating The Relationship Between Social Sciences Academic Research And Game Development</t>
  </si>
  <si>
    <t>Real Time Facial Expression Recognition Using Realsense Camera And Ann</t>
  </si>
  <si>
    <t>Educational Outdoor Mobile Robot For Trash Pickup</t>
  </si>
  <si>
    <t>Comparison Of Game Engines For Serious Games</t>
  </si>
  <si>
    <t>Examining The Learning Effects Of Live Streaming Video Game Instruction Over Twitch</t>
  </si>
  <si>
    <t>Gamechanger: A Middleware For Social Exergames</t>
  </si>
  <si>
    <t>Distributed Deepthought: Synchronising Complex Network Multi-Player Games In A Scalable And Flexible Manner</t>
  </si>
  <si>
    <t>A Framework For Branched Storytelling And Matchmaking In Multiplayer Games</t>
  </si>
  <si>
    <t>Codepa Studio: Adding Explicit Support For Behavior Variants In Authoring Games</t>
  </si>
  <si>
    <t>Eep - A Lightweight Emotional Model: Application To Rpg Video Game Characters</t>
  </si>
  <si>
    <t>Cutting-Edge Technology For Video Games</t>
  </si>
  <si>
    <t>Introductory Game Development Course: A Mix Of Programming And Art</t>
  </si>
  <si>
    <t>Game-Theoretic Analysis On The Number Of Participants In The Software Crowdsourcing Contest</t>
  </si>
  <si>
    <t>Cost Minimization In Utility Computing Systems</t>
  </si>
  <si>
    <t>Toward Foraging For Understanding Of Starcraft Agents: An Empirical Study</t>
  </si>
  <si>
    <t>A Toolkit For Se For Sustainability-A Design Fiction</t>
  </si>
  <si>
    <t>Teaching Elementary School Students New Method Of Music Performance With Leap Motion</t>
  </si>
  <si>
    <t>Gameplay Experience Evaluation Centered On Participation: The Fátima Game Design Case</t>
  </si>
  <si>
    <t>Ranking Programming Languages By Energy Efficiency</t>
  </si>
  <si>
    <t>Topic Modeling For Feature Location In Software Models: Studying Both Code Generation And Interpreted Models</t>
  </si>
  <si>
    <t>Ccdsf: A Computational Creative Design Systems Framework</t>
  </si>
  <si>
    <t>Building A Dynamic Social Community With Non Playable Characters</t>
  </si>
  <si>
    <t>Teaching Aid Supporting The Tuition Of Automation At Faculty Of Applied Informatics</t>
  </si>
  <si>
    <t>Jutge.Org: Characteristics And Experiences</t>
  </si>
  <si>
    <t>Quality Of Games For Teaching Software Engineering: An Analysis Of Empirical Evidences Of Digital And Non-Digital Games</t>
  </si>
  <si>
    <t>How Games For Computing Education Are Evaluated? A Systematic Literature Review</t>
  </si>
  <si>
    <t>Ontology-Driven Generation Of Interactive 3D Worlds</t>
  </si>
  <si>
    <t>The Drive For New Driving Interfaces: Researching A Driver Interface From Design Intent To End-User Experience</t>
  </si>
  <si>
    <t>Interpretive Strategies For Screen-Based Creative Technologies</t>
  </si>
  <si>
    <t>Automated Game Testing With Icarus: Intelligent Completion Of Adventure Riddles Via Unsupervised Solving</t>
  </si>
  <si>
    <t>Towards Deep Player Behavior Models In Mmorpgs</t>
  </si>
  <si>
    <t>Dungeons Replicants: Automated Game Balancing Via Deep Player Behavior Modeling</t>
  </si>
  <si>
    <t>Identifying Commercial Games With Therapeutic Potential Through A Content Analysis Of Steam Reviews</t>
  </si>
  <si>
    <t>Software Engineering For Mobility: Reflecting On The Past, Peering Into The Future</t>
  </si>
  <si>
    <t>European Video Game Development And Disability: Reflections On Data, Rights, Decisions And Assistance</t>
  </si>
  <si>
    <t>Designing Tangible Video Games: Lessons Learned From The Sifteo Cubes</t>
  </si>
  <si>
    <t>Developing Games For Higher Education</t>
  </si>
  <si>
    <t>A Game Engine For Building Ubigames</t>
  </si>
  <si>
    <t>Students' Experience With Online Simulation Games: From Computer Anxiety To Satisfaction</t>
  </si>
  <si>
    <t>Cross-Cultural Game Design: How Different Students See The Same Development</t>
  </si>
  <si>
    <t>Predicting Football Match Result Using Fusion-Based Classification Models</t>
  </si>
  <si>
    <t>The Value Of Game Prototyping Projects For Students And Industry</t>
  </si>
  <si>
    <t>Social Interactions In Game Jams: A Jammer Recommender Tool</t>
  </si>
  <si>
    <t>Rapunsel: Improving Self-Efficacy And Self-Esteem With An Educational Computer Game</t>
  </si>
  <si>
    <t>Two Exceptional Projects From A Multidisciplinary Game Development Curriculum</t>
  </si>
  <si>
    <t>Autonomous And Interactive Virtual Actor, Cooperative Virtual Environment For Immersive Previsualisation Tooloriented To Movies</t>
  </si>
  <si>
    <t>Generative Music In Video Games: State Of The Art, Challenges, And Prospects</t>
  </si>
  <si>
    <t>Simple Conversational Practices In The Case Of Free And Open Source Software Infrastructure</t>
  </si>
  <si>
    <t>Developing Moba Games Using The Unity Game Engine</t>
  </si>
  <si>
    <t>The Believability Gene In Virtual Bots</t>
  </si>
  <si>
    <t>Are The Old Days Gone? A Survey On Actual Software Engineering Processes In Video Game Industry</t>
  </si>
  <si>
    <t>Learning From The Past: A Process Recommendation System For Video Game Projects Using Postmortems Experiences</t>
  </si>
  <si>
    <t>Dataset Of Video Game Development Problems</t>
  </si>
  <si>
    <t>Improving Engagement Assessment In Gameplay Testing Sessions Using Iot Sensors</t>
  </si>
  <si>
    <t>Game Industry Problems: An Extensive Analysis Of The Gray Literature</t>
  </si>
  <si>
    <t>Are Game Engines Software Frameworks? A Three-Perspective Study</t>
  </si>
  <si>
    <t>A Survey Of Video Game Testing</t>
  </si>
  <si>
    <t>Avaler'S Adventure: An Open Source Game For Dysphagia Therapy</t>
  </si>
  <si>
    <t>A Computer Science Study Abroad With Service Learning: Design And Reflections</t>
  </si>
  <si>
    <t>A Communication Tool To Support Caretaking Of Senior Citizens</t>
  </si>
  <si>
    <t>An Agent-Based Modelling Approach To Build Up Educational Digital Games For Kindergarten And Primary Schools</t>
  </si>
  <si>
    <t>Task Tree Executor For Erlang Enabled Multicores</t>
  </si>
  <si>
    <t>Placing Value On Community Co-Creations: A Study Of A Video Game 'Modding' Community</t>
  </si>
  <si>
    <t>Gaming As A Disembodied Experience Of The City: From Assassin’S Creed To ‘Smart Learner’</t>
  </si>
  <si>
    <t>An Empirical Study Of Issues And Barriers To Mainstream Video Game Accessibility</t>
  </si>
  <si>
    <t>Rapid Modeling Of Human-Defined Ai Behavior Patterns In Games</t>
  </si>
  <si>
    <t>Determining Personality Traits Of Racing Game Players Using The Open Racing Car Simulator: Toward Believable Virtual Drivers</t>
  </si>
  <si>
    <t>Physiotherapy Assessment Based On Kinect And Mobile Apps</t>
  </si>
  <si>
    <t>Forces In Play: The Business And Culture Of Videogame Production</t>
  </si>
  <si>
    <t>Designing The Designer</t>
  </si>
  <si>
    <t>Developing And Piloting Videogames To Increase College And University Students' Awareness And Efficacy Of The Bystander Role In Incidents Of Sexual Violence</t>
  </si>
  <si>
    <t>Organizing Online Hackathons For Newcomers To A Scientific Community - Lessons Learned From Two Events</t>
  </si>
  <si>
    <t>Systems Dynamics And Serious Video Games In An Appropriation Strategy Of A Decision Support System For Small Livestock Farmers</t>
  </si>
  <si>
    <t>Agent-Based Testing Of Extended Reality Systems</t>
  </si>
  <si>
    <t>Aplib: An Agent Programming Library For Testing Games</t>
  </si>
  <si>
    <t>Aplib: Tactical Agents For Testing Computer Games</t>
  </si>
  <si>
    <t>Navigation And Exploration In 3D-Game Automated Play Testing</t>
  </si>
  <si>
    <t>Can Learning Formal Specification Be Fun? - Experience And Perspective</t>
  </si>
  <si>
    <t>Strategies To Teach Game Development Across Age Groups</t>
  </si>
  <si>
    <t>Generating Dynamic Narratives With Real Time Interactions Utilizing Mobile Technology</t>
  </si>
  <si>
    <t>A Case Study Of Autonomy And Motivation In A Student-Led Game Development Project</t>
  </si>
  <si>
    <t>Developing A 3D Quest Game For Career Guidance To Estimate Students' Digital Competences</t>
  </si>
  <si>
    <t>The Framework For Creating A Psychological Assessment Tool Based On Interactive Storytelling</t>
  </si>
  <si>
    <t>Adjustment Of Difficulty Level On Wobble Board-Based Game Using Monte Carlo Tree Search Algorithm</t>
  </si>
  <si>
    <t>The Effect Of Perceived Value And Mobile Game Loyalty On Mobile Game'S In-App Purchase Intention</t>
  </si>
  <si>
    <t>Therapist-Centered Requirements: A Multi-Method Approach Of Requirement Gathering To Support Rehabilitation Gaming</t>
  </si>
  <si>
    <t>Understanding Stroke Patients’ Motivation For Motivation-Driven Rehabilitative Game Design</t>
  </si>
  <si>
    <t>Dynamic Simulation Of Grass Field Swaying In Wind</t>
  </si>
  <si>
    <t>An Effective Visualization Method For Large-Scale Terrain Dataset</t>
  </si>
  <si>
    <t>Design Patterns Applied For Networked First Person Shooting Game Programming</t>
  </si>
  <si>
    <t>Design Patterns Applied For Game Design Patterns</t>
  </si>
  <si>
    <t>Use Of Gamification In The Learning Of Children With Dyseidetic Disexia: A Case Study</t>
  </si>
  <si>
    <t>Methodology For Playtesting Serious Games: A Case Study Using A Mixed Method Approach</t>
  </si>
  <si>
    <t>Using A Genetic Algorithm For Mining Patterns From Endgame Databases</t>
  </si>
  <si>
    <t>Cognitive Games For Children'S Executive Functions Training With Or Without Learning Difficulties: An Overview</t>
  </si>
  <si>
    <t>Eyenav: Gaze-Based Code Navigation</t>
  </si>
  <si>
    <t>Claustrophobia Game: Design And Development Of A New Virtual Reality Game For Treatment Of Claustrophobia</t>
  </si>
  <si>
    <t>Sense Of Presence And Learning Satisfaction Among Students Of Different Age Groups In A 3-D Virtual World</t>
  </si>
  <si>
    <t>Action Recognition By Employing Combined Directional Motion History And Energy Images</t>
  </si>
  <si>
    <t>Development Centric Player Feedback Analysis For Video Games: A Review</t>
  </si>
  <si>
    <t>Designing Interaction And User Interface Of Computational Thinking Digital Game For Children Using User-Centered Design Approach</t>
  </si>
  <si>
    <t>Implementation Of A Digital Game-Based Learning Environment For Elementary Education</t>
  </si>
  <si>
    <t>Mymoocspace: A Cloud-Based Mobile System To Support Effective Collaboration In Higher Education Online Courses</t>
  </si>
  <si>
    <t>Stimulating Children'S Engagement With An Educational Serious Videogame Using Lean Ux Co-Design</t>
  </si>
  <si>
    <t>A Gameful Organizational Assimilation Process: Insights From World Of Warcraft For Gamification Design</t>
  </si>
  <si>
    <t>Effects Of Image-Based Rendering And Reconstruction On Game Developers Efficiency, Game Performance, And Gaming Experience</t>
  </si>
  <si>
    <t>Edgestore: Towards An Edge-Based Distributed Storage System For Emergency Response</t>
  </si>
  <si>
    <t>The Use Of Games-Based Learning Within The Curriculum For Excellence: The Teachers' Perspective</t>
  </si>
  <si>
    <t>Designing An Educational Music Game For Digital Game Based Learning: A Lithuanian Case Study</t>
  </si>
  <si>
    <t>Art Critic: Multisignal Vision And Speech Interaction System In A Gaming Context</t>
  </si>
  <si>
    <t>Towards Machine-Learning Assisted Asset Generation For Games: A Study On Pixel Art Sprite Sheets</t>
  </si>
  <si>
    <t>Emergent Narratives In Project Based Software Development Education</t>
  </si>
  <si>
    <t>Emergent Narratives In Remote Learning Experiences For Project Based Education</t>
  </si>
  <si>
    <t>Gamification And Creating Game Developers</t>
  </si>
  <si>
    <t>Serious Games For Rehabilitation: A Survey And A Classification Towards A Taxonomy</t>
  </si>
  <si>
    <t>A Variability-Driven Analysis Method For Automatic Extraction Of Domain Behaviors</t>
  </si>
  <si>
    <t>Extracting Domain Behaviors Through Multi-Criteria, Polymorphism-Inspired Variability Analysis</t>
  </si>
  <si>
    <t>Distributed Cognition And Temporal Knowledge In League Of Legends</t>
  </si>
  <si>
    <t>Leveraging Active-Guided Evolutionary Games For Adaptive And Stable Deployment Of Dvfs-Aware Cloud Applications</t>
  </si>
  <si>
    <t>The Game Enhanced Learning Model: Mapping Game-Based Learning For Educators</t>
  </si>
  <si>
    <t>Designing A Blended Learning Curriculum In The Development Of Video Games</t>
  </si>
  <si>
    <t>Using Video Games To Improve Capabilities In Decision Making And Cognitive Skill: A Literature Review</t>
  </si>
  <si>
    <t>A Platform-Independent Model For Videogame Gameplay Specification</t>
  </si>
  <si>
    <t>Reducing Digital Divide Effects Through Student Engagement In Coordinated Game Design, Online Resource Use, And Social Computing Activities In School</t>
  </si>
  <si>
    <t>3D Java Web-Based Games Development And Deployment</t>
  </si>
  <si>
    <t>N.O.T.E.: Note Over The Edge</t>
  </si>
  <si>
    <t>Modeling Dynamic Interaction In Virtual Environments And The Evaluation Of Dynamic Virtual Fixtures</t>
  </si>
  <si>
    <t>Optimal Acceleration Thresholds For Non-Holonomic Agents</t>
  </si>
  <si>
    <t>Ai For Game Production</t>
  </si>
  <si>
    <t>What Makes A Chess Program Original? Revisiting The Rybka Case</t>
  </si>
  <si>
    <t>Gaming In Education And E-Learning: Mock-Trials, Mock-Elections And Crisis-Simulations For Political Sciences And Communications Courses</t>
  </si>
  <si>
    <t>Video Game Seizure Rating: A Qualitative Approach To Measure Photosensitive Seizures On A Video Game</t>
  </si>
  <si>
    <t>Interactive Techniques For Entertainment Applications Using Mobile Devices</t>
  </si>
  <si>
    <t>Cubecraft Game: A Framework For Mobile Game'S Development</t>
  </si>
  <si>
    <t>Ant Colony To Fast Search Of Paths In Huge Networks</t>
  </si>
  <si>
    <t>Efficient Choice Enumeration For Narrative World Design</t>
  </si>
  <si>
    <t>Performing Universal Tasks On The Web: Interaction With Digital Content By People With Intellectual Disabilities</t>
  </si>
  <si>
    <t>Growing A Computer Science Program With A Focus On Game Development</t>
  </si>
  <si>
    <t>Benefits Of An Introductory Course In Computer Game Development</t>
  </si>
  <si>
    <t>Virtual Reality And Chess. A Video Game For Cognitive Training In Patients With Adhd</t>
  </si>
  <si>
    <t>A Serious Game To Improve Posture And Spinal Health While Having Fun</t>
  </si>
  <si>
    <t>Parallel Evolutionary Approaches For Game Playing And Verification Using Intel Xeon Phi</t>
  </si>
  <si>
    <t>Facilitating Comprehension Of Basic Concepts In Computer Language Implementation Courses: A Game-Based Approach</t>
  </si>
  <si>
    <t>A Process Model For The Generative Production Of Interactive Simulations In Engineering Education</t>
  </si>
  <si>
    <t>Serious Games In Tertiary Education: A Case Study Concerning The Comprehension Of Basic Concepts In Computer Language Implementation Courses</t>
  </si>
  <si>
    <t>Getting Started With Videogame Development</t>
  </si>
  <si>
    <t>Developing An Automated Planning Tool For Non-Player Character Behavior</t>
  </si>
  <si>
    <t>Comparison Of A Tablet Versus Computer-Based Classical Theatre Game Among 8-13 Year Children</t>
  </si>
  <si>
    <t>Modeling Virtual Agent Behavior In A Computer Game To Be Used In A Real Enviroment</t>
  </si>
  <si>
    <t>Collaborative Virtual Environment To Facilitate Game Design Evaluation With Children With Asc</t>
  </si>
  <si>
    <t>Pirate Plunder: Game-Based Computational Thinking Using Scratch Blocks</t>
  </si>
  <si>
    <t>Meteorquest - Bringing Families Together Through Proxemics Play In A Mobile Social Game</t>
  </si>
  <si>
    <t>Emotion Assessment In Game Playing</t>
  </si>
  <si>
    <t>Fuzzy Linguistic Descriptions For Execution Trace Comprehension And Their Application In An Introductory Course In Artificial Intelligence</t>
  </si>
  <si>
    <t>A Multi-Objective Evolutionary Approach For The Nonlinear Scale-Free Level Problem</t>
  </si>
  <si>
    <t>Evaluating The Use Of Internet Search Volumes For Time Series Modeling Of Sales In The Video Game Industry</t>
  </si>
  <si>
    <t>Designing A Bim-Based Serious Game For Fire Safety Evacuation Simulations</t>
  </si>
  <si>
    <t>The Impact Of Diverse Memory Architectures On Multicore Consumer Software: An Industrial Perspective From The Video Games Domain</t>
  </si>
  <si>
    <t>Introducing Object Oriented Design Patterns Through A Puzzle-Based Serious Computer Game</t>
  </si>
  <si>
    <t>Employing Software Maintenance Techniques Via A Tower-Defense Serious Computer Game</t>
  </si>
  <si>
    <t>Simulating The Software Engineering Interview Process Using A Decision-Based Serious Computer Game</t>
  </si>
  <si>
    <t>Virtual Reality Surgical Simulator Software Development Tools</t>
  </si>
  <si>
    <t>A Serious Game Development Process Using Competency Approach. Case Study: Elementary School Math</t>
  </si>
  <si>
    <t>Intelligent User Interfaces In Digital Games For Empowerment And Inclusion</t>
  </si>
  <si>
    <t>Game Character Ontology (Gco): A Vocabulary For Extracting And Describing Game Character Information Fromweb Content</t>
  </si>
  <si>
    <t>Evolutionary Hash Functions For Specific Domains</t>
  </si>
  <si>
    <t>Development Of 2D Game With Construct 2</t>
  </si>
  <si>
    <t>Using Program By Demonstration And Visual Scripting To Supporting Game Design</t>
  </si>
  <si>
    <t>Combining Neural Networks For Controlling Non-Player Characters In Games</t>
  </si>
  <si>
    <t>Trained Behavior Trees: Programming By Demonstration To Support Ai Game Designers</t>
  </si>
  <si>
    <t>A Novel Gesture Driven Fuzzy Interface System For Car Racing Game</t>
  </si>
  <si>
    <t>Stochastic Dynamic Information Flow Tracking Game With Reinforcement Learning</t>
  </si>
  <si>
    <t>Strabismus Screening By Eye Tracker And Games</t>
  </si>
  <si>
    <t>Development Of A Simulator Of Abacus: Ancient Analog Calculator On A Mobile Phone As A Teaching Material</t>
  </si>
  <si>
    <t>Goal-Oriented Requirements Analysis And An Extended Design Pattern Using Scala For Artificial Intelligence Programming Contests</t>
  </si>
  <si>
    <t>Proposal Of Game Design Document From Software Engineering Requirements Perspective</t>
  </si>
  <si>
    <t>Designing Prototype Player Personas From A Game Preference Survey</t>
  </si>
  <si>
    <t>A Serious Game Accessible To People With Visual Impairments</t>
  </si>
  <si>
    <t>Development Of Video Games To Improve The Learning Of Data Structures</t>
  </si>
  <si>
    <t>Accessibility Evaluation Of Video Games For Users With Cognitive Disabilities</t>
  </si>
  <si>
    <t>Dt-Mg: Many-To-One Matching Game For Tasks Scheduling Towards Resources Optimization In Cloud Computing</t>
  </si>
  <si>
    <t>An Investigation Of Monetisation Models In Digital Games</t>
  </si>
  <si>
    <t>Building Collaborative Quizzes</t>
  </si>
  <si>
    <t>A Hand Gesture Set For Navigating And Interacting With 3D Virtual Environments</t>
  </si>
  <si>
    <t>Gensys: A Scalable Fixed-Point Engine For Maximal Controller Synthesis Over Infinite State Spaces</t>
  </si>
  <si>
    <t>Playability: How To Identify The Player Experience In A Video Game</t>
  </si>
  <si>
    <t>Design Of Adaptative Video Game Interfaces: A Practical Case Of Use In Special Education</t>
  </si>
  <si>
    <t>A Model To Develop Videogames For Orientation And Mobility</t>
  </si>
  <si>
    <t>Playability: Analysing User Experience In Video Games</t>
  </si>
  <si>
    <t>The Acceptability And Efficacy Of An Intelligent Social Tutoring System</t>
  </si>
  <si>
    <t>Modeling Videogames For Mental Mapping In People Who Are Blind</t>
  </si>
  <si>
    <t>Multimodal Videogames For The Cognition Of People Who Are Blind: Trends And Issues</t>
  </si>
  <si>
    <t>A Dsl For Rapid Prototyping Of Cross-Platform Tower Defense Games</t>
  </si>
  <si>
    <t>Students’ Conducts During A Digital Game-Based Museum School Visit</t>
  </si>
  <si>
    <t>Video Game Development Processes That Generate Engagement In The Players: A Case Study Of Don’T Starve</t>
  </si>
  <si>
    <t>A Survey Of Game Theoretic Solutions For Cloud Computing Security Issues</t>
  </si>
  <si>
    <t>Video Games To The Rescue: Can Game Design Make Software Based Lab Experiments Engaging?</t>
  </si>
  <si>
    <t>Gamesonomy Vs Scratch: Two Different Ways To Introduce Programming</t>
  </si>
  <si>
    <t>Motivation Of Engineering Students With A Mixed-Contexts Approach To Introductory Programming</t>
  </si>
  <si>
    <t>Teaching Hci Skills In Higher Education Through Game Design: A Study Of Students’ Perceptions</t>
  </si>
  <si>
    <t>Structured Synchronous Reactive Programming For Game Development - Case Study: On Rewriting Pingus From C++ To Céu</t>
  </si>
  <si>
    <t>Levelmerge: Collaborative Game Level Editing By Merging Labeled Graphs</t>
  </si>
  <si>
    <t>Computer Games Are Serious Business And So Is Their Quality: Particularities Of Software Testing In Game Development From The Perspective Of Practitioners</t>
  </si>
  <si>
    <t>Approaches For Generating Empathy: A Systematic Mapping</t>
  </si>
  <si>
    <t>What’S In A Review: Discrepancies Between Expert And Amateur Reviews Of Video Games On Metacritic</t>
  </si>
  <si>
    <t>The Use Of Game Elements And Scenarios For Teaching And Learning The Function Point Analysis Technique: A Experimental Study</t>
  </si>
  <si>
    <t>Modeling Methodology For Npc'S Using Interpreted Petri Nets And Feedback Control</t>
  </si>
  <si>
    <t>The Fundamental Topics Of Static Global Illumination Algorithms For 3D Games</t>
  </si>
  <si>
    <t>Using Ant Colony Optimisation For Map Generation And Improving Game Balance In The Terra Mystica And Settlers Of Catan Board Games</t>
  </si>
  <si>
    <t>A Generative Programming Approach For Game Development</t>
  </si>
  <si>
    <t>A Feature-Based Environment For Digital Games</t>
  </si>
  <si>
    <t>Providing An Im Cross-Platform Game Engine For Text-Messaging Games</t>
  </si>
  <si>
    <t>Askme: A Feature-Based Approach To Develop Multiplatform Quiz Games</t>
  </si>
  <si>
    <t>Masters Of The Process: A Board Game Proposal For Teaching Software Management And Software Development Process</t>
  </si>
  <si>
    <t>Digital Democracy: Creating An Online Democracy Education Simulation In A Software Engineering Class</t>
  </si>
  <si>
    <t>Digital Democracy Simulation: A Prototype Development</t>
  </si>
  <si>
    <t>Engagement Effects Of Player Rating System-Based Matchmaking For Level Ordering In Human Computation Games</t>
  </si>
  <si>
    <t>Comparing Paid And Volunteer Recruitment In Human Computation Games</t>
  </si>
  <si>
    <t>Using Rating Arrays To Estimate Score Distributions For Player-Versus-Level Matchmaking</t>
  </si>
  <si>
    <t>Djehuty: A Mixed-Initiative Handwriting Game For Preschoolers</t>
  </si>
  <si>
    <t>The Effect Of Game Experience From Counter-Strike: Global Offensive</t>
  </si>
  <si>
    <t>Usability Assessment Of A Suicide Intervention-Prevention Mini-Game</t>
  </si>
  <si>
    <t>The Human Factors Of Consistency Maintenance In Multiplayer Computer Games</t>
  </si>
  <si>
    <t>Computer Game Mods, Modders, Modding, And The Mod Scene</t>
  </si>
  <si>
    <t>Modding As An Open Source Approach To Extending Computer Game Systems</t>
  </si>
  <si>
    <t>Modding As A Basis For Developing Game Systems</t>
  </si>
  <si>
    <t>Practices And Technologies In Computer Game Software Engineering</t>
  </si>
  <si>
    <t>Autonomous Emotorsports Racing Games: Emerging Practices As Speculative Fictions</t>
  </si>
  <si>
    <t>Visualising Software As A Particle System</t>
  </si>
  <si>
    <t>Finding Flow With Games: Does Immediate Progress Feedback Cause Flow?</t>
  </si>
  <si>
    <t>Monster Park - The Entity-Relationship-Diagram Learning Game</t>
  </si>
  <si>
    <t>The I In Team: It Identity And Project Behavior</t>
  </si>
  <si>
    <t>Kinectballs: An Interactive Tool For Ball Throwing Games</t>
  </si>
  <si>
    <t>Using A Computer Game To Teach Young Children About Their Brains</t>
  </si>
  <si>
    <t>Desirable Elements For A Particle System Interface</t>
  </si>
  <si>
    <t>Ambient Surfaces: Interactive Displays In The Informative Workspace Of Co-Located Scrum Teams</t>
  </si>
  <si>
    <t>Boardgames And Computational Thinking: How To Identify Games With Potential To Support Ct In The Classroom</t>
  </si>
  <si>
    <t>Promoting Inclusive Design Practice At The Global Game Jam: A Pilot Evaluation</t>
  </si>
  <si>
    <t>Examining The Effects Of Lighting Effects On Peripheral Devices For Visual User Notifications</t>
  </si>
  <si>
    <t>Fairness Of Task Scheduling In High Performance Computing Environments</t>
  </si>
  <si>
    <t>Intelligent Pc Games: Comparison Of Neural Network Based Ai Against Pre-Scripted Ai</t>
  </si>
  <si>
    <t>Pockets Of Creativity In Business Processes</t>
  </si>
  <si>
    <t>Designing With Autonomous Tools: Video Games, Procedural Generation, And Creativity</t>
  </si>
  <si>
    <t>Behavior Trees For Computer Games</t>
  </si>
  <si>
    <t>Toward A Grounded Theory Of Game Development Work In The Philippines</t>
  </si>
  <si>
    <t>Tracing A Little For Big Improvements: Application Of Learning Analytics And Videogames For Student Assessment</t>
  </si>
  <si>
    <t>Application Of Learning Analytics In Educational Videogames</t>
  </si>
  <si>
    <t>A Game Engine To Learn Computer Science Languages</t>
  </si>
  <si>
    <t>A Methodology For Assessing The Effectiveness Of Serious Games And For Inferring Player Learning Outcomes</t>
  </si>
  <si>
    <t>Part Ii: Survive With Vuvu On The Vaal Electroencephalography Results Of A Gameplay Experience Evaluation Of A Mobile Serious Game For Statistics Education</t>
  </si>
  <si>
    <t>Makerarcade: Using Gaming And Physical Computing For Playful Making, Learning, And Creativity</t>
  </si>
  <si>
    <t>3I-Approach For It Educational Games Development</t>
  </si>
  <si>
    <t>Development Of Computer Games For Training Programming Skills</t>
  </si>
  <si>
    <t>Methodology Of Teaching Software Engineering: Game-Based Learning Cycle</t>
  </si>
  <si>
    <t>Combining Game-Flow And Learning Objectives In Educational Games</t>
  </si>
  <si>
    <t>Game-Based Learning For Learning To Program: From Learning Through Play To Learning Through Game Development</t>
  </si>
  <si>
    <t>Understanding Gaming Perceptions And Experiences In A Women'S College Community</t>
  </si>
  <si>
    <t>Towards Model Checking Of Computer Games With Java Pathfinder</t>
  </si>
  <si>
    <t>The Student Training System Based On The Approaches Of Gamification</t>
  </si>
  <si>
    <t>Implementation Of A 2D A. I. Agent For Nondeterministic Games Using Convolution Neural Network</t>
  </si>
  <si>
    <t>Use Case Map Traversal Against Sequence Breaking</t>
  </si>
  <si>
    <t>Hcî2 Workbench: A Development Tool For Multimodal Human-Computer Interaction Systems</t>
  </si>
  <si>
    <t>Hci2 Framework:\ A Software Framework For Multimodal Human-Computer Interaction Systems</t>
  </si>
  <si>
    <t>The Design-By-Adaptation Approach To Universal Access: Learning From Videogame Technology</t>
  </si>
  <si>
    <t>Halo (Highly Addictive, Socially Optimized) Software Engineering</t>
  </si>
  <si>
    <t>Automatic Game Ai Design By The Use Of Uct For Dead-End</t>
  </si>
  <si>
    <t>Developing A Mobile-Based Digital Math Game For Learning Number And Calculation In Elementary School</t>
  </si>
  <si>
    <t>Development Of An Indoor-Outdoor Positioning Android App For Anapji Tourist Guides</t>
  </si>
  <si>
    <t>Search Algorithm With Learning Ability For Mario Ai - Combination A* Algorithm And Q-Learning</t>
  </si>
  <si>
    <t>Integrating Computer Game-Based Learning Into Construction Education</t>
  </si>
  <si>
    <t>Using An Agent-Based Approach For Robust Automated Testing Of Computer Games</t>
  </si>
  <si>
    <t>Cdmg: Crises And Disasters Management Game (Video Game To Teach Arab Children How To Handle Emergencies And Crises)</t>
  </si>
  <si>
    <t>Application Of Automaton Model To Support Rehabilitation Of Motor Skills Of Patients</t>
  </si>
  <si>
    <t>Computational Analysis Of Valence And Arousal In Virtual Reality Gaming Using Lower Arm Electromyograms</t>
  </si>
  <si>
    <t>Dialogue Patterns-A Visual Language For Dynamic Dialogue</t>
  </si>
  <si>
    <t>A Comparative Analysis Of Game Engines To Develop Core Assets For A Software Product Line Of Mini-Games</t>
  </si>
  <si>
    <t>Services &amp; Products Gamified Design (Spgd) A Methodology For Game Thinking Design</t>
  </si>
  <si>
    <t>Debating Matters In Digital Game-Based Learning</t>
  </si>
  <si>
    <t>Gamification Of Higher Education By The Example Of Computer Games Course</t>
  </si>
  <si>
    <t>Motivational Impact Of Virtual Reality On Game-Based Learning: Comparative Study Of Immersive And Non-Immersive Approaches</t>
  </si>
  <si>
    <t>Voxel Based Pathfinding With Jumping For Games</t>
  </si>
  <si>
    <t>General Cops And Robbers Games With Randomness</t>
  </si>
  <si>
    <t>Semantics Discovery Via Human Computation Games</t>
  </si>
  <si>
    <t>Little Search Game: Term Network Acquisition Via A Human Computation Game</t>
  </si>
  <si>
    <t>Gamification Under The Hood: Using Game Technology For Building An Interactive Math Learning System</t>
  </si>
  <si>
    <t>Triggering The Emergence Of Digital Ecosystems: The Role Of Mobile And Video Games In Emerging Economies</t>
  </si>
  <si>
    <t>Utilisation Of Video Game Physics Techniques In Real Time Simulation Of The Wheel Rail Interface For Predicted Derailment Of Rail Vehicles</t>
  </si>
  <si>
    <t>Using A Virtual Body To Aid In Exergaming System Development</t>
  </si>
  <si>
    <t>Integrating Challenge Based Learning Approach Into The Stages Of The Game Design Thinking</t>
  </si>
  <si>
    <t>Adaptive Game Ai-Based Dynamic Difficulty Scaling Via The Symbiotic Game Agent</t>
  </si>
  <si>
    <t>Evaluating Singleplayer And Multiplayer In Human Computation Games</t>
  </si>
  <si>
    <t>The Mars - A Multi-Agent Recommendation System For Games On Mobile Phones</t>
  </si>
  <si>
    <t>A Game Theoretic Formulation Of The Technical Debt Management Problem In Cloud Systems</t>
  </si>
  <si>
    <t>Elasticity Debt Analytics Exploitation For Green Mobile Cloud Computing: An Equilibrium Model</t>
  </si>
  <si>
    <t>Games For Learning</t>
  </si>
  <si>
    <t>Mods And Convergence Culture: Connecting Character Creation, User Interface, And Participatory Design</t>
  </si>
  <si>
    <t>Design Of The Software Architecture For Starcraft Video Game On The Basis Of Finite State Machines</t>
  </si>
  <si>
    <t>Computation Of Mixed Strategy Non-Dominated Nash Equilibria In Game Theory</t>
  </si>
  <si>
    <t>Concept Of A Gaming Platform For Domain-Specific User-Created Content</t>
  </si>
  <si>
    <t>Using The Master Copy - Adding Educational Content To Commercial Video Games</t>
  </si>
  <si>
    <t>Cat King'S Metamorphosis: The Reuse Of An Educational Game In A Further Technical Domain</t>
  </si>
  <si>
    <t>Serious Games Architectures And Engines</t>
  </si>
  <si>
    <t>Vgpm: Using Business Process Modeling For Videogame Modeling And Code Generation In Multiple Platforms</t>
  </si>
  <si>
    <t>Path Planning Directed Motion Control Of Virtual Humans In Complex Environments</t>
  </si>
  <si>
    <t>Gpu-Driven Parallel Processing For Realtime Creation Of Tree Animation</t>
  </si>
  <si>
    <t>Design And Evaluation Of Rapido, A Platform For Rapid Prototyping Of Interactive Outdoor Games</t>
  </si>
  <si>
    <t>On The Way: Developing An App For Delivery Mediation Within The Sharing Economy Concept</t>
  </si>
  <si>
    <t>From Declarative Languages To Declarative Processing In Computer Games</t>
  </si>
  <si>
    <t>Cheat Detection In A Multiplayer First-Person Shooter Using Artificial Intelligence Tools</t>
  </si>
  <si>
    <t>Software Development Perspective On Game-Based Learning</t>
  </si>
  <si>
    <t>Historical Accuracy In Grand Strategy Games: A Case Study Of Supreme Ruler: Cold War</t>
  </si>
  <si>
    <t>Camforensics: Understanding Visual Privacy Leaks In The Wild</t>
  </si>
  <si>
    <t>A Temporal Perspective Of The Computer Game Development Process</t>
  </si>
  <si>
    <t>Artificial Playfulness: A Tool For Automated Agent-Based Playtesting</t>
  </si>
  <si>
    <t>Evaluating Real-Time Strategy Game States Using Convolutional Neural Networks</t>
  </si>
  <si>
    <t>Gamechange(H)Er: How Nancy Drew Video Games Build Strong Girls</t>
  </si>
  <si>
    <t>Computational Literacy In Online Games: The Social Life Of Mods</t>
  </si>
  <si>
    <t>Adage: An Open Api For Data Collection In Educational Games</t>
  </si>
  <si>
    <t>An Industrial Partnership Game Development Capstone Course</t>
  </si>
  <si>
    <t>Gamification And Accessibility</t>
  </si>
  <si>
    <t>Virtual Reality Instructional Modules For Introductory Programming Courses</t>
  </si>
  <si>
    <t>Educational Computer Games In Programming Teaching And Learning</t>
  </si>
  <si>
    <t>Computer Games In Programming Teaching And Learning</t>
  </si>
  <si>
    <t>Evaluating Game Heuristics For Measuring Player Experience</t>
  </si>
  <si>
    <t>Does Game Quality Reflect Heuristic Evaluation? Heuristic Evaluation Of Games In Different Quality Strata</t>
  </si>
  <si>
    <t>Applying The Two-Factor-Theory To The Play Heuristics</t>
  </si>
  <si>
    <t>Efficient And Effective Change Principles In Active Videogames</t>
  </si>
  <si>
    <t>Personalized And Adaptive Serious Games</t>
  </si>
  <si>
    <t>Virtual Worlds On Demand? Model-Driven Development Of Javascript-Based Virtual World Ui Components For Mobile Apps</t>
  </si>
  <si>
    <t>Design And Evaluation Of Learning Motivation, And Achievement On Mobile Knowledge Sharing System For Game Design Course Acceptance</t>
  </si>
  <si>
    <t>Implementation Of The Chinese Chess Game With The Computer Using Artificial Intelligence</t>
  </si>
  <si>
    <t>Using Gamification To Stimulate The Cognitive Ability Of Preschoolers</t>
  </si>
  <si>
    <t>Game Education Of Disaster Mitigation: A Systematic Literature Review</t>
  </si>
  <si>
    <t>Conceptualisation And Development Of Medicines Research And Development Game For Pharmacy Students</t>
  </si>
  <si>
    <t>Implementation Of Mobile Game For Religion Learning</t>
  </si>
  <si>
    <t>Analysis And Application Of Md2 File Format</t>
  </si>
  <si>
    <t>A Visualisation Course In A Game Development Curriculum</t>
  </si>
  <si>
    <t>Computer Games And Traditional Cs Courses</t>
  </si>
  <si>
    <t>Effect Of Learning Styles On Students' Motivation And Learning Achievement In Digital Game-Based Learning</t>
  </si>
  <si>
    <t>Facilitating Effective Digital Game-Based Learning Behaviors And Learning Performances Of Students Based On A Collaborative Knowledge Construction Strategy</t>
  </si>
  <si>
    <t>Developing A Scenario-Based Video Game Generation Framework For Computer And Virtual Reality Environments: A Comparative Usability Study</t>
  </si>
  <si>
    <t>Quality Measurement For Serious Games</t>
  </si>
  <si>
    <t>Blindshell - User Interface For Visually Impaired Users</t>
  </si>
  <si>
    <t>How Middle School Teachers Solved Our Se Project Problems</t>
  </si>
  <si>
    <t>Gameflow Heuristics For Designing And Evaluating Real-Time Strategy Games</t>
  </si>
  <si>
    <t>Gameflow 2020: 15 Years Of A Model Of Player Enjoyment</t>
  </si>
  <si>
    <t>Buying The Unreal: Drivers Of Virtual Item Purchase In Video Games</t>
  </si>
  <si>
    <t>The Boy-Robot Should Bark! - Children'S Impressions Of Agent Migration Into Diverse Embodiments</t>
  </si>
  <si>
    <t>A Modular Timed Graph Transformation Language For Simulation-Based Design</t>
  </si>
  <si>
    <t>Socio-Cognitive Gamification: General Framework For Educational Games</t>
  </si>
  <si>
    <t>Design Elements Of Affect Aware Video Games</t>
  </si>
  <si>
    <t>Model Of Emotions For Game Players</t>
  </si>
  <si>
    <t>3D Optical Reconstruction Of Building Interiors For Game Development</t>
  </si>
  <si>
    <t>On A Concept Of Computer Game Implementation Based On A Temporal Logic</t>
  </si>
  <si>
    <t>Effectiveness And Fun Metrics In A Pervasive Game Experience: A Systematic Literature Review</t>
  </si>
  <si>
    <t>Analyzing Effectiveness And Fun Through Metrics Applied To Pervasive Gaming Experiences</t>
  </si>
  <si>
    <t>Developing Computer Hex Using Global And Local Evaluation Based On Board Network Characteristics</t>
  </si>
  <si>
    <t>Computer Hex Algorithm Using A Move Evaluation Method Based On A Convolutional Neural Network</t>
  </si>
  <si>
    <t>Reinforcement Learning For Creating Evaluation Function Using Convolutional Neural Network In Hex</t>
  </si>
  <si>
    <t>Emerging Collective Intelligence In Othello Players Evolved By Differential Evolution</t>
  </si>
  <si>
    <t>Ruis - A Toolkit For Developing Virtual Reality Applications With Spatial Interaction</t>
  </si>
  <si>
    <t>Blending Immersive Gameplay With Intense Exercise Using Asynchronous Exergaming</t>
  </si>
  <si>
    <t>Trusted Teammates: Commercial Digital Games Can Be Effective Trust-Building Tools</t>
  </si>
  <si>
    <t>Mathematics Gamification In Mobile App Software For Personalized Learning At Scale</t>
  </si>
  <si>
    <t>A Model-Driven Framework To Support Development Of Serious Games For Game-Based Learning</t>
  </si>
  <si>
    <t>Game Content Model: An Ontology For Documenting Serious Game Design</t>
  </si>
  <si>
    <t>State Of The Art Model Driven Game Development: A Survey Of Technological Solutions For Game-Based Learning</t>
  </si>
  <si>
    <t>Research On Artificial Intelligence Algorithm And Its Application In Games</t>
  </si>
  <si>
    <t>Development Of A Digital Citizenship Computer Game With A Contextual Decision-Making-Oriented Approach</t>
  </si>
  <si>
    <t>A Strategy For The Development Of Computational Thinking From Game Design Specifications</t>
  </si>
  <si>
    <t>The Science And Art Of Computer Games Development For Undergraduate Students</t>
  </si>
  <si>
    <t>Animation As An Aid For Higher Education Computing Teaching</t>
  </si>
  <si>
    <t>Game Theory For Computer Games Design</t>
  </si>
  <si>
    <t>Resource-Aware Decentralized Adaptive Computational Offloading And Task-Caching For Multi-Access Edge Computing</t>
  </si>
  <si>
    <t>Past Our Prime: A Study Of Age And Play Style Development In Battlefield 3</t>
  </si>
  <si>
    <t>Models As Bridges From Design Thinking To Engineering</t>
  </si>
  <si>
    <t>Applying Thematic Analysis To Define An Awareness Interpretation For Collaborative Computer Games</t>
  </si>
  <si>
    <t>Sepbo: Trash Separator Bot Vr Game</t>
  </si>
  <si>
    <t>User Experiences While Playing Dance-Based Exergames And The Influence Of Different Body Motion Sensing Technologies</t>
  </si>
  <si>
    <t>Tracing Player Experience: A Content Analysis Of Player Feedback Tickets</t>
  </si>
  <si>
    <t>Not Just Users: Mapping The Range Of User Roles In Open Development Games Projects</t>
  </si>
  <si>
    <t>Game Design As A Game</t>
  </si>
  <si>
    <t>Opponent-Based Tactic Selection For A First Person Shooter Game</t>
  </si>
  <si>
    <t>Towards Generating Image Assets Through Deep Learning For Game Development</t>
  </si>
  <si>
    <t>Smart Learning Objects For Ubiquitous Learning Environment</t>
  </si>
  <si>
    <t>Localization And Regional Aspects Of Game Production - A Research Overview</t>
  </si>
  <si>
    <t>Educational Digital Games: Models And Implementation</t>
  </si>
  <si>
    <t>Development Of A Whack-A-Mole Game With Haptic Feedback For Rehabilitation</t>
  </si>
  <si>
    <t>Why Is Unit-Testing In Computer Games Difficult?</t>
  </si>
  <si>
    <t>Improving Programming Skills In Engineering Education Through Problem-Based Game Projects With Scratch</t>
  </si>
  <si>
    <t>Bubble Popper: Body Contact In Digital Games</t>
  </si>
  <si>
    <t>Implementing Accessibility In Educational Videogames With &lt;E-Adventure&gt;</t>
  </si>
  <si>
    <t>Eyes-Free Interfaces For Educational Games</t>
  </si>
  <si>
    <t>Preliminary Evaluation Of Three Eyes-Free Interfaces For Point-And-Click Computer Games</t>
  </si>
  <si>
    <t>Reusable Game Interfaces For People With Disabilities</t>
  </si>
  <si>
    <t>Evaluation Of Three Accessible Interfaces For Educational Point-And-Click Computer Games</t>
  </si>
  <si>
    <t>Towards A Low Cost Adaptation Of Educational Games For People With Disabilities</t>
  </si>
  <si>
    <t>Evaluation Of Semi-Automatically Generated Accessible Interfaces For Educational Games</t>
  </si>
  <si>
    <t>Evaluating Games: A Second Stage Of The Game Development Process</t>
  </si>
  <si>
    <t>Developing A Videogame Using Unreal Engine Based On A Four Stages Methodology</t>
  </si>
  <si>
    <t>Making Maps Available For Play: Analyzing The Design Of Game Cartography Interfaces</t>
  </si>
  <si>
    <t>Towards Integrating Role Playing Game Constructs In Real-Time Strategy Games</t>
  </si>
  <si>
    <t>Processing And Visualizing The 3D Models In Digital Heritage</t>
  </si>
  <si>
    <t>Teaching Image-Processing Programming For Mobile Devices: A Software Development Perspective</t>
  </si>
  <si>
    <t>Quest Patterns For Story-Based Computer Games</t>
  </si>
  <si>
    <t>Simulating Complex Social Behaviours Of Virtual Agents Through Case-Based Planning</t>
  </si>
  <si>
    <t>A Correctness Result For Synthesizing Plans With Loops In Stochastic Domains</t>
  </si>
  <si>
    <t>Error-Completion In Interface Theories</t>
  </si>
  <si>
    <t>Exploring How Game Genre In Student-Designed Games Influences Computational Thinking Development</t>
  </si>
  <si>
    <t>We'Ll Fix It In Post: What Do Bug Fixes In Video Game Update Notes Tell Us?</t>
  </si>
  <si>
    <t>Participatory User Requirements Elicitation For Personal Menopause App</t>
  </si>
  <si>
    <t>Unity Game Engine: Interactive Software Design Using Digital Glove For Virtual Reality Baseball Pitch Training</t>
  </si>
  <si>
    <t>Serious Game Development For The Diagnosis Of Major Depressive Disorder Cases Using Machine Learning Methods</t>
  </si>
  <si>
    <t>Educational Digital Game Integrated Into A Remote Laboratory For Learning Physic Concepts</t>
  </si>
  <si>
    <t>Approaches For Integration Of Educational Computer Games In E-Learning Environments</t>
  </si>
  <si>
    <t>Implementation Of Blended Learning Scenarios For Training Of School Teachers</t>
  </si>
  <si>
    <t>Fostering Computational Thinking Through Collaborative Game-Based Learning</t>
  </si>
  <si>
    <t>Peer-To-Peer Energy Trading With Sustainable User Participation: A Game Theoretic Approach</t>
  </si>
  <si>
    <t>Off-Peak: An Examination Of Ordinary Player Experience</t>
  </si>
  <si>
    <t>The Use Of Role Playing Game For Japanese Language Learning</t>
  </si>
  <si>
    <t>Effects Of First- And Third-Person Perspectives Created Using A Head-Mounted Display On Dart-Throwing Accuracy</t>
  </si>
  <si>
    <t>Tangible Audio Game Development Kit: Prototyping Audio Games With A Tangible Editor</t>
  </si>
  <si>
    <t>Building A Community Of Audio Game Designers - Towards An Online Audio Game Editor</t>
  </si>
  <si>
    <t>Drag ‘N’ Hear: Creating, Playing, And Understanding Audio Games Online</t>
  </si>
  <si>
    <t>Unpacking The Audio Game Experience: Lessons Learned From Game Veterans</t>
  </si>
  <si>
    <t>Gamification In Computer Science</t>
  </si>
  <si>
    <t>Gamification Of Software Engineering Curriculum</t>
  </si>
  <si>
    <t>A Case Study About Facebook Usage For Visually Impaired Using The Android Platforms</t>
  </si>
  <si>
    <t>The Playful Approach To Teaching How To Program: Evidence By A Case Study</t>
  </si>
  <si>
    <t>A Review Of Games Designed To Improve Introductory Computer Programming Competencies</t>
  </si>
  <si>
    <t>Analysing The Enjoyment Of A Serious Game For Programming Learning With Two Unrelated Higher Education Audiences</t>
  </si>
  <si>
    <t>Towards A Constructionist Serious Game Engine</t>
  </si>
  <si>
    <t>Application Of Commercial Games For Home-Based Rehabilitation For People With Hemiparesis: Challenges And Lessons Learned</t>
  </si>
  <si>
    <t>Extending Use Cases To Support Activity Design In Pervasive Mobile Games</t>
  </si>
  <si>
    <t>From Cards To Digital Games: Closing The Loop</t>
  </si>
  <si>
    <t>Fables – Exploring Natural Ways Of Expressing Behavior To Create Digital Simulations</t>
  </si>
  <si>
    <t>Socialpg: Proposed Model For Building Pervasive Social Play Experiences</t>
  </si>
  <si>
    <t>Applying Sonification To Improve Accessibility Of Point-And-Click Computer Games For People With Limited Vision</t>
  </si>
  <si>
    <t>Graph Grammar-Based Controllable Generation Of Puzzles For A Learning Game About Parallel Programming</t>
  </si>
  <si>
    <t>Evolving Dungeon Crawler Levels With Relative Placement</t>
  </si>
  <si>
    <t>Constructing Automated Test Oracle For Low Observable Software</t>
  </si>
  <si>
    <t>The Role Of Business Model And Its Elements In Computer Game Start-Ups</t>
  </si>
  <si>
    <t>Generative Approach For Extending Computer Role-Playing Games At Run-Time</t>
  </si>
  <si>
    <t>Design And Development Of A Virtual Reality Simulator For Advanced Cardiac Life Support Training</t>
  </si>
  <si>
    <t>Measuring Quality Of Grammars For Procedural Level Generation</t>
  </si>
  <si>
    <t>Fantastic Strings And Where To Find Them: The Quest For High-Quality Video Game Text Corpora</t>
  </si>
  <si>
    <t>Head-Mounted Display-Based Application For Cognitive Training</t>
  </si>
  <si>
    <t>Mda Game Design For Video Game Development By Genre</t>
  </si>
  <si>
    <t>Complementing Solutions To Optimization Problems Via Crowdsourcing On Video Game Plays</t>
  </si>
  <si>
    <t>Changeit: Toward An App To Help Children With Autism Cope With Changes</t>
  </si>
  <si>
    <t>Automated Bug Finding In Video Games: A Case Study For Runtime Monitoring</t>
  </si>
  <si>
    <t>The Influence Of Graphical Elements On User'S Attention And Control On A Neurofeedback-Based Game</t>
  </si>
  <si>
    <t>The Effect Of Auditory Stimuli On User'S Meditation And Workload In A Brain-Computer Interface Game</t>
  </si>
  <si>
    <t>Development Of A Video Game Design Program In The College Of Engineering</t>
  </si>
  <si>
    <t>Systematic Literature Review Of Sampling Process In Rapidly-Exploring Random Trees</t>
  </si>
  <si>
    <t>Guest Editors' Introduction: Engineering Fun</t>
  </si>
  <si>
    <t>The Impact Of An Exergame-Based Intervention On Children'S Fundamental Motor Skills</t>
  </si>
  <si>
    <t>Using Video Games And Brain Training Software To Modulate Human Time Perception</t>
  </si>
  <si>
    <t>A Systematic Review On Software Engineering In Pervasive Games Development</t>
  </si>
  <si>
    <t>Requirements For Educational Digital Games A Requirements Document Created For The Kimera Game</t>
  </si>
  <si>
    <t>A Survey Of Procedural Dungeon Generation</t>
  </si>
  <si>
    <t>Utilising Capability Approach For Adoption Of Assistive Technologies Among Seniors: Conceptual Model (Research In Progress)</t>
  </si>
  <si>
    <t>Good Old Gamers, Good Drivers: Results From A Correlational Experiment Among Older Drivers</t>
  </si>
  <si>
    <t>A Multimodal Interaction Framework For Blended Learning</t>
  </si>
  <si>
    <t>On The Development Of Strategic Games Based On A Semiotic Analysis: A Case Study Of An Optimized Tic-Tac-Toe</t>
  </si>
  <si>
    <t>Reflection In Game-Based Learning: A Survey Of Programming Games</t>
  </si>
  <si>
    <t>Cheshire: Towards An Alice Based Game Development Tool</t>
  </si>
  <si>
    <t>Codestitch: Leveraging Analogical Encoding In A Game Space</t>
  </si>
  <si>
    <t>Beyond Multiplayer Games: Engaging Cognitive Virtual Partners In Collaborative Decision-Making And Problem-Solving Situations</t>
  </si>
  <si>
    <t>Game-Based Learning With Oer In Higher Education: Development And Evaluation Of A Serious Game</t>
  </si>
  <si>
    <t>Entrepreneurial Education Based On Physical Computing And Game Development</t>
  </si>
  <si>
    <t>Training For Crisis Using Games: Testing Of Game Based Technology In The Making"</t>
  </si>
  <si>
    <t>Flipped Gaming-Testing Three Simulation Games</t>
  </si>
  <si>
    <t>Scrumia - An Educational Game For Teaching Scrum In Computing Courses</t>
  </si>
  <si>
    <t>Evolving Fuzzy Logic Rule-Based Game Player Model For Game Development</t>
  </si>
  <si>
    <t>Securing Interdependent Assets</t>
  </si>
  <si>
    <t>An Empirical Study Of The Characteristics Of Popular Game Jams And Their High-Ranking Submissions On Itch.Io</t>
  </si>
  <si>
    <t>Procedural Story Generation In Games</t>
  </si>
  <si>
    <t>A Stackelberg Game For Distributed Formation Of Business-Driven Services Communities</t>
  </si>
  <si>
    <t>An Application Of A Game Development Framework In Higher Education</t>
  </si>
  <si>
    <t>How Real Is Reality? A Perceptually Motivated System For Quantifying Visual Realism In Digital Images</t>
  </si>
  <si>
    <t>Mining Experiential Patterns From Game-Logs Of Board Game</t>
  </si>
  <si>
    <t>Measurement And Analysis Of Online Gaming Services On Mobile Wimax Networks</t>
  </si>
  <si>
    <t>File Sharing In Cloud Computing Using Win Stay Lose Shift Strategy</t>
  </si>
  <si>
    <t>Fairness In Secure Computing Protocols Based On Incentives</t>
  </si>
  <si>
    <t>Classification Of Humans And Bots In Two Typical Two-Player Computer Games</t>
  </si>
  <si>
    <t>Toward Cloud-Based Distributed Interactive Applications: Measurement, Modeling, And Analysis</t>
  </si>
  <si>
    <t>Art Is Key To The Success Of A Modern Game</t>
  </si>
  <si>
    <t>Game Theoretic Fund Allocation For Maximizing Throughput Of Multiserver Systems In Cloud</t>
  </si>
  <si>
    <t>Application Of Unity And Playmaker In Game Characters Control</t>
  </si>
  <si>
    <t>How Decisions Are Made In Brains: Unpack 'Black Box' Of Cnn With Ms. Pac-Man Video Game</t>
  </si>
  <si>
    <t>Research And Design Of Cloud Broadcasting System</t>
  </si>
  <si>
    <t>Augmented Reality Games (Arg) And Pokémon Go: Preventing Hikikomori In Malaysia</t>
  </si>
  <si>
    <t>Modeling Biological Systems Using Crowdsourcing</t>
  </si>
  <si>
    <t>Modeling Player Retention In Madden Nfl 11</t>
  </si>
  <si>
    <t>A 3D Virtual World Teaching And Learning Platform For Computer Science Courses In Second Life</t>
  </si>
  <si>
    <t>Software Development Architecture For Job-Level Algorithms</t>
  </si>
  <si>
    <t>Entanglion: A Board Game For Teaching The Principles Of Quantum Computing</t>
  </si>
  <si>
    <t>Student Learning-Game Designs: Emerging Learning Trajectories</t>
  </si>
  <si>
    <t>A Survey Of Gamification For Healthcare System</t>
  </si>
  <si>
    <t>Learning By Playing: Can Serious Games Be Fun?</t>
  </si>
  <si>
    <t>Enact: An Efficient And Extensible Entity-Actor Framework For Modular Robotics Software Components</t>
  </si>
  <si>
    <t>Workshop On Games And Software Engineering (Gas 2011)</t>
  </si>
  <si>
    <t>Game Engagement Theory And Adult Learning</t>
  </si>
  <si>
    <t>Digital Games In An Age Of Austerity</t>
  </si>
  <si>
    <t>The Place Of Game-Based Learning In An Age Of Austerity</t>
  </si>
  <si>
    <t>Vrification": Applying Virtual Reality To Digital Games"</t>
  </si>
  <si>
    <t>Recommendations For The Optimal Design Of Exergame Interventions For Persons With Disabilities: Challenges, Best Practices, And Future Research</t>
  </si>
  <si>
    <t>Visual Authoring Tool For Creating Visual Novel Games</t>
  </si>
  <si>
    <t>Development, Refinement, And Acceptability Of Digital Gaming To Improve Hiv Testing Among Adolescents And Young Adults At Risk For Hiv</t>
  </si>
  <si>
    <t>A Computer Game For An Enhanced Visitor Experience - Integration Of Reality And Fiction</t>
  </si>
  <si>
    <t>Identifying Desirable Game Character Behaviours Through The Application Of Evolutionary Algorithms To Model-Driven Engineering Metamodels</t>
  </si>
  <si>
    <t>Evaluation Of Introducing Programming To Younger School Children Using A Computer Game Making Tool</t>
  </si>
  <si>
    <t>Evaluation Of Computer Games Developed By Primary School Children To Gauge Understanding Of Programming Concepts</t>
  </si>
  <si>
    <t>The Professional Identity Of Gameworkers Revisited. A Qualitative Inquiry On The Case Study Of German Professionals</t>
  </si>
  <si>
    <t>Realistic And Adaptive Interactive Learning System (Rails) Exploiting 3D Video Games</t>
  </si>
  <si>
    <t>Realistic Image Degradation With Measured Psf</t>
  </si>
  <si>
    <t>Design For 'Quality Of Use': Emotion And Physical Interface Design</t>
  </si>
  <si>
    <t>Girls Do Like Playing And Creating Games</t>
  </si>
  <si>
    <t>Teaching Artificial Intelligence And Robotics Via Games (Abstract)</t>
  </si>
  <si>
    <t>Examining Effectiveness Of Learning Object-Oriented Programming Paradigm Through Propriety Game-Based Learning Games</t>
  </si>
  <si>
    <t>Odyssey Of Phoenix: A Propriety Game Based Learning Game To Learn Object-Oriented Programming</t>
  </si>
  <si>
    <t>A Propriety Multiplatform Game-Based Learning Game To Learn Object-Oriented Programming</t>
  </si>
  <si>
    <t>A Systematic Vocabulary Learning-Based Mobile Game Application To Improving English Vocabulary Learning Achievement Of University Admission Examination In Thailand</t>
  </si>
  <si>
    <t>A Job Shop Scheduling Game With Ga-Based Evaluation</t>
  </si>
  <si>
    <t>An Alternative Natural Action Interface For Virtual Reality</t>
  </si>
  <si>
    <t>Not So Different Games: An Exploration Of Five Years Of Student Game Designers</t>
  </si>
  <si>
    <t>Breakdown Harmonica: Extending Laban Notation With Video Game Development Tools</t>
  </si>
  <si>
    <t>Procedural Generation Using Quantum Computation</t>
  </si>
  <si>
    <t>Collaboration And Computational Thinking: A Classroom Structure</t>
  </si>
  <si>
    <t>A Gesture Design Toolkit For Computer Games</t>
  </si>
  <si>
    <t>The Computational Intelligence Of The Game Pac-Man</t>
  </si>
  <si>
    <t>Job-Level Proof Number Search</t>
  </si>
  <si>
    <t>Regression Testing Of Massively Multiplayer Online Role-Playing Games</t>
  </si>
  <si>
    <t>Playing With Reconciliation: Engaging Primary School Students With The Values Of Reconciliation Using A Video Game</t>
  </si>
  <si>
    <t>Software Ecosystems And Digital Games: Understanding The Financial Sustainability Aspect</t>
  </si>
  <si>
    <t>Games As Information Systems</t>
  </si>
  <si>
    <t>Integrating Factorization Ranked Features In Mcts: An Experimental Study</t>
  </si>
  <si>
    <t>Classroom Attention Restoration Using Computer Game Rewarding Mechanism</t>
  </si>
  <si>
    <t>Educational Software Engineering: Where Software Engineering, Education, And Gaming Meet</t>
  </si>
  <si>
    <t>A Coalitional Game Mechanism Of Tasks Execution Considering Trust Relationship Among Crps In Clouds</t>
  </si>
  <si>
    <t>Experience Focused Requirements Gathering With Children And Young People-Balancing Player, Learner And User (Plu) Requirement Needs</t>
  </si>
  <si>
    <t>Lineup Mining And Balance Analysis Of Auto Battler</t>
  </si>
  <si>
    <t>Studying The Effect Of Display Type And Viewing Perspective On User Experience In Virtual Reality Exergames</t>
  </si>
  <si>
    <t>Dev-Promela: Modeling, Verification, And Validation Of A Video Game By Combining Model-Checking And Simulation</t>
  </si>
  <si>
    <t>Challenges Faced By Educational Institution In Middle East To Accept And Implement Cloud-Based Data Storage</t>
  </si>
  <si>
    <t>Effect Of Reality Of Pictures In A Horror Game On Feelings Of Fear</t>
  </si>
  <si>
    <t>Chasm Analysis Of Global Mobile Social Games: Lessons From Global Challenges Of Japanese Mobile Social Game Vendors</t>
  </si>
  <si>
    <t>Scale Effects In The Steering Time Difference Between Narrowing And Widening Linear Tunnels</t>
  </si>
  <si>
    <t>Human-Computer Cooperative Brain Storm Optimization Algorithm For The Two-Echelon Vehicle Routing Problem</t>
  </si>
  <si>
    <t>A Human-Machine Cooperative Approach For Combinatorial Optimization Problem</t>
  </si>
  <si>
    <t>Academic Methods For Usability Evaluation Of Serious Games: A Systematic Review</t>
  </si>
  <si>
    <t>To Create Intelligent Adaptive Game Opponent By Using Monte-Carlo For Tree Search</t>
  </si>
  <si>
    <t>Celestia: A Vocal Interaction Music Game</t>
  </si>
  <si>
    <t>Data-Intensive Service Mashup Based On Game Theory And Hybrid Fireworks Optimization Algorithm In The Cloud</t>
  </si>
  <si>
    <t>Building Connect6 Opening By Using The Monte Carlo Tree Search</t>
  </si>
  <si>
    <t>A Secure Smart Card Authentication And Authorization Framework Using In Multimedia Cloud</t>
  </si>
  <si>
    <t>Password Memorization Made Easy -- An Augmented-Reality Approach</t>
  </si>
  <si>
    <t>A Differential Game Approach To Patch Injection</t>
  </si>
  <si>
    <t>A Task Scheduling Algorithm Considering Game Theory Designed For Energy Management In Cloud Computing</t>
  </si>
  <si>
    <t>Segae: A Serious Game Authoring Environment</t>
  </si>
  <si>
    <t>A Randomized Game-Tree Search Algorithm For Shogi Based On Bayesian Approach</t>
  </si>
  <si>
    <t>Pokerface: Game Players Themselves Are Truly Memorable</t>
  </si>
  <si>
    <t>An Xna-Based Form Control For 3D Modeling Software</t>
  </si>
  <si>
    <t>Dynamic Difficulty Adjustment Of Game Ai For Video Game Dead-End</t>
  </si>
  <si>
    <t>Modeling And Analyzing Attack-Defense Strategy Of Resource Service In Cloud Computing</t>
  </si>
  <si>
    <t>Reversely Discovering And Modifying Properties Based On Active Deep Q-Learning</t>
  </si>
  <si>
    <t>The Motivation Design Model And Acceptance Testing Analysis Of Digital Game-Based Learning (Dgbl) Software</t>
  </si>
  <si>
    <t>A Multidisciplinary, Multifaceted Approach To Improve The Computer Science Based Game Design Education: Methodology And Assessment</t>
  </si>
  <si>
    <t>Human–Computer Interaction-Based Decision Support System With Applications In Data Mining</t>
  </si>
  <si>
    <t>The Effects Of Digital Game-Based Learning On Performance And Motivation For High School Students</t>
  </si>
  <si>
    <t>Guidelines For The Development Of Educational Games To Motivate The Learning Of Theoretical Concepts In Engineering And Computing Courses</t>
  </si>
  <si>
    <t>Procedural Content Generation For General Video Game Level Generation</t>
  </si>
  <si>
    <t>Placeholder Content In Game Development: Benefits And Challenges</t>
  </si>
  <si>
    <t>Cost-Efficient And Reliable Reporting Of Highly Bursty Video Game Crash Data</t>
  </si>
  <si>
    <t>Conceptual Framework For The Usability Evaluation Of Gamified Virtual Reality Environment For Non-Gamers</t>
  </si>
  <si>
    <t>Real-Time Web-Based Lab For Teaching Software Engineering</t>
  </si>
  <si>
    <t>Modelo De Evaluacion Gamificado En Cursos De Algoritmos Y Programacion</t>
  </si>
  <si>
    <t>A Game Model For Supporting Children Learning About Emergency Situations</t>
  </si>
  <si>
    <t>Using Combinatorial Creativity To Support End-User Design Of Digital Games</t>
  </si>
  <si>
    <t>Joining Playability And Cscl To Improve The Learning Experience</t>
  </si>
  <si>
    <t>Interactive Floating Windows: A New Technique For Stereoscopic Video Games</t>
  </si>
  <si>
    <t>Taking The Scenic Route: Automatic Exploration For Videogames</t>
  </si>
  <si>
    <t>An Interaction Educational Computer Game Framework Using Hand Gesture Recognition</t>
  </si>
  <si>
    <t>Towards Efficient Edge Cloud Augmentation For Virtual Reality Mmogs</t>
  </si>
  <si>
    <t>Game Special Effect Simulation Based On Particle System Of Unity3D</t>
  </si>
  <si>
    <t>Example-Based Rapid Generation Of Vegetation On Terrain Via Cnn-Based Distribution Learning</t>
  </si>
  <si>
    <t>Procedural Modeling Of Rivers From Single Image Toward Natural Scene Production</t>
  </si>
  <si>
    <t>Knowledge Assessment: Game For Assessment Of Symptoms Of Child Physical Abuse</t>
  </si>
  <si>
    <t>Rewards In Gamification</t>
  </si>
  <si>
    <t>Coalition Game-Based Computation Resource Allocation For Wireless Blockchain Networks</t>
  </si>
  <si>
    <t>Visibility Culling Using Occupancy Proportion And Adpative Lod Algorithm</t>
  </si>
  <si>
    <t>Battracker: High Precision Infrastructure-Free Mobile Device Tracking In Indoor Environments</t>
  </si>
  <si>
    <t>Industrial Solution Of Film And Television Art Based On Game Engine Under Artificial Intelligence</t>
  </si>
  <si>
    <t>From 101 To Nnn: A Review And A Classification Of Computer Game Architectures</t>
  </si>
  <si>
    <t>Introducing A Revised Lexical Approach To Study User Experience In Game Play By Analyzing Online Reviews</t>
  </si>
  <si>
    <t>Graph Of Game Worlds: New Perspectives On Video Game Architectures</t>
  </si>
  <si>
    <t>What Nouns And Adjectives In Online Game Reviews Can Tell Us About Player Experience?</t>
  </si>
  <si>
    <t>Developing Playability Heuristics For Computer Games From Online Reviews</t>
  </si>
  <si>
    <t>Bayesian-Game Based Power And Spectrum Virtualization For Maximizing Spectrum Efficiency Over Mobile Cloud-Computing Wireless Networks</t>
  </si>
  <si>
    <t>A Lexical Analysis Of Nouns And Adjectives From Online Game Reviews</t>
  </si>
  <si>
    <t>Developing Playability Heuristics Based On Nouns And Adjectives From Online Game Reviews</t>
  </si>
  <si>
    <t>Explainable Ai For Designers: A Human-Centered Perspective On Mixed-Initiative Co-Creation</t>
  </si>
  <si>
    <t>Rail: A Domain-Specific Language For Generating Npc Behaviors In Action/Adventure Game</t>
  </si>
  <si>
    <t>Model-Driven Game Development: A Literature Review</t>
  </si>
  <si>
    <t>Behavior Tree Design Of Intelligent Behavior Of Non-Player Character (Npc) Based On Unity3D</t>
  </si>
  <si>
    <t>Impact Of Crowdsourcee’S Vertical Fairness Concern On The Crowdsourcing Knowledge Sharing Behavior And Its Incentive Mechanism</t>
  </si>
  <si>
    <t>Jury Api: Secure Client-Side-Only Multiplayer Gaming Api</t>
  </si>
  <si>
    <t>Software Analytics For Digital Games</t>
  </si>
  <si>
    <t>Parallel Monte Carlo Integration Algorithm Based On Gpu</t>
  </si>
  <si>
    <t>The Effect Of Ui And Ux Enhancement On Bomberman Game Based On Game Experience Questionnaire (Geq)</t>
  </si>
  <si>
    <t>Experiences From Training Agile Software Developers In Focused Workshops</t>
  </si>
  <si>
    <t>Agile User Experience</t>
  </si>
  <si>
    <t>On Feature Discovery Process In Board Games</t>
  </si>
  <si>
    <t>Video-Games Based Neglect Rehabilitation Using Haptics</t>
  </si>
  <si>
    <t>Web Portal Implementation Based On Free Software To Support Collaborative Process Of Developing A Videogame For Teaching Of Software Engineering</t>
  </si>
  <si>
    <t>Software Engineering Research For Computer Games: A Systematic Review</t>
  </si>
  <si>
    <t>Developing Video Games With Elementary Adaptive Artificial Intelligence In Unity An Intelligent Systems Approach</t>
  </si>
  <si>
    <t>Accessibility In Video Games: A Systematic Review</t>
  </si>
  <si>
    <t>Usability Assessment Heuristics In New Genre Videogames</t>
  </si>
  <si>
    <t>Application Of Combinatorial Tests In Video Game Testing</t>
  </si>
  <si>
    <t>Using The Master Copy - Adding Educational Content To Commercial Video Games.</t>
  </si>
  <si>
    <t>Xml-Based Video Game Description Language</t>
  </si>
  <si>
    <t>Design Patterns And General Video Game Level Generation</t>
  </si>
  <si>
    <t>Design And Evaluation Of A Computer Game To Promote A Healthy Diet For Young Adults</t>
  </si>
  <si>
    <t>A Common Software Architecture For Educational Games</t>
  </si>
  <si>
    <t>Implementation Of Common Platform For Two-Person Game</t>
  </si>
  <si>
    <t>Maximizing Players' Anticipation By Applying The Proximity-Compatibility Principle To The Design Of Video Games</t>
  </si>
  <si>
    <t>Value Integration: From Educational Computer Games To Academic Communities</t>
  </si>
  <si>
    <t>An Extensible Description Language For Video Games</t>
  </si>
  <si>
    <t>Simulaciã³N Cinemã¡Tica De Un Robot Seguidor De Lã­Nea Para El Desarrollo Del Videojuego De Programaciã³N Rusty Roads En El Framework Unity</t>
  </si>
  <si>
    <t>Development Of Navigation Skills Through Audio Haptic Videogaming In Learners Who Are Blind</t>
  </si>
  <si>
    <t>The Implications Of The Value Chain And Financial Institutions For Work And Employment: Insights From The Video Game Industry In Poland, Sweden And Germany</t>
  </si>
  <si>
    <t>Model Checking In Multiplayer Games Development</t>
  </si>
  <si>
    <t>Indirect Network Effects And Platform Dominance In The Video Game Industry: A Network Perspective</t>
  </si>
  <si>
    <t>Model Driven Runtime For The Strategic Based Computer Games</t>
  </si>
  <si>
    <t>Improving Knowledge About Indonesian Culture With Augmented Reality Gamification</t>
  </si>
  <si>
    <t>Educational Computer Games Development: Methodology, Techniques, Implementation</t>
  </si>
  <si>
    <t>Interactive Design Of Patient-Oriented Video-Games For Rehabilitation: Concept And Application</t>
  </si>
  <si>
    <t>Yaq: An Architecture For Real-Time Navigation And Rendering Of Varied Crowds</t>
  </si>
  <si>
    <t>Teaching Hci Skills In Higher Education Through Game Design: A Study Of Students' Perceptions</t>
  </si>
  <si>
    <t>Serious Games As A Teaching Strategy For Software Projects Risk Management Videogame Prototype</t>
  </si>
  <si>
    <t>Games As Software Similarities And Differences Between The Implementation Projects</t>
  </si>
  <si>
    <t>Cloudygame: Enabling Cloud Gaming On The Edge With Dynamic Asset Streaming And Shared Game Instances</t>
  </si>
  <si>
    <t>The Angelina Videogame Design System-Part Ii</t>
  </si>
  <si>
    <t>Method For Game Development Driven By User-Experience: A Study Of Rework, Productivity And Complexity Of Use</t>
  </si>
  <si>
    <t>Video Game Processing Apparatus Has Processor That Updates Selection Probability Of Variable Probability Distribution Data And Fixed Probability Distribution Data By Adding Predetermined Additional Value To Each Probability</t>
  </si>
  <si>
    <t>Development Of A Software For Coaching Of Paralympic Sport Shooting</t>
  </si>
  <si>
    <t>Portable Runtime Verification With Smartphones And Optical Codes</t>
  </si>
  <si>
    <t>Dissecting The Protocol And Network Traffic Of The Onlive Cloud Gaming Platform</t>
  </si>
  <si>
    <t>Presentation And Validation Of The Learning Game," A Tool To Study Associative Learning In Humans"</t>
  </si>
  <si>
    <t>Auction-Based Serious Game For Bug Tracking</t>
  </si>
  <si>
    <t>On The Implementation Of Behavior Trees In Robotics</t>
  </si>
  <si>
    <t>Computer Game As A Tool For Machine Learning Education</t>
  </si>
  <si>
    <t>Entertaining Education - Using Games-Based And Service-Oriented Learning To Improve Stem Education</t>
  </si>
  <si>
    <t>A Software Development Process Model For Gesture-Based Interface</t>
  </si>
  <si>
    <t>Can Learning Formal Specification Be Fun?-Experience And Perspective</t>
  </si>
  <si>
    <t>Cat King'S Metamorphosis The Reuse Of An Educational Game In A Further Technical Domain</t>
  </si>
  <si>
    <t>Serious Games: A Concise Overview On What They Are And Their Potential Applications To Healthcare</t>
  </si>
  <si>
    <t>Design Of A Software System To Support Value Education In Sports Through Gamification Techniques</t>
  </si>
  <si>
    <t>Designing Interactive Systems Through A Game Lens: An Ethnographic Approach</t>
  </si>
  <si>
    <t>Synchronization Via Scheduling Techniques For Efficiently Managing Shared State</t>
  </si>
  <si>
    <t>Teaching Software Testing Concepts Using A Mutation Testing Game</t>
  </si>
  <si>
    <t>Design And Development Of A Sensored Glove For Home-Based Rehabilitation</t>
  </si>
  <si>
    <t>Can Creative Firms Thrive Without Copyright? Value Generation And Capture From Private-Collective Innovation</t>
  </si>
  <si>
    <t>Study Of Methodology Of Testing Mobile Games Based On Ttcn-3</t>
  </si>
  <si>
    <t>Improving Software Requirements Reasoning By Novices: A Story-Based Approach</t>
  </si>
  <si>
    <t>Uos : A Resource Rerouting Middleware For Ubiquitous Games</t>
  </si>
  <si>
    <t>Towards A Gamified Support Tool For Requirements Gathering In Bahasa Indonesia</t>
  </si>
  <si>
    <t>Game Level Layout From Design Specification</t>
  </si>
  <si>
    <t>Case Study Of The Introduction Of Game Design Techniques In Software Development</t>
  </si>
  <si>
    <t>Fantasia: A Framework For Advanced Natural Tools And Applications In Social, Interactive Approaches</t>
  </si>
  <si>
    <t>A Toolkit For Exploring Augmented Reality Through Construction With Children</t>
  </si>
  <si>
    <t>Augmented Reality &amp; Gesture-Based Architecture In Games For The Elderly.</t>
  </si>
  <si>
    <t>Using Agile Methods In Software Product Development: A Case Study</t>
  </si>
  <si>
    <t>Analysis And Exploitation Of Synchronized Parallel Executions In Behavior Trees</t>
  </si>
  <si>
    <t>Emergent Design: Serendipity In Digital Educational Games</t>
  </si>
  <si>
    <t>Toward Gamification To Software Engineering And Contribution Of Software Engineer</t>
  </si>
  <si>
    <t>Embedded Processor Operating System For E.G. Video Game System, Has Command Queue Processing Module Changing Settings In Embedded Processor In Response To Commands Received In Command Queue From Debugging Module</t>
  </si>
  <si>
    <t>Gamification In Software Engineering: A Literature Review</t>
  </si>
  <si>
    <t>Working And Playing With Scrum</t>
  </si>
  <si>
    <t>Towards Large Scale High Fidelity Collaborative Augmented Reality</t>
  </si>
  <si>
    <t>Applying Gamification And Posing To Software Development</t>
  </si>
  <si>
    <t>Creation Of Strategies For Training The Software Development Standard Iso/Iec 29110: Proposal For A Framework</t>
  </si>
  <si>
    <t>Aspects That Need To Be Addressed During The Development Of Location-Based Games</t>
  </si>
  <si>
    <t>Gdgse: Game Development With Global Software Engineering</t>
  </si>
  <si>
    <t>Simulator X: A Scalable And Concurrent Architecture For Intelligent Realtime Interactive Systems</t>
  </si>
  <si>
    <t>Rings: A Game With A Purpose For Test Data Generation</t>
  </si>
  <si>
    <t>Use Of Gaming Technology To Bring Bridge Inspection To The Office</t>
  </si>
  <si>
    <t>Tetris Game System Design Based On At89S52 Single Chip Microcomputer</t>
  </si>
  <si>
    <t>Utilizing Online Collaborative Games To Facilitate Agile Software Development</t>
  </si>
  <si>
    <t>Teaching Software Testing With The Code Defenders Testing Game: Experiences And Improvements</t>
  </si>
  <si>
    <t>Computer-Bridge Software Test Platform Based On Anonymous Pipe</t>
  </si>
  <si>
    <t>Developing Games That Capture And Engage Users</t>
  </si>
  <si>
    <t>Modeling Of Jigsaw Game Software With A Map Using Uml</t>
  </si>
  <si>
    <t>Evaluation Of A Game To Teach Requirements Collection And Analysis In Software Engineering At Tertiary Education Level</t>
  </si>
  <si>
    <t>1St Workshop On Game Development And Model-Driven Software Development</t>
  </si>
  <si>
    <t>Crowdsummarizer Automated Generation Of Code Summaries For Java Programs Through Crowdsourcing</t>
  </si>
  <si>
    <t>Methods For Game User Research Studying Player Behavior To Enhance Game Design</t>
  </si>
  <si>
    <t>Experiences Of Using A Game For Improving Learning In Software Requirements Elicitation</t>
  </si>
  <si>
    <t>Architectural Convergence And Platform Evolution: Empirical Test Of Complementor Moves In Videogames</t>
  </si>
  <si>
    <t>Towards A Service-Oriented Architecture Framework For Educational Serious Games</t>
  </si>
  <si>
    <t>How Applicable Is Iso/Iec 29110 In Game Software Development?</t>
  </si>
  <si>
    <t>Teaching Global Software Development Through Game Design</t>
  </si>
  <si>
    <t>Development And Evaluation Of A Game To Teach Requirements Collection And Analysis In Software Engineering At Tertiary Education Level</t>
  </si>
  <si>
    <t>Designing A Serious Game As A Diagnostic Tool</t>
  </si>
  <si>
    <t>Learning Process Of Agile Scrum Methodology With Lego Blocks In Interactive Academic Games: Viewpoint Of Students</t>
  </si>
  <si>
    <t>An Overview Of The Main Design Characteristics Of Simulation Games In Software Engineering Education</t>
  </si>
  <si>
    <t>A Preliminary Evaluation Of A Gamification Framework To Jump Start Collaboration Behavior Change</t>
  </si>
  <si>
    <t>On The Gamification Of Human-Centric Traceability Tasks In Software Testing And Coding</t>
  </si>
  <si>
    <t>Board Game As A Tool To Teach Software Engineering Concept - Technical Debt</t>
  </si>
  <si>
    <t>Gamification Technique For Teaching Programming</t>
  </si>
  <si>
    <t>Killer App: A Eurogame About Software Quality</t>
  </si>
  <si>
    <t>Software Abstraction For Casual Games Using Temporal Model: An Alloy-Based Approach</t>
  </si>
  <si>
    <t>Development Of A User-Interactive Agent Simulation System With The Blackboard Architectural Pattern</t>
  </si>
  <si>
    <t>How Gamification Affects Software Developers: Cautionary Evidence From A Natural Experiment On Github</t>
  </si>
  <si>
    <t>Gamifying Research In Software Engineering</t>
  </si>
  <si>
    <t>What Is A Minimum Viable (Video) Game? Towards A Research Agenda</t>
  </si>
  <si>
    <t>How To Gamify Software Engineering</t>
  </si>
  <si>
    <t>Gamification Of Software Testing</t>
  </si>
  <si>
    <t>What Concerns Game Developers? A Study On Game Development Processes, Sustainability And Metrics</t>
  </si>
  <si>
    <t>Pallas: Mapping Applications Onto Manycore</t>
  </si>
  <si>
    <t>Codearena: Inspecting And Improving Code Quality Metrics Using Minecraft</t>
  </si>
  <si>
    <t>Wanting The Unwanted - What Games Can Teach Us About The Future Of Software Development</t>
  </si>
  <si>
    <t>A High-Performance Software Graphics Pipeline Architecture For The Gpu</t>
  </si>
  <si>
    <t>Software Engineers At Play</t>
  </si>
  <si>
    <t>Serious Games For Health: An Introduction To The Symposium.</t>
  </si>
  <si>
    <t>Biomedical Control Interface For A Physical Rehabilitation Serious Game</t>
  </si>
  <si>
    <t>Learning Game Design And Software Engineering Through A Game Prototyping Experience: A Case Study</t>
  </si>
  <si>
    <t>Towards Model-Driven Game Engineering For Serious Educational Games: Tailored Use Cases For Game Requirements</t>
  </si>
  <si>
    <t>Reducing Ambiguity In Requirements Elicitation Via Gamification</t>
  </si>
  <si>
    <t>A Gamification Solution For Improving Scrum Adoption</t>
  </si>
  <si>
    <t>Phydsl(K): A Model-Driven Framework For Generating Exergames</t>
  </si>
  <si>
    <t>Imaginaries Of Ownership: The Logic Of Participation In The Moral Economy Of 3D Software Design</t>
  </si>
  <si>
    <t>How Do Gamification Rules And Personal Preferences Affect Coding?</t>
  </si>
  <si>
    <t>Hidden Dragon: Research Findings From Asia In Games For Health</t>
  </si>
  <si>
    <t>Design Patterns For Npc And Weapon Patterns In Shooters Game</t>
  </si>
  <si>
    <t>What Can Go Wrong In A Software Project? Have Fun Solving It</t>
  </si>
  <si>
    <t>Hci Boolean And 2 Framework: A Software Framework For Multimodal Human-Computer Interaction Systems</t>
  </si>
  <si>
    <t>Improving Digital Game Development With Software Product Lines</t>
  </si>
  <si>
    <t>Dmgame: A Gamified Collaborative Requirements Prioritisation Tool</t>
  </si>
  <si>
    <t>Reasons And Responses: A Multimodal Serious Games Evaluation Framework</t>
  </si>
  <si>
    <t>Using Gamification Technique To Increase Capacity In The Resolution Of Problems During The Process Teaching And Learning Programming</t>
  </si>
  <si>
    <t>A Serious Game To Improve Students' Skills In Global Software Development</t>
  </si>
  <si>
    <t>A Method For Early Detection Of Mismatches Between Framework Architecture And Execution Scenarios</t>
  </si>
  <si>
    <t>Campus Craft": A Game For Sexual Assault Prevention In Universities"</t>
  </si>
  <si>
    <t>Using Epistemic Game Development To Teach Software Development Skills</t>
  </si>
  <si>
    <t>Lego (R) Serious Play In Software Engineering Education</t>
  </si>
  <si>
    <t>Game Design Techniques For Software Engineering Management Education</t>
  </si>
  <si>
    <t>An Experience With Software Engineering Education Using A Software Process Improvement Game</t>
  </si>
  <si>
    <t>Voice Of Evidence To Game Or Not To Game?</t>
  </si>
  <si>
    <t>Developing An Optimizing Compiler For The Game Boy As A Software Engineering Project</t>
  </si>
  <si>
    <t>Integration Of Rpg Use And Elc Foundation To Examine Students' Learning For Practice</t>
  </si>
  <si>
    <t>An Architecture For Software Engineering Gamification</t>
  </si>
  <si>
    <t>Continuous Experimentation In Mobile Game Development</t>
  </si>
  <si>
    <t>Uml Modeling For Software System Of Edu-Game</t>
  </si>
  <si>
    <t>Gamification In Software Engineering: A Tertiary Study</t>
  </si>
  <si>
    <t>Research On Teaching Gamification Of Software Engineering</t>
  </si>
  <si>
    <t>Real Time Facial Expression Recognition Using Webcam And Sdk Affectiva</t>
  </si>
  <si>
    <t>Introducing Gamification To Increase Staff Involvement And Motivation When Conducting Spi Initiatives In Small-Sized Software Enterprises</t>
  </si>
  <si>
    <t>Teaching Software Engineering With Simules-W</t>
  </si>
  <si>
    <t>Teaching Software Project Management Using Simulations - The Ameise Environment: From Concepts To Class Room Experience Tutorial Abstract</t>
  </si>
  <si>
    <t>Engaging And Motivating Developers By Adopting Scrum Utilizing Gamification</t>
  </si>
  <si>
    <t>Unlimited Rulebook: A Reference Architecture For Economy Mechanics In Digital Games</t>
  </si>
  <si>
    <t>The Rise Of Serious Games And Gamified Application In Software Development</t>
  </si>
  <si>
    <t>Software Architectures And The Creative Processes In Game Development</t>
  </si>
  <si>
    <t>A Platform Independent Model For Model Driven Serious Games Development</t>
  </si>
  <si>
    <t>Towards Gamifying Software Structure Comprehension In Virtual Reality</t>
  </si>
  <si>
    <t>Juicing The Game Design Process: Towards A Content Centric Framework For Understanding And Teaching Game Design In Higher Education</t>
  </si>
  <si>
    <t>Games For Requirements Engineers: Analysis And Directions</t>
  </si>
  <si>
    <t>Adopting Collaborative Games Into Open Kanban</t>
  </si>
  <si>
    <t>Presenting The User'S Focus In Needs &amp; Development (Ufind) Method And Its Comparison To Other Design Methods</t>
  </si>
  <si>
    <t>Gsdgame: A Serious Game For The Acquisition Of The Competencies Needed In Gsd</t>
  </si>
  <si>
    <t>Object Based Learning Using Multi-Dimensional Games</t>
  </si>
  <si>
    <t>Scott And The Logs: Design And Data Capture In A Preparatory Online Package For Children Undergoing Ga For Dental Procedures.</t>
  </si>
  <si>
    <t>How To Design Gamification? A Method For Engineering Gamified Software</t>
  </si>
  <si>
    <t>Gsd Sim: A Global Software Development Game</t>
  </si>
  <si>
    <t>Gamification In Software Engineering Education: An Empirical Study</t>
  </si>
  <si>
    <t>Research On Key Technologies Base Unity3D Game Engine</t>
  </si>
  <si>
    <t>Graphic (Games Research Applied To Public Health With Innovative Collaboration)--Designing A Serious Game Pilot For Dental Public Health.</t>
  </si>
  <si>
    <t>Playing The Sprint Retrospective: A Replication Study</t>
  </si>
  <si>
    <t>Towards The Effective Software Development Of An Elearning Platform Featuring Learning Analytics And Gamification</t>
  </si>
  <si>
    <t>Embedded Middleware And Software Development Kit For Area-Based Distributed Mobile Cache System</t>
  </si>
  <si>
    <t>How Could Serious Games Support Secure Programming? Designing A Study Replication And Intervention</t>
  </si>
  <si>
    <t>Towards The Understanding And Classification Of The Personality Traits Of Software Development Practitioners: Situational Context Cards Approach</t>
  </si>
  <si>
    <t>On The Understanding Of Gamification In Blockchain Systems</t>
  </si>
  <si>
    <t>Improving Programming Education Through Gameful, Formative Feedback</t>
  </si>
  <si>
    <t>Analysis Of Linear Sequential And Extreme Programming Development Methodology For A Gaming Application</t>
  </si>
  <si>
    <t>Challenges Of Gamification In Software Process Improvement</t>
  </si>
  <si>
    <t>Detecting Source Code Hotspot In Games Software Using Call Flow Analysis</t>
  </si>
  <si>
    <t>Automatic Evolution Of Java-Written Game Heuristics</t>
  </si>
  <si>
    <t>A Systematic Mapping Study Of Mmog Backend Architectures</t>
  </si>
  <si>
    <t>Metamorphic Testing Of An Artificially Intelligent Chess Game</t>
  </si>
  <si>
    <t>A Gamified Tool For Motivating Developers To Remove Warnings Of Bug Pattern Tools</t>
  </si>
  <si>
    <t>Collaborative Augmented Reality For Chess Game In Handheld Devices</t>
  </si>
  <si>
    <t>Flow And Grit By Design: Exploring Gamification In Facilitating Adherence To Swallowing Therapy</t>
  </si>
  <si>
    <t>A Systematic Mapping Study On Game-Related Methods For Software Engineering Education</t>
  </si>
  <si>
    <t>Towards Gamification In Software Traceability: Between Test And Code Artifacts</t>
  </si>
  <si>
    <t>Quality Of Reusable Game Software: Empowering Developers With Automated Quality Checks</t>
  </si>
  <si>
    <t>Application Of The Two-Hemisphere Model Supported By Braintool: Football Game Simulation</t>
  </si>
  <si>
    <t>Implementing Gamification Techniques Into University Study Path - A Case Study</t>
  </si>
  <si>
    <t>A Software Engineering Education Game In A 3-D Online Virtual Environment</t>
  </si>
  <si>
    <t>A Serious Game To Promote Object Oriented Programming And Software Engineering Basic Concepts Learning</t>
  </si>
  <si>
    <t>Advances In The Characterization Of Cognitive Support For Unit Testing The Bug-Hunting Game And The Visualization Arsenal</t>
  </si>
  <si>
    <t>A Case Study On The Availability Of Open-Source Components For Game Development</t>
  </si>
  <si>
    <t>Digital Intellectual Property As A Service (Dipaas): For Mobile Cloud Users</t>
  </si>
  <si>
    <t>Data Analytics For Game Development (Nier Track)</t>
  </si>
  <si>
    <t>Leveraging Motivational Theories For Designing Gamification For Re</t>
  </si>
  <si>
    <t>Game Elements In A Software Engineering Study Group: A Case Study</t>
  </si>
  <si>
    <t>An Evaluation Of Using A Game Development Framework In Higher Education</t>
  </si>
  <si>
    <t>Tool-Supported Collaborative Requirements Prioritisation</t>
  </si>
  <si>
    <t>Development Of Game Software Based On Color Universal Design</t>
  </si>
  <si>
    <t>Evaluating Gsd-Aware: A Serious Game For Discovering Global Software Development Challenges</t>
  </si>
  <si>
    <t>Repairing Games At Runtime Or, How We Learned To Stop Worrying And Love Emergence</t>
  </si>
  <si>
    <t>A Case Study: Integrating A Game Application-Driven Approach And Social Collaborations Into Software Engineering Education</t>
  </si>
  <si>
    <t>Experiences On The Use Of A Game For Improving Learning And Assessing Knowledge</t>
  </si>
  <si>
    <t>Bdd Assemble!": A Paper-Based Game Proposal For Behavior Driven Development Design Learning"</t>
  </si>
  <si>
    <t>Learning Conceptual Modeling Design Through The Classutopia Serious Game</t>
  </si>
  <si>
    <t>Using Simulation Training Games To Create More Active And Student Centered Learning Environments For Software And Systems Engineering Education</t>
  </si>
  <si>
    <t>Gamification Solutions To Enhance Software User Engagementa Systematic Review</t>
  </si>
  <si>
    <t>Rage Architecture For Reusable Serious Gaming Technology Components</t>
  </si>
  <si>
    <t>Game Usability Heuristics (Play) For Evaluating And Designing Better Games: The Next Iteration</t>
  </si>
  <si>
    <t>Tools For Gamification Analytics: A Survey</t>
  </si>
  <si>
    <t>Gamification In Requirements Engineering: A Systematic Review</t>
  </si>
  <si>
    <t>The Diversity Of Gamification Evaluation In The Software Engineering Education And Industry: Trends, Comparisons And Gaps</t>
  </si>
  <si>
    <t>Gamification In Software Engineering Education</t>
  </si>
  <si>
    <t>Creative Agents And Triggers (Cat) Game Design Method: For Crisis Communication</t>
  </si>
  <si>
    <t>A Gamification Technique For Motivating Students To Learn Code Readability In Software Engineering</t>
  </si>
  <si>
    <t>Game-Based Learning In Requirements Engineering: An Overview</t>
  </si>
  <si>
    <t>A Role-Playing Game For A Software Engineering Lab: Developing A Product Line</t>
  </si>
  <si>
    <t>Heuristic Usability Evaluation On Games: A Modular Approach</t>
  </si>
  <si>
    <t>Cybertext Redux: Using Digital Game-Based Learning To Teach L2 Vocabulary, Reading, And Culture</t>
  </si>
  <si>
    <t>Cross-Platform Games In Kotlin</t>
  </si>
  <si>
    <t>Encore: Atari'S Second System A Design Story</t>
  </si>
  <si>
    <t>A Survey Of Solutions For Game Engines In The Development Of Immersive Applications For Multi-Projection Systems As Base For A Generic Solution Design</t>
  </si>
  <si>
    <t>The Influence Of Ubiquity On Screen-Based Interfaces</t>
  </si>
  <si>
    <t>Combining Cognitive, Semiotic And Discourse Analysis To Explore The Power Of Notations In Visual Programming</t>
  </si>
  <si>
    <t>Serious Games When Used To Learn Software Processes: An Analysis From A Pedagogical Perspective</t>
  </si>
  <si>
    <t>The Special Track 'Games Engineering' At Educon 2017</t>
  </si>
  <si>
    <t>A Review And Development Of 3-D Accelerator Technology For Games</t>
  </si>
  <si>
    <t>Designing A Serious Game: Teaching Developers To Embed Privacy Into Software Systems</t>
  </si>
  <si>
    <t>The Effect Of Uncertainty On Learning In Game-Like Environments</t>
  </si>
  <si>
    <t>Ludic Practices To Support The Development Of Software Engineering Educational Games: A Systematic Review</t>
  </si>
  <si>
    <t>The Effects Of Students' Motivation, Cognitive Load And Learning Anxiety In Gamification Software Engineering Education: A Structural Equation Modeling Study</t>
  </si>
  <si>
    <t>The Development Of A Multiplayer Game For Education Of Hospital Management</t>
  </si>
  <si>
    <t>The Effects Of Game-Based Learning In The Acquisition Of Soft Skills" On Undergraduate Software Engineering Courses: A Systematic Literature Review"</t>
  </si>
  <si>
    <t>Rubber Ball To Cloud Rehabilitation (C) Musing On The Future Of Therapy</t>
  </si>
  <si>
    <t>Teaching How To Program Using Automated Assessment And Functional Glossy Games (Experience Report)</t>
  </si>
  <si>
    <t>Teaching And Learning Object-Oriented Analysis And Design With 3D Game</t>
  </si>
  <si>
    <t>A Meta-Model For Developing Simulation Games In Higher Education And Professional Development Training</t>
  </si>
  <si>
    <t>Generic Evaluation Framework For Games Development Methodology</t>
  </si>
  <si>
    <t>Three-Subagent Adapting Architecture For Fighting Videogames</t>
  </si>
  <si>
    <t>Whack-A-Meltdown: Microarchitectural Security Games</t>
  </si>
  <si>
    <t>Defining An Iterative Iso/Iec 29110 Deployment Package For Game Developers</t>
  </si>
  <si>
    <t>Transparently Teaching In The Context Of Game-Based Learning: The Case Of Simules-W</t>
  </si>
  <si>
    <t>Personalized Rooms Based Recommendation As A Mean For Increasing Students' Activity</t>
  </si>
  <si>
    <t>Educational Innovations And Gamification For Fostering Training And Testing In Software Implementation Projects</t>
  </si>
  <si>
    <t>Empirical Analysis Of User Data In Game Software Development The Story Of Project Gotham Racing 4</t>
  </si>
  <si>
    <t>Virtual Reality Software Package For Implementing Motor Learning And Rehabilitation Experiments</t>
  </si>
  <si>
    <t>Game Architecture For Teaching-Learning Process: An Application On An Undergraduate Course</t>
  </si>
  <si>
    <t>Tutorial: Service-Oriented Architecture (Soa) Development For Serious Games</t>
  </si>
  <si>
    <t>Toward A Framework For Prototyping Physical Interfaces In Multiplayer Gaming: Twinspace Experiences</t>
  </si>
  <si>
    <t>Linking Personality Traits And Interpersonal Skills To Gamification Awards</t>
  </si>
  <si>
    <t>Play-Testing And Requirements Engineering: Implications For Research And Teaching</t>
  </si>
  <si>
    <t>On-Demand Automated Traceability Maintenance And Evolution</t>
  </si>
  <si>
    <t>Educational Games For Self Learning In Introductory Programming Courses - A Straightforward Design Approach With Progression Mechanisms</t>
  </si>
  <si>
    <t>A Model To Support Outside Classroom Learning</t>
  </si>
  <si>
    <t>An Experimental Study On Robustness And Responsiveness Testing Of Iranian Android Games</t>
  </si>
  <si>
    <t>Beyond Badges - Gamification For The Real World</t>
  </si>
  <si>
    <t>Linking Rules And Conceptual Model In A Domain Specific Language</t>
  </si>
  <si>
    <t>An Automated Model Based Testing Approach For Platform Games</t>
  </si>
  <si>
    <t>Towards Interactive Narrative Medicine.</t>
  </si>
  <si>
    <t>Output E.G. Audio Output, Advertising Method For Game Advertising Market, Involves Providing Game Application, Additional Executable Code And Advertising Information To Client Node, Where Information Is Output From Output Device Of Node</t>
  </si>
  <si>
    <t>Programming Design And Object-Oriented Development Paradigms Of An Android-Based Distributed Social Game System</t>
  </si>
  <si>
    <t>Teaching Iso/Iec 12207 Software Lifecycle Processes: A Serious Game Approach</t>
  </si>
  <si>
    <t>A Conceptual Model For Educational Game Authoring: A Showcase In Math Games</t>
  </si>
  <si>
    <t>Discovering The Essence Of Software Engineering An Integrated Game-Based Approach Based On The Semat Essence Specification</t>
  </si>
  <si>
    <t>Software Architectures For Implementing Achievement Badges - Practical Experiences</t>
  </si>
  <si>
    <t>An Approach To Evaluation Component Design In Building Serious Game</t>
  </si>
  <si>
    <t>Developing A Game Server For Humans And Bots</t>
  </si>
  <si>
    <t>Languages Of Games And Play: A Systematic Mapping Study</t>
  </si>
  <si>
    <t>Ge526: A Dataset Of Open-Source Game Engines</t>
  </si>
  <si>
    <t>Soa Applied: Engineering Software As Processing Unit Of A Serious Game</t>
  </si>
  <si>
    <t>Automatic Quiz Generation For The Elderly</t>
  </si>
  <si>
    <t>Creating A Serious Game For Health.</t>
  </si>
  <si>
    <t>Gamification In Software Engineering Education: A Systematic Mapping</t>
  </si>
  <si>
    <t>Digital Motivation, Digital Addiction And Responsibility Requirements</t>
  </si>
  <si>
    <t>Instructor'S Acceptance Of Games Utilization In Undergraduate Software Engineering Education A Pilot Study In Turkey</t>
  </si>
  <si>
    <t>Mobile Game Testing: Case Study Of A Puzzle Game Genre</t>
  </si>
  <si>
    <t>Development Of Game Software For Color Weakness Screening</t>
  </si>
  <si>
    <t>Requirements Analysis Gamification In Legacy System Replacement Projects</t>
  </si>
  <si>
    <t>A Long And Winding Road Towards Modular Synthesis</t>
  </si>
  <si>
    <t>New Directions In Virtual Environments And Gaming To Address Obesity And Diabetes: Industry Perspective.</t>
  </si>
  <si>
    <t>Building Successful Games: A Complete Analysis Of The Key Features Of League Of Legends</t>
  </si>
  <si>
    <t>Customization, Immersion Satisfaction, And Online Gamer Loyalty</t>
  </si>
  <si>
    <t>Developing A Virtual Physics World</t>
  </si>
  <si>
    <t>A Comparison Between Drill-Based And Game-Based Typing Software</t>
  </si>
  <si>
    <t>Possibilities Of Human Interaction In The Virtual Environment</t>
  </si>
  <si>
    <t>The Six Facets Of Serious Game Design: A Methodology Enhanced By Our Design Pattern Library</t>
  </si>
  <si>
    <t>Serious Games For Sexual Health</t>
  </si>
  <si>
    <t>A Proposal Of Quality Model For Mobile Games</t>
  </si>
  <si>
    <t>Automated Qa Testing At Electronic Arts</t>
  </si>
  <si>
    <t>From England To Uganda: Children Designing And Evaluating Serious Games</t>
  </si>
  <si>
    <t>Research On War Strategy Games On Mobile Phone Based On Cocos2D-Js</t>
  </si>
  <si>
    <t>Fable: Design Of A Modular Robotic Playware Platform</t>
  </si>
  <si>
    <t>Beat Your Mom At Solitaire - A Review Of Reverse Engineering Techniques And Countermeasures</t>
  </si>
  <si>
    <t>Brelomate - A Distributed, Multi-Device Platform For Online Information, Communication And Gaming Services Among The Elderly</t>
  </si>
  <si>
    <t>Automatic Code Generation Of User-Centered Serious Games: A Systematic Literature Review</t>
  </si>
  <si>
    <t>Pattern Oriented Card Game Development Softty - A Card Game For Academic Learning Of Software Testing</t>
  </si>
  <si>
    <t>Proposal Of A Conceptual Model For Serious Games Design: A Case Study In Children With Learning Disabilities</t>
  </si>
  <si>
    <t>Design And Implementation Of Interactive Coding With Gamification For Web Programming Subject For Vocational High School Students</t>
  </si>
  <si>
    <t>Haste Makes Waste: An Empirical Study Of Fast Answers In Stack Overflow</t>
  </si>
  <si>
    <t>Improving The Process For Mobile Games Development</t>
  </si>
  <si>
    <t>Springboard: Game-Agnostic Tool For Scenario Editing With Meta-Programming Support</t>
  </si>
  <si>
    <t>The Look At The Various Uses Of Vr</t>
  </si>
  <si>
    <t>Toward Evidence-Based Organizations Lessons From Embedded Systems, Online Games, And The Internet Of Things</t>
  </si>
  <si>
    <t>Multimedia Interactive Application For Introduction To Information Technology Course In Stmik Stikom Bali</t>
  </si>
  <si>
    <t>Toward Design Pattern Of Digital Game-Based Learning For Thai Language Learning</t>
  </si>
  <si>
    <t>Tetrahedral Mesh Visualization In A Game Engine</t>
  </si>
  <si>
    <t>Pex4Fun: A Web-Based Environment For Educational Gaming Via Automated Test Generation</t>
  </si>
  <si>
    <t>Best Practices For Designing And Conducting Cyber-Physical System Wargames</t>
  </si>
  <si>
    <t>3D Course Teaching Based On Educational Game Development Theory - Case Study Of Game Design Course</t>
  </si>
  <si>
    <t>Yet Another Low-Level Agent Handler</t>
  </si>
  <si>
    <t>Publish/Subscribe Assisted Neuroevolution In Virtual Life Game</t>
  </si>
  <si>
    <t>A Serious Game For Mobile Phones Used In A Software Engineering Course: Usability Evaluation And Educational Effectiveness</t>
  </si>
  <si>
    <t>Gamification In Education: Productivity And Motivation Through Gamified Time Management Software</t>
  </si>
  <si>
    <t>Development Of Wimba 3 Dimension Interactive Animation Media On Plant Anatomy</t>
  </si>
  <si>
    <t>Serious Gaming In Medical Education A Proposed Structured Framework For Game Development</t>
  </si>
  <si>
    <t>Natural Language And Programming: Designing Effective Environments For Novices</t>
  </si>
  <si>
    <t>Analysis And Design Of An Elearning Platform Featuring Learning Analytics And Gamification</t>
  </si>
  <si>
    <t>Challenges For Serious Game Design Designing The Game-Based Neurocognitive Research Software Hotel Plastisse""</t>
  </si>
  <si>
    <t>Having Fun In Learning Formal Specifications</t>
  </si>
  <si>
    <t>Serious Game, Gamified Applications, Educational Software: A Comparative Study</t>
  </si>
  <si>
    <t>A Quality Model For The Serious Games Development Process</t>
  </si>
  <si>
    <t>Boosting Student Performance With Peer Reviews; Integration And Analysis Of Peer Reviews In A Gamified Software Engineering Classroom</t>
  </si>
  <si>
    <t>Facilitation Engineering: A Realization Of Dense Learning Through Facilitation Embedded In Serious Game</t>
  </si>
  <si>
    <t>Using A Lifecycle Model For Developing And Executing Adaptable Interactive Distributed Applications</t>
  </si>
  <si>
    <t>Playing The Sprint Retrospective</t>
  </si>
  <si>
    <t>Empirical Evaluation Of An Educational Game On Software Measurement</t>
  </si>
  <si>
    <t>Gate: Game-Based Testing Environment</t>
  </si>
  <si>
    <t>Selective Event Processing For Energy Efficient Mobile Gaming With Snip</t>
  </si>
  <si>
    <t>Assessment Methodology For Computer-Based Instructional Simulations</t>
  </si>
  <si>
    <t>A Brief Review Of Game Engines For Educational And Serious Games Development</t>
  </si>
  <si>
    <t>Anti-Cheating Software Tool: Prototype Of Problem Generator Software For Linear Algebra Introductory Test</t>
  </si>
  <si>
    <t>Success Factors For Applied Game Projects - An Exploratory Framework For Practitioners</t>
  </si>
  <si>
    <t>How Does The Web Game Design Influence The Behavior Of E-Banking Users?</t>
  </si>
  <si>
    <t>Game-Theoretic Analysis Of Development Practices: Challenges And Opportunities</t>
  </si>
  <si>
    <t>Co-Created Design Of A Serious Game Investigation Into Developer-Centred Security</t>
  </si>
  <si>
    <t>A Feature Modeling Approach For Domain-Specific Requirement Elicitation</t>
  </si>
  <si>
    <t>Making The Case For Mobile Game Development</t>
  </si>
  <si>
    <t>Function Points Method In Game Casual Context</t>
  </si>
  <si>
    <t>Experimental Evaluation Of A Serious Game For Teaching Software Process Modeling</t>
  </si>
  <si>
    <t>Generating Automated Rules-Based Game Design Prototypes With Marugen</t>
  </si>
  <si>
    <t>Characterizing Virtual Populations In Massively Multiplayer Online Role-Playing Games</t>
  </si>
  <si>
    <t>Dealing With Uncertainty In Model Transformations</t>
  </si>
  <si>
    <t>Design Of J2Me And J2Ee In Mobile Network Game System Client</t>
  </si>
  <si>
    <t>Standardization Of Game Based Learning Design</t>
  </si>
  <si>
    <t>Design Of Fault Tolerant System Based On Runtime Behavior Tracing</t>
  </si>
  <si>
    <t>Heuristic Based Approach For Usability Evaluation Of Mobile Games</t>
  </si>
  <si>
    <t>Floor Exertainment With Knight Tour Creator</t>
  </si>
  <si>
    <t>Prototyping Decomposed Cloud Software: A Case Study On 3D Skeletal Game Engine</t>
  </si>
  <si>
    <t>A Case Study Of Software Engineering Methods Education Supported By Digital Game-Based Learning Applying The Semat Essence Kernel In Games And Course Projects</t>
  </si>
  <si>
    <t>Exploring Re Knowledge For Gamification: Can Re Achieve A High Score?</t>
  </si>
  <si>
    <t>Gamification As A Didactic Strategy In A Digital Literancy Case Study For Incacerated Individuals</t>
  </si>
  <si>
    <t>The Application Of Addie Model In Developing Adventure Game-Based Multimedia Learning To Improve Students' Understanding Of Basic Programming</t>
  </si>
  <si>
    <t>Teaching And Learning Programming And Software Engineering Via Interactive Gaming</t>
  </si>
  <si>
    <t>Learning Software Quality Assurance With Bricks</t>
  </si>
  <si>
    <t>Gidgetml: An Adaptive Serious Game For Enhancing First Year Programming Labs</t>
  </si>
  <si>
    <t>Simulating Context In Mobile Learning Games For Testing And Debugging</t>
  </si>
  <si>
    <t>Towards A Framework For Gamification Design On Crowdsourcing Systems: The Game Approach</t>
  </si>
  <si>
    <t>Development Of Gamification Mobile Application For Students</t>
  </si>
  <si>
    <t>Stamp Rally Application Development For Building An Information Collecting Platform To Promote The Use Of Local Resources</t>
  </si>
  <si>
    <t>Serious Game Co-Design For Children With Type 1 Diabetes</t>
  </si>
  <si>
    <t>A Large-Scale Evaluation Of A Model For The Evaluation Of Games For Teaching Software Engineering</t>
  </si>
  <si>
    <t>Shader Components: Modular And High Performance Shader Development</t>
  </si>
  <si>
    <t>Guidelines For The Search Strategy To Update Systematic Literature Reviews In Software Engineering</t>
  </si>
  <si>
    <t>Code Defenders: A Mutation Testing Game</t>
  </si>
  <si>
    <t>Measuring Quality Of Mobile Games From Player Perspective And Network Conditions</t>
  </si>
  <si>
    <t>Teachers' Beliefs About Gamification And Competencies Development: A Concept Mapping Approach</t>
  </si>
  <si>
    <t>Gamicards - An Alternative Method For Paper-Prototyping The Design Of Gamified Systems</t>
  </si>
  <si>
    <t>Sweet Care Against Sugar Bitterness, Designing Health-Based Electronic Game</t>
  </si>
  <si>
    <t>A Method To Assess Pervasive Qualities In Mobile Games</t>
  </si>
  <si>
    <t>A Novel Approach For Constructing Emulator For Microsoft Kinect Xbox 360 Sensor In The .Net Platform</t>
  </si>
  <si>
    <t>Development Of An Education Information Portal With Microservices</t>
  </si>
  <si>
    <t>Engineering An Open-Web Educational Game Design Environment</t>
  </si>
  <si>
    <t>Modeling Human Behavior For Software Engineering Simulation Games</t>
  </si>
  <si>
    <t>An English Learning Method Based On Computer-Assisted System</t>
  </si>
  <si>
    <t>We Make Games: An Evaluation Of Introducing Game Design Concepts In Schools</t>
  </si>
  <si>
    <t>The Role Of Game Discourse Analysis And Curiosity In Creating Engaging And Effective Serious Games By Implementing A Back Story And Foreshadowing</t>
  </si>
  <si>
    <t>Can A Team Coordination Game Help Student Software Project Teams?</t>
  </si>
  <si>
    <t>Gamified Requirements Engineering: Model And Experimentation</t>
  </si>
  <si>
    <t>Cloud Gaming In Education: Evaluation Of Multiple Game Streams In A Shared Wlan</t>
  </si>
  <si>
    <t>Mobile Serious Game Design Using User Experience: Modeling Of Software Product Line Variability</t>
  </si>
  <si>
    <t>Supporting The Design Of Location-Based Experiences By Creative Individuals</t>
  </si>
  <si>
    <t>Designing Serious Games For Special User Groupsdesign For Somebody Approach</t>
  </si>
  <si>
    <t>A Psychophysiological Analysis Of Weak Annoyances In Human Computer Interfaces</t>
  </si>
  <si>
    <t>Measuring The Application Of Anthropomorphic Gamification For Transitional Care; A Goal-Question-Metric Approach</t>
  </si>
  <si>
    <t>Exergames: The Role Of Ergonomics And Design In Helping To Control Childhood Obesity Through Physical And Functional Exercise Program</t>
  </si>
  <si>
    <t>A Systematic Review Of Game Design Methods And Tools</t>
  </si>
  <si>
    <t>Mobile Audio Games Accessibility Evaluation For Users Who Are Blind</t>
  </si>
  <si>
    <t>The Persian Immortals: A Classical Case Of Self-Organization</t>
  </si>
  <si>
    <t>Geoquesting: Mobile Adventure Game And Web-Based Game Editor</t>
  </si>
  <si>
    <t>On Design And Performance Of Cloud-Based Distributed Interactive Applications</t>
  </si>
  <si>
    <t>Design And Implementation Of Serious Games For Training And Education</t>
  </si>
  <si>
    <t>Serious Game Design For Children: A Set Of Guidelines And Their Validation</t>
  </si>
  <si>
    <t>Towards Game Based Learning Design Process Based On Semantic Service Oriented Architecture (Ssoa)</t>
  </si>
  <si>
    <t>A Serious Game For Raising Designer Awareness Of Web Accessibility Guidelines</t>
  </si>
  <si>
    <t>Application Of Blockchain Technologies And Game Approach In The Educational Process Of Universities</t>
  </si>
  <si>
    <t>Decidarch V2: An Improved Game To Teach Architecture Design Decision Making</t>
  </si>
  <si>
    <t>Creating Student Interaction Profiles For Adaptive Collaboration Gamification Design</t>
  </si>
  <si>
    <t>Recommender System: Rating Predictions Of Steam Games Based On Genre And Topic Modelling</t>
  </si>
  <si>
    <t>Coma: Development Of Gamification-Based E-Learning</t>
  </si>
  <si>
    <t>Emohawk: Learning Virtual Characters By Doing</t>
  </si>
  <si>
    <t>Dynamic Composition Of Services For End-To-End Information Transport</t>
  </si>
  <si>
    <t>Acuai Framework For Automatic Composition Of Web Services Using Gaming Ai</t>
  </si>
  <si>
    <t>Scalability Of Real-Time Online Applications In Edutain@Grid</t>
  </si>
  <si>
    <t>Behind Points And Levels - The Influence Of Gamification Algorithms On Requirements Prioritization</t>
  </si>
  <si>
    <t>Tailoring Agent Platforms With Software Product Lines</t>
  </si>
  <si>
    <t>Development Of Game-Like Simulations For Procedural Knowledge In Healthcare Education</t>
  </si>
  <si>
    <t>An Interactive Control Architecture For Interpersonal Coordination In Mirror Game</t>
  </si>
  <si>
    <t>Monkey Gamer: Automatic Profiling Of Android Games</t>
  </si>
  <si>
    <t>Modeling User Interface Of First-Aid Application Game Using User Centered Design (Ucd) Method</t>
  </si>
  <si>
    <t>Design Ideas For An Issue-Situation-Based Board Game Involving Multirole Scenarios</t>
  </si>
  <si>
    <t>Experience Report: How To Design Web-Based Competitions For Legal Proceedings: Lessons From A Court Case</t>
  </si>
  <si>
    <t>Koko: An Architecture For Affect-Aware Games</t>
  </si>
  <si>
    <t>Predict The Storm: A Simulation Model To Measure The Playability Before The Game Development</t>
  </si>
  <si>
    <t>Design And Implementation Of A Reconfigurable Mobile Game Controller On Smartphone</t>
  </si>
  <si>
    <t>A Serious Game For Teaching The Fundamentals Of Iso/Iec/Ieee 29148 Systems And Software Engineering - Lifecycle Processes - Requirements Engineering At Undergraduate Level</t>
  </si>
  <si>
    <t>Senior-Driven Design And Development Of Tablet-Based Cognitive Games.</t>
  </si>
  <si>
    <t>A Bdi Agent System For The Cow Herding Domain</t>
  </si>
  <si>
    <t>Games Design Principles For Improving Social Web Applications</t>
  </si>
  <si>
    <t>A Course For Teaching Integrated System Design To Computer Engineering Students</t>
  </si>
  <si>
    <t>Towards A Generic Gamification Of Sorting Algorithms</t>
  </si>
  <si>
    <t>Towards Creative Pedagogy: Empowering Students To Develop Games</t>
  </si>
  <si>
    <t>Gamification Framework: Using Lexical Approach On Social Media Application Online Reviews</t>
  </si>
  <si>
    <t>Filtwam - A Framework For Online Game-Based Communication Skills Training - Using Webcams And Microphones For Enhancing Learner Support</t>
  </si>
  <si>
    <t>Utilizing Online Serious Games To Facilitate Distributed Requirements Elicitation</t>
  </si>
  <si>
    <t>Student'S Entrepreneur Model Development In Creative Industry Through Utilization Of Web Development Software And Educational Game</t>
  </si>
  <si>
    <t>Interactive Educational Games Assisted Construc 2: A Systematic Perspective Of Design Reviews</t>
  </si>
  <si>
    <t>Verification And Validation Model For Short Serious Game Production</t>
  </si>
  <si>
    <t>What Is Programming? Putting All Together, Part Ii -The Cognitive Skills Associated</t>
  </si>
  <si>
    <t>A Prototype Of An Elearning Platform In Support For Learning Analytics And Gamification</t>
  </si>
  <si>
    <t>Online Auctions Of New Product Before And After Its Official Launch: Differences, Time Series Linkage, And Correlation With Stock Market</t>
  </si>
  <si>
    <t>Usability Evaluation Of The Domain Specific Language For Spatial Simulation Scenarios</t>
  </si>
  <si>
    <t>Development Of Cognitive Training Program With Eeg Headset</t>
  </si>
  <si>
    <t>From Heterogeneous Activities To Unified Analytics Dashboards</t>
  </si>
  <si>
    <t>Discovering Agent Behaviors Through Code Reuse: Examples From Half-Field Offense And Ms. Pac-Man</t>
  </si>
  <si>
    <t>Showrunner: A Tool For Storyline Execution/Visualization In 3D Game Environments</t>
  </si>
  <si>
    <t>Developing An Animal Counting Game In Second Life For A Young Adult With Down Syndrome</t>
  </si>
  <si>
    <t>Declarative Procedural Generation Of Architecture With Semantic Architectural Profiles</t>
  </si>
  <si>
    <t>Experiences In The Use Of Mobile Games To Improve Programming Skills In Computer Engineering</t>
  </si>
  <si>
    <t>Leveling-Up In Heroes Of Might And Magic Iii</t>
  </si>
  <si>
    <t>Architecture Considerations For Spaced Repetition Based Mobile Learning Games On Ios</t>
  </si>
  <si>
    <t>G4D-A Treasure Hunt Game For Novice Programmers To Learn Debugging</t>
  </si>
  <si>
    <t>An Empirical Examination Of Behavioral Factors In Creative Development Of Game Prototypes</t>
  </si>
  <si>
    <t>Garuso: A Gamification Approach For Involving Stakeholders Outside Organizational Reach In Requirements Engineering</t>
  </si>
  <si>
    <t>A Field-Validated Architecture For The Collection Of Health-Relevant Behavioural Data</t>
  </si>
  <si>
    <t>Playtesting In Match 3 Game Using Strategic Plays Via Reinforcement Learning</t>
  </si>
  <si>
    <t>An Education Model For Game Development By A Swedish-Japanese Industry-Academia Alliance</t>
  </si>
  <si>
    <t>Sikkerhetsloypa - Knowledge Toward Sustainable And Secure Paths Of Creative And Critical Digital Skills</t>
  </si>
  <si>
    <t>Transferring Software Testing Tools To Practice</t>
  </si>
  <si>
    <t>Bakere: A Serious Educational Game On The Specification And Analysis Of User Stories</t>
  </si>
  <si>
    <t>A Metric Framework For The Gamification Of Web And Mobile Gui Testing</t>
  </si>
  <si>
    <t>Development Of English Learning System Using Gamification Approach</t>
  </si>
  <si>
    <t>Micro-Machinations A Dsl For Game Economies</t>
  </si>
  <si>
    <t>A Case Study In Cosmic Functional Size Measurement: Angry Bird Mobile Application</t>
  </si>
  <si>
    <t>4D-Ux: User Experience Design Principles For Coupling Multidimensional Visual Representations In Presentations</t>
  </si>
  <si>
    <t>Towards Optimizing Server Performance In An Educational Mmorpg For Teaching Computer Programming</t>
  </si>
  <si>
    <t>A Model And Software Architecture For Mmorpg Traffic Generation Based On Player Behavior</t>
  </si>
  <si>
    <t>An Approach Of Real-Time Team Behavior Control In Games</t>
  </si>
  <si>
    <t>Game Simulation Of Smart Taxis</t>
  </si>
  <si>
    <t>Cognitive Task Analysis (Cta) In The Continuing/Higher Education Methods Using Games (Chermug) Project</t>
  </si>
  <si>
    <t>Prototype Of A Vr Upper-Limb Rehabilitation System Enhanced With Motion-Based Tactile Feedback</t>
  </si>
  <si>
    <t>A Feature-Based Approach To Develop Digital Board Games</t>
  </si>
  <si>
    <t>The Cardboard Vr Game Development Tool</t>
  </si>
  <si>
    <t>Artificial Intelligence Moving Serious Gaming: Presenting Reusable Game Ai Components</t>
  </si>
  <si>
    <t>The Adversarial Activity Model For Bounded Rational Agents</t>
  </si>
  <si>
    <t>Scrumia-An Educational Game For Teaching Scrum In Computing Courses</t>
  </si>
  <si>
    <t>Augmented Reality As A Didactic Resource For Teaching Mathematics</t>
  </si>
  <si>
    <t>Does Ease-Of-Use Contributes To The Perception Of Enjoyment? A Case Of Gamification In E-Banking</t>
  </si>
  <si>
    <t>Effectiveness Of Game Jam-Based Iterative Program For Game Production In Japan</t>
  </si>
  <si>
    <t>Collaborative Modeling Process For Development Of Domain-Specific Discrete Event Simulation Systems</t>
  </si>
  <si>
    <t>On The Requirements For Serious Games Geared Towards Software Developers In The Industry</t>
  </si>
  <si>
    <t>Defining Usability Quality Metric For Mobile Game Prototype Using Software Attributes</t>
  </si>
  <si>
    <t>Cinemacraft: Exploring Fidelity Cues In Collaborative Virtual World Interactions</t>
  </si>
  <si>
    <t>Revisiting Design Guidelines For Pervasive Games</t>
  </si>
  <si>
    <t>Game-Enhanced And Process-Based E-Learning Framework</t>
  </si>
  <si>
    <t>Co-Designing Interactive Content: Developing A Traffic Safety Game Concept For Adolescents</t>
  </si>
  <si>
    <t>Cracking Open Co-Creation: Categories, Stories, And Value Tension In A Collaborative Design Process</t>
  </si>
  <si>
    <t>Poggi: Puzzle-Based Online Games On Grid Infrastructures</t>
  </si>
  <si>
    <t>Financial Literacy Education And Responsibilities In Developing Countries Using A Computer Application</t>
  </si>
  <si>
    <t>Source Code Automatic Generation Method For Video Slot Machine Program Involves Selectively Transforming Existing Source Code, Change-Model Representations, Specific Values, Generalized Implementations And Mapped Sections In Any Combination</t>
  </si>
  <si>
    <t>Designing Game Scenarios For Software Project Management Education And Assessment</t>
  </si>
  <si>
    <t>Heuristic Evaluation Of Serious Game Application For Slow-Reading Students</t>
  </si>
  <si>
    <t>Robotics Collaborative Technology Alliance: An Open Architecture Approach To Integrated Research</t>
  </si>
  <si>
    <t>Gamification And Game Development For Educational Agile Operations Management In Robotics Research</t>
  </si>
  <si>
    <t>Is Software Green"? Application Development Environments And Energy Efficiency In Open Source Applications"</t>
  </si>
  <si>
    <t>Survey: Development And Analysis Of A Games-Based Crisis Scenario Generation System</t>
  </si>
  <si>
    <t>The Role Of Sprint Planning And Feedback In Game Development Projects: Implications For Game Quality</t>
  </si>
  <si>
    <t>The Use Of User-Centered Participatory Design In Serious Games For Anxiety And Depression</t>
  </si>
  <si>
    <t>Integrating Software Product Lines: A Study Of Reuse Versus Stability</t>
  </si>
  <si>
    <t>A Web-Based Chinese Chess Xiang Qi Using N-Tier Architecture Model</t>
  </si>
  <si>
    <t>Badumna Network Suite: A Decentralized Network Engine For Massively Multiplayer Online Applications</t>
  </si>
  <si>
    <t>Multi-User Gaming On The Grid Using A Service Oriented Hla Rti</t>
  </si>
  <si>
    <t>Teaching Mobile Application Development In 20 Hours For High School Girls: A Web-Based Approach</t>
  </si>
  <si>
    <t>Designing Informed Game-Based Rehabilitation Tasks Leveraging Advances In Virtual Reality</t>
  </si>
  <si>
    <t>Open Badges: Experiences From A Game Development Skills Open Badge Co-Creation Process</t>
  </si>
  <si>
    <t>Game Design Techniques In User Research Methods - A New Way To Reach The High Score In Development Teams</t>
  </si>
  <si>
    <t>Playing With Materiality: An Agential-Realist Reading Of Sethbling'S Super Mario World Code-Injection</t>
  </si>
  <si>
    <t>A Serious Game To Support The Iso 21500 Standard Education In The Context Of Software Project Management</t>
  </si>
  <si>
    <t>Pex4Fun: Teaching And Learning Computer Science Via Social Gaming</t>
  </si>
  <si>
    <t>Design And Implementation Of The Wipi-To-Android Automatic Mobile Game Converter For The Contents Compatibility In The Heterogeneous Mobile Os</t>
  </si>
  <si>
    <t>Collocated And Situated Learning Game Design</t>
  </si>
  <si>
    <t>An Educational Game To Teach Numbers In Brazilian Sign Language While Having Fun</t>
  </si>
  <si>
    <t>Formal Methods Assisted Training Of Safe Reinforcement Learning Agents</t>
  </si>
  <si>
    <t>Compute Pairwise Manhattan Distance And Pearson Correlation Coefficient Of Data Points With Gpu</t>
  </si>
  <si>
    <t>Celeris Base: An Interactive And Immersive Boussinesq-Type Nearshore Wave Simulation Software</t>
  </si>
  <si>
    <t>Effects Of Cognitive Styles On Learning Performance And Gaming Behavior In A Programming Board Game</t>
  </si>
  <si>
    <t>Presenting An Open-Source Platform For Supporting Gamified Class Teaching With Peer Reviews</t>
  </si>
  <si>
    <t>Fireme: Development Of Gamifying Fire Safety Awareness And Prevention Using A* Algorithm</t>
  </si>
  <si>
    <t>At-Risk Adolescents As Experts In A New Requirements Elicitation Procedure For The Development Of A Smart Phone Psychoeducational Trauma-Informed Care Application</t>
  </si>
  <si>
    <t>The Forensic Holodeck: An Immersive Display For Forensic Crime Scene Reconstructions</t>
  </si>
  <si>
    <t>Balancing Game Universes For Playing Without Sight Or Hearing</t>
  </si>
  <si>
    <t>Designing Educational Software With Students Through Collaborative Design Games: The We!Design&amp;Play Framework</t>
  </si>
  <si>
    <t>Physiomate - Pervasive Physical Rehabilitation Based On Nui And Gamification</t>
  </si>
  <si>
    <t>Satisfaction Analysis For Using Educational Serious Games For Teaching Wound Treatment</t>
  </si>
  <si>
    <t>Adjusting University Education With Workspace Training And Self-Education</t>
  </si>
  <si>
    <t>Crowdsourcing And Gamification Of Enterprise Meeting Software Quality</t>
  </si>
  <si>
    <t>Developing An Educational Medical Game Using Agilepassi Multi-Agent Methodology</t>
  </si>
  <si>
    <t>Designing Of A Mobile App For The Development Of Pervasive Games</t>
  </si>
  <si>
    <t>Advancing Learning Assignments In Remote Sensing Of The Environment Through Simulation Games</t>
  </si>
  <si>
    <t>The Journey: A Service-Based Adaptive Serious Game On Probability</t>
  </si>
  <si>
    <t>Inspectorx: A Game For Software Inspection Training And Learning</t>
  </si>
  <si>
    <t>Defining Ontology Combining Concepts Of Massive Multi-Player Online Role Playing Games And Organization Of Large-Scale Multi-Agent Systems</t>
  </si>
  <si>
    <t>A Novel Modular Q-Learning Architecture To Improve Performance Under Incomplete Learning In A Grid Soccer Game</t>
  </si>
  <si>
    <t>Lagarto: A Location Based Games Authoring Tool Enhanced With Augmented Reality Features</t>
  </si>
  <si>
    <t>Do Improve Typing Skill But No Significant Difference Between Drill-Based And Game-Based Typing Software</t>
  </si>
  <si>
    <t>Quizfun: Mobile Based Quiz Game For Learning</t>
  </si>
  <si>
    <t>Alternate Reality Game For University-Level Computer Science Education</t>
  </si>
  <si>
    <t>Staged Metaprogramming For Shader System Development</t>
  </si>
  <si>
    <t>Sigma: A Software Framework For Integrating Advanced Mathematical Capabilities In Serious Game Development</t>
  </si>
  <si>
    <t>Orchestrating Innovation With User Communities In The Creative Industries</t>
  </si>
  <si>
    <t>Rage Reusable Game Software Components And Their Integration Into Serious Game Engines</t>
  </si>
  <si>
    <t>An Agent-Based Architecture For Ai-Enhanced Automated Testing For Xr Systems, A Short Paper</t>
  </si>
  <si>
    <t>Framework Of Wargame Cgf System Based On Multi-Agent</t>
  </si>
  <si>
    <t>A Multivocal Literature Review On Serious Games For Software Process Standards Education</t>
  </si>
  <si>
    <t>Improvement On Navigation Behavior Algorithm Of Agent In Visual Simulation</t>
  </si>
  <si>
    <t>Improving Software Projects Inception Phase Using Games Activeaction Workshop</t>
  </si>
  <si>
    <t>Playing Seriously - How Gamification And Social Cues Influence Bank Customers To Use Gamified E-Business Applications</t>
  </si>
  <si>
    <t>Towards Cloud-Based Knowledge Capturing Based On Natural Language Processing</t>
  </si>
  <si>
    <t>Word Learning From A Tablet App: Toddlers Perform Better In A Passive Context</t>
  </si>
  <si>
    <t>Toward Improvement Of Serious Game Reliability</t>
  </si>
  <si>
    <t>Model-Driven Serious Game Development: Integration Of The Gamification Modeling Language Gaml With Unity</t>
  </si>
  <si>
    <t>Supporting The Adaptive Generation Of Learning Game Scenarios With A Model-Driven Engineering Framework</t>
  </si>
  <si>
    <t>A Case Study On Service-Oriented Architecture For Serious Games</t>
  </si>
  <si>
    <t>Build Your Own Social Network Laboratory With Social Lab: A Tool For Research In Social Media</t>
  </si>
  <si>
    <t>Sketch'Ndo: A Framework For The Creation Of Task-Based Serious Games</t>
  </si>
  <si>
    <t>Real: Reality-Enhanced Applied Games</t>
  </si>
  <si>
    <t>Sharetouch: A System To Enrich Social Network Experiences For The Elderly</t>
  </si>
  <si>
    <t>Mapping Quality Requirements For Pervasive Mobile Games</t>
  </si>
  <si>
    <t>Evidence-Based Development And First Usability Testing Of A Social Serious Game Based Multi-Modal System For Early Screening For Atypical Socio-Cognitive Development</t>
  </si>
  <si>
    <t>A Large-Scale Infrastructure For Serious Games Services</t>
  </si>
  <si>
    <t>Gdf: A Gamification Design Framework Powered By Model-Driven Engineering</t>
  </si>
  <si>
    <t>An Awareness-Raising E-Learning Approach For Children Living In A High Diabetic Population</t>
  </si>
  <si>
    <t>A Study Of Unpredictability In Fault-Tolerant Middleware</t>
  </si>
  <si>
    <t>Using Serious Games To Guide Commercial Success From The Fuzzy Front-End</t>
  </si>
  <si>
    <t>A Systematic Review And Meta-Analysis Of Interventions For Sexual Health Promotion Involving Serious Digital Games</t>
  </si>
  <si>
    <t>Emedoffice: A Web-Based Collaborative Serious Game For Teaching Optimal Design Of A Medical Practice</t>
  </si>
  <si>
    <t>Architectural Design Of A Cloud Robotic System For Upper-Limb Rehabilitation With Multimodal Interaction</t>
  </si>
  <si>
    <t>Could A Virtual Human Be Used To Explore Excessive Daytime Sleepiness In Patients?</t>
  </si>
  <si>
    <t>Isometric Hand Grip Strength Measured By The Nintendo Wii Balance Board - A Reliable New Method</t>
  </si>
  <si>
    <t>Neurorehabilitation Using The Virtual Reality Based Rehabilitation Gaming System: Methodology, Design, Psychometrics, Usability And Validation</t>
  </si>
  <si>
    <t>Deliver! - An Educational Game For Teaching Earned Value Management In Computing Courses</t>
  </si>
  <si>
    <t>Experimental Validation Of The Learning Effect For A Pedagogical Game On Computer Fundamentals</t>
  </si>
  <si>
    <t>On-Line Neuroevolution Applied To The Open Racing Car Simulator</t>
  </si>
  <si>
    <t>An Investigation Of Cheating In Online Games</t>
  </si>
  <si>
    <t>Reflecting On Development Processes In The Video Game Industry</t>
  </si>
  <si>
    <t>Using Player And World Representation Techniques From Computer Games To Improve Student Engagement</t>
  </si>
  <si>
    <t>Rubber Ball To Cloud Rehabilitation Musing On The Future Of Therapy</t>
  </si>
  <si>
    <t>[Title Page I]</t>
  </si>
  <si>
    <t>The Birth Of Elinor: A Collaborative Development Of A Game Based System For Stroke Rehabilitation</t>
  </si>
  <si>
    <t>Learning A Context-Aware Weapon Selection Policy For Unreal Tournament Iii</t>
  </si>
  <si>
    <t>Toward Natural Selection In Virtual Reality</t>
  </si>
  <si>
    <t>Music Box: An Algorithm For Producing Visual Music</t>
  </si>
  <si>
    <t>Table Of Contents - Volume 1</t>
  </si>
  <si>
    <t>[Front Cover]</t>
  </si>
  <si>
    <t>[Title Page]</t>
  </si>
  <si>
    <t xml:space="preserve"> Lt;E-Adventure Gt;: Introducing Educational Games In The Learning Process</t>
  </si>
  <si>
    <t>Analyse Of American Academic Game Courses In Computer Science Education And Guidance For Domestic Universities</t>
  </si>
  <si>
    <t>A Realtime Brain-Computer Interface Based On Pda</t>
  </si>
  <si>
    <t>Creating Appropriate Challenge Level Game Opponent By The Use Of Dynamic Difficulty Adjustment</t>
  </si>
  <si>
    <t>Fuego—An Open-Source Framework For Board Games And Go Engine Based On Monte Carlo Tree Search</t>
  </si>
  <si>
    <t>Memetic Game Concepts: Approaching Content Evolution In Games</t>
  </si>
  <si>
    <t>Outrun: Exploring Seamful Design In The Development Of An Augmented Reality Art Project</t>
  </si>
  <si>
    <t>Work In Progress — Binx: A 3D Xna Educational Game For Engineering Education</t>
  </si>
  <si>
    <t>Increasing Intelligibility In The Speech Of The Autistic Children By An Interactive Computer Game</t>
  </si>
  <si>
    <t>Dr Math Gets Muddy: The “Dirt” On How To Attract Teenagers To Mathematics And Science By Using Multi-User Dungeon Games Over Mxit On Cell Phones</t>
  </si>
  <si>
    <t>Hci⁁2 Workbench: A Development Tool For Multimodal Human-Computer Interaction Systems</t>
  </si>
  <si>
    <t>Using Virtual Environments To Tell The Story: The Battle Of Thermopylae""</t>
  </si>
  <si>
    <t>Serious Computer Games As Instructional Technology</t>
  </si>
  <si>
    <t>Teaching Vs. 3D Gaming In Secondary School</t>
  </si>
  <si>
    <t>From Ingenias To An Interactive Storyboard Using Alice 3D At Prototype Level</t>
  </si>
  <si>
    <t>Agent-Oriented Software Engineering For Graphic Adventure Modeling</t>
  </si>
  <si>
    <t>A Design Goal And Design Pattern Based Approach For Development Of Game Engines For Mobile Platforms</t>
  </si>
  <si>
    <t>Gaze Tracking As A Game Input Interface</t>
  </si>
  <si>
    <t>Measuring The Reverse Salience Of Cpu Utilization In Video Game Consoles: The Performance Gap Ratio As A Forecasting Tool</t>
  </si>
  <si>
    <t>Computer Game Based Learning Approach For Mandarin Language</t>
  </si>
  <si>
    <t>Component-Based Hierarchical State Machine — A Reusable And Flexible Game Ai Technology</t>
  </si>
  <si>
    <t>Eep — A Lightweight Emotional Model: Application To Rpg Video Game Characters</t>
  </si>
  <si>
    <t>Integrating Radiation Transport Models In A 3D Video Game To Train Nuclear Detection Techniques</t>
  </si>
  <si>
    <t>Assessment Of The Pilot Implementation Of A Game-Based Gear Design Laboratory</t>
  </si>
  <si>
    <t>Play For Performance: Using Computer Word Games To Improve Test-Taking Performance</t>
  </si>
  <si>
    <t>The Role Of Objects In The Coordination Of Knowledge-Intensive Projects: A Study Of Computer Games Development</t>
  </si>
  <si>
    <t>Fusing Games Technology And Pedagogy For Games-Based Learning Through A Model Driven Approach</t>
  </si>
  <si>
    <t>A Framework To Improve Evaluation In Educational Games</t>
  </si>
  <si>
    <t>3D Image Reconstruction And Human Body Tracking Using Stereo Vision And Kinect Technology</t>
  </si>
  <si>
    <t>Computer Gaming Technology Education: Advanced 3D Laboratory And Courseware</t>
  </si>
  <si>
    <t>Evaluation Of User Engagement And Message Comprehension In A Pervasive Software Installation</t>
  </si>
  <si>
    <t>The Use Of Video-Gaming Devices As A Motivation For Learning Embedded Systems Programming</t>
  </si>
  <si>
    <t>Antbot: Ant Colonies For Video Games</t>
  </si>
  <si>
    <t>Fostering Students' Creativity Through Video Game Development</t>
  </si>
  <si>
    <t>Search Algorithm With Learning Ability For Mario Ai -- Combination A* Algorithm And Q-Learning</t>
  </si>
  <si>
    <t>Integration Of Mobile Game Development Into Introductory Cs Courses: Lessons Learned</t>
  </si>
  <si>
    <t>A Course On The Design And Development Of Serious Games And Virtual Simulations</t>
  </si>
  <si>
    <t>When The Games Industry And Academia Collide: How We Impact Each Other</t>
  </si>
  <si>
    <t>Video Games As A Medium For Software Education</t>
  </si>
  <si>
    <t>Evaluation Of The Learning Effectiveness Of Game-Based And Hands-On Gear Train Laboratories</t>
  </si>
  <si>
    <t>Computer Gaming And Adhd: Potential Positive Influences On Behavior [Opinion]</t>
  </si>
  <si>
    <t>Game Analytics For Game User Research, Part 1: A Workshop Review And Case Study</t>
  </si>
  <si>
    <t>Adaptive Behavior Control Model Of Non Player Character</t>
  </si>
  <si>
    <t>Learning With Computer Games Or Teacher: How It Influences The Learning Experience And Outcomes At Primary School</t>
  </si>
  <si>
    <t>Preservation Of Gobak Sodor Traditional Games Using Augmented Reality Computer Game Simulation</t>
  </si>
  <si>
    <t>Codemetropolis - Code Visualisation In Minecraft</t>
  </si>
  <si>
    <t>Codemetrpolis — A Minecraft Based Collaboration Tool For Developers</t>
  </si>
  <si>
    <t>Supporting Collective Learning Experiences In Special Education</t>
  </si>
  <si>
    <t>An Intelligent Game Engine For The At-Home Rehabilitation Of Stroke Patients</t>
  </si>
  <si>
    <t>Comparison Of Advanced And Standard Real-Time 3D Rendering Methods For Interactive Landscapes (Short Paper Version)</t>
  </si>
  <si>
    <t>‘Looking’ Better: Designing An At-Home Gaze Training System For Children With Asd</t>
  </si>
  <si>
    <t>Hardware Solutions For Biofeedback And Game Interactions</t>
  </si>
  <si>
    <t>Use Computer Game To Learn Object-Oriented Programming In Computer Science Courses</t>
  </si>
  <si>
    <t>Uct Algorithm In Amazons Human-Computer Games</t>
  </si>
  <si>
    <t>Towards Mmo Intelligent Environments</t>
  </si>
  <si>
    <t>Multi-Player Educational Video Game Over Cloud To Stimulate Logical Reasoning Of Children</t>
  </si>
  <si>
    <t>Security Configuration Analytics Using Video Games</t>
  </si>
  <si>
    <t>Table Of Contents</t>
  </si>
  <si>
    <t>A Non-Intrusive Approach For 2D Platform Game Design Analysis Based On Provenance Data Extracted From Game Streaming</t>
  </si>
  <si>
    <t>Self-Motivated Learning Of Achievement And Maintenance Tasks For Non-Player Characters In Computer Games</t>
  </si>
  <si>
    <t>Using Affective State To Adapt Characters, Npcs, And The Environment In A First-Person Shooter Game</t>
  </si>
  <si>
    <t>Gliese -- A Framework For Experimental Game Development</t>
  </si>
  <si>
    <t>Making Hard Fun In Crowdsourced Model Checking -- Balancing Crowd Engagement And Efficiency To Maximize Output In Proof By Games</t>
  </si>
  <si>
    <t>The “Malha” Project: A Game Design Proposal For Multisensory Stimulation Environments</t>
  </si>
  <si>
    <t>Communication And Knowledge Management Strategies In Video Game Design And Development: A Case Study Highlighting Key Organizational Narratives</t>
  </si>
  <si>
    <t>Video Gaming Accessibility</t>
  </si>
  <si>
    <t>Building A Scalable Game Engine To Teach Computer Science Languages</t>
  </si>
  <si>
    <t>Robot Control Unit For Educational Purposes</t>
  </si>
  <si>
    <t>Adaptive Virtual Environments: A Physiological Feedback Hci System Concept</t>
  </si>
  <si>
    <t>High Performance Encapsulation In Casanova 2</t>
  </si>
  <si>
    <t>Introducing Gaming Tools For Computing Education In Stem Related Curricula</t>
  </si>
  <si>
    <t>A Design Framework For Arcade-Type Games For The Upper-Limb Rehabilitation</t>
  </si>
  <si>
    <t>Developing An Emulation Model Towards The Preservation Of Modern Computing Systems</t>
  </si>
  <si>
    <t>Pushing Without Breaking: Nudging Exergame Players While Maintaining Immersion</t>
  </si>
  <si>
    <t>Games Based On Active Nfc Objects: Model And Security Requirements</t>
  </si>
  <si>
    <t>Investigating The Security And Digital Forensics Of Video Games And Gaming Systems: A Study Of Pc Games And Ps4 Console</t>
  </si>
  <si>
    <t>Advances In Information Security Education</t>
  </si>
  <si>
    <t>User-Centred Design And Usability Evaluation Of A Heart Rate Variability Biofeedback Game</t>
  </si>
  <si>
    <t>Business Intelligence Tools: Should They Be ‘Gamified’? Project ‘Gambit’: Evaluating User Engagement</t>
  </si>
  <si>
    <t>Introducing Vr First: Unlocking The Door To A Future In Virtual Reality [Future Directions]</t>
  </si>
  <si>
    <t>The Amiga: A Hardware Engineering Story: Advancing Multimedia Computing Capability</t>
  </si>
  <si>
    <t>Evaluation Of Affective Intervention Process In Development Of Affect-Aware Educational Video Games</t>
  </si>
  <si>
    <t>A Game-Based Learning Model For English Classes In A Secondary School</t>
  </si>
  <si>
    <t>Grybot: A Didactic Guitar Hero Robot Player On Fpga</t>
  </si>
  <si>
    <t>Cultiventura Software Architecture Tool Supporting The Learning Of The Moche Culture</t>
  </si>
  <si>
    <t>Playing Computer Games For Isolated Breathing Therapy</t>
  </si>
  <si>
    <t>Vizdoom: A Doom-Based Ai Research Platform For Visual Reinforcement Learning</t>
  </si>
  <si>
    <t>Development Of A Cognitive Vehicle System For Simulation Of Driving Behavior</t>
  </si>
  <si>
    <t>Design And Implementation Of Electronic Chess Set</t>
  </si>
  <si>
    <t>Research On Robot Based On Computer Games</t>
  </si>
  <si>
    <t>Supporting Distributed Real-Time Debugging In Online Games</t>
  </si>
  <si>
    <t>Communication Model Of Open Government Data Gamification Based On Ukrainian Websites</t>
  </si>
  <si>
    <t>Brain Racers</t>
  </si>
  <si>
    <t>Six-Dof Pose Estimation Using Dual-Axis Rotating Laser Sweeps Using A Probabilistic Framework</t>
  </si>
  <si>
    <t>Intelligent Agents, Voice And Facial Recognition Applied In Videogames In Order To Stimulate Cognitive Development Of Children — A Case Study Of Tictactoe In 3D</t>
  </si>
  <si>
    <t>Development Of A Game For History Course Of Secondary School Students</t>
  </si>
  <si>
    <t>A Rehabilitation System For Upper Limbs In Adult Patients Using Video Games</t>
  </si>
  <si>
    <t>A Model For Growth Of Markets Of Products Or Services Having Hierarchical Dependence</t>
  </si>
  <si>
    <t>Welcome Address</t>
  </si>
  <si>
    <t>Computer Decision Simulation Games For Logistic Training Of Engineers</t>
  </si>
  <si>
    <t>Interactive Serious Games As Electronic Engineering Capstone Projects</t>
  </si>
  <si>
    <t>Pedagogical Training And Research With Video Game For Strengthening In Knowledge Processes</t>
  </si>
  <si>
    <t>Toward A Mobile Gaming Based-Computation Offloading</t>
  </si>
  <si>
    <t>The Courtesy Of Spain: Theater For The New Generations</t>
  </si>
  <si>
    <t>[Journal First] An Empirical Study Of Early Access Games On The Steam Platform</t>
  </si>
  <si>
    <t>Accommodating Stealth Assessment In Serious Games: Towards Developing A Generic Tool</t>
  </si>
  <si>
    <t>Multi-Level Game Learning Analytics For Serious Games</t>
  </si>
  <si>
    <t>A Programming Course Using Video Game Design With Platform Projects</t>
  </si>
  <si>
    <t>Statistical Planning: Building Models Of Entropy Of Centralized Planning For Multi-Agent Systems</t>
  </si>
  <si>
    <t>Steam’S Early Access Model: A Study On Consumers’ Perspective</t>
  </si>
  <si>
    <t>An Approach To Unification Of Application Programming Interfaces Of Gaming Platforms For Artificial Intelligence</t>
  </si>
  <si>
    <t>Research On Computer Game Strategy Of The Bidding And Playing Of Dou Dizhu</t>
  </si>
  <si>
    <t>Deep Reinforcement Learning To Train Agents In A Multiplayer First Person Shooter: Some Preliminary Results</t>
  </si>
  <si>
    <t>B2Ci 2019: The Ieee Brain To Computer Interface Competition’S Gaming Event</t>
  </si>
  <si>
    <t>Message From Technical Program Chairs</t>
  </si>
  <si>
    <t>A Proposal Of Creating Ideal Utau Voice Based On Voice Of The User'S Own Key By Interactive Differential Evolution</t>
  </si>
  <si>
    <t>A Data Mining Study On League Of Legends</t>
  </si>
  <si>
    <t>Preliminary Analysis Of A Large-Scale Digital Entertainment Development Archive: A Case Study Of The Entertainment Technology Center’S Projects</t>
  </si>
  <si>
    <t>Personal Task Design Preferences Of Crowdworkers</t>
  </si>
  <si>
    <t>How Decisions Are Made In Brains: Unpack “Black Box” Of Cnn With Ms. Pac-Man Video Game</t>
  </si>
  <si>
    <t>Exploring Data Glove And Robotics Hand Exergaming: Lessons Learned</t>
  </si>
  <si>
    <t>Orgatronics: A Physically Interactive Videogame For Learning Biology Concepts Using Iot Technologies</t>
  </si>
  <si>
    <t>A Metric Learning Approach To Anomaly Detection In Video Games</t>
  </si>
  <si>
    <t>Video Games Development As An Opportunity For Social Impact</t>
  </si>
  <si>
    <t>Technology Integration Methods For Bi-Directional Brain-Computer Interfaces And Xr-Based Interventions</t>
  </si>
  <si>
    <t>Procedural Environment Generation For Cave 3D Model Using Opensimplex Noise And Marching Cube</t>
  </si>
  <si>
    <t>Adjusting The Hard Level On Game By A Prediction For Improving Attraction And Business Value</t>
  </si>
  <si>
    <t>Entropy To Control Planning In Video-Games</t>
  </si>
  <si>
    <t>We’Ll Fix It In Post: What Do Bug Fixes In Video Game Update Notes Tell Us?</t>
  </si>
  <si>
    <t>Radically Simplifying Game Engines: Ai Emotions Amp; Game Self-Evolution</t>
  </si>
  <si>
    <t>Breadth-Last Technical Electives: Integrating The Cs Core Via Computer Games And Mobile Robotics</t>
  </si>
  <si>
    <t>Entertainment Arts And Engineering(Or How To Fast Track A New Interdisciplinary Program)</t>
  </si>
  <si>
    <t>Computer Game Design And The Imaginative Play Of Young Children</t>
  </si>
  <si>
    <t>In-World Data Services In Virtual Environments</t>
  </si>
  <si>
    <t>The Bespoke 3Dui Xna Framework: A Low-Cost Platform For Prototyping 3D Spatial Interfaces In Video Games</t>
  </si>
  <si>
    <t>A High Performance Visual Profiler For Games</t>
  </si>
  <si>
    <t>Bridging The Uncanny: An Impossible Traverse?</t>
  </si>
  <si>
    <t>Analyzing Spatial User Behavior In Computer Games Using Geographic Information Systems</t>
  </si>
  <si>
    <t>Visual Generative Behavior Patterns To Facilitate Game Development</t>
  </si>
  <si>
    <t>From Competitive To Social Two-Player Videogames</t>
  </si>
  <si>
    <t>The Impact Of Virtual Teamwork On Real-World Collaboration</t>
  </si>
  <si>
    <t>Product Placement In Interactive Games</t>
  </si>
  <si>
    <t>Towards Ambulatory Brain-Computer Interfaces: A Pilot Study With P300 Signals</t>
  </si>
  <si>
    <t>Classifying Input For Active Games</t>
  </si>
  <si>
    <t>A Rule-Based Approach To 3D Terrain Generation Via Texture Splatting</t>
  </si>
  <si>
    <t>Polyglot Cubed: The Design Of A Multi-Language Learning Game</t>
  </si>
  <si>
    <t>Enhancing A Motion Capture Interface By Introducing Context Management</t>
  </si>
  <si>
    <t>Music Box: Composing And Performing Visual Music</t>
  </si>
  <si>
    <t>Game Based Technology To Enhance The Learning Of History And Cultural Heritage</t>
  </si>
  <si>
    <t>Face-Off In The Magic Circle: Getting Players To Look At Each Other, Not The Screen</t>
  </si>
  <si>
    <t>What Game Developers Look For In A New Graduate: Interviews And Surveys At One Game Company</t>
  </si>
  <si>
    <t>Exergame Development Using The Dual Flow Model</t>
  </si>
  <si>
    <t>Outrun: Perversive Games And Designing The De-Simulation Of Eight-Bit Driving</t>
  </si>
  <si>
    <t>Weatherlings: A New Approach To Student Learning Using Web-Based Mobile Games</t>
  </si>
  <si>
    <t>Implementing Games On Pinball Machines</t>
  </si>
  <si>
    <t>Using Semiotic Grammars For The Rapid Design Of Evolving Video Game Mechanics</t>
  </si>
  <si>
    <t>Easing Assessment Of Game-Based Learning With &lt;E-Adventure&gt; And Lams</t>
  </si>
  <si>
    <t>Enhanced Expert Field Medical Training Simulations And Their Effect On The Modern Combat Life Saver Training Procedures</t>
  </si>
  <si>
    <t>Using Eye Tracking To Compare How Adults And Children Learn To Use An Unfamiliar Computer Game</t>
  </si>
  <si>
    <t>Oh-No! Banjo": A Case Study In Alternative Game Controllers"</t>
  </si>
  <si>
    <t>Contextlua: Dynamic Behavioral Variations In Computer Games</t>
  </si>
  <si>
    <t>Understanding Technology Choices And Values Through Social Class</t>
  </si>
  <si>
    <t>The Alberto'S Gravimente Toys": Children'S Fiction On Technological Design"</t>
  </si>
  <si>
    <t>What If Children Learn Phenomena Of Light Through Real World Edutainment?</t>
  </si>
  <si>
    <t>Eyeguitar: Making Rhythm Based Music Video Games Accessible Using Only Eye Movements</t>
  </si>
  <si>
    <t>A Method For Outdoor Skateboarding Video Games</t>
  </si>
  <si>
    <t>Exergame Design For Elderly Users: The Case Study Of Silverbalance</t>
  </si>
  <si>
    <t>Interactivity In Massively Multiplayer Online Games: A Concept Explication</t>
  </si>
  <si>
    <t>Game Development Documentation And Institutional Collection Development Policy</t>
  </si>
  <si>
    <t>Enduring Interaction: An Approach To Analysis And Design Of Animated Gestural Interfaces In Creative Computing Systems</t>
  </si>
  <si>
    <t>Distributed Creative Cognition In Digital Filmmaking</t>
  </si>
  <si>
    <t>Feasibility Study Of Utility-Directed Behaviour For Computer Game Agents</t>
  </si>
  <si>
    <t>Modeling Player-Like Behavior For Game Ai Design</t>
  </si>
  <si>
    <t>Serious Games: Design And Development Of Oxyblood</t>
  </si>
  <si>
    <t>Adapting Content Presentation And Control To Player Personality In Videogames</t>
  </si>
  <si>
    <t>Virtual Chromatic Percussions Simulated By Pseudo-Haptic And Vibrotactile Feedback</t>
  </si>
  <si>
    <t>The Explanatory Power Of Playability Heuristics</t>
  </si>
  <si>
    <t>Teach Me To Dance: Exploring Player Experience And Performance In Full Body Dance Games</t>
  </si>
  <si>
    <t>A Survey Of Japanese Gamers' Ratings Of Experience Elements For Different Game Genres</t>
  </si>
  <si>
    <t>Empirical Validation Of The Involvement Component Of The Pervasive Gameflow Model</t>
  </si>
  <si>
    <t>Difficulty In Videogames: An Experimental Validation Of A Formal Definition</t>
  </si>
  <si>
    <t>User Expectations And Experiences Of A Speech And Thought Controlled Computer Game</t>
  </si>
  <si>
    <t>The Influence Of Performance-Oriented Widgets On Interactive Behavior While Playing Videogames</t>
  </si>
  <si>
    <t>Senses Working Overtime: On Sensuous Experiences And Public Computer Game Play</t>
  </si>
  <si>
    <t>Measuring Cooperative Gameplay Pacing In World Of Warcraft</t>
  </si>
  <si>
    <t>Physical Activity Motivating Games: Be Active And Get Your Own Reward</t>
  </si>
  <si>
    <t>Smartglove For Upper Extremities Rehabilitative Gaming Assessment</t>
  </si>
  <si>
    <t>How Is Energy Consumed In Smartphone Display Applications?</t>
  </si>
  <si>
    <t>Creativity In Code: Generating Rules For Video Games</t>
  </si>
  <si>
    <t>Games As Neurofeedback Training For Children With Fasd</t>
  </si>
  <si>
    <t>Demographics Of Undergraduate Students In Game Degree Programs In The Us And Uk</t>
  </si>
  <si>
    <t>Eyes-Free Yoga: An Exergame Using Depth Cameras For Blind &amp;Amp; Low Vision Exercise</t>
  </si>
  <si>
    <t>Exploring The Usefulness Of Finger-Based 3D Gesture Menu Selection</t>
  </si>
  <si>
    <t>Understanding And Addressing Real-World Accessibility Issues In Mainstream Video Games</t>
  </si>
  <si>
    <t>A Bdi Game Master Agent For Computer Role-Playing Games</t>
  </si>
  <si>
    <t>Virtualized Infrastructure For Video Game Applications In Cloud Environments</t>
  </si>
  <si>
    <t>Ruis: A Toolkit For Developing Virtual Reality Applications With Spatial Interaction</t>
  </si>
  <si>
    <t>Modelling Language For Tabletop Hybrid Videogames</t>
  </si>
  <si>
    <t>The Real Augmented Reality: Real-Time Game Editor In A Spatial Augmented Environment</t>
  </si>
  <si>
    <t>Grounded Zoomorphism: An Evaluation Methodology For Aci Design</t>
  </si>
  <si>
    <t>A Participatory Game Design Approach For Children After Cancer Treatment</t>
  </si>
  <si>
    <t>Exploring 3D User Interface Technologies For Improving The Gaming Experience</t>
  </si>
  <si>
    <t>Using Unity To Teach Game Development: When You'Ve Never Written A Game</t>
  </si>
  <si>
    <t>Adopting Best Practices From The Games Industry In Development Of Serious Games For Health</t>
  </si>
  <si>
    <t>A Domain Specific Language To Retrieve Objective Indicators For Foreign Language Learning In Virtual Worlds</t>
  </si>
  <si>
    <t>Virtual Team Networks: How Group Social Capital Affects Team Success In A Massively Multiplayer Online Game</t>
  </si>
  <si>
    <t>Engaging In Videogame Play: An Activity-Centric Analysis Of The Player Experience</t>
  </si>
  <si>
    <t>Digital Congkak: The Art, Play And Experience Framework</t>
  </si>
  <si>
    <t>Inclusive Co-Design Within A Three-Dimensional Game Environment</t>
  </si>
  <si>
    <t>Adaptive Play: A Prototype Of A Responsive Children'S Videogame For Greater Inclusivity</t>
  </si>
  <si>
    <t>Games As Software: Similarities And Differences Between The Implementation Projects</t>
  </si>
  <si>
    <t>Game Vaporware As Design Fictions</t>
  </si>
  <si>
    <t>Increasing Children'S Physical Activity Levels Through Biosymtic Robotic Devices</t>
  </si>
  <si>
    <t>Modeling The Enhancement Effect Of Countercurrent On Acceleration Perception In Galvanic Vestibular Stimulation</t>
  </si>
  <si>
    <t>A Voice-Controlled Serious Game For The Sustained Vowel Exercise</t>
  </si>
  <si>
    <t>You'Re The Camera! Physical Movements For Transitioning Between Environments In Vr</t>
  </si>
  <si>
    <t>Services &amp;Amp; Products Gamified Design (Spgd): A Methodology For Game Thinking Design</t>
  </si>
  <si>
    <t>Design And Real-World Evaluation Of Eyes-Free Yoga: An Exergame For Blind And Low-Vision Exercise</t>
  </si>
  <si>
    <t>Enhancing Phonological Awareness In Children With Dyslexia: Application Based On A Computer Learning Game Environment</t>
  </si>
  <si>
    <t>Programming As A Performance: Live-Streaming And Its Implications For Computer Science Education</t>
  </si>
  <si>
    <t>Ant Colony Optimization With Human-Computer Cooperative Strategy For Two-Echelon Vehicle Routing Problem</t>
  </si>
  <si>
    <t>Comparing Effects Of Dynamic Difficulty Adjustment Systems On Video Game Experience</t>
  </si>
  <si>
    <t>Game Character Ontology (Gco) A Vocabulary For Extracting And Describing Game Character Information From Web Content</t>
  </si>
  <si>
    <t>Sound Design For Video Games: An Interdisciplinary Course For Computer Science And Art Students</t>
  </si>
  <si>
    <t>A Lidar Point Cloud Generator: From A Virtual World To Autonomous Driving</t>
  </si>
  <si>
    <t>Does Computer Game Design And Programming Benefit Children? A Meta-Synthesis Of Research</t>
  </si>
  <si>
    <t>Malicious User Experience Design Research For Cybersecurity</t>
  </si>
  <si>
    <t>Behind The Voices: The Practice And Challenges Of Esports Casters</t>
  </si>
  <si>
    <t>Hiit The Road: Using Virtual Spectator Feedback In Hiit-Based Exergaming</t>
  </si>
  <si>
    <t>A Supplementary Feature Set For Sentiment Analysis In Japanese Dialogues</t>
  </si>
  <si>
    <t>Restorative Play: Videogames Improve Player Wellbeing After A Need-Frustrating Event</t>
  </si>
  <si>
    <t>An Empirical Study Of Gamified Learning Application Engagement To Exceptional Learners</t>
  </si>
  <si>
    <t>Top-Down Design Of A Cs Curriculum For A Computer Games Ba</t>
  </si>
  <si>
    <t>Learning About Queer Representation Through Mods: Reviewing Past Challenges And Outlining Ideas About Future Approaches</t>
  </si>
  <si>
    <t>Cybervr: An Interactive Learning Experience In Virtual Reality For Cybersecurity Related Issues</t>
  </si>
  <si>
    <t>Towards Ai Ingredients</t>
  </si>
  <si>
    <t>Asking Students To Do All The Work: An Analysis Of A Fully Peer-Assessed Course On Game Design And Development</t>
  </si>
  <si>
    <t>Towards A Taxonomy Of Instruments For Facilitated Design And Evaluation Of Video Games For Education</t>
  </si>
  <si>
    <t>Hapticseer: A Multi-Channel, Black-Box, Platform-Agnostic Approach To Detecting Video Game Events For Real-Time Haptic Feedback</t>
  </si>
  <si>
    <t>Who Am I? - Development And Analysis Of An Interactive 3D Game For Psychometric Testing</t>
  </si>
  <si>
    <t>Qplane: An Open-Source Reinforcement Learning Toolkit For Autonomous Fixed Wing Aircraft Simulation</t>
  </si>
  <si>
    <t>Queerness And Modification In Mainstream And Indie Games: Examining Problems With Queer Representation In Video Games And Exploring Design Solutions</t>
  </si>
  <si>
    <t>Flying Colors: Using Color Blindness Simulations In The Development Of Accessible Mobile Games</t>
  </si>
  <si>
    <t>Improving The Discoverability Of Indie Games By Leveraging Their Similarity To Top-Selling Games: Identifying Important Requirements Of A Recommender System</t>
  </si>
  <si>
    <t>Game Illusionization: A Workflow For Applying Optical Illusions To Video Games</t>
  </si>
  <si>
    <t>What'S This Xna Thing I Keep Hearing About? Conference Workshop</t>
  </si>
  <si>
    <t>Teaching Game Development Using Microsoft Xna Game Studio</t>
  </si>
  <si>
    <t>Experiences Building A College Video Game Design Course</t>
  </si>
  <si>
    <t>Reading In The Context Of Online Games</t>
  </si>
  <si>
    <t>Sensodroid: Multimodal Interaction Controlled Mobile Gaming</t>
  </si>
  <si>
    <t>The Simulation And Data Visualization Potential Of Microsoft'S Xna</t>
  </si>
  <si>
    <t>Problem Based Learning In Introduction To Programming Courses</t>
  </si>
  <si>
    <t>Experience With Video Games For Security</t>
  </si>
  <si>
    <t>Short Mobile Game Development Projects For Cs1/2</t>
  </si>
  <si>
    <t>Programming For The Xbox Kinect™ Sensor: Tutorial Presentation</t>
  </si>
  <si>
    <t>Experience With Dream Coders: Developing A 2D Rpg For Teaching Introductory Programming Concepts</t>
  </si>
  <si>
    <t>Using The Xbox Kinect™ Sensor For Gesture Recognition</t>
  </si>
  <si>
    <t>Functional Game Programming In Java-Based Cs1</t>
  </si>
  <si>
    <t>Refactoring Code To Increase Readability And Maintainability: A Case Study</t>
  </si>
  <si>
    <t>Modeling And Analysis Of Video Games Based On Workflow Nets And State Graphs</t>
  </si>
  <si>
    <t>Making Hard Fun In Crowdsourced Model Checking: Balancing Crowd Engagement And Efficiency To Maximize Output In &lt;I&gt;Proof By Games&lt;/I&gt;</t>
  </si>
  <si>
    <t>Building Casual Game Sdks For Teaching Cs1/2: A Case Study</t>
  </si>
  <si>
    <t>ACM '98 Chue</t>
  </si>
  <si>
    <t>ACM '98 Verón</t>
  </si>
  <si>
    <t>Notes</t>
  </si>
  <si>
    <t>Discrepancy</t>
  </si>
  <si>
    <t>Habla de cyber seguridad pero en ningún momento de videojuegos. Habla de teoria de juego. -Chue</t>
  </si>
  <si>
    <t>No estoy seguro de la categoría, debería haber una de Marketing tools? -Chue || Es sobre AI con NN enfocada a publicidad. La publicidad es de juegos, pero no es software engineering en videojuegos, ya que no tiene nada que ver con los propios juegos. -Verón</t>
  </si>
  <si>
    <t>Posiblemente no hable mucho de SE, pero el abstract no lo deja claro -Chue</t>
  </si>
  <si>
    <t>SLR de Game-based que no tiene nada que ver con SE -Chue</t>
  </si>
  <si>
    <t>No parece que esté centrado en SE -Chue</t>
  </si>
  <si>
    <t>Habla sobre analizar datos científicos, no nombra a videojuegos en ningun momento -Chue</t>
  </si>
  <si>
    <t>Taller en el que niños diseñan juegos -Chue</t>
  </si>
  <si>
    <t>Habla de un experimento en el que han recabado datos de un encefalograma a gente que jugaba a un videojuego -Chue</t>
  </si>
  <si>
    <t>Ni idea de la categoría meterlo -Chue || Habrá que hacer categoría nueva para inputs de juegos o algo así. -Verón</t>
  </si>
  <si>
    <t>Possible Related Work</t>
  </si>
  <si>
    <t>Implementacion de IA en un juego de carreras, solo me encaja en General -Chue || Creo que hablan más de cómo desarrollar juegos que de la AI de su juego en particular. -Verón</t>
  </si>
  <si>
    <t>Habla más de diseño -Chue || Pero empleando técnicas de testing? Igual hay que echar un ojo, y puede ir bien para una nueva categoría que sea sobre diseño de niveles o mecánicas (aparte de otros diseños menos técnicos como el de personajes)</t>
  </si>
  <si>
    <t>Centrado en pedagogía -Chue</t>
  </si>
  <si>
    <t>UI -Chue</t>
  </si>
  <si>
    <t>Es una herramienta para ayudar a jugar a jugar a billar, no hay videojuego aquí -Chue</t>
  </si>
  <si>
    <t>GUI en VR -Chue</t>
  </si>
  <si>
    <t>PCG -Chue</t>
  </si>
  <si>
    <t>Dudo entre D.2.8 Metrics, pero si lo que analizan son 'design patterns' supongo que D.2.11 es la mejor. -Chue || Habla de un patrón de diseño a seguir que ayuda a minimizar bugs, creo que sería en técnicas. -Verón</t>
  </si>
  <si>
    <t>Dudo si D.2.11 está bien igual D.2.6 Programming Environments es mejor. -Chue</t>
  </si>
  <si>
    <t>Desarrollo entero de un videojuego con: analysis, game design, implementation, and testing. -Chue</t>
  </si>
  <si>
    <t>No se si en el full text hablará de la parte de SE… -Chue</t>
  </si>
  <si>
    <t>Desarrollo de un Serious Game -Chue</t>
  </si>
  <si>
    <t>Desarrollo completo? -Chue</t>
  </si>
  <si>
    <t>????¿¿¿¿ -Chue</t>
  </si>
  <si>
    <t>SLR de Serious Games -Chue</t>
  </si>
  <si>
    <t>Es para clasificar emociones vistas en cerebros usando VJs -Verón</t>
  </si>
  <si>
    <t>Excuse me, what? -Verón</t>
  </si>
  <si>
    <t>Excuse me, what?  -Verón</t>
  </si>
  <si>
    <t>Desarrollo de un juego -Verón</t>
  </si>
  <si>
    <t>Aplicable a VJ, pero no es de VJ -Verón</t>
  </si>
  <si>
    <t>Habla de tecnología en general -Verón</t>
  </si>
  <si>
    <t>Discutible: No es de VJ pero al final lo aplican a VJ. -Verón</t>
  </si>
  <si>
    <t>No sé seguro qué categoría -Verón</t>
  </si>
  <si>
    <t>UI/UX -Chue</t>
  </si>
  <si>
    <t>Kromaia :D -Chue</t>
  </si>
  <si>
    <t>Ni idea de que va este paper -Chue || Creo que es un post-mortem de un proyecto de PCG con AI que estaba mal diseñado y por qué lo estaba. -Verón</t>
  </si>
  <si>
    <t>Discutible pero no habla en el abstract sobre SE -Chue</t>
  </si>
  <si>
    <t>Habla de game-theory, parece más sobre matemáticas que sobre SE, tampoco parece que se aplique a videojuegos -Chue</t>
  </si>
  <si>
    <t>Intentan clarificar terminología de videojuegos, nada que ver con SE -Chue</t>
  </si>
  <si>
    <t>SLR de videojuegos y serious games- Chue</t>
  </si>
  <si>
    <t>Habla de usabilidad y dudo si meterlo en UI/UX o excluirlo -Chue || Es UX totalmente. En D.2.2 entra UI, no UX; eso lo metería en testing o en mainteinability. -Verón</t>
  </si>
  <si>
    <t>Dudo entre D.2.2 y D.2.9 porque habla de design patterns, pero tambien de organización -Chue || Lo contaría como ambos si pudiera, pero puestos a elegir me quedo con 2.9, que de Diseño habla menos. -Verón</t>
  </si>
  <si>
    <t>Desarrollo de un videojuego serio -Chue</t>
  </si>
  <si>
    <t>Game-theory, no videojuegos</t>
  </si>
  <si>
    <t>HCI -Chue</t>
  </si>
  <si>
    <t>Parece más centrado en el aspecto humano, podría excluirse? -Chue || Dice que narra el desarrollo de un juego. Acaba diciendo que hay experimentos con humanos, veremos qué es más predominante en el paper… -Verón</t>
  </si>
  <si>
    <t>Misma duda que en el 113, aunque este parece un poco racista/esteriotípico lol -Chue || Hablan además de diseño y usabilidad, de metodología. Creo que 2.10 engloba mejor todo eso que 2.2 -Verón</t>
  </si>
  <si>
    <t>Dice que 'interpreted languajes' se usan en videojuegos y este paper va de eso, pero nada de videojuegos -Chue</t>
  </si>
  <si>
    <t>Este paper no me da buenas vibraciones, parece que no habla de lo que queremos pero sí -Chue</t>
  </si>
  <si>
    <t>He puesto .12 porque tiene dentro 'distributed object'</t>
  </si>
  <si>
    <t>No se donde ubicar esto, lo pongo en el .7 porque es una manera de distribuir juegos -Chue</t>
  </si>
  <si>
    <t>-Yo creo que no habla de VJ. -Verón</t>
  </si>
  <si>
    <t>Otro sobre cloud gaming. Deberíamos hacerlo una categoría? -Chue || Cloud gaming en sí no creo, yo diría gaming devices o algo así, donde una subcategoría sí sería cloud gaming. -Verón</t>
  </si>
  <si>
    <t>Parece que no habla de SE -Chue || En efecto, habla de un equipo durante su desarrollo del diseño. No creo que entre. -Verón</t>
  </si>
  <si>
    <t>Desarrollo completo -Chue</t>
  </si>
  <si>
    <t>IA -Chue || Hace falta una categoría para IAs -Verón</t>
  </si>
  <si>
    <t>PCG -Chue || También haría falta una categoría de generación de contenido. -Verón</t>
  </si>
  <si>
    <t>Como habla de metodología lo he puesto en .10 -Chue</t>
  </si>
  <si>
    <t>Habla del juego de mesa de las damas -Chue</t>
  </si>
  <si>
    <t>No nombra a los videojuegos en ningun momento -Chue</t>
  </si>
  <si>
    <t>El escondite no es un videojuego -Chue</t>
  </si>
  <si>
    <t>Educación -Chue</t>
  </si>
  <si>
    <t>Salud -Chue</t>
  </si>
  <si>
    <t>Lenguaje de scripting =Chue</t>
  </si>
  <si>
    <t>Como usar la GPU para computacion que no sea Rendering. Por ejemplo, Fisicas o IA -Chue</t>
  </si>
  <si>
    <t>IA que juega a Go- Chue</t>
  </si>
  <si>
    <t>HCI en augmented reality -Chue</t>
  </si>
  <si>
    <t>Educacion -Chue</t>
  </si>
  <si>
    <t>Como organizar un desarrollo, posiblemente no esté relacionado con SE -Chue</t>
  </si>
  <si>
    <t>Algoritmo para recorrer y administrar grafos -Chue</t>
  </si>
  <si>
    <t>Game Theory aplicado a grafos -Chue</t>
  </si>
  <si>
    <t>Mas grafos -Chue</t>
  </si>
  <si>
    <t>Menudo abstract mas vergonzoso -Chue</t>
  </si>
  <si>
    <t>Como ingenieros usan pizarras -Chue</t>
  </si>
  <si>
    <t>HCI con el cerebro -Chue</t>
  </si>
  <si>
    <t>Un modelo para trackear manos con Kinnect. -Verón</t>
  </si>
  <si>
    <t>Una plataforma para hacer videojuegos de aprendizaje intentando meter "elementos de motivación". -Verón</t>
  </si>
  <si>
    <t>Una plataforma para hacer vídeos de aprendizaje basados en videojuegos? No sé, gamificación de 2009. -Verón</t>
  </si>
  <si>
    <t>Algoritmo para ajedrez. -Verón</t>
  </si>
  <si>
    <t>Unidad centralizada para juegos online (recomiendo leerlo porque no me ha quedado 100% claro) -Verón</t>
  </si>
  <si>
    <t>Framework para mejora de elementos virtuales en Realidad Mixta -Verón</t>
  </si>
  <si>
    <t>Entrenamiento de una NN haciéndole jugar a videojuegos. -Verón</t>
  </si>
  <si>
    <t>Experimento de educación. -Verón</t>
  </si>
  <si>
    <t>Caché para vídeos. -Verón</t>
  </si>
  <si>
    <t>Usando modelos para hacer terrenos y mapas. Habrá que meterlo en Content Creation cuando exista. -Verón</t>
  </si>
  <si>
    <t>Testeo para GUIs automatizado.</t>
  </si>
  <si>
    <t>Árboles binarios para hacer edificios automáticamente en VJ. No sé muy bien dónde meterlo. Habría que hacer nueva categoría?  -Verón</t>
  </si>
  <si>
    <t>Experimento con personas mayores jugando a Ninja Fruit y a  un juego de ejercicio para mejorar los tiempos de reacción y la coordinación.</t>
  </si>
  <si>
    <t>Usar DB para guardar Search Trees grandes para juegos rollo Connect6, pero guardando trozos de ese árbol en caché para no hacer bottleneck con el acceso a la DB. -Verón</t>
  </si>
  <si>
    <t>IA de NN para entender expresiones faciales de personajes virtuales humanos (no de los humanos jugando, de los pjs en el mundo virtual). No tengo ni idea de dónde meterlo. Habría que hacer nueva categoría? -Verón</t>
  </si>
  <si>
    <t>Una interfaz y cosas de metadata de cosas 3D. Aplicable a VJ, pero no habla de VJ. -Verón</t>
  </si>
  <si>
    <t>Una engine 2D. No sé si iría en esta categoría, pero creo que sí. -Verón</t>
  </si>
  <si>
    <t>Una framework de patrones de diseño para IAs de dificultad probada en 2 juegos. -Verón</t>
  </si>
  <si>
    <t>Una colección de patrones de diseño para IAs de dificultad probada en PacMan. -Verón</t>
  </si>
  <si>
    <t>Una framework de patrones de diseño para IAs de dificultad probada en Minecraft. -Verón</t>
  </si>
  <si>
    <t>Desarrollan un juego hablado, nada de VJ. -Verón</t>
  </si>
  <si>
    <t>Medicina + algo de SE. -Verón</t>
  </si>
  <si>
    <t>Cloud gaming es el futuro. -Verón</t>
  </si>
  <si>
    <t>Mucha info en la UI le va bien al usuario? Dicen que sí. -Verón</t>
  </si>
  <si>
    <t>AI para dialogos. -Verón</t>
  </si>
  <si>
    <t>Serious game -Verón</t>
  </si>
  <si>
    <t>La idea es saquear a la gente (en tiempo, y dinero) para coger recursos de sus ordenadores mientras juegan. -Verón</t>
  </si>
  <si>
    <t>La idea es coger campos de estudios que necesiten Human computing y desgranar lo que debería hacer el humano para luego implementarlo en un videojuego y que el humano que computa pase a ser un jugador. -Verón</t>
  </si>
  <si>
    <t>Educación -Verón</t>
  </si>
  <si>
    <t>Framework para hacer que cosas envejezcan en VJ. -Verón</t>
  </si>
  <si>
    <t>Algo de avatares en teleconferencias en 2.5D. -Verón</t>
  </si>
  <si>
    <t>¿Será la gente capaz de saber que un videojuego lo ha hecho un ordenador al estilo test de Touring? Lo veremos en este experimento… -Verón</t>
  </si>
  <si>
    <t>Kinnect mejorada para entrenar marines de EEUU. -Verón</t>
  </si>
  <si>
    <t>Un algoritmo para encontrar NNs que jueguen a juegos con muy poco entrenamiento. ¿Se puede incluir por AI? -Verón</t>
  </si>
  <si>
    <t>Una herramienta para encontrar y "apoyar" equuipos de desarrollos audiovisuales, incluyendo VJs.</t>
  </si>
  <si>
    <t>Nueva tecnología para calcular físicas y colisiones usando hipercubos de dimensión y tamaño de lados dados para que sea más eficiente. Simulacion. -Verón</t>
  </si>
  <si>
    <t>Una movida que hace que colaboren una GPU en nube y la propia del móvil para alcanzar mayor velocidad en vez de depender sólo de la del móvil (mala calidad) o sólo de la de la nube (mala velocidad). -Verón</t>
  </si>
  <si>
    <t>Cosas de Edge Computing, menos mal que no es de VJ. Está porque "plantea el problema como un juego" -Verón</t>
  </si>
  <si>
    <t>Una movida para que las fuerzas aéreas de EEUU puedan saber el estado actual de las guerras alrededor del mundo. -Verón</t>
  </si>
  <si>
    <t>Para hacer juegos serios semi-automáticamente. -Verón</t>
  </si>
  <si>
    <t>Tests de UX continuamente en un desarrollo de software, como videojuegos. -Verón</t>
  </si>
  <si>
    <t>En la última linea dice que no es para VJ. -Verón</t>
  </si>
  <si>
    <t>Investigación del supply management de Ubisoft Australia. -Verón</t>
  </si>
  <si>
    <t>Clasificación de elementos necesarios para juegos serios para ciegos. -Verón</t>
  </si>
  <si>
    <t>Gamificación para enseñar programación en la que hay un VJ como elemento. -Verón</t>
  </si>
  <si>
    <t>Deep Learning para ajedrez. -Verón</t>
  </si>
  <si>
    <t>SLR de juguetes enlazados con VJs. -Verón</t>
  </si>
  <si>
    <t>Método inclusivo para web. -Verón</t>
  </si>
  <si>
    <t>Qué habría que meter en un juego serio para lidiar con el estrés. -Verón</t>
  </si>
  <si>
    <t>Método nuevo de frustum culling en entornos 3D. -Verón</t>
  </si>
  <si>
    <t>Un portal web para juegos competitivos que funciona como un juego competitivo en sí mismo o algo así. -Verón</t>
  </si>
  <si>
    <t>¿Qué habría que preservar de juegos antiguos o qué estaba ahí por limitaciones de hardware, firmware, etc.? -Verón</t>
  </si>
  <si>
    <t>Controladores de NPCs usando ML evolutivo. -Verón</t>
  </si>
  <si>
    <t>ML para recomendaciones de juegos a la gente. -Verón</t>
  </si>
  <si>
    <t>Visitar museos/sitios en VR basándose en VJ. -Verón</t>
  </si>
  <si>
    <t>Enseñar a debuggear código y ver qué está pasando a estudiantes de Computer Science usando Space Invaders. -Verón</t>
  </si>
  <si>
    <t>Streamear juegos que sean interesantes para ver. -Verón</t>
  </si>
  <si>
    <t>Un mapping de juegos conscientes del estado de ánimo del jugador.</t>
  </si>
  <si>
    <t>Herramienta para blending de animaciones en Unreal. -Verón</t>
  </si>
  <si>
    <t>¿Por qué a la gente no les divierten los juegos educativos? Hagámos un testing de UX. -Verón</t>
  </si>
  <si>
    <t>Literalmente el título. -Verón</t>
  </si>
  <si>
    <t>Problemas para preservar juegos y softwar neocelandés. -Verón</t>
  </si>
  <si>
    <t>Workflow para diseñar un juego. -Verón</t>
  </si>
  <si>
    <t>Modelo a seguir para diseñar juegos para la enseñanza. -Verón</t>
  </si>
  <si>
    <t>Técnicas para hacer nubes volumétricas hiperrealistas con subsurface scattering y todo en real time y con mejor rendimiento que sistemas de partículas u otras técnicas.</t>
  </si>
  <si>
    <t>Hacer un plataformas infinito procedural. -Verón</t>
  </si>
  <si>
    <t>Creo que no es sobre desarrollo de VJ sino sobre cómo hacerlos mejora el aprendizaje. -Verón</t>
  </si>
  <si>
    <t>Tabletop -Verón</t>
  </si>
  <si>
    <t>Sólo sé que no es de VJ. Ni de ordenadores en general. -Verón</t>
  </si>
  <si>
    <t>Cómo hacer mucha cantidad de contenido para serious games rápido. -Verón</t>
  </si>
  <si>
    <t>Testeo de juegos serios</t>
  </si>
  <si>
    <t>Creo que va de usar sensores y tal para aumentar la posibilidad de input de los usuarios.</t>
  </si>
  <si>
    <t>Compilador de DSL -Verón</t>
  </si>
  <si>
    <t>No sé qué es, pero ayuda con la encapsulación y hace que el código sea más rápido. -Verón</t>
  </si>
  <si>
    <t>Un framework para analizar RTSs y evaluar diversión al jugarlo. -Verón</t>
  </si>
  <si>
    <t>Como hacer de manera realista un ciclista, a nivel de fisicas e IA -Chue</t>
  </si>
  <si>
    <t>Desarrollo de serious game en android -Chue</t>
  </si>
  <si>
    <t>procedurally generate educational interactive stories. -Chue</t>
  </si>
  <si>
    <t>Gamificar el análisis de código, no es desarrollo de videojuegos -Chue</t>
  </si>
  <si>
    <t>SVIT :D -Chue</t>
  </si>
  <si>
    <t>Deformacion y destruccion de meshes -Chue</t>
  </si>
  <si>
    <t>Detector de cheats en videojuegos con ML -Chue</t>
  </si>
  <si>
    <t>Enseñar EDA con serious games -Chue</t>
  </si>
  <si>
    <t>Herramienta para crear maquinas de estado para IAs -Chue</t>
  </si>
  <si>
    <t>Reusabilidad para Ias IAs en vids -Chue</t>
  </si>
  <si>
    <t>No aplicable a desarrollo de vids -Chue</t>
  </si>
  <si>
    <t>Generador de terreno con Deep Learning -Chue</t>
  </si>
  <si>
    <t>Serious game para aprender primeros auxilios, esto es el limite del conocimiento humano? -Chue</t>
  </si>
  <si>
    <t>Algoritmo que comprueba si la musica que se sube a un portal es de buena calidad -Chue</t>
  </si>
  <si>
    <t>Analisis automático de las emociones del jugador para ir cambiando el juego en run-time -Chue</t>
  </si>
  <si>
    <t>Reconocimiento de gestos de manos, HCI -Chue</t>
  </si>
  <si>
    <t>Generador de serious games para hacerlos sin programar... Ni diseñar! Así el profesor se centra en el aspecto pedagógico cuando 'genera' el juego -Chue</t>
  </si>
  <si>
    <t>Motor de físicas -Chue</t>
  </si>
  <si>
    <t>Concurso para optimizar un emulador de space invaders, no se si excluirlo -Chue</t>
  </si>
  <si>
    <t>Aprender rápido a utilizar el cerebro como input, lo pongo en 2.2 por ser HCI -Chue</t>
  </si>
  <si>
    <t>No se de que va, pero es arquitectura -Chue</t>
  </si>
  <si>
    <t>Testing de GUI en un videojuego hecho en Java -Chue</t>
  </si>
  <si>
    <t>Educacion con serious games sobre dinosaurios -Chue</t>
  </si>
  <si>
    <t>Deusens no hace videojuegos -Chue</t>
  </si>
  <si>
    <t>Educacion. El titulo lo resume bien -Chue</t>
  </si>
  <si>
    <t>Game Theory -Chue</t>
  </si>
  <si>
    <t>Usar Scratch para educacion -Chue</t>
  </si>
  <si>
    <t>El titulo lo resume bien, no se si hablará de SE -Chue</t>
  </si>
  <si>
    <t>Herramienta para desarrollar juegos narrativos -Chue</t>
  </si>
  <si>
    <t>Un probador de ropa en AR, el mundo cyberpunk está aqui -Chue</t>
  </si>
  <si>
    <t>El titulo lo resume bien -Chue</t>
  </si>
  <si>
    <t>Persuasion en serious games, no habla de SE -Chue</t>
  </si>
  <si>
    <t>PCG de texturas -Chue</t>
  </si>
  <si>
    <t>El mismo paper que el de abajo -Chue</t>
  </si>
  <si>
    <t>PCG. Animacion procedural de bosques -Chue</t>
  </si>
  <si>
    <t>Game Theory aplicado a cloud computing -Chue</t>
  </si>
  <si>
    <t>Como afecta a la usabilidad de una guitarra electrica donde poner los pedales. What? -Chue</t>
  </si>
  <si>
    <t>Herramienta para balancear juegos -Chue</t>
  </si>
  <si>
    <t>Motor para crear juegos point&amp;click a partir de videos 360. Interesante pero seguramente no trate SE -Chue</t>
  </si>
  <si>
    <t>Educacion. Experiencia de una clase de HCI -Chue</t>
  </si>
  <si>
    <t>No se de que va, pero se que no son videojuegos -Chue</t>
  </si>
  <si>
    <t>Que bueno es el prototipado rápido para desarrollar videojuegos  -Chue</t>
  </si>
  <si>
    <t>Educacion, leer solo la ultima frase del abstract -Chue</t>
  </si>
  <si>
    <t>Usar algoritmos Serch-based para play-testear videojuegos -Chue</t>
  </si>
  <si>
    <t>Analisis de la usabilidad de Model-driven development como método de desarrollo, ni idea de donde meterlo -Chue</t>
  </si>
  <si>
    <t>Juego que adapta la dificultad usando encefalogramas mientras se juega, lo pongo en 2.2 porque es una manera de interactuar con el ordenador?? (¿HCI?) -Chue</t>
  </si>
  <si>
    <t>Algoritmo de eficiencia en Cloud computing, pero nada de Videojuegos -Chue</t>
  </si>
  <si>
    <t>Framework para diseñar juegos basados en la localizacion del jugador -Chue</t>
  </si>
  <si>
    <t>Entrenamiento de una NN haciéndole jugar a videojuegos. -Chue</t>
  </si>
  <si>
    <t>Animacion en multimedia, nombra a los videojuegos pero no trata su desarrollo -Chue</t>
  </si>
  <si>
    <t>Usan esto: 'Computing Machinery Java Task Force graphics library' para hacer un side scroller 2D educativo y concluyen que no sirve para hacer videojuegos, pero aun asi la gamificacion ayuda al aprendizaje. Me ha cabreado, son ingenieros informáticos no informándose de cómo se hacen juegos y van a lo que ya conocen que obviamente es nefasto para videojuegos. Y en las Keyword pone Nanotechnology! Parece que han hecho este paper poniendole tags para ser populares con términos que están de moda. Es esto los límites del conocimiento humano? -Chue</t>
  </si>
  <si>
    <t>HCI en juegos de movil -Chue</t>
  </si>
  <si>
    <t>Multimodal interaction framework, no se que es, se va 2.2 por lo de interaction -Chue</t>
  </si>
  <si>
    <t>Es el mismo que el de arriba -Chue</t>
  </si>
  <si>
    <t>PCG para agilizar el desarrollo de videojuegos -Chue || Si es para agilizar el desarrollo sería una herramienta, no? Idk -Verón</t>
  </si>
  <si>
    <t>Usan behaviour trees para domótica -Chue</t>
  </si>
  <si>
    <t>Como funcionan los equipos de desarrollo indie -Chue</t>
  </si>
  <si>
    <t>Tabletop -Chue</t>
  </si>
  <si>
    <t>Musica ¿algoritmica? Para videojuegos -Chue</t>
  </si>
  <si>
    <t>IA que juega a ajedrez -Chue</t>
  </si>
  <si>
    <t>Analiza las peculiaridades del desarrollo de videojuegos. Posible related work? -Chue</t>
  </si>
  <si>
    <t>Game theory -Chue</t>
  </si>
  <si>
    <t>Testeo de coches que se conducen solos -Chue</t>
  </si>
  <si>
    <t>Educacion. Enseña computer graphics con un videojuego -Chue</t>
  </si>
  <si>
    <t>Algoritmo para streamear meshes mejor -Chue</t>
  </si>
  <si>
    <t>El ingles de esta gente es super raro. Sugieren que tienen LA ARQUITECTURA para poder crear mundos 3D -Chue</t>
  </si>
  <si>
    <t>Framework para hacer juegos inclusivos -Chue</t>
  </si>
  <si>
    <t>Diferencia de estilos de programacion entre estudiantes que hacen serious games para aprender o que utilizan metodos tradicionales de enseñanza -Chue</t>
  </si>
  <si>
    <t>NN para IA vehiculos en un juego 2D -Chue</t>
  </si>
  <si>
    <t>Aspect Oriented Programing AOS. Es un DSL para generar código que se repite bastante -Chue || Los DSL no van en 2.2?</t>
  </si>
  <si>
    <t>El mismo lenguaje que el de arriba, no se que diferencia habrá en el paper mas alla de 2 años</t>
  </si>
  <si>
    <t>Roguelike dungeon generada proceduralmente -Chue PCG</t>
  </si>
  <si>
    <t>Sistema que asegura que no se hacen trampas en juegos como pokemon Go -Chue</t>
  </si>
  <si>
    <t>Programa que hace videojuegos web enteros, supongo que con ML -Chue</t>
  </si>
  <si>
    <t>Dudo entre 2.5 y 2.1. Porque habla de ambas -Chue</t>
  </si>
  <si>
    <t>Gamificacion de una app de deportes -Chue</t>
  </si>
  <si>
    <t>Emociones en juegos, nada de SE -Chue</t>
  </si>
  <si>
    <t>Educacion, se ve sobretodo en la conferencia a la que se ha presentado -Chue</t>
  </si>
  <si>
    <t>Usar reinforcement learning para hacer NPCs en videojuegos -Chue</t>
  </si>
  <si>
    <t>No se si incluirlo, gamifican una aplicacion y lo llaman serious game -Chue || Fuera. -Verón</t>
  </si>
  <si>
    <t>AOSE para hacer serious games, no se que es AOSE pero es de SE -Chue</t>
  </si>
  <si>
    <t>DSL para que los profesores puedan hacer serious games -Chue</t>
  </si>
  <si>
    <t>Evaluar UX con sacando datos de la respuesta de los usuarios  -Chue</t>
  </si>
  <si>
    <t>Ooootra herramienta para hacer serious games. Tanta investigación para que los serious games sigan siendo nefastos -Chue</t>
  </si>
  <si>
    <t>Evaluan técnicas de hacer Ias y proponen una nueva -Chue</t>
  </si>
  <si>
    <t>Se centra en el uso del serious game no en su desarrollo -Chue</t>
  </si>
  <si>
    <t>Usan Model-driven Engineering para hacer un motor 2D -Chue</t>
  </si>
  <si>
    <t>Manera de enfocar la documentacion de diseño -Chue</t>
  </si>
  <si>
    <t>No entiendo muy bien de que va leyendo el abstract. Pero parece centrado en el diseño del programa -Chue</t>
  </si>
  <si>
    <t>Comparan el desarrollo entre Game Maker, Unity y Flash -Chue</t>
  </si>
  <si>
    <t>Usar deep learning para preveer como va a ir la recepción del juego y las ventas -Chue</t>
  </si>
  <si>
    <t>Possible Related Work. El titulo lo resume bien, puede venirnos bien si hacemos nuestra propia taxonomía para clasificar los papars -Chue</t>
  </si>
  <si>
    <t>Usan model-driven development (MDD) en desarrollo de videojuegos -Chue</t>
  </si>
  <si>
    <t>Estudio del estado del arte en MDD en videojocs -Chue</t>
  </si>
  <si>
    <t>Más MDD pero esta vez no entiendo nada, supongo que 2.2 -Chue</t>
  </si>
  <si>
    <t>Mas MDD, esta vez un acercamiento de como usarlo para crear herramientas -Chue</t>
  </si>
  <si>
    <t>Que bien funciona nuestro metodo (el del paper de encima) -Chue</t>
  </si>
  <si>
    <t>Domain Specific Modeling en desarrollo de videojuegos -Chue</t>
  </si>
  <si>
    <t>Como se nota que son todo el rato el mismo autor, más MDD y parece que es más de lo mismo -Chue</t>
  </si>
  <si>
    <t>Algoritmo que mejora servicio de Cloud Gaming -Chue</t>
  </si>
  <si>
    <t>Utilizan videojuegos como data set para un algoritmo de tratamiento de imagenes. No es desarrollo de videojuegos -Chue</t>
  </si>
  <si>
    <t>Game theory para seguridad en mobile cloud computing -Chue</t>
  </si>
  <si>
    <t>Game Theory para seguridad -Chue</t>
  </si>
  <si>
    <t>Métricas para determinar lo entretenido que es un videojuego, para testear estas metricas han usado niveles generados proceduralmente -Chue</t>
  </si>
  <si>
    <t>Education -Verón</t>
  </si>
  <si>
    <t>Content Creation -Verón</t>
  </si>
  <si>
    <t>Una técnica de enseñanza en la que se enseñan múltiples asignaturas desarrollando un VJ entre todas. -Verón</t>
  </si>
  <si>
    <t>Una IA para controlar pjs de juegos de lucha de forma realista para streamear con esas Ias. WTF. -Verón</t>
  </si>
  <si>
    <t>Framework basado en ML para hacer las IAs de los VJ escalables y con aprendizaje. -Verón</t>
  </si>
  <si>
    <t>Simulación de vegetación procedural de bajo coste computacional para juegos y VR. -Verón</t>
  </si>
  <si>
    <t>Usa teoría de juego para seguridad en Cloud Computing</t>
  </si>
  <si>
    <t>Entiendo que compara simulaciones con proposito científico/empresarial con simulaciones para VJ, para ver los puntos y relaciones que hacen los VJ más engaging. -Verón</t>
  </si>
  <si>
    <t>Puede</t>
  </si>
  <si>
    <t>Comer mandos -Verón</t>
  </si>
  <si>
    <t>AI -Verón</t>
  </si>
  <si>
    <t>Simulacion -Verón</t>
  </si>
  <si>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</si>
  <si>
    <t>No se que es esto pero me intriga -Chue</t>
  </si>
  <si>
    <t>AI o simulación</t>
  </si>
  <si>
    <t>Possible related work</t>
  </si>
  <si>
    <t>Possible Related Work, terminologia para videojuegos</t>
  </si>
  <si>
    <t>PCG</t>
  </si>
  <si>
    <t>Standards</t>
  </si>
  <si>
    <t>Rapid prototyping</t>
  </si>
  <si>
    <t>Educacion</t>
  </si>
  <si>
    <t>N</t>
  </si>
  <si>
    <t>Debuggear rápido bugs de visual scripting. -Verón</t>
  </si>
  <si>
    <t>Beta testing automatizado. -Verón</t>
  </si>
  <si>
    <t>Mejora de LODs</t>
  </si>
  <si>
    <t>Método para sonido realista en VJ. Simulación. -Verón</t>
  </si>
  <si>
    <t>Testing de blueprints de UE4 -Verón</t>
  </si>
  <si>
    <t>Genetic algorithm y NN para ayudar a hacer profiling -Chue</t>
  </si>
  <si>
    <t>Herramienta para crear RPGs tácticos para no-programadores -Chue</t>
  </si>
  <si>
    <t>No parece que sean videojuegos</t>
  </si>
  <si>
    <t>Calculo de colisiones -Chue</t>
  </si>
  <si>
    <t>Sistema que encuentra agujeros en mallas 3D y los arregla -Chue</t>
  </si>
  <si>
    <t>Proponen una arquitectura para que más parte del código se ejecute en la gráfica con CUDA -Chue</t>
  </si>
  <si>
    <t>Estudio sobre la importancia de la UI en el mundo creado en los videojuegos</t>
  </si>
  <si>
    <t>Usar docker para renderizar en la nube y mandarlo, cloud gaming…</t>
  </si>
  <si>
    <t>Possible Related Work, el titulo lo resume bien</t>
  </si>
  <si>
    <t>Manera de manejar la oclusion de objetos en AR para moviles</t>
  </si>
  <si>
    <t>Parece el paper extendido del de arriba</t>
  </si>
  <si>
    <t>Entrevistan a 27 empresas de videojuegos para ver como aplican requirements engineering</t>
  </si>
  <si>
    <t>Possible Related Work, entrevistan a 11 empresas para ver como se parecen los videojuegos al software tradicional</t>
  </si>
  <si>
    <t>Cloud computing para MMOs</t>
  </si>
  <si>
    <t>Proponen una terminología para aplicar de manera general a videojuegos</t>
  </si>
  <si>
    <t>Han hecho un formulario para medir la usabilidad de juegos casual en movil</t>
  </si>
  <si>
    <t>Sacan patrones de diseño de 10 juegos movil open source</t>
  </si>
  <si>
    <t>Possible Related Work. Aplicar SCRUM a videojuegos y explican por que es distinto</t>
  </si>
  <si>
    <t>Titulo</t>
  </si>
  <si>
    <t>Han implementado una herramienta de conseguir metricas de gameplay en Unity</t>
  </si>
  <si>
    <t>Entrevistan a desarrolladores finlandeses para ver como aplican Agile</t>
  </si>
  <si>
    <t>Herramienta para hacer testeo en juegos de los 80s</t>
  </si>
  <si>
    <t>El titulo añadiendo que es aplicado en movil</t>
  </si>
  <si>
    <t>Simulan gente jugando a juegos online en VR para facilitar el desarrollo</t>
  </si>
  <si>
    <t>Facilitan la iteracion en el desarrollo de videojuegos</t>
  </si>
  <si>
    <t>Proponen una extension de la arquitectura por componentes que hay en videojuegos (como en Unity)</t>
  </si>
  <si>
    <t>Test automaticos en movil</t>
  </si>
  <si>
    <t>Proteger el copiright de las imágenes de un videojuego escondiendo datos en las mismas</t>
  </si>
  <si>
    <t>Herramienta de visual scripting construida sobre los blueprints de Unreal como base</t>
  </si>
  <si>
    <t>Arquitectura loca para un motor de videojuegos</t>
  </si>
  <si>
    <t>No entiendo mucho la verdad</t>
  </si>
  <si>
    <t>Sigo sin saber que son los "agentes"</t>
  </si>
  <si>
    <t>Herramienta para hacer UIs para distintas plataformas al mismo tiempo</t>
  </si>
  <si>
    <t>Analizan la performance de Unity para el desarrollo movil</t>
  </si>
  <si>
    <t>hacen playtesting en Estudios Indie</t>
  </si>
  <si>
    <t>Miran las reviews de juegos y ven cuan bien lo han hecho testeando</t>
  </si>
  <si>
    <t>Dicen que su metodo reduce la repeticion de trabajo en desarrollo de videojuegos</t>
  </si>
  <si>
    <t>Aplican multithreading en un motor y ven que, efectivamente, va mejor</t>
  </si>
  <si>
    <t>Juego de zombis en movil</t>
  </si>
  <si>
    <t>Otra manera de documentar codigo en videojuegos, pero no parece para nada videojuegos</t>
  </si>
  <si>
    <t>Un método para evaluar la experiencia de usuario desde los requerimientos de las mecánicas</t>
  </si>
  <si>
    <t>Analizan tres juegos hechos en unity para concluir que, en efecto, se usan design patterns y algoritmos</t>
  </si>
  <si>
    <t>Scripting language que hace conversaciones en videojuegos</t>
  </si>
  <si>
    <t>La primera version del lenguaje de scripting del paper de arriba</t>
  </si>
  <si>
    <t>CREO que quiere aplicar cómo la gente de VJ es multidisciplinar en Software tradicional</t>
  </si>
  <si>
    <t>Modelos formales para el diseño de juegos diferenciando cosas fijas y modificables (?)</t>
  </si>
  <si>
    <t>Aplicando unas leyes de evolución de software en juegos que puede o no funcionar según el juego</t>
  </si>
  <si>
    <t>MDE en juegos para varias plataformas</t>
  </si>
  <si>
    <t>MVC en juegos y como actualizarse a eso es mejor</t>
  </si>
  <si>
    <t>Buscar errores en arquitecturas de SPL para juegos</t>
  </si>
  <si>
    <t>Una cosa de SE no funciona en juegos, pero su versión para juegos tampoco asegura calidad, así que proponemos usar un híbrido de ambas. Funcionará?</t>
  </si>
  <si>
    <t>Representación de escenarios para comunicación diseñador-programador</t>
  </si>
  <si>
    <t>Como hacer multplayer bien</t>
  </si>
  <si>
    <t>Hacer campañas multiplayer que funcionen bien y tengan relación con las signle player</t>
  </si>
  <si>
    <t>Hacer una red social de NPCs para que compartan info entre ellos</t>
  </si>
  <si>
    <t>Un motor para ubigames</t>
  </si>
  <si>
    <t>Possible Related Work (luego está extended)</t>
  </si>
  <si>
    <t>Usar sensores del Internet of Things para saber más cosas de los jugadores que testeen los juegos</t>
  </si>
  <si>
    <t>Son dos cosas diferentes la misma? No.</t>
  </si>
  <si>
    <t>Testing en videojuegos en java</t>
  </si>
  <si>
    <t>Testing en videojuegos en java extended</t>
  </si>
  <si>
    <t>Testing en mundos 3D</t>
  </si>
  <si>
    <t>Titulo. El de antes extendido.</t>
  </si>
  <si>
    <t>400 inputs nuevos para que los NPC se comporten contigo dependiendo de todos ellos</t>
  </si>
  <si>
    <t>Documentación y modelado de gameplay</t>
  </si>
  <si>
    <t>Cómo modelar juegos de deportes en VR -Verón</t>
  </si>
  <si>
    <t>Método para hacer árboles de conversación basados en personaje, mundo, e historia</t>
  </si>
  <si>
    <t>Inputs con gestos en Kinect</t>
  </si>
  <si>
    <t>Mejoras en HCI para gente con problemas cognitivos</t>
  </si>
  <si>
    <t>Inputs con gestos en VR</t>
  </si>
  <si>
    <t>Explican algoritmos de iluminacion 3D</t>
  </si>
  <si>
    <t>No entiendo</t>
  </si>
  <si>
    <t>Hay que usar object oriented feature modeling en videojuegos</t>
  </si>
  <si>
    <t>Un motor para hacer juegos cuya mecánica es mandar mensajes como SMS (?????)</t>
  </si>
  <si>
    <t>No se que es esto</t>
  </si>
  <si>
    <t>Analizan distintos algoritmos de consistency maintenance aplicable a videojuegos online</t>
  </si>
  <si>
    <t>Modding como manera de desarrollar juegos open source</t>
  </si>
  <si>
    <t>Ejemplos de modding como desarrollo de videojuegos</t>
  </si>
  <si>
    <t>Usan modelos para chequear bugs</t>
  </si>
  <si>
    <t>Comparacion entre Unity y ¿¿¿¿P5???? Usando software product lines</t>
  </si>
  <si>
    <t>Modelos para generar codigo para hacer juegos mas rápido en movil</t>
  </si>
  <si>
    <t>Guia para usar el formato de archivo md2, usado para animaciones. Es una guia, no aporta nada nuevo, excluimos?</t>
  </si>
  <si>
    <t>Diseñan una estrategia para testear videojuegos</t>
  </si>
  <si>
    <t>El titulo lo resume bien</t>
  </si>
  <si>
    <t>Interfaz para usar mejor los mapas a la hora de diseñar juegos movil</t>
  </si>
  <si>
    <t>Template based languaje que hace mas robusto el diseño de juegos pervasivos en movil</t>
  </si>
  <si>
    <t>Modelos para generar codigo en Java para juegos 2D</t>
  </si>
  <si>
    <t>Testeo automático en videojuegos</t>
  </si>
  <si>
    <t>Analisis del cuan fotorrealista es un juego aplicado a VR</t>
  </si>
  <si>
    <t>Desarrollan un sistema de movimiento en Unity con un plugin de visual scripting. Con esta nota lo estoy vendiendo bastante mejor que ellos</t>
  </si>
  <si>
    <t>Tecnicas para portar videojuegos tradicionales a VR</t>
  </si>
  <si>
    <t>Herramientas para hacer novelas visuales</t>
  </si>
  <si>
    <t>SBSE</t>
  </si>
  <si>
    <t>Interfaces en VR</t>
  </si>
  <si>
    <t>Verificacion a traves de modelos</t>
  </si>
  <si>
    <t>Sing Star 2: electric bugaloo?</t>
  </si>
  <si>
    <t>Mejora para analizar bug reports en videojuegos</t>
  </si>
  <si>
    <t>PlayTesting automatico en Atari y Nintendo 64, es de 2019, por que hacen esto?</t>
  </si>
  <si>
    <t>Mejoran la performance con una arquitectura de cloud computing para, agárrate, videojuegos VR-MMO en móvil</t>
  </si>
  <si>
    <t>Nueva tecnica de colussion culling</t>
  </si>
  <si>
    <t>Tracker de entornos para juegos de AR/VR en movil</t>
  </si>
  <si>
    <t>Clasificacion de arquitecturas para juegos. Es primary study?</t>
  </si>
  <si>
    <t>Clasificacion de arquitecturas para juegos online. Es primary study?</t>
  </si>
  <si>
    <t>Ejemplos reales de analisis de software en videojocs</t>
  </si>
  <si>
    <t>Mejora de la UI de Bomberman</t>
  </si>
  <si>
    <t>Metricas para la usabilidad de videojuegos que usan un equipamiento especifico</t>
  </si>
  <si>
    <t>Testeo en videojuegos</t>
  </si>
  <si>
    <t>DSL basado en XML para videojuegos. Tiene pinta de que es una version descafeinada del sistema de Kromaia</t>
  </si>
  <si>
    <t>Herramienta para hacer juegos 2D rápidamente</t>
  </si>
  <si>
    <t>Game software verification throug modeling</t>
  </si>
  <si>
    <t>Renderizado y navegación de multitudes</t>
  </si>
  <si>
    <t>Possible Related Work. Diferencias entre software tradicional y videojuegos</t>
  </si>
  <si>
    <t>Método de trabajo basado en la UX del juego</t>
  </si>
  <si>
    <t>Requisitos para gesture-based input</t>
  </si>
  <si>
    <t>Testeo automático en videojuegos movil</t>
  </si>
  <si>
    <t>Comandos de procesador para agilizar los cambios en opciones de un videojuego</t>
  </si>
  <si>
    <t>No me he enterado de que va</t>
  </si>
  <si>
    <t>Global SE aplicado a videogame dev</t>
  </si>
  <si>
    <t>Si hacemos los juegos como yo digo son exitosos</t>
  </si>
  <si>
    <t>Arquitectura para hacer ports mas rápido y cómodo</t>
  </si>
  <si>
    <t>Aplican un estandar iso a videojuegos</t>
  </si>
  <si>
    <t>Metodología para hacer videojuegos de calidad suprema</t>
  </si>
  <si>
    <t>Approach de MDE en videojuegos</t>
  </si>
  <si>
    <t>Pipeline de gráficos que al parecer es buenisima</t>
  </si>
  <si>
    <t>Patrones de diseño para NPCs y Armas, puede que sea content creation</t>
  </si>
  <si>
    <t>Abstract vergonzoso el titulo da casi la misma info</t>
  </si>
  <si>
    <t>Como game designers pueden beneficiarse de conceptos de SE</t>
  </si>
  <si>
    <t>Codigo de deteccion de gestos que se puede reusar entre motores</t>
  </si>
  <si>
    <t>Metodos y metricas para saber si la produccion va bien</t>
  </si>
  <si>
    <t>Arquitectura para el desarrollo de economias en videojuegos…</t>
  </si>
  <si>
    <t>Diferencias entre software tradicional y videojocs y como ha evolucionado entrevistando a 13 devs</t>
  </si>
  <si>
    <t>Detectan HotSpots en el codigo de videojuegos</t>
  </si>
  <si>
    <t>Cuanto codigo abierto se puede usar en videojocs</t>
  </si>
  <si>
    <t>Metricas de software</t>
  </si>
  <si>
    <t>Reparan bugs en runtime, es abstract es vergonzoso</t>
  </si>
  <si>
    <t>Metricas de usabilidad que utilizan metacritic.com como baseline lol</t>
  </si>
  <si>
    <t>Metricas para la usabilidad de videojuegos</t>
  </si>
  <si>
    <t>Analizan distintos motores para desarrollar en VR</t>
  </si>
  <si>
    <t>Analizan efectos de renderizado 3D como depth of field, no se por donde va este paper</t>
  </si>
  <si>
    <t>Aplican de evaluacion de software tradicional al softaware de un videojuego</t>
  </si>
  <si>
    <t>Standard ISO aplicado a videojuegos</t>
  </si>
  <si>
    <t>Framework para prototipar interfaces en juegos multijugador</t>
  </si>
  <si>
    <t>Se analiza el software de una herramienta para hacer videojuegos, no videojuegos directamente</t>
  </si>
  <si>
    <t>Analizan videojuegos android iraníes para ver la robustez y responsiveness</t>
  </si>
  <si>
    <t>DSL para lenguajes de scripting</t>
  </si>
  <si>
    <t>Approach para testear codigo de videojuegos</t>
  </si>
  <si>
    <t>Muestran 526 motores de codigo libre sacados de GitHub</t>
  </si>
  <si>
    <t>Testean un juego movil con una herramienta de Unity, aportan algo?</t>
  </si>
  <si>
    <t>Metricas para la calidad de juegos movil</t>
  </si>
  <si>
    <t>Solo titulo</t>
  </si>
  <si>
    <t>Motor para juego movil de estrategia</t>
  </si>
  <si>
    <t>Mejoramos el proceso de desarrollo en movil porque es muy distinto al software tradicinal</t>
  </si>
  <si>
    <t>Middleware para Mmos</t>
  </si>
  <si>
    <t>Los juegos en movil gastan mucha bateria, con nuestro metodo no!</t>
  </si>
  <si>
    <t xml:space="preserve">Método que se usa para determinar el esfuerzo que lleva desarrollar software convencional no sirve para el desarrollo de juegos casual en movil. </t>
  </si>
  <si>
    <t>Automatizar el diseño de mecanicas</t>
  </si>
  <si>
    <t>Métricas para la usabilidad en juegos movil</t>
  </si>
  <si>
    <t>API para modularizar y encapsular codigo de shaders</t>
  </si>
  <si>
    <t>Metricas para determinar la calidad de un juego movil en terminos de necesidades del jugador y las condiciones de conexion a internet</t>
  </si>
  <si>
    <t>Metricas para determinar la calidad de un juego movil</t>
  </si>
  <si>
    <t>Simulacion</t>
  </si>
  <si>
    <t>Profiling para juegos android</t>
  </si>
  <si>
    <t>Simular la jugabilidad del juego antes de que esté implementada para evaluarla</t>
  </si>
  <si>
    <t>Movil como controlador</t>
  </si>
  <si>
    <t>Herramienta para ejecucion de escenas scripteadas, creo</t>
  </si>
  <si>
    <t>DSL para mejorar la comunicacion entre diseñadores y programadores a la hora de definir economias</t>
  </si>
  <si>
    <t>Arquitectura para mejorar el tráfico en la red de MMOs</t>
  </si>
  <si>
    <t>Herramienta para diseñar mejor juegos de VR</t>
  </si>
  <si>
    <t>Metricas para determinar la usabilidad en moviles</t>
  </si>
  <si>
    <t>Design guidelines for pervasive games</t>
  </si>
  <si>
    <t>n</t>
  </si>
  <si>
    <t>Planear un sprint de Scrum es mejor que no hacerlo</t>
  </si>
  <si>
    <t>Arquitectura para juegos online</t>
  </si>
  <si>
    <t>Balancear videojuegos para ciegos y sordos</t>
  </si>
  <si>
    <t>Metaprogramacion de shaders que hace que sean mas faciles de usar por los artistas</t>
  </si>
  <si>
    <t>Los videojuegos son complejos y hacen mucho dinero</t>
  </si>
  <si>
    <t>Parece que es un tutorial de como usar Alice, que parece un motor</t>
  </si>
  <si>
    <t>Tecnica de diseño de software que va bien para desarrollar game engines</t>
  </si>
  <si>
    <t>Como comparar la performance de la CPU de dos consolas. Si lo añadimos es 2.8. || Fuera porque es más Hardware que SE</t>
  </si>
  <si>
    <t>Sé que es Management pero no lo entiendo bien</t>
  </si>
  <si>
    <t>Dicen que los juegos que tienen mejor motor de render (que se ven mejor) atraen mas al usuario</t>
  </si>
  <si>
    <t>Analizan las imagenes de un videojuego (super mario) para sacar datos, no dice nada de AI pero tiene pinta que la usan</t>
  </si>
  <si>
    <t>Como administrar un equipo de desarrollo con comunicacion, sí, hablar con otras personas, da miedo</t>
  </si>
  <si>
    <t>Usan encapsulacion para programar, humanity at its finest…</t>
  </si>
  <si>
    <t>Analisis de la seguridad de un videojuego (anticheat) con NFC</t>
  </si>
  <si>
    <t>Investigan la seguridad de videojuegos haciendo reverse engineering</t>
  </si>
  <si>
    <t>No parece primary study</t>
  </si>
  <si>
    <t>Debuggin en juegos online</t>
  </si>
  <si>
    <t>Ejemplo de mal testeo en Activision</t>
  </si>
  <si>
    <t>Automatic testing en Atari</t>
  </si>
  <si>
    <t>Analizan 12000 bugs para sacar una taxonomia</t>
  </si>
  <si>
    <t>UI/UX. Framework para hacer Uis en 3D</t>
  </si>
  <si>
    <t>Profiler para videojuegos</t>
  </si>
  <si>
    <t>Sacan metricas del gameplay para testear y diseñar mejor</t>
  </si>
  <si>
    <t>UI/UX. Motion capture</t>
  </si>
  <si>
    <t>Full development. UI/UX. Best Paper Ever</t>
  </si>
  <si>
    <t>Un  motor que hace videojuegos accesibles? Parece que se centra en el diseño</t>
  </si>
  <si>
    <t>Full development</t>
  </si>
  <si>
    <t>Una manera guay y rara de prototipar el diseño</t>
  </si>
  <si>
    <t>UI/UX jugar con los ojos al guitar hero</t>
  </si>
  <si>
    <t>GDDs</t>
  </si>
  <si>
    <t>No habla de videojuegos</t>
  </si>
  <si>
    <t>Este no es tanto content creation sino content management</t>
  </si>
  <si>
    <t>Métricas para evaluar la jugabilidad</t>
  </si>
  <si>
    <t>UI/UX Finger-count menus</t>
  </si>
  <si>
    <t>Posible AI, pero no me fio</t>
  </si>
  <si>
    <t>Pone que es una herramienta 'aimed for students and hobbists'</t>
  </si>
  <si>
    <t>UI/UX Interfaces 3D y como afectan a la experiencia de juego</t>
  </si>
  <si>
    <t>Miden la dificultad de videojuegos</t>
  </si>
  <si>
    <t>Motor de novelas visuales. ¿Eso son VJ? -Verón</t>
  </si>
  <si>
    <t>Modelado del proceso que sigue un videojuego en su ejecución. Verón</t>
  </si>
  <si>
    <t>ACM' 12</t>
  </si>
  <si>
    <t>Empirical research methods</t>
  </si>
  <si>
    <t>Country</t>
  </si>
  <si>
    <t>Publisher</t>
  </si>
  <si>
    <t>Q6</t>
  </si>
  <si>
    <t>QSUM</t>
  </si>
  <si>
    <t>Time</t>
  </si>
  <si>
    <t>Canada</t>
  </si>
  <si>
    <t>Elsevier</t>
  </si>
  <si>
    <t>Coge 55 juegos Open Source y los estudia para ver si cumplen con criterios mínimos de calidad. Resultado: Sí.</t>
  </si>
  <si>
    <t>Indonesia</t>
  </si>
  <si>
    <t>Springer Nature</t>
  </si>
  <si>
    <t>Philippines</t>
  </si>
  <si>
    <t>Los autores mismos no se enmarcan en SE con los ACM CCS concepts</t>
  </si>
  <si>
    <t>Brazil</t>
  </si>
  <si>
    <t>Hindawi</t>
  </si>
  <si>
    <t>Un motor minimalista que sigue el concepto de G-factor (una especie de arquitectura) para hacer que el trabajo que se haga utilizándolo sea multiplataforma e incluso pueda extenderse con otras plataformas como Unity, etc. Se ha probado haciendo una copia de un juego móvil de saltos llamado Doodle Jump.</t>
  </si>
  <si>
    <t>China</t>
  </si>
  <si>
    <t>Un framework para analizar y evaluar RTSs.</t>
  </si>
  <si>
    <t>Spain</t>
  </si>
  <si>
    <t>Método para analizar la usabilidad de videojuegos desarrollados con MDD.</t>
  </si>
  <si>
    <t>International Conference on Human-Centred Software Engineering</t>
  </si>
  <si>
    <t>USA</t>
  </si>
  <si>
    <t xml:space="preserve">Aspect Oriented Programing AOS. Es un DSL para generar código que se repite bastante en C++ y blueprints para Unreal Engine en run-time. De alguna manera tambien está relacionado al balanceo. </t>
  </si>
  <si>
    <t>El mismo lenguaje que el de arriba, lo explican más en detalle y se comparan con otros lenguajes similares</t>
  </si>
  <si>
    <t>Japan</t>
  </si>
  <si>
    <t>Método para verificación de blueprints en UE4.</t>
  </si>
  <si>
    <t>Proteger el copiright de las imágenes de un videojuego escondiendo datos en las mismas. 'Los autores mismos no se enmarcan en SE con los ACM CCS concepts</t>
  </si>
  <si>
    <t>France</t>
  </si>
  <si>
    <t>SAGE</t>
  </si>
  <si>
    <t>Russia</t>
  </si>
  <si>
    <t>Crean un modelo matematico que es tambien una maquina de estados que representa la lógica del juego y validan el mismo a traves del modelo</t>
  </si>
  <si>
    <t>Finland</t>
  </si>
  <si>
    <t>Se comprueba con una serie de empresas de videojuegos entrevistadas si un estándar ISO para desarrollo software tradicional se puede aplicar a VJ. Se concluye que no por rigidez, excepto en empresas muy pequeñas que estén empezando</t>
  </si>
  <si>
    <t>Germany</t>
  </si>
  <si>
    <t>Práctica de SE para transpilar código (traducir código entre lenguajes de la misma capa de abstracción (E.G.: C# - JS)) que permite ahorrar mucho tiempo en el desarrollo a la hora de cambiar de motor permitiendo mantener código entre motores y proyectos.</t>
  </si>
  <si>
    <t>Write-Once, Transpile-Everywhere: Re-Using Motion Controllers Of Virtual Humans Across Multiple Game Engines</t>
  </si>
  <si>
    <t>Oman</t>
  </si>
  <si>
    <t>Aplican de evaluacion de software tradicional al software de un videojuego. Hablan acerca de 'expertos' que han evaluado y aprobado este método, pero en las conclusiones ya dicen que el trabajo futuro es probarlo en un juego real.</t>
  </si>
  <si>
    <t>IGI Global</t>
  </si>
  <si>
    <t>India</t>
  </si>
  <si>
    <t>Muestran 526 motores de codigo libre sacados de GitHub para poder investigar en frameworks para videojuegos ya que son diferentes a las de traditional SE.</t>
  </si>
  <si>
    <t>Middleware para Mmos que se encarga de toda la parte que no es la capa del juego y sólo debería afectar a programación funcionando de forma descentralizada con nodos entre los usuarios y sistemas de trusting.</t>
  </si>
  <si>
    <t>Hacen ataques a algunos juegos muy conocidos de PC y PS4 para comprobar su seguridad.</t>
  </si>
  <si>
    <t>Herramienta de visual scripting que funciona sobre los blueprints de Unreal para facilitar comunicación entre departamentos como arte o diseño con programación</t>
  </si>
  <si>
    <t>Colombia</t>
  </si>
  <si>
    <t>Tecnica que no acabo de entender para desarrollar una version reducida de PacMan</t>
  </si>
  <si>
    <t>Usan SPLs para hacer serious games</t>
  </si>
  <si>
    <t>Motor de novelas visuales. ¿Eso son VJ? -Verón. Si que lo considero VJ, ademas con el motor han replicado novelas visuales ya existentes en steam</t>
  </si>
  <si>
    <t>Una api extraña que prueban con pong, no es comercial pong</t>
  </si>
  <si>
    <t>Survey sobre requirements en videojuegos, no es primary study</t>
  </si>
  <si>
    <t>El titulo ya dice que es serious games, no se como no lo vimos</t>
  </si>
  <si>
    <t>Entrevistan a 27 empresas de videojuegos para ver como aplican requirements engineering llegando a la conclusion de que no se aplica de manera estricta pero tienen procesos que podrían ser caracterizados como requirement analysis</t>
  </si>
  <si>
    <t>Proponen utilizar Semantics para el desarrollo de videojuegos grandes, rollo GTA. Es como una metodología de diseño en la que se sabe toda la información de cada objeto y sus posibles comportamientos y relaciones con el resto de objetos.  Lo prueban con un cuestionario para "un número" de devs.</t>
  </si>
  <si>
    <t>Netherlands</t>
  </si>
  <si>
    <t>Broad Groups</t>
  </si>
  <si>
    <t>Implementation</t>
  </si>
  <si>
    <t>Design</t>
  </si>
  <si>
    <t>General</t>
  </si>
  <si>
    <t>Management</t>
  </si>
  <si>
    <t>Analysis</t>
  </si>
  <si>
    <t>Quality</t>
  </si>
  <si>
    <t>Analizan motores open source con frameworks de software tradicional a ver en que difieren</t>
  </si>
  <si>
    <t>Verificacion a traves de modelos (no son modelos software como los nuestros, es modelo matematico) de el gameplay de bomberman</t>
  </si>
  <si>
    <t>8th World Conference on Information Systems and Technologies, WorldCIST 2020</t>
  </si>
  <si>
    <t>Explican cómo definir los sistemas en los videojuegos como un sitema multi-agente, algo ya definido en Software engineering, en el que un agente podría ser el motor de físicas, otro el game manager, otro el jugador, etc. Esto haría que con diseñar el software una sola vez, se pueda implementar muchas veces, incluso en diferentes motores. Su Case Study es en un motor sin interfaz gráfica, en uno web 2D, y en Unity.</t>
  </si>
  <si>
    <t>Reviewed</t>
  </si>
  <si>
    <t>A Game Logic Specification Proposal For 2D Video Games, su caso de estudio es un tutorial de unity, el juego no es comercial pero el motor si</t>
  </si>
  <si>
    <t>Un método para evaluar la experiencia de usuario desde los requerimientos de las mecánicas. Los casos de estudio no son comerciales</t>
  </si>
  <si>
    <t>Ejemplos reales de analisis de software en videojocs. Es una keynote de una pagina pero sí que es comercial porque todos los datos se han sacado de juegos comerciales y ademas AAA</t>
  </si>
  <si>
    <t>Greece</t>
  </si>
  <si>
    <t>Metricas para la usabilidad de videojuegos que usan un equipamiento especifico, en concreto wii sports</t>
  </si>
  <si>
    <t>Requisitos para gesture-based input, tienen un framework para hacer juegos basados en gestos y crean un juego simple de puzzles en kinect. Nada comercial</t>
  </si>
  <si>
    <t>Sacan métricas de un juego de carreras sobre cuanto se usa cada pista y coche y así poder tomar acciones. Se ve que un 30-40% del contenido del juego casi no se usa. No sé en que categoria de ACM12 ponerlo</t>
  </si>
  <si>
    <t>Tienen clasificación de ACM fuera de SE (en Interfaces, H).</t>
  </si>
  <si>
    <t xml:space="preserve">Springer </t>
  </si>
  <si>
    <t>Una nueva forma de definir heurísticas de usabilidad en videojuegos que es fácil de entender y usar por gent equ eno sea profesional de la usabilidad y sirve para encontrar errores y posibles mejoras en un juego.</t>
  </si>
  <si>
    <t>Se realiza un análasis empírico con toda la telemetría sacada de un caso de estudio de éxito en el mercado de los videojuegos para sacar métricas que ayuden al desarrollo del siguiente título evitando elementos que no se utilicen o que sean negativos para el usuario.</t>
  </si>
  <si>
    <t>Denmark</t>
  </si>
  <si>
    <t>Analizan imagenes de un videojuego (super mario) para sacar métricas de juego sin acceso al motor o a código fuente</t>
  </si>
  <si>
    <t>Analizan las formas de conseguir  métricas en VJ que se han diseñado hasta el momento y proponen una nueva forma, con heatmaps de sucesos en partes del juego. Lo prueban con muertes y sus causas en Tomb Rider.</t>
  </si>
  <si>
    <t>Es de IA, no lo vimos en su momento</t>
  </si>
  <si>
    <t>Manera de enfocar la documentacion de diseño, en concreto cómo representar el game loop</t>
  </si>
  <si>
    <t>IGI Global Publishing</t>
  </si>
  <si>
    <t>Definen lo que es el modding y como se utiliza como método de customizar software de manera open source</t>
  </si>
  <si>
    <t>El paper superior es una extensión de este</t>
  </si>
  <si>
    <t>Como game designers pueden beneficiarse de herramientas basadas en ia</t>
  </si>
  <si>
    <t>Design guidelines for pervasive games, para probar sus guidelines hacen un juego bastante completo, pero no comercial</t>
  </si>
  <si>
    <t>Utilizan datos de trazas de jugadores para ver fallos en el diseño del juego</t>
  </si>
  <si>
    <t>Definen Tetris como un sistema multi-agentes para demostrar que se puede.</t>
  </si>
  <si>
    <t>Un  motor que hace videojuegos de tipo myst point and click, no es comercial por ahora y no tiene pinta de que lo vaya a ser nunca</t>
  </si>
  <si>
    <t>Como se hacen GDDs actualmente concluyendo que no hay un estandar, entrevistan a profesionales para esto</t>
  </si>
  <si>
    <t>Hacen unos agentes que simulan ser un GameMaster de rol pen and paper, no tiene ningun indicio de comercial</t>
  </si>
  <si>
    <t>Dicen que los juegos que tienen mejor motor de render (que se ven mejor) atraen mas al usuario. Explican muchas tecnicas de rendering y hacen una encuesta a ver cual es mas atractivo</t>
  </si>
  <si>
    <t>Metaprogramacion de shaders que hace que sean mas faciles de usar por los artistas, está probado en Unreal</t>
  </si>
  <si>
    <t>Cuanto codigo abierto se puede reusar en videojocs, en este paper está apostolos</t>
  </si>
  <si>
    <t>Mejoras de performance en un algoritmo de calculo de colisiones y deformacion de mallas</t>
  </si>
  <si>
    <t>Motor de físicas basado en ia</t>
  </si>
  <si>
    <t>Explican algoritmos de iluminacion 3D porque la industria está más avanzada que el mundo academico y por eso necesitan explicar las bases. Quieren minimizar el 'knowledge gap' que hay</t>
  </si>
  <si>
    <t>Explican efectos de renderizado 3D como depth of field o AA. Se dedica a describir el estado actual del mundo del renderizado pero de manera muy superficial y con pocas tecnicas realmente explicadas.De todas maneras son tecnicas usadas comercialmente :(</t>
  </si>
  <si>
    <t>Cómo se programaban juegos antes. Arqueología de SE.</t>
  </si>
  <si>
    <t>Deformacion y destruccion de meshes, no prueban ni mencionan juegos comerciales</t>
  </si>
  <si>
    <t>USENIX</t>
  </si>
  <si>
    <t>Nueva tecnología para calcular físicas y colisiones usando hipercubos de dimensión y tamaño de lados dados para que sea más eficiente. Simulacion. -Verón No se prueba ni se incita a nada comercial -chue</t>
  </si>
  <si>
    <t>Guardan datos en paralelo para poder consultar en cualquier momento y no perderlos. Al final lo aplican a un VJ comercial.</t>
  </si>
  <si>
    <t>Cogen un producto comercial de captura de movimiento y lo usan para explicar lo guay que es la captura de movimiento.</t>
  </si>
  <si>
    <t>Mexico</t>
  </si>
  <si>
    <t>No se que es esto pero se engloban en ACM'12 fuera de SE</t>
  </si>
  <si>
    <t>Explican cómo hacer GDDs desde la perspectiva de requirements engineering y hacen el GDD así del Donkey Kong original. Possible Related Work</t>
  </si>
  <si>
    <t>Como hacer multplayer bien usando IA</t>
  </si>
  <si>
    <t>Balanceo automático con montecarlo y mates, pero no lo aplica a nada comercial.</t>
  </si>
  <si>
    <t>Cómo se aplican las leyes de evolución de software (creadas por Manny Lehman) en juegos, concluyen que hay diferencias en algunos aspectos pero similitudes en otros. La evolucion se entiende como va cambiando el software a lo largo de su desarrollo</t>
  </si>
  <si>
    <t>Teorizan sobre como podrían ayudar los modelos formales al desarrollo de videojuegos pero no llegan a hacerlo como tal. Los juegos sobre los que hablan si son comerciales</t>
  </si>
  <si>
    <t>Herramienta para balancear juegos hecha con redes neuronales</t>
  </si>
  <si>
    <t>UK</t>
  </si>
  <si>
    <t>Como influencian los objetos (tareas en el tiempo y reuniones, lo llaman objetos...) en la organizacion de un equipo de desarrollo de vid. Possible related work porque hablan de la diferencia en management entre videojuegos y software tradicional</t>
  </si>
  <si>
    <t>Usan una herramienta por "modelos" para hacer terrenos y mapas automáticamente en Unity. Es Content Creation pero muy enfocado en la ingeniería detrás. Si no lo metemos hay que pensar bien la justificación, pero si lo metemos hay que re-revisar los de content creation que hay tirados por abstract -Verón</t>
  </si>
  <si>
    <t>Clement, O. &amp; Paquette, E.</t>
  </si>
  <si>
    <t>Framework para hacer dar detalle a modelos 3D, detalles relacionados con el envejecimiento del objeto (oxido, golpes, musgo...). Content Creation pero muy en SE.</t>
  </si>
  <si>
    <t>United Arab Emirates</t>
  </si>
  <si>
    <t>Es una review de diversos frameworks de desarrollo de videojuegos que recogen partes diferentes del mismo puesta en común para hacer como una framework definitiva para desarrollar juegos con éxito.</t>
  </si>
  <si>
    <t>Crean un modelo de madurez (con un cuestionario que se hace a diversas empresas) para ver el estado actual de las metodologías empleadas en game development.</t>
  </si>
  <si>
    <t>Crean un modelo de estimación de costes para juegos de puzles porque hay para otros tipos de juegos pero no para puzles. Lo prueban con un dataset de juegos open source, pero nada comercial.</t>
  </si>
  <si>
    <t>Hace una review de online forums, interviews, and offline observations of indie game development teams para ver cómo se forman y funcionan ya que es algo novedoso desde el SE tradicional.</t>
  </si>
  <si>
    <t>Taiwan</t>
  </si>
  <si>
    <t>Hacen una encuesta a 10 empresas de videojuegos sobre como planear los sprints en scrum. Concluyen que los sprints son beneficiosos si hay feedback constante por parte de los testers</t>
  </si>
  <si>
    <t>Hacen una SPL para videojuegos intentando que sea útil ya que es algo que no hay ni en mundo académico ni industrial.</t>
  </si>
  <si>
    <t>Guía para sacar juegos de calidad no probada.</t>
  </si>
  <si>
    <t>Guidelines para llevar una metodología de desarrollo de videojuegos</t>
  </si>
  <si>
    <t>Global SE aplicado a videogame dev, que es una forma bonita de decir que para qué contratar gente presencial en Europa o USA pudiendo contratar a un pakistaní por un tercio del precio</t>
  </si>
  <si>
    <t>Pakistan</t>
  </si>
  <si>
    <t>Arquitectura para juegos online probado en un juego académico creado en el 99</t>
  </si>
  <si>
    <t>Croatia</t>
  </si>
  <si>
    <t>Arquitectura para mejorar el tráfico en la red de MMOs, su caso de estudio es el WoW</t>
  </si>
  <si>
    <t>Norway</t>
  </si>
  <si>
    <t>Arquitectura para el desarrollo de economias en videojuegos que reduce el coste de implementacion y mantenimiento de estos sistemas</t>
  </si>
  <si>
    <t>Austria</t>
  </si>
  <si>
    <t>Explican como está actualmente la industria del videojuego en cuanto a plataformas (consolas de distintas generaciones y pc) y como afecta esto al software porque hay muchos cambios entre plataformas</t>
  </si>
  <si>
    <t>Encuestan a desarrolladores sobre sus estrategias de como administrar la comunicacion y el conocimiento en un equipo de desarrollo, sí, hablar con otras personas, da miedo. Realmente está interesante</t>
  </si>
  <si>
    <t>Standard ISO aplicado a videojuegos y concluyen que empresas pequeñas pueden ayudar a crear workflows rapidamente</t>
  </si>
  <si>
    <t>Entrevistan a devs para mostrar las diferencias entre software tradicional y gamedev en cuanto al uso de arquitecturas y como ha evolucionado en los ultimos años. Concluyen que las arquitecturas software son importantes para los videojuegos y que los aspectos técnicos son más fáciles de afrontar hoy en dia</t>
  </si>
  <si>
    <t>Sweden</t>
  </si>
  <si>
    <t>authors define a hybrid dynamical system to analyse the difficulty, excitement, and fun of a video game.</t>
  </si>
  <si>
    <t>Model-View-Controler en juegos y como actualizarse a eso es mejor. Ven la evolucion de un estudio de videojuegos de como no tienen ninguna arquitectura al principio a su ultimo juego que ya sigue una estructura mas o menos firme. No llegan a usar MVC pero sí algo parecido, los investigadores dicen que algunos de los problemas encontrados en el desarrollo podrian resolverse usando MVC</t>
  </si>
  <si>
    <t>Lenguaje de scripting que facilita la programación concurrente</t>
  </si>
  <si>
    <t>Malaysia</t>
  </si>
  <si>
    <t>Aplican multithreading en un motor y ven que, efectivamente, va mejor. Luego hacen una entrevista a desarrolladores expertos que ven la herramienta y todos la ponen por las nubes</t>
  </si>
  <si>
    <t>authors reviews current video game development problems which could be solved using traditional Software Engineering techniques.</t>
  </si>
  <si>
    <t>Lenguaje de programación para diseñar rápido, con encapsulación y bien.</t>
  </si>
  <si>
    <t>Analizan la seguridad y exploits no resueltos de juegos online con mucho contexto tanto de redes como de videojuegos. Como case study usan tres juegos online actuales de gran éxito (RoR 2, Dead by Daylight, TESO) y ofrecen posibles soluciones.</t>
  </si>
  <si>
    <t>Arquitectura loca para un motor de videojuegos, lo prueban en un motor que resuelve cubos de rubik</t>
  </si>
  <si>
    <t>Profiler para videojuegos, directamente dicen que no lo han podido comparar con profilers de videojuegos</t>
  </si>
  <si>
    <t>Analizan 12122 bugs de juegos de steam para sacar una taxonomia. Sería exploratory porque hacen una taxonomia?</t>
  </si>
  <si>
    <t>Italy</t>
  </si>
  <si>
    <t>Debuggin en juegos online por lo general necesita de mano humana, estos consiguen un sistema distribuido que colecciona eventos y los centraliza.</t>
  </si>
  <si>
    <t xml:space="preserve"> </t>
  </si>
  <si>
    <t>HCI 2014: HCI International 2014 - Posters’ Extended Abstracts</t>
  </si>
  <si>
    <t>Approach para testear codigo de videojuegos de manera automática</t>
  </si>
  <si>
    <t>Iran</t>
  </si>
  <si>
    <t>The authors present an incremental method for extracting adaptative tests from formal, object-oriented specifications.</t>
  </si>
  <si>
    <t>Authors describe an automatic verification method for node-based visual script notation for efficient game production.</t>
  </si>
  <si>
    <t>5.3.4 Software verification and validation</t>
  </si>
  <si>
    <t>Taylor &amp; Francis Group</t>
  </si>
  <si>
    <t>Analizan los datos de todos los parches del lol y las consecuencias de cada uno para ver cómo afectan al gameplay y cómo los deciden.</t>
  </si>
  <si>
    <t>Usan combinatorial testing en un juego de carreras que consigue testear el juego con menos test cases</t>
  </si>
  <si>
    <t>Cuentan su experiencia haciendo playtesting para 6 empresas indie de videojuegos con bajo presupuesto.</t>
  </si>
  <si>
    <t>Han hecho playtesting de diversas formas para empresas indies de videojuegos para aprender las diferencias between game review analysis and playtest reporting highlighted features.</t>
  </si>
  <si>
    <t>The authors present an evaluation of a simple method to find architectural problems in a product line of computer games</t>
  </si>
  <si>
    <t>Testing en videojuegos con dsl en java</t>
  </si>
  <si>
    <t>Testing en videojuegos con dsl en java extended</t>
  </si>
  <si>
    <t>A new crash reporting system is proposed improving data reliability, data availability and query responsiveness, while reducing cpu and memory usage.</t>
  </si>
  <si>
    <t>The authors present an experiment that compares MDD (Model-Driven Development) and CcD  (Code-centric Development) in terms of correctness, efficiency, and satisfaction.</t>
  </si>
  <si>
    <t>The authors present an experiment that compares UML (Unified Modeling Language) and a DSL (Domain-Specific Language) when subjects model in the video-game domain.</t>
  </si>
  <si>
    <t>Authors presented a usability inspection method that can be used in early stages of model-driven video game development</t>
  </si>
  <si>
    <t>Habla de un patrón de diseño a seguir que ayuda a minimizar bugs. -Verón</t>
  </si>
  <si>
    <t>Una forma de implementar IA en Unity con otro motor llamado ThinkEngine</t>
  </si>
  <si>
    <t>Slovak Academy of Sciences</t>
  </si>
  <si>
    <t>The authors presented the modeling and analysis of video games using the formalism of Petri nets. Two forms of analysis were presented: a qualitative analysis based of a state space construction and a quantitative analysis to calculate the game play duration.</t>
  </si>
  <si>
    <t>Open Publishing Association</t>
  </si>
  <si>
    <t>Usan una herramienta que funciona con AI para encontrar bugs en Uis.</t>
  </si>
  <si>
    <t>SciELO</t>
  </si>
  <si>
    <t>A new formal model used in the game design and level design of video games is presented.</t>
  </si>
  <si>
    <t>Reconocimiento de gestos de manos con NNs</t>
  </si>
  <si>
    <t>The paper identifies the potential of using Text-To-Speech (TTS) to prototype voice acting in game development and also highlights the lack of research focusing on applied game development, as most research and contributions are reported in grey literature and at professional venues such as the Game Developers Conference.</t>
  </si>
  <si>
    <t>Usan Model-driven Engineering para hacer un motor 2D para juegos basados en físicas</t>
  </si>
  <si>
    <t>Cogen un juego de mesa y lo hacen juego de ordenador.</t>
  </si>
  <si>
    <t>Usan model-driven development (MDD) en desarrollo de videojuegos pervasivos</t>
  </si>
  <si>
    <t>DSL para mejorar la comunicacion entre diseñadores y programadores a la hora de definir economias. El caso de estudio es hipotetico</t>
  </si>
  <si>
    <t>El workflow para aplicar lo del 68.</t>
  </si>
  <si>
    <t>Evaluación de usar el 68</t>
  </si>
  <si>
    <t>Case study del 68</t>
  </si>
  <si>
    <t>Aplicar MDD al desarrollo de juegos</t>
  </si>
  <si>
    <t>Un survey (empirical) sobre como de bien va MDD en game dev</t>
  </si>
  <si>
    <t>UI/UX. sistema jugar con los ojos como input al guitar hero</t>
  </si>
  <si>
    <t>CEUR-WS</t>
  </si>
  <si>
    <t>This article discusses the relationship between the user interface (UI) and the game world in computer games for developers and users.</t>
  </si>
  <si>
    <t>Herramienta para la creacion y ejecucion de dialogos en videojuegos</t>
  </si>
  <si>
    <t>Authos have studied the application design patterns in FPS game to enhance reusability, maintainability, and extensibility of game development.</t>
  </si>
  <si>
    <t>Evaluar la UX desde una perspectiva cultural y emocional del jugador, lo que llaman  hedonic factors</t>
  </si>
  <si>
    <t>visión por computador que analiza todo lo que puede de tu cara (qué mira, expresiones, etc) para actuar en consecuencia en un juego</t>
  </si>
  <si>
    <t>Approach de MDE y SPL para desarrollar videojuegos arcade. Consiguen hacer el Bubble Bobble en unas horas</t>
  </si>
  <si>
    <t>Desarrollan una copia de bomberman pero con mejor UI y hacen un questionario a 65 personas para confirmarlo</t>
  </si>
  <si>
    <t>Una conversacion entre desarrolladores sobre QA testing en EA. NO entra como artículo científico, pero puede ser relevante en la discussion</t>
  </si>
  <si>
    <t>Australia</t>
  </si>
  <si>
    <t>cogen GameFlow, un modelo para sacar heuristicas de videojuegos, y lo hacen específico para RTS consiguiendo más métricas</t>
  </si>
  <si>
    <t xml:space="preserve">Authors presented a unified model for the analysis of UX in a video game context with main focus on the characterisation of playability thanks to a series of attributes and properties to measure it. Furthermore, they have proposed a mechanism for analysing experience based on different points of view called ‘Facets of Playability’. </t>
  </si>
  <si>
    <t>Arreglan bugs en runtime.</t>
  </si>
  <si>
    <t>SciTePress</t>
  </si>
  <si>
    <t>Seguridad en juegos online y evaluan los exploits que puede haber desde el cliente</t>
  </si>
  <si>
    <t>Ejemplo de mal testeo en Activision y software tradicional</t>
  </si>
  <si>
    <t>IBM</t>
  </si>
  <si>
    <t>An approach based on Petri nets is proposed for the design process of video games</t>
  </si>
  <si>
    <t>Relative Total</t>
  </si>
  <si>
    <t>Name</t>
  </si>
  <si>
    <t>#Papers</t>
  </si>
  <si>
    <t>Publisher name</t>
  </si>
  <si>
    <t>#Publications</t>
  </si>
  <si>
    <t>ACM '98</t>
  </si>
  <si>
    <t>Others</t>
  </si>
  <si>
    <t>SE Topic</t>
  </si>
  <si>
    <t>Empirical Method</t>
  </si>
  <si>
    <t>Case Study</t>
  </si>
  <si>
    <t>Research Approach</t>
  </si>
  <si>
    <t>Index</t>
  </si>
  <si>
    <t>Method</t>
  </si>
  <si>
    <t>Generic topic</t>
  </si>
  <si>
    <t>Apostolos et al.</t>
  </si>
  <si>
    <t xml:space="preserve">La comunidad está muy dispersa. </t>
  </si>
  <si>
    <t>Coger los de Apostolos y comparar</t>
  </si>
  <si>
    <t>No (0)</t>
  </si>
  <si>
    <t>To Some Extent (0.5)</t>
  </si>
  <si>
    <t>Yes (1)</t>
  </si>
  <si>
    <t>Our Study</t>
  </si>
  <si>
    <t>13th International Conference on Advances in Computer Entertainment Technology</t>
  </si>
  <si>
    <t>8th Australasian Conference on Interactive Entertainment: Playing the System</t>
  </si>
  <si>
    <t>Authors &amp; Title</t>
  </si>
  <si>
    <t>V. Abeele, B. Zaman, M. Abeele, The unlikeability of a cuddly toy interface: an experimental study of preschoolers’ likeability and usability of a 3D game played with a cuddly toy versus a keyboard</t>
  </si>
  <si>
    <t>V. Alves, T. Camara, C. Alves, Experiences with mobile games product line development at meantime</t>
  </si>
  <si>
    <t>C. Alves, G. Ramalho, A. Damasceno, Challenges in requirements engineering for mobile games development: the meantime case study</t>
  </si>
  <si>
    <t>Amanatiadou, I. van de Weerd, Extending the reference method for game production: a situational approach</t>
  </si>
  <si>
    <t>Ampatzoglou, A. Chatzigeorgiou, Evaluation of object-oriented design patterns in game development</t>
  </si>
  <si>
    <t>W. Barendregt, M.M. Bekker, D.G. Bouwhuis, E. Baauw, Identifying usability and fun problems in a computer game during first use and after some practice</t>
  </si>
  <si>
    <t>D. Bendas, M. Myllyaho, Wireless games – review and experiment</t>
  </si>
  <si>
    <t>L. Bishop, M. Finch, M. Shantz, Designing a PC game engine</t>
  </si>
  <si>
    <t>J. Blow, Game Development – Harder Than You Think</t>
  </si>
  <si>
    <t>M. Bond, R. Beale, What makes a good game?: using reviews to inform design</t>
  </si>
  <si>
    <t>D. Callele, E. Neufeld, K. Schneider, Requirements engineering and the creative process in the video game industry</t>
  </si>
  <si>
    <t>D. Callele, E. Neufeld, K. Schneider, Emotional requirements in video games</t>
  </si>
  <si>
    <t>T.C.S. Cheah, K.W. Ng, A practical implementation of a 3-D game engine</t>
  </si>
  <si>
    <t>F. Chehimi, P. Coulton, R. Edwards, Evolution of 3D mobile games development</t>
  </si>
  <si>
    <t>J. Chen, Flow in games (and everything else)</t>
  </si>
  <si>
    <t>H. Cho, J.S. Yang, Architecture patterns for mobile games product lines</t>
  </si>
  <si>
    <t>Y.J. Choi, Providing novel and useful data for game development using usability expert evaluation and testing</t>
  </si>
  <si>
    <t>S. Cornett, The usability of massively multiplayer online role-playing games: designing for new users</t>
  </si>
  <si>
    <t>M. Cutumisu, C. Onuczko, M. McNaughton, T. Roy, J. Schaeffer, A. Schumacher, J. Siegel, D. Szafron, K. Waugh, M. Carbonaro, H. Duff, S. Gillis, ScriptEase: a generative/adaptive programming paradigm for game scripting</t>
  </si>
  <si>
    <t>H. Desurvire, M Caplan, J.A. Toth, Using heuristics to evaluate the playability of games</t>
  </si>
  <si>
    <t>H. Desurvire, C. Wiberg, Game usability heuristics (PLAY) for evaluating and designing better games – the next iteration</t>
  </si>
  <si>
    <t>H.B. Duh, V.H. Chen, C.B. Tan, Playing different games on different phones: an empirical study on mobile gaming</t>
  </si>
  <si>
    <t>T.V. Evreinova, G. Evreinov, R. Raisam, Non-visual gameplay – making board games easy and fun</t>
  </si>
  <si>
    <t>E. Folmer, Component based game development – a solution to escalating costs and expanding deadlines</t>
  </si>
  <si>
    <t>D. Frost, Ucigame, a java library for games</t>
  </si>
  <si>
    <t>M. Furini, An architecture to easily produce adventure and movie games for the mobile scenario Computers in Entertainment</t>
  </si>
  <si>
    <t>N. Graham, W. Roberts, Toward quality-driven development of 3D computer games</t>
  </si>
  <si>
    <t>Ganchev, T. Kocsis, O. Papadopoulos, G. Fernandez-Aranda, F. Jimenez-Murcia, PlayMancer – a serious gaming 3D environment</t>
  </si>
  <si>
    <t>N. Graham, P. Curzon, G. Doherty, P. Palanque, R. Potter, C. Roast, S.P. Smith, Usability and computer games – working group report</t>
  </si>
  <si>
    <t>J.H. Han, I. Kang, C. Hyun, J.S. Woo, Y.I. Eom, Multi-platform online game design and architecture</t>
  </si>
  <si>
    <t>G. Jacobs, B. Ip, Establishing user requirements: incorporating gamer preferences into interactive games design</t>
  </si>
  <si>
    <t>K. Jegers, Pervasive game flow: understanding player enjoyment in pervasive gaming</t>
  </si>
  <si>
    <t>Z. Jieyi, T. Min, T. Ruofeng, and D. Jinxiang, The platform of quick development of mobile 3D game</t>
  </si>
  <si>
    <t>C.M. Kanode, H.M. Haddad, Software engineering challenges in game development</t>
  </si>
  <si>
    <t>S. Kaur, H.K. Kaura, Design and implementation of a multiplayer bluetooth game</t>
  </si>
  <si>
    <t>H. Korhonen, J. Paavilainen, H. Saarenpää, Expert review method in game evaluations – comparison of two playability heuristic sets</t>
  </si>
  <si>
    <t>H. Korhonen, E.M.I. Koivisto, Playability heuristics for mobile multi-player games</t>
  </si>
  <si>
    <t>H. Korhonen, E.M.I. Koivisto, Playability heuristics for mobile games</t>
  </si>
  <si>
    <t>T. Larrabee, C.L. Mitchell, Gambit: a prototyping approach to video game design</t>
  </si>
  <si>
    <t>S.H. Lee, G.H. Lee, H.H. Cho, D.H. Song, S.Y. Rhew, An empirical model of the game software development processes</t>
  </si>
  <si>
    <t>W.P. Lee, L.J. Liu, J.A. Chiou, A component-based framework to rapidly prototype online chess games for home entertainment</t>
  </si>
  <si>
    <t>H. Lee, T. Park, Design and implementation of an online 3D game engine</t>
  </si>
  <si>
    <t>M.W. Lee, J.M. Lee, Generation and control of game virtual environment</t>
  </si>
  <si>
    <t>M. McNaughton, M. Cutumisu, D. Szafron, J. Schaeffer, J. Redford, D. Parker, ScriptEase: generative design patterns for computer role-playing games</t>
  </si>
  <si>
    <t>Mitchell, K. McGee, Designing storytelling games that encourage narrative play</t>
  </si>
  <si>
    <t>P. Moreno-Ger, J.L. Sierra, I. Martinez-Ortiz, B. FernadezManjon, A documental approach to adventure game development</t>
  </si>
  <si>
    <t>L.M. Nascimento, E.S. de Almeida, S.R. de Lemos Meira, A case study in software product lines – the case of the mobile game domain</t>
  </si>
  <si>
    <t>Natapov, S.J. Castellucci, I.S. MacKenzie, ISO 9241-9 evaluation of video game controllers</t>
  </si>
  <si>
    <t>Nguyen, S.B. Wong, Design patterns for games</t>
  </si>
  <si>
    <t>T. Nummenmaa, J. Kuittinen, J. Holopainen, Simulation as a game design tool</t>
  </si>
  <si>
    <t>E.M.I. Ollila, R. Suomela, J. Holopainen, Using prototypes in early pervasive game development</t>
  </si>
  <si>
    <t>E.B. Passos, J. Weslley, E. Walter, G. Clua, A. Montenegro, L. Murta, Smart composition of game objects using dependency injection</t>
  </si>
  <si>
    <t>M. Peltoniemi, Life-cycle of the games industry – the specificities of creative industries</t>
  </si>
  <si>
    <t>H. Peng, H. Song, Z. Zhang, Y. Chen, X. Zou, L. Xiao, A study on user experience of online games</t>
  </si>
  <si>
    <t>Petrillo, M. Pimenta, F. Trindade, C. Dietrich, What went wrong – a survey of problems in game development</t>
  </si>
  <si>
    <t>A.M. Phelps, D.M. Parks, Fun and Games: Multi-Language Development</t>
  </si>
  <si>
    <t>D. Pinelle, N. Wong, T. Stach, Heuristic evaluation for games: usability principles for video game design</t>
  </si>
  <si>
    <t>D. Pinelle, N. Wong, T. Stach, Using genres to customize usability evaluations of video games</t>
  </si>
  <si>
    <t>P. Piselli, M. Claypool, J. Doyle, Relating cognitive models of computer games to user evaluations of entertainment</t>
  </si>
  <si>
    <t>E.M. Reyno, J.A. Carsí Cubel, Automatic prototyping in model-driven game development</t>
  </si>
  <si>
    <t>El Rhalib, M. Merabti, Y. Shen, Improving game processing in multithreading and multiprocessor architecture</t>
  </si>
  <si>
    <t>T. Roden, I. Parbery, Designing a narrative-based audio only 3D game engine</t>
  </si>
  <si>
    <t>T. Roden, I. Parberry, D. Ducrest, Toward mobile entertainment: a paradigm for narrative-based audio only games</t>
  </si>
  <si>
    <t>R.B. Rookhuiszen, M. Theune, Playful vs. serious instruction giving in a 3D game environment</t>
  </si>
  <si>
    <t>Russell, A.F. Donaldson, P. Sheppard, Tackling online game development problems with a novel network scripting language</t>
  </si>
  <si>
    <t>J.L. González Sánchez, N. Padilla Zea, F. L. Gutiérrez, From usability to playability – introduction to player-centred video game development process</t>
  </si>
  <si>
    <t>W. Scacchi, Free and open source development practices in the game community</t>
  </si>
  <si>
    <t>R. Schaap, R. Bidarra, Towards emotional characters in computer games</t>
  </si>
  <si>
    <t>T. Sellar, User experience in interactive computer game development</t>
  </si>
  <si>
    <t>P. Stacey, J. Nandhakumar, Managing projects in a games factory: temporality and practices</t>
  </si>
  <si>
    <t>P. Stacey, J. Nandhakumar, Opening up to agile games development</t>
  </si>
  <si>
    <t>M.J. Taylor, D. Gresty, M. Baskett, Computer game – flow design</t>
  </si>
  <si>
    <t>T. Tijs, D. Brokken, W. IJsselsteijn, Creating an emotionally adaptive game</t>
  </si>
  <si>
    <t>M.Q. Tran, R. Biddle, Collaboration in serious game development: a case study</t>
  </si>
  <si>
    <t>M. van Lent, W. Swartout, Games: once more, with feeling</t>
  </si>
  <si>
    <t>J. Waldo, Scaling in games and virtual worlds</t>
  </si>
  <si>
    <t>D. Weibel, B. Wissmath, S. Habegger, Y. Steiner, R. Groner, Playing online games against computer- vs. human-controlled opponents: effects on presence, flow, and enjoyment</t>
  </si>
  <si>
    <t>R. Wetzel, R. McCall, A.K. Braun, W. Broll, Guidelines for designing augmented reality games</t>
  </si>
  <si>
    <t>W. White, B. Sowell, J. Gehrke, A. Demers, Declarative processing for computer games</t>
  </si>
  <si>
    <t>W. White, C. Koch, J. Gehrke, A. Demers, Better Scripts, Better Games</t>
  </si>
  <si>
    <t>S. Xu, V. Rajlich, Empirical validation of test-driven pair programming in game development</t>
  </si>
  <si>
    <t>N. Yannakakis, J. Hallam, Capturing player enjoyment in computer games</t>
  </si>
  <si>
    <t>W. Zhang, D. Han, T. Kunz, K.M. Hansen, Mobile game development: object orientation or not</t>
  </si>
  <si>
    <t>W. Zhang, D. Han, T. Kunz, Object-orientation is evil to mobile game - experience from industrial mobile RPGs</t>
  </si>
  <si>
    <t>ACM'98</t>
  </si>
  <si>
    <t>ACM'12</t>
  </si>
  <si>
    <t>Quality score</t>
  </si>
  <si>
    <t>Citation type</t>
  </si>
  <si>
    <t>Not computer</t>
  </si>
  <si>
    <t>S01</t>
  </si>
  <si>
    <t>S02</t>
  </si>
  <si>
    <t>S03</t>
  </si>
  <si>
    <t>S04</t>
  </si>
  <si>
    <t>S05</t>
  </si>
  <si>
    <t>S06</t>
  </si>
  <si>
    <t>S07</t>
  </si>
  <si>
    <t>S08</t>
  </si>
  <si>
    <t>S09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</si>
  <si>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</si>
  <si>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</si>
  <si>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</si>
  <si>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</si>
  <si>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</si>
  <si>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</si>
  <si>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</si>
  <si>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</si>
  <si>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</si>
  <si>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</si>
  <si>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</si>
  <si>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</si>
  <si>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</si>
  <si>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</si>
  <si>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</si>
  <si>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</si>
  <si>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</si>
  <si>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</si>
  <si>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</si>
  <si>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</si>
  <si>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</si>
  <si>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</si>
  <si>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</si>
  <si>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</si>
  <si>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</si>
  <si>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</si>
  <si>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</si>
  <si>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</si>
  <si>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</si>
  <si>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</si>
  <si>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</si>
  <si>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</si>
  <si>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</si>
  <si>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</si>
  <si>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</si>
  <si>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</si>
  <si>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</si>
  <si>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</si>
  <si>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</si>
  <si>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</si>
  <si>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</si>
  <si>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</si>
  <si>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</si>
  <si>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</si>
  <si>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</si>
  <si>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</si>
  <si>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</si>
  <si>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</si>
  <si>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</si>
  <si>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</si>
  <si>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</si>
  <si>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</si>
  <si>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</si>
  <si>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</si>
  <si>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</si>
  <si>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</si>
  <si>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</si>
  <si>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</si>
  <si>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</si>
  <si>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</si>
  <si>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</si>
  <si>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</si>
  <si>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</si>
  <si>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</si>
  <si>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</si>
  <si>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</si>
  <si>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</si>
  <si>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</si>
  <si>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</si>
  <si>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</si>
  <si>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</si>
  <si>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</si>
  <si>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</si>
  <si>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</si>
  <si>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</si>
  <si>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Included</t>
  </si>
  <si>
    <t>Le hacen un survey a gamers de juegos de carreras. Cuenta como comercial? Está analizando el mercado…</t>
  </si>
  <si>
    <t>Lo prueban haciendo un mod de un juego comercial con la propia herramienta de modeado de Bioware, cuenta?</t>
  </si>
  <si>
    <t>Average Q</t>
  </si>
  <si>
    <t>Topic</t>
  </si>
  <si>
    <t>Testing/Debugging</t>
  </si>
  <si>
    <t>Requirements/Specification</t>
  </si>
  <si>
    <t>Coding Tools &amp; Techniques</t>
  </si>
  <si>
    <t>Programming Environments</t>
  </si>
  <si>
    <t>Korea</t>
  </si>
  <si>
    <t>Apostolos</t>
  </si>
  <si>
    <t>Relative Total Apostolos</t>
  </si>
  <si>
    <t>5.1.1</t>
  </si>
  <si>
    <t>5.1.2</t>
  </si>
  <si>
    <t>5.1.3</t>
  </si>
  <si>
    <t>5.1.4</t>
  </si>
  <si>
    <t>5.2.1</t>
  </si>
  <si>
    <t>5.2.2</t>
  </si>
  <si>
    <t>5.2.3</t>
  </si>
  <si>
    <t>5.2.4</t>
  </si>
  <si>
    <t>5.2.5</t>
  </si>
  <si>
    <t>5.2.6</t>
  </si>
  <si>
    <t>5.2.7</t>
  </si>
  <si>
    <t>5.2.8</t>
  </si>
  <si>
    <t>5.2.9</t>
  </si>
  <si>
    <t>5.3.1</t>
  </si>
  <si>
    <t>5.3.2</t>
  </si>
  <si>
    <t>5.3.3</t>
  </si>
  <si>
    <t>5.3.4</t>
  </si>
  <si>
    <t>5.3.5</t>
  </si>
  <si>
    <t>5.3.6</t>
  </si>
  <si>
    <t>5.3.7</t>
  </si>
  <si>
    <t>Publications</t>
  </si>
  <si>
    <t>Link/DOI</t>
  </si>
  <si>
    <t>A Survey on the State of the Practice in Video Game Software Development</t>
  </si>
  <si>
    <t>Apostolos et al. all</t>
  </si>
  <si>
    <t>Apostolos et al. All</t>
  </si>
  <si>
    <t>Design tools and techniques</t>
  </si>
  <si>
    <t>Software/program verification</t>
  </si>
  <si>
    <t>Distribution, maintenance and enhacement</t>
  </si>
  <si>
    <t>Metrics</t>
  </si>
  <si>
    <t>Software architecture</t>
  </si>
  <si>
    <t>Interoperability</t>
  </si>
  <si>
    <t>Software reuse</t>
  </si>
  <si>
    <t>Miscellaneous</t>
  </si>
  <si>
    <t>After 2009</t>
  </si>
  <si>
    <t>Implementation
(11)</t>
  </si>
  <si>
    <t>Design
(33)</t>
  </si>
  <si>
    <t>General
(2)</t>
  </si>
  <si>
    <t>Management
(12)</t>
  </si>
  <si>
    <t>Analysis
(9)</t>
  </si>
  <si>
    <t>Quality
(18)</t>
  </si>
  <si>
    <t>topic</t>
  </si>
  <si>
    <t>2009-11</t>
  </si>
  <si>
    <t>2012-14</t>
  </si>
  <si>
    <t>2015-17</t>
  </si>
  <si>
    <t>2018-2021</t>
  </si>
  <si>
    <t>Games-as-a-service: Conflicted identities on the new front-line of video game development</t>
  </si>
  <si>
    <t>https://journals.sagepub.com/doi/pdf/10.1177/1461444821995815</t>
  </si>
  <si>
    <t>GaaS son un problema para los desarrolladores, que cambian su forma de trabajar y verse a si mismos y cierran comunicaciones con desarrolladores de GaaP</t>
  </si>
  <si>
    <t>10.1109/MIC.2014.22</t>
  </si>
  <si>
    <t>Toward Gaming as a Service</t>
  </si>
  <si>
    <t>Hablan de que se tiende a GaaS, pero entienden GaaS como jugar en la nube  (eg: Stadia)</t>
  </si>
  <si>
    <t>10.1109/CSCI54926.2021.00367</t>
  </si>
  <si>
    <t>Evolution of Software Development in the Video Game Industry</t>
  </si>
  <si>
    <t>Pintaza, pero no podemos acceder al paper.</t>
  </si>
  <si>
    <t>10.1002/joe.21982</t>
  </si>
  <si>
    <t>Software as a service: Lessons from the video game industry</t>
  </si>
  <si>
    <t>Hablan de cómo funciona GaaS y por qué es un buen modelo de negocio y se deberían adaptar cosas de este a SaaS.</t>
  </si>
  <si>
    <t>TALKING ABOUT GAAS AND VGD EVOLUTION</t>
  </si>
  <si>
    <t>Related work</t>
  </si>
  <si>
    <t>Videogames as Software</t>
  </si>
  <si>
    <t>EVOLUTION OF SOFTWARE DEVELOPMENT IN THE VIDEO GAME INDUSTRY</t>
  </si>
  <si>
    <t>doi.org/10.1145/2983468.2983501</t>
  </si>
  <si>
    <t>https://dl.acm.org/doi/pdf/10.1145/1984674.1984676?casa_token=-qLdqCuXIHgAAAAA:VYLyd0VXepnYsPYvmI53eoKkOVSIaM4PVr-fEAf3OHwkX1EOyNCRysDgD77vGrBM63D4GRxgZg</t>
  </si>
  <si>
    <t>https://doi.org/10.1016/j.jss.2020.110846</t>
  </si>
  <si>
    <t>https://dl.acm.org/doi/pdf/10.1145/3341215.3354647?casa_token=XSHbQyegQMAAAAAA:9kuVRmipBkUx120tQBffmcvFrVIxpmMNkXdhXu1mz9jadj_Qu6eAgB5lQP1kHubTeJrLKpLwJA</t>
  </si>
  <si>
    <t>https://pdf.sciencedirectassets.com/271539/1-s2.0-S0950584921X00031/1-s2.0-S0950584921000252/main.pdf?X-Amz-Security-Token=IQoJb3JpZ2luX2VjEAIaCXVzLWVhc3QtMSJHMEUCIQCH6chWhiyr9i9YncRj0RkHFCfcpcnpGEW%2FAZiYg3g61gIgLCw7T2xKuePgBtMlk5lsNTy5qdeDnPH5cgibrr%2Figk8q1QQIiv%2F%2F%2F%2F%2F%2F%2F%2F%2F%2FARAFGgwwNTkwMDM1NDY4NjUiDK4OEVlqn1qcY%2Bd5MiqpBAatzdWz2jodzZ0UGhT2Mxa69e%2FEc1Am5cjYtq35UgDt8JTx4FWAaxGPNGX9hSf%2BN%2FkH%2BzDLxPb6HYO4KLrBa8KwOCZwb%2FLOuXrKUfF6Ks3p4lDdUUkKjKC8IQ%2F39Q7rqUYRSEJKoaFLO9WyqRTuwXtXcTL7kGn5QJDhM9tQyZyhdejbCJkIulECs1dZjMy3kcUDxlc0QwTRs%2BmyF%2Fz0CwDKwX78gcOsP%2Bj%2B2QtdPn527SLEQxEyz5JrJv7%2FIBGbceAqHhs4NCJA%2BjEB6EeR%2FsNKmUfdLACdsxnrlE4cIQd5jK62LK%2Br%2FZEeljup5BHhx%2FXOhCHi9Gy9e72btiRqeq2qglm7O8%2B7IJWnugEKjTLmq13Np482u9y1mw9zdwggSLPqY6lqUOu0vpiVq7LsDe%2Fz8yFwUCXL%2FcIssyjcmggOj5XMfoPR5WiYSql1JMyVuUNJiAs1Mw1CxJIeta8ZhnFf4BjxhU42UnVz%2Fo3xjjKHof7%2FOocZO%2FxYEir5VO9MoFF3T6Hr3OJkLeVjDo8ETFDO0eiZvq%2F0p1bXEwGMoVeJ6MhEokS79aIvVl9GW5bokpQJgvFeJzcKxnsAahL7ZxRdbX3f1lvnA0WeAvurZFv8yW44E5Kn%2FOv2EpKb%2BH2q3GCPqoqLxxM5fmz5OCNNLW0tTDeNyPW0DTe1vQwtr0ejJlyysZN3EfW1yQrDCMa76Z421xetRx1L3pCRUBzvyt1GopXnL%2FQKYO8wmpPHmAY6qQFA6H1vaQ%2BWrUVg04keNNknZIAUVtbe2rOni5qF1COvOnmsGdT833qXRBQMSpbpjEbxQL7BaGBd1UzbFsuZr2sR%2BoR0EVQTjBAJqiwy9tFw4IX0vXqFLTIMphoF6BNE2IyydirVWL%2Fu6JWMStkG1gdzE2hbAXgvJ6GkoHyJsC1c2AJM3iIfIqgrujUjbZuVCK7n8tYlDm%2B6H3e1ZoL22XY0b32v%2BRTxnQFd&amp;X-Amz-Algorithm=AWS4-HMAC-SHA256&amp;X-Amz-Date=20220902T102939Z&amp;X-Amz-SignedHeaders=host&amp;X-Amz-Expires=300&amp;X-Amz-Credential=ASIAQ3PHCVTY4QPI5UHC%2F20220902%2Fus-east-1%2Fs3%2Faws4_request&amp;X-Amz-Signature=7ba391582104d5618ef9d5e4f1f161486659869513d55cb5e863d4d8cb9bd747&amp;hash=2ce4f563b9dfd239cec636db49afdbb67bf6992f8fb79a032b3707893738a334&amp;host=68042c943591013ac2b2430a89b270f6af2c76d8dfd086a07176afe7c76c2c61&amp;pii=S0950584921000252&amp;tid=spdf-4ff0da54-816a-46a9-a0d5-47d414ff74ff&amp;sid=6bdfeab84b909447b51bfa626e13f0559ca9gxrqb&amp;type=client&amp;ua=52535553585f0a580507&amp;rr=744590d6ea058684</t>
  </si>
  <si>
    <t>https://ieeexplore.ieee.org/stamp/stamp.jsp?arnumber=9799134&amp;casa_token=WCcJ6YmYNAQAAAAA:GR6yBjuqt2-dZWyAG5BuEqvD1TuMhqjzbyQF6eMwEp-1sIp9ngyND__Xq5o-0IUmdjOxuCg&amp;tag=1</t>
  </si>
  <si>
    <t>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t>
  </si>
  <si>
    <t>https://ieeexplore.ieee.org/stamp/stamp.jsp?arnumber=7968010&amp;casa_token=iBa1un6EcBMAAAAA:iSpnZ7JerqJqngglna0vCKNtgTLmyg6o6uPPJK39OcKa-68VwWKM6M1jZm9JOd5wEXjMbqE&amp;tag=1</t>
  </si>
  <si>
    <t>https://dl.acm.org/doi/pdf/10.1145/2568225.2568226?casa_token=BJxLWeIb6HcAAAAA:7RSNndGTG9Ep1jwpNlIO-h-um6Fra2ydKzRPgNgWxas9o8pBUYja3O0mWKtCMQo4wzN2Yp6Ubg</t>
  </si>
  <si>
    <t>survey to game dev professionals of diverse departments on Game Development Processes, Sustainability and Metrics</t>
  </si>
  <si>
    <t>study with 14 interviewees and 364 survey respondents. The study elicited substantial differences between video game development and other software development. Videos games make up a significant part of modern software development, yet software engineering researchers in the past have made little effort to empirically study games. Our results suggest that games have significant differences from “traditional” softwaredevelopment, and this paper contributes an empirical foundation on which to understand those differences. In a larger sense, this work represents a step towards understanding software development not as a homogenous whole, but instead as a rich tapestry of varyingpractices involving diverse people across diverse domains</t>
  </si>
  <si>
    <t>SLR: This paper aimed at summarizing the current state of the art concerning scientific research on software engineering for computer games. In order to achieve this goal we performed a systematic literature review, which is considered to be the first step of the evidence-based research paradigm.</t>
  </si>
  <si>
    <t>https://pdf.sciencedirectassets.com/278654/1-s2.0-S1875952118X00032/1-s2.0-S1875952117300927/main.pdf?X-Amz-Security-Token=IQoJb3JpZ2luX2VjEDgaCXVzLWVhc3QtMSJHMEUCIEMtddZCMITQmR%2BMhuezLj%2F54TFOYZ0WY97%2BOFbnzSutAiEAhBH15BDWY6mlcytE4GAh3jzfNszu9Lgiyd9TRAyzcF0q1QQIwP%2F%2F%2F%2F%2F%2F%2F%2F%2F%2FARAFGgwwNTkwMDM1NDY4NjUiDP8twFrJrQYw344NPyqpBHNUkRD%2Bn%2FL6xgfNMaFraFkCHdCEsW4z%2FwNKjRWsCce7fLVPCPHdQjF5jMxp4tQFJ3fVYn9nFtcpC9zJCi2sCz3laenmbUhawmLjrxHB%2BImJRzMQHZgKRdh2c7Yw0VRwB%2F45xp1FP8LYGxc9xYc0m4XzQlShvdFREzbY9tWlfWp8eT0Xb76mZ2yhQ%2BjzPpPaREAO5DujsaJG9vh5cRyHGH0LVeZ5Rry%2B3r8RQP2m3B%2FV0zAYFQ2OmlucgqAMSipD5Kz%2FKmGa%2FCJvkVZ4fh9HfM40Sl%2FQY7IWfF2anVE0ZjY7dUz5veHKniqFm88UcGvwhPnsRJePWUMCy%2FXTtb2HzVyfv5kNvj%2FG851yXXTRmyQh9eiwsu74WvnTXAQ8U2v9ASpSNEYv1APqCi%2F%2Bmaw19%2FAmSfmCLrfy173dZwmdOj6bjDUYk1FiM8QDacX30QmtlK5L8LJdu%2BATU8yHwa6PGJpKOLbe07CX0kNoaMUMxzyL1pLIfQeDxti8MhvG3cygqB994rHBJQ%2BQE9LhMtUc2i08ykTiaAx990%2B7%2FfvNKySGdhwRTd3T288sDpRAM09Ais2oSV1b0DxGY8rfPsY9mwxfGf9dhrf9EanuBh1AJl3M6ch%2FB%2F52WPNzwJruUNB0SZDz0WHuhfSISoUu5vPKy9ge5gej9cBO3rCAZk7vPk%2Fai9HnL%2Fvu0gXcBgAMhljSvqUGO2TawMFXf%2FsTaTHGv1gT7Do1z1UvFl8wgoTTmAY6qQGFbui5QoSZ0edX6%2BdwZvBsDG0fCFk4DlD4KZvR07%2FSlMhOQBS32gg%2BHchAyIR0%2BGI99yeFsRdzsRMTAWUlvMppVTAl%2FT2VTClTBjayUMTMYG7p%2BF%2Fy3%2B1tbzwJKWU8QnzG79QhfXlFuwg9LtdTEqnqVnKJZYhv3%2BrVI8xaRwMjMBpeKTa%2F4PSMzL4Cj8RwCB8m%2BEHwDT%2FbROKAhPIfrVXAZ%2FN53rf0sDwV&amp;X-Amz-Algorithm=AWS4-HMAC-SHA256&amp;X-Amz-Date=20220904T154159Z&amp;X-Amz-SignedHeaders=host&amp;X-Amz-Expires=300&amp;X-Amz-Credential=ASIAQ3PHCVTY6AYKLCFB%2F20220904%2Fus-east-1%2Fs3%2Faws4_request&amp;X-Amz-Signature=afe9a542414061c694c42814947152f1ca7ae8b55072a23f896b32560ca563d6&amp;hash=b3500a95e7d483ad4772128de1411839505775833e86175428ade68e199cf705&amp;host=68042c943591013ac2b2430a89b270f6af2c76d8dfd086a07176afe7c76c2c61&amp;pii=S1875952117300927&amp;tid=spdf-dc2083a5-86a8-42ae-9630-bc7a0e20dde7&amp;sid=3270a7d84b01f14d975818361bfd0215e8a3gxrqb&amp;type=client&amp;ua=52535451055a5f0d5903&amp;rr=7457d51c9e33666c</t>
  </si>
  <si>
    <t>initial analysis of a systematic literature review that aims to explore how previous research treats the inherent duality of video game development.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</si>
  <si>
    <t xml:space="preserve"> analyzed 200 postmortems from 1997 to 2019, resulting in 927 problems divided into 20 types. Contribution: state of the practice for researchers to understand and study video-game development problems and suggestions to help practitioners to avoid the most common problems</t>
  </si>
  <si>
    <t>https://pdf.sciencedirectassets.com/278654/1-s2.0-S1875952121X0002X/1-s2.0-S1875952121000185/main.pdf?X-Amz-Security-Token=IQoJb3JpZ2luX2VjEDcaCXVzLWVhc3QtMSJIMEYCIQDT%2B5u50feJbw6D1K4G%2B%2BMTJ7%2BemfTdMr00YH110a0uJAIhAMxOOmElAHUDBhdK7ffMTYVcce1SOxuRJxuweg4AKcj7KtUECMD%2F%2F%2F%2F%2F%2F%2F%2F%2F%2FwEQBRoMMDU5MDAzNTQ2ODY1IgwQwFBqagp8mRZd8M0qqQQiSkKQeACqcProC%2FmN24QFnRIIS1uqRbgQv%2B91zjhYzB70Msf4M%2BcoyHBrmdzuFvCABcMD4rBdnMUQjvacL3F82DK5S8ArO%2ByUS%2B7Bv6vWUYkCB4SyF1xTV7GEo7fw%2BgBmZip2bf5hR2AyolDG9kplpG1OZ3HFjkewdZjcYMT4MgbrUYHwBTNFyAO3Pz722HQ4H4pexOwUGmU14PKX%2F2E0tRDn42DhLOZ915bCcmAQEM5xbNne1ITXzkxxr%2BglsgLLG3KupKQUAnQSwhttL%2Bzq3%2B4QHWCbad4u2dYH4qyHHnEPBeonF0HaNJyJdhaggjwuKwfLlKcz4arVK4yHlC7NoWuPkOF%2B8g70B4wGcZevi7E43QOB7S9Az%2FkwDHqMqxFch%2B3gx%2FC0yMhCrN1juB4pwO16ZjRZRTeXRP8wB49YSop5dyMr72ZFcIoiFvAItq5Uq5vAW9e%2FfEX8F1u9rdSXFdK%2FBax6cS%2BY4buNqntlNHNPEf0NdkaN%2BBVZB3Vm1Y2ZurFFyWez2L4mmqJpqeZZZ6l0hjnHArSjOl3STrjhlsF3l1HjoNGq3%2BuNtGWQ54QbvmKTW8bliz0P%2Bjipkc9YA4rOoHAUsGoWwcNGTTO9kUR82e%2BtaG6eT2%2FNyY3L%2Fhpn7W2Zis5quNOITJy55nRY%2Fo3KNpK8qG00CWZ%2FcR%2FSSCRNwYL25RjnJgTwANmY6eOSJYsl61dFCOrmm34Wiyp%2F%2BhY51mahzNkeMOrr0pgGOqgB6mNhwf8CO1KSIKqZsfGqqVldoiEDRzS%2BBh8pRDCIK0UIlqMVRJ8Hlvl%2F3d7Wn1ilPPd8fq48XRYnS07B1ZEi2RWyieXBmAyOfDqPP1DVl2eN4JNglmSZ8l0OtqT90ApoBdH43AZRgxJtYP2mzvmqlGBTTrPHvb%2FbShWgd5NIKt4lSeE1DLw0mrowQr8H7kgvrdRWTqN%2Br4ZtnDFy%2FatI2yTSzcoSI0ux&amp;X-Amz-Algorithm=AWS4-HMAC-SHA256&amp;X-Amz-Date=20220904T155109Z&amp;X-Amz-SignedHeaders=host&amp;X-Amz-Expires=300&amp;X-Amz-Credential=ASIAQ3PHCVTY4YC4NI7C%2F20220904%2Fus-east-1%2Fs3%2Faws4_request&amp;X-Amz-Signature=3e3325e44df199eee16a477b17eadb669ca5a22cb3246f5172172a7b6d320542&amp;hash=1d36ef1ca78db854f39d29d34c0ee92a14f85394f07d6999a4adab38269d3e9b&amp;host=68042c943591013ac2b2430a89b270f6af2c76d8dfd086a07176afe7c76c2c61&amp;pii=S1875952121000185&amp;tid=spdf-0cc9fb2a-d0c5-43f2-9889-c7be8776a211&amp;sid=3270a7d84b01f14d975818361bfd0215e8a3gxrqb&amp;type=client&amp;ua=52535451045d560c0202&amp;rr=7457e28bbd73666c</t>
  </si>
  <si>
    <t>existing research on game development lacks a comprehensive analysis of how game mechanics could benefit from the field of software architecture. Slr on architectures in game mechanics. Conclusion: a valuable avenue for future research in the field is the generalization of architectural solutions around specific types of mechanics and formalizing the use of software engineering for game mechanics</t>
  </si>
  <si>
    <t>https://dl.acm.org/doi/pdf/10.1145/2896958.2896960?casa_token=YIG98VkFCuEAAAAA:eOtKoJzVHPdLsAxS7CgzDnRchJoUyrU43PSVSpSmdOTFFPxuaTH5E_vNRJ-7ag912BWRRZ1ySA</t>
  </si>
  <si>
    <t>https://ieeexplore.ieee.org/stamp/stamp.jsp?arnumber=7000032&amp;casa_token=c7py7LOF5WcAAAAA:u-_TpXEkPjJSpA-XLQwDnxwu-1Chz_PwBx6fG0zi99YI4vbykeDaxN1TJWFdRjteUNHi8xk</t>
  </si>
  <si>
    <t xml:space="preserve"> slr on the state of the art research in Software Engineering for Pervasive Games in last 5 years. Results: growing interest in research in this area in recent years</t>
  </si>
  <si>
    <t>https://dl.acm.org/doi/pdf/10.1145/3365000?casa_token=ukVqZe9H674AAAAA:SzwkvYxglcrwlFEfLQBO_Zo6PPEDcWp8R3hNMOD-S9hIekF2XgrpqJQDpeaKk1BZG7J8xLKJaQ</t>
  </si>
  <si>
    <t xml:space="preserve"> state-of-art of MDGD research based on a literature review of 26 approaches in the field</t>
  </si>
  <si>
    <t>online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t>
  </si>
  <si>
    <t>Survey with participants on the first results of a national survey in the Austrian games industry. The results of the survey showed that the Austrian games industry is organized in a set of small and young studios with the trend to ad-hoc and flexible development processes and limitations in systematic method support. results: game developers rely primarily on flexible, iterative development processes like Scrum and other agile techniques and favor interaction-focused sketching and user testing instead of object-oriented modeling tools and automated testing</t>
  </si>
  <si>
    <t xml:space="preserve"> survey on grey literature of software engineering processes in video game industry from 20 postmortem project analyses. result: Iterative practices are increasing and are applied to at least 65% of projects in which 45% of this projects explicitly adopted Agile practices. However, waterfall process is still applied at least 30% of projects. </t>
  </si>
  <si>
    <t>Possible cite in the conclussions. "the primary evolution in the game development industry is the necessity of addressing the rapidly increasing complexity required to finish a modern game"</t>
  </si>
  <si>
    <t xml:space="preserve"> qualitative and quantitative study on a broad suite of 60 OSS projects. results confirm the existence of significant differences between game and non-game development, in terms of how project resources are organized and in the diversity of developers’ specializations.  game developers responding survey perceive more difficulties than other developers when reusing code as well as performing automated testing, and they lack a clear overview of their system’s requirements</t>
  </si>
  <si>
    <t>https://dl.acm.org/doi/pdf/10.1145/3196398.3196418?casa_token=B5hoPle9MrsAAAAA:iJ7YGJ6YVpQ1hpychD8JTTi_NvPjW4iZwVDA0TFrM6SYfXpjaJxU4THI8GA4s8P8rkAsH1z4KQ</t>
  </si>
  <si>
    <t>Full Text</t>
  </si>
  <si>
    <t># Papers</t>
  </si>
  <si>
    <t>Selection Criteria</t>
  </si>
  <si>
    <t>Talaria: In-engine synchronisation for seamless migration of mobile edge gaming instances</t>
  </si>
  <si>
    <t>CoNEXT 2021 - Proceedings of the 17th International Conference on emerging Networking EXperiments and Technologies</t>
  </si>
  <si>
    <t>https://www.scopus.com/inward/record.uri?eid=2-s2.0-85121602567&amp;doi=10.1145%2f3485983.3494848&amp;partnerID=40&amp;md5=1fdd843d07471b9f62fc3af7569b61fd</t>
  </si>
  <si>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</si>
  <si>
    <t>Design of a gamification strategy to intervene in social and human factors associated with software process improvement change resistance</t>
  </si>
  <si>
    <t>https://www.scopus.com/inward/record.uri?eid=2-s2.0-85128323188&amp;doi=10.1049%2fsfw2.12045&amp;partnerID=40&amp;md5=b390c4be572068435d85fe532ebd53de</t>
  </si>
  <si>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</si>
  <si>
    <t>Designing a Serious Game to Promote Visitors' Engagement in a Science Museum Exhibition</t>
  </si>
  <si>
    <t>https://www.scopus.com/inward/record.uri?eid=2-s2.0-85124027936&amp;doi=10.1145%2f3492724.3492732&amp;partnerID=40&amp;md5=f11c64831c3d7a884725334fad0dd4cf</t>
  </si>
  <si>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</si>
  <si>
    <t>WhatShapeWhatColor: Designing a Puzzle Game to Elicit the Field Dependence-Independence Cognitive Style</t>
  </si>
  <si>
    <t>https://www.scopus.com/inward/record.uri?eid=2-s2.0-85125641369&amp;doi=10.1145%2f3503823.3503861&amp;partnerID=40&amp;md5=83d2744dbbbf3f39bee1025ee97aa451</t>
  </si>
  <si>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</si>
  <si>
    <t>A Qest to Engage Computer Science Students: Using Dungeons and Dragons for Developing Sof Skills</t>
  </si>
  <si>
    <t>https://www.scopus.com/inward/record.uri?eid=2-s2.0-85129672867&amp;doi=10.1145%2f3507923.3507927&amp;partnerID=40&amp;md5=ac36e6e5674059f4d87b0453bcc5a7c2</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</si>
  <si>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</si>
  <si>
    <t>Design and Evaluation of a Game-based Language Learning Web Application for English Language Learners in Thailand</t>
  </si>
  <si>
    <t>29th International Conference on Computers in Education Conference, ICCE 2021 - Proceedings</t>
  </si>
  <si>
    <t>https://www.scopus.com/inward/record.uri?eid=2-s2.0-85126584389&amp;partnerID=40&amp;md5=96437401fd3d1e06e8e8b9618e493f28</t>
  </si>
  <si>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</si>
  <si>
    <t>Developing an Adaptive AI Agent using Supervised and Reinforcement Learning with Monte Carlo Tree Search in FightingICE</t>
  </si>
  <si>
    <t>https://www.scopus.com/inward/record.uri?eid=2-s2.0-85128935123&amp;doi=10.1145%2f3507623.3507629&amp;partnerID=40&amp;md5=2cfec9d349e77373c353df43dd704ac6</t>
  </si>
  <si>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</si>
  <si>
    <t>PathOS+: A new realm in expert evaluation</t>
  </si>
  <si>
    <t>CHI PLAY 2021 - Extended Abstracts of the 2021 Annual Symposium on Computer-Human Interaction in Play</t>
  </si>
  <si>
    <t>https://www.scopus.com/inward/record.uri?eid=2-s2.0-85118425510&amp;doi=10.1145%2f3450337.3483495&amp;partnerID=40&amp;md5=e7030972459788fb46b7b5805676614a</t>
  </si>
  <si>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</si>
  <si>
    <t>It's Getting out of Control in This Forum: Analyzing Gender-Based Aggression on a Containment Thread for an Open Game Development</t>
  </si>
  <si>
    <t>Proceedings of the 39th ACM International Conference on the Design of Communication: Building Coalitions. Worldwide, SIGDOC 2021</t>
  </si>
  <si>
    <t>https://www.scopus.com/inward/record.uri?eid=2-s2.0-85118151039&amp;doi=10.1145%2f3472714.3473649&amp;partnerID=40&amp;md5=ea6d670416f70bce14628e84e3571084</t>
  </si>
  <si>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</si>
  <si>
    <t>UIST 2021 - Proceedings of the 34th Annual ACM Symposium on User Interface Software and Technology</t>
  </si>
  <si>
    <t>https://www.scopus.com/inward/record.uri?eid=2-s2.0-85118204672&amp;doi=10.1145%2f3472749.3474824&amp;partnerID=40&amp;md5=8637be16b47e300bbbaa27b14b3be897</t>
  </si>
  <si>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 2021 ACM.</t>
  </si>
  <si>
    <t>Research on flattening style design of game interface based on cognitive psychology</t>
  </si>
  <si>
    <t>https://www.scopus.com/inward/record.uri?eid=2-s2.0-85120523820&amp;doi=10.1145%2f3482632.3482708&amp;partnerID=40&amp;md5=4ba2d1b6a1924e0f1f7c20750f8180db</t>
  </si>
  <si>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</si>
  <si>
    <t>The Effect of Visual Reward and Punishment in Mobile Game on Game Experience</t>
  </si>
  <si>
    <t>Proceedings - 2021 International Seminar on Application for Technology of Information and Communication: IT Opportunities and Creativities for Digital Innovation and Communication within Global Pandemic, iSemantic 2021</t>
  </si>
  <si>
    <t>https://www.scopus.com/inward/record.uri?eid=2-s2.0-85118942009&amp;doi=10.1109%2fiSemantic52711.2021.9573227&amp;partnerID=40&amp;md5=a1845c1ab7c34e407059911877e04e4b</t>
  </si>
  <si>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</si>
  <si>
    <t>Game updates enhance players' engagement: A case of DOTA2</t>
  </si>
  <si>
    <t>https://www.scopus.com/inward/record.uri?eid=2-s2.0-85120896787&amp;doi=10.1145%2f3485190.3485209&amp;partnerID=40&amp;md5=d0182cdb41494fad06b46037364ad934</t>
  </si>
  <si>
    <t>A computer game to teach finite-state machine artificial intelligence to first-year undergraduates</t>
  </si>
  <si>
    <t>ICCSE 2021 - IEEE 16th International Conference on Computer Science and Education</t>
  </si>
  <si>
    <t>https://www.scopus.com/inward/record.uri?eid=2-s2.0-85118920100&amp;doi=10.1109%2fICCSE51940.2021.9569277&amp;partnerID=40&amp;md5=dce1cfd207d183579c4aa5357a76cfdb</t>
  </si>
  <si>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</si>
  <si>
    <t>Modular Reinforcement Learning Framework for Learners and Educators</t>
  </si>
  <si>
    <t>https://www.scopus.com/inward/record.uri?eid=2-s2.0-85118269187&amp;doi=10.1145%2f3472538.3472583&amp;partnerID=40&amp;md5=ac7c7609ebc8ff42bb2827804ae06d03</t>
  </si>
  <si>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</si>
  <si>
    <t>Grounded Theory of Accessible Game Development</t>
  </si>
  <si>
    <t>https://www.scopus.com/inward/record.uri?eid=2-s2.0-85118249228&amp;doi=10.1145%2f3472538.3472567&amp;partnerID=40&amp;md5=201752fec630fa270c6ecb08b530d616</t>
  </si>
  <si>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</si>
  <si>
    <t>Improving the Discoverability of Indie Games by Leveraging their Similarity to Top-Selling Games: Identifying Important Requirements of a Recommender System</t>
  </si>
  <si>
    <t>https://www.scopus.com/inward/record.uri?eid=2-s2.0-85118240625&amp;doi=10.1145%2f3472538.3472548&amp;partnerID=40&amp;md5=a5d8cca0a0a7412f7ffe386fbc8d00c4</t>
  </si>
  <si>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 2021 ACM.</t>
  </si>
  <si>
    <t>Community support or funding amount: Actual contribution of reward-based crowdfunding to market success of video game projects on kickstarter</t>
  </si>
  <si>
    <t>Sustainability (Switzerland)</t>
  </si>
  <si>
    <t>https://www.scopus.com/inward/record.uri?eid=2-s2.0-85113229061&amp;doi=10.3390%2fsu13169195&amp;partnerID=40&amp;md5=8086e5b4694064295dfe5211a2888342</t>
  </si>
  <si>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</si>
  <si>
    <t>community dynamics; crowdsourcing; market conditions; project assessment; software</t>
  </si>
  <si>
    <t>Study on Multi-Directional Gravity Liquid Simulation Applied to 3D Computer Generated Images</t>
  </si>
  <si>
    <t>4th IEEE International Conference on Knowledge Innovation and Invention 2021, ICKII 2021</t>
  </si>
  <si>
    <t>https://www.scopus.com/inward/record.uri?eid=2-s2.0-85118986297&amp;doi=10.1109%2fICKII51822.2021.9574735&amp;partnerID=40&amp;md5=e091f2fd388bdf3cfd4b919feb5d9957</t>
  </si>
  <si>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</si>
  <si>
    <t>A Model for Developing Emotional Computer Game Experiences Based on Physiological Measurements</t>
  </si>
  <si>
    <t>https://www.scopus.com/inward/record.uri?eid=2-s2.0-85118225499&amp;doi=10.1145%2f3478472.3478477&amp;partnerID=40&amp;md5=df983c50bf89a123d0926d203069651b</t>
  </si>
  <si>
    <t>A Tale of Creativity and Struggles: Team Practices for Bottom-Up Innovation in Virtual Game Jams</t>
  </si>
  <si>
    <t>https://www.scopus.com/inward/record.uri?eid=2-s2.0-85132443062&amp;doi=10.1145%2f3449150&amp;partnerID=40&amp;md5=7fde9f684235bf25ee84df607a199dad</t>
  </si>
  <si>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</si>
  <si>
    <t>Designing narrative-focused role-playing games for visualization literacy in young children</t>
  </si>
  <si>
    <t>https://www.scopus.com/inward/record.uri?eid=2-s2.0-85100382987&amp;doi=10.1109%2fTVCG.2020.3030464&amp;partnerID=40&amp;md5=798c19055c94733b704a2a710d840188</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</si>
  <si>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</si>
  <si>
    <t>E-Guess: Usability Evaluation for Educational Games [(E-Guess: Evaluación de usabilidad para juegos educativos)]</t>
  </si>
  <si>
    <t>RIED-Revista Iberoamericana de Educacion a Distancia</t>
  </si>
  <si>
    <t>https://www.scopus.com/inward/record.uri?eid=2-s2.0-85117076709&amp;doi=10.5944%2fried.24.1.27690&amp;partnerID=40&amp;md5=249e81276d316da7caa93acf7dd6a5aa</t>
  </si>
  <si>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</si>
  <si>
    <t>Proceedings - 2021 International Conference on Computational Science and Computational Intelligence, CSCI 2021</t>
  </si>
  <si>
    <t>https://www.scopus.com/inward/record.uri?eid=2-s2.0-85133945903&amp;doi=10.1109%2fCSCI54926.2021.00367&amp;partnerID=40&amp;md5=df0dae5a16cc822ce61caa4a62e1c7b9</t>
  </si>
  <si>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</si>
  <si>
    <t>Reinforcement Learning Methods to Evaluate the Impact of AI Changes in Game Design</t>
  </si>
  <si>
    <t>17th AAAI Conference on Artificial Intelligence and Interactive Digital Entertainment, AIIDE 2021</t>
  </si>
  <si>
    <t>https://www.scopus.com/inward/record.uri?eid=2-s2.0-85129845215&amp;partnerID=40&amp;md5=226f8afc1d6baf0100e8d20f105cfd08</t>
  </si>
  <si>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</si>
  <si>
    <t>Impact of Review Sentiment and Magnitude on Customers' Recommendations for Video Games</t>
  </si>
  <si>
    <t>2021 International Conference on Computational Performance Evaluation, ComPE 2021</t>
  </si>
  <si>
    <t>https://www.scopus.com/inward/record.uri?eid=2-s2.0-85128960643&amp;doi=10.1109%2fComPE53109.2021.9752380&amp;partnerID=40&amp;md5=924e907999b321f483b2ff9d4a5a2546</t>
  </si>
  <si>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</si>
  <si>
    <t>Development of Online Teaching Tools for Engineering: Immersive Virtual Reality Application for Manipulation of a Vertical Milling Machine Using Unity</t>
  </si>
  <si>
    <t>Future of Educational Innovation Workshop Series - Machine Learning-Driven Digital Technologies for Educational Innovation Workshop 2021</t>
  </si>
  <si>
    <t>https://www.scopus.com/inward/record.uri?eid=2-s2.0-85128370981&amp;doi=10.1109%2fIEEECONF53024.2021.9733774&amp;partnerID=40&amp;md5=4713bbddb4a500828a25eac43705c0fb</t>
  </si>
  <si>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</si>
  <si>
    <t>Handwriting Image Generation by Adversarial Training</t>
  </si>
  <si>
    <t>Proceedings - 2021 3rd International Conference on Machine Learning, Big Data and Business Intelligence, MLBDBI 2021</t>
  </si>
  <si>
    <t>https://www.scopus.com/inward/record.uri?eid=2-s2.0-85128185827&amp;doi=10.1109%2fMLBDBI54094.2021.00130&amp;partnerID=40&amp;md5=2e6508cada53905e00d81850a0943716</t>
  </si>
  <si>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</si>
  <si>
    <t>Performance Analysis and Improvement of Deep Q Network in Pommerman Agent Based on Compound Training Method</t>
  </si>
  <si>
    <t>https://www.scopus.com/inward/record.uri?eid=2-s2.0-85128164175&amp;doi=10.1109%2fMLBDBI54094.2021.00132&amp;partnerID=40&amp;md5=dbd65b0c10049ed8a254733aef679aa9</t>
  </si>
  <si>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</si>
  <si>
    <t>A Dynamic Access Control Model Based on Game Theory for the Cloud</t>
  </si>
  <si>
    <t>2021 IEEE Global Communications Conference, GLOBECOM 2021 - Proceedings</t>
  </si>
  <si>
    <t>https://www.scopus.com/inward/record.uri?eid=2-s2.0-85127249981&amp;doi=10.1109%2fGLOBECOM46510.2021.9685619&amp;partnerID=40&amp;md5=8b3437276fc9e0b0b9c6f7a41ea79246</t>
  </si>
  <si>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</si>
  <si>
    <t>Use of Game Development and Serious Games for the Purpose of Education and Learning</t>
  </si>
  <si>
    <t>Proceedings - 2021 3rd International Conference on Advances in Computing, Communication Control and Networking, ICAC3N 2021</t>
  </si>
  <si>
    <t>https://www.scopus.com/inward/record.uri?eid=2-s2.0-85127012746&amp;doi=10.1109%2fICAC3N53548.2021.9725397&amp;partnerID=40&amp;md5=e56ecfe4769369a54365cde447fc05ca</t>
  </si>
  <si>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</si>
  <si>
    <t>Link game recognition system based on image recognition</t>
  </si>
  <si>
    <t>Proceedings of 2021 IEEE 2nd International Conference on Information Technology, Big Data and Artificial Intelligence, ICIBA 2021</t>
  </si>
  <si>
    <t>https://www.scopus.com/inward/record.uri?eid=2-s2.0-85126885326&amp;doi=10.1109%2fICIBA52610.2021.9687931&amp;partnerID=40&amp;md5=9ffea389fef4f9eb084a5eb07405524d</t>
  </si>
  <si>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</si>
  <si>
    <t>Using trajectory compression rate to predict changes in cybersickness in virtual reality games</t>
  </si>
  <si>
    <t>Proceedings - 2021 IEEE International Symposium on Mixed and Augmented Reality, ISMAR 2021</t>
  </si>
  <si>
    <t>https://www.scopus.com/inward/record.uri?eid=2-s2.0-85126395133&amp;doi=10.1109%2fISMAR52148.2021.00028&amp;partnerID=40&amp;md5=dced021239d1507e80126f4040e15982</t>
  </si>
  <si>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</si>
  <si>
    <t>Development of a Serious Game for the Purpose of Education and Learning</t>
  </si>
  <si>
    <t>Proceedings of the 8th International Conference on Signal Processing and Integrated Networks, SPIN 2021</t>
  </si>
  <si>
    <t>https://www.scopus.com/inward/record.uri?eid=2-s2.0-85126210670&amp;doi=10.1109%2fSPIN52536.2021.9566120&amp;partnerID=40&amp;md5=9a4bcc6ec8585b9ea4cda01968b4509d</t>
  </si>
  <si>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</si>
  <si>
    <t>Adapting Procedural Content Generation to Player Personas Through Evolution</t>
  </si>
  <si>
    <t>2021 IEEE Symposium Series on Computational Intelligence, SSCI 2021 - Proceedings</t>
  </si>
  <si>
    <t>https://www.scopus.com/inward/record.uri?eid=2-s2.0-85125812573&amp;doi=10.1109%2fSSCI50451.2021.9659880&amp;partnerID=40&amp;md5=fdee784009f0492dc207b577e4e09ef8</t>
  </si>
  <si>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</si>
  <si>
    <t>Positioning game review as a crucial element of game user feedback in the ongoing development of independent video games</t>
  </si>
  <si>
    <t>Computers in Human Behavior Reports</t>
  </si>
  <si>
    <t>https://www.scopus.com/inward/record.uri?eid=2-s2.0-85125678650&amp;doi=10.1016%2fj.chbr.2021.100077&amp;partnerID=40&amp;md5=013403fab668f8ed3f5b96994c3cc749</t>
  </si>
  <si>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</si>
  <si>
    <t>Automated game testing using computer vision methods</t>
  </si>
  <si>
    <t>Proceedings - 2021 36th IEEE/ACM International Conference on Automated Software Engineering Workshops, ASEW 2021</t>
  </si>
  <si>
    <t>https://www.scopus.com/inward/record.uri?eid=2-s2.0-85125674883&amp;doi=10.1109%2fASEW52652.2021.00024&amp;partnerID=40&amp;md5=6d26ab96f58fbbd0c5bb3ee80727f9a4</t>
  </si>
  <si>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</si>
  <si>
    <t>The Analysis of Time Series Forecasting on Resource Provision of Cloud-based Game Servers</t>
  </si>
  <si>
    <t>Proceedings - 2021 IEEE International Conference on Big Data, Big Data 2021</t>
  </si>
  <si>
    <t>https://www.scopus.com/inward/record.uri?eid=2-s2.0-85125351662&amp;doi=10.1109%2fBigData52589.2021.9671521&amp;partnerID=40&amp;md5=8c54f6494ed25ff8d777baf2abac5bf1</t>
  </si>
  <si>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</si>
  <si>
    <t>Alice Adventures in Computingland: A review</t>
  </si>
  <si>
    <t>2021 22nd International Arab Conference on Information Technology, ACIT 2021</t>
  </si>
  <si>
    <t>https://www.scopus.com/inward/record.uri?eid=2-s2.0-85125339313&amp;doi=10.1109%2fACIT53391.2021.9677413&amp;partnerID=40&amp;md5=ba2b5f2bf911656413dacd6a67a87ce4</t>
  </si>
  <si>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</si>
  <si>
    <t>Organizing a Content Profile for a Large, Heterogeneous Collection of Interactive Projects</t>
  </si>
  <si>
    <t>https://www.scopus.com/inward/record.uri?eid=2-s2.0-85125332835&amp;doi=10.1109%2fBigData52589.2021.9671904&amp;partnerID=40&amp;md5=003f0e443d85b3bd440f28d1cb0e1a5b</t>
  </si>
  <si>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</si>
  <si>
    <t>Random placement algorithm of Military game based on Fisher-Yates</t>
  </si>
  <si>
    <t>Proceedings of the 33rd Chinese Control and Decision Conference, CCDC 2021</t>
  </si>
  <si>
    <t>https://www.scopus.com/inward/record.uri?eid=2-s2.0-85125181222&amp;doi=10.1109%2fCCDC52312.2021.9602548&amp;partnerID=40&amp;md5=1800ac06bd2622ef6c1123968620ca73</t>
  </si>
  <si>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</si>
  <si>
    <t>The optimization and improvement of bridge game system</t>
  </si>
  <si>
    <t>https://www.scopus.com/inward/record.uri?eid=2-s2.0-85125178138&amp;doi=10.1109%2fCCDC52312.2021.9602528&amp;partnerID=40&amp;md5=12f7397f16b2fd5d8ee9456defac616c</t>
  </si>
  <si>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</si>
  <si>
    <t>Sentiment Analysis of Video Game Console Pre-launching Tweets Using Python</t>
  </si>
  <si>
    <t>7th International Conference on Computing, Engineering and Design, ICCED 2021</t>
  </si>
  <si>
    <t>https://www.scopus.com/inward/record.uri?eid=2-s2.0-85125083654&amp;doi=10.1109%2fICCED53389.2021.9664856&amp;partnerID=40&amp;md5=9e5428071d869701a44d7335d73f2af0</t>
  </si>
  <si>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</si>
  <si>
    <t>Sensor-Based Emotion Tracking System for Computer Games</t>
  </si>
  <si>
    <t>ICAC 2021 - 3rd International Conference on Advancements in Computing, Proceedings</t>
  </si>
  <si>
    <t>https://www.scopus.com/inward/record.uri?eid=2-s2.0-85125009407&amp;doi=10.1109%2fICAC54203.2021.9671181&amp;partnerID=40&amp;md5=d2ec9bdb643d69f9c02e88722b3227b2</t>
  </si>
  <si>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</si>
  <si>
    <t>Application of game design elements on higher education in Computer Science</t>
  </si>
  <si>
    <t>Proceedings - 2021 16th International Conference on Electronics Computer and Computation, ICECCO 2021</t>
  </si>
  <si>
    <t>https://www.scopus.com/inward/record.uri?eid=2-s2.0-85124952330&amp;doi=10.1109%2fICECCO53203.2021.9663756&amp;partnerID=40&amp;md5=4dac2bb1e761f95efde393af216fe0cd</t>
  </si>
  <si>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</si>
  <si>
    <t>Application of AI in video games to improve game building</t>
  </si>
  <si>
    <t>Proceedings - 2021 IEEE 10th International Conference on Communication Systems and Network Technologies, CSNT 2021</t>
  </si>
  <si>
    <t>https://www.scopus.com/inward/record.uri?eid=2-s2.0-85124694484&amp;doi=10.1109%2fCSNT51715.2021.9509685&amp;partnerID=40&amp;md5=871bd8676c95a63d855a760ce543d4c9</t>
  </si>
  <si>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</si>
  <si>
    <t>Gamifying Darkness - Design and Development of a Serious Game to Treat Nyctophobia</t>
  </si>
  <si>
    <t>https://www.scopus.com/inward/record.uri?eid=2-s2.0-85124676305&amp;partnerID=40&amp;md5=366c8f96cb8d96ee7c9e180f7a452a97</t>
  </si>
  <si>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</si>
  <si>
    <t>Developing a Video Game Accessibility Toolkit for the Deaf and Hearing Impaired</t>
  </si>
  <si>
    <t>https://www.scopus.com/inward/record.uri?eid=2-s2.0-85124672603&amp;partnerID=40&amp;md5=486f78cbf022d65e78dd9a26afe9fbd7</t>
  </si>
  <si>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</si>
  <si>
    <t>A proposal for combining reinforcement learning and behavior trees for regression testing over gameplay metrics</t>
  </si>
  <si>
    <t>https://www.scopus.com/inward/record.uri?eid=2-s2.0-85124667676&amp;partnerID=40&amp;md5=00d051981781ca748d0e4fe62ca7f46c</t>
  </si>
  <si>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</si>
  <si>
    <t>The Role Playing Games from Classic to Modern: Future Perspective</t>
  </si>
  <si>
    <t>2021 IEEE Symposium on Industrial Electronics and Applications, ISIEA 2021</t>
  </si>
  <si>
    <t>https://www.scopus.com/inward/record.uri?eid=2-s2.0-85124654965&amp;doi=10.1109%2fISIEA51897.2021.9509982&amp;partnerID=40&amp;md5=ca48681515fa7790cf0eb5d0e2300f22</t>
  </si>
  <si>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</si>
  <si>
    <t>Using a Serious Video Game to Support the Learning of Tree Traversals</t>
  </si>
  <si>
    <t>Proceedings - 2021 9th International Conference in Software Engineering Research and Innovation, CONISOFT 2021</t>
  </si>
  <si>
    <t>https://www.scopus.com/inward/record.uri?eid=2-s2.0-85124460172&amp;doi=10.1109%2fCONISOFT52520.2021.00040&amp;partnerID=40&amp;md5=3073ada624bfe1ef9ecca6190e9533d0</t>
  </si>
  <si>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</si>
  <si>
    <t>Leaper: Video Game Development on Android Devices with Cross-Device Interaction</t>
  </si>
  <si>
    <t>Proceedings of the 2021 IEEE Sciences and Humanities International Research Conference, SHIRCON 2021</t>
  </si>
  <si>
    <t>https://www.scopus.com/inward/record.uri?eid=2-s2.0-85124397689&amp;doi=10.1109%2fSHIRCON53068.2021.9652333&amp;partnerID=40&amp;md5=2eced48ab9cd5f89c378039f8a2a85d1</t>
  </si>
  <si>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</si>
  <si>
    <t>The Role of Machine Learning in Game Development Domain - A Review of Current Trends and Future Directions</t>
  </si>
  <si>
    <t>DICTA 2021 - 2021 International Conference on Digital Image Computing: Techniques and Applications</t>
  </si>
  <si>
    <t>https://www.scopus.com/inward/record.uri?eid=2-s2.0-85124326912&amp;doi=10.1109%2fDICTA52665.2021.9647261&amp;partnerID=40&amp;md5=ba9912c27d5b1f66681bc0fc2aef3b68</t>
  </si>
  <si>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</si>
  <si>
    <t>Games by End-Users: Analyzing Development Environments</t>
  </si>
  <si>
    <t>https://www.scopus.com/inward/record.uri?eid=2-s2.0-85124046918&amp;doi=10.1109%2fSBGames54170.2021.00018&amp;partnerID=40&amp;md5=4b2dfe93d03308c6f18ac992a5ccf13e</t>
  </si>
  <si>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</si>
  <si>
    <t>ColorShapeLinks: A board game AI competition for educators and students</t>
  </si>
  <si>
    <t>Computers and Education: Artificial Intelligence</t>
  </si>
  <si>
    <t>https://www.scopus.com/inward/record.uri?eid=2-s2.0-85123987531&amp;doi=10.1016%2fj.caeai.2021.100014&amp;partnerID=40&amp;md5=cfb778938611ad6571f4a9fc670108a7</t>
  </si>
  <si>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</si>
  <si>
    <t>Exploring the Impact of Non-conventional Gamification Elements on Student Motivation and Engagement</t>
  </si>
  <si>
    <t>https://www.scopus.com/inward/record.uri?eid=2-s2.0-85123848569&amp;doi=10.1109%2fFIE49875.2021.9637199&amp;partnerID=40&amp;md5=5627bcfeded4eb84df4814fd264e545e</t>
  </si>
  <si>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</si>
  <si>
    <t>Presenting Do-it, a method to teach students how to perform systematic mappings - A example case of its first use</t>
  </si>
  <si>
    <t>https://www.scopus.com/inward/record.uri?eid=2-s2.0-85123842886&amp;doi=10.1109%2fFIE49875.2021.9637316&amp;partnerID=40&amp;md5=fecbf5210f8752a30e7dc6e387244e39</t>
  </si>
  <si>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</si>
  <si>
    <t>BlocklyPar: From sequential to parallel with block-based visual programming</t>
  </si>
  <si>
    <t>https://www.scopus.com/inward/record.uri?eid=2-s2.0-85123833517&amp;doi=10.1109%2fFIE49875.2021.9637261&amp;partnerID=40&amp;md5=fe0f079b3a0e4c5721bb569077c5bcdf</t>
  </si>
  <si>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</si>
  <si>
    <t>Code Saga - A Mobile Serious Game for Learning Programming</t>
  </si>
  <si>
    <t>Proceedings of the 2021 IEEE International Conference on Internet of Things and Intelligence Systems, IoTaIS 2021</t>
  </si>
  <si>
    <t>https://www.scopus.com/inward/record.uri?eid=2-s2.0-85123770518&amp;doi=10.1109%2fIoTaIS53735.2021.9628484&amp;partnerID=40&amp;md5=29fa0ba7d044b8265ea29a492cc62719</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</si>
  <si>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</si>
  <si>
    <t>Changing the Game: Adapting Capture the Flag to Underrepresented Groups</t>
  </si>
  <si>
    <t>2021 Research on Equity and Sustained Participation in Engineering, Computing, and Technology, RESPECT 2021 - Conference Proceedings</t>
  </si>
  <si>
    <t>https://www.scopus.com/inward/record.uri?eid=2-s2.0-85123611314&amp;doi=10.1109%2fRESPECT51740.2021.9620717&amp;partnerID=40&amp;md5=08c87e86e1c57fd6fd6be91249a651c8</t>
  </si>
  <si>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</si>
  <si>
    <t>What you see is what you get? - Relating eye-tracking metrics to students' attention to game elements</t>
  </si>
  <si>
    <t>https://www.scopus.com/inward/record.uri?eid=2-s2.0-85123540923&amp;doi=10.1109%2fFIE49875.2021.9637372&amp;partnerID=40&amp;md5=57c2d3e5a5cbce041aba77f2494856b6</t>
  </si>
  <si>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</si>
  <si>
    <t>Beat Time: Dance Game with Motion Detection and Face Recognition</t>
  </si>
  <si>
    <t>Proceedings of the 2021 IEEE Engineering International Research Conference, EIRCON 2021</t>
  </si>
  <si>
    <t>https://www.scopus.com/inward/record.uri?eid=2-s2.0-85123385111&amp;doi=10.1109%2fEIRCON52903.2021.9613348&amp;partnerID=40&amp;md5=6d7254ceddd9059baa94210a24a4c38f</t>
  </si>
  <si>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</si>
  <si>
    <t>Analyzing Psychological Gamers Profile through Progressive Gaming and Artificial Intelligence</t>
  </si>
  <si>
    <t>2021 9th International Conference on Reliability, Infocom Technologies and Optimization (Trends and Future Directions), ICRITO 2021</t>
  </si>
  <si>
    <t>https://www.scopus.com/inward/record.uri?eid=2-s2.0-85123384907&amp;doi=10.1109%2fICRITO51393.2021.9596185&amp;partnerID=40&amp;md5=9bcb190eb5ba5bfa84d53134eeefc5ff</t>
  </si>
  <si>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</si>
  <si>
    <t>ARSOCCER: Development of a Multiplayer Real Time Videogame with Augmented Reality and Knowledge Based Agents</t>
  </si>
  <si>
    <t>https://www.scopus.com/inward/record.uri?eid=2-s2.0-85123359566&amp;doi=10.1109%2fEIRCON52903.2021.9613312&amp;partnerID=40&amp;md5=a3d6ddf47c7308495ca9c68cacb1807d</t>
  </si>
  <si>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</si>
  <si>
    <t>Attitudes Towards Free-to-Play Revenue Models Among Finnish Gamers</t>
  </si>
  <si>
    <t>https://www.scopus.com/inward/record.uri?eid=2-s2.0-85123317288&amp;partnerID=40&amp;md5=b20b39a7befdc0a23884f3e449ebafa6</t>
  </si>
  <si>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</si>
  <si>
    <t>Adaptation of Gamification as a Man-Machine Interface to Franchise Management System</t>
  </si>
  <si>
    <t>ISMSIT 2021 - 5th International Symposium on Multidisciplinary Studies and Innovative Technologies, Proceedings</t>
  </si>
  <si>
    <t>https://www.scopus.com/inward/record.uri?eid=2-s2.0-85123283509&amp;doi=10.1109%2fISMSIT52890.2021.9604580&amp;partnerID=40&amp;md5=45d95df221dc102ccdf976741c0e18a7</t>
  </si>
  <si>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</si>
  <si>
    <t>An Idea Generation Tool for Designing Behavior Change Games</t>
  </si>
  <si>
    <t>Proceedings of the IEEE International Conference on Requirements Engineering</t>
  </si>
  <si>
    <t>https://www.scopus.com/inward/record.uri?eid=2-s2.0-85123196830&amp;doi=10.1109%2fRE51729.2021.00068&amp;partnerID=40&amp;md5=1f77ae77dab3d2cf3c15a212e57286eb</t>
  </si>
  <si>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</si>
  <si>
    <t>ARAIG And Minecraft: A COVID-19 Workaround</t>
  </si>
  <si>
    <t>https://www.scopus.com/inward/record.uri?eid=2-s2.0-85123195614&amp;doi=10.1109%2fISCC53001.2021.9631428&amp;partnerID=40&amp;md5=93e414385a98d6b69beeff1ae250f061</t>
  </si>
  <si>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</si>
  <si>
    <t>Developing a Game Engine in C# Programming Language</t>
  </si>
  <si>
    <t>2021 44th International Convention on Information, Communication and Electronic Technology, MIPRO 2021 - Proceedings</t>
  </si>
  <si>
    <t>https://www.scopus.com/inward/record.uri?eid=2-s2.0-85123049940&amp;doi=10.23919%2fMIPRO52101.2021.9596801&amp;partnerID=40&amp;md5=5a486739f17b933b1200bb8969e9443f</t>
  </si>
  <si>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</si>
  <si>
    <t>Game Development for the Elderly: Experiences from Usability Tests in the Wild</t>
  </si>
  <si>
    <t>https://www.scopus.com/inward/record.uri?eid=2-s2.0-85123049415&amp;doi=10.23919%2fMIPRO52101.2021.9596921&amp;partnerID=40&amp;md5=77e30dff6f479db058c76aae729bd896</t>
  </si>
  <si>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</si>
  <si>
    <t>Task Decomposition of Network Services for Deploying in Heterogeneous Network Computing Nodes</t>
  </si>
  <si>
    <t>IEEE International Workshop on Computer Aided Modeling and Design of Communication Links and Networks, CAMAD</t>
  </si>
  <si>
    <t>https://www.scopus.com/inward/record.uri?eid=2-s2.0-85123015291&amp;doi=10.1109%2fCAMAD52502.2021.9617805&amp;partnerID=40&amp;md5=6919a246d2414687d4bfa5d62a830f19</t>
  </si>
  <si>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</si>
  <si>
    <t>Playing with the Sun: A Virtual Physics Experience for Nuclear Fusion Experimentation and Learning</t>
  </si>
  <si>
    <t>https://www.scopus.com/inward/record.uri?eid=2-s2.0-85122965559&amp;doi=10.1109%2fCoG52621.2021.9619003&amp;partnerID=40&amp;md5=fe2b043636e7fbe2e3c559b602f313b5</t>
  </si>
  <si>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</si>
  <si>
    <t>Policy Fusion for Adaptive and Customizable Reinforcement Learning Agents</t>
  </si>
  <si>
    <t>https://www.scopus.com/inward/record.uri?eid=2-s2.0-85122960379&amp;doi=10.1109%2fCoG52621.2021.9618983&amp;partnerID=40&amp;md5=526816cbcad8a497a1c5fae66e77456b</t>
  </si>
  <si>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</si>
  <si>
    <t>The Experience, Dynamics and Artifacts Framework: Towards a Holistic Model for Designing Serious and Entertainment Games</t>
  </si>
  <si>
    <t>https://www.scopus.com/inward/record.uri?eid=2-s2.0-85122931102&amp;doi=10.1109%2fCoG52621.2021.9619144&amp;partnerID=40&amp;md5=af0350ed0b9145163bc272a6dde1e2a0</t>
  </si>
  <si>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</si>
  <si>
    <t>Improving Playtesting Coverage via Curiosity Driven Reinforcement Learning Agents</t>
  </si>
  <si>
    <t>https://www.scopus.com/inward/record.uri?eid=2-s2.0-85122915132&amp;doi=10.1109%2fCoG52621.2021.9619048&amp;partnerID=40&amp;md5=b200ac59f5df19c7d24c543a9335cf4b</t>
  </si>
  <si>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</si>
  <si>
    <t>DERCA Tool: A Set of Tests for Analysis of Elderly Dexterity in Information and Communications Technologies</t>
  </si>
  <si>
    <t>https://www.scopus.com/inward/record.uri?eid=2-s2.0-85121874343&amp;doi=10.1007%2f978-3-030-91421-9_18&amp;partnerID=40&amp;md5=fba828945255fa2790e27c0bd7bd92a6</t>
  </si>
  <si>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</si>
  <si>
    <t>When Player Communities Revolt Against the Developer: A Study of Pokémon GO and Diablo Immortal</t>
  </si>
  <si>
    <t>https://www.scopus.com/inward/record.uri?eid=2-s2.0-85121849963&amp;doi=10.1007%2f978-3-030-91983-2_15&amp;partnerID=40&amp;md5=bd9b02c62997ef3ae893afdd99958148</t>
  </si>
  <si>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</si>
  <si>
    <t>Data-Driven Agile Requirements Elicitation through the Lenses of Situational Method Engineering</t>
  </si>
  <si>
    <t>https://www.scopus.com/inward/record.uri?eid=2-s2.0-85121679210&amp;doi=10.1109%2fRE51729.2021.00045&amp;partnerID=40&amp;md5=40da3d892eac004202d1aa72a3e93ecb</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</si>
  <si>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</si>
  <si>
    <t>Using gamification and flipped classroom for remote/virtual labs for engineering students</t>
  </si>
  <si>
    <t>https://www.scopus.com/inward/record.uri?eid=2-s2.0-85121648862&amp;doi=10.34190%2fEEL.21.082&amp;partnerID=40&amp;md5=331a7fb4f921152984bb990180f11bd3</t>
  </si>
  <si>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</si>
  <si>
    <t>A systematic review of using reflective design features in game-based learning</t>
  </si>
  <si>
    <t>https://www.scopus.com/inward/record.uri?eid=2-s2.0-85120713068&amp;doi=10.34190%2fGBL.21.099&amp;partnerID=40&amp;md5=0c42a78cc3174e6e99f9f6e3854478fe</t>
  </si>
  <si>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</si>
  <si>
    <t>Comparing design-based and agile methodologies in educational game development</t>
  </si>
  <si>
    <t>https://www.scopus.com/inward/record.uri?eid=2-s2.0-85120693178&amp;doi=10.34190%2fGBL.21.062&amp;partnerID=40&amp;md5=a2cf55cc03d89cb245746be0b6e5fc30</t>
  </si>
  <si>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</si>
  <si>
    <t>Toward the implementation of escape room games in an educational context</t>
  </si>
  <si>
    <t>https://www.scopus.com/inward/record.uri?eid=2-s2.0-85120688587&amp;doi=10.34190%2fGBL.21.125&amp;partnerID=40&amp;md5=17515422d3b7bfeb09a8bf9d21807cc7</t>
  </si>
  <si>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</si>
  <si>
    <t>You can't escape learning, but maybe you can get out of the room! - Game-based learning for programming education</t>
  </si>
  <si>
    <t>https://www.scopus.com/inward/record.uri?eid=2-s2.0-85120686252&amp;doi=10.34190%2fGBL.21.044&amp;partnerID=40&amp;md5=4a5dc0023c9f52812cfd2735b5d698cf</t>
  </si>
  <si>
    <t>Digital game-based examination for sensor placement in context of an Industry 4.0 lecture using the Unity 3D engine - a case study</t>
  </si>
  <si>
    <t>Procedia Manufacturing</t>
  </si>
  <si>
    <t>https://www.scopus.com/inward/record.uri?eid=2-s2.0-85120643502&amp;doi=10.1016%2fj.promfg.2021.10.077&amp;partnerID=40&amp;md5=164a85966a96c8293f5e3c2041bb57c1</t>
  </si>
  <si>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</si>
  <si>
    <t>Periodontopathies Prevention in Children Through the Digitalization of Play Activities</t>
  </si>
  <si>
    <t>https://www.scopus.com/inward/record.uri?eid=2-s2.0-85120534002&amp;doi=10.1007%2f978-3-030-90241-4_41&amp;partnerID=40&amp;md5=e0ac12f410d207f784a3abc7ef9c68e3</t>
  </si>
  <si>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</si>
  <si>
    <t>ADDiagnosis: Support Tool for Psychologists in the Diagnosis of Attention Deficit Disorder in Children</t>
  </si>
  <si>
    <t>https://www.scopus.com/inward/record.uri?eid=2-s2.0-85120522378&amp;doi=10.1007%2f978-3-030-90241-4_15&amp;partnerID=40&amp;md5=a33c17e429233f69071e107dca7493c5</t>
  </si>
  <si>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</si>
  <si>
    <t>Dynamic Game-Based Computation Offloading and Resource Allocation in LEO-Multiaccess Edge Computing</t>
  </si>
  <si>
    <t>https://www.scopus.com/inward/record.uri?eid=2-s2.0-85119952657&amp;doi=10.1155%2f2021%2f9486818&amp;partnerID=40&amp;md5=547a3f1d98e26b1c21bae0a8a17e4aa6</t>
  </si>
  <si>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</si>
  <si>
    <t>Critical Art with Brain-Computer Interfaces: Philosophical Reflections from Neuromatic Game Art Project</t>
  </si>
  <si>
    <t>https://www.scopus.com/inward/record.uri?eid=2-s2.0-85119877052&amp;doi=10.1007%2f978-3-030-90328-2_38&amp;partnerID=40&amp;md5=940e218d3fcec04dab8f1968fed65ad7</t>
  </si>
  <si>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</si>
  <si>
    <t>Development of ‘School Nocturnble’: A Sensitive Game with Eye Trackers</t>
  </si>
  <si>
    <t>https://www.scopus.com/inward/record.uri?eid=2-s2.0-85119826397&amp;doi=10.1007%2f978-3-030-90176-9_63&amp;partnerID=40&amp;md5=448d6af801978805b7227d16417652fc</t>
  </si>
  <si>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</si>
  <si>
    <t>Computing for girls in elementary school in Brazil: A mapping of literature</t>
  </si>
  <si>
    <t>https://www.scopus.com/inward/record.uri?eid=2-s2.0-85118918095&amp;partnerID=40&amp;md5=e97043304c36e0051d91d79e7c30e963</t>
  </si>
  <si>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</si>
  <si>
    <t>Phishing video game to validate the principles of persuasion in university students</t>
  </si>
  <si>
    <t>27th Annual Americas Conference on Information Systems, AMCIS 2021</t>
  </si>
  <si>
    <t>https://www.scopus.com/inward/record.uri?eid=2-s2.0-85118609767&amp;partnerID=40&amp;md5=72ca8baebba087a9ba771b2b8a798797</t>
  </si>
  <si>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</si>
  <si>
    <t>Empirical comparisons for combining balancing and feature selection strategies for characterizing football players using FIFA video game system</t>
  </si>
  <si>
    <t>https://www.scopus.com/inward/record.uri?eid=2-s2.0-85118603993&amp;doi=10.1109%2fACCESS.2021.3124931&amp;partnerID=40&amp;md5=a6b102711118cf4542d57d1ad310420f</t>
  </si>
  <si>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</si>
  <si>
    <t>Intelligent Resource Allocation and Task Offloading Model for IoT Applications in Fog Networks: A Game-Theoretic Approach</t>
  </si>
  <si>
    <t>IEEE Transactions on Emerging Topics in Computational Intelligence</t>
  </si>
  <si>
    <t>https://www.scopus.com/inward/record.uri?eid=2-s2.0-85118533787&amp;doi=10.1109%2fTETCI.2021.3102214&amp;partnerID=40&amp;md5=36c67d5b45b73ece713f8bafbd182d7d</t>
  </si>
  <si>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</si>
  <si>
    <t>End-to-end SLA management in federated clouds</t>
  </si>
  <si>
    <t>International Journal of Cloud Computing</t>
  </si>
  <si>
    <t>https://www.scopus.com/inward/record.uri?eid=2-s2.0-85117124445&amp;doi=10.1504%2fIJCC.2021.118011&amp;partnerID=40&amp;md5=73b710ea1a7a1318d9789b2acaab8419</t>
  </si>
  <si>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</si>
  <si>
    <t>Living with Technical Debt - A Perspective from the Video Game Industry</t>
  </si>
  <si>
    <t>Video game development has its own specific nature and problems that differentiate it from general software development. We investigated the influence of these factors in a survey and found a distinct lack of systematic management of technical debt. © 1984-2012 IEEE.</t>
  </si>
  <si>
    <t>Adversarial Reinforcement Learning for Procedural Content Generation</t>
  </si>
  <si>
    <t>https://www.scopus.com/inward/record.uri?eid=2-s2.0-85110984501&amp;doi=10.1109%2fCoG52621.2021.9619053&amp;partnerID=40&amp;md5=cbbe140c66852801584f6e82d24ae8c2</t>
  </si>
  <si>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</si>
  <si>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</si>
  <si>
    <t>Living With Technical Debt-A Perspective From the Video Game Industry</t>
  </si>
  <si>
    <t>Video game development has its own specific nature and problems that differentiate it from general software development. We investigated the influence of these factors in a survey and found a distinct lack of systematic management of technical debt.</t>
  </si>
  <si>
    <t>Game for learning programming logic</t>
  </si>
  <si>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</si>
  <si>
    <t>Scrum VR: Virtual Reality Serious Video Game to Learn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</si>
  <si>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promising.&lt;/p&gt;</t>
  </si>
  <si>
    <t>Inoue, Yuki</t>
  </si>
  <si>
    <t>Indirect innovation management by platform ecosystem governance and positioning: Toward collective ambidexterity in the ecosystems</t>
  </si>
  <si>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</si>
  <si>
    <t>Baeza-Gonzalez, Sebastian</t>
  </si>
  <si>
    <t>Techno-dependencies in video games production: A Chilean case study</t>
  </si>
  <si>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</si>
  <si>
    <t>Software Instruments for Analysis and Visualization of Game-Based Learning Data</t>
  </si>
  <si>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</si>
  <si>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</si>
  <si>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</si>
  <si>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</si>
  <si>
    <t>Real and Virtual Token Economy Applied to Games: A Comparative Study Between Cryptocurrencies</t>
  </si>
  <si>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</si>
  <si>
    <t>Learning to program in middle school: How pair programming helps and hinders intrepid exploration</t>
  </si>
  <si>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</si>
  <si>
    <t>Use Case: Ontologies and RDF-Star for Knowledge Management</t>
  </si>
  <si>
    <t>Experience Report on Teaching Testing through Gamification</t>
  </si>
  <si>
    <t>Code Saga - A Mobile Serious Game For Learning Programming</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</si>
  <si>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</si>
  <si>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Standardizing the Development of Serious Games for Physical Rehabilitation: Conceptual Framework Proposal</t>
  </si>
  <si>
    <t>e25854</t>
  </si>
  <si>
    <t>Architectural Diagram for Educational Games on Agile Methodologies</t>
  </si>
  <si>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</si>
  <si>
    <t>Platform Software Reliability for Cloud Service Continuity - Challenges and Opportunities</t>
  </si>
  <si>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</si>
  <si>
    <t>Blockchain-based public ecosystem for auditing security of software applications</t>
  </si>
  <si>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</si>
  <si>
    <t>Toward the Implementation of Escape Room Games in an Educational Context</t>
  </si>
  <si>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</si>
  <si>
    <t>Co-designing vacant lots using interactive 3D visualizations-Development and application of the Land.Info DSS</t>
  </si>
  <si>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</si>
  <si>
    <t>Gamification of an Educational Environment in Software Engineering: Case Study for Digital Accessibility of People With Disabilities</t>
  </si>
  <si>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</si>
  <si>
    <t>Shortening Feedback Loops in a Live Game Development Environment</t>
  </si>
  <si>
    <t>Student Perspectives on the Purpose of Peer Evaluation During Group Game Development Projects</t>
  </si>
  <si>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</si>
  <si>
    <t>Gamifying Software Engineering Tools to Motivate Computer Science Students to Start and Finish Programming Assignments Earlier</t>
  </si>
  <si>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</si>
  <si>
    <t>Gamification in education: a mixed-methods study of gender on computer science students' academic performance and identity development</t>
  </si>
  <si>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</si>
  <si>
    <t>Mini Programming Worlds: Teaching MDSD via the Hamster Simulator</t>
  </si>
  <si>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</si>
  <si>
    <t>Mobile application based on gamification to promote microlearning in Software Engineering</t>
  </si>
  <si>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</si>
  <si>
    <t>Emergent Narratives in Remote Learning Experiences for Project Based Education</t>
  </si>
  <si>
    <t>The University of Naples Federico II (Italy) offers a nine-month formative training program aimed at software development for the Apple technology ecosystem to (similar to)400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 - ee-learning - 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 - a Challenge - 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</si>
  <si>
    <t>Computerized Dual-Task Testing of Gait Visuomotor and Cognitive Functions in Parkinson's Disease: Test-Retest Reliability and Validity.</t>
  </si>
  <si>
    <t>Frontiers in human neuroscience</t>
  </si>
  <si>
    <t>Fanfarelli, Joey R.</t>
  </si>
  <si>
    <t>Assessing Computational Thinking Pedagogy in Serious Games Through Questionnaires, Think-aloud Testing, and Automated Data Logging</t>
  </si>
  <si>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</si>
  <si>
    <t>Evaluation of Educational Games Usage Satisfaction</t>
  </si>
  <si>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</si>
  <si>
    <t>Serious games for teaching agile methods: A review of multivocal literature</t>
  </si>
  <si>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</si>
  <si>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</si>
  <si>
    <t>Hand gesture recognition using machine learning and infrared information: a systematic literature review</t>
  </si>
  <si>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</si>
  <si>
    <t>Demonstrator Game Showcasing Indoor Positioning via BLE Signal Strength</t>
  </si>
  <si>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</si>
  <si>
    <t>Design and Evaluation of an Engagement Framework for e-Learning Gamification</t>
  </si>
  <si>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</si>
  <si>
    <t>Dyconits: Scaling Minecraft-like Services through Dynamically Managed Inconsistency</t>
  </si>
  <si>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</si>
  <si>
    <t>Towards the Development of Serious Games Accessible for Users with Cognitive Disabilities</t>
  </si>
  <si>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</si>
  <si>
    <t>An empirical study of Q&amp;A websites for game developers</t>
  </si>
  <si>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</si>
  <si>
    <t>A Serious Game Design Framework for Software Developers to Put GDPR into Practice</t>
  </si>
  <si>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</si>
  <si>
    <t>Scaffolding Game Design: Towards Tool Support for Planning Open-Ended Projects in an Introductory Game Design Class</t>
  </si>
  <si>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</si>
  <si>
    <t>Omnidirectional Background Scrolling in High-Level Synthesis Oriented Game Programing Library</t>
  </si>
  <si>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</si>
  <si>
    <t>Redefining the MDA Framework-The Pursuit of a Game Design Ontology</t>
  </si>
  <si>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</si>
  <si>
    <t>Requirements Elicitation for Game-based Language Learning Application</t>
  </si>
  <si>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</si>
  <si>
    <t>CrowdRE in a Governmental Setting: Lessons from Two Case Studies</t>
  </si>
  <si>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</si>
  <si>
    <t>Gamification in freight transportation: extant corpus and future agenda</t>
  </si>
  <si>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</si>
  <si>
    <t>Serious games in business process management: a systematic literature review</t>
  </si>
  <si>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</si>
  <si>
    <t>Advanced Interactive Style Guide for Design Consistency</t>
  </si>
  <si>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</si>
  <si>
    <t>Implementing game requirements using design patterns</t>
  </si>
  <si>
    <t>e2399</t>
  </si>
  <si>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</si>
  <si>
    <t>SCAFFOLDing all abilities into makerspaces: a design framework for universal, accessible and intersectionally inclusive making and learning</t>
  </si>
  <si>
    <t>On the comprehension of application programming interface usability in game engines</t>
  </si>
  <si>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</si>
  <si>
    <t>A Bowling Exergame to Improve Functional Capacity in Older Adults: Co-Design, Development, and Testing to Compare the Progress of Playing Alone Versus Playing With Peers</t>
  </si>
  <si>
    <t>E23423</t>
  </si>
  <si>
    <t>Screenomics: A Framework to Capture and Analyze Personal Life Experiences and the Ways that Technology Shapes Them</t>
  </si>
  <si>
    <t>POLYGLOT for Gamified Education: Mixing Modelling and Programming Exercises</t>
  </si>
  <si>
    <t>An Empirical Study of GUI Widget Detection for Industrial Mobile Games</t>
  </si>
  <si>
    <t>2021 International Conference on Computational Science and Computational Intelligence (CSCI)</t>
  </si>
  <si>
    <t>2021 9th International Conference in Software Engineering Research and Innovation (CONISOFT)</t>
  </si>
  <si>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</si>
  <si>
    <t>Effects of Eye Health Among Youngster While Playing Computer Game</t>
  </si>
  <si>
    <t>2021 International Conference on Software Engineering &amp; Computer Systems and 4th International Conference on Computational Science and Information Management (ICSECS-ICOCSIM)</t>
  </si>
  <si>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</si>
  <si>
    <t>2021 IEEE International Conference on Big Data (Big Data)</t>
  </si>
  <si>
    <t>2021 36th IEEE/ACM International Conference on Automated Software Engineering Workshops (ASEW)</t>
  </si>
  <si>
    <t>Comparison of a Tablet Versus Computer-Based Classical Theatre Game Among 8–13 Year Children</t>
  </si>
  <si>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</si>
  <si>
    <t>2021 IEEE 29th International Requirements Engineering Conference (RE)</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</si>
  <si>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</si>
  <si>
    <t>Living With Technical Debt—A Perspective From the Video Game Industry</t>
  </si>
  <si>
    <t>Licenses;Games;Costs;Finance;Management</t>
  </si>
  <si>
    <t>2021 Digital Image Computing: Techniques and Applications (DICTA)</t>
  </si>
  <si>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</si>
  <si>
    <t>2021 3rd International Conference on Machine Learning, Big Data and Business Intelligence (MLBDBI)</t>
  </si>
  <si>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</si>
  <si>
    <t>A User Centered Design Approach to Develop a Mobile App for Children</t>
  </si>
  <si>
    <t>2021 International Conference on Computational Performance Evaluation (ComPE)</t>
  </si>
  <si>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</si>
  <si>
    <t>Research on Gamer Motivation Factors Based on the Gamer Motivation Model Framework</t>
  </si>
  <si>
    <t>2021 44th International Convention on Information, Communication and Electronic Technology (MIPRO)</t>
  </si>
  <si>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</si>
  <si>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</si>
  <si>
    <t>2021 IEEE Engineering International Research Conference (EIRCON)</t>
  </si>
  <si>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</si>
  <si>
    <t>2021 20th Brazilian Symposium on Computer Games and Digital Entertainment (SBGames)</t>
  </si>
  <si>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</si>
  <si>
    <t>D-CreEA: DSML for Creating Educational Analog Card Games</t>
  </si>
  <si>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</si>
  <si>
    <t>UtopicSense: a tool to support the use of synesthesia as an assistive resource in 2D games</t>
  </si>
  <si>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</si>
  <si>
    <t>Code Saga – A Mobile Serious Game For Learning Programming</t>
  </si>
  <si>
    <t>2021 IEEE International Conference on Internet of Things and Intelligence Systems (IoTaIS)</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</si>
  <si>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</si>
  <si>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Comparing Traditional Teaching and Game-Based Learning Using Teacher-Authored Games on Computer Science Education</t>
  </si>
  <si>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</si>
  <si>
    <t>2021 18th International Joint Conference on Computer Science and Software Engineering (JCSSE)</t>
  </si>
  <si>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</si>
  <si>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</si>
  <si>
    <t>Pixel Python RPG: Repurposing an Entertainment Game to an Open Educational Resource for Computer Programming Fundamentals</t>
  </si>
  <si>
    <t>2021 XVI Latin American Conference on Learning Technologies (LACLO)</t>
  </si>
  <si>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</si>
  <si>
    <t>Emotional Analysis of Learning Cybersecurity with Games</t>
  </si>
  <si>
    <t>2021 IEEE International Conference on Intelligence and Security Informatics (ISI)</t>
  </si>
  <si>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</si>
  <si>
    <t>Digital Work, Disposable Work? When Opportunities to Explore Threaten the Meaning of the Activity</t>
  </si>
  <si>
    <t>Digital Transformations in the Challenge of Activity and Work: Understanding and Supporting Technological Changes</t>
  </si>
  <si>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</si>
  <si>
    <t>Games;Production;Companies;Digital transformation;Force;Industries;Heart</t>
  </si>
  <si>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</si>
  <si>
    <t>Minimizing Play Request Rejection through Workload Splitting in Edge-Cloud Gaming</t>
  </si>
  <si>
    <t>2021 IEEE 27th International Conference on Parallel and Distributed Systems (ICPADS)</t>
  </si>
  <si>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</si>
  <si>
    <t>Adaptation of the College of Computer Scientists' Standard for Technical Final Degree Projects</t>
  </si>
  <si>
    <t>2021 IEEE 1st International Conference on Advanced Learning Technologies on Education &amp; Research (ICALTER)</t>
  </si>
  <si>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</si>
  <si>
    <t>2021 IEEE 4th International Conference on Knowledge Innovation and Invention (ICKII)</t>
  </si>
  <si>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</si>
  <si>
    <t>Design and Rapid Construction of a Cost-Effective Virtual Haptic Device</t>
  </si>
  <si>
    <t>IEEE/ASME Transactions on Mechatronics</t>
  </si>
  <si>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</si>
  <si>
    <t>Concerns in the Blurred Divisions Between Medical and Consumer Neurotechnology</t>
  </si>
  <si>
    <t>IEEE Systems Journal</t>
  </si>
  <si>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</si>
  <si>
    <t>Towards the development of a medical rehabilitation system</t>
  </si>
  <si>
    <t>2021 23rd International Conference on Control Systems and Computer Science (CSCS)</t>
  </si>
  <si>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</si>
  <si>
    <t>‘Never Imagined I Would Work In The Digital Game Industry’</t>
  </si>
  <si>
    <t>2021 IEEE Conference on Games (CoG)</t>
  </si>
  <si>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</si>
  <si>
    <t>2021 IEEE Frontiers in Education Conference (FIE)</t>
  </si>
  <si>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</si>
  <si>
    <t>A Survey of Innovation in Undergraduate Computer Science Education</t>
  </si>
  <si>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</si>
  <si>
    <t>GAMUT: GAMe-Based Learning Approach for Teaching Unit Testing</t>
  </si>
  <si>
    <t>https://doi.org/10.1145/3493244.3493263</t>
  </si>
  <si>
    <t>XX Brazilian Symposium on Software Quality</t>
  </si>
  <si>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</si>
  <si>
    <t>Game based., Learning, Unit Testing</t>
  </si>
  <si>
    <t>Enjoyable Physical Therapy Experience with Interactive Drawing Games in Immersive Virtual Reality</t>
  </si>
  <si>
    <t>https://doi.org/10.1145/3485279.3485285</t>
  </si>
  <si>
    <t>Symposium on Spatial User Interaction</t>
  </si>
  <si>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</si>
  <si>
    <t>interactive drawing, upper extremity rehabilitation, virtual therapy, virtual reality, enjoyment</t>
  </si>
  <si>
    <t>CT 2.0</t>
  </si>
  <si>
    <t>https://doi.org/10.1145/3488042.3488053</t>
  </si>
  <si>
    <t>21st Koli Calling International Conference on Computing Education Research</t>
  </si>
  <si>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</si>
  <si>
    <t>Machine learning, School, K-12, Computational thinking, Artificial intelligence</t>
  </si>
  <si>
    <t>Foundations for Esports Curricula in Higher Education</t>
  </si>
  <si>
    <t>27–55</t>
  </si>
  <si>
    <t>https://doi.org/10.1145/3502870.3506566</t>
  </si>
  <si>
    <t>Proceedings of the 2021 Working Group Reports on Innovation and Technology in Computer Science Education</t>
  </si>
  <si>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</si>
  <si>
    <t>curriculum, higher education, course design, esports</t>
  </si>
  <si>
    <t>A Quest to Engage Computer Science Students: Using Dungeons &amp;amp; Dragons for Developing Soft Skills</t>
  </si>
  <si>
    <t>5–13</t>
  </si>
  <si>
    <t>https://doi.org/10.1145/3507923.3507927</t>
  </si>
  <si>
    <t>Proceedings of the 10th Computer Science Education Research Conference</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</si>
  <si>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</si>
  <si>
    <t>dungeons and dragons, role-playing game, 21st century skills, storytelling, soft skills</t>
  </si>
  <si>
    <t>BreachMob: Detecting Vulnerabilities in Physical Environments Using Virtual Reality</t>
  </si>
  <si>
    <t>https://doi.org/10.1145/3489849.3489883</t>
  </si>
  <si>
    <t>Proceedings of the 27th ACM Symposium on Virtual Reality Software and Technology</t>
  </si>
  <si>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</si>
  <si>
    <t>Sharmin, Sadia</t>
  </si>
  <si>
    <t>Creativity in CS1: A Literature Review</t>
  </si>
  <si>
    <t>https://doi.org/10.1145/3459995</t>
  </si>
  <si>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</si>
  <si>
    <t>literature review, Creativity</t>
  </si>
  <si>
    <t>Dual Cognitive UXD and Explainable AI</t>
  </si>
  <si>
    <t>J. Usability Studies</t>
  </si>
  <si>
    <t>Learning in Context: A First Look at a Graduate Apprenticeship</t>
  </si>
  <si>
    <t>https://doi.org/10.1145/3488042.3490020</t>
  </si>
  <si>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</si>
  <si>
    <t>work-based learning, graduate apprenticeship, qualitative methods, diary study, narrative approach</t>
  </si>
  <si>
    <t>Seeing through Walls: Real-Time Digital Twin Modeling of Indoor Spaces</t>
  </si>
  <si>
    <t>Proceedings of the Winter Simulation Conference</t>
  </si>
  <si>
    <t>Digital Humanities Event Horizon</t>
  </si>
  <si>
    <t>1–28</t>
  </si>
  <si>
    <t>https://doi.org/10.1145/3526242.3526243</t>
  </si>
  <si>
    <t>Digital Humanities Workshop</t>
  </si>
  <si>
    <t>This is an introductory text to a collection of selected papers from the Digital Humanities Workshop (DHW 2021), held in Kyiv, Ukraine, on the December 23, 2021. It consists of short introduction, papers’ review and some observations about the event and its future.</t>
  </si>
  <si>
    <t>Digital Humanities Workshop, DHW</t>
  </si>
  <si>
    <t>Walker, Henry M.</t>
  </si>
  <si>
    <t>CLASSROOM VIGNETTES: Adjusting Courses to Address Varying Student Motivations</t>
  </si>
  <si>
    <t>ACM Inroads</t>
  </si>
  <si>
    <t>10–14</t>
  </si>
  <si>
    <t>https://doi.org/10.1145/3494573</t>
  </si>
  <si>
    <t>PhysioAR: An Augmented Reality System Applied in Respiratory Physiotherapy for Hypertensive Patients</t>
  </si>
  <si>
    <t>37–44</t>
  </si>
  <si>
    <t>https://doi.org/10.1145/3470482.3479615</t>
  </si>
  <si>
    <t>Proceedings of the Brazilian Symposium on Multimedia and the Web</t>
  </si>
  <si>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</si>
  <si>
    <t>blood pressure, hypertension, respiratory physiotherapy, augmented reality</t>
  </si>
  <si>
    <t>Guzdial, Mark</t>
  </si>
  <si>
    <t>Is Higher Education an Engine of Opportunity, or a Perpetuator of Privilege?</t>
  </si>
  <si>
    <t>10–11</t>
  </si>
  <si>
    <t>https://doi.org/10.1145/3495561</t>
  </si>
  <si>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</si>
  <si>
    <t>Hooker, Sara</t>
  </si>
  <si>
    <t>The Hardware Lottery</t>
  </si>
  <si>
    <t>58–65</t>
  </si>
  <si>
    <t>https://doi.org/10.1145/3467017</t>
  </si>
  <si>
    <t>After decades of incentivizing the isolation of hardware, software, and algorithm development, the catalysts for closer collaboration are changing the paradigm.</t>
  </si>
  <si>
    <t>IThinkSmart: Immersive Virtual Reality Mini Games to Facilitate Students’ Computational Thinking Skills</t>
  </si>
  <si>
    <t>https://doi.org/10.1145/3488042.3489963</t>
  </si>
  <si>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</si>
  <si>
    <t>Computational thinking, game-based learning, HMD, VR, Computing education, Immersive virtual reality, iThinkSmart</t>
  </si>
  <si>
    <t>SQL Scrolls - A Reusable and Extensible DGBL Experiment</t>
  </si>
  <si>
    <t>39–48</t>
  </si>
  <si>
    <t>https://doi.org/10.1145/3507923.3507932</t>
  </si>
  <si>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</si>
  <si>
    <t>database, GBL, game, SQL, teaching</t>
  </si>
  <si>
    <t>Evidence for Teaching Practices That Broaden Participation for Women in Computing</t>
  </si>
  <si>
    <t>57–131</t>
  </si>
  <si>
    <t>https://doi.org/10.1145/3502870.3506568</t>
  </si>
  <si>
    <t>teaching practices, learning environment, inclusive culture, gender and diversity, curriculum addressing gender and diversity, undergraduate instruction</t>
  </si>
  <si>
    <t>Computer games; Engines; Mobile edge computing, Cloud gamings; Coverage area; Edge computing; Edge server; End to end latencies; Live migrations; Mobile clouds; Mobility scenarios; Network latencies; Server migration, Synchronization</t>
  </si>
  <si>
    <t>Braud, T.; Alhilal, A. &amp; Hui, P.</t>
  </si>
  <si>
    <t>375-381</t>
  </si>
  <si>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</si>
  <si>
    <t>Gasca-Hurtado, G. P.; Gómez-Álvarez, M. C.; Machuca-Villegas, L. &amp; Muñoz, M.</t>
  </si>
  <si>
    <t>428-442</t>
  </si>
  <si>
    <t>Exhibitions; Game design; Human computer interaction; Learning systems; Serious games, Design thinking; Design-process; Engagement; Escape room; Learning process; Me-xico; Science museum; User-centered design approaches; Video-games; Young peoples, Museums</t>
  </si>
  <si>
    <t>Cordova-Rangel, J. &amp; Caro, K.</t>
  </si>
  <si>
    <t>Cognitive systems; Design; Game design; Human computer interaction, Cognitive model; Cognitive psychology; Cognitive styles; Field dependence; Game; Human intervention; Process information; Puzzle games; Recent researches; User Modelling, Computer games</t>
  </si>
  <si>
    <t>Tremopoulos, A.; Raptis, G. E. &amp; Katsanos, C.</t>
  </si>
  <si>
    <t>200-205</t>
  </si>
  <si>
    <t>Computer games; Education computing; Engineering education; Software design, 21st century skill; Active Learning; Computer Science Education; Computer science students; Dungeon and dragon; Educational institutions; Engaging students; Role-playing game; Soft skills; Storytelling, Students</t>
  </si>
  <si>
    <t>Veldthuis, M.; Koning, M. &amp; Stikkolorum, D.</t>
  </si>
  <si>
    <t>5-13</t>
  </si>
  <si>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</si>
  <si>
    <t>Poonpon, K.; Chansanam, W.; Srisawat, C. &amp; Poochanon, T.</t>
  </si>
  <si>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</si>
  <si>
    <t>Tomas, J. P. Q.; Aguas, N. J. R.; De Villa, A. N. &amp; Lim, J. R. G.</t>
  </si>
  <si>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</si>
  <si>
    <t>Nova, A. N.; Sansalone, S. C. F. &amp; Mirza-Babaei, P.</t>
  </si>
  <si>
    <t>122-127</t>
  </si>
  <si>
    <t>Human computer interaction, Game development; Non-binary; Online aggressions; Technical communications; Users' experiences; Video-games, Software design</t>
  </si>
  <si>
    <t>253-262</t>
  </si>
  <si>
    <t>Database systems; Human computer interaction; Interactive computer graphics; Software design, Game design; Game workflow; Games designers; Gaming experiences; Illusion database; Illusion editor; Illusion game; Optical illusions; Video-games; Work-flows, Game design</t>
  </si>
  <si>
    <t>Wang, P.-Y.(.; Xu, C.-H.; Wang, P.-Y.; Huang, H.-Y.; Chang, Y.-W.; Cheng, J.-H.; Lin, Y.-H. &amp; Cheng, L.-P.</t>
  </si>
  <si>
    <t>1326-1344</t>
  </si>
  <si>
    <t>Computer hardware; Game design; Interface states; User interfaces, 'current; Cognitive psychology; Flat interface; Flattening; Game interfaces; Hardware system; Interactive interfaces; Interface designs; Mobile games; Style designs, Computer games</t>
  </si>
  <si>
    <t>Hou, P.</t>
  </si>
  <si>
    <t>358-361</t>
  </si>
  <si>
    <t>Computer games, Evaluation tool; Game experience; Game experience questionnaire; Likert scale; Mobile games; Punishment feature; Reward feature; Testing tools; Users' experiences, Surveys</t>
  </si>
  <si>
    <t>Yuniasri, D.; Zulfa, N. &amp; Herumurti, D.</t>
  </si>
  <si>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</si>
  <si>
    <t>Computer games; Online systems, Fixed effect models; Game duration; Game update; MOBA; On-line games; Player behavior; Two ways, Social networking (online)</t>
  </si>
  <si>
    <t>Zhong, X. &amp; Xu, J.</t>
  </si>
  <si>
    <t>Artificial intelligence; Software design; Students, Artificial opponents; Computer game development; Design and implements; Educational game; Educational programming; Finite states machine; First year; Game development; Games to teach; Undergraduate students, Computer games</t>
  </si>
  <si>
    <t>Collier, R.</t>
  </si>
  <si>
    <t>421-426</t>
  </si>
  <si>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</si>
  <si>
    <t>Versaw, R.; Schultz, S.; Lu, K. &amp; Zhao, R.</t>
  </si>
  <si>
    <t>Game theory; Human computer interaction; Interactive computer graphics; Software design, Accessibility barriers; Digital games; Game development; Grounded theory; Grounded theory approach; Organisational; Popular cultures; Research use; Underlying cause; Video-games, Computer games</t>
  </si>
  <si>
    <t>Kulik, J.; Beeston, J. &amp; Cairns, P.</t>
  </si>
  <si>
    <t>Budget control; Recommender systems; Sales, Game discoverability; Game elements; Gameplay; Indie game; Io; Itch.; Lay-out; Marketing budgets; Ontology system; Storylines, Computer games</t>
  </si>
  <si>
    <t>Vu, N. Q. &amp; Bezemer, C.-P.</t>
  </si>
  <si>
    <t>Aygoren, O. &amp; Koch, S.</t>
  </si>
  <si>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</si>
  <si>
    <t>Lin, C.-H. &amp; Tseng, P.-Y.</t>
  </si>
  <si>
    <t>160-165</t>
  </si>
  <si>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</si>
  <si>
    <t>Physiological models; Physiology; Software design, Computer game development; Content-based; Emotional state; Feature-based; Game experience; Key Issues; Physiological data; Physiological measurement; Physiological response; Users' experiences, Computer games</t>
  </si>
  <si>
    <t>Wang, C. &amp; Song, Q. I.</t>
  </si>
  <si>
    <t>18-22</t>
  </si>
  <si>
    <t>Computer games; Groupware; Interactive computer systems; Product design; Software design, Bottom up; Computer-mediated collaboration; Digital games; Face to face; Game development; Indie game development; Team practice; Technological innovation; Virtual game jam; Virtual games, Game design</t>
  </si>
  <si>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</si>
  <si>
    <t>Huynh, E.; Nyhout, A.; Ganea, P. &amp; Chevalier, F.</t>
  </si>
  <si>
    <t>924-934</t>
  </si>
  <si>
    <t>da Silveira, A. C.; Martins, R. X. &amp; Vieira, E. A. O.</t>
  </si>
  <si>
    <t>245-263</t>
  </si>
  <si>
    <t>Gallium arsenide; Human computer interaction; III-V semiconductors; Interactive computer graphics, Agile; Game as a service; Scra; Sprint; Video game industry; Video-games, Software design</t>
  </si>
  <si>
    <t>Newell, K.; Patel, K.; Linden, M.; Demetriou, M.; Huk, M. &amp; Mahmoud, M.</t>
  </si>
  <si>
    <t>1989-1996</t>
  </si>
  <si>
    <t>Computer games; Reinforcement learning; Software design, Automatically test; Behaviour Trees; Game design; Game development; Performance; Re-utilization; Reinforcement learning method; Reuse; Users' experiences; Utilization of resources, Game design</t>
  </si>
  <si>
    <t>Gutiérrez-Sánchez, P.; Gómez-Martín, M. A.; González-Calero, P. A. &amp; Gómez-Martín, P. P.</t>
  </si>
  <si>
    <t>10-17</t>
  </si>
  <si>
    <t>Behavioral research; Commerce; Decision making; Human computer interaction; Sentiment analysis, Decisions makings; E-marketplaces; Gaming; Magnitude; Recommendation; Review datum; Sentiment; Sentiment analysis; Video-games, Predictive analytics</t>
  </si>
  <si>
    <t>Andreev, G.; Saxena, D. &amp; Verma, J. K.</t>
  </si>
  <si>
    <t>992-995</t>
  </si>
  <si>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</si>
  <si>
    <t>Pavon Sanchez, R. E.; Doblado Perez, R. J. &amp; Castro, R. C.</t>
  </si>
  <si>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</si>
  <si>
    <t>Chang, D.; Xie, W. &amp; Yu, Z.</t>
  </si>
  <si>
    <t>658-661</t>
  </si>
  <si>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</si>
  <si>
    <t>Hu, W.; Wang, J. &amp; Yu, Y.</t>
  </si>
  <si>
    <t>666-671</t>
  </si>
  <si>
    <t>Authorization; Cloud computing; Computation theory; Computer games; Trusted computing, 'current; Access control models; Access history; Cloud-computing; Dynamic access control; Model-based OPC; Nash equilibria; Service provider; Trust; Users access, Game theory</t>
  </si>
  <si>
    <t>Shao, P. &amp; Jin, S.</t>
  </si>
  <si>
    <t>Human computer interaction; Learning systems; Software design; Students, Academic work; Education industry; Educational levels; Game development; Game development for education; Game-based Learning; Learn+; Method of learning; Video-games, Serious games</t>
  </si>
  <si>
    <t>Rajpurohit, A.; Reshamwala, M. &amp; Modi, H.</t>
  </si>
  <si>
    <t>1587-1592</t>
  </si>
  <si>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</si>
  <si>
    <t>Keting, F.; Ting, L.; Ling, W. &amp; Jie, Y.</t>
  </si>
  <si>
    <t>61-66</t>
  </si>
  <si>
    <t>Computer games, Compression rates; Cybersickness; Empirical studies; Empirical study in HCI; Evaluation methods; HCI design; Human-centered computing; Virtual reality human-centered computing, Virtual reality</t>
  </si>
  <si>
    <t>Monteiro, D.; Liang, H.-N.; Tang, X. &amp; Irani, P.</t>
  </si>
  <si>
    <t>138-146</t>
  </si>
  <si>
    <t>Graphical user interfaces; Human computer interaction; Interactive computer graphics; Software design, Educational game; Game development; Game system; Game-based Learning; Learn+; Quiz game; Research gaps; Video-games; Void (gaps); Younger generations, Serious games</t>
  </si>
  <si>
    <t>Rajpurohit, A.; Raman, A. &amp; Modi, H.</t>
  </si>
  <si>
    <t>686-691</t>
  </si>
  <si>
    <t>Computer games, Adaptation specificity; Evolution; Game contents; Game development; General optimizations; Player persona; Procedural content generations; Rule based, Software design</t>
  </si>
  <si>
    <t>Fernandes, P. M.; Jorgensen, J. &amp; Poldervaart, N. N. T. G.</t>
  </si>
  <si>
    <t>Tong, X.</t>
  </si>
  <si>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</si>
  <si>
    <t>Paduraru, C.; Paduraru, M. &amp; Stefanescu, A.</t>
  </si>
  <si>
    <t>65-72</t>
  </si>
  <si>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</si>
  <si>
    <t>Mouine, E.; Liu, Y.; Sun, J.; Nayrolles, M. &amp; Kalantari, M.</t>
  </si>
  <si>
    <t>2381-2389</t>
  </si>
  <si>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</si>
  <si>
    <t>Al-Tahat, K.</t>
  </si>
  <si>
    <t>Digital storage; Software design, Computational archival science; Content analysis; Data set; Digital preservation; File extension; Heterogeneous collections; Historical analysis; Preservation strategies; Qualitative method; Quantitative method, Computer games</t>
  </si>
  <si>
    <t>Kaltman, E.; Lorelli, R.; Larson, A. &amp; Wolfe, E.</t>
  </si>
  <si>
    <t>2231-2239</t>
  </si>
  <si>
    <t>Artificial intelligence; Software testing, Game-Based; Intelligent decision systems; Machine intelligence; Military chess; Placement algorithm; Random placement; Research fields; Scientific researches; Shuffle algorithms; Wargames, Computer games</t>
  </si>
  <si>
    <t>Tong, K.; Wu, J.; Yang, J.; Li, J.; Zhang, J. &amp; Wang, L.</t>
  </si>
  <si>
    <t>2192-2196</t>
  </si>
  <si>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</si>
  <si>
    <t>Song, Y.; Qiu, H.; Wang, Y. &amp; Zheng, X.</t>
  </si>
  <si>
    <t>2213-2218</t>
  </si>
  <si>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</si>
  <si>
    <t>Mohammad Farma, F.; Barevan, K.; Tarigan, I. &amp; Fitri Sari, R.</t>
  </si>
  <si>
    <t>Software design; Tracking (position), Condition; Detect; Development industry; Emotional state; Facial emotions; Game; Game development; Gamer; Leading industry; Tracking system, Computer games</t>
  </si>
  <si>
    <t>Wickramasinghe, W. R. M. G. K.; Devduni, R. M. B.; Dasanayaka, D. T. C. B.; Mohomed, M. N. N.; Kumari, S. &amp; Dassanayake, T.</t>
  </si>
  <si>
    <t>389-394</t>
  </si>
  <si>
    <t>Computer games; Curricula; Distance education; Education computing; Engineering education, Computer Science course; Course contents; Design elements; Distance-learning; Game design; Gamification; High educations; Online distance learning, Game design</t>
  </si>
  <si>
    <t>Urmanov, M.; Alimanova, M. &amp; Adilkhan, S.</t>
  </si>
  <si>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</si>
  <si>
    <t>Rath, T. &amp; Preethi, N.</t>
  </si>
  <si>
    <t>821-824</t>
  </si>
  <si>
    <t>Diseases; Game design; Human computer interaction; Interactive computer graphics; Software design, Design and Development; Fear of the dark; First person; First person adventure; Game design; Game development; Mental illness; Phobia; Psychological therapy; Quality of life, Serious games</t>
  </si>
  <si>
    <t>Cubillos, J. D. &amp; Peinado, F.</t>
  </si>
  <si>
    <t>Audio acoustics; Human computer interaction; Interactive computer graphics; Software design, Deaf and hearing impaired; Development tools; Game development; Game industry; Gameplay; Player accessibility; Subtitle; Unity; Video game development; Video-games, Audition</t>
  </si>
  <si>
    <t>Naranjo, O.; Pérez, G.; Ibáñez, M. L. &amp; Peinado, F.</t>
  </si>
  <si>
    <t>Forestry; Human computer interaction; Software testing, Automated game testing; Behavior tree; Behaviour Trees; Game balances; Game playing; Game testing; Gameplay Metrics; Regression testing; Reinforcement learning; Video-games, Reinforcement learning</t>
  </si>
  <si>
    <t>116-127</t>
  </si>
  <si>
    <t>Human computer interaction, FPS; Game mechanic; Japanese RPG; JRPG; Real- time; Real-time combat; RPG; Storylines; Storytelling; Western RPG, Interactive computer graphics</t>
  </si>
  <si>
    <t>Noorudin, M. S.; Jamil, S. N. K. M.; Alkawaz, M. H. &amp; Johar, M. G. Md.</t>
  </si>
  <si>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</si>
  <si>
    <t>Jimenez-Hernandez, E. M.; Jimenez-Murillo, J. A.; Segura-Castruita, M. A. &amp; Gonzalez-Leal, I.</t>
  </si>
  <si>
    <t>238-244</t>
  </si>
  <si>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</si>
  <si>
    <t>Suarez, G. L.; Choquevilca, K. T.; Padilla, A. B. &amp; Galvez, M. C.</t>
  </si>
  <si>
    <t>Human computer interaction; Interactive computer graphics; Machine learning; Software design, 'current; Adaptive NPC; Commercial products; Development process; Game development; Learning in games; Machine-learning; Video game development; Video game industry; Video-games, Product design</t>
  </si>
  <si>
    <t>Edwards, G.; Subianto, N.; Englund, D.; Goh, J. W.; Coughran, N.; Milton, Z.; Mirnateghi, N. &amp; Ali Shah, S. A.</t>
  </si>
  <si>
    <t>Computer games; Game design, Development environment; Digital games; End-users; Game; Game design; Game Engine; Programming knowledge; Scientific SIM; Technical aspects; Young peoples, Computer programming</t>
  </si>
  <si>
    <t>De Souza, J. G. R. &amp; Prates, R. O.</t>
  </si>
  <si>
    <t>69-78</t>
  </si>
  <si>
    <t>Fachada, N.</t>
  </si>
  <si>
    <t>Education computing; Electronic money; Students; Surveys, Case-studies; Condition; Engagement; Experimental groups; Gamification; Group work; Motivation and engagements; Student engagement; Student motivation; Virtual currency, Motivation</t>
  </si>
  <si>
    <t>Dicheva, D.; Dichev, C.; Cassel, L.; Guy, B. &amp; Irwin, K.</t>
  </si>
  <si>
    <t>Artificial intelligence; Computer games; Learning systems; Mapping; Teaching, Active Learning; Learn+; Literature reviews; Research method; Review process; Systematic mapping; Systematic Review; Teaching methods; Teaching of systematic mapping; Undergraduate students, Students</t>
  </si>
  <si>
    <t>Scaico, P. D. &amp; Scaico, A.</t>
  </si>
  <si>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</si>
  <si>
    <t>Solorzano, A. L. V. &amp; Charao, A. S.</t>
  </si>
  <si>
    <t>Human computer interaction; Interactive computer graphics; Learning systems; Software engineering; Students; Teaching, Coding game; Game-based Learning; Learn programming; Learn+; Mobile serious game; Online class; Self-learning; Undergraduate; Undergraduate students; Video-games, Serious games</t>
  </si>
  <si>
    <t>Tacouri, H. &amp; Nagowah, L.</t>
  </si>
  <si>
    <t>190-195</t>
  </si>
  <si>
    <t>Cybersecurity, Broadening participation in computing; Capture the flag; Cultural backgrounds; Cultural bias; Cyber security; Full control; Game frameworks; Gamification; Technology designs; Under-represented groups, Computer games</t>
  </si>
  <si>
    <t>Horcher, A.-M.</t>
  </si>
  <si>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</si>
  <si>
    <t>Shojaee, A.; Kim, H. W.; Cook-Chennault, K. &amp; Alarcon, I. V.</t>
  </si>
  <si>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</si>
  <si>
    <t>Anca, A.; Valentin, J.; Barrientos, A. &amp; Cuadros, M.</t>
  </si>
  <si>
    <t>Artificial intelligence; Computer games; Human computer interaction; Interactive computer graphics, Computer generated; Game development; Game experience; Game players; Non-player character; On-line gaming; Power; Progressive gaming; Psychological profile; Video-games, Software design</t>
  </si>
  <si>
    <t>Siddiqi, S. H.; Shukla, V. K.; Bhardwaj, A. B. &amp; Gaur, D.</t>
  </si>
  <si>
    <t>Human computer interaction; Interactive computer graphics; Knowledge based systems, Game bots; Immersive; Knowledge agents; Knowledge based; Multiplayers; Multiple user; Real- time; Soccer games; Speed up; Video-games, Augmented reality</t>
  </si>
  <si>
    <t>Jara, D.; Marquez, F. &amp; Barrientos, A.</t>
  </si>
  <si>
    <t>Computer games, Business models; Finnish; Free to plays; Mobile games; Modeling features; Revenue models, Surveys</t>
  </si>
  <si>
    <t>Vanhala, E.; Hyrynsalmi, S. &amp; Kasurinen, J.</t>
  </si>
  <si>
    <t>63-77</t>
  </si>
  <si>
    <t>Computer games; Human computer interaction, 'current; Condition; Franchisee; Franchiser; Game; Gamification; Human communications; Man-machine interface; Management systems; Natural ingredients, Man machine systems</t>
  </si>
  <si>
    <t>Altunel, Y.; Gunaydin, B. &amp; Kalabalikoglu, F.</t>
  </si>
  <si>
    <t>772-777</t>
  </si>
  <si>
    <t>Behavioral research; Human computer interaction; Iterative methods, Behaviour changes; Card games; Card-sorting; Complex iterative process; Generation tools; Human behaviors; Idea generation; Mind maps; Requirements elicitation; Role playing, Serious games</t>
  </si>
  <si>
    <t>Elizabeth Shanks, K.</t>
  </si>
  <si>
    <t>456-461</t>
  </si>
  <si>
    <t>As real as it get'; Feed-back based; Haptics; Minecraft; Octrees; Path finding; Physical medium; Search and rescue; Video-games; Visual representations, Software testing</t>
  </si>
  <si>
    <t>Laffan, C. F.; Kozin, R.; Coleshill, J. E.; Ferworn, A.; Stanfield, M. &amp; Stanfield, B.</t>
  </si>
  <si>
    <t>Computer games; Digital libraries; Human computer interaction; Interactive computer graphics; Microelectronics; Personal computers; Software design, .; C#; C++ programming; Computer gaming; Game development; Game Engine; Monogame; NET; Video-games; XNA, Digital devices</t>
  </si>
  <si>
    <t>Srsen, M. &amp; Orehovacki, T.</t>
  </si>
  <si>
    <t>1717-1722</t>
  </si>
  <si>
    <t>Human computer interaction; Interactive computer graphics; Microelectronics; Software design, Cognitive skill; Elderly; Elderly users; Game design; Game development; Puzzle games; Usability tests; User testing; Video-games; Wellbeing, Game design</t>
  </si>
  <si>
    <t>Saari, J. &amp; Hynninen, T.</t>
  </si>
  <si>
    <t>1613-1617</t>
  </si>
  <si>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</si>
  <si>
    <t>Wei, L.; Zhou, F.; Feng, L.; Yu, P.; Li, W.; Zhao, M.; Yan, X. &amp; Wu, J.</t>
  </si>
  <si>
    <t>E-learning; Magnetoplasma; Nuclear energy; Tokamak devices, Computer game technology; Edutainment; Energy source; Fusion experiments; Game technologies; Nuclear fusion; Plasma physics; Real- time; Virtual physic experience, Computer games</t>
  </si>
  <si>
    <t>Lennholm, H. &amp; Anderson, E. F.</t>
  </si>
  <si>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</si>
  <si>
    <t>Sestini, A.; Kuhnle, A. &amp; Bagdanov, A. D.</t>
  </si>
  <si>
    <t>Education computing; Game design; Human computer interaction; Learning systems; Software design; Students; User interfaces, Design frameworks; Educational game; Game; Game design; Game development; Game models; Game-based Learning; Holistic view; Users' experiences; Video-games, Serious games</t>
  </si>
  <si>
    <t>Natucci, G. C. &amp; Borges, M. A. F.</t>
  </si>
  <si>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</si>
  <si>
    <t>Gordillo, C.; Bergdahl, J.; Tollmar, K. &amp; Gisslen, L.</t>
  </si>
  <si>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</si>
  <si>
    <t>Lousado, J. P. &amp; Antunes, S.</t>
  </si>
  <si>
    <t>244-254</t>
  </si>
  <si>
    <t>Biographies; Human computer interaction; Interactive computer graphics; Software design, Business decisions; Design decisions; Game design; Game development; Game industry; Multiple data sources; Online multiplayer games; Player community; Player culture; Video-games, Game design</t>
  </si>
  <si>
    <t>Laato, S. &amp; Rauti, S.</t>
  </si>
  <si>
    <t>194-201</t>
  </si>
  <si>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</si>
  <si>
    <t>Franch, X.; Henriksson, A.; Ralyte, J. &amp; Zdravkovic, J.</t>
  </si>
  <si>
    <t>402-407</t>
  </si>
  <si>
    <t>Computer games; E-learning; Laboratories; Virtual reality, Design development; Design implementation; Enquiry-based learning; Flipped classroom; Gamification; Mechanical engineering students; Remote labs; Virtual experiments; Virtual lab, Students</t>
  </si>
  <si>
    <t>Schnieder, M.; Ghosh, S. &amp; Williams, S.</t>
  </si>
  <si>
    <t>408-415</t>
  </si>
  <si>
    <t>Computer games; Learning systems, Design features; Digital games; Game design; Game-based Learning; Learning process; Reflective designs; Reflective learning; Self awareness; Systematic Review; Users' experiences, Game design</t>
  </si>
  <si>
    <t>Shaheen, A.; Fotaris, P. &amp; Fallahkhair, S.</t>
  </si>
  <si>
    <t>640-647</t>
  </si>
  <si>
    <t>Computer games; Curricula; Education computing; Game design; Software design, Agile Methodologies; Design-based approach; Educational game; Fixed time; Game development; Learning; Scra; Student experiences; Time constraints, Students</t>
  </si>
  <si>
    <t>Jiménez, O. &amp; Ramirez, D.</t>
  </si>
  <si>
    <t>379-386</t>
  </si>
  <si>
    <t>Curricula; Education computing; Engineering education; Personnel training; Software engineering, Board games; Building activities; Computer Science Education; Educational context; Escape room; Live actions; Real-life games; Role-plays; STEM; Team building, Computer games</t>
  </si>
  <si>
    <t>Sabitzer, B.; Groher, I.; Hörmann, C. &amp; Hofer, A.</t>
  </si>
  <si>
    <t>925-928</t>
  </si>
  <si>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</si>
  <si>
    <t>Computer games; Computer programming; Game design; Iterative methods; Software design, Classifieds; Design factors; Escape room; Game development; Game-based Learning; High educations; K-12; Makerspace; Programming education; Teachers', Students</t>
  </si>
  <si>
    <t>Humble, N.; Mozelius, P. &amp; Sällvin, L.</t>
  </si>
  <si>
    <t>361-369</t>
  </si>
  <si>
    <t>Computer games; Education computing; Engineering education; Engines; Industry 4.0; Students; Testing, 3D engine; Case-studies; Digital game-based learning; Digital games; Game-Based; Game-based assessment; Gamification; In contexts; Sensor placement; Unity, industry 4.0, E-learning</t>
  </si>
  <si>
    <t>Koch, J.; Gomse, M. &amp; Schüppstuhl, T.</t>
  </si>
  <si>
    <t>563-570</t>
  </si>
  <si>
    <t>Human computer interaction; Virtual reality, Caries; Design technique; Digital activities; Digitalization; Digitisation; ITS applications; Periodontopathy; Prevention; Stimulation techniques; Video-games, Pathology</t>
  </si>
  <si>
    <t>Navas-Moya, P.; Viteri-Arias, S.; Casa-Guayta, C. &amp; Navas-Mayorga, C.-E.</t>
  </si>
  <si>
    <t>536-546</t>
  </si>
  <si>
    <t>Human computer interaction, Addiagnose; Attention deficit disorder; Child; Condition; Design development; Design evaluation; Psychology; Support tool; Technological supports; Video-games, Diagnosis</t>
  </si>
  <si>
    <t>Arias, D.; Calvopiña, C. &amp; Guerrero, G.</t>
  </si>
  <si>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</si>
  <si>
    <t>Wang, H.; Wang, H. &amp; An, J.</t>
  </si>
  <si>
    <t>Brain computer interface; Computer games, Art; Critical theory; Games art; Philosophy of technology; Power relations; Technological tools, Philosophical aspects</t>
  </si>
  <si>
    <t>Dobrosovestnova, A.; Coeckelbergh, M. &amp; Jahrmann, M.</t>
  </si>
  <si>
    <t>558-574</t>
  </si>
  <si>
    <t>Controllers; Human computer interaction; Interactive computer graphics; Software design, Adventure games; Development process; Eye trackers; Eye tracking technologies; Eye-tracking; Game controller; Game industry; Technological innovation; Unity; Video-games, Eye tracking</t>
  </si>
  <si>
    <t>Yoo, S.; Kim, D.; Park, S. &amp; Na, J. J.</t>
  </si>
  <si>
    <t>494-499</t>
  </si>
  <si>
    <t>Computer games; Software design, Application development; Card games; Computing applications; Diversity; Elementary education; Elementary schools; Game development; Gender diversity; Girl; Mapping process, Mapping</t>
  </si>
  <si>
    <t>Holanda, M.; Lima, A.; Borges, A.; Ketulhe, K.; Koike, C.; Oliveira, R. B. &amp; Araújo, A. P. F.</t>
  </si>
  <si>
    <t>47-56</t>
  </si>
  <si>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</si>
  <si>
    <t>Garcia, C. V. A. &amp; Diaz-Parra, R.</t>
  </si>
  <si>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</si>
  <si>
    <t>Al-Asadi, M. A. &amp; Tasdemir, S.</t>
  </si>
  <si>
    <t>149266-149286</t>
  </si>
  <si>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</si>
  <si>
    <t>Mebrek, A. &amp; Yassine, A.</t>
  </si>
  <si>
    <t>140549-140564</t>
  </si>
  <si>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</si>
  <si>
    <t>Al Falasi, A.; Serhani, M. A. &amp; Hamdouch, Y.</t>
  </si>
  <si>
    <t>179-206</t>
  </si>
  <si>
    <t>65-70</t>
  </si>
  <si>
    <t>Computer vision; Reinforcement learning; Testing, Adversarial; Auxiliary inputs; Control variable; Environment design; Game testing; Generalisation; New approaches; Procedural content generations; Reinforcement learnings; Solver performance, Computer games</t>
  </si>
  <si>
    <t>Gisslen, L.; Eakins, A.; Gordillo, C.; Bergdahl, J. &amp; Tollmar, K.</t>
  </si>
  <si>
    <t>Newell, Kieran; Patel, Kunjal; Linden, Magnus; Demetriou, Michael; Huk, Michal &amp; Mahmoud, Mohammed</t>
  </si>
  <si>
    <t>2021 International Conference on Computational Science and Computational Intelligence (csci 2021)</t>
  </si>
  <si>
    <t>Amer Council Sci &amp; Educ</t>
  </si>
  <si>
    <t>2021 Ieee/acm Joint 15th International Conference on Software and System Processes and 16th Acm/ieee International Conference on Global Software Engineering (icssp/icgse 2021)</t>
  </si>
  <si>
    <t>Borowa, Klara; Zalewski, Andrzej &amp; Saczko, Adam</t>
  </si>
  <si>
    <t>65--70</t>
  </si>
  <si>
    <t>Bermon Angarita, Leonardo; Prieto Taborda, Amparo; Escobar Marquez, Juan Diego &amp; Vergara Diaz, Juan David</t>
  </si>
  <si>
    <t>46--56</t>
  </si>
  <si>
    <t>Mayor, Jesus &amp; Lopez-Fernandez, Daniel</t>
  </si>
  <si>
    <t>9015</t>
  </si>
  <si>
    <t>120652</t>
  </si>
  <si>
    <t>Geoforum</t>
  </si>
  <si>
    <t>115--123</t>
  </si>
  <si>
    <t>Bontchev, Boyan; Dankov, Yavor; Vassileva, Dessislava &amp; Kovachev, Martin</t>
  </si>
  <si>
    <t>Advances in Artificial Intelligence, Software and Systems Engineering (ahfe 2021)</t>
  </si>
  <si>
    <t>395--402</t>
  </si>
  <si>
    <t>Domingo, Africa; Echeverria, Jorge; Pastor, Oscar &amp; Cetina, Carlos</t>
  </si>
  <si>
    <t>Advanced Information Systems Engineering (caise 2021)</t>
  </si>
  <si>
    <t>483--498</t>
  </si>
  <si>
    <t>Paduraru, Ciprian; Paduraru, Miruna &amp; Stefanescu, Alin</t>
  </si>
  <si>
    <t>2021 36th Ieee/acm International Conference on Automated Software Engineering Workshops (asew 2021)</t>
  </si>
  <si>
    <t>IEEE; ACM; IEEE Comp Soc; Monash Univ; NASA Ames Res Ctr; Amazon WebEOLEOLServ; Huawei; Facebook; IEEE TCSE; ACM SIGAI; ACM SIGSOFT; Deakin Univ</t>
  </si>
  <si>
    <t>A-test '21: Proceedings of the 12th International Workshop on Automating Test Case Design, Selection, and Evaluation</t>
  </si>
  <si>
    <t>Assoc Comp Machinery; ACM SIGPLAN</t>
  </si>
  <si>
    <t>Franch, Xavier; Henriksson, Aron; Ralyte, Jolita &amp; Zdravkovic, Jelena</t>
  </si>
  <si>
    <t>29th Ieee International Requirements Engineering Conference (re 2021)</t>
  </si>
  <si>
    <t>Roque da Silva, Isabela Ruiz &amp; Omar, Nizam</t>
  </si>
  <si>
    <t>Intelligent Computing, Vol 2</t>
  </si>
  <si>
    <t>869--880</t>
  </si>
  <si>
    <t>Denner, Jill; Green, Emily &amp; Campe, Shannon</t>
  </si>
  <si>
    <t>Journal of the Learning Sciences</t>
  </si>
  <si>
    <t>611--645</t>
  </si>
  <si>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</si>
  <si>
    <t>Kasenchak, Bob; Lehnert, Ahren &amp; Loh, Gene</t>
  </si>
  <si>
    <t>Semantic Web: Eswc 2021 Satellite Events</t>
  </si>
  <si>
    <t>Eccenca; Ontotext; Intrafind; Information; Metaphacts</t>
  </si>
  <si>
    <t>Proceedings of the 29th Acm Joint Meeting on European Software Engineering Conference and Symposium on the Foundations of Software Engineering (esec/fse '21)</t>
  </si>
  <si>
    <t>Assoc Comp Machinery; ACM SIGSOFT</t>
  </si>
  <si>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</si>
  <si>
    <t>Lorincz, Beata; Iudean, Bogdan &amp; Vescan, Andreea</t>
  </si>
  <si>
    <t>Easeai '21: Proceedings of the 3rd International Workshop on Education through Advanced Software Engineering and Artificial Intelligence</t>
  </si>
  <si>
    <t>Tacouri, Heeya &amp; Nagowah, Leckraj</t>
  </si>
  <si>
    <t>2021 Ieee International Conference on Internet of Things and Intelligence Systems (iotais)</t>
  </si>
  <si>
    <t>IEEE; IEEE Commun Soc, Indonesia Chapter; Telkom Univ</t>
  </si>
  <si>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</si>
  <si>
    <t>Del Pilar Beristain-Colorado, Maria; Fernando Ambros-Antemate, Jorge; Vargas-Trevino, Marciano; Gutierrez-Gutierrez, Jaime; Moreno-Rodriguez, Adriana; Antonio Hernandez-Cruz, Pedro; Belem Gallegos-Velasco, Itandehui &amp; Torres-Rosas, Rafael</t>
  </si>
  <si>
    <t>Jmir Serious Games</t>
  </si>
  <si>
    <t>Pimenta Aragao, Paulo Andre &amp; Gratao de Souza, Rogeria Cristiane</t>
  </si>
  <si>
    <t>Proceedings of 2021 16th Iberian Conference on Information Systems and Technologies (cisti'2021)</t>
  </si>
  <si>
    <t>Iberian Assoc Informat Syst &amp; Technologies; AquaValor Res Ctr; IEEE SMC,EOLEOLPortuguese Chapter; IEEE Portugal Sect; IEEE SMC Spain Chapter; IEEE SMCEOLEOLFrance Chapter; IEEE SMC Italy Chapter</t>
  </si>
  <si>
    <t>Luo, Ning &amp; Xiong, Yue</t>
  </si>
  <si>
    <t>2021 Ieee 21st International Conference on Software Quality, Reliability and Security (qrs 2021)</t>
  </si>
  <si>
    <t>Hu, Qinwen; Asghar, Muhammad Rizwan &amp; Zeadally, Sherali</t>
  </si>
  <si>
    <t>Computing</t>
  </si>
  <si>
    <t>2643--2665</t>
  </si>
  <si>
    <t>Sabitzer, Barbara; Groher, Iris; Hoermann, Corinna &amp; Hofer, Alexander</t>
  </si>
  <si>
    <t>Proceedings of the 15th European Conference on Game Based Learning (ecgbl 2021)</t>
  </si>
  <si>
    <t>925--928</t>
  </si>
  <si>
    <t>Lindquist, Mark &amp; Campbell-Arvai, Victoria</t>
  </si>
  <si>
    <t>Landscape and Urban Planning</t>
  </si>
  <si>
    <t>104082</t>
  </si>
  <si>
    <t>Piedad Gasca-Hurtado, Gloria; Clara Gomez-Alvarez, Maria; Andres Hincapie, Jesus &amp; Vega Zepeda, Vianca</t>
  </si>
  <si>
    <t>382--392</t>
  </si>
  <si>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</si>
  <si>
    <t>Beckmann, Tom; Krebs, Eva; Rein, Patrick; Ramson, Stefan &amp; Hirschfeld, Robert</t>
  </si>
  <si>
    <t>2021 Ieee Symposium on Visual Languages and Human-centric Computing (vl/hcc 2021)</t>
  </si>
  <si>
    <t>Mitchell, Alexander; Greer, Terry; New, Warwick; Walton-Rivers, Joseph; Watkins, Matt; Brown, Douglas &amp; Scott, Michael James</t>
  </si>
  <si>
    <t>Ukicer '21: Proceedings of the 2021 United Kingdom and Ireland Computing Education Research Conference</t>
  </si>
  <si>
    <t>ACM United Kingdom Special Interest Grp Comp Sci Educ Chapter; ACMEOLEOLSIGCSEire</t>
  </si>
  <si>
    <t>Call, Tristan; Fox, Erik &amp; Sprint, Gina</t>
  </si>
  <si>
    <t>423--431</t>
  </si>
  <si>
    <t>Zahedi, Leila; Batten, Jasmine; Ross, Monique; Potvin, Geoff; Damas, Stephanie; Clarke, Peter &amp; Davis, Debra</t>
  </si>
  <si>
    <t>Journal of Computing in Higher Education</t>
  </si>
  <si>
    <t>441--474</t>
  </si>
  <si>
    <t>Fuksa, Mario &amp; Becker, Steffen</t>
  </si>
  <si>
    <t>24th Acm/ieee International Conference on Model-driven Engineering Languages and Systems Companion (models-c 2021)</t>
  </si>
  <si>
    <t>IEEE; Assoc Comp Machinery; ACM SIGSOFT; IEEE Comp Soc; IEEE TechEOLEOLCouncil Software Engn</t>
  </si>
  <si>
    <t>Piedad Gasca-Hurtado, Gloria &amp; Clara Gomez-Alvarez, Maria</t>
  </si>
  <si>
    <t>Recke, Moritz Philip &amp; Perna, Stefano</t>
  </si>
  <si>
    <t>Electronic Journal of E-learning</t>
  </si>
  <si>
    <t>59--70</t>
  </si>
  <si>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</si>
  <si>
    <t>Bhatt, Mayank; Mahana, Bhuvan; Ko, Ji Hyun; Kolesar, Tiffany A.; Kanitkar, Anuprita &amp; Szturm, Tony</t>
  </si>
  <si>
    <t>706230--706230</t>
  </si>
  <si>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</si>
  <si>
    <t>Kaltman, Eric; Lorelli, Roger; Larson, Adam &amp; Wolfe, Ethan</t>
  </si>
  <si>
    <t>2021 Ieee International Conference on Big Data (big Data)</t>
  </si>
  <si>
    <t>IEEE; IEEE Comp Soc; Ankura; Lyve Cloud, Seagate; NSF</t>
  </si>
  <si>
    <t>2021 Ieee/acis 21st International Fall Conference on Computer and Information Science (icis 2021-fall)</t>
  </si>
  <si>
    <t>Inst Elect &amp; Elect Engineers; IEEE Comp Soc; Int Assoc Comp &amp; InformatEOLEOLSci; NW Polytechn Univ; AVIC; ACOINFO</t>
  </si>
  <si>
    <t>de Sales, Andre Barros &amp; Antunes, Joao Gabriel</t>
  </si>
  <si>
    <t>Rodriguez, Guillermo; Gonzalez-Caino, Pablo C. &amp; Resett, Santiago</t>
  </si>
  <si>
    <t>1931--1949</t>
  </si>
  <si>
    <t>Tsai, Yu-Tza; Jhu, Wei-Yi; Chen, Chia-Chun; Kao, Chien-Hao &amp; Chen, Cheng-Yi</t>
  </si>
  <si>
    <t>Microsystem Technologies-micro-and Nanosystems-information Storage and Processing Systems</t>
  </si>
  <si>
    <t>1401--1417</t>
  </si>
  <si>
    <t>Nogales, Ruben E. &amp; Benalcazar, Marco E.</t>
  </si>
  <si>
    <t>International Journal of Machine Learning and Cybernetics</t>
  </si>
  <si>
    <t>2859--2886</t>
  </si>
  <si>
    <t>Beierle, Felix; Dinh-Tuan, Hai &amp; Wu, Yong</t>
  </si>
  <si>
    <t>2021 17th International Conference on Mobility, Sensing and Networking (msn 2021)</t>
  </si>
  <si>
    <t>IEEE; IEEE Comp Soc; IEEE Comp Soc, Tech Comm Distributed Proc; HongEOLEOLKong Polytechn Univ; City Univ Hong Kong</t>
  </si>
  <si>
    <t>Alsubhi, Mohammed Abdulaziz; Ashaari, Noraidah Sahari &amp; Wook, Tengku Siti Meriam Tengku</t>
  </si>
  <si>
    <t>411--417</t>
  </si>
  <si>
    <t>Donkervliet, Jesse; Cuijpers, Jim &amp; Iosup, Alexandru</t>
  </si>
  <si>
    <t>2021 Ieee 41st International Conference on Distributed Computing Systems (icdcs 2021)</t>
  </si>
  <si>
    <t>IEEE; IEEE Comp Soc Tech Comm Distributed Proc; Adobe; IEEE Comp Soc</t>
  </si>
  <si>
    <t>Acosta-Vargas, Patricia; Perez-Medina, Jorge-Luis; Carrion-Toro, Mayra; Santorum, Marco; Samaniego-Santillan, Ligia-Pilar; Maldonado-Garces, Veronica-Gabriela; Corrales Gaitero, Carlos &amp; Ortiz-Carranco, Nelly-Yolanda</t>
  </si>
  <si>
    <t>Advances in Human Factors and System Interactions</t>
  </si>
  <si>
    <t>227--233</t>
  </si>
  <si>
    <t>Kamienski, Arthur &amp; Bezemer, Cor-Paul</t>
  </si>
  <si>
    <t>115</t>
  </si>
  <si>
    <t>Alhazmi, Abdulrahman &amp; Arachchilage, Nalin A. G.</t>
  </si>
  <si>
    <t>Ares 2021: 16th International Conference on Availability, Reliability and Security</t>
  </si>
  <si>
    <t>Card, Alexander; Wang, Wengran; Martens, Chris &amp; Price, Thomas</t>
  </si>
  <si>
    <t>Lee, Kilryong &amp; Yamawaki, Akira</t>
  </si>
  <si>
    <t>2021 Ieee Region 10 Conference (tencon 2021)</t>
  </si>
  <si>
    <t>IEEE Reg 10</t>
  </si>
  <si>
    <t>Junior, Rogerio &amp; Silva, Frutuoso</t>
  </si>
  <si>
    <t>395</t>
  </si>
  <si>
    <t>Ishaq, Kashif; Rosdi, Fadhilah; Zin, Nor Azan Mat &amp; Abid, Adnan</t>
  </si>
  <si>
    <t>4th International Conference on Innovative Computing (ic)2</t>
  </si>
  <si>
    <t>IEEE Lahore Sect; IEEE Commun Soc Lahore Sect; IEEE; RA Pakistan</t>
  </si>
  <si>
    <t>Wouters, Jelle; Janssen, Rob; van Hulst, Bas; van Veenhuizen, John; Dalpiaz, Fabiano &amp; Brinkkemper, Sjaak</t>
  </si>
  <si>
    <t>Klock, Ana Carolina Tome; Wallius, Eetu &amp; Hamari, Juho</t>
  </si>
  <si>
    <t>International Journal of Physical Distribution &amp; Logistics Management</t>
  </si>
  <si>
    <t>685--710</t>
  </si>
  <si>
    <t>Machado Leitao, Thiago; Lima Navarro, Leonardo Luiz; Florido Cameira, Renato &amp; Silva, Edison Renato</t>
  </si>
  <si>
    <t>Business Process Management Journal</t>
  </si>
  <si>
    <t>685--721</t>
  </si>
  <si>
    <t>Croft, Bryan; Nithaworn, Mike; Rothman, Seana; Felix, Odalis; Clarkson, Jeffrey D.; Guo, Lisa &amp; Voncolln, Eric</t>
  </si>
  <si>
    <t>Advances in Usability, User Experience, Wearable and Assistive Technology, Ahfe 2021</t>
  </si>
  <si>
    <t>725--731</t>
  </si>
  <si>
    <t>Paschali, Maria-Eleni; Volioti, Christina; Ampatzoglou, Apostolos; Gkagkas, Anastasios; Stamelos, Ioannis &amp; Chatzigeorgiou, Alexander</t>
  </si>
  <si>
    <t>Eiffective Gamification: A Guideline for Gamification Workshop of WEEF-GEDC 2021 Madrid Conference</t>
  </si>
  <si>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</si>
  <si>
    <t>Hajarian, Mohammad &amp; Diaz, Paloma</t>
  </si>
  <si>
    <t>2021 World Engineering Education Forum/global Engineering Deans Council (weef/gedc)</t>
  </si>
  <si>
    <t>IFEES; Univ Politecnica Madrid; UNED; OEA OAS; Madrid Convent Bur;EOLEOLeMadrid; IEEE Educ Soc; Siemens; Dassault Syst; Coursera; MathWorks;EOLEOLQuanser; ABET; Arcelik; Consulting Technol Informat; UNESCO; UC Davis;EOLEOLAltair; Infineon; LabsLand; Grupo Pacifico; Global Engn Deans Council</t>
  </si>
  <si>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</si>
  <si>
    <t>Seo, JooYoung &amp; Richard, Gabriela T.</t>
  </si>
  <si>
    <t>Information and Learning Sciences</t>
  </si>
  <si>
    <t>795--815</t>
  </si>
  <si>
    <t>Software-practice &amp; Experience</t>
  </si>
  <si>
    <t>1728--1744</t>
  </si>
  <si>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</si>
  <si>
    <t>Andrade Da Silva Junior, Jorge Luiz; Biduski, Daiana; Bellei, Ericles Andrei; Cemin Becker, Osvaldo Henrique; Daroit, Luciane; Pasqualotti, Adriano; Tourinho Filho, Hugo &amp; Bertoletti De Marchi, Ana Carolina</t>
  </si>
  <si>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</si>
  <si>
    <t>Reeves, Byron; Ram, Nilam; Robinson, Thomas N.; Cummings, James J.; Giles, C. Lee; Pan, Jennifer; Chiatti, Agnese; Cho, Mj; Roehrick, Katie; Yang, Xiao; Gagneja, Anupriya; Brinberg, Miriam; Muise, Daniel; Lu, Yingdan; Luo, Mufan; Fitzgerald, Andrew &amp; Yeykelis, Leo</t>
  </si>
  <si>
    <t>150--201</t>
  </si>
  <si>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</si>
  <si>
    <t>Bucchiarone, Antonio; Martorella, Tommaso; Colombo, Diego; Cicchetti, Antonio &amp; Marconi, Annapaola</t>
  </si>
  <si>
    <t>Project - Based Learning to Enhance Employability and Entrepreneurship: A Collaborative Approach</t>
  </si>
  <si>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</si>
  <si>
    <t>Siddamal, Saroja, V. &amp; Despande, Aditya M.</t>
  </si>
  <si>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</si>
  <si>
    <t>Ye, Jiaming; Chen, Ke; Xie, Xiaofei; Ma, Lei; Huang, Ruochen; Chen, Yingfeng; Xue, Yinxing &amp; Zhao, Jianjun</t>
  </si>
  <si>
    <t>Gomes, Renata Faria &amp; Lelli, Val\'{e}ria</t>
  </si>
  <si>
    <t>Baron, Lauren; Wang, Qile; Segear, Sydney; Cohn, Brian A.; Kim, Kangsoo &amp; Barmaki, Roghayeh</t>
  </si>
  <si>
    <t>Tedre, Matti; Denning, Peter &amp; Toivonen, Tapani</t>
  </si>
  <si>
    <t>Scott, Michael James; Summerley, Rory; Besombes, Nicolas; Connolly, Cornelia; Gawrysiak, Joey; Halevi, Tzipora; Jenny, Seth E.; Miljanovic, Michael; Stange, Melissa; Taipalus, Toni &amp; Williams, J. Patrick</t>
  </si>
  <si>
    <t>Veldthuis, Marcella; Koning, Mathijs &amp; Stikkolorum, Dave</t>
  </si>
  <si>
    <t>Somin, Lior; McKendrick, Zachary; Finn, Patrick &amp; Sharlin, Ehud</t>
  </si>
  <si>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</si>
  <si>
    <t>Cham, Karen; Shakiry, Raida &amp; Yates, Carl</t>
  </si>
  <si>
    <t>Dziallas, Sebastian; Fincher, Sally; Barr, Matthew &amp; Cutts, Quintin</t>
  </si>
  <si>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</si>
  <si>
    <t>Pu, George; Wei, Paul; Aribe, Amanda; Boultinghouse, James; Dinh, Nhi; Xu, Fang &amp; Du, Jing</t>
  </si>
  <si>
    <t>Semerikov, Serhiy O.; Mintii, Iryna S. &amp; Makhachashvili, Rusudan K.</t>
  </si>
  <si>
    <t>da Silva, Matheus V.; Pacagnelli, Francis L.; de Almeida, Leandro L. &amp; Siscoutto, Robson A.</t>
  </si>
  <si>
    <t>Joseph Agbo, Friday; Sunday Oyelere, Solomon; Suhonen, Jarkko &amp; Tukiainen, Markku</t>
  </si>
  <si>
    <t>Pustulka, Ela; Krause, Kai; de Espona, Lucia &amp; Kennel, Andrea</t>
  </si>
  <si>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</si>
  <si>
    <t>Morrison, Briana B.; Quinn, Beth A.; Bradley, Steven; Buffardi, Kevin; Harrington, Brian; Hu, Helen H.; Kallia, Maria; McNeill, Fiona; Ola, Oluwakemi; Parker, Miranda; Rosato, Jennifer &amp; Waite, Jane</t>
  </si>
  <si>
    <t>Pediatrics;Scientific computing;Games;Fatigue;Regulation;Information management;Computer security;Computer;Game;Eye Health;Eye Blinking;HCI</t>
  </si>
  <si>
    <t>Akmal Ab Razak, Nurul Saidatul &amp; Mokhtar, Rahmah</t>
  </si>
  <si>
    <t>Three-dimensional displays;Face recognition;Entertainment industry;Music;Games;Immersive experience;Tools;Videojuego;exergame;face recognition;motion detection;Windows Kinect;dance video game;satisfaction;technologies</t>
  </si>
  <si>
    <t>Anca, Anthony; Valentin, Jerber; Barrientos, Alfredo &amp; Cuadros, Miguel</t>
  </si>
  <si>
    <t>Blockchains;Bitcoin;Consensus algorithm;Computer science;Proof of Work;Proposals;51% attack;bitcoin;blockchain;double-speding;ethereum;hash rate</t>
  </si>
  <si>
    <t>Aponte-Novoa, Fredy Andres; Orozco, Ana Lucila Sandoval; Villanueva-Polanco, Ricardo &amp; Wightman, Pedro</t>
  </si>
  <si>
    <t>Besenval, Maxime &amp; Bidet, Alexandra</t>
  </si>
  <si>
    <t>155-167</t>
  </si>
  <si>
    <t>https://ieeexplore.ieee.org/document/9415389</t>
  </si>
  <si>
    <t>Online banking;Avatars;Conferences;Education;Games;Programming;Python;engagement;motivation;gamification;case study</t>
  </si>
  <si>
    <t>Dicheva, Darina; Dichev, Christo; Cassel, Lillian; Guy, Breonte &amp; Irwin, Keith</t>
  </si>
  <si>
    <t>Industries;Digital images;Games;Machine learning;Production;Market research;Product development;Machine Learning;Artificial Intelligence;Video Games;Adaptive NPCs;Game Development</t>
  </si>
  <si>
    <t>Edwards, Gemma; Subianto, Nicholas; Englund, David; Goh, Jun Wei; Coughran, Nathan; Milton, Zachary; Mirnateghi, Nima &amp; Ali Shah, Syed Afaq</t>
  </si>
  <si>
    <t>01-07</t>
  </si>
  <si>
    <t>Games;Headphones;Mixed reality;Tracking;Crawlers;Sensors;Valves;Gamer complaints;virtual reality (VR) games</t>
  </si>
  <si>
    <t>Epp, Rain; Lin, Dayi &amp; Bezemer, Cor-Paul</t>
  </si>
  <si>
    <t>Systematics;Online banking;Conferences;Organizations;Games;Software;Requirements engineering;data-driven requirements elicitation;situational method engineering;agile system development;design science</t>
  </si>
  <si>
    <t>Franch, Xavier; Henriksson, Aron; Ralyté, Jolita &amp; Zdravkovic, Jelena</t>
  </si>
  <si>
    <t>Tracking;Avatars;Heuristic algorithms;Senior citizens;Games;Cameras;Real-time systems;older adults;depth camera;neural networks;processing algorithms;medical physic rehabilitation;activity recognition</t>
  </si>
  <si>
    <t>Gavrilă, Veronica; Băjenaru, Lidia &amp; Dobre, Ciprian</t>
  </si>
  <si>
    <t>521-528</t>
  </si>
  <si>
    <t>Training;Learning systems;Industries;Costs;Games;Reinforcement learning;Performance analysis;Pre-training;Deep Q-network;Reinforcement Learning;Video Game Agent</t>
  </si>
  <si>
    <t>Hu, Weiiheng; Wang, Jilong &amp; Yu, Yebo</t>
  </si>
  <si>
    <t>Costs;Conferences;Computer architecture;Cloud gaming;Rendering (computer graphics);Servers;Resource management;Cloud gaming;edge computing;resource allocation;workload splitting</t>
  </si>
  <si>
    <t>Jaya, Iryanto; Li, Yusen &amp; Cai, Wentong</t>
  </si>
  <si>
    <t>819-826</t>
  </si>
  <si>
    <t>Computer science;Technological innovation;Education;Games;Mathematics;Proposals;Software engineering;Computer science education;educational technology;tree data structures;tree traversals;videogame</t>
  </si>
  <si>
    <t>Jiménez-Hernández, Eréndira M.; Jiménez-Murillo, José A.; Segura-Castruita, Miguel A. &amp; González-Leal, Ivonne</t>
  </si>
  <si>
    <t>Conferences;Aggregates;Prototypes;Organizations;Production;Big Data;Metadata;computational archival science;computer games;software development;content analysis;history</t>
  </si>
  <si>
    <t>Industries;Engineering profession;Conferences;Games;Logic gates;Data models;Cultural differences;career;digital game;gender;industry;Portugal</t>
  </si>
  <si>
    <t>Lima, Luciana; Gouveia, Patrícia; Cardoso, Pedro &amp; Pinto, Camila</t>
  </si>
  <si>
    <t>Solid modeling;Technological innovation;Liquids;Three-dimensional displays;Computational modeling;Simulation;Visual effects;multi-directional gravity;liquid simulation;computer graphics;communication</t>
  </si>
  <si>
    <t>Lin, Chia-Horng &amp; Tseng, Pei-Yu</t>
  </si>
  <si>
    <t>Games;Education;Authoring systems;Computer science;Tools;Databases;Standards;Active learning;computer science;computer-based instruction;educational technology;games</t>
  </si>
  <si>
    <t>López-Fernández, Daniel; Gordillo, Aldo; Alarcón, Pedro P. &amp; Tovar, Edmundo</t>
  </si>
  <si>
    <t>367-373</t>
  </si>
  <si>
    <t>Conductivity;Magnetic resonance imaging;Real-time systems;Robots;Path planning;Magnetosphere;Computational modeling;Autonomous vehicle navigation;deep learning;path planning;robotics</t>
  </si>
  <si>
    <t>Moussa, Majda &amp; Beltrame, Giovanni</t>
  </si>
  <si>
    <t>Industries;Scientific computing;Games;Propulsion;Market research;Software;Complexity theory;Video Games;Agile;Scrum;Sprint;Games as a Service (GaaS)</t>
  </si>
  <si>
    <t>Industries;Computer vision;Visualization;Operating systems;Games;User experience;Intelligent agents;AI agents;game testing;automated testing;deep learning;reinforcement learning;software architecture</t>
  </si>
  <si>
    <t>Medical diagnostic imaging;Neurotechnology;Biomedical monitoring;Training;Neurological diseases;Brain;Software;Brain–computer interface (BCI);consumer products;data privacy;ethics;law;medical diagnosis;neurofeedback;neural prosthesis;patient rehabilitation</t>
  </si>
  <si>
    <t>Paek, Andrew Y.; Brantley, Justin A.; Evans, Barbara J. &amp; Contreras-Vidal, Jose L.</t>
  </si>
  <si>
    <t>3069-3080</t>
  </si>
  <si>
    <t>Software;Standards;Business;Art;Surges;Medical services;Hip;Norma CCII-N2016-02;adaptación;GDDV;TFG;Gamificación</t>
  </si>
  <si>
    <t>Palacios-Alonso, Daniel; Carrasco-Bertrán, Kevin; Lázaro-Carrascosa, Carlos; Núñez-Vidal, Esther; Domínguez-Mateos, Francisco &amp; Velázquez-Iturbide, Ángel</t>
  </si>
  <si>
    <t>Training;Computer science;Analytical models;Computational modeling;Current measurement;Predictive models;Data models;component;prediction football match result;fusion-based classification;hierarchical model;ensemble model</t>
  </si>
  <si>
    <t>Pipatchatchawal, Chananyu &amp; Phimoltares, Suphakant</t>
  </si>
  <si>
    <t>Games;Mobile handsets;Mice;Tools;User experience;Performance evaluation;Mobile learning;learning;learning systems;student experiments</t>
  </si>
  <si>
    <t>Romero-Hernandez, Alejandro; Gonzalez-Riojo, Manuel; Sagredo-Olivenza, Ismael &amp; Manero, Borja</t>
  </si>
  <si>
    <t>Printing;Visualization;Computational modeling;Roads;Unified modeling language;Software as a service;Games;Education;Educational Game;Analog Game;Card Game;MDE;DSL;DSML</t>
  </si>
  <si>
    <t>de S. Silva, Rubens Anderson &amp; Andrade, Rossana M. C.</t>
  </si>
  <si>
    <t>49-58</t>
  </si>
  <si>
    <t>Schedules;Three-dimensional displays;Soft sensors;Prototypes;Games;Auditory system;Programming;algorithmic synesthesia;game accessibility;hearing impairment;deafness;unity</t>
  </si>
  <si>
    <t>Silva, Adriel Augusto Germano &amp; dos Santos Coutinho, Flávio Roberto</t>
  </si>
  <si>
    <t>191-200</t>
  </si>
  <si>
    <t>Protocols;Pandemics;Education;Entertainment industry;Games;Open Educational Resources;Social factors;Educational Game;Game Repurposing;Open Educational Resources;Emergency Remote Teaching</t>
  </si>
  <si>
    <t>Silva, Josivan Pereira Da; Pimentel, Paulo Henrique Gonçalves; Pimentel, Luciano Gonçalves &amp; Silveira, Ismar Frango</t>
  </si>
  <si>
    <t>326-333</t>
  </si>
  <si>
    <t>Entertainment industry;Games;Companies;Programming;Inspection;Semiotics;Engines;end-user programming;games;scientific SIM</t>
  </si>
  <si>
    <t>de Souza, Joana Gabriela Ribeiro &amp; Prates, Raquel Oliveira</t>
  </si>
  <si>
    <t>COVID-19;Visualization;Codes;Education;Wheels;Games;Serious games;mobile serious game;learn programming;game based learning;coding games;undergraduate</t>
  </si>
  <si>
    <t>Atmospheric measurements;Conferences;Games;Particle measurements;Brain-computer interfaces;Computer security;Informatics;Emotional parameters;cybersecurity;games</t>
  </si>
  <si>
    <t>Valero, Maria; Li, Lei; Shahriar, Hossain; Sobhan, Shahriar; Handlin, Michael &amp; Zhang, Jinghua</t>
  </si>
  <si>
    <t>Analytical models;Algebra;Sociology;Entertainment industry;Games;Companies;Foundries;video games;gamers;players;motivation;motivation model</t>
  </si>
  <si>
    <t>Vigato, Matija &amp; Babić, Tihana</t>
  </si>
  <si>
    <t>730-735</t>
  </si>
  <si>
    <t>Haptic interfaces;Robots;Rendering (computer graphics);Visualization;Force;Software;Phantoms;Force feedback;haptic devices;haptic technology;microcontroller;virtual environment</t>
  </si>
  <si>
    <t>Wang, Fei; Qian, Zhiqin; Lin, Yingzi &amp; Zhang, Wenjun</t>
  </si>
  <si>
    <t>66-77</t>
  </si>
  <si>
    <t>Computer science;Visualization;Technological innovation;Computational modeling;Urban areas;Games;Software;Undergraduate Education;Computer science;Teaching Methods;Classroom research</t>
  </si>
  <si>
    <t>Weymouth, Joel; Karne, Ramesh K. &amp; Wijesinha, Alexander L.</t>
  </si>
  <si>
    <t>1079-1084</t>
  </si>
  <si>
    <t>Performance evaluation;User centered design;Games;Aging;Mobile applications;Automobiles;Interviews;User Centered Design;children;smartphone;car racing themed video game;mobile app</t>
  </si>
  <si>
    <t>Yadav, Savita; Chakraborty, Pinaki; Jain, Karan &amp; Jyotirmaya</t>
  </si>
  <si>
    <t>054-058</t>
  </si>
  <si>
    <t>After Duplicates</t>
  </si>
  <si>
    <t>After Abstract</t>
  </si>
  <si>
    <t>After Title</t>
  </si>
  <si>
    <t>After Full Text</t>
  </si>
  <si>
    <t>Previous</t>
  </si>
  <si>
    <t>With Extra</t>
  </si>
  <si>
    <t>Difference</t>
  </si>
  <si>
    <t>After revision Title</t>
  </si>
  <si>
    <t>The authors studied the changes in players’ game engagement before and after game updates.</t>
  </si>
  <si>
    <t>Poland</t>
  </si>
  <si>
    <t>Interviews to illuminate the experiences that developers encounter when trying to make accessible games.</t>
  </si>
  <si>
    <t>Survey to proffesional game devs about technical debt, a problem that they are aware but there is almost no solution implemented</t>
  </si>
  <si>
    <t>Middleware that improves scalabilty in online games, it is tested in Minecraft servers improving the maximum number of concurrent players and reducing bandwidth usage</t>
  </si>
  <si>
    <t>Analyses the user reviews of a computer game stating them as a cheap and effective way of collecting user feedback</t>
  </si>
  <si>
    <t>Modeling Games with Petri Nets.</t>
  </si>
  <si>
    <t>Ara{\'u}jo, Manuel &amp; Roque, Lic{\'\i}nio</t>
  </si>
  <si>
    <t>Digra conference</t>
  </si>
  <si>
    <t>NA</t>
  </si>
  <si>
    <t>NA--NA</t>
  </si>
  <si>
    <t>What went wrong? A survey of problems in game development</t>
  </si>
  <si>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</si>
  <si>
    <t>Petrillo, Fabio; Pimenta, Marcelo Soares; Trindade, Francisco &amp; Dietrich, Carlos A.</t>
  </si>
  <si>
    <t>13--22</t>
  </si>
  <si>
    <t>ITNG - 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</si>
  <si>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</si>
  <si>
    <t>260--265</t>
  </si>
  <si>
    <t>AGILE - Agile and Kanban in Coordination</t>
  </si>
  <si>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</si>
  <si>
    <t>Polk, Ryan</t>
  </si>
  <si>
    <t>2011 AGILE Conference</t>
  </si>
  <si>
    <t>Introduction of a process maturity model for market‐driven product management and requirements engineering</t>
  </si>
  <si>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</si>
  <si>
    <t>Gorschek, Tony; Gomes, Andrigo; Pettersson, Andreas &amp; Torkar, Richard</t>
  </si>
  <si>
    <t>Journal of Software: Evolution and Process</t>
  </si>
  <si>
    <t>83--113</t>
  </si>
  <si>
    <t>APAQS - Analysis of interrater agreement in ISO/IEC 15504-based software process assessment</t>
  </si>
  <si>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</si>
  <si>
    <t>Lee, Hye Young; Jung, Ho-Won; Chung, Chang-Shin; Lee, Jong Moo; Lee, Kyung Whan &amp; Jeong, Hack Jong</t>
  </si>
  <si>
    <t>Proceedings Second Asia-Pacific Conference on Quality Software</t>
  </si>
  <si>
    <t>341--348</t>
  </si>
  <si>
    <t>125--128</t>
  </si>
  <si>
    <t>EuroSPI - Software Development Processes for Games: A Systematic Literature Review</t>
  </si>
  <si>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</si>
  <si>
    <t>O’Hagan, Ann Osborne; Coleman, Gerry &amp; O'Connor, Rory V.</t>
  </si>
  <si>
    <t>182--193</t>
  </si>
  <si>
    <t>An organizational maturity model of software product line engineering</t>
  </si>
  <si>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</si>
  <si>
    <t>Ahmed, Faheem &amp; Capretz, Luiz Fernando</t>
  </si>
  <si>
    <t>Software Quality Journal</t>
  </si>
  <si>
    <t>195--225</t>
  </si>
  <si>
    <t>SIGDOC - Is agility out there?: agile practices in game development</t>
  </si>
  <si>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</si>
  <si>
    <t>Petrillo, Fabio &amp; Pimenta, Marcelo Soares</t>
  </si>
  <si>
    <t>Proceedings of the 28th ACM International Conference on Design of Communication - SIGDOC '10</t>
  </si>
  <si>
    <t>9--15</t>
  </si>
  <si>
    <t>Game development life cycle guidelines</t>
  </si>
  <si>
    <t>2013 International Conference on Advanced Computer Science and Information Systems (ICACSIS)</t>
  </si>
  <si>
    <t>An open source usability maturity model (OS-UMM)</t>
  </si>
  <si>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</si>
  <si>
    <t>Raza, Arif; Capretz, Luiz Fernando &amp; Ahmed, Faheem</t>
  </si>
  <si>
    <t>1109--1121</t>
  </si>
  <si>
    <t>Empirical Investigation of Key Business Factors for Digital Game Performance</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</si>
  <si>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</si>
  <si>
    <t>CoSECivi - A systematic mapping study on serious game quality</t>
  </si>
  <si>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</si>
  <si>
    <t>Vargas, Juan A.; García-Mundo, Lilia; Genero, Marcela &amp; Piattini, Mario</t>
  </si>
  <si>
    <t>Proceedings of the 18th International Conference on Evaluation and Assessment in Software Engineering - EASE '14</t>
  </si>
  <si>
    <t>15--NA</t>
  </si>
  <si>
    <t>EuroSPI - Improving Video Game Development: Facilitating Heterogeneous Team Collaboration through Flexible Software Processes</t>
  </si>
  <si>
    <t>Collaborative framework for browser games development</t>
  </si>
  <si>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</si>
  <si>
    <t>Pena, Jorge</t>
  </si>
  <si>
    <t>Proceedings of the 2011 Workshop on Open Source and Design of Communication - OSDOC '11</t>
  </si>
  <si>
    <t>65--72</t>
  </si>
  <si>
    <t>ESEM - Empirical analysis of user data in game software development</t>
  </si>
  <si>
    <t>Proceedings of the ACM-IEEE international symposium on Empirical software engineering and measurement - ESEM '12</t>
  </si>
  <si>
    <t>89--98</t>
  </si>
  <si>
    <t>MMORPG player behavior model based on player action categories</t>
  </si>
  <si>
    <t>Suznjevic; Stupar &amp; Matijasevic</t>
  </si>
  <si>
    <t>2011 10th Annual Workshop on Network and Systems Support for Games</t>
  </si>
  <si>
    <t>OpenCL: A Parallel Programming Standard for Heterogeneous Computing Systems</t>
  </si>
  <si>
    <t>The OpenCL standard offers a common API for program execution on systems composed of different types of computational devices such as multicore CPUs, GPUs, or other accelerators.</t>
  </si>
  <si>
    <t>Stone, John E.; Gohara, David &amp; Shi, Guochun</t>
  </si>
  <si>
    <t>Computing in science &amp; engineering</t>
  </si>
  <si>
    <t>66--73</t>
  </si>
  <si>
    <t>CSE (4) - Churn Prediction in MMORPGs: A Social Influence Based Approach</t>
  </si>
  <si>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</si>
  <si>
    <t>Kawale, Jaya; Pal, Aditya &amp; Srivastava, Jaideep</t>
  </si>
  <si>
    <t>2009 International Conference on Computational Science and Engineering</t>
  </si>
  <si>
    <t>423--428</t>
  </si>
  <si>
    <t>Prototyping a game engine architecture as a multi-agent system</t>
  </si>
  <si>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</si>
  <si>
    <t>Marin, Carlos; Chover, Miguel &amp; Sotoca, José Martínez</t>
  </si>
  <si>
    <t>Computer Science Research Notes</t>
  </si>
  <si>
    <t>Why MMORPG players do what they do: relating motivations to action categories</t>
  </si>
  <si>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</si>
  <si>
    <t>Suznjevic, Mirko &amp; Matijasevic, Maja</t>
  </si>
  <si>
    <t>International Journal of Advanced Media and Communication</t>
  </si>
  <si>
    <t>405--424</t>
  </si>
  <si>
    <t>VS-GAMES - Choosing the Infrastructure for Entertainment and Serious Computer Games - a Whiteroom Benchmark for Game Engine Selection</t>
  </si>
  <si>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</si>
  <si>
    <t>Anderson, Eike Falk; McLoughlin, Leigh; Watson, Joe; Holmes, Sam; Jones, Peter; Pallett, Hayden &amp; Smith, Brendan</t>
  </si>
  <si>
    <t>2013 5th International Conference on Games and Virtual Worlds for Serious Applications (VS-GAMES)</t>
  </si>
  <si>
    <t>High Performance Graphics - Understanding the efficiency of ray traversal on GPUs</t>
  </si>
  <si>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</si>
  <si>
    <t>Aila, Timo &amp; Laine, Samuli</t>
  </si>
  <si>
    <t>Proceedings of the 1st ACM conference on High Performance Graphics - HPG '09</t>
  </si>
  <si>
    <t>145--149</t>
  </si>
  <si>
    <t>MMM - Characterizing virtual populations in massively multiplayer online role-playing games</t>
  </si>
  <si>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</si>
  <si>
    <t>Lecture Notes in Computer Science</t>
  </si>
  <si>
    <t>87--97</t>
  </si>
  <si>
    <t>High Performance Graphics - Effective static bin patterns for sort-middle rendering</t>
  </si>
  <si>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</si>
  <si>
    <t>Kerbl, Bernhard; Kenzel, Michael; Schmalstieg, Dieter &amp; Steinberger, Markus</t>
  </si>
  <si>
    <t>Proceedings of High Performance Graphics</t>
  </si>
  <si>
    <t>3105777--NA</t>
  </si>
  <si>
    <t>ICAART (Revised Selected Papers) - A Multiagent Semantics for the Game Description Language</t>
  </si>
  <si>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</si>
  <si>
    <t>Schiffel, Stephan &amp; Thielscher, Michael</t>
  </si>
  <si>
    <t>44--55</t>
  </si>
  <si>
    <t>Advances in Computer Entertainment Technology - How to integrate domain-specific languages into the game development process</t>
  </si>
  <si>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</si>
  <si>
    <t>Walter, Robert &amp; Masuch, Maic</t>
  </si>
  <si>
    <t>Proceedings of the 8th International Conference on Advances in Computer Entertainment Technology - ACE '11</t>
  </si>
  <si>
    <t>42--NA</t>
  </si>
  <si>
    <t>On the impacts of human interactions in MMORPG traffic</t>
  </si>
  <si>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</si>
  <si>
    <t>Szabo, Geza; Veres, András &amp; Molnár, Sándor</t>
  </si>
  <si>
    <t>133--161</t>
  </si>
  <si>
    <t>Ray casting of multiple volumetric datasets with polyhedral boundaries on manycore GPUs</t>
  </si>
  <si>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</si>
  <si>
    <t>Kainz, Bernhard; Grabner, Markus; Bornik, Alexander; Hauswiesner, Stefan; Muehl, Judith &amp; Schmalstieg, Dieter</t>
  </si>
  <si>
    <t>ACM Transactions on Graphics</t>
  </si>
  <si>
    <t>152--9</t>
  </si>
  <si>
    <t>Whippletree: task-based scheduling of dynamic workloads on the GPU</t>
  </si>
  <si>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</si>
  <si>
    <t>Steinberger, Markus; Kenzel, Michael; Boechat, Pedro; Kerbl, Bernhard; Dokter, Mark &amp; Schmalstieg, Dieter</t>
  </si>
  <si>
    <t>228--11</t>
  </si>
  <si>
    <t>MMORPG Player actions: Network performance, session patterns and latency requirements analysis</t>
  </si>
  <si>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</si>
  <si>
    <t>Suznjevic, Mirko; Dobrijevic, Ognjen &amp; Matijasevic, Maja</t>
  </si>
  <si>
    <t>191--214</t>
  </si>
  <si>
    <t>Motivation and Multimodal Interaction in Model-Driven Educational Game Design</t>
  </si>
  <si>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</si>
  <si>
    <t>Jovanovic, Mladjan; Starcevic, Dusan; Minović, Miroslav &amp; Štavljanin, Velimir</t>
  </si>
  <si>
    <t>IEEE Transactions on Systems, Man, and Cybernetics - Part A: Systems and Humans</t>
  </si>
  <si>
    <t>817--824</t>
  </si>
  <si>
    <t>QEST - MAM-UML: an UML profile for the modeling of mobile-agent applications</t>
  </si>
  <si>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</si>
  <si>
    <t>Avallone, Stefano; Guadagno, S.; Emma, D.; Pescape, Antonio &amp; Ventre, G.</t>
  </si>
  <si>
    <t>XXIV International Conference of the Chilean Computer Science Society</t>
  </si>
  <si>
    <t>316--317</t>
  </si>
  <si>
    <t>2 - World of Warcraft</t>
  </si>
  <si>
    <t>Wyman, Michael Thornton</t>
  </si>
  <si>
    <t>Making Great Games</t>
  </si>
  <si>
    <t>23--38</t>
  </si>
  <si>
    <t>Level design as model transformation: a strategy for automated content generation</t>
  </si>
  <si>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</si>
  <si>
    <t>Dormans, Joris</t>
  </si>
  <si>
    <t>Proceedings of the 2nd International Workshop on Procedural Content Generation in Games - PCGames '11</t>
  </si>
  <si>
    <t>2--NA</t>
  </si>
  <si>
    <t>ICUMT - Analysis of World of Warcraft traffic patterns and user behavior</t>
  </si>
  <si>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</si>
  <si>
    <t>Kihl, Maria; Aurelius, Andreas &amp; Lagerstedt, Christina</t>
  </si>
  <si>
    <t>International Congress on Ultra Modern Telecommunications and Control Systems</t>
  </si>
  <si>
    <t>218--223</t>
  </si>
  <si>
    <t>NETGAMES - Hack, slash, and chat: a study of players' behavior and communication in MMORPGs</t>
  </si>
  <si>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</si>
  <si>
    <t>FreePipe: a programmable parallel rendering architecture for efficient multi-fragment effects</t>
  </si>
  <si>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</si>
  <si>
    <t>Liu, Fang; Huang, Meng-Cheng; Liu, Xuehui &amp; Wu, Enhua</t>
  </si>
  <si>
    <t>Proceedings of the ACM SIGGRAPH Symposium on Interactive 3D Graphics and Games - I3D 10</t>
  </si>
  <si>
    <t>75--82</t>
  </si>
  <si>
    <t>MMSys - World of warcraft avatar history dataset</t>
  </si>
  <si>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</si>
  <si>
    <t>Lee, Yeng-Ting; Chen, Kuan-Ta; Cheng, Yun-Maw &amp; Lei, Chin-Laung</t>
  </si>
  <si>
    <t>Proceedings of the second annual ACM conference on Multimedia systems</t>
  </si>
  <si>
    <t>123--128</t>
  </si>
  <si>
    <t>On-the-fly Vertex Reuse for Massively-Parallel Software Geometry Processing</t>
  </si>
  <si>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</si>
  <si>
    <t>Kenzel, Michael; Kerbl, Bernhard; Tatzgern, Wolfgang; Ivanchenko, Elena; Schmalstieg, Dieter &amp; Steinberger, Markus</t>
  </si>
  <si>
    <t>Proceedings of the ACM on Computer Graphics and Interactive Techniques</t>
  </si>
  <si>
    <t>28--17</t>
  </si>
  <si>
    <t>High Performance Graphics - Megakernels considered harmful: wavefront path tracing on GPUs</t>
  </si>
  <si>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</si>
  <si>
    <t>Laine, Samuli; Karras, Tero &amp; Aila, Timo</t>
  </si>
  <si>
    <t>Proceedings of the 5th High-Performance Graphics Conference on - HPG '13</t>
  </si>
  <si>
    <t>137--143</t>
  </si>
  <si>
    <t>NETGAMES - Déjà vu: predicting the number of players in online games through normalization of historical data</t>
  </si>
  <si>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</si>
  <si>
    <t>Tyvand, Jon-Erik; Begnum, Kyrre &amp; Hammer, Hugo Lewi</t>
  </si>
  <si>
    <t>13--NA</t>
  </si>
  <si>
    <t>NETGAMES - MMORPG player behavior model based on player action categories</t>
  </si>
  <si>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</si>
  <si>
    <t>Transformation Approach to Model Online Gaming Traffic</t>
  </si>
  <si>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</si>
  <si>
    <t>Shin, Kwang-Sik; Kim, Jin-Hyuk; Sohn, Kang-Min; Park, Chang-Joon &amp; Choi, Sang-Bang</t>
  </si>
  <si>
    <t>ETRI Journal</t>
  </si>
  <si>
    <t>219--229</t>
  </si>
  <si>
    <t>SPLASH Workshops - SharpLudus revisited: from ad hoc and monolithic digital game DSLs to effectively customized DSM approaches</t>
  </si>
  <si>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</si>
  <si>
    <t>Furtado, André Wilson Brotto; Santos, André L. &amp; Ramalho, Geber</t>
  </si>
  <si>
    <t>Proceedings of the compilation of the co-located workshops on DSM'11, TMC'11, AGERE!'11, AOOPES'11, NEAT'11, &amp; VMIL'11 - SPLASH '11 Workshops</t>
  </si>
  <si>
    <t>57--62</t>
  </si>
  <si>
    <t>High Performance Graphics - High-performance software rasterization on GPUs</t>
  </si>
  <si>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</si>
  <si>
    <t>Laine, Samuli &amp; Karras, Tero</t>
  </si>
  <si>
    <t>Proceedings of the ACM SIGGRAPH Symposium on High Performance Graphics - HPG '11</t>
  </si>
  <si>
    <t>79--88</t>
  </si>
  <si>
    <t>ICEC - Online gaming traffic generator for reproducing gamer behavior</t>
  </si>
  <si>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</si>
  <si>
    <t>160--170</t>
  </si>
  <si>
    <t>IEEE CLOUD - Is Server Consolidation Beneficial to MMORPG? A Case Study of World of Warcraft</t>
  </si>
  <si>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</si>
  <si>
    <t>Lee, Yeng-Ting &amp; Chen, Kuan-Ta</t>
  </si>
  <si>
    <t>2010 IEEE 3rd International Conference on Cloud Computing</t>
  </si>
  <si>
    <t>435--442</t>
  </si>
  <si>
    <t>GRAMPS: A programming model for graphics pipelines</t>
  </si>
  <si>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</si>
  <si>
    <t>Sugerman, Jeremy; Fatahalian, Kayvon; Boulos, Solomon; Akeley, Kurt &amp; Hanrahan, Pat</t>
  </si>
  <si>
    <t>4--11</t>
  </si>
  <si>
    <t>NetLogo: A simple environment for modeling complexity</t>
  </si>
  <si>
    <t>Tisue, S. &amp; Wilensky, Uri</t>
  </si>
  <si>
    <t>OptiX</t>
  </si>
  <si>
    <t>Parker, Steven G.; Robison, Austin; Stich, Martin; Bigler, James; Dietrich, Andreas; Friedrich, Heiko; Hoberock, Jared; Luebke, David; McAllister, David; McGuire, Morgan &amp; Morley, Keith</t>
  </si>
  <si>
    <t>ACM SIGGRAPH 2010 papers on - SIGGRAPH '10</t>
  </si>
  <si>
    <t>ICEC - The effectiveness and efficiency of model driven game design</t>
  </si>
  <si>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</si>
  <si>
    <t>542--548</t>
  </si>
  <si>
    <t>AAAI - General Video Game AI: competition, challenges, and opportunities</t>
  </si>
  <si>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</si>
  <si>
    <t>Perez-Liebana, Diego; Samothrakis, Spyridon; Togelius, Julian; Lucas, Simon M. &amp; Schaul, Tom</t>
  </si>
  <si>
    <t>4335--4337</t>
  </si>
  <si>
    <t>D-ITG: Distributed Internet Traffic Generator</t>
  </si>
  <si>
    <t>Aceto, Giuseppe; Botta, Alessio; de Donato, Walter &amp; Pescape, Antonio</t>
  </si>
  <si>
    <t>PIK - Praxis der Informationsverarbeitung und Kommunikation</t>
  </si>
  <si>
    <t>49--49</t>
  </si>
  <si>
    <t>Gamesonomy vs Scratch: Two Different Ways to Introduce Programming.</t>
  </si>
  <si>
    <t>Santamaría, Cristina Rebollo; Lora, Carlos Marín; Quintana, Inmaculada Remolar &amp; Sellés, Miguel Chover</t>
  </si>
  <si>
    <t>International Association for Development of the Information Society</t>
  </si>
  <si>
    <t>Piko: a framework for authoring programmable graphics pipelines</t>
  </si>
  <si>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</si>
  <si>
    <t>Patney, Anjul; Tzeng, Stanley; Seitz, Kerry A. &amp; Owens, John D.</t>
  </si>
  <si>
    <t>147--13</t>
  </si>
  <si>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</si>
  <si>
    <t>Marín-Lora, Carlos; Chover, Miguel; Sotoca, José Martínez &amp; García, Luis A.</t>
  </si>
  <si>
    <t>102732--NA</t>
  </si>
  <si>
    <t>RCIS - Applying the MDA approach for the automatic generation of an MVC2 web application</t>
  </si>
  <si>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</si>
  <si>
    <t>Daissaoui, Abdellah</t>
  </si>
  <si>
    <t>2010 Fourth International Conference on Research Challenges in Information Science (RCIS)</t>
  </si>
  <si>
    <t>681--688</t>
  </si>
  <si>
    <t>IMPLEMENTING VIRTUAL AGENTS : A HABA- BASED APPROACH</t>
  </si>
  <si>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</si>
  <si>
    <t>Calvelo, Alejandro Garcés; Bauset, Ricardo Quirós; Sellés, Miguel Chover &amp; Camahort, Emilio</t>
  </si>
  <si>
    <t>The International journal of Multimedia &amp; Its Applications</t>
  </si>
  <si>
    <t>1--15</t>
  </si>
  <si>
    <t>AAAI - A general game description language for incomplete information games</t>
  </si>
  <si>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</si>
  <si>
    <t>Thielscher, Michael</t>
  </si>
  <si>
    <t>994--999</t>
  </si>
  <si>
    <t>Déjà vu -- Predicting the number of players in online games through normalization of historical data</t>
  </si>
  <si>
    <t>Tyvand &amp; Begnum</t>
  </si>
  <si>
    <t>1--2</t>
  </si>
  <si>
    <t>OptiX: a general purpose ray tracing engine</t>
  </si>
  <si>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</si>
  <si>
    <t>Parker, Steven G.; Bigler, James; Dietrich, Andreas; Friedrich, Heiko; Hoberock, Jared; Luebke, David; McAllister, David Kirk; McGuire, Morgan; Morley, Keith; Robison, Austin &amp; Stich, Martin</t>
  </si>
  <si>
    <t>66--13</t>
  </si>
  <si>
    <t>Hack, Slash, and Chat: A study of players' behavior and communication in MMORPGs</t>
  </si>
  <si>
    <t>Suznjevic; Dobrijevic &amp; Matijasevic</t>
  </si>
  <si>
    <t>2009 8th Annual Workshop on Network and Systems Support for Games (NetGames)</t>
  </si>
  <si>
    <t>IJCAI - The general game playing description language is universal</t>
  </si>
  <si>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</si>
  <si>
    <t>1107--1112</t>
  </si>
  <si>
    <t>Developing a virtual trade fair using an agent-oriented approach</t>
  </si>
  <si>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</si>
  <si>
    <t>Remolar, Inmaculada; Garcés, Alejandro; Rebollo, Cristina; Chover, Miguel; Quirós, Ricardo &amp; Gumbau, Jesús</t>
  </si>
  <si>
    <t>4561--4582</t>
  </si>
  <si>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</si>
  <si>
    <t>arXiv: Graphics</t>
  </si>
  <si>
    <t>Do you trust your software-based traffic generator?</t>
  </si>
  <si>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</si>
  <si>
    <t>Botta, Alessio; Dainotti, Alberto &amp; Pescape, Antonio</t>
  </si>
  <si>
    <t>IEEE Communications Magazine</t>
  </si>
  <si>
    <t>158--165</t>
  </si>
  <si>
    <t>Traffic modeling of player action categories in a MMORPG</t>
  </si>
  <si>
    <t>Proceedings of the 4th International ICST Conference on Simulation Tools and Techniques</t>
  </si>
  <si>
    <t>PACT - Dynamic Fine-Grain Scheduling of Pipeline Parallelism</t>
  </si>
  <si>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</si>
  <si>
    <t>Sanchez, Daniel; Lo, David; Yoo, Richard M.; Sugerman, Jeremy &amp; Kozyrakis, Christos</t>
  </si>
  <si>
    <t>2011 International Conference on Parallel Architectures and Compilation Techniques</t>
  </si>
  <si>
    <t>22--32</t>
  </si>
  <si>
    <t>SimuTools - Traffic modeling of player action categories in a MMORPG</t>
  </si>
  <si>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</si>
  <si>
    <t>280--287</t>
  </si>
  <si>
    <t>Artificial and Computational Intelligence in Games - Towards a Video Game Description Language</t>
  </si>
  <si>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</si>
  <si>
    <t>Ebner, Marc; Levine, John; Lucas, Simon M.; Schaul, Tom; Thompson, Tommy &amp; Togelius, Julian</t>
  </si>
  <si>
    <t>Automatic prototyping in model-driven game development</t>
  </si>
  <si>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</si>
  <si>
    <t>Reyno, Emanuel Montero &amp; Cubel, José Á. Carsí</t>
  </si>
  <si>
    <t>29--9</t>
  </si>
  <si>
    <t>Evolutionary Competition in Platform Ecosystems</t>
  </si>
  <si>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</si>
  <si>
    <t>Tiwana, Amrit</t>
  </si>
  <si>
    <t>266--281</t>
  </si>
  <si>
    <t>Value creation in innovation ecosystems: how the structure of technological interdependence affects firm performance in new technology generations</t>
  </si>
  <si>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</si>
  <si>
    <t>Adner, Ron &amp; Kapoor, Rahul</t>
  </si>
  <si>
    <t>Strategic Management Journal</t>
  </si>
  <si>
    <t>306--333</t>
  </si>
  <si>
    <t>An automated framework for software test oracle</t>
  </si>
  <si>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</si>
  <si>
    <t>Shahamiri, Seyed Reza; Kadir, Wan Mohd. Nasir Wan; Ibrahim, Suhaimi &amp; Hashim, Siti Zaiton Mohd</t>
  </si>
  <si>
    <t>774--788</t>
  </si>
  <si>
    <t>60--65</t>
  </si>
  <si>
    <t>IEEE Visualization - Visualizing Competitive Behaviors in Multi-User Virtual Environments</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</si>
  <si>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</si>
  <si>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Hoobler, Nate; Humphreys, Greg &amp; Agrawala, Maneesh</t>
  </si>
  <si>
    <t>IEEE Visualization 2004</t>
  </si>
  <si>
    <t>163--170</t>
  </si>
  <si>
    <t>Australian Software Engineering Conference - Extending test templates with inheritance</t>
  </si>
  <si>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</si>
  <si>
    <t>Murray, L.; Carrington, David; MacColl, Ian &amp; Strooper, Paul</t>
  </si>
  <si>
    <t>Proceedings of Australian Software Engineering Conference ASWEC 97</t>
  </si>
  <si>
    <t>AINA - Model Checking in Multiplayer Games Development</t>
  </si>
  <si>
    <t>826--833</t>
  </si>
  <si>
    <t>Practical Combinatorial Testing</t>
  </si>
  <si>
    <t>Kuhn, David R.; Kacker, Raghu N. &amp; Lei, Yu</t>
  </si>
  <si>
    <t>ICSE (1) - Why good developers write bad code: an observational case study of the impacts of organizational factors on software quality</t>
  </si>
  <si>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</si>
  <si>
    <t>Lavallée, Mathieu &amp; Robillard, Pierre N.</t>
  </si>
  <si>
    <t>677--687</t>
  </si>
  <si>
    <t>A Model Predictive Control Framework for Hybrid Dynamical Systems</t>
  </si>
  <si>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</si>
  <si>
    <t>Altin, Berk; Ojaghi, Pegah &amp; Sanfelice, Ricardo G.</t>
  </si>
  <si>
    <t>IFAC-PapersOnLine</t>
  </si>
  <si>
    <t>128--133</t>
  </si>
  <si>
    <t>Evaluating Complexity, Code Churn, and Developer Activity Metrics as Indicators of Software Vulnerabilities</t>
  </si>
  <si>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</si>
  <si>
    <t>Shin, Yonghee; Meneely, Andrew; Williams, Laurie &amp; Osborne, Jason A.</t>
  </si>
  <si>
    <t>772--787</t>
  </si>
  <si>
    <t>Industry life-cycle theory in the cultural domain: Dynamics of the games industry</t>
  </si>
  <si>
    <t>Peltoniemi, Mirva</t>
  </si>
  <si>
    <t>There is No Magic Circle</t>
  </si>
  <si>
    <t>Games are created through the act of gameplay, which is contingent on player acts. However, to understand gameplay, we must also investigate contexts, justifications, and limitations. Cheating can ...</t>
  </si>
  <si>
    <t>Consalvo, Mia</t>
  </si>
  <si>
    <t>408--417</t>
  </si>
  <si>
    <t>Using Open Innovation to Identify the Best Ideas</t>
  </si>
  <si>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</si>
  <si>
    <t>King, Andrew &amp; Lakhani, Karim R.</t>
  </si>
  <si>
    <t>MIT Sloan Management Review</t>
  </si>
  <si>
    <t>41--48</t>
  </si>
  <si>
    <t>FME - Automating the Generation and Sequencing of Test Cases from Model-Based Specifications</t>
  </si>
  <si>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</si>
  <si>
    <t>Dick, Jeremy &amp; Faivre, Alain</t>
  </si>
  <si>
    <t>268--284</t>
  </si>
  <si>
    <t>Unpaid Crowd Complementors: The Platform Network Effect Mirage</t>
  </si>
  <si>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</si>
  <si>
    <t>Boudreau, Kevin &amp; Jeppesen, Lars Bo</t>
  </si>
  <si>
    <t>1761--1777</t>
  </si>
  <si>
    <t>I3E - What is a Minimum Viable (Video) Game</t>
  </si>
  <si>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</si>
  <si>
    <t>217--231</t>
  </si>
  <si>
    <t>CDC - A Model Predictive Control Framework for Asymptotic Stabilization of Discretized Hybrid Dynamical Systems</t>
  </si>
  <si>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</si>
  <si>
    <t>Ojaghi, Pegah; Altin, Berk &amp; Sanfelice, Ricardo G.</t>
  </si>
  <si>
    <t>2019 IEEE 58th Conference on Decision and Control (CDC)</t>
  </si>
  <si>
    <t>2356--2361</t>
  </si>
  <si>
    <t>WETSoM@ICSE - What concerns game developers?: a study on game development processes, sustainability and metrics</t>
  </si>
  <si>
    <t>15--21</t>
  </si>
  <si>
    <t>Multihoming in Two-Sided Markets: An Empirical Inquiry in the Video Game Console Industry</t>
  </si>
  <si>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</si>
  <si>
    <t>Landsman, Vardit &amp; Stremersch, Stefan</t>
  </si>
  <si>
    <t>Journal of Marketing</t>
  </si>
  <si>
    <t>39--54</t>
  </si>
  <si>
    <t>Proceeding of the 1st international workshop on Games and software engineering - GAS '11</t>
  </si>
  <si>
    <t>1--4</t>
  </si>
  <si>
    <t>FASE - Integration Testing in the Test Template Framework</t>
  </si>
  <si>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</si>
  <si>
    <t>Cristiá, Maximiliano; Mesuro, Joaquín &amp; Frydman, Claudia</t>
  </si>
  <si>
    <t>Fundamental Approaches to Software Engineering</t>
  </si>
  <si>
    <t>400--414</t>
  </si>
  <si>
    <t>ICPC - A novel approach for estimating Truck Factors</t>
  </si>
  <si>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</si>
  <si>
    <t>Avelino, Guilherme; Passos, Leonardo; Hora, Andre &amp; Valente, Marco Tulio</t>
  </si>
  <si>
    <t>2016 IEEE 24th International Conference on Program Comprehension (ICPC)</t>
  </si>
  <si>
    <t>CDC - Optimal kinodynamic motion planning using incremental sampling-based methods</t>
  </si>
  <si>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</si>
  <si>
    <t>Karaman, Sertac &amp; Frazzoli, Emilio</t>
  </si>
  <si>
    <t>49th IEEE Conference on Decision and Control (CDC)</t>
  </si>
  <si>
    <t>7681--7687</t>
  </si>
  <si>
    <t>ECOOP - Meta Patterns - A Means For Capturing the Essentials of Reusable Object-Oriented Design</t>
  </si>
  <si>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</si>
  <si>
    <t>Pree, Wolfgang</t>
  </si>
  <si>
    <t>Object-Oriented Programming</t>
  </si>
  <si>
    <t>150--162</t>
  </si>
  <si>
    <t>INFOVIS - Case study: e-commerce clickstream visualization</t>
  </si>
  <si>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</si>
  <si>
    <t>Brainerd, J. &amp; Becker, B.</t>
  </si>
  <si>
    <t>IEEE Symposium on Information Visualization, 2001. INFOVIS 2001.</t>
  </si>
  <si>
    <t>153--156</t>
  </si>
  <si>
    <t>How BioWare's Anthem Went Wrong</t>
  </si>
  <si>
    <t>Runcieman, Michael</t>
  </si>
  <si>
    <t>ICEC - Software Architectures and the Creative Processes in Game Development</t>
  </si>
  <si>
    <t>Wang, Alf Inge &amp; Nordmark, Njål</t>
  </si>
  <si>
    <t>Entertainment Computing - ICEC 2015</t>
  </si>
  <si>
    <t>272--285</t>
  </si>
  <si>
    <t>Using formal specifications to support testing</t>
  </si>
  <si>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</si>
  <si>
    <t>Hierons, Robert M.; Bogdanov, Kirill; Bowen, Jonathan P.; Cleaveland, Rance; Derrick, John; Dick, Jeremy; Gheorghe, Marian; Harman, Mark; Kapoor, Kalpesh; Krause, Paul; Lüttgen, Gerald; Simons, Anthony J. H.; Vilkomir, Sergiy; Woodward, Martin R. &amp; Zedan, Hussein</t>
  </si>
  <si>
    <t>9--76</t>
  </si>
  <si>
    <t>Doors and Perception: Fiction vs. Simulation in Games</t>
  </si>
  <si>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</si>
  <si>
    <t>Aarseth, Espen</t>
  </si>
  <si>
    <t>Jouer</t>
  </si>
  <si>
    <t>35--44</t>
  </si>
  <si>
    <t>CompSysTech - Games as Software: Similarities and Differences between the Implementation Projects</t>
  </si>
  <si>
    <t>33--40</t>
  </si>
  <si>
    <t>Time for New Terminology? Diegetic and Non-Diegetic Sounds in Computer Games Revisited</t>
  </si>
  <si>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</si>
  <si>
    <t>Jørgensen, Kristine</t>
  </si>
  <si>
    <t>Game Sound Technology and Player Interaction</t>
  </si>
  <si>
    <t>78--97</t>
  </si>
  <si>
    <t>Bridging differing perspectives on technological platforms: Toward an integrative framework</t>
  </si>
  <si>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</si>
  <si>
    <t>Gawer, nnabelle</t>
  </si>
  <si>
    <t>Hybrid dynamical systems</t>
  </si>
  <si>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</si>
  <si>
    <t>Goebel, Rafal; Sanfelice, Ricardo G. &amp; Teel, Andrew R.</t>
  </si>
  <si>
    <t>IEEE Control Systems</t>
  </si>
  <si>
    <t>28--93</t>
  </si>
  <si>
    <t>ICSE - 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</si>
  <si>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</si>
  <si>
    <t>A Comprehensive Approach to Quality Assurance in a Mobile Game Project</t>
  </si>
  <si>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</si>
  <si>
    <t>Mozgovoy, Maxim &amp; Pyshkin, Evgeny</t>
  </si>
  <si>
    <t>Proceedings of the 14th Central and Eastern European Software Engineering Conference Russia on ZZZ - CEE-SECR '18</t>
  </si>
  <si>
    <t>ICALT - A Survey of Frameworks and Game Engines for Serious Game Development</t>
  </si>
  <si>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</si>
  <si>
    <t>Cowan, Brent &amp; Kapralos, Bill</t>
  </si>
  <si>
    <t>662--664</t>
  </si>
  <si>
    <t>Original papers: Model-checking for adventure videogames</t>
  </si>
  <si>
    <t>Moreno-Ger, Pablo; Fuentes-Fernández, Rubén; Sierra-Rodríguez, José-Luis &amp; Fernández-Manjón, Baltasar</t>
  </si>
  <si>
    <t>564--580</t>
  </si>
  <si>
    <t>QSIC - Adaptive Interaction Fault Location Based on Combinatorial Testing</t>
  </si>
  <si>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</si>
  <si>
    <t>Wang, Ziyuan; Xu, Baowen; Chen, Lin &amp; Xu, Lei</t>
  </si>
  <si>
    <t>2010 10th International Conference on Quality Software</t>
  </si>
  <si>
    <t>495--502</t>
  </si>
  <si>
    <t>SEKE - A formal support for incremental behavior specification in agile development</t>
  </si>
  <si>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</si>
  <si>
    <t>Courbis, Anne-Lise; Lambolais, Thomas; Luong, Hong-Viet; Phan, Thanh-Liem; Urtado, Christelle &amp; Vauttier, Sylvain</t>
  </si>
  <si>
    <t>694--799</t>
  </si>
  <si>
    <t>DiGRA Conference - I'm overburdened!" An Empirical Study of the Player, the Avatar, and the Gameworld"</t>
  </si>
  <si>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</si>
  <si>
    <t>What's in a GitHub Star? Understanding Repository Starring Practices in a Social Coding Platform</t>
  </si>
  <si>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</si>
  <si>
    <t>Borges, Hudson &amp; Valente, Marco Tulio</t>
  </si>
  <si>
    <t>112--129</t>
  </si>
  <si>
    <t>Platform Performance Investment in the Presence of Network Externalities</t>
  </si>
  <si>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</si>
  <si>
    <t>Anderson, Edward G.; Parker, Geoffrey &amp; Tan, Burcu</t>
  </si>
  <si>
    <t>152--172</t>
  </si>
  <si>
    <t>NETGAMES - Dissecting games engines: the case of Unity3D</t>
  </si>
  <si>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</si>
  <si>
    <t>Messaoudi, Farouk; Simon, Gwendal &amp; Ksentini, Adlen</t>
  </si>
  <si>
    <t>An approach to animate Object-Z specifications using C++</t>
  </si>
  <si>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</si>
  <si>
    <t>Najafi, Mehrnaz &amp; Haghighi, Hassan</t>
  </si>
  <si>
    <t>1699--1721</t>
  </si>
  <si>
    <t>Networks, platforms, and strategy: Emerging views and next steps</t>
  </si>
  <si>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</si>
  <si>
    <t>McIntyre, David P. &amp; Srinivasan, Arati</t>
  </si>
  <si>
    <t>141--160</t>
  </si>
  <si>
    <t>The role of complementary products on platform adoption : Evidence from the video console market</t>
  </si>
  <si>
    <t>Cenamor, Javier; Usero, Belén &amp; Fernández, Zulima</t>
  </si>
  <si>
    <t>Technovation</t>
  </si>
  <si>
    <t>405--416</t>
  </si>
  <si>
    <t>DiGRA Conference - A Taxonomy of Game Engines and the Tools that Drive the Industry.</t>
  </si>
  <si>
    <t>Game engines are a vital part of a game production pipeline, but there is a vagueness of definitions regarding the boundaries of components in a game engine and the rest of the production tools use ...</t>
  </si>
  <si>
    <t>Toftedahl, Marcus &amp; Engström, Henrik</t>
  </si>
  <si>
    <t>MSR - The promises and perils of mining GitHub</t>
  </si>
  <si>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</si>
  <si>
    <t>Kalliamvakou, Eirini; Gousios, Georgios; Blincoe, Kelly; Singer, Leif; German, Daniel M. &amp; Damian, Daniela</t>
  </si>
  <si>
    <t>Proceedings of the 11th Working Conference on Mining Software Repositories - MSR 2014</t>
  </si>
  <si>
    <t>92--101</t>
  </si>
  <si>
    <t>Platform Architecture and Quality Trade-offs of Multihoming Complements</t>
  </si>
  <si>
    <t>Multihoming, the decision to design a complement to operate on multiple platforms, is becoming increasingly common in many platform markets. Perceived wisdom suggests that multihoming is beneficial...</t>
  </si>
  <si>
    <t>Cennamo, Carmelo; Ozalp, Hakan &amp; Kretschmer, Tobias</t>
  </si>
  <si>
    <t>461--478</t>
  </si>
  <si>
    <t>ICFEM - Translating Object-Z specifications to passive test oracles</t>
  </si>
  <si>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</si>
  <si>
    <t>McDonald, J. &amp; Strooper, Paul</t>
  </si>
  <si>
    <t>Proceedings Second International Conference on Formal Engineering Methods (Cat.No.98EX241)</t>
  </si>
  <si>
    <t>165--174</t>
  </si>
  <si>
    <t>Platform control during battles for market dominance: The case of Apple versus IBM in the early personal computer industry</t>
  </si>
  <si>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</si>
  <si>
    <t>Hartigh, Erik den; Ortt, J. Roland; van de Kaa, Geerten &amp; Stolwijk, Claire C. M.</t>
  </si>
  <si>
    <t>4--12</t>
  </si>
  <si>
    <t>Entry into Platform-based Markets</t>
  </si>
  <si>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</si>
  <si>
    <t>Zhu, Feng &amp; Iansiti, Marco</t>
  </si>
  <si>
    <t>88--106</t>
  </si>
  <si>
    <t>FDG - Exploring Game Space Using Survival Analysis.</t>
  </si>
  <si>
    <t>Isaksen, Aaron; Gopstein, Dan &amp; Nealen, Andy</t>
  </si>
  <si>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</si>
  <si>
    <t>Edholm, Henrik Helén; Lidstrom, Mikaela; Steghöfer, Jan-Philipp &amp; Burden, Håkan</t>
  </si>
  <si>
    <t>2017 IEEE/ACM 39th International Conference on Software Engineering: Software Engineering in Practice Track (ICSE-SEIP)</t>
  </si>
  <si>
    <t>FGIT-ASEA - An Automated Approach to Testing Polymorphic Features Using Object-Z</t>
  </si>
  <si>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</si>
  <si>
    <t>Ahmad, Mahreen Aziz; Nadeem, Aamer &amp; Kim, Tai-hoon</t>
  </si>
  <si>
    <t>Advances in Software Engineering</t>
  </si>
  <si>
    <t>195--207</t>
  </si>
  <si>
    <t>Bridging Differing Perspectives on Technological Platforms: Toward an Integrative Framework</t>
  </si>
  <si>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</si>
  <si>
    <t>Gawer, Annabelle</t>
  </si>
  <si>
    <t>Research Policy</t>
  </si>
  <si>
    <t>1239--1249</t>
  </si>
  <si>
    <t>Development of game testing method for measuring game quality</t>
  </si>
  <si>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</si>
  <si>
    <t>Ramadan, Rido &amp; Hendradjaya, Bayu</t>
  </si>
  <si>
    <t>2014 International Conference on Data and Software Engineering (ICODSE)</t>
  </si>
  <si>
    <t>The Oracle Problem in Software Testing: A Survey</t>
  </si>
  <si>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</si>
  <si>
    <t>Barr, Earl T.; Harman, Mark; McMinn, Phil; Shahbaz, Muzammil &amp; Yoo, Shin</t>
  </si>
  <si>
    <t>507--525</t>
  </si>
  <si>
    <t>AIIDE - RRT-based game level analysis, visualization, and visual refinement</t>
  </si>
  <si>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</si>
  <si>
    <t>Bauer, Aaron &amp; Popović, Zoran</t>
  </si>
  <si>
    <t>8--13</t>
  </si>
  <si>
    <t>The Evolution of the Platform Concept: A Systematic Review</t>
  </si>
  <si>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</si>
  <si>
    <t>Facin, Ana Lucia Figueiredo; de Vasconcelos Gomes, Leonardo Augusto; de Mesquita Spinola, Mauro &amp; Salerno, Mario Sergio</t>
  </si>
  <si>
    <t>475--488</t>
  </si>
  <si>
    <t>SIGGRAPH Talks - Visual effects of Final Fantasy XV: concept, environment and implementation</t>
  </si>
  <si>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</si>
  <si>
    <t>Hasegawa, Isamu; Nozoe, Ryota; Ono, Teppei; Koyama, Masahiko &amp; Ishida, Taku</t>
  </si>
  <si>
    <t>ACM SIGGRAPH 2016 Talks</t>
  </si>
  <si>
    <t>23--NA</t>
  </si>
  <si>
    <t>Software exclusivity and the scope of indirect network effects in the U.S. home video game market</t>
  </si>
  <si>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</si>
  <si>
    <t>Corts, Kenneth S. &amp; Lederman, Mara</t>
  </si>
  <si>
    <t>International Journal of Industrial Organization</t>
  </si>
  <si>
    <t>121--136</t>
  </si>
  <si>
    <t>ECC - Real-time motion planning in the presence of moving obstacles</t>
  </si>
  <si>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</si>
  <si>
    <t>Mercy, Tim; Van Loock, Wannes &amp; Pipeleers, Goele</t>
  </si>
  <si>
    <t>2016 European Control Conference (ECC)</t>
  </si>
  <si>
    <t>1586--1591</t>
  </si>
  <si>
    <t>SEFM - Pruning Testing Trees in the Test Template Framework by Detecting Mathematical Contradictions</t>
  </si>
  <si>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</si>
  <si>
    <t>Cristiá, Maximiliano; Albertengo, Pablo &amp; Monetti, Pablo Rodriguez</t>
  </si>
  <si>
    <t>2010 8th IEEE International Conference on Software Engineering and Formal Methods</t>
  </si>
  <si>
    <t>268--277</t>
  </si>
  <si>
    <t>Playing Atari with Deep Reinforcement Learning</t>
  </si>
  <si>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</si>
  <si>
    <t>Mnih, Volodymyr; Kavukcuoglu, Koray; Silver, David; Graves, Alex; Antonoglou, Ioannis; Wierstra, Daan &amp; Riedmiller, Martin</t>
  </si>
  <si>
    <t>arXiv: Learning</t>
  </si>
  <si>
    <t>An Overview of Serious Game Engines and Frameworks</t>
  </si>
  <si>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</si>
  <si>
    <t>Recent Advances in Technologies for Inclusive Well-Being</t>
  </si>
  <si>
    <t>15--38</t>
  </si>
  <si>
    <t>Tool support for the Test Template Framework</t>
  </si>
  <si>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</si>
  <si>
    <t>Cristiá, Maximiliano; Albertengo, Pablo; Frydman, Claudia; Plüss, Brian &amp; Monetti, Pablo Rodriguez</t>
  </si>
  <si>
    <t>Software Testing, Verification and Reliability</t>
  </si>
  <si>
    <t>3--37</t>
  </si>
  <si>
    <t>AIIDE - Computational support for play testing game sketches</t>
  </si>
  <si>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</si>
  <si>
    <t>Smith, Adam M.; Nelson, Mark J. &amp; Mateas, Michael</t>
  </si>
  <si>
    <t>167--172</t>
  </si>
  <si>
    <t>Systematic review in software engineering: where we are and where we should be going</t>
  </si>
  <si>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</si>
  <si>
    <t>Kitchenham, Barbara</t>
  </si>
  <si>
    <t>Proceedings of the 2nd international workshop on Evidential assessment of software technologies - EAST '12</t>
  </si>
  <si>
    <t>License usage and changes: a large-scale study on gitHub</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</si>
  <si>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</si>
  <si>
    <t>Vendome, Christopher; Bavota, Gabriele; Di Penta, Massimiliano; Linares-Vasquez, Mario; German, Daniel M. &amp; Poshyvanyk, Denys</t>
  </si>
  <si>
    <t>1537--1577</t>
  </si>
  <si>
    <t>ISSRE - An Orchestrated Survey of Available Algorithms and Tools for Combinatorial Testing</t>
  </si>
  <si>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</si>
  <si>
    <t>Khalsa, Sunint Kaur &amp; Labiche, Yvan</t>
  </si>
  <si>
    <t>2014 IEEE 25th International Symposium on Software Reliability Engineering</t>
  </si>
  <si>
    <t>323--334</t>
  </si>
  <si>
    <t>Game Engines and Game History</t>
  </si>
  <si>
    <t>Lowood, Henry; Libraries, Stanford &amp; Alto, Palo</t>
  </si>
  <si>
    <t>ICST - Automated Bug Finding in Video Games: A Case Study for Runtime Monitoring</t>
  </si>
  <si>
    <t>143--152</t>
  </si>
  <si>
    <t>ICECCS - A framework for specification-based class testing</t>
  </si>
  <si>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</si>
  <si>
    <t>Liu, Ling; Miao, Huaikou &amp; Zhan, Xuede</t>
  </si>
  <si>
    <t>Eighth IEEE International Conference on Engineering of Complex Computer Systems, 2002. Proceedings.</t>
  </si>
  <si>
    <t>153--162</t>
  </si>
  <si>
    <t>RE - Experience requirements in video games definition and testability</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</si>
  <si>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</si>
  <si>
    <t>Callele, David; Dueck, Philip; Wnuk, Krzysztof &amp; Hynninen, Peitsa</t>
  </si>
  <si>
    <t>2015 IEEE 23rd International Requirements Engineering Conference (RE)</t>
  </si>
  <si>
    <t>324--333</t>
  </si>
  <si>
    <t>ACC - Asymptotically Stabilizing Model Predictive Control for Hybrid Dynamical Systems</t>
  </si>
  <si>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</si>
  <si>
    <t>Altin, Berk &amp; Sanfelice, Ricardo G.</t>
  </si>
  <si>
    <t>2019 American Control Conference (ACC)</t>
  </si>
  <si>
    <t>3630--3635</t>
  </si>
  <si>
    <t>HSCC - A toolbox for simulation of hybrid systems in matlab/simulink: hybrid equations (HyEQ) toolbox</t>
  </si>
  <si>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</si>
  <si>
    <t>Sanfelice, Ricardo G.; Copp, David A. &amp; Nanez, Pablo</t>
  </si>
  <si>
    <t>Proceedings of the 16th international conference on Hybrid systems: computation and control - HSCC '13</t>
  </si>
  <si>
    <t>101--106</t>
  </si>
  <si>
    <t>Evolution of statistical analysis in empirical software engineering research : Current state and steps forward</t>
  </si>
  <si>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</si>
  <si>
    <t>de Oliveira Neto, Francisco Gomes; Torkar, Richard; Feldt, Robert; Gren, Lucas; Furia, Carlo A. &amp; Huang, Ziwei</t>
  </si>
  <si>
    <t>246--267</t>
  </si>
  <si>
    <t>The Unworkable Interface</t>
  </si>
  <si>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</si>
  <si>
    <t>Galloway, Alexander</t>
  </si>
  <si>
    <t>New Literary History</t>
  </si>
  <si>
    <t>619--636</t>
  </si>
  <si>
    <t>Why Good Developers Write Bad Code: An Observational Case Study of the Impacts of Organizational Factors on Software Quality</t>
  </si>
  <si>
    <t>Lavallee, Mathieu &amp; Robillard, Pierre N.</t>
  </si>
  <si>
    <t>2015 IEEE/ACM 37th IEEE International Conference on Software Engineering</t>
  </si>
  <si>
    <t>ICST - Identifying Failure-Inducing Combinations in a Combinatorial Test Set</t>
  </si>
  <si>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</si>
  <si>
    <t>Ghandehari, Laleh Shikh Gholamhossein; Lei, Yu; Xie, Tao; Kuhn, D. Richard &amp; Kacker, Raghu</t>
  </si>
  <si>
    <t>2012 IEEE Fifth International Conference on Software Testing, Verification and Validation</t>
  </si>
  <si>
    <t>370--379</t>
  </si>
  <si>
    <t>Entrepreneurship in digital platforms: A network-centric view</t>
  </si>
  <si>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</si>
  <si>
    <t>Strategic Entrepreneurship Journal</t>
  </si>
  <si>
    <t>54--71</t>
  </si>
  <si>
    <t>ISSRE - A fault model for subtype inheritance and polymorphism</t>
  </si>
  <si>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</si>
  <si>
    <t>Offutt, Jeff; Alexander, Roger T.; Wu, Y.; Xiao, Q. &amp; Hutchinson, C.</t>
  </si>
  <si>
    <t>Proceedings 12th International Symposium on Software Reliability Engineering</t>
  </si>
  <si>
    <t>84--93</t>
  </si>
  <si>
    <t>Beyond the HUD - User Interfaces for Increased Player Immersion in FPS Games</t>
  </si>
  <si>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</si>
  <si>
    <t>Fagerholt, Erik &amp; Lorentzon, Magnus</t>
  </si>
  <si>
    <t>Platform envelopment</t>
  </si>
  <si>
    <t>Eisenmann, Thomas; Parker, Geoffrey &amp; Van Alstyne, Marshall</t>
  </si>
  <si>
    <t>1270--1285</t>
  </si>
  <si>
    <t>Combinatorial Testing for Software: an Adaptation of Design of Experiments</t>
  </si>
  <si>
    <t>Kacker, Raghu N.; Kuhn, D. Richard; Lei, Yu &amp; Lawrence, Jim</t>
  </si>
  <si>
    <t>Measurement</t>
  </si>
  <si>
    <t>3745--3752</t>
  </si>
  <si>
    <t>ICWSM - Coding Together at Scale: GitHub as a Collaborative Social Network</t>
  </si>
  <si>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</si>
  <si>
    <t>Lima, Antonio; Rossi, Luca &amp; Musolesi, Mirco</t>
  </si>
  <si>
    <t>Platform competition: Strategic trade-offs in platform markets</t>
  </si>
  <si>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</si>
  <si>
    <t>Cennamo, Carmelo &amp; Santaló, Juan</t>
  </si>
  <si>
    <t>1331--1350</t>
  </si>
  <si>
    <t>AIIDE - HyPED: Modeling and Analyzing Action Games as Hybrid Systems.</t>
  </si>
  <si>
    <t>Osborn, Joseph C.; Lambrigger, Brian &amp; Mateas, Michael</t>
  </si>
  <si>
    <t>87--93</t>
  </si>
  <si>
    <t>AIIDE - Ropossum: an authoring tool for designing, optimizing and solving cut the rope levels</t>
  </si>
  <si>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</si>
  <si>
    <t>Shaker, Mohammad; Shaker, Noor &amp; Togelius, Julian</t>
  </si>
  <si>
    <t>215--216</t>
  </si>
  <si>
    <t>EASE - How are Conceptual Models used in Industrial Software Development?: A Descriptive Survey</t>
  </si>
  <si>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</si>
  <si>
    <t>Störrle, Harald</t>
  </si>
  <si>
    <t>Proceedings of the 21st International Conference on Evaluation and Assessment in Software Engineering</t>
  </si>
  <si>
    <t>160--169</t>
  </si>
  <si>
    <t>On the use of software design models in software development practice: An empirical investigation</t>
  </si>
  <si>
    <t>Gorschek, Tony; Tempero, Ewan &amp; Angelis, Lefteris</t>
  </si>
  <si>
    <t>176--193</t>
  </si>
  <si>
    <t>Advances in Computer Entertainment - Game Flux Analysis with Provenance</t>
  </si>
  <si>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</si>
  <si>
    <t>Kohwalter, Troy C.; Clua, Esteban &amp; Murta, Leonardo</t>
  </si>
  <si>
    <t>320--331</t>
  </si>
  <si>
    <t>222--231</t>
  </si>
  <si>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</si>
  <si>
    <t>Kasurinen, Jussi; Strandén, Jukka-Pekka &amp; Smolander, Kari</t>
  </si>
  <si>
    <t>Proceedings of the 17th International Conference on Evaluation and Assessment in Software Engineering - EASE '13</t>
  </si>
  <si>
    <t>36--41</t>
  </si>
  <si>
    <t>A survey on modeling and model-driven engineering practices in the embedded software industry</t>
  </si>
  <si>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</si>
  <si>
    <t>Akdur, Deniz; Garousi, Vahid &amp; Demirörs, Onur</t>
  </si>
  <si>
    <t>62--82</t>
  </si>
  <si>
    <t>Program comprehension of domain-specific and general-purpose languages: replication of a family of experiments using integrated development environments</t>
  </si>
  <si>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</si>
  <si>
    <t>Kosar, Tomaž; Gaberc, Sašo; Carver, Jeffrey C. &amp; Mernik, Marjan</t>
  </si>
  <si>
    <t>2734--2763</t>
  </si>
  <si>
    <t>CIG - A data mining approach to strategy prediction</t>
  </si>
  <si>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</si>
  <si>
    <t>Weber, Ben G. &amp; Mateas, Michael</t>
  </si>
  <si>
    <t>140--147</t>
  </si>
  <si>
    <t>MoDELS - The relevance of model-driven engineering thirty years from now</t>
  </si>
  <si>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</si>
  <si>
    <t>Mussbacher, Gunter; Amyot, Daniel; Breu, Ruth; Bruel, Jean-Michel; Cheng, Betty H. C.; Collet, Philippe; Combemale, Benoit; Heldal, Rogardt; Hill, James; Kienzle, Jörg; Schöttle, Matthias; Steimann, Friedrich; Stikkolorum, Dave R. &amp; Whittle, Jon</t>
  </si>
  <si>
    <t>183--200</t>
  </si>
  <si>
    <t>REFSQ - Is Requirements Engineering Useless in Game Development</t>
  </si>
  <si>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</si>
  <si>
    <t>Kasurinen, Jussi; Maglyas, Andrey &amp; Smolander, Kari</t>
  </si>
  <si>
    <t>Requirements Engineering: Foundation for Software Quality</t>
  </si>
  <si>
    <t>1--16</t>
  </si>
  <si>
    <t>An experimental comparison of ER and UML class diagrams for data modelling</t>
  </si>
  <si>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</si>
  <si>
    <t>De Lucia, Andrea; Gravino, Carmine; Oliveto, Rocco &amp; Tortora, Genoveffa</t>
  </si>
  <si>
    <t>455--492</t>
  </si>
  <si>
    <t>ICST Workshops - How Test Organizations Adopt New Testing Practices and Methods</t>
  </si>
  <si>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</si>
  <si>
    <t>Kasurinen, Jussi; Taipale, Ossi &amp; Smolander, Kari</t>
  </si>
  <si>
    <t>2011 IEEE Fourth International Conference on Software Testing, Verification and Validation Workshops</t>
  </si>
  <si>
    <t>553--558</t>
  </si>
  <si>
    <t>CIG - Guns, swords and data: Clustering of player behavior in computer games in the wild</t>
  </si>
  <si>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</si>
  <si>
    <t>Drachen, Anders; Sifa, Rafet; Bauckhage, Christian &amp; Thurau, Christian</t>
  </si>
  <si>
    <t>2012 IEEE Conference on Computational Intelligence and Games (CIG)</t>
  </si>
  <si>
    <t>PROFES - How applicable is ISO/IEC 29110 in Game Software Development?</t>
  </si>
  <si>
    <t>Product-Focused Software Process Improvement</t>
  </si>
  <si>
    <t>Software test automation in practice: empirical observations</t>
  </si>
  <si>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</si>
  <si>
    <t>4--18</t>
  </si>
  <si>
    <t>XP - How Are Agile Methods and Practices Deployed in Video Game Development? A Survey into Finnish Game Studios</t>
  </si>
  <si>
    <t>Koutonen, Jussi &amp; Leppänen, Mauri</t>
  </si>
  <si>
    <t>135--149</t>
  </si>
  <si>
    <t>SAC - Performance testing modeling: an empirical evaluation of DSL and UML-based approaches</t>
  </si>
  <si>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</si>
  <si>
    <t>Bernardino, Maicon; Rodrigues, N. A. &amp; Zorzo, Avelino F.</t>
  </si>
  <si>
    <t>Proceedings of the 31st Annual ACM Symposium on Applied Computing</t>
  </si>
  <si>
    <t>1660--1665</t>
  </si>
  <si>
    <t>CAiSE - Evaluating the Benefits of Model-Driven Development</t>
  </si>
  <si>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</si>
  <si>
    <t>Domingo, África; Echeverría, Jorge; Pastor, Oscar &amp; Cetina, Carlos</t>
  </si>
  <si>
    <t>Advanced Information Systems Engineering</t>
  </si>
  <si>
    <t>353--367</t>
  </si>
  <si>
    <t>An Innovative Approach to the Development of an International Software Process Lifecycle Standard for Very Small Entities</t>
  </si>
  <si>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</si>
  <si>
    <t>O'Connor, Rory V. &amp; Laporte, Claude Y.</t>
  </si>
  <si>
    <t>IAAI - Modeling Player Retention in Madden NFL 11</t>
  </si>
  <si>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</si>
  <si>
    <t>Weber, Ben G.; John, Michael; Mateas, Michael &amp; Jhala, Arnav</t>
  </si>
  <si>
    <t>APSEC - Analysis of Problems in Testing Practices</t>
  </si>
  <si>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</si>
  <si>
    <t>2009 16th Asia-Pacific Software Engineering Conference</t>
  </si>
  <si>
    <t>309--315</t>
  </si>
  <si>
    <t>EuroSPI - Towards Measuring the Impact of the ISO/IEC 29110 Standard: A Systematic Review</t>
  </si>
  <si>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</si>
  <si>
    <t>Moreno-Campos, Euclides; Sánchez-Gordón, Mary-Luz; Colomo-Palacios, Ricardo &amp; de Amescua Seco, Antonio</t>
  </si>
  <si>
    <t>1--12</t>
  </si>
  <si>
    <t>A Brazilian survey on UML and model-driven practices for embedded software development</t>
  </si>
  <si>
    <t>Agner, Luciane Telinski Wiedermann; Soares, Inali Wisniewski; Stadzisz, Paulo Cézar &amp; Simão, Jean Marcelo</t>
  </si>
  <si>
    <t>997--1005</t>
  </si>
  <si>
    <t>FDG - Mining game statistics from web services: a World of Warcraft armory case study</t>
  </si>
  <si>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</si>
  <si>
    <t>Lewis, Chris &amp; Wardrip-Fruin, Noah</t>
  </si>
  <si>
    <t>Proceedings of the Fifth International Conference on the Foundations of Digital Games - FDG '10</t>
  </si>
  <si>
    <t>100--107</t>
  </si>
  <si>
    <t>PROV Model Primer</t>
  </si>
  <si>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</si>
  <si>
    <t>Gil, Yolanda; Miles, Simon; Belhajjame, Khalid; Deus, Helena F.; Garijo, Daniel; Klyne, Graham; Missier, Paolo; Soiland-Reyes, Stian &amp; Zednik, Stephan</t>
  </si>
  <si>
    <t>110804--NA</t>
  </si>
  <si>
    <t>FDG - Feature-based projections for effective playtrace analysis</t>
  </si>
  <si>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</si>
  <si>
    <t>Liu, Yun-En; Andersen, Erik; Snider, Richard; Cooper, Seth &amp; Popović, Zoran</t>
  </si>
  <si>
    <t>Proceedings of the 6th International Conference on Foundations of Digital Games - FDG '11</t>
  </si>
  <si>
    <t>69--76</t>
  </si>
  <si>
    <t>A Controlled Experiment with Novice Developers on the Impact of Task Description Granularity on Software Quality in Test-Driven Development</t>
  </si>
  <si>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</si>
  <si>
    <t>Karac, Itir; Turhan, Burak &amp; Juristo, Natalia</t>
  </si>
  <si>
    <t>1315--1330</t>
  </si>
  <si>
    <t>SIGSOFT FSE - Diagnose crashing faults on production software</t>
  </si>
  <si>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</si>
  <si>
    <t>Wu, Rongxin</t>
  </si>
  <si>
    <t>Proceedings of the 22nd ACM SIGSOFT International Symposium on Foundations of Software Engineering</t>
  </si>
  <si>
    <t>771--774</t>
  </si>
  <si>
    <t>IPAW - Prov Viewer: A Graph-Based Visualization Tool for Interactive Exploration of Provenance Data</t>
  </si>
  <si>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</si>
  <si>
    <t>Kohwalter, Troy C.; de Oliveira, Thiago R.; Freire, Juliana; Clua, Esteban &amp; Murta, Leonardo</t>
  </si>
  <si>
    <t>71--82</t>
  </si>
  <si>
    <t>Crossover Designs in Software Engineering Experiments: Benefits and Perils</t>
  </si>
  <si>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</si>
  <si>
    <t>Vegas, Sira; Apa, Cecilia &amp; Juristo, Natalia</t>
  </si>
  <si>
    <t>120--135</t>
  </si>
  <si>
    <t>Empirical evidence about the UML: a systematic literature review</t>
  </si>
  <si>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</si>
  <si>
    <t>Budgen, David; Burn, Andy; Brereton, O. P.; Kitchenham, Barbara &amp; Pretorius, Rialette</t>
  </si>
  <si>
    <t>Software: Practice and Experience</t>
  </si>
  <si>
    <t>363--392</t>
  </si>
  <si>
    <t>SBGames - A Non-intrusive Approach for 2D Platform Game Design Analysis Based on Provenance Data Extracted from Game Streaming</t>
  </si>
  <si>
    <t>Jacob, Lidson Barbosa; Kohwalter, Troy C.; da Veiga Machado, Alex Fernandes; Clua, Esteban &amp; de Oliveira, Daniel</t>
  </si>
  <si>
    <t>41--50</t>
  </si>
  <si>
    <t>Gender, Simulation, and Gaming: Research Review and Redirections</t>
  </si>
  <si>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</si>
  <si>
    <t>Jenson, Jennifer &amp; de Castell, Suzanne</t>
  </si>
  <si>
    <t>Simulation &amp; Gaming</t>
  </si>
  <si>
    <t>51--71</t>
  </si>
  <si>
    <t>How effective is UML modeling</t>
  </si>
  <si>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</si>
  <si>
    <t>Chaudron, Michel R. V.; Heijstek, Werner &amp; Nugroho, Ariadi</t>
  </si>
  <si>
    <t>Software &amp; Systems Modeling</t>
  </si>
  <si>
    <t>571--580</t>
  </si>
  <si>
    <t>Information visualization and the arts-science-social science interface</t>
  </si>
  <si>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</si>
  <si>
    <t>Bown, James L.; Fee, Kenneth; Sampson, Adam T.; Shovman, Mark; Falconer, Ruth E.; Goltsov, Alexey; Issacs, J.; Robertson, Paul; Scott-Brown, Kenneth C. &amp; Szymkowiak, Andrea</t>
  </si>
  <si>
    <t>Proceedings of the First International Conference on Intelligent Interactive Technologies and Multimedia - IITM '10</t>
  </si>
  <si>
    <t>9--17</t>
  </si>
  <si>
    <t>Enhancing urban sustainability using 3D visualisation</t>
  </si>
  <si>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</si>
  <si>
    <t>Isaacs, John P.; Falconer, Ruth E.; Gilmour, Daniel J. &amp; Blackwood, David J.</t>
  </si>
  <si>
    <t>Proceedings of the Institution of Civil Engineers - Urban Design and Planning</t>
  </si>
  <si>
    <t>163--173</t>
  </si>
  <si>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</si>
  <si>
    <t>Proceedings of the 8th ACM/IEEE International Symposium on Empirical Software Engineering and Measurement - ESEM '14</t>
  </si>
  <si>
    <t>Model-based engineering for embedded systems in practice</t>
  </si>
  <si>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</si>
  <si>
    <t>Marko, Nadja Christiane; Liebel, Grischa; Sauter, Daniel; Lodwich, Aleksander; Tichy, Matthias; Leitner, Andrea &amp; Hansson, Jörgen</t>
  </si>
  <si>
    <t>Software Engineering &amp; Management</t>
  </si>
  <si>
    <t>1--48</t>
  </si>
  <si>
    <t>EuroSPI - A Software Engineering Lifecycle Standard for Very Small Enterprises</t>
  </si>
  <si>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</si>
  <si>
    <t>Laporte, Claude Y.; Alexandre, Simon &amp; O'Connor, Rory V.</t>
  </si>
  <si>
    <t>129--141</t>
  </si>
  <si>
    <t>ReBucket: A method for clustering duplicate crash reports based on call stack similarity</t>
  </si>
  <si>
    <t>Dang; Wu; Zhang &amp; Nobel</t>
  </si>
  <si>
    <t>2012 34th International Conference on Software Engineering (ICSE)</t>
  </si>
  <si>
    <t>1084--1093</t>
  </si>
  <si>
    <t>Understanding Reliability and Validity in Qualitative Research</t>
  </si>
  <si>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</si>
  <si>
    <t>Golafshani, Nahid</t>
  </si>
  <si>
    <t>The Qualitative Report</t>
  </si>
  <si>
    <t>597--607</t>
  </si>
  <si>
    <t>SBES - Reinforcing Software Engineering Learning through Provenance</t>
  </si>
  <si>
    <t>2014 Brazilian Symposium on Software Engineering</t>
  </si>
  <si>
    <t>131--140</t>
  </si>
  <si>
    <t>FDG - Glyph: Visualization Tool for Understanding Problem Solving Strategies in Puzzle Games.</t>
  </si>
  <si>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</si>
  <si>
    <t>Nguyen, Truong-Huy D.; El-Nasr, Magy Seif &amp; Canossa, Alessandro</t>
  </si>
  <si>
    <t>Immersive and Non immersive 3D virtual cit:Decision support tool for urban sustainability</t>
  </si>
  <si>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</si>
  <si>
    <t>Isaacs, John P.; Gilmour, Daniel J.; Blackwood, David J. &amp; Falconer, Ruth E.</t>
  </si>
  <si>
    <t>151--162</t>
  </si>
  <si>
    <t>Modeling Player Experience for Content Creation</t>
  </si>
  <si>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</si>
  <si>
    <t>Pedersen, Chris; Togelius, Julian &amp; Yannakakis, Georgios N.</t>
  </si>
  <si>
    <t>54--67</t>
  </si>
  <si>
    <t>FDG - Play-Graph: A methodology and visualization approach for the analysis of gameplay data.</t>
  </si>
  <si>
    <t>Wallner, Günter</t>
  </si>
  <si>
    <t>253--260</t>
  </si>
  <si>
    <t>ICSE - ReBucket: a method for clustering duplicate crash reports based on call stack similarity</t>
  </si>
  <si>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</si>
  <si>
    <t>Dang, Yingnong; Wu, Rongxin; Zhang, Hongyu; Zhang, Dongmei &amp; Nobel, Peter</t>
  </si>
  <si>
    <t>Analysis of telemetry data from a real-time strategy game: A case study</t>
  </si>
  <si>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</si>
  <si>
    <t>Gagné, André; El-Nasr, Magy Seif &amp; Shaw, Chris</t>
  </si>
  <si>
    <t>2--25</t>
  </si>
  <si>
    <t>From Playability to a Hierarchical Game Usability Model</t>
  </si>
  <si>
    <t>This paper presents a brief review of current game usability models. This leads to the conception of a high-level game development-centered usability model that integrates current usability approaches in game industry and game research.</t>
  </si>
  <si>
    <t>Nacke, Lennart E.</t>
  </si>
  <si>
    <t>Proceedings of the 2009 Conference on Future Play on @ GDC Canada - FuturePlay '09</t>
  </si>
  <si>
    <t>11--12</t>
  </si>
  <si>
    <t>An Excursion to Software Development Life Cycle Models: An Old to Ever-growing Models</t>
  </si>
  <si>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</si>
  <si>
    <t>Shah, Unnati S.; Jinwala, Devesh C. &amp; Patel, Sankita J.</t>
  </si>
  <si>
    <t>ACM SIGSOFT Software Engineering Notes</t>
  </si>
  <si>
    <t>Combined model checking for temporal, probabilistic, and real-time logics</t>
  </si>
  <si>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</si>
  <si>
    <t>Konur, Savas; Fisher, Michael &amp; Schewe, Sven</t>
  </si>
  <si>
    <t>61--88</t>
  </si>
  <si>
    <t>DEv-PROMELA: an extension of PROMELA for the modelling, simulation and verification of discrete-event systems</t>
  </si>
  <si>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</si>
  <si>
    <t>Yacoub, Aznam; Hamri, Maâmar El-Amine; Frydman, Claudia; Seo, Chungman &amp; Zeigler, Bernard P.</t>
  </si>
  <si>
    <t>313--327</t>
  </si>
  <si>
    <t>HotCloud - Towards Supporting Millions of Users in Modifiable Virtual Environments by Redesigning Minecraft-Like Games as Serverless Systems</t>
  </si>
  <si>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</si>
  <si>
    <t>Donkervliet, Jesse; Trivedi, Animesh &amp; Iosup, Alexandru</t>
  </si>
  <si>
    <t>1--9</t>
  </si>
  <si>
    <t>WICSA - Hotspot Patterns: The Formal Definition and Automatic Detection of Architecture Smells</t>
  </si>
  <si>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</si>
  <si>
    <t>Mo, Ran; Cai, Yuanfang; Kazman, Rick &amp; Xiao, Lu</t>
  </si>
  <si>
    <t>2015 12th Working IEEE/IFIP Conference on Software Architecture</t>
  </si>
  <si>
    <t>51--60</t>
  </si>
  <si>
    <t>Digital Games Research: A Survey Study on an Emerging Field and Its Prevalent Debates</t>
  </si>
  <si>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</si>
  <si>
    <t>Quandt, Thorsten; Van Looy, Jan; Vogelgesang, Jens; Elson, Malte; Ivory, James D.; Consalvo, Mia &amp; Mäyrä, Frans</t>
  </si>
  <si>
    <t>Journal of Communication</t>
  </si>
  <si>
    <t>975--996</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</si>
  <si>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</si>
  <si>
    <t>Stacey, Patrick &amp; Nandhakumar, Joe</t>
  </si>
  <si>
    <t>479--497</t>
  </si>
  <si>
    <t>MDD vs. traditional software development: A practitioner's subjective perspective</t>
  </si>
  <si>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</si>
  <si>
    <t>Martínez, Yulkeidi; Cachero, Cristina &amp; Meliá, Santiago</t>
  </si>
  <si>
    <t>EuroSys - Efficient, Consistent Distributed Computation with Predictive Treaties</t>
  </si>
  <si>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</si>
  <si>
    <t>Magrino, Tom; Liu, Jed; Foster, Nate; Gehrke, Johannes &amp; Myers, Andrew C.</t>
  </si>
  <si>
    <t>Proceedings of the Fourteenth EuroSys Conference 2019</t>
  </si>
  <si>
    <t>36--NA</t>
  </si>
  <si>
    <t>ICDCS - The AtLarge Vision on the Design of Distributed Systems and Ecosystems</t>
  </si>
  <si>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</si>
  <si>
    <t>Iosup, Alexandru; Versluis, Laurens; Trivedi, Animesh; van Eyk, Erwin; Toader, Lucian; van Beek, Vincent; Frascaria, Giulia; Musaafir, Ahmed &amp; Talluri, Sacheendra</t>
  </si>
  <si>
    <t>2019 IEEE 39th International Conference on Distributed Computing Systems (ICDCS)</t>
  </si>
  <si>
    <t>1765--1776</t>
  </si>
  <si>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</si>
  <si>
    <t>Miller, John L. &amp; Crowcroft, Jon</t>
  </si>
  <si>
    <t>NETGAMES - Perceptual view inconsistency: an objective evaluation framework for online game quality of experience (QoE)</t>
  </si>
  <si>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</si>
  <si>
    <t>Chen, Peng &amp; Zarki, Magda El</t>
  </si>
  <si>
    <t>OSS - Modding as an Open Source Approach to Extending Computer Game Systems</t>
  </si>
  <si>
    <t>62--74</t>
  </si>
  <si>
    <t>A Medium-Scale Distributed System for Computer Science Research: Infrastructure for the Long Term</t>
  </si>
  <si>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</si>
  <si>
    <t>Bal, Henri E.; Epema, Dick; de Laat, Cees; van Nieuwpoort, Rob V.; Romein, J. W.; Seinstra, Frank J.; Snoek, Cees G. M. &amp; Wijshoff, Harry A. G.</t>
  </si>
  <si>
    <t>54--63</t>
  </si>
  <si>
    <t>IWPSE - How developers drive software evolution</t>
  </si>
  <si>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</si>
  <si>
    <t>Gîrba, Tudor; Kuhn, Adrian; Seeberger, M. &amp; Ducasse, Stéphane</t>
  </si>
  <si>
    <t>Eighth International Workshop on Principles of Software Evolution (IWPSE'05)</t>
  </si>
  <si>
    <t>Area of Simulation: Mechanism and Architecture for Multi-Avatar Virtual Environments</t>
  </si>
  <si>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</si>
  <si>
    <t>Shen, Siqi; Hu, Shun-Yun; Iosup, Alexandru &amp; Epema, Dick</t>
  </si>
  <si>
    <t>ACM Transactions on Multimedia Computing, Communications, and Applications</t>
  </si>
  <si>
    <t>8--24</t>
  </si>
  <si>
    <t>Interest management for distributed virtual environments: A survey</t>
  </si>
  <si>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</si>
  <si>
    <t>Liu, Elvis S. &amp; Theodoropoulos, Georgios</t>
  </si>
  <si>
    <t>51--42</t>
  </si>
  <si>
    <t>Evaluating Model-Driven Development Claims with Respect to Quality: A Family of Experiments</t>
  </si>
  <si>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</si>
  <si>
    <t>Panach, Jose Ignacio; Dieste, Oscar; Marín, Beatriz; España, Sergio; Vegas, Sira; Pastor, Oscar &amp; Juristo, Natalia</t>
  </si>
  <si>
    <t>130--145</t>
  </si>
  <si>
    <t>ICDCS - Massivizing Computer Systems: A Vision to Understand, Design, and Engineer Computer Ecosystems Through and Beyond Modern Distributed Systems</t>
  </si>
  <si>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</si>
  <si>
    <t>Iosup, Alexandru; Uta, Alexandru; Versluis, Laurens; Andreadis, Georgios; van Eyk, Erwin; Hegeman, Tim; Talluri, Sacheendra; van Beek, Vincent &amp; Toader, Lucian</t>
  </si>
  <si>
    <t>2018 IEEE 38th International Conference on Distributed Computing Systems (ICDCS)</t>
  </si>
  <si>
    <t>1224--1237</t>
  </si>
  <si>
    <t>EUROMICRO-SEAA - Empirical Investigations of Model Size, Complexity and Effort in a Large Scale, Distributed Model Driven Development Process</t>
  </si>
  <si>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</si>
  <si>
    <t>Heijstek, Werner &amp; Chaudron, Michel R. V.</t>
  </si>
  <si>
    <t>2009 35th Euromicro Conference on Software Engineering and Advanced Applications</t>
  </si>
  <si>
    <t>113--120</t>
  </si>
  <si>
    <t>In search of evidence for model-driven development claims</t>
  </si>
  <si>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</si>
  <si>
    <t>Panach, Jose Ignacio; España, Sergio; Dieste, Oscar; Pastor, Oscar &amp; Juristo, Natalia</t>
  </si>
  <si>
    <t>164--186</t>
  </si>
  <si>
    <t>ICPE - Yardstick: A Benchmark for Minecraft-like Services</t>
  </si>
  <si>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</si>
  <si>
    <t>van der Sar, Jerom; Donkervliet, Jesse &amp; Iosup, Alexandru</t>
  </si>
  <si>
    <t>Proceedings of the 2019 ACM/SPEC International Conference on Performance Engineering</t>
  </si>
  <si>
    <t>242--252</t>
  </si>
  <si>
    <t>Data analytics for game development (NIER track)</t>
  </si>
  <si>
    <t>Proceedings of the 33rd International Conference on Software Engineering</t>
  </si>
  <si>
    <t>HCI (10) - From Usability to Playability: Introduction to Player-Centred Video Game Development Process</t>
  </si>
  <si>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</si>
  <si>
    <t>Sánchez, José Luis González; Zea, Natalia Padilla &amp; Gutiérrez, Francisco L.</t>
  </si>
  <si>
    <t>Human Centered Design</t>
  </si>
  <si>
    <t>65--74</t>
  </si>
  <si>
    <t>Formal methods: Practice and experience</t>
  </si>
  <si>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</si>
  <si>
    <t>Woodcock, Jim; Larsen, Peter Gorm; Bicarregui, Juan &amp; Fitzgerald, John</t>
  </si>
  <si>
    <t>19--36</t>
  </si>
  <si>
    <t>ICDCS - Combining generality and practicality in a conit-based continuous consistency model for wide-area replication</t>
  </si>
  <si>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</si>
  <si>
    <t>Yu, Haifeng &amp; Vahdat, Amin</t>
  </si>
  <si>
    <t>Proceedings 21st International Conference on Distributed Computing Systems</t>
  </si>
  <si>
    <t>429--438</t>
  </si>
  <si>
    <t>CSCW - Placing Value on Community Co-creations: A Study of a Video Game 'Modding' Community</t>
  </si>
  <si>
    <t>480--491</t>
  </si>
  <si>
    <t>VMCAI - On bridging simulation and formal verification</t>
  </si>
  <si>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</si>
  <si>
    <t>Goldberg, Eugene</t>
  </si>
  <si>
    <t>127--141</t>
  </si>
  <si>
    <t>Implementation Analytical Hierarchy Process On Airplane Ticket Booking Application Selection With Software Quality Requirements and Evaluation ISO/IEC 25010:2011</t>
  </si>
  <si>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</si>
  <si>
    <t>Andalia, Fanny</t>
  </si>
  <si>
    <t>International Journal of New Media Technology</t>
  </si>
  <si>
    <t>126--130</t>
  </si>
  <si>
    <t>Consistency in Non-Transactional Distributed Storage Systems</t>
  </si>
  <si>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</si>
  <si>
    <t>Viotti, Paolo &amp; Vukolic, Marko</t>
  </si>
  <si>
    <t>19--34</t>
  </si>
  <si>
    <t>Human-Computer Interaction - INTERACT 2009 - Human-Computer Interaction - INTERACT 2009</t>
  </si>
  <si>
    <t>Gross, Tom; Gulliksen, Jan; Kotzé, Paula; Oestreicher, Lars; Palanque, Philippe; Prates, Raquel Oliveira &amp; Winckler, Marco</t>
  </si>
  <si>
    <t>ICSE - Model-driven engineering practices in industry</t>
  </si>
  <si>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</si>
  <si>
    <t>Hutchinson, J.; Rouncefield, Mark &amp; Whittle, Jon</t>
  </si>
  <si>
    <t>633--642</t>
  </si>
  <si>
    <t>Generalized Discrete Events for Accurate Modeling and Simulation of Logic Gates</t>
  </si>
  <si>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</si>
  <si>
    <t>Hamri, Maamar; Giambiasi, Norbert &amp; Naamane, Aziz</t>
  </si>
  <si>
    <t>Concepts and Methodologies for Modeling and Simulation</t>
  </si>
  <si>
    <t>257--272</t>
  </si>
  <si>
    <t>CAiSE - A quantitative analysis of model-driven code generation through software experimentation</t>
  </si>
  <si>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</si>
  <si>
    <t>Papotti, Paulo Eduardo; Prado, Antonio Francisco do; de Souza, Wanderley Lopes; Cirilo, Carlos E. &amp; Pires, Luis Ferreira</t>
  </si>
  <si>
    <t>Notes on Numerical Fluid Mechanics and Multidisciplinary Design</t>
  </si>
  <si>
    <t>321--337</t>
  </si>
  <si>
    <t>CHI - Understanding, scoping and defining user experience: a survey approach</t>
  </si>
  <si>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</si>
  <si>
    <t>Law, Effie Lai-Chong; Roto, Virpi; Hassenzahl, Marc; Vermeeren, Arnold P. O. S. &amp; Kort, Joke</t>
  </si>
  <si>
    <t>719--728</t>
  </si>
  <si>
    <t>A general and simple method for obtaining R2 from generalized linear mixed-effects models</t>
  </si>
  <si>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</si>
  <si>
    <t>Nakagawa, Shinichi &amp; Schielzeth, Holger</t>
  </si>
  <si>
    <t>Methods in Ecology and Evolution</t>
  </si>
  <si>
    <t>133--142</t>
  </si>
  <si>
    <t>BMMDS/EMMSAD - Distribution of Effort among Software Development Artefacts: An Initial Case Study</t>
  </si>
  <si>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</si>
  <si>
    <t>Mellegård, Niklas &amp; Staron, Miroslaw</t>
  </si>
  <si>
    <t>Enterprise, Business-Process and Information Systems Modeling</t>
  </si>
  <si>
    <t>234--246</t>
  </si>
  <si>
    <t>ICEC - A deeper look at the use of telemetry for analysis of player behavior in RTS games</t>
  </si>
  <si>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</si>
  <si>
    <t>Entertainment Computing - ICEC 2011</t>
  </si>
  <si>
    <t>247--257</t>
  </si>
  <si>
    <t>HCSE - Integrating usability evaluation into model-driven video game development</t>
  </si>
  <si>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</si>
  <si>
    <t>Fernandez, Adrian; Insfran, Emilio; Abrahão, Silvia; Carsí, José A. &amp; Montero, Emanuel</t>
  </si>
  <si>
    <t>Human-Centered Software Engineering</t>
  </si>
  <si>
    <t>307--314</t>
  </si>
  <si>
    <t>NETGAMES - DynFilter: limiting bandwidth of online games using adaptive pub/sub message filtering</t>
  </si>
  <si>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</si>
  <si>
    <t>Gascon-Samson, Julien; Kienzle, Jörg &amp; Kemme, Bettina</t>
  </si>
  <si>
    <t>Dynamic Resource Provisioning in Massively Multiplayer Online Games</t>
  </si>
  <si>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</si>
  <si>
    <t>Nae, Vlad; Iosup, Alexandru &amp; Prodan, Radu</t>
  </si>
  <si>
    <t>IEEE Transactions on Parallel and Distributed Systems</t>
  </si>
  <si>
    <t>380--395</t>
  </si>
  <si>
    <t>DiGRA Conference - A Platform-Independent Model for Videogame Gameplay Specification</t>
  </si>
  <si>
    <t>INFOCOM - OneClick: A Framework for Measuring Network Quality of Experience</t>
  </si>
  <si>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</si>
  <si>
    <t>Chen, Kuan-Ta; Tu, Cheng-Chun &amp; Xiao, W.-C.</t>
  </si>
  <si>
    <t>IEEE INFOCOM 2009 - The 28th Conference on Computer Communications</t>
  </si>
  <si>
    <t>702--710</t>
  </si>
  <si>
    <t>INTERACT (1) - Playability: How to Identify the Player Experience in a Video Game</t>
  </si>
  <si>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</si>
  <si>
    <t>Sánchez, José Luis González; Zea, N. Padilla &amp; Gutiérrez, Francisco L.</t>
  </si>
  <si>
    <t>Human-Computer Interaction - INTERACT 2009</t>
  </si>
  <si>
    <t>356--359</t>
  </si>
  <si>
    <t>Combining DEVS and model-checking: concepts and tools for integrating simulation and analysis</t>
  </si>
  <si>
    <t>Zeigler, Bernard P.; Nutaro, James J. &amp; Seo, Chungman</t>
  </si>
  <si>
    <t>2--2</t>
  </si>
  <si>
    <t>PNPM - Reachability and temporal conflicts in t-time Petri nets</t>
  </si>
  <si>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</si>
  <si>
    <t>Riviere, N.; Pradin-Chezalviel, B. &amp; Valette, R.</t>
  </si>
  <si>
    <t>Proceedings 9th International Workshop on Petri Nets and Performance Models</t>
  </si>
  <si>
    <t>229--238</t>
  </si>
  <si>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</si>
  <si>
    <t>Istance, Howell; Hyrskykari, Aulikki; Immonen, Lauri; Mansikkamaa, Santtu &amp; Vickers, Stephen</t>
  </si>
  <si>
    <t>Proceedings of the 2010 Symposium on Eye-Tracking Research &amp; Applications - ETRA '10</t>
  </si>
  <si>
    <t>323--330</t>
  </si>
  <si>
    <t>Smart composition of game objects using dependency injection</t>
  </si>
  <si>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</si>
  <si>
    <t>Passos, Erick Baptista; Sousa, Jonhnny Weslley S.; Clua, Esteban Walter Gonzales; Montenegro, Anselmo &amp; Murta, Leonardo</t>
  </si>
  <si>
    <t>53--15</t>
  </si>
  <si>
    <t>Describing art: an alternative approach to subject access and interpretation</t>
  </si>
  <si>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</si>
  <si>
    <t>Winget, Megan A.</t>
  </si>
  <si>
    <t>Journal of Documentation</t>
  </si>
  <si>
    <t>958--976</t>
  </si>
  <si>
    <t>ICSM - Comparative analysis of evolving software systems using the Gini coefficient</t>
  </si>
  <si>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</si>
  <si>
    <t>Vasa, Rajesh; Lumpe, Markus; Branch, Philip &amp; Nierstrasz, Oscar</t>
  </si>
  <si>
    <t>2009 IEEE International Conference on Software Maintenance</t>
  </si>
  <si>
    <t>179--188</t>
  </si>
  <si>
    <t>Static Architecture-Conformance Checking: An Illustrative Overview</t>
  </si>
  <si>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</si>
  <si>
    <t>Passos, Leonardo; Terra, Ricardo; Valente, Marco Tulio; Diniz, R. &amp; Mendonça, Nabor C.</t>
  </si>
  <si>
    <t>82--89</t>
  </si>
  <si>
    <t>Improved Dota2 Lineup Recommendation Model Based on a Bidirectional LSTM</t>
  </si>
  <si>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</si>
  <si>
    <t>Zhang, Lei; Chenbo, Xu; Gao, Yihua; Han, Yi; Du, Xiaojiang &amp; Tian, Zhihong</t>
  </si>
  <si>
    <t>712--720</t>
  </si>
  <si>
    <t>The ingredients of Twitch streaming: Affordances of game streams</t>
  </si>
  <si>
    <t>Sjöblom, Max; Törhönen, Maria; Hamari, Juho &amp; Macey, Joseph</t>
  </si>
  <si>
    <t>20--28</t>
  </si>
  <si>
    <t>Determinants of growth and decline in mobile game diffusion</t>
  </si>
  <si>
    <t>Yi, Jisu; Lee, Youseok &amp; Kim, Sang-Hoon</t>
  </si>
  <si>
    <t>Journal of Business Research</t>
  </si>
  <si>
    <t>363--372</t>
  </si>
  <si>
    <t>ICPC - On the accuracy of Architecture Compliance Checking support Accuracy of dependency analysis and violation reporting</t>
  </si>
  <si>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</si>
  <si>
    <t>Pruijt, Leo; Köppe, Christian &amp; Brinkkemper, Sjaak</t>
  </si>
  <si>
    <t>2013 21st International Conference on Program Comprehension (ICPC)</t>
  </si>
  <si>
    <t>172--181</t>
  </si>
  <si>
    <t>PNPM - Scenario durations characterization of t-timed Petri nets using linear logic</t>
  </si>
  <si>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</si>
  <si>
    <t>Pradin-Chezalviel, B.; Valette, R. &amp; Kunzle, L. A.</t>
  </si>
  <si>
    <t>Proceedings 8th International Workshop on Petri Nets and Performance Models (Cat. No.PR00331)</t>
  </si>
  <si>
    <t>208--217</t>
  </si>
  <si>
    <t>The effect of intrinsic and extrinsic quality cues of digital video games on sales: An empirical investigation</t>
  </si>
  <si>
    <t>Choi, Hoon Seok; Ko, Myung; Medlin, Dawn &amp; Chen, Charlie C.</t>
  </si>
  <si>
    <t>Decision Support Systems</t>
  </si>
  <si>
    <t>86--96</t>
  </si>
  <si>
    <t>Keeping the Game Alive: Evaluating Strategies for the Preservation of Console Video Games</t>
  </si>
  <si>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</si>
  <si>
    <t>Guttenbrunner, Mark; Becker, Christoph &amp; Rauber, Andreas</t>
  </si>
  <si>
    <t>International Journal of Digital Curation</t>
  </si>
  <si>
    <t>64--90</t>
  </si>
  <si>
    <t>Loyalty towards online games, gaming addiction, and purchase intention towards online mobile in-game features</t>
  </si>
  <si>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</si>
  <si>
    <t>Balakrishnan, Janarthanan &amp; Griffiths, Mark D.</t>
  </si>
  <si>
    <t>238--246</t>
  </si>
  <si>
    <t>Gaze controlled games</t>
  </si>
  <si>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</si>
  <si>
    <t>Isokoski, Poika; Joos, M.; Špakov, Oleg &amp; Martin, Benoît</t>
  </si>
  <si>
    <t>323--337</t>
  </si>
  <si>
    <t>Clone detection: Why, what and how?</t>
  </si>
  <si>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</si>
  <si>
    <t>Akhin, Marat &amp; Itsykson, Vladimir</t>
  </si>
  <si>
    <t>2010 6th Central and Eastern European Software Engineering Conference (CEE-SECR)</t>
  </si>
  <si>
    <t>36--42</t>
  </si>
  <si>
    <t>SMC - Qualitative analysis of WorkFlow nets using linear logic: Soundness verification</t>
  </si>
  <si>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</si>
  <si>
    <t>Passos, Ligia Maria Soares &amp; Julia, Stéphane</t>
  </si>
  <si>
    <t>2009 IEEE International Conference on Systems, Man and Cybernetics</t>
  </si>
  <si>
    <t>2843--2847</t>
  </si>
  <si>
    <t>KES - Game Data Mining: Clustering and Visualization of Online Game Data in Cyber-Physical Worlds</t>
  </si>
  <si>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</si>
  <si>
    <t>Braun, Peter; Cuzzocrea, Alfredo; Keding, Timothy D.; Leung, Carson K.; Padzor, Adam G. M. &amp; Sayson, Dell</t>
  </si>
  <si>
    <t>2259--2268</t>
  </si>
  <si>
    <t>Engaging Voluntary Contributions in Online Communities: A Hidden Markov Model</t>
  </si>
  <si>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</si>
  <si>
    <t>Chen, Wei; Wei, Xiahua &amp; Zhu, Kevin</t>
  </si>
  <si>
    <t>MIS Quarterly</t>
  </si>
  <si>
    <t>83--100</t>
  </si>
  <si>
    <t>QoSA - Evaluation of a static architectural conformance checking method in a line of computer games</t>
  </si>
  <si>
    <t>Proceedings of the 10th international ACM Sigsoft conference on Quality of software architectures - QoSA '14</t>
  </si>
  <si>
    <t>113--118</t>
  </si>
  <si>
    <t>Exploring game architecture best-practices with classic space invaders</t>
  </si>
  <si>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</si>
  <si>
    <t>Keenan, Ed &amp; Steele, Adam</t>
  </si>
  <si>
    <t>21--24</t>
  </si>
  <si>
    <t>The Effects of Rewarding User Engagement: The Case of Facebook Apps</t>
  </si>
  <si>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</si>
  <si>
    <t>Claussen, Jörg; Kretschmer, Tobias &amp; Mayrhofer, Philip</t>
  </si>
  <si>
    <t>186--200</t>
  </si>
  <si>
    <t>Onward Through the Fog: Computer Game Collection and the Play of Obsolescence</t>
  </si>
  <si>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</si>
  <si>
    <t>Thompson, Jason; McAllister, Ken S. &amp; Ruggill, Judd Ethan</t>
  </si>
  <si>
    <t>M/C Journal</t>
  </si>
  <si>
    <t>User Acceptance of Agile Information Systems: A Model and Empirical Test</t>
  </si>
  <si>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</si>
  <si>
    <t>Hong, Weiyin; Thong, James Y. L.; Chasalow, Lewis C. &amp; Dhillon, Gurpreet</t>
  </si>
  <si>
    <t>Journal of Management Information Systems</t>
  </si>
  <si>
    <t>235--272</t>
  </si>
  <si>
    <t>WCRE - Heuristics for discovering architectural violations</t>
  </si>
  <si>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</si>
  <si>
    <t>Maffort, Cristiano; Valente, Marco Tulio; Bigonha, Mariza A. S.; Anquetil, Nicolas &amp; Hora, Andre</t>
  </si>
  <si>
    <t>2013 20th Working Conference on Reverse Engineering (WCRE)</t>
  </si>
  <si>
    <t>Customer Engagement Conceptual Domain, Fundamental Propositions, and Implications for Research</t>
  </si>
  <si>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</si>
  <si>
    <t>Brodie, Roderick J.; Hollebeek, Linda D.; Juric, Biljana &amp; Ilic, Ana</t>
  </si>
  <si>
    <t>Journal of Service Research</t>
  </si>
  <si>
    <t>252--271</t>
  </si>
  <si>
    <t>CSMR - Recommending Refactorings to Reverse Software Architecture Erosion</t>
  </si>
  <si>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</si>
  <si>
    <t>Terra, Ricardo; Valente, Marco Tulio; Czarnecki, Krzysztof &amp; da Silva Bigonha, Roberto</t>
  </si>
  <si>
    <t>335--340</t>
  </si>
  <si>
    <t>Videogames in Computer Space: The Complex History of Pong</t>
  </si>
  <si>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</si>
  <si>
    <t>Lowood, Henry</t>
  </si>
  <si>
    <t>SPLASH/OOPSLA Companion - Stop the software architecture erosion: building better software systems</t>
  </si>
  <si>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</si>
  <si>
    <t>Merkle, Bernhard</t>
  </si>
  <si>
    <t>Proceedings of the ACM international conference companion on Object oriented programming systems languages and applications companion - SPLASH '10</t>
  </si>
  <si>
    <t>The role of software updates in information systems continuance - An experimental study from a user perspective</t>
  </si>
  <si>
    <t>Fleischmann, Marvin; Amirpur, Miglena; Grupp, Tillmann; Benlian, Alexander &amp; Hess, Thomas</t>
  </si>
  <si>
    <t>83--96</t>
  </si>
  <si>
    <t>Look to the future: Enhancing online gamer loyalty from the perspective of the theory of consumption values</t>
  </si>
  <si>
    <t>49--60</t>
  </si>
  <si>
    <t>AOSD - Are automatically-detected code anomalies relevant to architectural modularity?: an exploratory analysis of evolving systems</t>
  </si>
  <si>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</si>
  <si>
    <t>Macia, Isela; Garcia, Joshua; Popescu, Daniel; Garcia, Alessandro; Medvidovic, Nenad &amp; von Staa, Arndt</t>
  </si>
  <si>
    <t>Proceedings of the 11th annual international conference on Aspect-oriented Software Development - AOSD '12</t>
  </si>
  <si>
    <t>167--178</t>
  </si>
  <si>
    <t>FDG - Explicit domain modelling in video games</t>
  </si>
  <si>
    <t>Llansó, David; Gómez-Martín, Marco Antonio; Gómez-Martín, Pedro Pablo &amp; González-Calero, Pedro A.</t>
  </si>
  <si>
    <t>99--106</t>
  </si>
  <si>
    <t>Australian Software Engineering Conference - On the Application of Inequality Indices in Comparative Software Analysis</t>
  </si>
  <si>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</si>
  <si>
    <t>Goloshchapova, Olga &amp; Lumpe, Markus</t>
  </si>
  <si>
    <t>2013 22nd Australian Software Engineering Conference</t>
  </si>
  <si>
    <t>117--126</t>
  </si>
  <si>
    <t>Twisty Little Passages Almost All Alike: Applying the FRBR Model to a Classic Computer Game.</t>
  </si>
  <si>
    <t>McDonough, Jerome P.; Kirschenbaum, Matthew G.; Reside, Doug; Fraistat, Neil &amp; Jerz, Dennis</t>
  </si>
  <si>
    <t>Digital Humanities Quarterly</t>
  </si>
  <si>
    <t>Mizutani, Wilson Kazuo; Daros, Vinícius K. &amp; Kon, Fabio</t>
  </si>
  <si>
    <t>100421--NA</t>
  </si>
  <si>
    <t>Dynamic difficulty adjustment on MOBA games</t>
  </si>
  <si>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</si>
  <si>
    <t>Silva, Mirna Paula; Silva, Victor do Nascimento &amp; Chaimowicz, Luiz</t>
  </si>
  <si>
    <t>103--123</t>
  </si>
  <si>
    <t>Boosting: Rank and skill deception in esports</t>
  </si>
  <si>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</si>
  <si>
    <t>Conroy, Eoin; Kowal, Magdalena; Toth, Adam J. &amp; Campbell, Mark</t>
  </si>
  <si>
    <t>100393--NA</t>
  </si>
  <si>
    <t>Gaze interaction with virtual on-line communities: levelling the playing field for disabled users</t>
  </si>
  <si>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</si>
  <si>
    <t>Bates, Richard; Vickers, Stephen &amp; Istance, Howell</t>
  </si>
  <si>
    <t>261--272</t>
  </si>
  <si>
    <t>Impact of avatar identification on online gamer loyalty</t>
  </si>
  <si>
    <t>International Journal of Information Management</t>
  </si>
  <si>
    <t>601--610</t>
  </si>
  <si>
    <t>Advances in Computer Entertainment Technology - Simulation as a game design tool</t>
  </si>
  <si>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</si>
  <si>
    <t>Nummenmaa, Timo; Kuittinen, Jussi &amp; Holopainen, Jussi</t>
  </si>
  <si>
    <t>Proceedings of the International Conference on Advances in Computer Enterntainment Technology - ACE '09</t>
  </si>
  <si>
    <t>232--239</t>
  </si>
  <si>
    <t>DiGRA Conference - Emulation as a strategy for the preservation of games: the KEEP project</t>
  </si>
  <si>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</si>
  <si>
    <t>Pinchbeck, Dan; Anderson, David; Delve, Janet; Alemu, Getaneh; Ciuffreda, Antonio &amp; Lange, A.</t>
  </si>
  <si>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</si>
  <si>
    <t>Ding, Sha; Tang, Ningjiu; Lin, Tao &amp; Zhao, Shi-yuan</t>
  </si>
  <si>
    <t>Enabled Players: The Value of Accessible Digital Games:</t>
  </si>
  <si>
    <t>It is increasingly recognized that there are many players of mainstream digital games who have some form of disability. It is not known which aspects of games are valued by players, regardless of w...</t>
  </si>
  <si>
    <t>Cairns, Paul; Power, Christopher; Barlet, Mark; Haynes, Greg; Kaufman, Craig &amp; Beeston, Jennifer Teresa</t>
  </si>
  <si>
    <t>262--282</t>
  </si>
  <si>
    <t>ICSM - A process model for the maintenance of large space systems software</t>
  </si>
  <si>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</si>
  <si>
    <t>Harjani, D.-R. &amp; Queille, J. P.</t>
  </si>
  <si>
    <t>Proceedings Conference on Software Maintenance 1992</t>
  </si>
  <si>
    <t>127--136</t>
  </si>
  <si>
    <t>Toward Visualization for Games: Theory, Design Space, and Patterns</t>
  </si>
  <si>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</si>
  <si>
    <t>Bowman, Brian R.; Elmqvist, Niklas &amp; Jankun-Kelly, T. J.</t>
  </si>
  <si>
    <t>IEEE transactions on visualization and computer graphics</t>
  </si>
  <si>
    <t>1956--1968</t>
  </si>
  <si>
    <t>Video game training enhances cognitive control in older adults</t>
  </si>
  <si>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</si>
  <si>
    <t>Anguera, Joaquin A.; Boccanfuso, Jacqueline; Rintoul, Jean Louise; Al-Hashimi, O.; Faraji, Farshid; Janowich, Jacqueline R.; Kong, E.; Larraburo, Y.; Rolle, Camarin E.; Johnston, Eric R. &amp; Gazzaley, Adam</t>
  </si>
  <si>
    <t>Nature</t>
  </si>
  <si>
    <t>97--101</t>
  </si>
  <si>
    <t>RE - An Introduction to Experience Requirements</t>
  </si>
  <si>
    <t>Callele, David; Neufeld, Eric &amp; Schneider, Kevin A.</t>
  </si>
  <si>
    <t>395--396</t>
  </si>
  <si>
    <t>Conducting a Research Interview.</t>
  </si>
  <si>
    <t>Bolderston, Amanda</t>
  </si>
  <si>
    <t>Journal of medical imaging and radiation sciences</t>
  </si>
  <si>
    <t>66--76</t>
  </si>
  <si>
    <t>Developing Digital Games through Software Reuse</t>
  </si>
  <si>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</si>
  <si>
    <t>Neto, Beatriz Helena; Fernandes, Lúcia Abrunhosa; Werner, Cláudia &amp; Souza, Jano M.</t>
  </si>
  <si>
    <t>219--234</t>
  </si>
  <si>
    <t>An intelligent decision support based on a subtractive clustering and fuzzy inference system for multiobjective optimization problem in serious game</t>
  </si>
  <si>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</si>
  <si>
    <t>Buditjahjanto, I. G. P. Asto &amp; Miyauchi, Hajime</t>
  </si>
  <si>
    <t>International Journal of Information Technology &amp; Decision Making</t>
  </si>
  <si>
    <t>793--810</t>
  </si>
  <si>
    <t>FILTWAM - A Framework for Online Affective Computing in Serious Games</t>
  </si>
  <si>
    <t>Bahreini, K., Nadolski, R., &amp; Westera, W. (2012). FILTWAM - A Framework for Online Affective Computing in Serious Games. Procedia Computer Science, 15(2012), 45-52.</t>
  </si>
  <si>
    <t>Bahreini, Kiavash; Nadolski, Rob &amp; Westera, Wim</t>
  </si>
  <si>
    <t>45--52</t>
  </si>
  <si>
    <t>ASSETS - An empirical study of issues and barriers to mainstream video game accessibility</t>
  </si>
  <si>
    <t>3--NA</t>
  </si>
  <si>
    <t>Mobile Augmented Reality: Collaborative use of mobile augmented reality with paper maps</t>
  </si>
  <si>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</si>
  <si>
    <t>Morrison, Ann; Mulloni, Alessandro; Lemmelä, Saija; Oulasvirta, Antti; Jacucci, Giulio; Peltonen, Peter; Schmalstieg, Dieter &amp; Regenbrecht, Holger</t>
  </si>
  <si>
    <t>Computers &amp; Graphics</t>
  </si>
  <si>
    <t>789--799</t>
  </si>
  <si>
    <t>CHI - Investigating narrative in mobile games for seniors</t>
  </si>
  <si>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</si>
  <si>
    <t>Yee, Sharon Lynn Chu Yew; Duh, Henry Been-Lirn &amp; Quek, Francis</t>
  </si>
  <si>
    <t>Proceedings of the 28th international conference on Human factors in computing systems - CHI '10</t>
  </si>
  <si>
    <t>669--672</t>
  </si>
  <si>
    <t>Modularity for Next Gen Games Designers</t>
  </si>
  <si>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</si>
  <si>
    <t>Penninck, Gregory S.</t>
  </si>
  <si>
    <t>The Computer Games Journal</t>
  </si>
  <si>
    <t>137--153</t>
  </si>
  <si>
    <t>Influences of perceived product innovation upon usage behavior for MMORPG: Product capability, technology capability, and user centered design</t>
  </si>
  <si>
    <t>Jung, Hong Seob; Kim, Kyung Hoon &amp; Lee, Chang Han</t>
  </si>
  <si>
    <t>2171--2178</t>
  </si>
  <si>
    <t>DiGRA Conference - Play's the Thing: A Framework to Study Videogames as Performance</t>
  </si>
  <si>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</si>
  <si>
    <t>Fernández-Vara, Clara</t>
  </si>
  <si>
    <t>HCI (7) - Teaching Video Game Design Accessibility: Toward Effective Pedagogic Interventions in Accessible Design</t>
  </si>
  <si>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</si>
  <si>
    <t>Levy, Laura &amp; Gandy, Maribeth</t>
  </si>
  <si>
    <t>301--311</t>
  </si>
  <si>
    <t>A New Villain: Investigating Steganography in Source Engine Based Video Games</t>
  </si>
  <si>
    <t>Chen, Lei</t>
  </si>
  <si>
    <t>Creating wheelchair-controlled video games</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</si>
  <si>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</si>
  <si>
    <t>Gerling, Kathrin; Linehan, Conor; Kirman, Ben; Kalyn, Michael R.; Evans, Adam &amp; Hicks, Kieran</t>
  </si>
  <si>
    <t>International Journal of Human-Computer Studies</t>
  </si>
  <si>
    <t>64--73</t>
  </si>
  <si>
    <t>RCIS - Exploring perceived quality in software organizations</t>
  </si>
  <si>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</si>
  <si>
    <t>Kasurinen, Jussi; Taipale, Ossi; Vanhanen, Jari &amp; Smolander, Kari</t>
  </si>
  <si>
    <t>2011 FIFTH INTERNATIONAL CONFERENCE ON RESEARCH CHALLENGES IN INFORMATION SCIENCE</t>
  </si>
  <si>
    <t>Compiler-Assisted Source-to-Source Skeletonization of Application Models for System Simulation</t>
  </si>
  <si>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</si>
  <si>
    <t>Wilke, Jeremiah J.; Kenny, Joseph P.; Knight, Samuel &amp; Rumley, Sebastien</t>
  </si>
  <si>
    <t>123--143</t>
  </si>
  <si>
    <t>38--47</t>
  </si>
  <si>
    <t>Work for Play: Careers in Video Game Development.</t>
  </si>
  <si>
    <t>Liming, Drew &amp; Vilorio, Dennis</t>
  </si>
  <si>
    <t>Occupational Outlook Quarterly</t>
  </si>
  <si>
    <t>2--11</t>
  </si>
  <si>
    <t>Astrojumper: Motivating exercise with an immersive virtual reality exergame</t>
  </si>
  <si>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</si>
  <si>
    <t>Finkelstein, Samantha &amp; Suma, Evan A.</t>
  </si>
  <si>
    <t>78--92</t>
  </si>
  <si>
    <t>Value Creation in the Video Game Industry: Industry Economics, Consumer Benefits, and Research Opportunities</t>
  </si>
  <si>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</si>
  <si>
    <t>Marchand, André &amp; Hennig-Thurau, Thorsten</t>
  </si>
  <si>
    <t>Journal of Interactive Marketing</t>
  </si>
  <si>
    <t>141--157</t>
  </si>
  <si>
    <t>A methodology to assess the impact of design patterns on software quality</t>
  </si>
  <si>
    <t>Ampatzoglou, Apostolos; Frantzeskou, Georgia &amp; Stamelos, Ioannis</t>
  </si>
  <si>
    <t>331--346</t>
  </si>
  <si>
    <t>MARBOWL: increasing the fun experience of shooting marbles</t>
  </si>
  <si>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</si>
  <si>
    <t>Faber, Jabe Piter &amp; van den Hoven, Elise</t>
  </si>
  <si>
    <t>391--404</t>
  </si>
  <si>
    <t>Critical Success Factors to Improve the Game Development Process from a Developer's Perspective</t>
  </si>
  <si>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</si>
  <si>
    <t>925--950</t>
  </si>
  <si>
    <t>Marchiori, Eugenio J.; del Blanco, Ángel; Torrente, Javier; Martínez-Ortiz, Iván &amp; Fernández-Manjón, Baltasar</t>
  </si>
  <si>
    <t>Journal of Visual Languages &amp; Computing</t>
  </si>
  <si>
    <t>443--452</t>
  </si>
  <si>
    <t>MUM - De+re: a design concept for provoking meaningful interactive experiences</t>
  </si>
  <si>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</si>
  <si>
    <t>Güldenpfennig, Florian &amp; Fitzpatrick, Geraldine</t>
  </si>
  <si>
    <t>Proceedings of the 14th International Conference on Mobile and Ubiquitous Multimedia</t>
  </si>
  <si>
    <t>302--312</t>
  </si>
  <si>
    <t>COLLABORATION AND CONFLICT IN SOFTWARE REVIEW MEETINGS</t>
  </si>
  <si>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</si>
  <si>
    <t>Linhares, Giovana Brandao Ribeiro; Borges, Marcos R. S. &amp; Antunes, Pedro</t>
  </si>
  <si>
    <t>1065--1085</t>
  </si>
  <si>
    <t>WISE - Integrating a Usability Model into Model-Driven Web Development Processes</t>
  </si>
  <si>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</si>
  <si>
    <t>Fernandez, Adrian; Insfran, Emilio &amp; Abrahão, Silvia</t>
  </si>
  <si>
    <t>Web Information Systems Engineering - WISE 2009</t>
  </si>
  <si>
    <t>497--510</t>
  </si>
  <si>
    <t>An MDA‐based framework for collaborative business process modelling</t>
  </si>
  <si>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</si>
  <si>
    <t>Bouchbout, Khoutir; Akoka, Jacky &amp; Alimazighi, Zaia</t>
  </si>
  <si>
    <t>919--948</t>
  </si>
  <si>
    <t>A Comparative Analysis of Different types of Models in Software Development Life Cycle</t>
  </si>
  <si>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</si>
  <si>
    <t>Kour, Jasmeet</t>
  </si>
  <si>
    <t>The Global Journal of Multidisciplinary Studies</t>
  </si>
  <si>
    <t>A dual identification framework of online multiplayer video games: The case of massively multiplayer online role playing games (MMORPGs)</t>
  </si>
  <si>
    <t>Badrinarayanan, Vishag; Sierra, Jeremy J. &amp; Martin, Kinnon M.</t>
  </si>
  <si>
    <t>1045--1052</t>
  </si>
  <si>
    <t>Measuring flow in gaming platforms</t>
  </si>
  <si>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</si>
  <si>
    <t>Omar, Azmi &amp; Ali, Nazlena Mohamad</t>
  </si>
  <si>
    <t>2011 International Conference on Semantic Technology and Information Retrieval</t>
  </si>
  <si>
    <t>302--305</t>
  </si>
  <si>
    <t>The effect of games and simulations on higher education: a systematic literature review</t>
  </si>
  <si>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</si>
  <si>
    <t>Vlachopoulos, Dimitrios &amp; Makri, Agoritsa</t>
  </si>
  <si>
    <t>International Journal of Educational Technology in Higher Education</t>
  </si>
  <si>
    <t>1--33</t>
  </si>
  <si>
    <t>SAC - LARA as a language-independent aspect-oriented programming approach</t>
  </si>
  <si>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</si>
  <si>
    <t>Pinto, Pedro; Carvalho, Tiago; Bispo, João &amp; Cardoso, João M. P.</t>
  </si>
  <si>
    <t>Proceedings of the Symposium on Applied Computing</t>
  </si>
  <si>
    <t>1623--1630</t>
  </si>
  <si>
    <t>A Generic Approach to Challenge Modeling for the Procedural Creation of Video Game Levels</t>
  </si>
  <si>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</si>
  <si>
    <t>Sorenson, Nathan; Pasquier, Philippe &amp; DiPaola, Steve</t>
  </si>
  <si>
    <t>229--244</t>
  </si>
  <si>
    <t>Exercise Videogames, Physical Activity, and Health: Wii Heart Fitness: A Randomized Clinical Trial</t>
  </si>
  <si>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</si>
  <si>
    <t>Bock, Beth C.; Dunsiger, Shira; Ciccolo, Joseph T.; Serber, Eva R.; Wu, Wen-Chih; Tilkemeier, Peter L.; Walaska, Kristen &amp; Marcus, Bess H.</t>
  </si>
  <si>
    <t>American journal of preventive medicine</t>
  </si>
  <si>
    <t>501--511</t>
  </si>
  <si>
    <t>Web Information Systems Engineering - WISE 2009 - Web Information Systems Engineering - WISE 2009</t>
  </si>
  <si>
    <t>Vossen, Gottfried; Long, Darrell D. E. &amp; Yu, Jeffrey Xu</t>
  </si>
  <si>
    <t>GameSpace: Methods and Evaluation for Casual Mobile Multiplayer Games</t>
  </si>
  <si>
    <t>Paavilainen, Janne; Kultima, Annakaisa; Kuittinen, Jussi; Mäyrä, Frans; Saarenpää, Hannamari &amp; Niemelä, Johannes</t>
  </si>
  <si>
    <t>Effective marketing communication via social networking site: The moderating role of the social tie</t>
  </si>
  <si>
    <t>Shen, George C.; Chiou, Jyh-Shen; Hsiao, Chih-Hui; Wang, Chun-Hsien &amp; Li, Hsin-Ni</t>
  </si>
  <si>
    <t>2265--2270</t>
  </si>
  <si>
    <t>AOSD (Companion) - Portability as an aspect: rethinking modularity in mobile game development</t>
  </si>
  <si>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</si>
  <si>
    <t>Niu, Nan; Alves, Vander &amp; Bhowmik, Tanmay</t>
  </si>
  <si>
    <t>Proceedings of the tenth international conference on Aspect-oriented software development companion - AOSD '11</t>
  </si>
  <si>
    <t>3--4</t>
  </si>
  <si>
    <t>Forensic analysis of a Sony PlayStation 4</t>
  </si>
  <si>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</si>
  <si>
    <t>Davies, Matthew; Read, Huw; Xynos, Konstantinos &amp; Sutherland, Iain</t>
  </si>
  <si>
    <t>Digital Investigation</t>
  </si>
  <si>
    <t>S81--S89</t>
  </si>
  <si>
    <t>ICCHP (1) - Accessible Player Experiences (APX): The Players</t>
  </si>
  <si>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</si>
  <si>
    <t>Beeston, Jen; Power, Christopher; Cairns, Paul &amp; Barlet, Mark</t>
  </si>
  <si>
    <t>245--253</t>
  </si>
  <si>
    <t>A Step Towards Preventive Risk Management in Software Projects</t>
  </si>
  <si>
    <t>Khdour, Thair &amp; Hijazi, Haneen</t>
  </si>
  <si>
    <t>International Conference on Software Technology and Engineering (ICSTE 2012)</t>
  </si>
  <si>
    <t>471--478</t>
  </si>
  <si>
    <t>The Design, Play, and Experience Framework</t>
  </si>
  <si>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</si>
  <si>
    <t>Winn, Brian</t>
  </si>
  <si>
    <t>Handbook of Research on Effective Electronic Gaming in Education</t>
  </si>
  <si>
    <t>1010--1024</t>
  </si>
  <si>
    <t>CBSE - Component based game development: a solution to escalating costs and expanding deadlines?</t>
  </si>
  <si>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</si>
  <si>
    <t>Folmer, Eelke</t>
  </si>
  <si>
    <t>Component-Based Software Engineering</t>
  </si>
  <si>
    <t>A Comparison Between Three SDLC Models Waterfall Model, Spiral Model, and Incremental/Iterative Model</t>
  </si>
  <si>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</si>
  <si>
    <t>Alshamrani, Adel; Bahattab, Abdullah &amp; Fulton, Ira A.</t>
  </si>
  <si>
    <t>Generic Structures, Generic Experiences: A Cognitive Experientialist Approach to Video Game Analysis</t>
  </si>
  <si>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</si>
  <si>
    <t>Gregersen, Andreas Lindegaard</t>
  </si>
  <si>
    <t>Philosophy &amp; Technology</t>
  </si>
  <si>
    <t>159--175</t>
  </si>
  <si>
    <t>EGameFlow: A scale to measure learners' enjoyment of e-learning games</t>
  </si>
  <si>
    <t>Fu, Fong-Ling; Su, Rong-Chang &amp; Yu, Sheng-Chin</t>
  </si>
  <si>
    <t>101--112</t>
  </si>
  <si>
    <t>EMPIRICAL EVALUATION OF CLASSIFIERS FOR SOFTWARE RISK MANAGEMENT</t>
  </si>
  <si>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</si>
  <si>
    <t>Peng, Yi; Kou, Gang; Wang, Guoxun; Wang, Honggang &amp; Ko, Franz I. S.</t>
  </si>
  <si>
    <t>749--767</t>
  </si>
  <si>
    <t>Comparison of a traditional and a Video Game Based Balance Training Program.</t>
  </si>
  <si>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</si>
  <si>
    <t>Kliem, Annika &amp; Wiemeyer, Josef</t>
  </si>
  <si>
    <t>Journey, a shared virtual space middleware</t>
  </si>
  <si>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</si>
  <si>
    <t>Denault, Alexandre</t>
  </si>
  <si>
    <t>An Empirical Analysis of Software Vendors' Patch Release Behavior: Impact of Vulnerability Disclosure</t>
  </si>
  <si>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</si>
  <si>
    <t>Arora, Ashish; Krishnan, Ramayya; Telang, Rahul &amp; Yang, Yubao</t>
  </si>
  <si>
    <t>115--132</t>
  </si>
  <si>
    <t>ICEC - A Systematic Review of Game Design Methods and Tools</t>
  </si>
  <si>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</si>
  <si>
    <t>Almeida, Marcos Silvano Orita &amp; da Silva, Flávio Soares Corrêa</t>
  </si>
  <si>
    <t>Entertainment Computing - ICEC 2013</t>
  </si>
  <si>
    <t>17--29</t>
  </si>
  <si>
    <t>ICSE (Companion Volume) - What went right and what went wrong: an analysis of 155 postmortems from game development</t>
  </si>
  <si>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</si>
  <si>
    <t>Washburn, Michael; Sathiyanarayanan, Pavithra; Nagappan, Meiyappan; Zimmermann, Thomas &amp; Bird, Christian</t>
  </si>
  <si>
    <t>Proceedings of the 38th International Conference on Software Engineering Companion</t>
  </si>
  <si>
    <t>280--289</t>
  </si>
  <si>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</si>
  <si>
    <t>Politowski, Cristiano; Petrillo, Fabio; Ullmann, Gabriel Cavalheiro &amp; Guéhéneuc, Yann-Gaël</t>
  </si>
  <si>
    <t>106538--NA</t>
  </si>
  <si>
    <t>Software Licenses in Context: The Challenge of Heterogeneously-Licensed Systems</t>
  </si>
  <si>
    <t>Alspaugh, Thomas A.; Scacchi, Walt &amp; Asuncion, Hazeline U.</t>
  </si>
  <si>
    <t>Journal of the Association for Information Systems</t>
  </si>
  <si>
    <t>2--755</t>
  </si>
  <si>
    <t>ESEC/SIGSOFT FSE - Measure it? Manage it? Ignore it? software practitioners and technical debt</t>
  </si>
  <si>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</si>
  <si>
    <t>Ernst, Neil A.; Bellomo, Stephany; Ozkaya, Ipek; Nord, Robert L. &amp; Gorton, Ian</t>
  </si>
  <si>
    <t>Proceedings of the 2015 10th Joint Meeting on Foundations of Software Engineering</t>
  </si>
  <si>
    <t>50--60</t>
  </si>
  <si>
    <t>ICALP - Model Checking and Strategy Synthesis for Stochastic Games: From Theory to Practice.</t>
  </si>
  <si>
    <t>Kwiatkowska, Marta</t>
  </si>
  <si>
    <t>The Assemblage of Play</t>
  </si>
  <si>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</si>
  <si>
    <t>Taylor, T. L.</t>
  </si>
  <si>
    <t>331--339</t>
  </si>
  <si>
    <t>ICFEM - Automatic Verification for Node-Based Visual Script Notation Using Model Checking</t>
  </si>
  <si>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</si>
  <si>
    <t>Hasegawa, Isamu &amp; Yokogawa, Tomoyuki</t>
  </si>
  <si>
    <t>Formal Methods and Software Engineering</t>
  </si>
  <si>
    <t>52--68</t>
  </si>
  <si>
    <t>TACAS - PRISM-Games 2.0: A Tool for Multi-objective Strategy Synthesis for Stochastic Games</t>
  </si>
  <si>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</si>
  <si>
    <t>Kwiatkowska, Marta; Parker, David &amp; Wiltsche, Clemens</t>
  </si>
  <si>
    <t>Tools and Algorithms for the Construction and Analysis of Systems</t>
  </si>
  <si>
    <t>560--566</t>
  </si>
  <si>
    <t>FDG - Mammoth: a massively multiplayer game research framework</t>
  </si>
  <si>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</si>
  <si>
    <t>Kienzle, Jörg; Verbrugge, Clark; Kemme, Bettina; Denault, Alexandre &amp; Hawker, Michael</t>
  </si>
  <si>
    <t>Proceedings of the 4th International Conference on Foundations of Digital Games - FDG '09</t>
  </si>
  <si>
    <t>308--315</t>
  </si>
  <si>
    <t>Software licenses in context</t>
  </si>
  <si>
    <t>730--755</t>
  </si>
  <si>
    <t>The Machinima Reader - From Game Mod to Low-Budget Film: The Evolution of Machinima</t>
  </si>
  <si>
    <t>Kelland, Matt</t>
  </si>
  <si>
    <t>The Machinima Reader</t>
  </si>
  <si>
    <t>23--36</t>
  </si>
  <si>
    <t>The RPG DSL: a case study of language engineering using MDD for generating RPG games for mobile phones</t>
  </si>
  <si>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</si>
  <si>
    <t>Marques, Eduardo; Balegas, Valter; Barroca, Bruno; Barisic, Ankica &amp; Amaral, Vasco</t>
  </si>
  <si>
    <t>Proceedings of the 2012 workshop on Domain-specific modeling - DSM '12</t>
  </si>
  <si>
    <t>ECBS - Extensibility and Modularity for Model Driven Engineering Environments</t>
  </si>
  <si>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</si>
  <si>
    <t>Leveque, Thomas; Estublier, Jacky &amp; Vega, German</t>
  </si>
  <si>
    <t>2009 16th Annual IEEE International Conference and Workshop on the Engineering of Computer Based Systems</t>
  </si>
  <si>
    <t>305--314</t>
  </si>
  <si>
    <t>When the Game Is Not Enough: Motivations and Practices Among Computer Game Modding Culture</t>
  </si>
  <si>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</si>
  <si>
    <t>Sotamaa, Olli</t>
  </si>
  <si>
    <t>239--255</t>
  </si>
  <si>
    <t>FormaliSE@ICSE - Towards a formalism-based toolkit for automotive applications</t>
  </si>
  <si>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</si>
  <si>
    <t>Gmehlich, Rainer; Grau, Katrin; Loesch, Felix; Iliasov, Alexei; Jackson, Michael S. &amp; Mazzara, Manuel</t>
  </si>
  <si>
    <t>2013 1st FME Workshop on Formal Methods in Software Engineering (FormaliSE)</t>
  </si>
  <si>
    <t>Engström, Henrik; Marklund, Björn Berg; Backlund, Per &amp; Toftedahl, Marcus</t>
  </si>
  <si>
    <t>Deriving Specifications of Dependable Systems: toward a Method</t>
  </si>
  <si>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</si>
  <si>
    <t>Mazzara, Manuel</t>
  </si>
  <si>
    <t>arXiv: Software Engineering</t>
  </si>
  <si>
    <t>ICGSE/ICSSP - Is Agile Not Agile Enough? A Study on How Agile is Applied and Misapplied in the Video Game Development Industry</t>
  </si>
  <si>
    <t>McKenzie, Tim; Morales-Trujillo, Miguel Ehécatl; Lukosch, Stephan &amp; Hoermann, Simon</t>
  </si>
  <si>
    <t>94--105</t>
  </si>
  <si>
    <t>MCMAS: an open-source model checker for the verification of multi-agent systems</t>
  </si>
  <si>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</si>
  <si>
    <t>Lomuscio, Alessio; Qu, Hongyang &amp; Raimondi, Franco</t>
  </si>
  <si>
    <t>9--30</t>
  </si>
  <si>
    <t>ICIDS - Contemporary Issues in Interactive Storytelling Authoring Systems</t>
  </si>
  <si>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</si>
  <si>
    <t>Green, Daniel; Hargood, Charlie &amp; Charles, Fred</t>
  </si>
  <si>
    <t>501--513</t>
  </si>
  <si>
    <t>ICSE - Data analytics for game development.</t>
  </si>
  <si>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</si>
  <si>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Santos, Ronnie E. S.; Magalhães, Cleyton V. C.; Capretz, Luiz Fernando; da Silva Correia Neto, Jorge; da Silva, Fabio Q. B. &amp; Saher, Abdelrahman</t>
  </si>
  <si>
    <t>33--NA</t>
  </si>
  <si>
    <t>RE - Intellectual Property Rights Requirements for Heterogeneously-Licensed Systems</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</si>
  <si>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</si>
  <si>
    <t>Alspaugh, Thomas A.; Asuncion, Hazeline U. &amp; Scacchi, Walt</t>
  </si>
  <si>
    <t>2009 17th IEEE International Requirements Engineering Conference</t>
  </si>
  <si>
    <t>24--33</t>
  </si>
  <si>
    <t>SEDA - Initial Steps Towards Assessing the Usability of a Verification Tool</t>
  </si>
  <si>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</si>
  <si>
    <t>Khazeev, Mansur; Rivera, Victor; Mazzara, Manuel &amp; Johard, Leonard</t>
  </si>
  <si>
    <t>31--40</t>
  </si>
  <si>
    <t>Advanced reduction techniques for model checking</t>
  </si>
  <si>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</si>
  <si>
    <t>Keiren, Jja Jeroen</t>
  </si>
  <si>
    <t>Game Design Tools: Time to Evaluate</t>
  </si>
  <si>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</si>
  <si>
    <t>Katharine, Neil</t>
  </si>
  <si>
    <t>Modeling and formal veriﬁcation of gaming storylines</t>
  </si>
  <si>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</si>
  <si>
    <t>Holloway, Lane Thomas</t>
  </si>
  <si>
    <t>Resisting the perpetual update: Struggles against protocological power in video games:</t>
  </si>
  <si>
    <t>This article explores the evolution of video game updates and patches from a mechanism of customer support to a tool of control over the way games are played in the ecosystem of digital gaming plat...</t>
  </si>
  <si>
    <t>Švelch, Jan</t>
  </si>
  <si>
    <t>New Media &amp; Society</t>
  </si>
  <si>
    <t>1594--1612</t>
  </si>
  <si>
    <t>CHI PLAY - The first hour experience: how the initial play can engage (or lose) new players</t>
  </si>
  <si>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</si>
  <si>
    <t>Cheung, Gifford; Zimmermann, Thomas &amp; Nagappan, Nachiappan</t>
  </si>
  <si>
    <t>Proceedings of the first ACM SIGCHI annual symposium on Computer-human interaction in play</t>
  </si>
  <si>
    <t>57--66</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</si>
  <si>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</si>
  <si>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</si>
  <si>
    <t>Lin, Dayi; Bezemer, Cor-Paul; Zou, Ying &amp; Hassan, Ahmed E.</t>
  </si>
  <si>
    <t>170--207</t>
  </si>
  <si>
    <t>Software Architecture and the Creative Process in Game Development</t>
  </si>
  <si>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</si>
  <si>
    <t>Nordmark, Njål</t>
  </si>
  <si>
    <t>NETGAMES - Behind the game: exploring the twitch streaming platform</t>
  </si>
  <si>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</si>
  <si>
    <t>Deng, Jie; Cuadrado, Felix; Tyson, Gareth &amp; Uhlig, Steve</t>
  </si>
  <si>
    <t>Measuring social behaviour as an indicator of experience</t>
  </si>
  <si>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</si>
  <si>
    <t>Lindley, Siân &amp; Monk, Andrew</t>
  </si>
  <si>
    <t>Behaviour &amp; Information Technology</t>
  </si>
  <si>
    <t>968--985</t>
  </si>
  <si>
    <t>Understanding user participation in online communities</t>
  </si>
  <si>
    <t>Malinen, Sanna</t>
  </si>
  <si>
    <t>228--238</t>
  </si>
  <si>
    <t>Adding user experience into the interactive service design loop: a persona-based approach</t>
  </si>
  <si>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</si>
  <si>
    <t>Idoughi, Djilali; Seffah, Ahmed &amp; Kolski, Christophe</t>
  </si>
  <si>
    <t>287--303</t>
  </si>
  <si>
    <t>An analysis of the Steam community network evolution</t>
  </si>
  <si>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</si>
  <si>
    <t>Becker, Roi; Chernihov, Yifat; Shavitt, Yuval &amp; Zilberman, Noa</t>
  </si>
  <si>
    <t>2012 IEEE 27th Convention of Electrical and Electronics Engineers in Israel</t>
  </si>
  <si>
    <t>Game design by numbers : instrumental play and the quantitative shift in the digital game industry</t>
  </si>
  <si>
    <t>Whitson, Jennifer R.</t>
  </si>
  <si>
    <t>WWW - Unveiling group characteristics in online social games: a socio-economic analysis</t>
  </si>
  <si>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</si>
  <si>
    <t>Chung, Taejoong; Han, Jinyoung; Choi, Daejin; Kwon, Taekyoung; Kim, Huy Kang &amp; Choi, Yanghee</t>
  </si>
  <si>
    <t>Proceedings of the 23rd international conference on World wide web - WWW '14</t>
  </si>
  <si>
    <t>889--900</t>
  </si>
  <si>
    <t>Comparing Inspections and User Testing for the Evaluation of Virtual Environments</t>
  </si>
  <si>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</si>
  <si>
    <t>Bach, Cédric &amp; Scapin, Dominique L.</t>
  </si>
  <si>
    <t>786--824</t>
  </si>
  <si>
    <t>INTERACT (4) - Enriching evaluation in video games</t>
  </si>
  <si>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</si>
  <si>
    <t>Sánchez, José Luis González; Iranzo, Rosa Maria Gil &amp; Vela, Francisco Luis Gutiérrez</t>
  </si>
  <si>
    <t>Human-Computer Interaction - INTERACT 2011</t>
  </si>
  <si>
    <t>519--522</t>
  </si>
  <si>
    <t>Cheating in Online Games: A Social Network Perspective</t>
  </si>
  <si>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</si>
  <si>
    <t>Blackburn, Jeremy; Kourtellis, Nicolas; Skvoretz, John; Ripeanu, Matei &amp; Iamnitchi, Adriana</t>
  </si>
  <si>
    <t>ACM Transactions on Internet Technology</t>
  </si>
  <si>
    <t>9--25</t>
  </si>
  <si>
    <t>Universal Access in Human-Computer Interaction</t>
  </si>
  <si>
    <t>Stephanidis, Constantine</t>
  </si>
  <si>
    <t>The Universal Access Handbook - Designing universally accessible games</t>
  </si>
  <si>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</si>
  <si>
    <t>8--29</t>
  </si>
  <si>
    <t>Digital games as creativity enablers for children</t>
  </si>
  <si>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</si>
  <si>
    <t>Ott, Michela &amp; Pozzi, Francesca</t>
  </si>
  <si>
    <t>1011--1019</t>
  </si>
  <si>
    <t>Evaluating User Experience in Games - Assessing the Core Elements of the Gaming Experience</t>
  </si>
  <si>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</si>
  <si>
    <t>Calvillo-Gámez, Eduardo H.; Cairns, Paul &amp; Cox, Anna L.</t>
  </si>
  <si>
    <t>Evaluating User Experience in Games</t>
  </si>
  <si>
    <t>47--71</t>
  </si>
  <si>
    <t>A Context-Based Approach to Reconciling Data Interpretation Conflicts in Web Services Composition</t>
  </si>
  <si>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</si>
  <si>
    <t>Li, Xitong; Madnick, Stuart E. &amp; Zhu, Hongwei</t>
  </si>
  <si>
    <t>1--27</t>
  </si>
  <si>
    <t>Exploring determinants of voting for the helpfulness of online user reviews: A text mining approach</t>
  </si>
  <si>
    <t>Cao, Qing; Duan, Wenjing &amp; Gan, Qiwei</t>
  </si>
  <si>
    <t>511--521</t>
  </si>
  <si>
    <t>Human-Computer Interaction Series</t>
  </si>
  <si>
    <t>WWW - A measurement-driven analysis of information propagation in the flickr social network</t>
  </si>
  <si>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</si>
  <si>
    <t>Cha, Meeyoung; Mislove, Alan &amp; Gummadi, Krishna P.</t>
  </si>
  <si>
    <t>Proceedings of the 18th international conference on World wide web - WWW '09</t>
  </si>
  <si>
    <t>721--730</t>
  </si>
  <si>
    <t>CHI Extended Abstracts - Weak inter-rater reliability in heuristic evaluation of video games</t>
  </si>
  <si>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</si>
  <si>
    <t>White, Gareth R.; Mirza-Babaei, Pejman; McAllister, Graham &amp; Good, Judith</t>
  </si>
  <si>
    <t>Proceedings of the 2011 annual conference extended abstracts on Human factors in computing systems - CHI EA '11</t>
  </si>
  <si>
    <t>1441--1446</t>
  </si>
  <si>
    <t>2019 International Conference on High Performance Big Data and Intelligent Systems (HPBD&amp;IS)</t>
  </si>
  <si>
    <t>CGIV - A practical implementation of a 3D game engine</t>
  </si>
  <si>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</si>
  <si>
    <t>Cheah, T. C. S. &amp; Ng, Kok-Why</t>
  </si>
  <si>
    <t>International Conference on Computer Graphics, Imaging and Visualization (CGIV'05)</t>
  </si>
  <si>
    <t>351--358</t>
  </si>
  <si>
    <t>Bécares, Jennifer Hernández; Valero, Luis &amp; Martín, Pedro Pablo Gómez</t>
  </si>
  <si>
    <t>79--92</t>
  </si>
  <si>
    <t>The orchestrating firm: value creation in the video game industry</t>
  </si>
  <si>
    <t>Purpose - The objective of this paper is to present an empirically founded outline of value creation and the orchestration of this process.Design/Methodology/Approach - A qualitative study of the v ...</t>
  </si>
  <si>
    <t>Gidhagen, Mikael; Ridell, Oscar Persson &amp; Sörhammar, David</t>
  </si>
  <si>
    <t>Managing Service Quality: An International Journal</t>
  </si>
  <si>
    <t>392--409</t>
  </si>
  <si>
    <t>SIGMETRICS - Collecting, organizing, and sharing pins in pinterest: interest-driven or social-driven?</t>
  </si>
  <si>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</si>
  <si>
    <t>Han, Jinyoung; Choi, Daejin; Chun, Byung-Gon; Kwon, Ted Taekyoung; Kim, Hyun-Chul &amp; Choi, Yanghee</t>
  </si>
  <si>
    <t>The 2014 ACM international conference on Measurement and modeling of computer systems - SIGMETRICS '14</t>
  </si>
  <si>
    <t>15--27</t>
  </si>
  <si>
    <t>Is Every Indie Game Independent? Towards the Concept of Independent Game.</t>
  </si>
  <si>
    <t>Garda, Maria B. &amp; Grabarczyk, Paweł</t>
  </si>
  <si>
    <t>Communications surveillance: privacy and security at risk</t>
  </si>
  <si>
    <t>As the sophistication of wiretapping technology grows, so too do the risks it poses to our privacy and security.</t>
  </si>
  <si>
    <t>Diffie, Whitfield &amp; Landau, Susan</t>
  </si>
  <si>
    <t>42--47</t>
  </si>
  <si>
    <t>CHI Extended Abstracts - Games user research: practice, methods, and applications</t>
  </si>
  <si>
    <t>Mirza-Babaei, Pejman; Zammitto, Veronica; Niesenhaus, Jörg; Sangin, Mirweis &amp; Nacke, Lennart E.</t>
  </si>
  <si>
    <t>CHI '13 Extended Abstracts on Human Factors in Computing Systems on - CHI EA '13</t>
  </si>
  <si>
    <t>3219--3222</t>
  </si>
  <si>
    <t>Battle on the Metric Front: Dispatches from Call of Duty's Update War.</t>
  </si>
  <si>
    <t>Murphy, David</t>
  </si>
  <si>
    <t>Playing the post 9/11 on game service platforms: Premediation in The Division via Twitch.tv and Steam:</t>
  </si>
  <si>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</si>
  <si>
    <t>Gandolfi, Enrico</t>
  </si>
  <si>
    <t>Convergence: The International Journal of Research into New Media Technologies</t>
  </si>
  <si>
    <t>826--847</t>
  </si>
  <si>
    <t>HCI (6) - Advances in game accessibility from 2005 to 2010</t>
  </si>
  <si>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</si>
  <si>
    <t>Westin, Thomas; Bierre, Kevin; Gramenos, Dimitris &amp; Hinn, Michelle</t>
  </si>
  <si>
    <t>400--409</t>
  </si>
  <si>
    <t>Design of educational multiplayer videogames: A vision from collaborative learning</t>
  </si>
  <si>
    <t>Zea, Natalia Padilla; Sánchez, José Luis González; Gutiérrez, Francisco L.; Cabrera, Marcelino J. &amp; Paderewski, Patricia</t>
  </si>
  <si>
    <t>1251--1260</t>
  </si>
  <si>
    <t>EC - The structure of online diffusion networks</t>
  </si>
  <si>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</si>
  <si>
    <t>Goel, Sharad; Watts, Duncan J. &amp; Goldstein, Daniel G.</t>
  </si>
  <si>
    <t>Proceedings of the 13th ACM Conference on Electronic Commerce - EC '12</t>
  </si>
  <si>
    <t>623--638</t>
  </si>
  <si>
    <t>Let’s Play: Exploring literacy practices in an emerging videogame paratext:</t>
  </si>
  <si>
    <t>This article explores the literacy practices associated with Let’s Play videos (or LPs) on YouTube. A hybrid of digital gaming and video, LPs feature gameplay footage accompanied by simultaneous co...</t>
  </si>
  <si>
    <t>Burwell, Catherine &amp; Miller, Thomas</t>
  </si>
  <si>
    <t>E-Learning and Digital Media</t>
  </si>
  <si>
    <t>109--125</t>
  </si>
  <si>
    <t>Predicting the helpfulness of game reviews: A case study on the Steam store</t>
  </si>
  <si>
    <t>Baowaly, Mrinal Kanti; Tu, Yi-Pei &amp; Chen, Kuan-Ta</t>
  </si>
  <si>
    <t>Journal of Intelligent &amp; Fuzzy Systems</t>
  </si>
  <si>
    <t>4731--4742</t>
  </si>
  <si>
    <t>CHI Extended Abstracts - Player experience: mixed methods and reporting results</t>
  </si>
  <si>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</si>
  <si>
    <t>Zammitto, Veronica; Mirza-Babaei, Pejman; Livingston, Ian J.; Kobayashi, Marina &amp; Nacke, Lennart E.</t>
  </si>
  <si>
    <t>CHI '14 Extended Abstracts on Human Factors in Computing Systems</t>
  </si>
  <si>
    <t>147--150</t>
  </si>
  <si>
    <t>Real-time rule-based classification of player types in computer games</t>
  </si>
  <si>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</si>
  <si>
    <t>Cowley, Ben; Charles, Darryl; Black, Michaela &amp; Hickey, Ray J.</t>
  </si>
  <si>
    <t>489--526</t>
  </si>
  <si>
    <t>HCI (10) - Serious Games Usability Testing: How to Ensure Proper Usability, Playability, and Effectiveness</t>
  </si>
  <si>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</si>
  <si>
    <t>Olsen, Tanner; Procci, Katelyn &amp; Bowers, Clint A.</t>
  </si>
  <si>
    <t>625--634</t>
  </si>
  <si>
    <t>CHI PLAY - Paradigms of games research in HCI: a review of 10 years of research at CHI</t>
  </si>
  <si>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</si>
  <si>
    <t>Carter, Marcus; Downs, John; Nansen, Bjorn; Harrop, Mitchell &amp; Gibbs, Martin</t>
  </si>
  <si>
    <t>27--36</t>
  </si>
  <si>
    <t>DiGRA Conference - An Ontological Meta-Model for Game Research</t>
  </si>
  <si>
    <t>Aarseth, Espen &amp; Grabarczyk, Paweł</t>
  </si>
  <si>
    <t>COSN - Characterizing Conversation Patterns in Reddit: From the Perspectives of Content Properties and User Participation Behaviors</t>
  </si>
  <si>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</si>
  <si>
    <t>Choi, Daejin; Han, Jinyoung; Chung, Taejoong; Ahn, Yong-Yeol; Chun, Byung-Gon &amp; Kwon, Ted Taekyoung</t>
  </si>
  <si>
    <t>Proceedings of the 2015 ACM on Conference on Online Social Networks</t>
  </si>
  <si>
    <t>233--243</t>
  </si>
  <si>
    <t>Beta Testing in Social Work.</t>
  </si>
  <si>
    <t>The field of social work does not currently have a widely adopted method for expediting innovations into micro- or macropractice. Although it is common in fields such as engineering and business to...</t>
  </si>
  <si>
    <t>Traube, Dorian E.; Begun, Stephanie; Petering, Robin &amp; Flynn, Marilyn L.</t>
  </si>
  <si>
    <t>Research on Social Work Practice</t>
  </si>
  <si>
    <t>163--168</t>
  </si>
  <si>
    <t>Digital Games, the Aftermath: Qualitative Insights into Postgame Experiences</t>
  </si>
  <si>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</si>
  <si>
    <t>Poels, Karolien; IJsselsteijn, W. A. Wijnand; de Kort, Yvonne A. W. &amp; Van Iersel, Bart</t>
  </si>
  <si>
    <t>149--163</t>
  </si>
  <si>
    <t>Paratext: The In-Between of Structure and Play</t>
  </si>
  <si>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</si>
  <si>
    <t>Dunne, Daniel</t>
  </si>
  <si>
    <t>Advances in Multimedia and Interactive Technologies</t>
  </si>
  <si>
    <t>274--296</t>
  </si>
  <si>
    <t>Human Centered Design - Human Centered Design</t>
  </si>
  <si>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</si>
  <si>
    <t>Kurosu, Masaaki</t>
  </si>
  <si>
    <t>Editorial: Modelling user experience - An agenda for research and practice</t>
  </si>
  <si>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</si>
  <si>
    <t>Law, Effie Lai-Chong &amp; van Schaik, Paul</t>
  </si>
  <si>
    <t>313--322</t>
  </si>
  <si>
    <t>Experiencing affective interactive art</t>
  </si>
  <si>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</si>
  <si>
    <t>Bialoskorski, Leticia S. S.; Westerink, Joyce H. D. M. &amp; van den Broek, Egon L.</t>
  </si>
  <si>
    <t>International Journal of Arts and Technology</t>
  </si>
  <si>
    <t>341--356</t>
  </si>
  <si>
    <t>CHI - How does it play better?: exploring user testing and biometric storyboards in games user research</t>
  </si>
  <si>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</si>
  <si>
    <t>Mirza-Babaei, Pejman; Nacke, Lennart E.; Gregory, John; Collins, Nick &amp; Fitzpatrick, Geraldine</t>
  </si>
  <si>
    <t>1499--1508</t>
  </si>
  <si>
    <t>HCI (12) - Game Usability Heuristics (PLAY) for Evaluating and Designing Better Games: The Next Iteration</t>
  </si>
  <si>
    <t>Online Communities and Social Computing</t>
  </si>
  <si>
    <t>557--566</t>
  </si>
  <si>
    <t>A Companion to New Media Dynamics - The politics of ‘platforms’</t>
  </si>
  <si>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</si>
  <si>
    <t>Gillespie, Tarleton</t>
  </si>
  <si>
    <t>347--364</t>
  </si>
  <si>
    <t>Web Intelligence - Learning to perform moderation in online forums</t>
  </si>
  <si>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</si>
  <si>
    <t>Arnt, Andrew &amp; Zilberstein, Shlomo</t>
  </si>
  <si>
    <t>Proceedings IEEE/WIC International Conference on Web Intelligence (WI 2003)</t>
  </si>
  <si>
    <t>637--641</t>
  </si>
  <si>
    <t>Intergenerational context as an emphasis for design</t>
  </si>
  <si>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</si>
  <si>
    <t>Harley, Dave; Vetere, Frank; Fitzpatrick, Geraldine &amp; Kurniawan, Sri</t>
  </si>
  <si>
    <t>SOSP - Automatically patching errors in deployed software</t>
  </si>
  <si>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</si>
  <si>
    <t>Perkins, Jeff H.; Kim, Sunghun; Larsen, Sam; Amarasinghe, Saman; Bachrach, Jonathan; Carbin, Michael; Pacheco, Carlos; Sherwood, Frank; Sidiroglou, Stelios; Sullivan, Greg; Wong, Weng-Fai; Zibin, Yoav; Ernst, Michael D. &amp; Rinard, Martin</t>
  </si>
  <si>
    <t>Proceedings of the ACM SIGOPS 22nd symposium on Operating systems principles - SOSP '09</t>
  </si>
  <si>
    <t>87--102</t>
  </si>
  <si>
    <t>Game accessibility: a survey</t>
  </si>
  <si>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</si>
  <si>
    <t>Yuan, Bei; Folmer, Eelke &amp; Harris, Frederick C.</t>
  </si>
  <si>
    <t>81--100</t>
  </si>
  <si>
    <t>Modeling the efficacy of persuasive strategies for different gamer types in serious games for health</t>
  </si>
  <si>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</si>
  <si>
    <t>Orji, Rita; Vassileva, Julita &amp; Mandryk, Regan L.</t>
  </si>
  <si>
    <t>453--498</t>
  </si>
  <si>
    <t>WWW - The role of social networks in information diffusion</t>
  </si>
  <si>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</si>
  <si>
    <t>Bakshy, Eytan; Rosenn, Itamar; Marlow, Cameron &amp; Adamic, Lada A.</t>
  </si>
  <si>
    <t>Proceedings of the 21st international conference on World Wide Web</t>
  </si>
  <si>
    <t>519--528</t>
  </si>
  <si>
    <t>CHI - Biofeedback game design: using direct and indirect physiological control to enhance game interaction</t>
  </si>
  <si>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</si>
  <si>
    <t>Nacke, Lennart E.; Kalyn, Michael R.; Lough, Calvin &amp; Mandryk, Regan L.</t>
  </si>
  <si>
    <t>103--112</t>
  </si>
  <si>
    <t>Evaluating user experience of adaptive digital educational games with Activity Theory</t>
  </si>
  <si>
    <t>Law, Effie Lai-Chong &amp; Sun, Xu</t>
  </si>
  <si>
    <t>478--497</t>
  </si>
  <si>
    <t>Enclosures at Play: Surveillance in the Code and Culture of Videogames</t>
  </si>
  <si>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</si>
  <si>
    <t>Cybulski, Alex Dean</t>
  </si>
  <si>
    <t>Surveillance &amp; Society</t>
  </si>
  <si>
    <t>427--432</t>
  </si>
  <si>
    <t>Console gaming across generations: exploring intergenerational interactions in collocated console gaming</t>
  </si>
  <si>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</si>
  <si>
    <t>Voida, Amy &amp; Greenberg, Saul</t>
  </si>
  <si>
    <t>45--56</t>
  </si>
  <si>
    <t>Platform Studies’ Epistemic Threshold:</t>
  </si>
  <si>
    <t>In recent methodological scholarship on digital games, a strong connection is noted between “platform studies” and media archaeology. While platform studies has its critics, who primarily lament th...</t>
  </si>
  <si>
    <t>Apperley, Thomas &amp; Parikka, Jussi</t>
  </si>
  <si>
    <t>349--369</t>
  </si>
  <si>
    <t>Playability and player experience research</t>
  </si>
  <si>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</si>
  <si>
    <t>Nacke, Lennart E.; Drachen, Anders; Kuikkaniemi, Kai; Niesenhaus, Joerg; Korhonen, Hannu; van den Hoogen, Wouter; Poels, Karolien; IJsselsteijn, W. A. Wijnand &amp; de Kort, Yvonne A. W.</t>
  </si>
  <si>
    <t>Exploring perceptions toward biometric technology in service encounters: a comparison of current users and potential adopters</t>
  </si>
  <si>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</si>
  <si>
    <t>Byun, Sookeun &amp; Byun, Sang-Eun</t>
  </si>
  <si>
    <t>217--230</t>
  </si>
  <si>
    <t>CHI Extended Abstracts - Games User Research (GUR) for Indie Studios</t>
  </si>
  <si>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</si>
  <si>
    <t>Moosajee, Naeem &amp; Mirza-Babaei, Pejman</t>
  </si>
  <si>
    <t>Proceedings of the 2016 CHI Conference Extended Abstracts on Human Factors in Computing Systems</t>
  </si>
  <si>
    <t>3159--3165</t>
  </si>
  <si>
    <t>WWW - Can cascades be predicted</t>
  </si>
  <si>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</si>
  <si>
    <t>Cheng, Justin; Adamic, Lada A.; Dow, P. Alex; Kleinberg, Jon &amp; Leskovec, Jure</t>
  </si>
  <si>
    <t>925--936</t>
  </si>
  <si>
    <t>EVALUACION DE LA USABILIDAD EN SITIOS WEB, BASADA EN EL ESTANDAR ISO 9241-11 (International Standard (1998) Ergonomic requirements For office work with visual display terminals (VDTs)-Parts II: Guidance on usability</t>
  </si>
  <si>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</si>
  <si>
    <t>Jaimes, Oscar Mauricio Serrano; Gonzalez, Carlos Alberto Rodriguez &amp; de Sistemas, Ingeniero</t>
  </si>
  <si>
    <t>ICEC - Influencing experience: the effects of reading game reviews on player experience</t>
  </si>
  <si>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</si>
  <si>
    <t>Livingston, Ian J.; Nacke, Lennart E. &amp; Mandryk, Regan L.</t>
  </si>
  <si>
    <t>89--100</t>
  </si>
  <si>
    <t>CHI PLAY (Companion) - The Wisdom of the Gaming Crowd</t>
  </si>
  <si>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</si>
  <si>
    <t>Jeffrey, Robert; Bian, Pengze; Ji, Fan &amp; Sweetser, Penny</t>
  </si>
  <si>
    <t>Extended Abstracts of the 2020 Annual Symposium on Computer-Human Interaction in Play</t>
  </si>
  <si>
    <t>272--276</t>
  </si>
  <si>
    <t>(A)Social reputation: Exploring the relationship between online video game involvement and social competence</t>
  </si>
  <si>
    <t>Kowert, Rachel &amp; Oldmeadow, Julian A.</t>
  </si>
  <si>
    <t>1872--1878</t>
  </si>
  <si>
    <t>Reporting From the Snooping Trenches: Changes in Attitudes and Perceptions Towards Behavior Tracking in Digital Games</t>
  </si>
  <si>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</si>
  <si>
    <t>Canossa, Alessandro</t>
  </si>
  <si>
    <t>433--436</t>
  </si>
  <si>
    <t>GEM - Introducing the biometric storyboards tool for games user research</t>
  </si>
  <si>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</si>
  <si>
    <t>Mirza-Babaei, Pejman &amp; Nacke, Lennart E.</t>
  </si>
  <si>
    <t>1--7</t>
  </si>
  <si>
    <t>SocInfo Workshops - Linguistic Analysis of Toxic Behavior in an Online Video Game</t>
  </si>
  <si>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</si>
  <si>
    <t>Kwak, Haewoon &amp; Blackburn, Jeremy</t>
  </si>
  <si>
    <t>209--217</t>
  </si>
  <si>
    <t>The Influence of Product Aesthetics and User State in Usability Testing</t>
  </si>
  <si>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</si>
  <si>
    <t>Sauer, Jürgen &amp; Sonderegger, Andreas</t>
  </si>
  <si>
    <t>787--796</t>
  </si>
  <si>
    <t>HCI (4) - A new framework of usability evaluation for massively multi-player online game: case study of World of warcraft game</t>
  </si>
  <si>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</si>
  <si>
    <t>Song, Seungkeun; Lee, Joo Hyeon &amp; Hwang, Insun</t>
  </si>
  <si>
    <t>Human-Computer Interaction. HCI Applications and Services</t>
  </si>
  <si>
    <t>341--350</t>
  </si>
  <si>
    <t>Digital games, the aftermath : qualitative insights into post game experiences</t>
  </si>
  <si>
    <t>Poels, Karolien; IJsselsteijn, W. A. Wijnand; de Y.A.W. Kort, N. A. &amp; van B.M. Iersel, N. A.</t>
  </si>
  <si>
    <t>INTERACT (2) - Play-Personas: Behaviours and Belief Systems in User-Centred Game Design</t>
  </si>
  <si>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</si>
  <si>
    <t>Canossa, Alessandro &amp; Drachen, Anders</t>
  </si>
  <si>
    <t>510--523</t>
  </si>
  <si>
    <t>Beyond biometrics</t>
  </si>
  <si>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</si>
  <si>
    <t>van den Broek, Egon L.</t>
  </si>
  <si>
    <t>2511--2519</t>
  </si>
  <si>
    <t>Concepts and Methods</t>
  </si>
  <si>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</si>
  <si>
    <t>Rostan, Michele; Finkelstein, Martin J. &amp; Huang, Futao</t>
  </si>
  <si>
    <t>Manipulation of online reviews: An analysis of ratings, readability, and sentiments</t>
  </si>
  <si>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</si>
  <si>
    <t>Hu, Nan; Bose, Indranil; Koh, Noi Sian &amp; Liu, Ling</t>
  </si>
  <si>
    <t>674--684</t>
  </si>
  <si>
    <t>Jumping the Gap: Indie Labour and the Imagined Indie Community</t>
  </si>
  <si>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</si>
  <si>
    <t>Browne, Pierson</t>
  </si>
  <si>
    <t>Exploring the user experience of three-dimensional virtual learning environments</t>
  </si>
  <si>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</si>
  <si>
    <t>Shin, Dong-Hee; Biocca, Frank &amp; Choo, Hyunseung</t>
  </si>
  <si>
    <t>203--214</t>
  </si>
  <si>
    <t>Biometric storyboards : a games user research approach for improving qualitative evaluations of player experience</t>
  </si>
  <si>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</si>
  <si>
    <t>Mirza-Babaei, Pejman</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</si>
  <si>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</si>
  <si>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Better scripts, better games</t>
  </si>
  <si>
    <t>&lt;jats:p&gt;Smarter, more powerful scripting languages will improve game performance while making gameplay development more efficient.&lt;/jats:p&gt;</t>
  </si>
  <si>
    <t>White, Walker; Koch, Christoph; Gehrke, Johannes &amp; Demers, Alan</t>
  </si>
  <si>
    <t>Smarter, more powerful scripting languages will improve game performance while making gameplay development more efficient.</t>
  </si>
  <si>
    <t>Communications of The ACM</t>
  </si>
  <si>
    <t>18--25</t>
  </si>
  <si>
    <t>DiGRA Conference - Understanding the Contribution of Biometrics to Games User Research</t>
  </si>
  <si>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</si>
  <si>
    <t>Mirza-Babaei, Pejman; Long, Sebastian &amp; Foley, Emma</t>
  </si>
  <si>
    <t>VL/HCC - Gidget: An online debugging game for learning and engagement in computing education</t>
  </si>
  <si>
    <t>2014 IEEE Symposium on Visual Languages and Human-Centric Computing (VL/HCC)</t>
  </si>
  <si>
    <t>193--194</t>
  </si>
  <si>
    <t>A Game Design Methodology for Generating a Psychological Profile of Players</t>
  </si>
  <si>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</si>
  <si>
    <t>Guardiola, Emmanuel &amp; Natkin, Stéphane</t>
  </si>
  <si>
    <t>Serious Games Analytics</t>
  </si>
  <si>
    <t>363--380</t>
  </si>
  <si>
    <t>Deep shading buffers on commodity GPUs</t>
  </si>
  <si>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</si>
  <si>
    <t>Clarberg, Petrik &amp; Munkberg, Jacob</t>
  </si>
  <si>
    <t>227--12</t>
  </si>
  <si>
    <t>CHI Extended Abstracts - GEM-NI+: Leveraging Difference Visualization and Multiple Displays for Supporting Multiple Complex Generative Design Alternatives</t>
  </si>
  <si>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</si>
  <si>
    <t>Zaman, Loutfouz; Neugebauer, Christian; Stuerzlinger, Wolfgang &amp; Woodbury, Robert</t>
  </si>
  <si>
    <t>Extended Abstracts of the 2018 CHI Conference on Human Factors in Computing Systems</t>
  </si>
  <si>
    <t>PLDI - Terra: a multi-stage language for high-performance computing</t>
  </si>
  <si>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</si>
  <si>
    <t>DeVito, Zachary; Hegarty, James; Aiken, Alex; Hanrahan, Pat &amp; Vitek, Jan</t>
  </si>
  <si>
    <t>Proceedings of the 34th ACM SIGPLAN conference on Programming language design and implementation - PLDI '13</t>
  </si>
  <si>
    <t>105--116</t>
  </si>
  <si>
    <t>CHI Extended Abstracts - How to Measure the Game Experience?: Analysis of the Factor Structure of Two Questionnaires</t>
  </si>
  <si>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</si>
  <si>
    <t>Brühlmann, Florian &amp; Schmid, Gian-Marco</t>
  </si>
  <si>
    <t>Proceedings of the 33rd Annual ACM Conference Extended Abstracts on Human Factors in Computing Systems</t>
  </si>
  <si>
    <t>1181--1186</t>
  </si>
  <si>
    <t>An empirical evaluation of user interfaces for a mobile video game</t>
  </si>
  <si>
    <t>Browne, Kevin &amp; Anand, Christopher Kumar</t>
  </si>
  <si>
    <t>Debugging computer game program using Zobrist hashing</t>
  </si>
  <si>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</si>
  <si>
    <t>Cheng, Liu; Yajie, Wang; Fei, Li &amp; Xiaoyan, Wang</t>
  </si>
  <si>
    <t>2012 24th Chinese Control and Decision Conference (CCDC)</t>
  </si>
  <si>
    <t>1514--1517</t>
  </si>
  <si>
    <t>Interactive Design Exploration with Alt.Text</t>
  </si>
  <si>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</si>
  <si>
    <t>Elkhaldi, Maher &amp; Woodbury, Robert</t>
  </si>
  <si>
    <t>International Journal of Architectural Computing</t>
  </si>
  <si>
    <t>103--122</t>
  </si>
  <si>
    <t>Knowledge Practices in Design: The Role of Visual Representations as `Epistemic Objects'</t>
  </si>
  <si>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</si>
  <si>
    <t>Ewenstein, Boris &amp; Whyte, Jennifer</t>
  </si>
  <si>
    <t>Organization Studies</t>
  </si>
  <si>
    <t>07--30</t>
  </si>
  <si>
    <t>Overcoming Glossophobia Based on Virtual Reality and Heart Rate Sensors</t>
  </si>
  <si>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</si>
  <si>
    <t>Herumurti, Darlis; Yuniarti, Anny; Rimawan, Panji &amp; Yunanto, Andhik Ampuh</t>
  </si>
  <si>
    <t>2019 IEEE International Conference on Industry 4.0, Artificial Intelligence, and Communications Technology (IAICT)</t>
  </si>
  <si>
    <t>139--144</t>
  </si>
  <si>
    <t>English Education Game using Non-Player Character Based on Natural Language Processing</t>
  </si>
  <si>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</si>
  <si>
    <t>Yunanto, Andhik Ampuh; Herumurti, Darlis; Rochimah, Siti &amp; Kuswardayan, N. A.</t>
  </si>
  <si>
    <t>502--508</t>
  </si>
  <si>
    <t>FIE - Work in progress -- A survey of popular game creation platforms used for computing education</t>
  </si>
  <si>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</si>
  <si>
    <t>Doss, Kathlyn; Juarez, Valerie; Vincent, Daniel; Doerschuk, Peggy &amp; Liu, Jiangjiang</t>
  </si>
  <si>
    <t>1--NA</t>
  </si>
  <si>
    <t>DocEng - MACE: A New Interface for Comparing and Editing of Multiple Alternative Documents for Generative Design</t>
  </si>
  <si>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</si>
  <si>
    <t>Zaman, Loutfouz; Stuerzlinger, Wolfgang &amp; Neugebauer, Christian</t>
  </si>
  <si>
    <t>Proceedings of the 2017 ACM Symposium on Document Engineering</t>
  </si>
  <si>
    <t>67--76</t>
  </si>
  <si>
    <t>OZCHI - Rewriting history: more power to creative people</t>
  </si>
  <si>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</si>
  <si>
    <t>Bueno, Carlo; Crossland, Sarah; Lutteroth, Christof &amp; Weber, Gerald</t>
  </si>
  <si>
    <t>Proceedings of the 23rd Australian Computer-Human Interaction Conference on - OzCHI '11</t>
  </si>
  <si>
    <t>62--71</t>
  </si>
  <si>
    <t>CHI - GEM-NI: A System for Creating and Managing Alternatives In Generative Design</t>
  </si>
  <si>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</si>
  <si>
    <t>Zaman, Loutfouz; Stuerzlinger, Wolfgang; Neugebauer, Christian; Woodbury, Robert; Elkhaldi, Maher; Shireen, Naghmi &amp; Terry, Michael</t>
  </si>
  <si>
    <t>1201--1210</t>
  </si>
  <si>
    <t>Rodent: generating renderers without writing a generator</t>
  </si>
  <si>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</si>
  <si>
    <t>Pérard-Gayot, Arsène; Membarth, Richard; Leißa, Roland; Hack, Sebastian &amp; Slusallek, Philipp</t>
  </si>
  <si>
    <t>ICME - An OpenWRT solution for future wireless homes</t>
  </si>
  <si>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</si>
  <si>
    <t>Palazzi, Claudio E.; Brunati, Matteo &amp; Roccetti, Marco</t>
  </si>
  <si>
    <t>2010 IEEE International Conference on Multimedia and Expo</t>
  </si>
  <si>
    <t>1701--1706</t>
  </si>
  <si>
    <t>CHI - d.note: revising user interfaces through change tracking, annotations, and alternatives</t>
  </si>
  <si>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</si>
  <si>
    <t>Hartmann, Björn; Follmer, Sean; Ricciardi, Antonio; Cardenas, Timothy &amp; Klemmer, Scott R.</t>
  </si>
  <si>
    <t>493--502</t>
  </si>
  <si>
    <t>Static Stages for Heterogeneous Programming</t>
  </si>
  <si>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</si>
  <si>
    <t>Sampson, Adrian; McKinley, Kathryn S. &amp; Mytkowicz, Todd</t>
  </si>
  <si>
    <t>A system for rapid exploration of shader optimization choices</t>
  </si>
  <si>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</si>
  <si>
    <t>He, Yong; Foley, Tim &amp; Fatahalian, Kayvon</t>
  </si>
  <si>
    <t>112--12</t>
  </si>
  <si>
    <t>Bomberman as an Artificial Intelligence Platform</t>
  </si>
  <si>
    <t>da Cruz Lopes, Manuel António</t>
  </si>
  <si>
    <t>Survival Education for User on Unknown Islands using Simulation Games</t>
  </si>
  <si>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</si>
  <si>
    <t>Kuswadayan, N. A.; Herumurti, Darlis; Hariadi, Ridho Rahman; Wildianurahman, Muhammad; Yunanto, Andhik Ampuh &amp; Arifiani, Siska</t>
  </si>
  <si>
    <t>2019 12th International Conference on Information &amp; Communication Technology and System (ICTS)</t>
  </si>
  <si>
    <t>307--311</t>
  </si>
  <si>
    <t>ICEC - Player's model: criteria for a gameplay profile measure</t>
  </si>
  <si>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</si>
  <si>
    <t>366--371</t>
  </si>
  <si>
    <t>Measuring User Experience in Multiplayer Board Games</t>
  </si>
  <si>
    <t>Comparison of user experience between multiplayer digital games and board games is largely unexplored in the literature, with no instrument found to suitably measure user experience across game for...</t>
  </si>
  <si>
    <t>Barbara, Jonathan</t>
  </si>
  <si>
    <t>1555412015593419--649</t>
  </si>
  <si>
    <t>Design and Implementation of Educational Game to Improve Arithmetic Abilities for Children</t>
  </si>
  <si>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</si>
  <si>
    <t>Yunanto, Andhik Ampuh; Herumurti, Darlis; Kuswadayan, N. A.; Hariadi, Ridho Rahman &amp; Rochimah, Siti</t>
  </si>
  <si>
    <t>A survey on interactive games over mobile networks</t>
  </si>
  <si>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</si>
  <si>
    <t>Gerla, Mario; Maggiorini, Dario; Palazzi, Claudio E. &amp; Bujari, Armir</t>
  </si>
  <si>
    <t>212--229</t>
  </si>
  <si>
    <t>The State of the Art in Interactive Global Illumination</t>
  </si>
  <si>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</si>
  <si>
    <t>Ritschel, Tobias; Dachsbacher, Carsten; Grosch, Thorsten &amp; Kautz, Jan</t>
  </si>
  <si>
    <t>160--188</t>
  </si>
  <si>
    <t>EDUCON - Deploying and debugging educational games using e-Learning standards</t>
  </si>
  <si>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</si>
  <si>
    <t>del Blanco, Ángel; Torrente, Javier; Serrano, Ángel; Martínez-Ortiz, Iván &amp; Fernández-Manjón, Baltasar</t>
  </si>
  <si>
    <t>Network Time Protocol Version 4: Protocol and Algorithms Specification</t>
  </si>
  <si>
    <t>Mills, D.; Burbank, J. &amp; Kasch, W.</t>
  </si>
  <si>
    <t>Spark</t>
  </si>
  <si>
    <t>Foley, Tim &amp; Hanrahan, Pat</t>
  </si>
  <si>
    <t>Boundary object use in cross-cultural software development teams</t>
  </si>
  <si>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</si>
  <si>
    <t>Barrett, Michael &amp; Oborn, Eivor</t>
  </si>
  <si>
    <t>Human Relations</t>
  </si>
  <si>
    <t>1199--1221</t>
  </si>
  <si>
    <t>10 Coordination in Organizations: An Integrative Perspective</t>
  </si>
  <si>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</si>
  <si>
    <t>Okhuysen, Gerardo A. &amp; Bechky, Beth A.</t>
  </si>
  <si>
    <t>The Academy of Management Annals</t>
  </si>
  <si>
    <t>463--502</t>
  </si>
  <si>
    <t>Static stages for heterogeneous programming</t>
  </si>
  <si>
    <t>Proceedings of the ACM on Programming Languages</t>
  </si>
  <si>
    <t>71--27</t>
  </si>
  <si>
    <t>VL/HCC - Social debugging game for learning &amp; engagement</t>
  </si>
  <si>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</si>
  <si>
    <t>2012 IEEE Symposium on Visual Languages and Human-Centric Computing (VL/HCC)</t>
  </si>
  <si>
    <t>227--228</t>
  </si>
  <si>
    <t>Intelligent System for Agent in Educational Game Using Dynamic Gram Similarity</t>
  </si>
  <si>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</si>
  <si>
    <t>Yunanto, Andhik Ampuh; Herumurti, Darlis; Kuswadayan, N. A. &amp; Rochimah, Siti</t>
  </si>
  <si>
    <t>2018 International Seminar on Application for Technology of Information and Communication</t>
  </si>
  <si>
    <t>Slang: language mechanisms for extensible real-time shading systems</t>
  </si>
  <si>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</si>
  <si>
    <t>He, Yong; Fatahalian, Kayvon &amp; Foley, Tim</t>
  </si>
  <si>
    <t>141--13</t>
  </si>
  <si>
    <t>McAllister, Graham &amp; White, Gareth R.</t>
  </si>
  <si>
    <t>11--35</t>
  </si>
  <si>
    <t>Hidden Markov Model based Speech Synthesis: A Review</t>
  </si>
  <si>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</si>
  <si>
    <t>Kayte, Sangramsing N.; Mundada, Monica &amp; Gujrathi, Jayesh</t>
  </si>
  <si>
    <t>International Journal of Computer Applications</t>
  </si>
  <si>
    <t>Eye-Head Coordination for Visual Cognitive Processing</t>
  </si>
  <si>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</si>
  <si>
    <t>Fang, Yu; Nakashima, Ryoichi; Matsumiya, Kazumichi; Kuriki, Ichiro &amp; Shioiri, Satoshi</t>
  </si>
  <si>
    <t>PloS one</t>
  </si>
  <si>
    <t>e0121035--NA</t>
  </si>
  <si>
    <t>Coevolving Systems and the Organization of Agile Software Development</t>
  </si>
  <si>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</si>
  <si>
    <t>Vidgen, Richard &amp; Wang, Xiaofeng</t>
  </si>
  <si>
    <t>355--376</t>
  </si>
  <si>
    <t>CHI PLAY - Those are not the Stories you are Looking For: Using Text Prototypes to Evaluate Game Narratives Early</t>
  </si>
  <si>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</si>
  <si>
    <t>Bowey, Jason T. &amp; Mandryk, Regan L.</t>
  </si>
  <si>
    <t>265--276</t>
  </si>
  <si>
    <t>Game Development Software Engineering Process Life Cycle: A Systematic Review</t>
  </si>
  <si>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</si>
  <si>
    <t>Journal of Software Engineering Research and Development</t>
  </si>
  <si>
    <t>INTERSPEECH - Prosodic Analysis of a Corpus of Tales</t>
  </si>
  <si>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</si>
  <si>
    <t>Doukhan, David; Rilliard, Albert; Rosset, Sophie; Adda-Decker, Martine &amp; d'Alessandro, Christophe</t>
  </si>
  <si>
    <t>3129--3132</t>
  </si>
  <si>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</si>
  <si>
    <t>3--12</t>
  </si>
  <si>
    <t>MSR - Detecting Video Game-Specific Bad Smells in Unity Projects</t>
  </si>
  <si>
    <t>198--208</t>
  </si>
  <si>
    <t>CCWC - Next-generation of virtual personal assistants (Microsoft Cortana, Apple Siri, Amazon Alexa and Google Home)</t>
  </si>
  <si>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</si>
  <si>
    <t>Kepuska, Veton &amp; Bohouta, Gamal</t>
  </si>
  <si>
    <t>2018 IEEE 8th Annual Computing and Communication Workshop and Conference (CCWC)</t>
  </si>
  <si>
    <t>99--103</t>
  </si>
  <si>
    <t>Introduction to Game Development</t>
  </si>
  <si>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</si>
  <si>
    <t>Blackman, Sue</t>
  </si>
  <si>
    <t>Beginning 3D Game Development with Unity 4:</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</si>
  <si>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</si>
  <si>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</si>
  <si>
    <t>Nandhakumar, Joe; Panourgias, Nikiforos S. &amp; Scarbrough, Harry</t>
  </si>
  <si>
    <t>933--955</t>
  </si>
  <si>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</si>
  <si>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A Control Theory Perspective on Agile Methodology Use and Changing User Requirements</t>
  </si>
  <si>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</si>
  <si>
    <t>Maruping, Likoebe M.; Venkatesh, Viswanath &amp; Agarwal, Ritu</t>
  </si>
  <si>
    <t>377--399</t>
  </si>
  <si>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</si>
  <si>
    <t>Schmlaz, Marc; Finn, Aimee &amp; Taylor, Hazel</t>
  </si>
  <si>
    <t>2014 47th Hawaii International Conference on System Sciences</t>
  </si>
  <si>
    <t>4325--4334</t>
  </si>
  <si>
    <t>Design for Research Results: Experimental Prototyping and Play Testing</t>
  </si>
  <si>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</si>
  <si>
    <t>Eladhari, Mirjam Palosaari &amp; Ollila, Elina</t>
  </si>
  <si>
    <t>391--412</t>
  </si>
  <si>
    <t>Diminutive Subjects, Design Strategy, and Driving Sales: Preschoolers and the Nintendo DS.</t>
  </si>
  <si>
    <t>Bryant, J. Alison; Akerman, Anna &amp; Drell, Jordana</t>
  </si>
  <si>
    <t>Game Studies</t>
  </si>
  <si>
    <t>A decade of agile methodologies</t>
  </si>
  <si>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</si>
  <si>
    <t>Dingsøyr, Torgeir; Nerur, Sridhar P.; Balijepally, VenuGopal &amp; Moe, Nils Brede</t>
  </si>
  <si>
    <t>1213--1221</t>
  </si>
  <si>
    <t>The interblink interval in normal and dry eye subjects</t>
  </si>
  <si>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</si>
  <si>
    <t>Johnston, Patrick R.; Rodriguez, John David; Lane, Keith Jeffrey; Ousler, George W. &amp; Abelson, Mark B.</t>
  </si>
  <si>
    <t>Clinical ophthalmology (Auckland, N.Z.)</t>
  </si>
  <si>
    <t>253--259</t>
  </si>
  <si>
    <t>Positioning and presenting design science research for maximum impact</t>
  </si>
  <si>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</si>
  <si>
    <t>Gregor, Shirley &amp; Hevner, Alan R.</t>
  </si>
  <si>
    <t>337--356</t>
  </si>
  <si>
    <t>A teamwork model for understanding an agile team: A case study of a Scrum project</t>
  </si>
  <si>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</si>
  <si>
    <t>Moe, Nils Brede; Dingsøyr, Torgeir &amp; Dybå, Tore</t>
  </si>
  <si>
    <t>ICASSP (4) - Statistical Parametric Speech Synthesis</t>
  </si>
  <si>
    <t>Black, Alan W.; Zen, Heiga &amp; Tokuda, Keiichi</t>
  </si>
  <si>
    <t>Speech Communication</t>
  </si>
  <si>
    <t>1039--1064</t>
  </si>
  <si>
    <t>EuroSPI - Towards an Understanding of Game Software Development Processes: A Case Study</t>
  </si>
  <si>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</si>
  <si>
    <t>O’Hagan, Ann Osborne &amp; O'Connor, Rory V.</t>
  </si>
  <si>
    <t>TSD - Speech Corpus Preparation for Voice Banking of Laryngectomised Patients</t>
  </si>
  <si>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</si>
  <si>
    <t>JźZová, Markéta; Romportl, Jan &amp; Tihelka, Daniel</t>
  </si>
  <si>
    <t>Text, Speech, and Dialogue</t>
  </si>
  <si>
    <t>282--290</t>
  </si>
  <si>
    <t>Feedback and the rationing of time and effort among competing tasks.</t>
  </si>
  <si>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</si>
  <si>
    <t>Northcraft, Gregory B.; Schmidt, Aaron M. &amp; Ashford, Susan J.</t>
  </si>
  <si>
    <t>The Journal of applied psychology</t>
  </si>
  <si>
    <t>1076--1086</t>
  </si>
  <si>
    <t>A Lagrangian heuristic for sprint planning in agile software development</t>
  </si>
  <si>
    <t>Boschetti, Marco Antonio; Golfarelli, Matteo; Rizzi, Stefano &amp; Turricchia, Elisa</t>
  </si>
  <si>
    <t>Computers &amp; Operations Research</t>
  </si>
  <si>
    <t>Effects of feedback in a computer-based assessment for learning</t>
  </si>
  <si>
    <t>van der Kleij, Fabienne; Eggen, Theo J. H. M.; Timmers, Caroline F. &amp; Veldkamp, Bernard P.</t>
  </si>
  <si>
    <t>263--272</t>
  </si>
  <si>
    <t>Controlling the uncontrollable: ‘Agile’ teams and illusions of autonomy in creative work</t>
  </si>
  <si>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</si>
  <si>
    <t>Hodgson, Damian &amp; Briand, Louise</t>
  </si>
  <si>
    <t>Work, Employment and Society</t>
  </si>
  <si>
    <t>308--325</t>
  </si>
  <si>
    <t>WICSA - Consolidating a Process for the Design, Representation, and Evaluation of Reference Architectures</t>
  </si>
  <si>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</si>
  <si>
    <t>Nakagawa, Elisa Yumi; Guessi, Milena; Maldonado, José Carlos; Feitosa, Daniel &amp; Oquendo, Flavio</t>
  </si>
  <si>
    <t>2014 IEEE/IFIP Conference on Software Architecture</t>
  </si>
  <si>
    <t>Playability: analysing user experience in video games</t>
  </si>
  <si>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</si>
  <si>
    <t>Sánchez, José Luis González; Vela, Francisco Luis Gutiérrez; Simarro, FranciscoMontero &amp; Padilla-Zea, Natalia</t>
  </si>
  <si>
    <t>1033--1054</t>
  </si>
  <si>
    <t>Requirements Engineering in Scrum Framework</t>
  </si>
  <si>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</si>
  <si>
    <t>Darwish, Nagy Ramadan &amp; Megahed, Salwa</t>
  </si>
  <si>
    <t>SEKE - A Panorama of Software Architectures in Game Development.</t>
  </si>
  <si>
    <t>Morelli, Leonardo Bitencourt &amp; Nakagawa, Elisa Yumi</t>
  </si>
  <si>
    <t>752--757</t>
  </si>
  <si>
    <t>Software in 30 Days: How Agile Managers Beat the Odds, Delight Their Customers, And Leave Competitors In the Dust - The Scrum Guide</t>
  </si>
  <si>
    <t>Schwaber, Ken &amp; Sutherland, Jeff</t>
  </si>
  <si>
    <t>Software in 30 Days</t>
  </si>
  <si>
    <t>133--152</t>
  </si>
  <si>
    <t>SIGSOFT FSE - A large scale study of programming languages and code quality in github</t>
  </si>
  <si>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</si>
  <si>
    <t>Ray, Baishakhi; Posnett, Daryl; Filkov, Vladimir &amp; Devanbu, Premkumar</t>
  </si>
  <si>
    <t>155--165</t>
  </si>
  <si>
    <t>Control of Flexible Software Development Under Uncertainty</t>
  </si>
  <si>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</si>
  <si>
    <t>Harris, Michael A.; Collins, Rosann Webb &amp; Hevner, Alan R.</t>
  </si>
  <si>
    <t>400--419</t>
  </si>
  <si>
    <t>Large-Scale Cross-Country Analysis of Steam Popularity</t>
  </si>
  <si>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</si>
  <si>
    <t>Toy, Eric J.; Kummaragunta, Jaya V. H. H. &amp; Yoo, Jin Soung</t>
  </si>
  <si>
    <t>2018 International Conference on Computational Science and Computational Intelligence (CSCI)</t>
  </si>
  <si>
    <t>1054--1058</t>
  </si>
  <si>
    <t>Facilitating Coordination between Software Developers: A Study and Techniques for Timely and Efficient Recommendations</t>
  </si>
  <si>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</si>
  <si>
    <t>Blincoe, Kelly; Valetto, Giuseppe &amp; Damian, Daniela</t>
  </si>
  <si>
    <t>969--985</t>
  </si>
  <si>
    <t>MSR - How is video game development different from software development in open source</t>
  </si>
  <si>
    <t>392--402</t>
  </si>
  <si>
    <t>Games are not convergence: The lost promise of digital production and convergence</t>
  </si>
  <si>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</si>
  <si>
    <t>O'Donnell, Casey</t>
  </si>
  <si>
    <t>271--286</t>
  </si>
  <si>
    <t>Video Game Development and User Experience</t>
  </si>
  <si>
    <t>Agility from First Principles: Reconstructing the Concept of Agility in Information Systems Development</t>
  </si>
  <si>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</si>
  <si>
    <t>Conboy, Kieran</t>
  </si>
  <si>
    <t>329--354</t>
  </si>
  <si>
    <t>Feedback specificity, information processing, and transfer of training.</t>
  </si>
  <si>
    <t>Goodman, Jodi S.; Wood, Robert E. &amp; Chen, Zheng</t>
  </si>
  <si>
    <t>Organizational Behavior and Human Decision Processes</t>
  </si>
  <si>
    <t>253--267</t>
  </si>
  <si>
    <t>Is text-to-speech synthesis ready for use in computer-assisted language learning?</t>
  </si>
  <si>
    <t>Handley, Zöe</t>
  </si>
  <si>
    <t>906--919</t>
  </si>
  <si>
    <t>Migrating Legacy Fortran to Python While Retaining Fortran-Level Performance through Transpilation and Type Hints</t>
  </si>
  <si>
    <t>Bysiek, Mateusz; Drozd, Aleksandr &amp; Matsuoka, Satoshi</t>
  </si>
  <si>
    <t>2016 6th Workshop on Python for High-Performance and Scientific Computing (PyHPC)</t>
  </si>
  <si>
    <t>Danish TV Christmas calendars: Folklore, myth and cultural history</t>
  </si>
  <si>
    <t>Agger, Gunhild</t>
  </si>
  <si>
    <t>Journal of Scandinavian Cinema</t>
  </si>
  <si>
    <t>267--280</t>
  </si>
  <si>
    <t>FDG - What went wrong: a taxonomy of video game bugs</t>
  </si>
  <si>
    <t>Gaming Culture at the Boundaries of Play. Review of ‘Cheating: Gaining Advantage in Videogames’ by Mia Consalvo, (MIT Press 2007)</t>
  </si>
  <si>
    <t>Mäyrä, F.</t>
  </si>
  <si>
    <t>An empirical study of software release notes</t>
  </si>
  <si>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</si>
  <si>
    <t>Abebe, Surafel Lemma; Ali, Nasir &amp; Hassan, Ahmed E.</t>
  </si>
  <si>
    <t>1107--1142</t>
  </si>
  <si>
    <t>Engineering emergence: applied theory for game design</t>
  </si>
  <si>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</si>
  <si>
    <t>Discipline Matters: Refactoring of Preprocessor Directives in the #ifdef Hell</t>
  </si>
  <si>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</si>
  <si>
    <t>Medeiros, Flávio; Ribeiro, Márcio; Gheyi, Rohit; Apel, Sven; Kästner, Christian; Ferreira, Bruno; Carvalho, Luiz &amp; Fonseca, Baldoino</t>
  </si>
  <si>
    <t>453--469</t>
  </si>
  <si>
    <t>SBGames - AsKME: A Feature-Based Approach to Develop Multiplatform Quiz Games</t>
  </si>
  <si>
    <t>Sarinho, Victor Travassos; de Azevedo, Gabriel S. &amp; Boaventura, Filipe M. B.</t>
  </si>
  <si>
    <t>Audio Mostly Conference - Inclusive game design: audio interface in a graphical adventure game</t>
  </si>
  <si>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</si>
  <si>
    <t>Östblad, Per Anders; Engström, Henrik; Brusk, Jenny; Backlund, Per &amp; Wilhelmsson, Ulf</t>
  </si>
  <si>
    <t>Proceedings of the 9th Audio Mostly on A Conference on Interaction With Sound - AM '14</t>
  </si>
  <si>
    <t>29--NA</t>
  </si>
  <si>
    <t>Self-Organizing Roles on Agile Software Development Teams</t>
  </si>
  <si>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</si>
  <si>
    <t>Hoda, Rashina; Noble, James &amp; Marshall, Stuart</t>
  </si>
  <si>
    <t>422--444</t>
  </si>
  <si>
    <t>Model-Driven Game Development Addressing Architectural Diversity and Game Engine-Integration</t>
  </si>
  <si>
    <t>Zhu, Meng</t>
  </si>
  <si>
    <t>Including Visually Impaired Players in a Graphical Adventure Game: A Study of Immersion</t>
  </si>
  <si>
    <t>The aim of the project presented in this paper is that visually impaired and sighted players should be able to play the same game and share a gaming experience. The goal is that the game should be ...</t>
  </si>
  <si>
    <t>Engström, Henrik; Brusk, Jenny &amp; Östblad, Per Anders</t>
  </si>
  <si>
    <t>95--112</t>
  </si>
  <si>
    <t>ICEC - Services in Game Worlds: A Semantic Approach to Improve Object Interaction</t>
  </si>
  <si>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</si>
  <si>
    <t>Kessing, Jassin; Tutenel, Tim &amp; Bidarra, Rafael</t>
  </si>
  <si>
    <t>276--281</t>
  </si>
  <si>
    <t>22 - The Sims (2000): Who Let the Sims Out?</t>
  </si>
  <si>
    <t>Loguidice, Bill &amp; Barton, Matt</t>
  </si>
  <si>
    <t>Vintage Games</t>
  </si>
  <si>
    <t>319--333</t>
  </si>
  <si>
    <t>Heuristic evaluation on mobile interfaces: a new checklist.</t>
  </si>
  <si>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</si>
  <si>
    <t>Gómez, Rosa Yáñez; Caballero, Daniel Cascado &amp; Sevillano, José Luis</t>
  </si>
  <si>
    <t>TheScientificWorldJournal</t>
  </si>
  <si>
    <t>434326--434326</t>
  </si>
  <si>
    <t>MindTrek - Expert review method in game evaluations: comparison of two playability heuristic sets</t>
  </si>
  <si>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</si>
  <si>
    <t>Korhonen, Hannu; Paavilainen, Janne &amp; Saarenpää, Hannamari</t>
  </si>
  <si>
    <t>Proceedings of the 13th International MindTrek Conference: Everyday Life in the Ubiquitous Era on - MindTrek '09</t>
  </si>
  <si>
    <t>74--81</t>
  </si>
  <si>
    <t>Panhellenic Conference on Informatics - Usability Assessment Heuristics in New Genre Videogames</t>
  </si>
  <si>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</si>
  <si>
    <t>2009 13th Panhellenic Conference on Informatics</t>
  </si>
  <si>
    <t>202--206</t>
  </si>
  <si>
    <t>SIGGRAPH Courses - An overview of next-generation graphics APIs</t>
  </si>
  <si>
    <t>Wyman, Chris; Foley, Tim; Sellers, Graham; McMullen, Max; Hall, Jesse D.; Baker, Dan; Ginsburg, Dan &amp; Pranckevicius, Aras</t>
  </si>
  <si>
    <t>ACM SIGGRAPH 2015 Courses</t>
  </si>
  <si>
    <t>4--NA</t>
  </si>
  <si>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</si>
  <si>
    <t>Yanez-Gomez, Rosa; Cascado-Caballero, Daniel &amp; Sevillano, José Luis</t>
  </si>
  <si>
    <t>5755--5784</t>
  </si>
  <si>
    <t>GROUP - Usability heuristics for networked multiplayer games</t>
  </si>
  <si>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</si>
  <si>
    <t>Pinelle, David; Wong, Nelson; Stach, Tadeusz &amp; Gutwin, Carl</t>
  </si>
  <si>
    <t>Proceedinfs of the ACM 2009 international conference on Supporting group work - GROUP '09</t>
  </si>
  <si>
    <t>169--178</t>
  </si>
  <si>
    <t>Play and Intrinsic Rewards</t>
  </si>
  <si>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</si>
  <si>
    <t>Csikszentmihalyi, Mihaly</t>
  </si>
  <si>
    <t>Flow and the Foundations of Positive Psychology</t>
  </si>
  <si>
    <t>135--153</t>
  </si>
  <si>
    <t>Number of people required for usability evaluation: the 10±2 rule</t>
  </si>
  <si>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</si>
  <si>
    <t>Hwang, Wonil &amp; Salvendy, Gavriel</t>
  </si>
  <si>
    <t>130--133</t>
  </si>
  <si>
    <t>Advances in Computer Entertainment Technology - The explanatory power of playability heuristics</t>
  </si>
  <si>
    <t>40--NA</t>
  </si>
  <si>
    <t>Generating Consistent Buildings: A Semantic Approach for Integrating Procedural Techniques</t>
  </si>
  <si>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</si>
  <si>
    <t>Tutenel, Tim; Smelik, R. M.; Lopes, Ricardo; de Kraker, K. J. &amp; Bidarra, Rafael</t>
  </si>
  <si>
    <t>274--288</t>
  </si>
  <si>
    <t>Procedural filters for customization of virtual worlds</t>
  </si>
  <si>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</si>
  <si>
    <t>Tutenel, Tim; van der Linden, Roland; Kraus, Marnix; Bollen, Bart &amp; Bidarra, Rafael</t>
  </si>
  <si>
    <t>5--NA</t>
  </si>
  <si>
    <t>Spark: modular, composable shaders for graphics hardware</t>
  </si>
  <si>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</si>
  <si>
    <t>ACM SIGGRAPH 2011 papers on - SIGGRAPH '11</t>
  </si>
  <si>
    <t>107--NA</t>
  </si>
  <si>
    <t>AIIDE - Using semantics to improve the design of game worlds</t>
  </si>
  <si>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</si>
  <si>
    <t>Tutenel, Tim; Smelik, R. M.; Bidarra, Rafael &amp; de Kraker, Klaas Jan</t>
  </si>
  <si>
    <t>100--105</t>
  </si>
  <si>
    <t>Lightweight Procedural Animation With Believable Physical Interactions</t>
  </si>
  <si>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</si>
  <si>
    <t>Horswill, Ian</t>
  </si>
  <si>
    <t>39--49</t>
  </si>
  <si>
    <t>Searching for Concurrent Design Patterns in Video Games</t>
  </si>
  <si>
    <t>Best, Micah J.; Fedorova, Alexandra; Dickie, Ryan; Tagliasacchi, Andrea; Couture-Beil, Alex; Mustard, Craig; Mottishaw, Shane; Brown, Aron; Huang, Zhi Feng; Xu, Xiaoyuan; Ghazali, Nasser &amp; Brownsword, Andrew</t>
  </si>
  <si>
    <t>912--923</t>
  </si>
  <si>
    <t>A Design Pattern for Parallel Programming of Games</t>
  </si>
  <si>
    <t>AlBahnassi, Wessam; Mudur, Sudhir P. &amp; Goswami, Dhrubajyoti</t>
  </si>
  <si>
    <t>2012 {IEEE} 14th International Conference on High Performance Computing and Communication {\&amp;}amp$\mathsemicolon$ 2012 {IEEE} 9th International Conference on Embedded Software and Systems</t>
  </si>
  <si>
    <t>A demonstration of a lockless, relaxed atomicity state parallel game server (LEARS)</t>
  </si>
  <si>
    <t>Raaen, Kjetil; Espeland, Havard; Stensland, Hakon Kvale; Petlund, Andreas; Halvorsen, Pal &amp; Griwodz, Carsten</t>
  </si>
  <si>
    <t>An adaptative game loop architecture with automatic distribution of tasks between CPU and GPU</t>
  </si>
  <si>
    <t>Joselli, Mark; Zamith, Marcelo; Clua, Esteban; Montenegro, Anselmo; Leal-Toledo, Regina; Conci, Aura; Pagliosa, Paulo; Valente, Luis &amp; Feij{\'{o}}, Bruno</t>
  </si>
  <si>
    <t>The Free Lunch Is Over A Fundamental Turn Toward Concurrency in Software</t>
  </si>
  <si>
    <t>Sutter, Herb</t>
  </si>
  <si>
    <t>A survey of multicore processors</t>
  </si>
  <si>
    <t>Blake, Geoffrey; Dreslinski, Ronald &amp; Mudge, Trevor</t>
  </si>
  <si>
    <t>{IEEE} Signal Processing Magazine</t>
  </si>
  <si>
    <t>26--37</t>
  </si>
  <si>
    <t>The task graph pattern</t>
  </si>
  <si>
    <t>Miller, Ade</t>
  </si>
  <si>
    <t>Proceedings of the 2010 Workshop on Parallel Programming Patterns - {ParaPLoP} {\textquotesingle}10</t>
  </si>
  <si>
    <t>Reviewed snowballing</t>
  </si>
  <si>
    <t>Excluded in snowballing</t>
  </si>
  <si>
    <t>Included in snowballing</t>
  </si>
  <si>
    <t>Possible Related Work: Lack of Existing Reviews (SLR of Grey Literature)</t>
  </si>
  <si>
    <t>Possible Related Work: Process models in VGs</t>
  </si>
  <si>
    <t>Possible Related Work: Serious Games quality SLR</t>
  </si>
  <si>
    <t>Possible Related Work:  review of research in software and game development, game modding communities, open-source development and open content creation</t>
  </si>
  <si>
    <t>Duplications</t>
  </si>
  <si>
    <t>This paper presented a series of analyses performed on data collected on players in the game Project Gotham Racing 4.</t>
  </si>
  <si>
    <t>the authors have identified and modeled daily trends in session duration, and action specific session segment duration</t>
  </si>
  <si>
    <t>Austrian</t>
  </si>
  <si>
    <t>aims to identify guidelines for the arrangement of bins, regardless of their extent, and provide blueprints for effective binning patterns.</t>
  </si>
  <si>
    <t>Ireland</t>
  </si>
  <si>
    <t>Entrevistan a 8 producers de videojuegos para revelar cómo se hace risk management en la industria</t>
  </si>
  <si>
    <t>Possible related work. Entrevistan a un CTO de una empresa para ver cómo son los procesos del desarrollo software en videojuegos</t>
  </si>
  <si>
    <t>INFORMS</t>
  </si>
  <si>
    <t>Possible related work. Entrevistan a 3 compañias de videojuegos acerca de las prácticas usadas para alcanzar una experiencia de usuario óptima</t>
  </si>
  <si>
    <t>In this paper, the traffic of the MMORPGs is examined with special focus on the effects of player behavior at a macroscopic level on the gaming traffic</t>
  </si>
  <si>
    <t>Hungary</t>
  </si>
  <si>
    <t xml:space="preserve">Possible related work. </t>
  </si>
  <si>
    <t>The authors present WoW results from traffic measurements performed in a Swedish commercial broadband access network.</t>
  </si>
  <si>
    <t>DIGRA</t>
  </si>
  <si>
    <t>Compare observation-based techniques and biometric techniques to measure the player experience</t>
  </si>
  <si>
    <t>Survey 12 game developers about gameplay requirements and how they manage requirements engineering</t>
  </si>
  <si>
    <t>Content Creations</t>
  </si>
  <si>
    <t>This paper has introduced a new method for the prediction of the number of players on specific games.</t>
  </si>
  <si>
    <t>This paper proposed a new modeling scheme for online gaming traffic</t>
  </si>
  <si>
    <t>Not found</t>
  </si>
  <si>
    <t>proposed several action-category based models of network traffic of MMORPGs and their implementation. Case study: WoW</t>
  </si>
  <si>
    <t>By studying postmortems and conducting interviews with employees in the industry, the authors aim to characterise crunch time and discover its effects on the industry.</t>
  </si>
  <si>
    <t xml:space="preserve">qualitative study regarding seven game industry developers and their development tool infrastructure. The results indicate that the game developing organizations are relatively pleased with their existing solutions. Most of the interviewed organizations use complex third party components such as game engines, allowing the development team to focus on the game core functionalities. The applied software tools are also an important part of the product design, as prototyping is the common design approach. Overall, the ability to make changes to the functionality of the developed product is an important factor in the tool selection. Quite surprisingly the price of the tools was not considered very important, even in the startup organizations. </t>
  </si>
  <si>
    <t>survey to game devs concluding in game developers do need requirements management, as the products may have significant differences between the first prototypes and the final product, based on customer and market feedback</t>
  </si>
  <si>
    <t>The authors present a DSL to categorize, describe and verify a game storyline</t>
  </si>
  <si>
    <t>Proponen una nueva framework para evaluar la usabilidad en videojuegos probandolo en el WoW</t>
  </si>
  <si>
    <t>Survey 536 practitioners in the videogame game industry portraying the awareness and lack of standarized actions against technical debt</t>
  </si>
  <si>
    <t xml:space="preserve"> Possible related work: Game developers have similar, but not fully comparable to software industry, set of priorities in their software testing and quality assurance approaches. Game developers focus on soft values such as game content or user experience, instead of more traditional objectives such as reliability or efficiency</t>
  </si>
  <si>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</si>
  <si>
    <t xml:space="preserve">This paper presents movement data taken from battleground traces of World of Warcraft, the world’s most popular Distributed Virtual Environment. They analyzed this data in terms usually used for generating DVE avatar movement patterns: waypoints, hotspots, and group movement. </t>
  </si>
  <si>
    <t>Experiment that delves into gaze gestures systems as an effective means of interacting in video games</t>
  </si>
  <si>
    <t>Crunch time: the reasons and effects of unpaid overtime in the games industry</t>
  </si>
  <si>
    <t>What do game developers expect from development and design tools</t>
  </si>
  <si>
    <t>What do game developers test in their products</t>
  </si>
  <si>
    <t>Avatar movement in World of Warcraft battlegrounds</t>
  </si>
  <si>
    <t>Designing gaze gestures for gaming: an investigation of performance</t>
  </si>
  <si>
    <t>Risk Management in Video Game Development Projects</t>
  </si>
  <si>
    <t>How practitioners approach gameplay requirements? An exploration into the context of massive multiplayer online role-playing games</t>
  </si>
  <si>
    <t>Game developers have similar, but not fully comparable to software industry, set of priorities in their software testing and quality assurance approaches. Game developers focus on soft values such as game content or user experience, instead of more traditional objectives such as reliability or efficiency</t>
  </si>
  <si>
    <t>Entrevistan a 3 compañias de videojuegos acerca de las prácticas usadas para alcanzar una experiencia de usuario óptima</t>
  </si>
  <si>
    <t>S1</t>
  </si>
  <si>
    <t>S2</t>
  </si>
  <si>
    <t>S3</t>
  </si>
  <si>
    <t>S4</t>
  </si>
  <si>
    <t>S5</t>
  </si>
  <si>
    <t>S6</t>
  </si>
  <si>
    <t>S7</t>
  </si>
  <si>
    <t>S8</t>
  </si>
  <si>
    <t>S9</t>
  </si>
  <si>
    <t>S85</t>
  </si>
  <si>
    <t>S86</t>
  </si>
  <si>
    <t>S87</t>
  </si>
  <si>
    <t>S88</t>
  </si>
  <si>
    <t>S89</t>
  </si>
  <si>
    <t>S90</t>
  </si>
  <si>
    <t>S91</t>
  </si>
  <si>
    <t>S92</t>
  </si>
  <si>
    <t>S93</t>
  </si>
  <si>
    <t>S94</t>
  </si>
  <si>
    <t>S95</t>
  </si>
  <si>
    <t>S96</t>
  </si>
  <si>
    <t>S97</t>
  </si>
  <si>
    <t>S98</t>
  </si>
  <si>
    <t>S99</t>
  </si>
  <si>
    <t>Different Venues</t>
  </si>
  <si>
    <t>Software Development Processes for Games: A Systematic Literature Review</t>
  </si>
  <si>
    <t>Is agility out there?: agile practices in game development</t>
  </si>
  <si>
    <t>A systematic mapping study on serious game quality</t>
  </si>
  <si>
    <t>What went right and what went wrong: an analysis of 155 postmortems from game development</t>
  </si>
  <si>
    <t>SLR de procesos que acaban concluyendo que la mayoría usa agile o versiones hibridas con agile</t>
  </si>
  <si>
    <t>https://doras.dcu.ie/20014/1/OHaganEtAl.pdf</t>
  </si>
  <si>
    <t>Analisis de post mortems que concluyen que se usa agile mucho pero no siempre bien. Muestran como hay una relacion entre falta de rigor y cantidad de problemas encontrados en el desarrollo</t>
  </si>
  <si>
    <t>https://dl.acm.org/doi/pdf/10.1145/1878450.1878453?casa_token=nSzo6mN8xwoAAAAA:0nhRdhATsjOzx2RSt_SbpAT4f-wjad-RGWtkOtkA0VafnAxu5r-MEylXOB7rHSAad88712FQ3Qg</t>
  </si>
  <si>
    <t>Academic review</t>
  </si>
  <si>
    <t>Grey literature</t>
  </si>
  <si>
    <t>Testing es diferente</t>
  </si>
  <si>
    <t>https://dl.acm.org/doi/pdf/10.1145/2652524.2652525?casa_token=3LdXWnUyRx0AAAAA:7_yRzu2vGTH6IsRgUSyZ0WvoV3wsjALjIbJqeBo414OQQYFX3PVZgFpfvvbbjAr4dXqta4TJS_Y</t>
  </si>
  <si>
    <t>https://dl.acm.org/doi/pdf/10.1145/2889160.2889253?casa_token=gYvQTfV0ejgAAAAA:ZIuDEj4ccEahZ8oI16YNQNdM5tEpQ56qcHILUX_dfKgiHtSHl5UyExsd3O2uM-YXcnVNdploUGI</t>
  </si>
  <si>
    <t>VG son mas complejos</t>
  </si>
  <si>
    <t>https://jserd.springeropen.com/articles/10.1186/s40411-016-0032-7</t>
  </si>
  <si>
    <t>https://openaccess.city.ac.uk/id/eprint/4292/3/</t>
  </si>
  <si>
    <t>Equipos distintos</t>
  </si>
  <si>
    <t>Other</t>
  </si>
  <si>
    <t>Both</t>
  </si>
  <si>
    <t>This means not related to the commercial or professional video games development</t>
  </si>
  <si>
    <t>Not Found or still to debate if including it.</t>
  </si>
  <si>
    <t>Commercial means industry-scale in this context.</t>
  </si>
  <si>
    <t>n/a</t>
  </si>
  <si>
    <t>STDEV</t>
  </si>
  <si>
    <t>Section</t>
  </si>
  <si>
    <t>Mitigation</t>
  </si>
  <si>
    <t>Future work</t>
  </si>
  <si>
    <t>Subsection</t>
  </si>
  <si>
    <t>Limitations notes</t>
  </si>
  <si>
    <t xml:space="preserve">Before results. Debugging can be a challenge with this approach and excessive use can be detrimental. </t>
  </si>
  <si>
    <t>The approach is applied to Minecraft with the mobility system of Second Life that doesn't explore all the possible movement</t>
  </si>
  <si>
    <t>They compare their approach of making a GDD with a commercial one getting differences and similarities</t>
  </si>
  <si>
    <t>They cannot assure to find all the dependencies and a low accuracy in this task can affect the results</t>
  </si>
  <si>
    <t>Even though they do not have dedicated section or subsection they talk extensively about threats. The threats are focussed in the performing of the experiment and how they can affect the results of using the URB architecture.</t>
  </si>
  <si>
    <t xml:space="preserve">They have a subsection but there are also limitations scattered in the paper. </t>
  </si>
  <si>
    <t xml:space="preserve">Detailed threats talking about results, method and reach of the approach. </t>
  </si>
  <si>
    <t>%</t>
  </si>
  <si>
    <t>Uses best practices to evaluate the threats</t>
  </si>
  <si>
    <t>HasSection</t>
  </si>
  <si>
    <t>They address internal and construct validity threats</t>
  </si>
  <si>
    <t>They address questionaire specific threats.</t>
  </si>
  <si>
    <t>The specifity of the setting makes it dificult to generalize the findings.</t>
  </si>
  <si>
    <t>Uses best practices making an in-depth threats addressed</t>
  </si>
  <si>
    <t>The application of the method needs to be widen to other videogames to generalize the approach</t>
  </si>
  <si>
    <t>Before results. Technical limitations due to assumptions that hinders the scalability of the tool and some uncertanty in the validation steps. The tool is not fully implemented and the use case is not generalized</t>
  </si>
  <si>
    <t>The collected data could be extended analyzing more data and the study has a territorial bias (Finland only). Generalize needed</t>
  </si>
  <si>
    <t>Focuses the limitation of the study in the participants of the survey, as it is difficult to recruit experts in the field. Generalize?</t>
  </si>
  <si>
    <t>The authors explain how the case for their research is particular and may not be relatable to other games or other research scenarios. They highlight the low maturity of their field in vg. Generalize need</t>
  </si>
  <si>
    <t>The collected data could be extended analyzing more data and the study has a territorial bias (Finland only). Generalize need</t>
  </si>
  <si>
    <t>Talks about future improvements in the tools</t>
  </si>
  <si>
    <t>The validation for the tool is performed sending a questionnaire to experts in the industry</t>
  </si>
  <si>
    <t>Generalize need to other platforms</t>
  </si>
  <si>
    <t>Generalize need outside of finland</t>
  </si>
  <si>
    <t>They talk about a limitation of the system itself but do not address the validity of the study</t>
  </si>
  <si>
    <t>They plan to empirically evaluate the results</t>
  </si>
  <si>
    <t>Uses best practices that are accepted as criteria for validity</t>
  </si>
  <si>
    <t>Dificulty to generalize results because videogames change greatly while developing them</t>
  </si>
  <si>
    <t>Acknowledges properly limitations of the study ingluding the need to generalize to other territories and they were unable to address the qualitative aspect of the study</t>
  </si>
  <si>
    <t>Generalize need to be applied to other genres</t>
  </si>
  <si>
    <t>They perform a usability evaluation, but no an overall validity of the study</t>
  </si>
  <si>
    <t>They explain in the conclusions the future work in order to empirically evaluate the approach</t>
  </si>
  <si>
    <t>They address the limitations of the approach but there is no acknowledgement to the research strategy</t>
  </si>
  <si>
    <t>They need to empirically evaluate the hypothesis that this approach saves time to developers</t>
  </si>
  <si>
    <t>Acknowledges the specificity of the approach focusing only in a single feature of a videogame, generalize need</t>
  </si>
  <si>
    <t>Acknowledges 2 limitations of the study and mitigates them</t>
  </si>
  <si>
    <t>Acknowledges the limitations of the study and also possible bias and mitigates them</t>
  </si>
  <si>
    <t>Acknowledges the limitations of the approach and the fact that it is not applied to the full software of the game</t>
  </si>
  <si>
    <t>Uses best practices accepted by the SE community</t>
  </si>
  <si>
    <t>Acknowledges 2 limitations without mitigating them asking for future work in this</t>
  </si>
  <si>
    <t>mjbest@cs.ubc.ca</t>
  </si>
  <si>
    <t>halimatus@pens.ac.id</t>
  </si>
  <si>
    <t>huangxu0813@163.com</t>
  </si>
  <si>
    <t>zhongxiaofang@njust.edu.cn</t>
  </si>
  <si>
    <t>claypool@cs.wpi.edu</t>
  </si>
  <si>
    <t>yonghe@outlook.com</t>
  </si>
  <si>
    <t>jussi.kasurinen@lut.fi</t>
  </si>
  <si>
    <t>cflewis@soe.ucsc.edu</t>
  </si>
  <si>
    <t>truelova@uci.edu</t>
  </si>
  <si>
    <t>vladeta.stojanovic@hpi.de</t>
  </si>
  <si>
    <t>kerry@seitz.tech</t>
  </si>
  <si>
    <t>dario.maggiorini@unimi.it</t>
  </si>
  <si>
    <t>dzagieboylo@ea.com</t>
  </si>
  <si>
    <t>Alexandre.Denault@ mail.mcgill.ca.</t>
  </si>
  <si>
    <t>xinge.tong@outlook.com</t>
  </si>
  <si>
    <t>pejman@uoit.ca</t>
  </si>
  <si>
    <t>pejman.m@acm.org</t>
  </si>
  <si>
    <t>sidra.iftikhar@questlab.pk</t>
  </si>
  <si>
    <t>haseisam@square-enix.com</t>
  </si>
  <si>
    <t>J.J.R.Donkervliet@vu.nl</t>
  </si>
  <si>
    <t>rtseie@rit.edu</t>
  </si>
  <si>
    <t>h_haghighi@sbu.ac.ir</t>
  </si>
  <si>
    <t>fmbboaventura@gmail.com</t>
  </si>
  <si>
    <t>i7420737@bournemouth.ac.uk</t>
  </si>
  <si>
    <t>bgeisler@mynsu.nova.edu</t>
  </si>
  <si>
    <t>benjamin.geisler@snc.edu</t>
  </si>
  <si>
    <t>Fabrizio.Nunnari@dfki.de</t>
  </si>
  <si>
    <t>jassinkessing@gmail.com</t>
  </si>
  <si>
    <t>cmarin@uji.es</t>
  </si>
  <si>
    <t>cx29001b@cse.oka-pu.ac.jp</t>
  </si>
  <si>
    <t>afernandez@dsic.upv.es</t>
  </si>
  <si>
    <t>megan@ischool.utexas.edu</t>
  </si>
  <si>
    <t>remylebv@cimat.mx</t>
  </si>
  <si>
    <t>7320@gmail.com</t>
  </si>
  <si>
    <t>eg@colognegamelab.de</t>
  </si>
  <si>
    <t>magy@neu.edu</t>
  </si>
  <si>
    <t>r.rezin@innopolis.ru</t>
  </si>
  <si>
    <t>aznam.yacoub@lis-lab.fr</t>
  </si>
  <si>
    <t>ryanez@us.es</t>
  </si>
  <si>
    <t>penny.sweetser@qut.edu.au</t>
  </si>
  <si>
    <t>s.papaluk@eap.gr</t>
  </si>
  <si>
    <t>mirko.suznjevic@fer.hr</t>
  </si>
  <si>
    <t>johnmil@microsoft.com</t>
  </si>
  <si>
    <t>saiedian@ku.edu</t>
  </si>
  <si>
    <t>khullett@soe.ucsc.edu</t>
  </si>
  <si>
    <t>Yzeleke@ucsc.edu</t>
  </si>
  <si>
    <t>michael.kenzel@icg.tugraz.at</t>
  </si>
  <si>
    <t>ljacob@ic.uff.br</t>
  </si>
  <si>
    <t>tkohwalter@ic.uff.br</t>
  </si>
  <si>
    <t>drachen@itu.dk</t>
  </si>
  <si>
    <t>jwliu@ntupes.edu.tw</t>
  </si>
  <si>
    <t>klara.borowa@pw.edu.pl</t>
  </si>
  <si>
    <t>henrik.edholm92@gmail.com</t>
  </si>
  <si>
    <t>mschmalz@uw.edu</t>
  </si>
  <si>
    <t>daniel.maccormick@uoit.net</t>
  </si>
  <si>
    <t>rudy@ucf.edu</t>
  </si>
  <si>
    <t>nahmad@aus.edu</t>
  </si>
  <si>
    <t>rido.ramadan@gmail.com</t>
  </si>
  <si>
    <t>c_polito@encs.concordia.ca</t>
  </si>
  <si>
    <t>harry.scarbrough@wbs.ac.uk</t>
  </si>
  <si>
    <t>Corresponding Author Email</t>
  </si>
  <si>
    <t>alia.fatima16@ce.ceme.edu.pk</t>
  </si>
  <si>
    <t>saleem4@uwo.ca</t>
  </si>
  <si>
    <t>firstname.lastname@uta.fi</t>
  </si>
  <si>
    <t>blake.d.bryant@ku.edu</t>
  </si>
  <si>
    <t>lchen@georgiasouthern.edu</t>
  </si>
  <si>
    <t>henrik.engstrom@his.se</t>
  </si>
  <si>
    <t>adomingo@usj.es</t>
  </si>
  <si>
    <t>franciny@ufg.br</t>
  </si>
  <si>
    <t>francinymedeiros@gmail.com</t>
  </si>
  <si>
    <t>alfw@idi.ntnu.no</t>
  </si>
  <si>
    <t>gwoliveira@gmail.com</t>
  </si>
  <si>
    <t>ely.prado@dc.ufscar.br</t>
  </si>
  <si>
    <t>sabrahao@dsic.upv.es</t>
  </si>
  <si>
    <t>tobias.ohlsson@lnu.se</t>
  </si>
  <si>
    <t>m.daneva@utwente.nl</t>
  </si>
  <si>
    <t>tkchiew@um.edu.my</t>
  </si>
  <si>
    <t>Joe.Nandhakumar@wbs.ac.uk</t>
  </si>
  <si>
    <t>kazuo@ime.usp.br</t>
  </si>
  <si>
    <t>timo.nummenmaa@cs.uta.f</t>
  </si>
  <si>
    <t>asriniva@providence.edu</t>
  </si>
  <si>
    <t>joseluisgs@ugr.es</t>
  </si>
  <si>
    <t>morisaki@is.nagoya-u.ac.jp</t>
  </si>
  <si>
    <t>svickers@dmu.ac.uk</t>
  </si>
  <si>
    <t>joe.kulik@york.ac.uk</t>
  </si>
  <si>
    <t>lauri.immonen@cs.uta.fi</t>
  </si>
  <si>
    <t>kristine.jorgensen@infomedia.uib.no</t>
  </si>
  <si>
    <t>naffzzz@gmail.com</t>
  </si>
  <si>
    <t>wscacchi@ics.uci.edu</t>
  </si>
  <si>
    <t>hhaddad@kennesaw.edu</t>
  </si>
  <si>
    <t>OldIndex</t>
  </si>
  <si>
    <t>Write-Once, Transpile-Everywhere: Re-Using Motion Controllers Of Virtual Humans Across Multiple Game Engine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</si>
</sst>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1"/>
      <color theme="1"/>
      <name val="Calibri"/>
      <family val="2"/>
      <scheme val="minor"/>
    </font>
    <font>
      <sz val="11"/>
      <color rgb="FF9C0006"/>
      <name val="Calibri"/>
      <family val="2"/>
      <scheme val="minor"/>
    </font>
    <font>
      <b/>
      <sz val="11"/>
      <color theme="0"/>
      <name val="Calibri"/>
      <family val="2"/>
      <scheme val="minor"/>
    </font>
    <font>
      <sz val="11"/>
      <color rgb="FF9C5700"/>
      <name val="Calibri"/>
      <family val="2"/>
      <scheme val="minor"/>
    </font>
    <font>
      <u/>
      <sz val="11"/>
      <color theme="10"/>
      <name val="Calibri"/>
      <family val="2"/>
      <scheme val="minor"/>
    </font>
    <font>
      <b/>
      <sz val="11"/>
      <color theme="1"/>
      <name val="Calibri"/>
      <family val="2"/>
      <scheme val="minor"/>
    </font>
    <font>
      <sz val="11"/>
      <color rgb="FF3F3F76"/>
      <name val="Calibri"/>
      <family val="2"/>
      <scheme val="minor"/>
    </font>
    <font>
      <u/>
      <sz val="11"/>
      <color theme="1"/>
      <name val="Calibri"/>
      <family val="2"/>
      <scheme val="minor"/>
    </font>
    <font>
      <sz val="8"/>
      <name val="Calibri"/>
      <family val="2"/>
      <scheme val="minor"/>
    </font>
    <font>
      <sz val="11"/>
      <color theme="4" tint="-0.499984740745262"/>
      <name val="Calibri"/>
      <family val="2"/>
      <scheme val="minor"/>
    </font>
    <font>
      <sz val="11"/>
      <color theme="1"/>
      <name val="Calibri"/>
      <family val="2"/>
      <scheme val="minor"/>
    </font>
    <font>
      <sz val="11"/>
      <color theme="0"/>
      <name val="Calibri"/>
      <family val="2"/>
      <scheme val="minor"/>
    </font>
    <font>
      <sz val="11"/>
      <color rgb="FF006100"/>
      <name val="Calibri"/>
      <family val="2"/>
      <scheme val="minor"/>
    </font>
    <font>
      <b/>
      <sz val="11"/>
      <color rgb="FFFA7D00"/>
      <name val="Calibri"/>
      <family val="2"/>
      <scheme val="minor"/>
    </font>
    <font>
      <sz val="14"/>
      <color theme="1"/>
      <name val="Calibri"/>
      <family val="2"/>
      <scheme val="minor"/>
    </font>
    <font>
      <sz val="24"/>
      <color theme="0"/>
      <name val="Calibri"/>
      <family val="2"/>
      <scheme val="minor"/>
    </font>
  </fonts>
  <fills count="22">
    <fill>
      <patternFill patternType="none"/>
    </fill>
    <fill>
      <patternFill patternType="gray125"/>
    </fill>
    <fill>
      <patternFill patternType="solid">
        <fgColor rgb="FFFFC7CE"/>
      </patternFill>
    </fill>
    <fill>
      <patternFill patternType="solid">
        <fgColor theme="9"/>
        <bgColor theme="9"/>
      </patternFill>
    </fill>
    <fill>
      <patternFill patternType="solid">
        <fgColor rgb="FFFFEB9C"/>
      </patternFill>
    </fill>
    <fill>
      <patternFill patternType="solid">
        <fgColor rgb="FFC6E0B4"/>
        <bgColor indexed="64"/>
      </patternFill>
    </fill>
    <fill>
      <patternFill patternType="solid">
        <fgColor rgb="FFFFCC99"/>
      </patternFill>
    </fill>
    <fill>
      <patternFill patternType="solid">
        <fgColor rgb="FFB4C6E7"/>
        <bgColor indexed="64"/>
      </patternFill>
    </fill>
    <fill>
      <patternFill patternType="solid">
        <fgColor rgb="FFE7E6E6"/>
        <bgColor indexed="64"/>
      </patternFill>
    </fill>
    <fill>
      <patternFill patternType="solid">
        <fgColor theme="9" tint="0.79998168889431442"/>
        <bgColor theme="9" tint="0.79998168889431442"/>
      </patternFill>
    </fill>
    <fill>
      <patternFill patternType="solid">
        <fgColor rgb="FFFFC7CE"/>
        <bgColor rgb="FF000000"/>
      </patternFill>
    </fill>
    <fill>
      <patternFill patternType="solid">
        <fgColor theme="8" tint="0.39997558519241921"/>
        <bgColor indexed="64"/>
      </patternFill>
    </fill>
    <fill>
      <patternFill patternType="solid">
        <fgColor theme="2" tint="-0.749992370372631"/>
        <bgColor indexed="64"/>
      </patternFill>
    </fill>
    <fill>
      <patternFill patternType="solid">
        <fgColor rgb="FFFF9999"/>
        <bgColor indexed="64"/>
      </patternFill>
    </fill>
    <fill>
      <patternFill patternType="solid">
        <fgColor theme="2"/>
        <bgColor indexed="64"/>
      </patternFill>
    </fill>
    <fill>
      <patternFill patternType="solid">
        <fgColor theme="2" tint="-9.9978637043366805E-2"/>
        <bgColor indexed="64"/>
      </patternFill>
    </fill>
    <fill>
      <patternFill patternType="solid">
        <fgColor rgb="FFC6EFCE"/>
      </patternFill>
    </fill>
    <fill>
      <patternFill patternType="solid">
        <fgColor rgb="FFA5A5A5"/>
      </patternFill>
    </fill>
    <fill>
      <patternFill patternType="solid">
        <fgColor rgb="FFF2F2F2"/>
      </patternFill>
    </fill>
    <fill>
      <patternFill patternType="solid">
        <fgColor theme="4"/>
      </patternFill>
    </fill>
    <fill>
      <patternFill patternType="solid">
        <fgColor rgb="FFFFC000"/>
        <bgColor indexed="64"/>
      </patternFill>
    </fill>
    <fill>
      <patternFill patternType="solid">
        <fgColor rgb="FFFFFF00"/>
        <bgColor indexed="64"/>
      </patternFill>
    </fill>
  </fills>
  <borders count="35">
    <border>
      <left/>
      <right/>
      <top/>
      <bottom/>
      <diagonal/>
    </border>
    <border>
      <left style="thin">
        <color theme="9" tint="0.39997558519241921"/>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style="thin">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diagonal/>
    </border>
  </borders>
  <cellStyleXfs count="10">
    <xf numFmtId="0" fontId="0" fillId="0" borderId="0"/>
    <xf numFmtId="0" fontId="1" fillId="2" borderId="0" applyNumberFormat="0" applyBorder="0" applyAlignment="0" applyProtection="0"/>
    <xf numFmtId="0" fontId="3" fillId="4" borderId="0" applyNumberFormat="0" applyBorder="0" applyAlignment="0" applyProtection="0"/>
    <xf numFmtId="0" fontId="4" fillId="0" borderId="0" applyNumberFormat="0" applyFill="0" applyBorder="0" applyAlignment="0" applyProtection="0"/>
    <xf numFmtId="0" fontId="6" fillId="6" borderId="5" applyNumberFormat="0" applyAlignment="0" applyProtection="0"/>
    <xf numFmtId="9" fontId="10" fillId="0" borderId="0" applyFont="0" applyFill="0" applyBorder="0" applyAlignment="0" applyProtection="0"/>
    <xf numFmtId="0" fontId="12" fillId="16" borderId="0" applyNumberFormat="0" applyBorder="0" applyAlignment="0" applyProtection="0"/>
    <xf numFmtId="0" fontId="2" fillId="17" borderId="15" applyNumberFormat="0" applyAlignment="0" applyProtection="0"/>
    <xf numFmtId="0" fontId="13" fillId="18" borderId="5" applyNumberFormat="0" applyAlignment="0" applyProtection="0"/>
    <xf numFmtId="0" fontId="11" fillId="19" borderId="0" applyNumberFormat="0" applyBorder="0" applyAlignment="0" applyProtection="0"/>
  </cellStyleXfs>
  <cellXfs count="142">
    <xf numFmtId="0" fontId="0" fillId="0" borderId="0" xfId="0"/>
    <xf numFmtId="0" fontId="2" fillId="3" borderId="1" xfId="0" applyFont="1" applyFill="1" applyBorder="1"/>
    <xf numFmtId="49" fontId="0" fillId="0" borderId="0" xfId="0" applyNumberFormat="1"/>
    <xf numFmtId="0" fontId="0" fillId="0" borderId="0" xfId="0" applyAlignment="1">
      <alignment horizontal="center"/>
    </xf>
    <xf numFmtId="0" fontId="3" fillId="4" borderId="0" xfId="2"/>
    <xf numFmtId="0" fontId="5" fillId="0" borderId="0" xfId="0" applyFont="1" applyAlignment="1">
      <alignment horizontal="right"/>
    </xf>
    <xf numFmtId="0" fontId="0" fillId="0" borderId="2" xfId="0" applyBorder="1"/>
    <xf numFmtId="0" fontId="0" fillId="0" borderId="2" xfId="0" applyBorder="1" applyAlignment="1">
      <alignment horizontal="center"/>
    </xf>
    <xf numFmtId="0" fontId="6" fillId="6" borderId="5" xfId="4"/>
    <xf numFmtId="0" fontId="7" fillId="0" borderId="0" xfId="0" applyFont="1"/>
    <xf numFmtId="0" fontId="0" fillId="7" borderId="0" xfId="0" applyFill="1"/>
    <xf numFmtId="0" fontId="5" fillId="8" borderId="2" xfId="0" applyFont="1" applyFill="1" applyBorder="1" applyAlignment="1">
      <alignment horizontal="center"/>
    </xf>
    <xf numFmtId="0" fontId="0" fillId="8" borderId="2" xfId="0" applyFill="1" applyBorder="1"/>
    <xf numFmtId="0" fontId="2" fillId="3" borderId="0" xfId="0" applyFont="1" applyFill="1"/>
    <xf numFmtId="0" fontId="0" fillId="0" borderId="6" xfId="0" applyBorder="1"/>
    <xf numFmtId="0" fontId="1" fillId="2" borderId="6" xfId="1" applyBorder="1"/>
    <xf numFmtId="0" fontId="0" fillId="0" borderId="7" xfId="0" applyBorder="1"/>
    <xf numFmtId="0" fontId="1" fillId="2" borderId="8" xfId="1" applyBorder="1"/>
    <xf numFmtId="0" fontId="0" fillId="0" borderId="9" xfId="0" applyBorder="1"/>
    <xf numFmtId="0" fontId="1" fillId="2" borderId="2" xfId="1" applyBorder="1"/>
    <xf numFmtId="0" fontId="0" fillId="0" borderId="0" xfId="0" quotePrefix="1"/>
    <xf numFmtId="0" fontId="0" fillId="0" borderId="4" xfId="0" applyBorder="1" applyAlignment="1">
      <alignment horizontal="center" vertical="center"/>
    </xf>
    <xf numFmtId="0" fontId="4" fillId="2" borderId="6" xfId="3" applyFill="1" applyBorder="1"/>
    <xf numFmtId="0" fontId="0" fillId="0" borderId="0" xfId="0" applyAlignment="1">
      <alignment horizontal="right"/>
    </xf>
    <xf numFmtId="0" fontId="2" fillId="3" borderId="12" xfId="0" applyFont="1" applyFill="1" applyBorder="1"/>
    <xf numFmtId="0" fontId="0" fillId="9" borderId="11" xfId="0" applyFill="1" applyBorder="1"/>
    <xf numFmtId="0" fontId="0" fillId="0" borderId="11" xfId="0" applyBorder="1"/>
    <xf numFmtId="0" fontId="0" fillId="0" borderId="13" xfId="0" applyBorder="1"/>
    <xf numFmtId="1" fontId="0" fillId="0" borderId="0" xfId="0" applyNumberFormat="1"/>
    <xf numFmtId="0" fontId="1" fillId="10" borderId="0" xfId="0" applyFont="1" applyFill="1"/>
    <xf numFmtId="0" fontId="4" fillId="0" borderId="0" xfId="3"/>
    <xf numFmtId="0" fontId="3" fillId="4" borderId="5" xfId="2" applyBorder="1"/>
    <xf numFmtId="49" fontId="0" fillId="0" borderId="0" xfId="0" applyNumberFormat="1" applyAlignment="1">
      <alignment horizontal="fill"/>
    </xf>
    <xf numFmtId="0" fontId="9" fillId="11" borderId="0" xfId="2" applyFont="1" applyFill="1"/>
    <xf numFmtId="0" fontId="0" fillId="13" borderId="2" xfId="0" applyFill="1" applyBorder="1"/>
    <xf numFmtId="0" fontId="9" fillId="0" borderId="0" xfId="2" applyFont="1" applyFill="1"/>
    <xf numFmtId="0" fontId="5" fillId="14" borderId="2" xfId="0" applyFont="1" applyFill="1" applyBorder="1" applyAlignment="1">
      <alignment horizontal="center" vertical="center"/>
    </xf>
    <xf numFmtId="1" fontId="5" fillId="14" borderId="2" xfId="0" applyNumberFormat="1" applyFont="1" applyFill="1" applyBorder="1" applyAlignment="1">
      <alignment horizontal="center" vertical="center"/>
    </xf>
    <xf numFmtId="0" fontId="5" fillId="14" borderId="2" xfId="0" applyFont="1" applyFill="1" applyBorder="1" applyAlignment="1">
      <alignment horizontal="center"/>
    </xf>
    <xf numFmtId="0" fontId="5" fillId="14" borderId="2" xfId="0" applyFont="1" applyFill="1" applyBorder="1"/>
    <xf numFmtId="2" fontId="0" fillId="0" borderId="2" xfId="0" applyNumberFormat="1" applyBorder="1"/>
    <xf numFmtId="0" fontId="5" fillId="14" borderId="2" xfId="0" applyFont="1" applyFill="1" applyBorder="1" applyAlignment="1">
      <alignment horizontal="left"/>
    </xf>
    <xf numFmtId="0" fontId="0" fillId="15" borderId="2" xfId="0" applyFill="1" applyBorder="1"/>
    <xf numFmtId="0" fontId="11" fillId="12" borderId="2" xfId="0" applyFont="1" applyFill="1" applyBorder="1"/>
    <xf numFmtId="10" fontId="0" fillId="0" borderId="2" xfId="5" applyNumberFormat="1" applyFont="1" applyBorder="1"/>
    <xf numFmtId="10" fontId="0" fillId="0" borderId="0" xfId="5" applyNumberFormat="1" applyFont="1"/>
    <xf numFmtId="10" fontId="11" fillId="12" borderId="2" xfId="5" applyNumberFormat="1" applyFont="1" applyFill="1" applyBorder="1"/>
    <xf numFmtId="0" fontId="0" fillId="0" borderId="3" xfId="0" applyBorder="1"/>
    <xf numFmtId="0" fontId="0" fillId="0" borderId="14" xfId="0" applyBorder="1"/>
    <xf numFmtId="0" fontId="5" fillId="14" borderId="10" xfId="0" applyFont="1" applyFill="1" applyBorder="1" applyAlignment="1">
      <alignment horizontal="left"/>
    </xf>
    <xf numFmtId="0" fontId="5" fillId="14" borderId="14" xfId="0" applyFont="1" applyFill="1" applyBorder="1"/>
    <xf numFmtId="164" fontId="0" fillId="0" borderId="0" xfId="0" applyNumberFormat="1"/>
    <xf numFmtId="10" fontId="0" fillId="0" borderId="2" xfId="5" applyNumberFormat="1" applyFont="1" applyBorder="1" applyAlignment="1">
      <alignment horizontal="left"/>
    </xf>
    <xf numFmtId="0" fontId="1" fillId="2" borderId="2" xfId="1" applyBorder="1" applyAlignment="1">
      <alignment horizontal="center"/>
    </xf>
    <xf numFmtId="10" fontId="1" fillId="2" borderId="2" xfId="1" applyNumberFormat="1" applyBorder="1" applyAlignment="1">
      <alignment horizontal="left"/>
    </xf>
    <xf numFmtId="0" fontId="12" fillId="16" borderId="2" xfId="6" applyBorder="1"/>
    <xf numFmtId="0" fontId="12" fillId="16" borderId="2" xfId="6" applyBorder="1" applyAlignment="1">
      <alignment horizontal="center"/>
    </xf>
    <xf numFmtId="10" fontId="12" fillId="16" borderId="3" xfId="6" applyNumberFormat="1" applyBorder="1" applyAlignment="1">
      <alignment horizontal="left"/>
    </xf>
    <xf numFmtId="0" fontId="2" fillId="17" borderId="15" xfId="7"/>
    <xf numFmtId="0" fontId="2" fillId="17" borderId="15" xfId="7" applyAlignment="1">
      <alignment horizontal="center"/>
    </xf>
    <xf numFmtId="0" fontId="4" fillId="0" borderId="0" xfId="3" quotePrefix="1"/>
    <xf numFmtId="2" fontId="0" fillId="0" borderId="0" xfId="0" applyNumberFormat="1"/>
    <xf numFmtId="10" fontId="12" fillId="16" borderId="0" xfId="6" applyNumberFormat="1" applyBorder="1" applyAlignment="1">
      <alignment horizontal="left"/>
    </xf>
    <xf numFmtId="10" fontId="1" fillId="2" borderId="0" xfId="1" applyNumberFormat="1" applyBorder="1" applyAlignment="1">
      <alignment horizontal="left"/>
    </xf>
    <xf numFmtId="10" fontId="0" fillId="0" borderId="0" xfId="5" applyNumberFormat="1" applyFont="1" applyBorder="1" applyAlignment="1">
      <alignment horizontal="left"/>
    </xf>
    <xf numFmtId="0" fontId="2" fillId="3" borderId="1" xfId="0" applyFont="1" applyFill="1" applyBorder="1" applyAlignment="1">
      <alignment horizontal="left"/>
    </xf>
    <xf numFmtId="0" fontId="0" fillId="0" borderId="0" xfId="0" applyAlignment="1">
      <alignment horizontal="left"/>
    </xf>
    <xf numFmtId="0" fontId="0" fillId="0" borderId="8" xfId="0" applyBorder="1"/>
    <xf numFmtId="0" fontId="12" fillId="16" borderId="0" xfId="6"/>
    <xf numFmtId="10" fontId="11" fillId="12" borderId="0" xfId="5" applyNumberFormat="1" applyFont="1" applyFill="1" applyBorder="1"/>
    <xf numFmtId="9" fontId="0" fillId="0" borderId="2" xfId="5" applyFont="1" applyBorder="1"/>
    <xf numFmtId="0" fontId="5" fillId="14" borderId="0" xfId="0" applyFont="1" applyFill="1" applyAlignment="1">
      <alignment horizontal="left"/>
    </xf>
    <xf numFmtId="0" fontId="0" fillId="15" borderId="0" xfId="0" applyFill="1"/>
    <xf numFmtId="0" fontId="11" fillId="12" borderId="0" xfId="0" applyFont="1" applyFill="1"/>
    <xf numFmtId="10" fontId="0" fillId="0" borderId="0" xfId="0" applyNumberFormat="1"/>
    <xf numFmtId="0" fontId="5" fillId="14" borderId="2" xfId="0" applyFont="1" applyFill="1" applyBorder="1" applyAlignment="1">
      <alignment horizontal="center" vertical="center" wrapText="1"/>
    </xf>
    <xf numFmtId="1" fontId="5" fillId="14" borderId="14" xfId="0" applyNumberFormat="1" applyFont="1" applyFill="1" applyBorder="1"/>
    <xf numFmtId="1" fontId="0" fillId="0" borderId="2" xfId="0" applyNumberFormat="1" applyBorder="1"/>
    <xf numFmtId="0" fontId="1" fillId="2" borderId="0" xfId="1"/>
    <xf numFmtId="0" fontId="13" fillId="18" borderId="5" xfId="8"/>
    <xf numFmtId="0" fontId="12" fillId="16" borderId="0" xfId="6" quotePrefix="1"/>
    <xf numFmtId="0" fontId="4" fillId="16" borderId="0" xfId="3" quotePrefix="1" applyFill="1"/>
    <xf numFmtId="0" fontId="1" fillId="2" borderId="0" xfId="1" applyAlignment="1"/>
    <xf numFmtId="0" fontId="5" fillId="5" borderId="2" xfId="0" applyFont="1" applyFill="1" applyBorder="1"/>
    <xf numFmtId="0" fontId="5" fillId="5" borderId="10" xfId="0" applyFont="1" applyFill="1" applyBorder="1"/>
    <xf numFmtId="0" fontId="5" fillId="8" borderId="21" xfId="0" applyFont="1" applyFill="1" applyBorder="1" applyAlignment="1">
      <alignment horizontal="right"/>
    </xf>
    <xf numFmtId="0" fontId="0" fillId="8" borderId="22" xfId="0" applyFill="1" applyBorder="1"/>
    <xf numFmtId="0" fontId="0" fillId="8" borderId="23" xfId="0" applyFill="1" applyBorder="1" applyAlignment="1">
      <alignment horizontal="center"/>
    </xf>
    <xf numFmtId="0" fontId="5" fillId="0" borderId="24" xfId="0" applyFont="1" applyBorder="1" applyAlignment="1">
      <alignment horizontal="right"/>
    </xf>
    <xf numFmtId="10" fontId="0" fillId="0" borderId="25" xfId="0" applyNumberFormat="1" applyBorder="1" applyAlignment="1">
      <alignment horizontal="center"/>
    </xf>
    <xf numFmtId="10" fontId="0" fillId="13" borderId="25" xfId="0" applyNumberFormat="1" applyFill="1" applyBorder="1" applyAlignment="1">
      <alignment horizontal="center"/>
    </xf>
    <xf numFmtId="10" fontId="0" fillId="5" borderId="25" xfId="0" applyNumberFormat="1" applyFill="1" applyBorder="1" applyAlignment="1">
      <alignment horizontal="center"/>
    </xf>
    <xf numFmtId="0" fontId="5" fillId="8" borderId="24" xfId="0" applyFont="1" applyFill="1" applyBorder="1" applyAlignment="1">
      <alignment horizontal="right"/>
    </xf>
    <xf numFmtId="0" fontId="0" fillId="8" borderId="25" xfId="0" applyFill="1" applyBorder="1" applyAlignment="1">
      <alignment horizontal="center"/>
    </xf>
    <xf numFmtId="0" fontId="5" fillId="0" borderId="26" xfId="0" applyFont="1" applyBorder="1" applyAlignment="1">
      <alignment horizontal="right"/>
    </xf>
    <xf numFmtId="0" fontId="5" fillId="5" borderId="27" xfId="0" applyFont="1" applyFill="1" applyBorder="1"/>
    <xf numFmtId="10" fontId="0" fillId="5" borderId="28" xfId="0" applyNumberFormat="1" applyFill="1" applyBorder="1" applyAlignment="1">
      <alignment horizontal="center"/>
    </xf>
    <xf numFmtId="0" fontId="5" fillId="0" borderId="21" xfId="0" applyFont="1" applyBorder="1" applyAlignment="1">
      <alignment horizontal="right"/>
    </xf>
    <xf numFmtId="0" fontId="0" fillId="5" borderId="22" xfId="0" applyFill="1" applyBorder="1"/>
    <xf numFmtId="0" fontId="0" fillId="0" borderId="23" xfId="0" applyBorder="1" applyAlignment="1">
      <alignment horizontal="center"/>
    </xf>
    <xf numFmtId="0" fontId="5" fillId="0" borderId="0" xfId="0" applyFont="1" applyAlignment="1">
      <alignment horizontal="center"/>
    </xf>
    <xf numFmtId="0" fontId="5" fillId="8" borderId="16" xfId="0" applyFont="1" applyFill="1" applyBorder="1" applyAlignment="1">
      <alignment horizontal="center"/>
    </xf>
    <xf numFmtId="0" fontId="5" fillId="8" borderId="17" xfId="0" applyFont="1" applyFill="1" applyBorder="1" applyAlignment="1">
      <alignment horizontal="center"/>
    </xf>
    <xf numFmtId="0" fontId="5" fillId="8" borderId="21" xfId="0" applyFont="1" applyFill="1" applyBorder="1" applyAlignment="1">
      <alignment horizontal="center"/>
    </xf>
    <xf numFmtId="0" fontId="5" fillId="8" borderId="29" xfId="0" applyFont="1" applyFill="1" applyBorder="1" applyAlignment="1">
      <alignment horizontal="center"/>
    </xf>
    <xf numFmtId="0" fontId="5" fillId="8" borderId="22" xfId="0" applyFont="1" applyFill="1" applyBorder="1" applyAlignment="1">
      <alignment horizontal="center"/>
    </xf>
    <xf numFmtId="49" fontId="5" fillId="8" borderId="23" xfId="0" applyNumberFormat="1" applyFont="1" applyFill="1" applyBorder="1" applyAlignment="1">
      <alignment horizontal="center"/>
    </xf>
    <xf numFmtId="0" fontId="5" fillId="0" borderId="30" xfId="0" applyFont="1" applyBorder="1" applyAlignment="1">
      <alignment horizontal="right"/>
    </xf>
    <xf numFmtId="49" fontId="0" fillId="0" borderId="25" xfId="0" applyNumberFormat="1" applyBorder="1"/>
    <xf numFmtId="0" fontId="0" fillId="0" borderId="27" xfId="0" applyBorder="1"/>
    <xf numFmtId="0" fontId="0" fillId="0" borderId="27" xfId="0" applyBorder="1" applyAlignment="1">
      <alignment horizontal="center"/>
    </xf>
    <xf numFmtId="49" fontId="0" fillId="0" borderId="28" xfId="0" applyNumberFormat="1" applyBorder="1"/>
    <xf numFmtId="0" fontId="5" fillId="0" borderId="31" xfId="0" applyFont="1" applyBorder="1" applyAlignment="1">
      <alignment horizontal="right"/>
    </xf>
    <xf numFmtId="0" fontId="15" fillId="19" borderId="16" xfId="9" applyFont="1" applyBorder="1" applyAlignment="1">
      <alignment horizontal="right"/>
    </xf>
    <xf numFmtId="0" fontId="15" fillId="19" borderId="17" xfId="9" applyFont="1" applyBorder="1"/>
    <xf numFmtId="0" fontId="0" fillId="0" borderId="1" xfId="0" applyBorder="1"/>
    <xf numFmtId="0" fontId="0" fillId="0" borderId="32" xfId="0" applyBorder="1"/>
    <xf numFmtId="0" fontId="0" fillId="9" borderId="1" xfId="0" applyFill="1" applyBorder="1"/>
    <xf numFmtId="0" fontId="0" fillId="9" borderId="32" xfId="0" applyFill="1" applyBorder="1"/>
    <xf numFmtId="0" fontId="0" fillId="0" borderId="25" xfId="0" applyBorder="1" applyAlignment="1">
      <alignment horizontal="center"/>
    </xf>
    <xf numFmtId="0" fontId="0" fillId="0" borderId="28" xfId="0" applyBorder="1" applyAlignment="1">
      <alignment horizontal="center"/>
    </xf>
    <xf numFmtId="49" fontId="5" fillId="8" borderId="21" xfId="0" applyNumberFormat="1" applyFont="1" applyFill="1" applyBorder="1" applyAlignment="1">
      <alignment horizontal="center"/>
    </xf>
    <xf numFmtId="49" fontId="5" fillId="8" borderId="22" xfId="0" applyNumberFormat="1" applyFont="1" applyFill="1" applyBorder="1" applyAlignment="1">
      <alignment horizontal="center"/>
    </xf>
    <xf numFmtId="49" fontId="5" fillId="8" borderId="24" xfId="0" applyNumberFormat="1" applyFont="1" applyFill="1" applyBorder="1" applyAlignment="1">
      <alignment horizontal="left"/>
    </xf>
    <xf numFmtId="49" fontId="5" fillId="8" borderId="26" xfId="0" applyNumberFormat="1" applyFont="1" applyFill="1" applyBorder="1" applyAlignment="1">
      <alignment horizontal="left"/>
    </xf>
    <xf numFmtId="165" fontId="0" fillId="0" borderId="0" xfId="0" applyNumberFormat="1"/>
    <xf numFmtId="0" fontId="0" fillId="20" borderId="0" xfId="0" applyFill="1"/>
    <xf numFmtId="0" fontId="2" fillId="3" borderId="11" xfId="0" applyFont="1" applyFill="1" applyBorder="1"/>
    <xf numFmtId="0" fontId="2" fillId="3" borderId="32" xfId="0" applyFont="1" applyFill="1" applyBorder="1"/>
    <xf numFmtId="0" fontId="2" fillId="3" borderId="33" xfId="0" applyFont="1" applyFill="1" applyBorder="1"/>
    <xf numFmtId="0" fontId="2" fillId="3" borderId="13" xfId="0" applyFont="1" applyFill="1" applyBorder="1"/>
    <xf numFmtId="0" fontId="2" fillId="3" borderId="34" xfId="0" applyFont="1" applyFill="1" applyBorder="1"/>
    <xf numFmtId="0" fontId="0" fillId="21" borderId="0" xfId="0" quotePrefix="1" applyFill="1"/>
    <xf numFmtId="0" fontId="0" fillId="7" borderId="1" xfId="0" applyFill="1" applyBorder="1"/>
    <xf numFmtId="0" fontId="0" fillId="0" borderId="0" xfId="0" applyAlignment="1">
      <alignment horizontal="center" vertical="center"/>
    </xf>
    <xf numFmtId="9" fontId="0" fillId="0" borderId="0" xfId="5" applyFont="1"/>
    <xf numFmtId="0" fontId="4" fillId="0" borderId="0" xfId="3" applyAlignment="1"/>
    <xf numFmtId="0" fontId="4" fillId="0" borderId="0" xfId="3" quotePrefix="1" applyAlignment="1"/>
    <xf numFmtId="0" fontId="4" fillId="0" borderId="0" xfId="3" quotePrefix="1" applyFill="1" applyAlignment="1"/>
    <xf numFmtId="0" fontId="14" fillId="0" borderId="18" xfId="0" applyFont="1" applyBorder="1" applyAlignment="1">
      <alignment horizontal="center" vertical="center" textRotation="90"/>
    </xf>
    <xf numFmtId="0" fontId="14" fillId="0" borderId="19" xfId="0" applyFont="1" applyBorder="1" applyAlignment="1">
      <alignment horizontal="center" vertical="center" textRotation="90"/>
    </xf>
    <xf numFmtId="0" fontId="14" fillId="0" borderId="20" xfId="0" applyFont="1" applyBorder="1" applyAlignment="1">
      <alignment horizontal="center" vertical="center" textRotation="90"/>
    </xf>
  </cellXfs>
  <cellStyles count="10">
    <cellStyle name="Accent1" xfId="9" builtinId="29"/>
    <cellStyle name="Calcul" xfId="8" builtinId="22"/>
    <cellStyle name="Entrée" xfId="4" builtinId="20"/>
    <cellStyle name="Insatisfaisant" xfId="1" builtinId="27"/>
    <cellStyle name="Lien hypertexte" xfId="3" builtinId="8"/>
    <cellStyle name="Neutre" xfId="2" builtinId="28"/>
    <cellStyle name="Normal" xfId="0" builtinId="0"/>
    <cellStyle name="Pourcentage" xfId="5" builtinId="5"/>
    <cellStyle name="Satisfaisant" xfId="6" builtinId="26"/>
    <cellStyle name="Vérification" xfId="7" builtinId="23"/>
  </cellStyles>
  <dxfs count="256">
    <dxf>
      <fill>
        <patternFill>
          <bgColor rgb="FFFF9B9B"/>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rgb="FFFF9999"/>
        </patternFill>
      </fill>
    </dxf>
    <dxf>
      <fill>
        <patternFill>
          <bgColor theme="7" tint="0.59996337778862885"/>
        </patternFill>
      </fill>
    </dxf>
    <dxf>
      <fill>
        <patternFill>
          <bgColor theme="6" tint="0.59996337778862885"/>
        </patternFill>
      </fill>
    </dxf>
    <dxf>
      <fill>
        <patternFill>
          <bgColor theme="7" tint="0.59996337778862885"/>
        </patternFill>
      </fill>
    </dxf>
    <dxf>
      <fill>
        <patternFill>
          <bgColor theme="6" tint="0.59996337778862885"/>
        </patternFill>
      </fill>
    </dxf>
    <dxf>
      <fill>
        <patternFill>
          <bgColor rgb="FFFF9999"/>
        </patternFill>
      </fill>
    </dxf>
    <dxf>
      <fill>
        <patternFill>
          <bgColor theme="6" tint="0.59996337778862885"/>
        </patternFill>
      </fill>
    </dxf>
    <dxf>
      <fill>
        <patternFill>
          <bgColor theme="7" tint="0.59996337778862885"/>
        </patternFill>
      </fill>
    </dxf>
    <dxf>
      <fill>
        <patternFill>
          <bgColor rgb="FFFF9B9B"/>
        </patternFill>
      </fill>
    </dxf>
    <dxf>
      <fill>
        <patternFill>
          <bgColor theme="7" tint="0.59996337778862885"/>
        </patternFill>
      </fill>
    </dxf>
    <dxf>
      <fill>
        <patternFill>
          <bgColor rgb="FFFF9B9B"/>
        </patternFill>
      </fill>
    </dxf>
    <dxf>
      <fill>
        <patternFill>
          <bgColor theme="6" tint="0.59996337778862885"/>
        </patternFill>
      </fill>
    </dxf>
    <dxf>
      <fill>
        <patternFill>
          <bgColor theme="6" tint="0.59996337778862885"/>
        </patternFill>
      </fill>
    </dxf>
    <dxf>
      <fill>
        <patternFill>
          <bgColor theme="9" tint="0.79998168889431442"/>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color rgb="FF006100"/>
      </font>
      <fill>
        <patternFill>
          <bgColor rgb="FFC6EFCE"/>
        </patternFill>
      </fill>
    </dxf>
    <dxf>
      <fill>
        <patternFill>
          <bgColor rgb="FFFF7C80"/>
        </patternFill>
      </fill>
    </dxf>
    <dxf>
      <fill>
        <patternFill>
          <bgColor theme="4" tint="0.79998168889431442"/>
        </patternFill>
      </fill>
    </dxf>
    <dxf>
      <fill>
        <patternFill>
          <bgColor theme="9" tint="0.39994506668294322"/>
        </patternFill>
      </fill>
    </dxf>
    <dxf>
      <font>
        <color rgb="FF9C5700"/>
      </font>
      <fill>
        <patternFill>
          <bgColor rgb="FFFFEB9C"/>
        </patternFill>
      </fill>
    </dxf>
    <dxf>
      <font>
        <color rgb="FF9C0006"/>
      </font>
      <fill>
        <patternFill>
          <bgColor rgb="FFFFC7CE"/>
        </patternFill>
      </fill>
    </dxf>
    <dxf>
      <fill>
        <patternFill>
          <bgColor rgb="FFFF9B9B"/>
        </patternFill>
      </fill>
    </dxf>
    <dxf>
      <fill>
        <patternFill>
          <bgColor theme="6" tint="0.59996337778862885"/>
        </patternFill>
      </fill>
    </dxf>
    <dxf>
      <fill>
        <patternFill>
          <bgColor theme="7" tint="0.59996337778862885"/>
        </patternFill>
      </fill>
    </dxf>
    <dxf>
      <fill>
        <patternFill>
          <bgColor theme="9" tint="0.79998168889431442"/>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ont>
        <color rgb="FF9C5700"/>
      </font>
      <fill>
        <patternFill>
          <bgColor rgb="FFFFEB9C"/>
        </patternFill>
      </fill>
    </dxf>
    <dxf>
      <fill>
        <patternFill>
          <bgColor rgb="FFFF9B9B"/>
        </patternFill>
      </fill>
    </dxf>
    <dxf>
      <fill>
        <patternFill>
          <bgColor theme="6" tint="0.59996337778862885"/>
        </patternFill>
      </fill>
    </dxf>
    <dxf>
      <fill>
        <patternFill>
          <bgColor theme="7" tint="0.59996337778862885"/>
        </patternFill>
      </fill>
    </dxf>
    <dxf>
      <fill>
        <patternFill>
          <bgColor rgb="FFFF9B9B"/>
        </patternFill>
      </fill>
    </dxf>
    <dxf>
      <fill>
        <patternFill>
          <bgColor theme="6" tint="0.59996337778862885"/>
        </patternFill>
      </fill>
    </dxf>
    <dxf>
      <fill>
        <patternFill>
          <bgColor theme="7" tint="0.59996337778862885"/>
        </patternFill>
      </fill>
    </dxf>
    <dxf>
      <fill>
        <patternFill>
          <bgColor theme="9" tint="0.79998168889431442"/>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ont>
        <color rgb="FF9C5700"/>
      </font>
      <fill>
        <patternFill>
          <bgColor rgb="FFFFEB9C"/>
        </patternFill>
      </fill>
    </dxf>
    <dxf>
      <fill>
        <patternFill>
          <bgColor theme="7" tint="0.79998168889431442"/>
        </patternFill>
      </fill>
    </dxf>
    <dxf>
      <fill>
        <patternFill>
          <bgColor theme="7" tint="0.79998168889431442"/>
        </patternFill>
      </fill>
    </dxf>
    <dxf>
      <fill>
        <patternFill patternType="none">
          <bgColor auto="1"/>
        </patternFill>
      </fill>
    </dxf>
    <dxf>
      <font>
        <color rgb="FF9C0006"/>
      </font>
      <fill>
        <patternFill>
          <bgColor rgb="FFFFC7CE"/>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7C80"/>
      <color rgb="FFFF9966"/>
      <color rgb="FFF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2.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hartsheet" Target="chartsheets/sheet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4.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8.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hartsheet" Target="chartsheets/sheet3.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6.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3"/>
          <c:order val="3"/>
          <c:tx>
            <c:strRef>
              <c:f>'Data&amp;Graphs'!$I$13</c:f>
              <c:strCache>
                <c:ptCount val="1"/>
                <c:pt idx="0">
                  <c:v>Relative Total</c:v>
                </c:pt>
              </c:strCache>
            </c:strRef>
          </c:tx>
          <c:spPr>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trendline>
            <c:spPr>
              <a:ln w="19050" cap="rnd">
                <a:solidFill>
                  <a:schemeClr val="tx1"/>
                </a:solidFill>
                <a:prstDash val="sysDot"/>
              </a:ln>
              <a:effectLst/>
            </c:spPr>
            <c:trendlineType val="exp"/>
            <c:dispRSqr val="0"/>
            <c:dispEq val="0"/>
          </c:trendline>
          <c:cat>
            <c:strRef>
              <c:extLst>
                <c:ext xmlns:c15="http://schemas.microsoft.com/office/drawing/2012/chart" uri="{02D57815-91ED-43cb-92C2-25804820EDAC}">
                  <c15:fullRef>
                    <c15:sqref>'Data&amp;Graphs'!$C$19:$C$32</c15:sqref>
                  </c15:fullRef>
                </c:ext>
              </c:extLst>
              <c:f>'Data&amp;Graphs'!$C$19:$C$30</c:f>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'Data&amp;Graphs'!$I$19:$I$32</c15:sqref>
                  </c15:fullRef>
                </c:ext>
              </c:extLst>
              <c:f>'Data&amp;Graphs'!$I$19:$I$30</c:f>
              <c:numCache>
                <c:formatCode>0.00</c:formatCode>
                <c:ptCount val="12"/>
                <c:pt idx="0">
                  <c:v>1</c:v>
                </c:pt>
                <c:pt idx="1">
                  <c:v>0.2857142857142857</c:v>
                </c:pt>
                <c:pt idx="2">
                  <c:v>1</c:v>
                </c:pt>
                <c:pt idx="3">
                  <c:v>1.1428571428571428</c:v>
                </c:pt>
                <c:pt idx="4">
                  <c:v>1</c:v>
                </c:pt>
                <c:pt idx="5">
                  <c:v>1.1428571428571428</c:v>
                </c:pt>
                <c:pt idx="6">
                  <c:v>0.7142857142857143</c:v>
                </c:pt>
                <c:pt idx="7">
                  <c:v>1</c:v>
                </c:pt>
                <c:pt idx="8">
                  <c:v>1.1428571428571428</c:v>
                </c:pt>
                <c:pt idx="9">
                  <c:v>0.8571428571428571</c:v>
                </c:pt>
                <c:pt idx="10">
                  <c:v>1.5714285714285714</c:v>
                </c:pt>
                <c:pt idx="11">
                  <c:v>1.2857142857142858</c:v>
                </c:pt>
              </c:numCache>
            </c:numRef>
          </c:val>
          <c:smooth val="1"/>
          <c:extLst>
            <c:ext xmlns:c16="http://schemas.microsoft.com/office/drawing/2014/chart" uri="{C3380CC4-5D6E-409C-BE32-E72D297353CC}">
              <c16:uniqueId val="{00000001-F565-4EA5-8A2B-533BCAB247B6}"/>
            </c:ext>
          </c:extLst>
        </c:ser>
        <c:dLbls>
          <c:showLegendKey val="0"/>
          <c:showVal val="0"/>
          <c:showCatName val="0"/>
          <c:showSerName val="0"/>
          <c:showPercent val="0"/>
          <c:showBubbleSize val="0"/>
        </c:dLbls>
        <c:marker val="1"/>
        <c:smooth val="0"/>
        <c:axId val="802110240"/>
        <c:axId val="802110656"/>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uri="{02D57815-91ED-43cb-92C2-25804820EDAC}">
                        <c15:fullRef>
                          <c15:sqref>'Data&amp;Graphs'!$D$19:$D$32</c15:sqref>
                        </c15:fullRef>
                        <c15:formulaRef>
                          <c15:sqref>'Data&amp;Graphs'!$D$19:$D$30</c15:sqref>
                        </c15:formulaRef>
                      </c:ext>
                    </c:extLst>
                    <c:numCache>
                      <c:formatCode>General</c:formatCode>
                      <c:ptCount val="12"/>
                      <c:pt idx="0">
                        <c:v>0</c:v>
                      </c:pt>
                      <c:pt idx="1">
                        <c:v>0</c:v>
                      </c:pt>
                      <c:pt idx="2">
                        <c:v>3</c:v>
                      </c:pt>
                      <c:pt idx="3">
                        <c:v>2</c:v>
                      </c:pt>
                      <c:pt idx="4">
                        <c:v>2</c:v>
                      </c:pt>
                      <c:pt idx="5">
                        <c:v>1</c:v>
                      </c:pt>
                      <c:pt idx="6">
                        <c:v>1</c:v>
                      </c:pt>
                      <c:pt idx="7">
                        <c:v>2</c:v>
                      </c:pt>
                      <c:pt idx="8">
                        <c:v>5</c:v>
                      </c:pt>
                      <c:pt idx="9">
                        <c:v>2</c:v>
                      </c:pt>
                      <c:pt idx="10">
                        <c:v>3</c:v>
                      </c:pt>
                      <c:pt idx="11">
                        <c:v>3</c:v>
                      </c:pt>
                    </c:numCache>
                  </c:numRef>
                </c:val>
                <c:smooth val="0"/>
                <c:extLst>
                  <c:ext xmlns:c16="http://schemas.microsoft.com/office/drawing/2014/chart" uri="{C3380CC4-5D6E-409C-BE32-E72D297353CC}">
                    <c16:uniqueId val="{00000002-F565-4EA5-8A2B-533BCAB247B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'Data&amp;Graphs'!$E$19:$E$32</c15:sqref>
                        </c15:fullRef>
                        <c15:formulaRef>
                          <c15:sqref>'Data&amp;Graphs'!$E$19:$E$30</c15:sqref>
                        </c15:formulaRef>
                      </c:ext>
                    </c:extLst>
                    <c:numCache>
                      <c:formatCode>General</c:formatCode>
                      <c:ptCount val="12"/>
                      <c:pt idx="0">
                        <c:v>5</c:v>
                      </c:pt>
                      <c:pt idx="1">
                        <c:v>2</c:v>
                      </c:pt>
                      <c:pt idx="2">
                        <c:v>4</c:v>
                      </c:pt>
                      <c:pt idx="3">
                        <c:v>5</c:v>
                      </c:pt>
                      <c:pt idx="4">
                        <c:v>3</c:v>
                      </c:pt>
                      <c:pt idx="5">
                        <c:v>7</c:v>
                      </c:pt>
                      <c:pt idx="6">
                        <c:v>3</c:v>
                      </c:pt>
                      <c:pt idx="7">
                        <c:v>4</c:v>
                      </c:pt>
                      <c:pt idx="8">
                        <c:v>3</c:v>
                      </c:pt>
                      <c:pt idx="9">
                        <c:v>4</c:v>
                      </c:pt>
                      <c:pt idx="10">
                        <c:v>7</c:v>
                      </c:pt>
                      <c:pt idx="11">
                        <c:v>6</c:v>
                      </c:pt>
                    </c:numCache>
                  </c:numRef>
                </c:val>
                <c:smooth val="0"/>
                <c:extLst xmlns:c15="http://schemas.microsoft.com/office/drawing/2012/chart">
                  <c:ext xmlns:c16="http://schemas.microsoft.com/office/drawing/2014/chart" uri="{C3380CC4-5D6E-409C-BE32-E72D297353CC}">
                    <c16:uniqueId val="{00000003-F565-4EA5-8A2B-533BCAB247B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'Data&amp;Graphs'!$F$19:$F$32</c15:sqref>
                        </c15:fullRef>
                        <c15:formulaRef>
                          <c15:sqref>'Data&amp;Graphs'!$F$19:$F$30</c15:sqref>
                        </c15:formulaRef>
                      </c:ext>
                    </c:extLst>
                    <c:numCache>
                      <c:formatCode>General</c:formatCode>
                      <c:ptCount val="12"/>
                      <c:pt idx="0">
                        <c:v>2</c:v>
                      </c:pt>
                      <c:pt idx="1">
                        <c:v>0</c:v>
                      </c:pt>
                      <c:pt idx="2">
                        <c:v>0</c:v>
                      </c:pt>
                      <c:pt idx="3">
                        <c:v>1</c:v>
                      </c:pt>
                      <c:pt idx="4">
                        <c:v>2</c:v>
                      </c:pt>
                      <c:pt idx="5">
                        <c:v>0</c:v>
                      </c:pt>
                      <c:pt idx="6">
                        <c:v>1</c:v>
                      </c:pt>
                      <c:pt idx="7">
                        <c:v>1</c:v>
                      </c:pt>
                      <c:pt idx="8">
                        <c:v>0</c:v>
                      </c:pt>
                      <c:pt idx="9">
                        <c:v>0</c:v>
                      </c:pt>
                      <c:pt idx="10">
                        <c:v>1</c:v>
                      </c:pt>
                      <c:pt idx="11">
                        <c:v>0</c:v>
                      </c:pt>
                    </c:numCache>
                  </c:numRef>
                </c:val>
                <c:smooth val="0"/>
                <c:extLst xmlns:c15="http://schemas.microsoft.com/office/drawing/2012/chart">
                  <c:ext xmlns:c16="http://schemas.microsoft.com/office/drawing/2014/chart" uri="{C3380CC4-5D6E-409C-BE32-E72D297353CC}">
                    <c16:uniqueId val="{00000004-F565-4EA5-8A2B-533BCAB247B6}"/>
                  </c:ext>
                </c:extLst>
              </c15:ser>
            </c15:filteredLineSeries>
          </c:ext>
        </c:extLst>
      </c:lineChart>
      <c:catAx>
        <c:axId val="80211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2110656"/>
        <c:crosses val="autoZero"/>
        <c:auto val="1"/>
        <c:lblAlgn val="ctr"/>
        <c:lblOffset val="100"/>
        <c:noMultiLvlLbl val="0"/>
      </c:catAx>
      <c:valAx>
        <c:axId val="802110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211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'Data&amp;Graphs'!$Z$134</c:f>
              <c:strCache>
                <c:ptCount val="1"/>
                <c:pt idx="0">
                  <c:v>Average Q</c:v>
                </c:pt>
              </c:strCache>
            </c:strRef>
          </c:tx>
          <c:spPr>
            <a:ln w="28575" cap="rnd">
              <a:solidFill>
                <a:schemeClr val="accent1"/>
              </a:solidFill>
              <a:round/>
            </a:ln>
            <a:effectLst/>
          </c:spPr>
          <c:marker>
            <c:symbol val="none"/>
          </c:marker>
          <c:trendline>
            <c:spPr>
              <a:ln w="25400" cap="rnd">
                <a:solidFill>
                  <a:schemeClr val="tx1"/>
                </a:solidFill>
                <a:prstDash val="sysDot"/>
              </a:ln>
              <a:effectLst/>
            </c:spPr>
            <c:trendlineType val="exp"/>
            <c:dispRSqr val="0"/>
            <c:dispEq val="0"/>
          </c:trendline>
          <c:cat>
            <c:numRef>
              <c:f>'Data&amp;Graphs'!$AA$133:$AO$133</c:f>
              <c:numCache>
                <c:formatCode>General</c:formatCode>
                <c:ptCount val="15"/>
                <c:pt idx="0">
                  <c:v>2009</c:v>
                </c:pt>
                <c:pt idx="2">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f>'Data&amp;Graphs'!$AA$134:$AO$134</c:f>
              <c:numCache>
                <c:formatCode>0.00</c:formatCode>
                <c:ptCount val="15"/>
                <c:pt idx="0">
                  <c:v>2.4166666666666665</c:v>
                </c:pt>
                <c:pt idx="2">
                  <c:v>4</c:v>
                </c:pt>
                <c:pt idx="4">
                  <c:v>2.8333333333333335</c:v>
                </c:pt>
                <c:pt idx="5">
                  <c:v>3.0625</c:v>
                </c:pt>
                <c:pt idx="6">
                  <c:v>3.0714285714285716</c:v>
                </c:pt>
                <c:pt idx="7">
                  <c:v>4.333333333333333</c:v>
                </c:pt>
                <c:pt idx="8">
                  <c:v>4.833333333333333</c:v>
                </c:pt>
                <c:pt idx="9">
                  <c:v>3.5714285714285716</c:v>
                </c:pt>
                <c:pt idx="10">
                  <c:v>4.1428571428571432</c:v>
                </c:pt>
                <c:pt idx="11">
                  <c:v>2.625</c:v>
                </c:pt>
                <c:pt idx="12">
                  <c:v>3.3</c:v>
                </c:pt>
                <c:pt idx="13">
                  <c:v>3.3571428571428572</c:v>
                </c:pt>
                <c:pt idx="14">
                  <c:v>4.0909090909090908</c:v>
                </c:pt>
              </c:numCache>
            </c:numRef>
          </c:val>
          <c:smooth val="1"/>
          <c:extLst>
            <c:ext xmlns:c16="http://schemas.microsoft.com/office/drawing/2014/chart" uri="{C3380CC4-5D6E-409C-BE32-E72D297353CC}">
              <c16:uniqueId val="{00000000-353F-4880-8A69-425E332053DC}"/>
            </c:ext>
          </c:extLst>
        </c:ser>
        <c:dLbls>
          <c:showLegendKey val="0"/>
          <c:showVal val="0"/>
          <c:showCatName val="0"/>
          <c:showSerName val="0"/>
          <c:showPercent val="0"/>
          <c:showBubbleSize val="0"/>
        </c:dLbls>
        <c:smooth val="0"/>
        <c:axId val="1159785072"/>
        <c:axId val="1159780496"/>
      </c:lineChart>
      <c:catAx>
        <c:axId val="115978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9780496"/>
        <c:crosses val="autoZero"/>
        <c:auto val="1"/>
        <c:lblAlgn val="ctr"/>
        <c:lblOffset val="100"/>
        <c:noMultiLvlLbl val="0"/>
      </c:catAx>
      <c:valAx>
        <c:axId val="11597804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9785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Q%</a:t>
            </a:r>
          </a:p>
          <a:p>
            <a:pPr>
              <a:defRPr/>
            </a:pPr>
            <a:r>
              <a:rPr lang="en-GB"/>
              <a:t> per question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5.0478205270988577E-2"/>
          <c:y val="0.18138888888888888"/>
          <c:w val="0.93149335728865723"/>
          <c:h val="0.60530839895013122"/>
        </c:manualLayout>
      </c:layout>
      <c:lineChart>
        <c:grouping val="standard"/>
        <c:varyColors val="0"/>
        <c:ser>
          <c:idx val="0"/>
          <c:order val="0"/>
          <c:tx>
            <c:strRef>
              <c:f>'Data&amp;Graphs'!$AM$177</c:f>
              <c:strCache>
                <c:ptCount val="1"/>
                <c:pt idx="0">
                  <c:v>Q1</c:v>
                </c:pt>
              </c:strCache>
            </c:strRef>
          </c:tx>
          <c:spPr>
            <a:ln w="28575" cap="rnd">
              <a:solidFill>
                <a:schemeClr val="accent2">
                  <a:shade val="47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'Data&amp;Graphs'!$AM$178:$AM$190</c:f>
              <c:numCache>
                <c:formatCode>0.00</c:formatCode>
                <c:ptCount val="13"/>
                <c:pt idx="0">
                  <c:v>0.7857142857142857</c:v>
                </c:pt>
                <c:pt idx="1">
                  <c:v>1</c:v>
                </c:pt>
                <c:pt idx="2">
                  <c:v>0.7857142857142857</c:v>
                </c:pt>
                <c:pt idx="3">
                  <c:v>0.9375</c:v>
                </c:pt>
                <c:pt idx="4">
                  <c:v>0.8571428571428571</c:v>
                </c:pt>
                <c:pt idx="5">
                  <c:v>0.875</c:v>
                </c:pt>
                <c:pt idx="6">
                  <c:v>1</c:v>
                </c:pt>
                <c:pt idx="7">
                  <c:v>1</c:v>
                </c:pt>
                <c:pt idx="8">
                  <c:v>0.875</c:v>
                </c:pt>
                <c:pt idx="9">
                  <c:v>0.91666666666666663</c:v>
                </c:pt>
                <c:pt idx="10">
                  <c:v>0.86363636363636365</c:v>
                </c:pt>
                <c:pt idx="11">
                  <c:v>0.94444444444444442</c:v>
                </c:pt>
                <c:pt idx="12">
                  <c:v>0.96153846153846156</c:v>
                </c:pt>
              </c:numCache>
            </c:numRef>
          </c:val>
          <c:smooth val="0"/>
          <c:extLst>
            <c:ext xmlns:c16="http://schemas.microsoft.com/office/drawing/2014/chart" uri="{C3380CC4-5D6E-409C-BE32-E72D297353CC}">
              <c16:uniqueId val="{00000000-9891-47E4-B576-B77ECD126643}"/>
            </c:ext>
          </c:extLst>
        </c:ser>
        <c:ser>
          <c:idx val="1"/>
          <c:order val="1"/>
          <c:tx>
            <c:strRef>
              <c:f>'Data&amp;Graphs'!$AN$177</c:f>
              <c:strCache>
                <c:ptCount val="1"/>
                <c:pt idx="0">
                  <c:v>Q2</c:v>
                </c:pt>
              </c:strCache>
            </c:strRef>
          </c:tx>
          <c:spPr>
            <a:ln w="28575" cap="rnd">
              <a:solidFill>
                <a:schemeClr val="accent2">
                  <a:shade val="65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'Data&amp;Graphs'!$AN$178:$AN$190</c:f>
              <c:numCache>
                <c:formatCode>0.00</c:formatCode>
                <c:ptCount val="13"/>
                <c:pt idx="0">
                  <c:v>0.7857142857142857</c:v>
                </c:pt>
                <c:pt idx="1">
                  <c:v>1</c:v>
                </c:pt>
                <c:pt idx="2">
                  <c:v>0.9285714285714286</c:v>
                </c:pt>
                <c:pt idx="3">
                  <c:v>0.75</c:v>
                </c:pt>
                <c:pt idx="4">
                  <c:v>0.9285714285714286</c:v>
                </c:pt>
                <c:pt idx="5">
                  <c:v>0.9375</c:v>
                </c:pt>
                <c:pt idx="6">
                  <c:v>1</c:v>
                </c:pt>
                <c:pt idx="7">
                  <c:v>0.9285714285714286</c:v>
                </c:pt>
                <c:pt idx="8">
                  <c:v>1</c:v>
                </c:pt>
                <c:pt idx="9">
                  <c:v>0.75</c:v>
                </c:pt>
                <c:pt idx="10">
                  <c:v>0.86363636363636365</c:v>
                </c:pt>
                <c:pt idx="11">
                  <c:v>0.72222222222222221</c:v>
                </c:pt>
                <c:pt idx="12">
                  <c:v>0.84615384615384615</c:v>
                </c:pt>
              </c:numCache>
            </c:numRef>
          </c:val>
          <c:smooth val="0"/>
          <c:extLst>
            <c:ext xmlns:c16="http://schemas.microsoft.com/office/drawing/2014/chart" uri="{C3380CC4-5D6E-409C-BE32-E72D297353CC}">
              <c16:uniqueId val="{00000001-9891-47E4-B576-B77ECD126643}"/>
            </c:ext>
          </c:extLst>
        </c:ser>
        <c:ser>
          <c:idx val="2"/>
          <c:order val="2"/>
          <c:tx>
            <c:strRef>
              <c:f>'Data&amp;Graphs'!$AO$177</c:f>
              <c:strCache>
                <c:ptCount val="1"/>
                <c:pt idx="0">
                  <c:v>Q3</c:v>
                </c:pt>
              </c:strCache>
            </c:strRef>
          </c:tx>
          <c:spPr>
            <a:ln w="28575" cap="rnd">
              <a:solidFill>
                <a:schemeClr val="accent2">
                  <a:shade val="82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'Data&amp;Graphs'!$AO$178:$AO$190</c:f>
              <c:numCache>
                <c:formatCode>0.00</c:formatCode>
                <c:ptCount val="13"/>
                <c:pt idx="0">
                  <c:v>0.35714285714285715</c:v>
                </c:pt>
                <c:pt idx="1">
                  <c:v>1</c:v>
                </c:pt>
                <c:pt idx="2">
                  <c:v>0.6428571428571429</c:v>
                </c:pt>
                <c:pt idx="3">
                  <c:v>0.5</c:v>
                </c:pt>
                <c:pt idx="4">
                  <c:v>0.5714285714285714</c:v>
                </c:pt>
                <c:pt idx="5">
                  <c:v>0.6875</c:v>
                </c:pt>
                <c:pt idx="6">
                  <c:v>1</c:v>
                </c:pt>
                <c:pt idx="7">
                  <c:v>0.5714285714285714</c:v>
                </c:pt>
                <c:pt idx="8">
                  <c:v>0.8125</c:v>
                </c:pt>
                <c:pt idx="9">
                  <c:v>0.5</c:v>
                </c:pt>
                <c:pt idx="10">
                  <c:v>0.68181818181818177</c:v>
                </c:pt>
                <c:pt idx="11">
                  <c:v>0.72222222222222221</c:v>
                </c:pt>
                <c:pt idx="12">
                  <c:v>0.69230769230769229</c:v>
                </c:pt>
              </c:numCache>
            </c:numRef>
          </c:val>
          <c:smooth val="0"/>
          <c:extLst>
            <c:ext xmlns:c16="http://schemas.microsoft.com/office/drawing/2014/chart" uri="{C3380CC4-5D6E-409C-BE32-E72D297353CC}">
              <c16:uniqueId val="{00000002-9891-47E4-B576-B77ECD126643}"/>
            </c:ext>
          </c:extLst>
        </c:ser>
        <c:ser>
          <c:idx val="3"/>
          <c:order val="3"/>
          <c:tx>
            <c:strRef>
              <c:f>'Data&amp;Graphs'!$AP$177</c:f>
              <c:strCache>
                <c:ptCount val="1"/>
                <c:pt idx="0">
                  <c:v>Q4</c:v>
                </c:pt>
              </c:strCache>
            </c:strRef>
          </c:tx>
          <c:spPr>
            <a:ln w="28575" cap="rnd">
              <a:solidFill>
                <a:schemeClr val="accent2"/>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'Data&amp;Graphs'!$AP$178:$AP$190</c:f>
              <c:numCache>
                <c:formatCode>0.00</c:formatCode>
                <c:ptCount val="13"/>
                <c:pt idx="0">
                  <c:v>0.42857142857142855</c:v>
                </c:pt>
                <c:pt idx="1">
                  <c:v>0.75</c:v>
                </c:pt>
                <c:pt idx="2">
                  <c:v>0.5</c:v>
                </c:pt>
                <c:pt idx="3">
                  <c:v>0.5</c:v>
                </c:pt>
                <c:pt idx="4">
                  <c:v>0.42857142857142855</c:v>
                </c:pt>
                <c:pt idx="5">
                  <c:v>0.8125</c:v>
                </c:pt>
                <c:pt idx="6">
                  <c:v>0.9</c:v>
                </c:pt>
                <c:pt idx="7">
                  <c:v>0.6428571428571429</c:v>
                </c:pt>
                <c:pt idx="8">
                  <c:v>0.6875</c:v>
                </c:pt>
                <c:pt idx="9">
                  <c:v>0.5</c:v>
                </c:pt>
                <c:pt idx="10">
                  <c:v>0.54545454545454541</c:v>
                </c:pt>
                <c:pt idx="11">
                  <c:v>0.55555555555555558</c:v>
                </c:pt>
                <c:pt idx="12">
                  <c:v>0.76923076923076927</c:v>
                </c:pt>
              </c:numCache>
            </c:numRef>
          </c:val>
          <c:smooth val="0"/>
          <c:extLst>
            <c:ext xmlns:c16="http://schemas.microsoft.com/office/drawing/2014/chart" uri="{C3380CC4-5D6E-409C-BE32-E72D297353CC}">
              <c16:uniqueId val="{00000003-9891-47E4-B576-B77ECD126643}"/>
            </c:ext>
          </c:extLst>
        </c:ser>
        <c:ser>
          <c:idx val="4"/>
          <c:order val="4"/>
          <c:tx>
            <c:strRef>
              <c:f>'Data&amp;Graphs'!$AQ$177</c:f>
              <c:strCache>
                <c:ptCount val="1"/>
                <c:pt idx="0">
                  <c:v>Q5</c:v>
                </c:pt>
              </c:strCache>
            </c:strRef>
          </c:tx>
          <c:spPr>
            <a:ln w="28575" cap="rnd">
              <a:solidFill>
                <a:schemeClr val="accent2">
                  <a:tint val="83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'Data&amp;Graphs'!$AQ$178:$AQ$190</c:f>
              <c:numCache>
                <c:formatCode>0.00</c:formatCode>
                <c:ptCount val="13"/>
                <c:pt idx="0">
                  <c:v>0</c:v>
                </c:pt>
                <c:pt idx="1">
                  <c:v>0</c:v>
                </c:pt>
                <c:pt idx="2">
                  <c:v>0</c:v>
                </c:pt>
                <c:pt idx="3">
                  <c:v>6.25E-2</c:v>
                </c:pt>
                <c:pt idx="4">
                  <c:v>0.14285714285714285</c:v>
                </c:pt>
                <c:pt idx="5">
                  <c:v>0.375</c:v>
                </c:pt>
                <c:pt idx="6">
                  <c:v>0.4</c:v>
                </c:pt>
                <c:pt idx="7">
                  <c:v>0.14285714285714285</c:v>
                </c:pt>
                <c:pt idx="8">
                  <c:v>0.25</c:v>
                </c:pt>
                <c:pt idx="9">
                  <c:v>0</c:v>
                </c:pt>
                <c:pt idx="10">
                  <c:v>4.5454545454545456E-2</c:v>
                </c:pt>
                <c:pt idx="11">
                  <c:v>0.22222222222222221</c:v>
                </c:pt>
                <c:pt idx="12">
                  <c:v>0.23076923076923078</c:v>
                </c:pt>
              </c:numCache>
            </c:numRef>
          </c:val>
          <c:smooth val="0"/>
          <c:extLst>
            <c:ext xmlns:c16="http://schemas.microsoft.com/office/drawing/2014/chart" uri="{C3380CC4-5D6E-409C-BE32-E72D297353CC}">
              <c16:uniqueId val="{00000004-9891-47E4-B576-B77ECD126643}"/>
            </c:ext>
          </c:extLst>
        </c:ser>
        <c:ser>
          <c:idx val="5"/>
          <c:order val="5"/>
          <c:tx>
            <c:strRef>
              <c:f>'Data&amp;Graphs'!$AR$177</c:f>
              <c:strCache>
                <c:ptCount val="1"/>
                <c:pt idx="0">
                  <c:v>Q6</c:v>
                </c:pt>
              </c:strCache>
            </c:strRef>
          </c:tx>
          <c:spPr>
            <a:ln w="28575" cap="rnd">
              <a:solidFill>
                <a:schemeClr val="accent2">
                  <a:tint val="65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'Data&amp;Graphs'!$AR$178:$AR$190</c:f>
              <c:numCache>
                <c:formatCode>0.00</c:formatCode>
                <c:ptCount val="13"/>
                <c:pt idx="0">
                  <c:v>0</c:v>
                </c:pt>
                <c:pt idx="1">
                  <c:v>0.25</c:v>
                </c:pt>
                <c:pt idx="2">
                  <c:v>0.14285714285714285</c:v>
                </c:pt>
                <c:pt idx="3">
                  <c:v>0.3125</c:v>
                </c:pt>
                <c:pt idx="4">
                  <c:v>0.14285714285714285</c:v>
                </c:pt>
                <c:pt idx="5">
                  <c:v>0.5</c:v>
                </c:pt>
                <c:pt idx="6">
                  <c:v>0.6</c:v>
                </c:pt>
                <c:pt idx="7">
                  <c:v>0.2857142857142857</c:v>
                </c:pt>
                <c:pt idx="8">
                  <c:v>0.3125</c:v>
                </c:pt>
                <c:pt idx="9">
                  <c:v>8.3333333333333329E-2</c:v>
                </c:pt>
                <c:pt idx="10">
                  <c:v>0.27272727272727271</c:v>
                </c:pt>
                <c:pt idx="11">
                  <c:v>0.27777777777777779</c:v>
                </c:pt>
                <c:pt idx="12">
                  <c:v>0.57692307692307687</c:v>
                </c:pt>
              </c:numCache>
            </c:numRef>
          </c:val>
          <c:smooth val="0"/>
          <c:extLst>
            <c:ext xmlns:c16="http://schemas.microsoft.com/office/drawing/2014/chart" uri="{C3380CC4-5D6E-409C-BE32-E72D297353CC}">
              <c16:uniqueId val="{00000005-9891-47E4-B576-B77ECD126643}"/>
            </c:ext>
          </c:extLst>
        </c:ser>
        <c:ser>
          <c:idx val="6"/>
          <c:order val="6"/>
          <c:tx>
            <c:strRef>
              <c:f>'Data&amp;Graphs'!$AS$177</c:f>
              <c:strCache>
                <c:ptCount val="1"/>
                <c:pt idx="0">
                  <c:v>QSUM</c:v>
                </c:pt>
              </c:strCache>
            </c:strRef>
          </c:tx>
          <c:spPr>
            <a:ln w="28575" cap="rnd">
              <a:solidFill>
                <a:srgbClr val="FF0000"/>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'Data&amp;Graphs'!$AS$178:$AS$190</c:f>
              <c:numCache>
                <c:formatCode>0.00</c:formatCode>
                <c:ptCount val="13"/>
                <c:pt idx="0">
                  <c:v>0.39285714285714285</c:v>
                </c:pt>
                <c:pt idx="1">
                  <c:v>0.66666666666666663</c:v>
                </c:pt>
                <c:pt idx="2">
                  <c:v>0.5</c:v>
                </c:pt>
                <c:pt idx="3">
                  <c:v>0.51041666666666663</c:v>
                </c:pt>
                <c:pt idx="4">
                  <c:v>0.51190476190476197</c:v>
                </c:pt>
                <c:pt idx="5">
                  <c:v>0.69791666666666663</c:v>
                </c:pt>
                <c:pt idx="6">
                  <c:v>0.81666666666666676</c:v>
                </c:pt>
                <c:pt idx="7">
                  <c:v>0.59523809523809523</c:v>
                </c:pt>
                <c:pt idx="8">
                  <c:v>0.65625</c:v>
                </c:pt>
                <c:pt idx="9">
                  <c:v>0.45833333333333331</c:v>
                </c:pt>
                <c:pt idx="10">
                  <c:v>0.54545454545454553</c:v>
                </c:pt>
                <c:pt idx="11">
                  <c:v>0.57407407407407407</c:v>
                </c:pt>
                <c:pt idx="12">
                  <c:v>0.6794871794871794</c:v>
                </c:pt>
              </c:numCache>
            </c:numRef>
          </c:val>
          <c:smooth val="0"/>
          <c:extLst>
            <c:ext xmlns:c16="http://schemas.microsoft.com/office/drawing/2014/chart" uri="{C3380CC4-5D6E-409C-BE32-E72D297353CC}">
              <c16:uniqueId val="{00000000-BD86-4D43-9700-ADBA99A6485A}"/>
            </c:ext>
          </c:extLst>
        </c:ser>
        <c:dLbls>
          <c:showLegendKey val="0"/>
          <c:showVal val="0"/>
          <c:showCatName val="0"/>
          <c:showSerName val="0"/>
          <c:showPercent val="0"/>
          <c:showBubbleSize val="0"/>
        </c:dLbls>
        <c:smooth val="0"/>
        <c:axId val="1250063200"/>
        <c:axId val="1250054464"/>
      </c:lineChart>
      <c:catAx>
        <c:axId val="125006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50054464"/>
        <c:crosses val="autoZero"/>
        <c:auto val="1"/>
        <c:lblAlgn val="ctr"/>
        <c:lblOffset val="100"/>
        <c:noMultiLvlLbl val="0"/>
      </c:catAx>
      <c:valAx>
        <c:axId val="1250054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5006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5"/>
          <c:order val="5"/>
          <c:tx>
            <c:strRef>
              <c:f>'Data&amp;Graphs'!$I$13</c:f>
              <c:strCache>
                <c:ptCount val="1"/>
                <c:pt idx="0">
                  <c:v>Relative Total</c:v>
                </c:pt>
              </c:strCache>
            </c:strRef>
          </c:tx>
          <c:spPr>
            <a:ln w="28575" cap="rnd">
              <a:solidFill>
                <a:schemeClr val="accent6"/>
              </a:solidFill>
              <a:round/>
            </a:ln>
            <a:effectLst/>
          </c:spPr>
          <c:marker>
            <c:symbol val="none"/>
          </c:marker>
          <c:trendline>
            <c:spPr>
              <a:ln w="25400" cap="rnd">
                <a:solidFill>
                  <a:schemeClr val="tx1"/>
                </a:solidFill>
                <a:prstDash val="sysDot"/>
              </a:ln>
              <a:effectLst/>
            </c:spPr>
            <c:trendlineType val="linear"/>
            <c:dispRSqr val="0"/>
            <c:dispEq val="0"/>
          </c:trendline>
          <c:cat>
            <c:numRef>
              <c:f>'Data&amp;Graphs'!$C$14:$C$31</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'Data&amp;Graphs'!$I$14:$I$31</c:f>
              <c:numCache>
                <c:formatCode>0.00</c:formatCode>
                <c:ptCount val="18"/>
                <c:pt idx="5">
                  <c:v>1</c:v>
                </c:pt>
                <c:pt idx="6">
                  <c:v>0.2857142857142857</c:v>
                </c:pt>
                <c:pt idx="7">
                  <c:v>1</c:v>
                </c:pt>
                <c:pt idx="8">
                  <c:v>1.1428571428571428</c:v>
                </c:pt>
                <c:pt idx="9">
                  <c:v>1</c:v>
                </c:pt>
                <c:pt idx="10">
                  <c:v>1.1428571428571428</c:v>
                </c:pt>
                <c:pt idx="11">
                  <c:v>0.7142857142857143</c:v>
                </c:pt>
                <c:pt idx="12">
                  <c:v>1</c:v>
                </c:pt>
                <c:pt idx="13">
                  <c:v>1.1428571428571428</c:v>
                </c:pt>
                <c:pt idx="14">
                  <c:v>0.8571428571428571</c:v>
                </c:pt>
                <c:pt idx="15">
                  <c:v>1.5714285714285714</c:v>
                </c:pt>
                <c:pt idx="16">
                  <c:v>1.2857142857142858</c:v>
                </c:pt>
                <c:pt idx="17">
                  <c:v>1.8571428571428572</c:v>
                </c:pt>
              </c:numCache>
            </c:numRef>
          </c:val>
          <c:smooth val="1"/>
          <c:extLst>
            <c:ext xmlns:c16="http://schemas.microsoft.com/office/drawing/2014/chart" uri="{C3380CC4-5D6E-409C-BE32-E72D297353CC}">
              <c16:uniqueId val="{00000005-B713-43C3-B9A6-232F2488D739}"/>
            </c:ext>
          </c:extLst>
        </c:ser>
        <c:ser>
          <c:idx val="6"/>
          <c:order val="6"/>
          <c:tx>
            <c:strRef>
              <c:f>'Data&amp;Graphs'!$J$13</c:f>
              <c:strCache>
                <c:ptCount val="1"/>
                <c:pt idx="0">
                  <c:v>Relative Total Apostolos</c:v>
                </c:pt>
              </c:strCache>
            </c:strRef>
          </c:tx>
          <c:spPr>
            <a:ln w="28575" cap="rnd">
              <a:solidFill>
                <a:schemeClr val="accent1">
                  <a:lumMod val="60000"/>
                </a:schemeClr>
              </a:solidFill>
              <a:round/>
            </a:ln>
            <a:effectLst/>
          </c:spPr>
          <c:marker>
            <c:symbol val="none"/>
          </c:marker>
          <c:cat>
            <c:numRef>
              <c:f>'Data&amp;Graphs'!$C$14:$C$31</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'Data&amp;Graphs'!$J$14:$J$31</c:f>
              <c:numCache>
                <c:formatCode>0.00</c:formatCode>
                <c:ptCount val="18"/>
                <c:pt idx="0">
                  <c:v>1</c:v>
                </c:pt>
                <c:pt idx="1">
                  <c:v>0.6</c:v>
                </c:pt>
                <c:pt idx="2">
                  <c:v>0</c:v>
                </c:pt>
                <c:pt idx="3">
                  <c:v>0.6</c:v>
                </c:pt>
                <c:pt idx="4">
                  <c:v>1</c:v>
                </c:pt>
                <c:pt idx="5">
                  <c:v>1.6</c:v>
                </c:pt>
              </c:numCache>
            </c:numRef>
          </c:val>
          <c:smooth val="1"/>
          <c:extLst>
            <c:ext xmlns:c16="http://schemas.microsoft.com/office/drawing/2014/chart" uri="{C3380CC4-5D6E-409C-BE32-E72D297353CC}">
              <c16:uniqueId val="{00000006-B713-43C3-B9A6-232F2488D739}"/>
            </c:ext>
          </c:extLst>
        </c:ser>
        <c:dLbls>
          <c:showLegendKey val="0"/>
          <c:showVal val="0"/>
          <c:showCatName val="0"/>
          <c:showSerName val="0"/>
          <c:showPercent val="0"/>
          <c:showBubbleSize val="0"/>
        </c:dLbls>
        <c:smooth val="0"/>
        <c:axId val="960294304"/>
        <c:axId val="960283072"/>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none"/>
                </c:marker>
                <c:cat>
                  <c:numRef>
                    <c:extLst>
                      <c:ex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c:ext uri="{02D57815-91ED-43cb-92C2-25804820EDAC}">
                        <c15:formulaRef>
                          <c15:sqref>'Data&amp;Graphs'!$D$14:$D$31</c15:sqref>
                        </c15:formulaRef>
                      </c:ext>
                    </c:extLst>
                    <c:numCache>
                      <c:formatCode>General</c:formatCode>
                      <c:ptCount val="18"/>
                      <c:pt idx="5">
                        <c:v>0</c:v>
                      </c:pt>
                      <c:pt idx="6">
                        <c:v>0</c:v>
                      </c:pt>
                      <c:pt idx="7">
                        <c:v>3</c:v>
                      </c:pt>
                      <c:pt idx="8">
                        <c:v>2</c:v>
                      </c:pt>
                      <c:pt idx="9">
                        <c:v>2</c:v>
                      </c:pt>
                      <c:pt idx="10">
                        <c:v>1</c:v>
                      </c:pt>
                      <c:pt idx="11">
                        <c:v>1</c:v>
                      </c:pt>
                      <c:pt idx="12">
                        <c:v>2</c:v>
                      </c:pt>
                      <c:pt idx="13">
                        <c:v>5</c:v>
                      </c:pt>
                      <c:pt idx="14">
                        <c:v>2</c:v>
                      </c:pt>
                      <c:pt idx="15">
                        <c:v>3</c:v>
                      </c:pt>
                      <c:pt idx="16">
                        <c:v>3</c:v>
                      </c:pt>
                      <c:pt idx="17">
                        <c:v>5</c:v>
                      </c:pt>
                    </c:numCache>
                  </c:numRef>
                </c:val>
                <c:smooth val="0"/>
                <c:extLst>
                  <c:ext xmlns:c16="http://schemas.microsoft.com/office/drawing/2014/chart" uri="{C3380CC4-5D6E-409C-BE32-E72D297353CC}">
                    <c16:uniqueId val="{00000000-B713-43C3-B9A6-232F2488D73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'Data&amp;Graphs'!$E$14:$E$31</c15:sqref>
                        </c15:formulaRef>
                      </c:ext>
                    </c:extLst>
                    <c:numCache>
                      <c:formatCode>General</c:formatCode>
                      <c:ptCount val="18"/>
                      <c:pt idx="5">
                        <c:v>5</c:v>
                      </c:pt>
                      <c:pt idx="6">
                        <c:v>2</c:v>
                      </c:pt>
                      <c:pt idx="7">
                        <c:v>4</c:v>
                      </c:pt>
                      <c:pt idx="8">
                        <c:v>5</c:v>
                      </c:pt>
                      <c:pt idx="9">
                        <c:v>3</c:v>
                      </c:pt>
                      <c:pt idx="10">
                        <c:v>7</c:v>
                      </c:pt>
                      <c:pt idx="11">
                        <c:v>3</c:v>
                      </c:pt>
                      <c:pt idx="12">
                        <c:v>4</c:v>
                      </c:pt>
                      <c:pt idx="13">
                        <c:v>3</c:v>
                      </c:pt>
                      <c:pt idx="14">
                        <c:v>4</c:v>
                      </c:pt>
                      <c:pt idx="15">
                        <c:v>7</c:v>
                      </c:pt>
                      <c:pt idx="16">
                        <c:v>6</c:v>
                      </c:pt>
                      <c:pt idx="17">
                        <c:v>8</c:v>
                      </c:pt>
                    </c:numCache>
                  </c:numRef>
                </c:val>
                <c:smooth val="0"/>
                <c:extLst xmlns:c15="http://schemas.microsoft.com/office/drawing/2012/chart">
                  <c:ext xmlns:c16="http://schemas.microsoft.com/office/drawing/2014/chart" uri="{C3380CC4-5D6E-409C-BE32-E72D297353CC}">
                    <c16:uniqueId val="{00000001-B713-43C3-B9A6-232F2488D73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'Data&amp;Graphs'!$F$14:$F$31</c15:sqref>
                        </c15:formulaRef>
                      </c:ext>
                    </c:extLst>
                    <c:numCache>
                      <c:formatCode>General</c:formatCode>
                      <c:ptCount val="18"/>
                      <c:pt idx="5">
                        <c:v>2</c:v>
                      </c:pt>
                      <c:pt idx="6">
                        <c:v>0</c:v>
                      </c:pt>
                      <c:pt idx="7">
                        <c:v>0</c:v>
                      </c:pt>
                      <c:pt idx="8">
                        <c:v>1</c:v>
                      </c:pt>
                      <c:pt idx="9">
                        <c:v>2</c:v>
                      </c:pt>
                      <c:pt idx="10">
                        <c:v>0</c:v>
                      </c:pt>
                      <c:pt idx="11">
                        <c:v>1</c:v>
                      </c:pt>
                      <c:pt idx="12">
                        <c:v>1</c:v>
                      </c:pt>
                      <c:pt idx="13">
                        <c:v>0</c:v>
                      </c:pt>
                      <c:pt idx="14">
                        <c:v>0</c:v>
                      </c:pt>
                      <c:pt idx="15">
                        <c:v>1</c:v>
                      </c:pt>
                      <c:pt idx="16">
                        <c:v>0</c:v>
                      </c:pt>
                      <c:pt idx="17">
                        <c:v>0</c:v>
                      </c:pt>
                    </c:numCache>
                  </c:numRef>
                </c:val>
                <c:smooth val="0"/>
                <c:extLst xmlns:c15="http://schemas.microsoft.com/office/drawing/2012/chart">
                  <c:ext xmlns:c16="http://schemas.microsoft.com/office/drawing/2014/chart" uri="{C3380CC4-5D6E-409C-BE32-E72D297353CC}">
                    <c16:uniqueId val="{00000002-B713-43C3-B9A6-232F2488D73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'Data&amp;Graphs'!$G$13</c15:sqref>
                        </c15:formulaRef>
                      </c:ext>
                    </c:extLst>
                    <c:strCache>
                      <c:ptCount val="1"/>
                      <c:pt idx="0">
                        <c:v>Total</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'Data&amp;Graphs'!$G$14:$G$31</c15:sqref>
                        </c15:formulaRef>
                      </c:ext>
                    </c:extLst>
                    <c:numCache>
                      <c:formatCode>General</c:formatCode>
                      <c:ptCount val="18"/>
                      <c:pt idx="5">
                        <c:v>7</c:v>
                      </c:pt>
                      <c:pt idx="6">
                        <c:v>2</c:v>
                      </c:pt>
                      <c:pt idx="7">
                        <c:v>7</c:v>
                      </c:pt>
                      <c:pt idx="8">
                        <c:v>8</c:v>
                      </c:pt>
                      <c:pt idx="9">
                        <c:v>7</c:v>
                      </c:pt>
                      <c:pt idx="10">
                        <c:v>8</c:v>
                      </c:pt>
                      <c:pt idx="11">
                        <c:v>5</c:v>
                      </c:pt>
                      <c:pt idx="12">
                        <c:v>7</c:v>
                      </c:pt>
                      <c:pt idx="13">
                        <c:v>8</c:v>
                      </c:pt>
                      <c:pt idx="14">
                        <c:v>6</c:v>
                      </c:pt>
                      <c:pt idx="15">
                        <c:v>11</c:v>
                      </c:pt>
                      <c:pt idx="16">
                        <c:v>9</c:v>
                      </c:pt>
                      <c:pt idx="17">
                        <c:v>13</c:v>
                      </c:pt>
                    </c:numCache>
                  </c:numRef>
                </c:val>
                <c:smooth val="0"/>
                <c:extLst xmlns:c15="http://schemas.microsoft.com/office/drawing/2012/chart">
                  <c:ext xmlns:c16="http://schemas.microsoft.com/office/drawing/2014/chart" uri="{C3380CC4-5D6E-409C-BE32-E72D297353CC}">
                    <c16:uniqueId val="{00000003-B713-43C3-B9A6-232F2488D73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'Data&amp;Graphs'!$H$13</c15:sqref>
                        </c15:formulaRef>
                      </c:ext>
                    </c:extLst>
                    <c:strCache>
                      <c:ptCount val="1"/>
                      <c:pt idx="0">
                        <c:v>Apostolos</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'Data&amp;Graphs'!$H$14:$H$31</c15:sqref>
                        </c15:formulaRef>
                      </c:ext>
                    </c:extLst>
                    <c:numCache>
                      <c:formatCode>General</c:formatCode>
                      <c:ptCount val="18"/>
                      <c:pt idx="0">
                        <c:v>5</c:v>
                      </c:pt>
                      <c:pt idx="1">
                        <c:v>3</c:v>
                      </c:pt>
                      <c:pt idx="2">
                        <c:v>0</c:v>
                      </c:pt>
                      <c:pt idx="3">
                        <c:v>3</c:v>
                      </c:pt>
                      <c:pt idx="4">
                        <c:v>5</c:v>
                      </c:pt>
                      <c:pt idx="5">
                        <c:v>8</c:v>
                      </c:pt>
                    </c:numCache>
                  </c:numRef>
                </c:val>
                <c:smooth val="0"/>
                <c:extLst xmlns:c15="http://schemas.microsoft.com/office/drawing/2012/chart">
                  <c:ext xmlns:c16="http://schemas.microsoft.com/office/drawing/2014/chart" uri="{C3380CC4-5D6E-409C-BE32-E72D297353CC}">
                    <c16:uniqueId val="{00000004-B713-43C3-B9A6-232F2488D739}"/>
                  </c:ext>
                </c:extLst>
              </c15:ser>
            </c15:filteredLineSeries>
          </c:ext>
        </c:extLst>
      </c:lineChart>
      <c:catAx>
        <c:axId val="96029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60283072"/>
        <c:crosses val="autoZero"/>
        <c:auto val="1"/>
        <c:lblAlgn val="ctr"/>
        <c:lblOffset val="100"/>
        <c:noMultiLvlLbl val="0"/>
      </c:catAx>
      <c:valAx>
        <c:axId val="960283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6029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1"/>
          <c:tx>
            <c:strRef>
              <c:f>'Data&amp;Graphs'!$AS$63</c:f>
              <c:strCache>
                <c:ptCount val="1"/>
                <c:pt idx="0">
                  <c:v>Percentage</c:v>
                </c:pt>
              </c:strCache>
            </c:strRef>
          </c:tx>
          <c:spPr>
            <a:solidFill>
              <a:schemeClr val="accent2"/>
            </a:solidFill>
            <a:ln>
              <a:noFill/>
            </a:ln>
            <a:effectLst/>
          </c:spPr>
          <c:invertIfNegative val="0"/>
          <c:cat>
            <c:strRef>
              <c:f>'Data&amp;Graphs'!$AP$64:$AP$83</c:f>
              <c:strCache>
                <c:ptCount val="20"/>
                <c:pt idx="0">
                  <c:v>5.1.1</c:v>
                </c:pt>
                <c:pt idx="1">
                  <c:v>5.1.2</c:v>
                </c:pt>
                <c:pt idx="2">
                  <c:v>5.1.3</c:v>
                </c:pt>
                <c:pt idx="3">
                  <c:v>5.1.4</c:v>
                </c:pt>
                <c:pt idx="4">
                  <c:v>5.2.1</c:v>
                </c:pt>
                <c:pt idx="5">
                  <c:v>5.2.2</c:v>
                </c:pt>
                <c:pt idx="6">
                  <c:v>5.2.3</c:v>
                </c:pt>
                <c:pt idx="7">
                  <c:v>5.2.4</c:v>
                </c:pt>
                <c:pt idx="8">
                  <c:v>5.2.5</c:v>
                </c:pt>
                <c:pt idx="9">
                  <c:v>5.2.6</c:v>
                </c:pt>
                <c:pt idx="10">
                  <c:v>5.2.7</c:v>
                </c:pt>
                <c:pt idx="11">
                  <c:v>5.2.8</c:v>
                </c:pt>
                <c:pt idx="12">
                  <c:v>5.2.9</c:v>
                </c:pt>
                <c:pt idx="13">
                  <c:v>5.3.1</c:v>
                </c:pt>
                <c:pt idx="14">
                  <c:v>5.3.2</c:v>
                </c:pt>
                <c:pt idx="15">
                  <c:v>5.3.3</c:v>
                </c:pt>
                <c:pt idx="16">
                  <c:v>5.3.4</c:v>
                </c:pt>
                <c:pt idx="17">
                  <c:v>5.3.5</c:v>
                </c:pt>
                <c:pt idx="18">
                  <c:v>5.3.6</c:v>
                </c:pt>
                <c:pt idx="19">
                  <c:v>5.3.7</c:v>
                </c:pt>
              </c:strCache>
            </c:strRef>
          </c:cat>
          <c:val>
            <c:numRef>
              <c:f>'Data&amp;Graphs'!$AS$64:$AS$83</c:f>
              <c:numCache>
                <c:formatCode>0.00%</c:formatCode>
                <c:ptCount val="20"/>
                <c:pt idx="0">
                  <c:v>4.0816326530612242E-2</c:v>
                </c:pt>
                <c:pt idx="1">
                  <c:v>0.14285714285714285</c:v>
                </c:pt>
                <c:pt idx="2">
                  <c:v>2.0408163265306121E-2</c:v>
                </c:pt>
                <c:pt idx="3">
                  <c:v>3.0612244897959183E-2</c:v>
                </c:pt>
                <c:pt idx="4">
                  <c:v>0</c:v>
                </c:pt>
                <c:pt idx="5">
                  <c:v>1.020408163265306E-2</c:v>
                </c:pt>
                <c:pt idx="6">
                  <c:v>0</c:v>
                </c:pt>
                <c:pt idx="7">
                  <c:v>3.0612244897959183E-2</c:v>
                </c:pt>
                <c:pt idx="8">
                  <c:v>2.0408163265306121E-2</c:v>
                </c:pt>
                <c:pt idx="9">
                  <c:v>3.0612244897959183E-2</c:v>
                </c:pt>
                <c:pt idx="10">
                  <c:v>0</c:v>
                </c:pt>
                <c:pt idx="11">
                  <c:v>0</c:v>
                </c:pt>
                <c:pt idx="12">
                  <c:v>0</c:v>
                </c:pt>
                <c:pt idx="13">
                  <c:v>0.14285714285714285</c:v>
                </c:pt>
                <c:pt idx="14">
                  <c:v>0.1326530612244898</c:v>
                </c:pt>
                <c:pt idx="15">
                  <c:v>9.1836734693877556E-2</c:v>
                </c:pt>
                <c:pt idx="16">
                  <c:v>0.26530612244897961</c:v>
                </c:pt>
                <c:pt idx="17">
                  <c:v>4.0816326530612242E-2</c:v>
                </c:pt>
                <c:pt idx="18">
                  <c:v>0</c:v>
                </c:pt>
                <c:pt idx="19">
                  <c:v>0</c:v>
                </c:pt>
              </c:numCache>
            </c:numRef>
          </c:val>
          <c:extLst>
            <c:ext xmlns:c16="http://schemas.microsoft.com/office/drawing/2014/chart" uri="{C3380CC4-5D6E-409C-BE32-E72D297353CC}">
              <c16:uniqueId val="{00000001-409A-4EEA-9EB7-C60200FD34C3}"/>
            </c:ext>
          </c:extLst>
        </c:ser>
        <c:dLbls>
          <c:showLegendKey val="0"/>
          <c:showVal val="0"/>
          <c:showCatName val="0"/>
          <c:showSerName val="0"/>
          <c:showPercent val="0"/>
          <c:showBubbleSize val="0"/>
        </c:dLbls>
        <c:gapWidth val="219"/>
        <c:overlap val="-27"/>
        <c:axId val="1076484576"/>
        <c:axId val="1076485408"/>
        <c:extLst>
          <c:ext xmlns:c15="http://schemas.microsoft.com/office/drawing/2012/chart" uri="{02D57815-91ED-43cb-92C2-25804820EDAC}">
            <c15:filteredBarSeries>
              <c15:ser>
                <c:idx val="0"/>
                <c:order val="0"/>
                <c:tx>
                  <c:strRef>
                    <c:extLst>
                      <c:ext uri="{02D57815-91ED-43cb-92C2-25804820EDAC}">
                        <c15:formulaRef>
                          <c15:sqref>'Data&amp;Graphs'!$AR$63</c15:sqref>
                        </c15:formulaRef>
                      </c:ext>
                    </c:extLst>
                    <c:strCache>
                      <c:ptCount val="1"/>
                      <c:pt idx="0">
                        <c:v>Publications</c:v>
                      </c:pt>
                    </c:strCache>
                  </c:strRef>
                </c:tx>
                <c:spPr>
                  <a:solidFill>
                    <a:schemeClr val="accent1"/>
                  </a:solidFill>
                  <a:ln>
                    <a:noFill/>
                  </a:ln>
                  <a:effectLst/>
                </c:spPr>
                <c:invertIfNegative val="0"/>
                <c:cat>
                  <c:strRef>
                    <c:extLst>
                      <c:ext uri="{02D57815-91ED-43cb-92C2-25804820EDAC}">
                        <c15:formulaRef>
                          <c15:sqref>'Data&amp;Graphs'!$AP$64:$AP$83</c15:sqref>
                        </c15:formulaRef>
                      </c:ext>
                    </c:extLst>
                    <c:strCache>
                      <c:ptCount val="20"/>
                      <c:pt idx="0">
                        <c:v>5.1.1</c:v>
                      </c:pt>
                      <c:pt idx="1">
                        <c:v>5.1.2</c:v>
                      </c:pt>
                      <c:pt idx="2">
                        <c:v>5.1.3</c:v>
                      </c:pt>
                      <c:pt idx="3">
                        <c:v>5.1.4</c:v>
                      </c:pt>
                      <c:pt idx="4">
                        <c:v>5.2.1</c:v>
                      </c:pt>
                      <c:pt idx="5">
                        <c:v>5.2.2</c:v>
                      </c:pt>
                      <c:pt idx="6">
                        <c:v>5.2.3</c:v>
                      </c:pt>
                      <c:pt idx="7">
                        <c:v>5.2.4</c:v>
                      </c:pt>
                      <c:pt idx="8">
                        <c:v>5.2.5</c:v>
                      </c:pt>
                      <c:pt idx="9">
                        <c:v>5.2.6</c:v>
                      </c:pt>
                      <c:pt idx="10">
                        <c:v>5.2.7</c:v>
                      </c:pt>
                      <c:pt idx="11">
                        <c:v>5.2.8</c:v>
                      </c:pt>
                      <c:pt idx="12">
                        <c:v>5.2.9</c:v>
                      </c:pt>
                      <c:pt idx="13">
                        <c:v>5.3.1</c:v>
                      </c:pt>
                      <c:pt idx="14">
                        <c:v>5.3.2</c:v>
                      </c:pt>
                      <c:pt idx="15">
                        <c:v>5.3.3</c:v>
                      </c:pt>
                      <c:pt idx="16">
                        <c:v>5.3.4</c:v>
                      </c:pt>
                      <c:pt idx="17">
                        <c:v>5.3.5</c:v>
                      </c:pt>
                      <c:pt idx="18">
                        <c:v>5.3.6</c:v>
                      </c:pt>
                      <c:pt idx="19">
                        <c:v>5.3.7</c:v>
                      </c:pt>
                    </c:strCache>
                  </c:strRef>
                </c:cat>
                <c:val>
                  <c:numRef>
                    <c:extLst>
                      <c:ext uri="{02D57815-91ED-43cb-92C2-25804820EDAC}">
                        <c15:formulaRef>
                          <c15:sqref>'Data&amp;Graphs'!$AR$64:$AR$83</c15:sqref>
                        </c15:formulaRef>
                      </c:ext>
                    </c:extLst>
                    <c:numCache>
                      <c:formatCode>General</c:formatCode>
                      <c:ptCount val="20"/>
                      <c:pt idx="0">
                        <c:v>4</c:v>
                      </c:pt>
                      <c:pt idx="1">
                        <c:v>14</c:v>
                      </c:pt>
                      <c:pt idx="2">
                        <c:v>2</c:v>
                      </c:pt>
                      <c:pt idx="3">
                        <c:v>3</c:v>
                      </c:pt>
                      <c:pt idx="4">
                        <c:v>0</c:v>
                      </c:pt>
                      <c:pt idx="5">
                        <c:v>1</c:v>
                      </c:pt>
                      <c:pt idx="6">
                        <c:v>0</c:v>
                      </c:pt>
                      <c:pt idx="7">
                        <c:v>3</c:v>
                      </c:pt>
                      <c:pt idx="8">
                        <c:v>2</c:v>
                      </c:pt>
                      <c:pt idx="9">
                        <c:v>3</c:v>
                      </c:pt>
                      <c:pt idx="10">
                        <c:v>0</c:v>
                      </c:pt>
                      <c:pt idx="11">
                        <c:v>0</c:v>
                      </c:pt>
                      <c:pt idx="12">
                        <c:v>0</c:v>
                      </c:pt>
                      <c:pt idx="13">
                        <c:v>14</c:v>
                      </c:pt>
                      <c:pt idx="14">
                        <c:v>13</c:v>
                      </c:pt>
                      <c:pt idx="15">
                        <c:v>9</c:v>
                      </c:pt>
                      <c:pt idx="16">
                        <c:v>26</c:v>
                      </c:pt>
                      <c:pt idx="17">
                        <c:v>4</c:v>
                      </c:pt>
                      <c:pt idx="18">
                        <c:v>0</c:v>
                      </c:pt>
                      <c:pt idx="19">
                        <c:v>0</c:v>
                      </c:pt>
                    </c:numCache>
                  </c:numRef>
                </c:val>
                <c:extLst>
                  <c:ext xmlns:c16="http://schemas.microsoft.com/office/drawing/2014/chart" uri="{C3380CC4-5D6E-409C-BE32-E72D297353CC}">
                    <c16:uniqueId val="{00000000-409A-4EEA-9EB7-C60200FD34C3}"/>
                  </c:ext>
                </c:extLst>
              </c15:ser>
            </c15:filteredBarSeries>
          </c:ext>
        </c:extLst>
      </c:barChart>
      <c:catAx>
        <c:axId val="107648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6485408"/>
        <c:crosses val="autoZero"/>
        <c:auto val="1"/>
        <c:lblAlgn val="ctr"/>
        <c:lblOffset val="100"/>
        <c:noMultiLvlLbl val="0"/>
      </c:catAx>
      <c:valAx>
        <c:axId val="1076485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6484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percentStacked"/>
        <c:varyColors val="0"/>
        <c:ser>
          <c:idx val="0"/>
          <c:order val="0"/>
          <c:tx>
            <c:strRef>
              <c:f>'Data&amp;Graphs'!$AA$108</c:f>
              <c:strCache>
                <c:ptCount val="1"/>
                <c:pt idx="0">
                  <c:v>2009</c:v>
                </c:pt>
              </c:strCache>
            </c:strRef>
          </c:tx>
          <c:spPr>
            <a:solidFill>
              <a:schemeClr val="accent1">
                <a:tint val="4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'Data&amp;Graphs'!$AB$108:$AO$108</c:f>
              <c:numCache>
                <c:formatCode>General</c:formatCode>
                <c:ptCount val="14"/>
                <c:pt idx="0">
                  <c:v>0</c:v>
                </c:pt>
                <c:pt idx="1">
                  <c:v>0</c:v>
                </c:pt>
                <c:pt idx="2">
                  <c:v>0</c:v>
                </c:pt>
                <c:pt idx="3">
                  <c:v>1</c:v>
                </c:pt>
                <c:pt idx="4">
                  <c:v>1</c:v>
                </c:pt>
                <c:pt idx="5">
                  <c:v>0</c:v>
                </c:pt>
                <c:pt idx="6">
                  <c:v>0</c:v>
                </c:pt>
                <c:pt idx="7">
                  <c:v>0</c:v>
                </c:pt>
                <c:pt idx="8">
                  <c:v>3</c:v>
                </c:pt>
                <c:pt idx="9">
                  <c:v>1</c:v>
                </c:pt>
                <c:pt idx="10">
                  <c:v>0</c:v>
                </c:pt>
                <c:pt idx="11">
                  <c:v>1</c:v>
                </c:pt>
                <c:pt idx="12">
                  <c:v>0</c:v>
                </c:pt>
                <c:pt idx="13">
                  <c:v>0</c:v>
                </c:pt>
              </c:numCache>
            </c:numRef>
          </c:val>
          <c:extLst>
            <c:ext xmlns:c16="http://schemas.microsoft.com/office/drawing/2014/chart" uri="{C3380CC4-5D6E-409C-BE32-E72D297353CC}">
              <c16:uniqueId val="{00000000-495F-4B6F-A1DF-3734B69814C7}"/>
            </c:ext>
          </c:extLst>
        </c:ser>
        <c:ser>
          <c:idx val="1"/>
          <c:order val="1"/>
          <c:tx>
            <c:strRef>
              <c:f>'Data&amp;Graphs'!$AA$109</c:f>
              <c:strCache>
                <c:ptCount val="1"/>
                <c:pt idx="0">
                  <c:v>2010</c:v>
                </c:pt>
              </c:strCache>
            </c:strRef>
          </c:tx>
          <c:spPr>
            <a:solidFill>
              <a:schemeClr val="accent1">
                <a:tint val="50000"/>
              </a:schemeClr>
            </a:solidFill>
            <a:ln>
              <a:no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'Data&amp;Graphs'!$AB$109:$AO$109</c:f>
              <c:numCache>
                <c:formatCode>General</c:formatCode>
                <c:ptCount val="14"/>
                <c:pt idx="0">
                  <c:v>0</c:v>
                </c:pt>
                <c:pt idx="1">
                  <c:v>0</c:v>
                </c:pt>
                <c:pt idx="2">
                  <c:v>2</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1-495F-4B6F-A1DF-3734B69814C7}"/>
            </c:ext>
          </c:extLst>
        </c:ser>
        <c:ser>
          <c:idx val="2"/>
          <c:order val="2"/>
          <c:tx>
            <c:strRef>
              <c:f>'Data&amp;Graphs'!$AA$110</c:f>
              <c:strCache>
                <c:ptCount val="1"/>
                <c:pt idx="0">
                  <c:v>2011</c:v>
                </c:pt>
              </c:strCache>
            </c:strRef>
          </c:tx>
          <c:spPr>
            <a:solidFill>
              <a:schemeClr val="accent1">
                <a:tint val="6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'Data&amp;Graphs'!$AB$110:$AO$110</c:f>
              <c:numCache>
                <c:formatCode>General</c:formatCode>
                <c:ptCount val="14"/>
                <c:pt idx="0">
                  <c:v>0</c:v>
                </c:pt>
                <c:pt idx="1">
                  <c:v>0</c:v>
                </c:pt>
                <c:pt idx="2">
                  <c:v>2</c:v>
                </c:pt>
                <c:pt idx="3">
                  <c:v>0</c:v>
                </c:pt>
                <c:pt idx="4">
                  <c:v>0</c:v>
                </c:pt>
                <c:pt idx="5">
                  <c:v>1</c:v>
                </c:pt>
                <c:pt idx="6">
                  <c:v>0</c:v>
                </c:pt>
                <c:pt idx="7">
                  <c:v>0</c:v>
                </c:pt>
                <c:pt idx="8">
                  <c:v>1</c:v>
                </c:pt>
                <c:pt idx="9">
                  <c:v>0</c:v>
                </c:pt>
                <c:pt idx="10">
                  <c:v>2</c:v>
                </c:pt>
                <c:pt idx="11">
                  <c:v>0</c:v>
                </c:pt>
                <c:pt idx="12">
                  <c:v>1</c:v>
                </c:pt>
                <c:pt idx="13">
                  <c:v>0</c:v>
                </c:pt>
              </c:numCache>
            </c:numRef>
          </c:val>
          <c:extLst>
            <c:ext xmlns:c16="http://schemas.microsoft.com/office/drawing/2014/chart" uri="{C3380CC4-5D6E-409C-BE32-E72D297353CC}">
              <c16:uniqueId val="{00000002-495F-4B6F-A1DF-3734B69814C7}"/>
            </c:ext>
          </c:extLst>
        </c:ser>
        <c:ser>
          <c:idx val="3"/>
          <c:order val="3"/>
          <c:tx>
            <c:strRef>
              <c:f>'Data&amp;Graphs'!$AA$111</c:f>
              <c:strCache>
                <c:ptCount val="1"/>
                <c:pt idx="0">
                  <c:v>2012</c:v>
                </c:pt>
              </c:strCache>
            </c:strRef>
          </c:tx>
          <c:spPr>
            <a:solidFill>
              <a:schemeClr val="accent1">
                <a:tint val="7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'Data&amp;Graphs'!$AB$111:$AO$111</c:f>
              <c:numCache>
                <c:formatCode>General</c:formatCode>
                <c:ptCount val="14"/>
                <c:pt idx="0">
                  <c:v>0</c:v>
                </c:pt>
                <c:pt idx="1">
                  <c:v>1</c:v>
                </c:pt>
                <c:pt idx="2">
                  <c:v>2</c:v>
                </c:pt>
                <c:pt idx="3">
                  <c:v>0</c:v>
                </c:pt>
                <c:pt idx="4">
                  <c:v>1</c:v>
                </c:pt>
                <c:pt idx="5">
                  <c:v>0</c:v>
                </c:pt>
                <c:pt idx="6">
                  <c:v>0</c:v>
                </c:pt>
                <c:pt idx="7">
                  <c:v>0</c:v>
                </c:pt>
                <c:pt idx="8">
                  <c:v>2</c:v>
                </c:pt>
                <c:pt idx="9">
                  <c:v>1</c:v>
                </c:pt>
                <c:pt idx="10">
                  <c:v>1</c:v>
                </c:pt>
                <c:pt idx="11">
                  <c:v>0</c:v>
                </c:pt>
                <c:pt idx="12">
                  <c:v>0</c:v>
                </c:pt>
                <c:pt idx="13">
                  <c:v>0</c:v>
                </c:pt>
              </c:numCache>
            </c:numRef>
          </c:val>
          <c:extLst>
            <c:ext xmlns:c16="http://schemas.microsoft.com/office/drawing/2014/chart" uri="{C3380CC4-5D6E-409C-BE32-E72D297353CC}">
              <c16:uniqueId val="{00000003-495F-4B6F-A1DF-3734B69814C7}"/>
            </c:ext>
          </c:extLst>
        </c:ser>
        <c:ser>
          <c:idx val="4"/>
          <c:order val="4"/>
          <c:tx>
            <c:strRef>
              <c:f>'Data&amp;Graphs'!$AA$112</c:f>
              <c:strCache>
                <c:ptCount val="1"/>
                <c:pt idx="0">
                  <c:v>2013</c:v>
                </c:pt>
              </c:strCache>
            </c:strRef>
          </c:tx>
          <c:spPr>
            <a:solidFill>
              <a:schemeClr val="accent1">
                <a:tint val="8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'Data&amp;Graphs'!$AB$112:$AO$112</c:f>
              <c:numCache>
                <c:formatCode>General</c:formatCode>
                <c:ptCount val="14"/>
                <c:pt idx="0">
                  <c:v>0</c:v>
                </c:pt>
                <c:pt idx="1">
                  <c:v>1</c:v>
                </c:pt>
                <c:pt idx="2">
                  <c:v>1</c:v>
                </c:pt>
                <c:pt idx="3">
                  <c:v>2</c:v>
                </c:pt>
                <c:pt idx="4">
                  <c:v>0</c:v>
                </c:pt>
                <c:pt idx="5">
                  <c:v>0</c:v>
                </c:pt>
                <c:pt idx="6">
                  <c:v>0</c:v>
                </c:pt>
                <c:pt idx="7">
                  <c:v>1</c:v>
                </c:pt>
                <c:pt idx="8">
                  <c:v>0</c:v>
                </c:pt>
                <c:pt idx="9">
                  <c:v>1</c:v>
                </c:pt>
                <c:pt idx="10">
                  <c:v>0</c:v>
                </c:pt>
                <c:pt idx="11">
                  <c:v>1</c:v>
                </c:pt>
                <c:pt idx="12">
                  <c:v>0</c:v>
                </c:pt>
                <c:pt idx="13">
                  <c:v>0</c:v>
                </c:pt>
              </c:numCache>
            </c:numRef>
          </c:val>
          <c:extLst>
            <c:ext xmlns:c16="http://schemas.microsoft.com/office/drawing/2014/chart" uri="{C3380CC4-5D6E-409C-BE32-E72D297353CC}">
              <c16:uniqueId val="{00000004-495F-4B6F-A1DF-3734B69814C7}"/>
            </c:ext>
          </c:extLst>
        </c:ser>
        <c:ser>
          <c:idx val="5"/>
          <c:order val="5"/>
          <c:tx>
            <c:strRef>
              <c:f>'Data&amp;Graphs'!$AA$113</c:f>
              <c:strCache>
                <c:ptCount val="1"/>
                <c:pt idx="0">
                  <c:v>2014</c:v>
                </c:pt>
              </c:strCache>
            </c:strRef>
          </c:tx>
          <c:spPr>
            <a:solidFill>
              <a:schemeClr val="accent1">
                <a:tint val="9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'Data&amp;Graphs'!$AB$113:$AO$113</c:f>
              <c:numCache>
                <c:formatCode>General</c:formatCode>
                <c:ptCount val="14"/>
                <c:pt idx="0">
                  <c:v>0</c:v>
                </c:pt>
                <c:pt idx="1">
                  <c:v>2</c:v>
                </c:pt>
                <c:pt idx="2">
                  <c:v>1</c:v>
                </c:pt>
                <c:pt idx="3">
                  <c:v>0</c:v>
                </c:pt>
                <c:pt idx="4">
                  <c:v>0</c:v>
                </c:pt>
                <c:pt idx="5">
                  <c:v>1</c:v>
                </c:pt>
                <c:pt idx="6">
                  <c:v>0</c:v>
                </c:pt>
                <c:pt idx="7">
                  <c:v>0</c:v>
                </c:pt>
                <c:pt idx="8">
                  <c:v>1</c:v>
                </c:pt>
                <c:pt idx="9">
                  <c:v>1</c:v>
                </c:pt>
                <c:pt idx="10">
                  <c:v>0</c:v>
                </c:pt>
                <c:pt idx="11">
                  <c:v>2</c:v>
                </c:pt>
                <c:pt idx="12">
                  <c:v>0</c:v>
                </c:pt>
                <c:pt idx="13">
                  <c:v>0</c:v>
                </c:pt>
              </c:numCache>
            </c:numRef>
          </c:val>
          <c:extLst>
            <c:ext xmlns:c16="http://schemas.microsoft.com/office/drawing/2014/chart" uri="{C3380CC4-5D6E-409C-BE32-E72D297353CC}">
              <c16:uniqueId val="{00000005-495F-4B6F-A1DF-3734B69814C7}"/>
            </c:ext>
          </c:extLst>
        </c:ser>
        <c:ser>
          <c:idx val="6"/>
          <c:order val="6"/>
          <c:tx>
            <c:strRef>
              <c:f>'Data&amp;Graphs'!$AA$114</c:f>
              <c:strCache>
                <c:ptCount val="1"/>
                <c:pt idx="0">
                  <c:v>2015</c:v>
                </c:pt>
              </c:strCache>
            </c:strRef>
          </c:tx>
          <c:spPr>
            <a:solidFill>
              <a:schemeClr val="accent1"/>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'Data&amp;Graphs'!$AB$114:$AO$114</c:f>
              <c:numCache>
                <c:formatCode>General</c:formatCode>
                <c:ptCount val="14"/>
                <c:pt idx="0">
                  <c:v>0</c:v>
                </c:pt>
                <c:pt idx="1">
                  <c:v>0</c:v>
                </c:pt>
                <c:pt idx="2">
                  <c:v>1</c:v>
                </c:pt>
                <c:pt idx="3">
                  <c:v>0</c:v>
                </c:pt>
                <c:pt idx="4">
                  <c:v>0</c:v>
                </c:pt>
                <c:pt idx="5">
                  <c:v>1</c:v>
                </c:pt>
                <c:pt idx="6">
                  <c:v>0</c:v>
                </c:pt>
                <c:pt idx="7">
                  <c:v>0</c:v>
                </c:pt>
                <c:pt idx="8">
                  <c:v>0</c:v>
                </c:pt>
                <c:pt idx="9">
                  <c:v>1</c:v>
                </c:pt>
                <c:pt idx="10">
                  <c:v>0</c:v>
                </c:pt>
                <c:pt idx="11">
                  <c:v>2</c:v>
                </c:pt>
                <c:pt idx="12">
                  <c:v>0</c:v>
                </c:pt>
                <c:pt idx="13">
                  <c:v>0</c:v>
                </c:pt>
              </c:numCache>
            </c:numRef>
          </c:val>
          <c:extLst>
            <c:ext xmlns:c16="http://schemas.microsoft.com/office/drawing/2014/chart" uri="{C3380CC4-5D6E-409C-BE32-E72D297353CC}">
              <c16:uniqueId val="{00000006-495F-4B6F-A1DF-3734B69814C7}"/>
            </c:ext>
          </c:extLst>
        </c:ser>
        <c:ser>
          <c:idx val="7"/>
          <c:order val="7"/>
          <c:tx>
            <c:strRef>
              <c:f>'Data&amp;Graphs'!$AA$115</c:f>
              <c:strCache>
                <c:ptCount val="1"/>
                <c:pt idx="0">
                  <c:v>2016</c:v>
                </c:pt>
              </c:strCache>
            </c:strRef>
          </c:tx>
          <c:spPr>
            <a:solidFill>
              <a:schemeClr val="accent1">
                <a:shade val="9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'Data&amp;Graphs'!$AB$115:$AO$115</c:f>
              <c:numCache>
                <c:formatCode>General</c:formatCode>
                <c:ptCount val="14"/>
                <c:pt idx="0">
                  <c:v>1</c:v>
                </c:pt>
                <c:pt idx="1">
                  <c:v>0</c:v>
                </c:pt>
                <c:pt idx="2">
                  <c:v>1</c:v>
                </c:pt>
                <c:pt idx="3">
                  <c:v>0</c:v>
                </c:pt>
                <c:pt idx="4">
                  <c:v>0</c:v>
                </c:pt>
                <c:pt idx="5">
                  <c:v>2</c:v>
                </c:pt>
                <c:pt idx="6">
                  <c:v>0</c:v>
                </c:pt>
                <c:pt idx="7">
                  <c:v>1</c:v>
                </c:pt>
                <c:pt idx="8">
                  <c:v>0</c:v>
                </c:pt>
                <c:pt idx="9">
                  <c:v>1</c:v>
                </c:pt>
                <c:pt idx="10">
                  <c:v>1</c:v>
                </c:pt>
                <c:pt idx="11">
                  <c:v>0</c:v>
                </c:pt>
                <c:pt idx="12">
                  <c:v>0</c:v>
                </c:pt>
                <c:pt idx="13">
                  <c:v>0</c:v>
                </c:pt>
              </c:numCache>
            </c:numRef>
          </c:val>
          <c:extLst>
            <c:ext xmlns:c16="http://schemas.microsoft.com/office/drawing/2014/chart" uri="{C3380CC4-5D6E-409C-BE32-E72D297353CC}">
              <c16:uniqueId val="{00000007-495F-4B6F-A1DF-3734B69814C7}"/>
            </c:ext>
          </c:extLst>
        </c:ser>
        <c:ser>
          <c:idx val="8"/>
          <c:order val="8"/>
          <c:tx>
            <c:strRef>
              <c:f>'Data&amp;Graphs'!$AA$116</c:f>
              <c:strCache>
                <c:ptCount val="1"/>
                <c:pt idx="0">
                  <c:v>2017</c:v>
                </c:pt>
              </c:strCache>
            </c:strRef>
          </c:tx>
          <c:spPr>
            <a:solidFill>
              <a:schemeClr val="accent1">
                <a:shade val="80000"/>
              </a:schemeClr>
            </a:solidFill>
            <a:ln>
              <a:solidFill>
                <a:schemeClr val="bg2">
                  <a:lumMod val="50000"/>
                </a:schemeClr>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'Data&amp;Graphs'!$AB$116:$AO$116</c:f>
              <c:numCache>
                <c:formatCode>General</c:formatCode>
                <c:ptCount val="14"/>
                <c:pt idx="0">
                  <c:v>0</c:v>
                </c:pt>
                <c:pt idx="1">
                  <c:v>0</c:v>
                </c:pt>
                <c:pt idx="2">
                  <c:v>0</c:v>
                </c:pt>
                <c:pt idx="3">
                  <c:v>1</c:v>
                </c:pt>
                <c:pt idx="4">
                  <c:v>0</c:v>
                </c:pt>
                <c:pt idx="5">
                  <c:v>3</c:v>
                </c:pt>
                <c:pt idx="6">
                  <c:v>0</c:v>
                </c:pt>
                <c:pt idx="7">
                  <c:v>0</c:v>
                </c:pt>
                <c:pt idx="8">
                  <c:v>0</c:v>
                </c:pt>
                <c:pt idx="9">
                  <c:v>3</c:v>
                </c:pt>
                <c:pt idx="10">
                  <c:v>0</c:v>
                </c:pt>
                <c:pt idx="11">
                  <c:v>0</c:v>
                </c:pt>
                <c:pt idx="12">
                  <c:v>0</c:v>
                </c:pt>
                <c:pt idx="13">
                  <c:v>1</c:v>
                </c:pt>
              </c:numCache>
            </c:numRef>
          </c:val>
          <c:extLst>
            <c:ext xmlns:c16="http://schemas.microsoft.com/office/drawing/2014/chart" uri="{C3380CC4-5D6E-409C-BE32-E72D297353CC}">
              <c16:uniqueId val="{00000008-495F-4B6F-A1DF-3734B69814C7}"/>
            </c:ext>
          </c:extLst>
        </c:ser>
        <c:ser>
          <c:idx val="9"/>
          <c:order val="9"/>
          <c:tx>
            <c:strRef>
              <c:f>'Data&amp;Graphs'!$AA$117</c:f>
              <c:strCache>
                <c:ptCount val="1"/>
                <c:pt idx="0">
                  <c:v>2018</c:v>
                </c:pt>
              </c:strCache>
            </c:strRef>
          </c:tx>
          <c:spPr>
            <a:solidFill>
              <a:schemeClr val="accent1">
                <a:shade val="7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'Data&amp;Graphs'!$AB$117:$AO$117</c:f>
              <c:numCache>
                <c:formatCode>General</c:formatCode>
                <c:ptCount val="14"/>
                <c:pt idx="0">
                  <c:v>0</c:v>
                </c:pt>
                <c:pt idx="1">
                  <c:v>0</c:v>
                </c:pt>
                <c:pt idx="2">
                  <c:v>1</c:v>
                </c:pt>
                <c:pt idx="3">
                  <c:v>0</c:v>
                </c:pt>
                <c:pt idx="4">
                  <c:v>1</c:v>
                </c:pt>
                <c:pt idx="5">
                  <c:v>0</c:v>
                </c:pt>
                <c:pt idx="6">
                  <c:v>0</c:v>
                </c:pt>
                <c:pt idx="7">
                  <c:v>0</c:v>
                </c:pt>
                <c:pt idx="8">
                  <c:v>1</c:v>
                </c:pt>
                <c:pt idx="9">
                  <c:v>1</c:v>
                </c:pt>
                <c:pt idx="10">
                  <c:v>0</c:v>
                </c:pt>
                <c:pt idx="11">
                  <c:v>1</c:v>
                </c:pt>
                <c:pt idx="12">
                  <c:v>0</c:v>
                </c:pt>
                <c:pt idx="13">
                  <c:v>1</c:v>
                </c:pt>
              </c:numCache>
            </c:numRef>
          </c:val>
          <c:extLst>
            <c:ext xmlns:c16="http://schemas.microsoft.com/office/drawing/2014/chart" uri="{C3380CC4-5D6E-409C-BE32-E72D297353CC}">
              <c16:uniqueId val="{00000009-495F-4B6F-A1DF-3734B69814C7}"/>
            </c:ext>
          </c:extLst>
        </c:ser>
        <c:ser>
          <c:idx val="10"/>
          <c:order val="10"/>
          <c:tx>
            <c:strRef>
              <c:f>'Data&amp;Graphs'!$AA$118</c:f>
              <c:strCache>
                <c:ptCount val="1"/>
                <c:pt idx="0">
                  <c:v>2019</c:v>
                </c:pt>
              </c:strCache>
            </c:strRef>
          </c:tx>
          <c:spPr>
            <a:solidFill>
              <a:schemeClr val="accent1">
                <a:shade val="6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'Data&amp;Graphs'!$AB$118:$AO$118</c:f>
              <c:numCache>
                <c:formatCode>General</c:formatCode>
                <c:ptCount val="14"/>
                <c:pt idx="0">
                  <c:v>0</c:v>
                </c:pt>
                <c:pt idx="1">
                  <c:v>0</c:v>
                </c:pt>
                <c:pt idx="2">
                  <c:v>0</c:v>
                </c:pt>
                <c:pt idx="3">
                  <c:v>2</c:v>
                </c:pt>
                <c:pt idx="4">
                  <c:v>1</c:v>
                </c:pt>
                <c:pt idx="5">
                  <c:v>1</c:v>
                </c:pt>
                <c:pt idx="6">
                  <c:v>2</c:v>
                </c:pt>
                <c:pt idx="7">
                  <c:v>0</c:v>
                </c:pt>
                <c:pt idx="8">
                  <c:v>2</c:v>
                </c:pt>
                <c:pt idx="9">
                  <c:v>1</c:v>
                </c:pt>
                <c:pt idx="10">
                  <c:v>1</c:v>
                </c:pt>
                <c:pt idx="11">
                  <c:v>0</c:v>
                </c:pt>
                <c:pt idx="12">
                  <c:v>0</c:v>
                </c:pt>
                <c:pt idx="13">
                  <c:v>1</c:v>
                </c:pt>
              </c:numCache>
            </c:numRef>
          </c:val>
          <c:extLst>
            <c:ext xmlns:c16="http://schemas.microsoft.com/office/drawing/2014/chart" uri="{C3380CC4-5D6E-409C-BE32-E72D297353CC}">
              <c16:uniqueId val="{0000000A-495F-4B6F-A1DF-3734B69814C7}"/>
            </c:ext>
          </c:extLst>
        </c:ser>
        <c:ser>
          <c:idx val="11"/>
          <c:order val="11"/>
          <c:tx>
            <c:strRef>
              <c:f>'Data&amp;Graphs'!$AA$119</c:f>
              <c:strCache>
                <c:ptCount val="1"/>
                <c:pt idx="0">
                  <c:v>2020</c:v>
                </c:pt>
              </c:strCache>
            </c:strRef>
          </c:tx>
          <c:spPr>
            <a:solidFill>
              <a:schemeClr val="accent1">
                <a:shade val="5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'Data&amp;Graphs'!$AB$119:$AO$119</c:f>
              <c:numCache>
                <c:formatCode>General</c:formatCode>
                <c:ptCount val="14"/>
                <c:pt idx="0">
                  <c:v>0</c:v>
                </c:pt>
                <c:pt idx="1">
                  <c:v>2</c:v>
                </c:pt>
                <c:pt idx="2">
                  <c:v>2</c:v>
                </c:pt>
                <c:pt idx="3">
                  <c:v>0</c:v>
                </c:pt>
                <c:pt idx="4">
                  <c:v>2</c:v>
                </c:pt>
                <c:pt idx="5">
                  <c:v>1</c:v>
                </c:pt>
                <c:pt idx="6">
                  <c:v>0</c:v>
                </c:pt>
                <c:pt idx="7">
                  <c:v>0</c:v>
                </c:pt>
                <c:pt idx="8">
                  <c:v>0</c:v>
                </c:pt>
                <c:pt idx="9">
                  <c:v>0</c:v>
                </c:pt>
                <c:pt idx="10">
                  <c:v>0</c:v>
                </c:pt>
                <c:pt idx="11">
                  <c:v>2</c:v>
                </c:pt>
                <c:pt idx="12">
                  <c:v>0</c:v>
                </c:pt>
                <c:pt idx="13">
                  <c:v>0</c:v>
                </c:pt>
              </c:numCache>
            </c:numRef>
          </c:val>
          <c:extLst>
            <c:ext xmlns:c16="http://schemas.microsoft.com/office/drawing/2014/chart" uri="{C3380CC4-5D6E-409C-BE32-E72D297353CC}">
              <c16:uniqueId val="{0000000B-495F-4B6F-A1DF-3734B69814C7}"/>
            </c:ext>
          </c:extLst>
        </c:ser>
        <c:ser>
          <c:idx val="12"/>
          <c:order val="12"/>
          <c:tx>
            <c:strRef>
              <c:f>'Data&amp;Graphs'!$AA$120</c:f>
              <c:strCache>
                <c:ptCount val="1"/>
                <c:pt idx="0">
                  <c:v>2021</c:v>
                </c:pt>
              </c:strCache>
            </c:strRef>
          </c:tx>
          <c:spPr>
            <a:solidFill>
              <a:schemeClr val="accent1">
                <a:shade val="4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'Data&amp;Graphs'!$AB$120:$AO$120</c:f>
              <c:numCache>
                <c:formatCode>General</c:formatCode>
                <c:ptCount val="14"/>
                <c:pt idx="0">
                  <c:v>1</c:v>
                </c:pt>
                <c:pt idx="1">
                  <c:v>2</c:v>
                </c:pt>
                <c:pt idx="2">
                  <c:v>2</c:v>
                </c:pt>
                <c:pt idx="3">
                  <c:v>0</c:v>
                </c:pt>
                <c:pt idx="4">
                  <c:v>0</c:v>
                </c:pt>
                <c:pt idx="5">
                  <c:v>2</c:v>
                </c:pt>
                <c:pt idx="6">
                  <c:v>1</c:v>
                </c:pt>
                <c:pt idx="7">
                  <c:v>1</c:v>
                </c:pt>
                <c:pt idx="8">
                  <c:v>0</c:v>
                </c:pt>
                <c:pt idx="9">
                  <c:v>1</c:v>
                </c:pt>
                <c:pt idx="10">
                  <c:v>0</c:v>
                </c:pt>
                <c:pt idx="11">
                  <c:v>1</c:v>
                </c:pt>
                <c:pt idx="12">
                  <c:v>1</c:v>
                </c:pt>
                <c:pt idx="13">
                  <c:v>1</c:v>
                </c:pt>
              </c:numCache>
            </c:numRef>
          </c:val>
          <c:extLst>
            <c:ext xmlns:c16="http://schemas.microsoft.com/office/drawing/2014/chart" uri="{C3380CC4-5D6E-409C-BE32-E72D297353CC}">
              <c16:uniqueId val="{0000000C-495F-4B6F-A1DF-3734B69814C7}"/>
            </c:ext>
          </c:extLst>
        </c:ser>
        <c:dLbls>
          <c:showLegendKey val="0"/>
          <c:showVal val="0"/>
          <c:showCatName val="0"/>
          <c:showSerName val="0"/>
          <c:showPercent val="0"/>
          <c:showBubbleSize val="0"/>
        </c:dLbls>
        <c:gapWidth val="35"/>
        <c:overlap val="100"/>
        <c:axId val="961938831"/>
        <c:axId val="961952143"/>
      </c:barChart>
      <c:catAx>
        <c:axId val="96193883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1952143"/>
        <c:crosses val="autoZero"/>
        <c:auto val="1"/>
        <c:lblAlgn val="ctr"/>
        <c:lblOffset val="100"/>
        <c:noMultiLvlLbl val="0"/>
      </c:catAx>
      <c:valAx>
        <c:axId val="961952143"/>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1938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percentStacked"/>
        <c:varyColors val="0"/>
        <c:ser>
          <c:idx val="1"/>
          <c:order val="1"/>
          <c:tx>
            <c:strRef>
              <c:f>'Data&amp;Graphs'!$AE$90</c:f>
              <c:strCache>
                <c:ptCount val="1"/>
                <c:pt idx="0">
                  <c:v>2009</c:v>
                </c:pt>
              </c:strCache>
            </c:strRef>
          </c:tx>
          <c:spPr>
            <a:solidFill>
              <a:schemeClr val="accent2">
                <a:tint val="49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'Data&amp;Graphs'!$AF$90:$AK$90</c:f>
              <c:numCache>
                <c:formatCode>General</c:formatCode>
                <c:ptCount val="6"/>
                <c:pt idx="0">
                  <c:v>1</c:v>
                </c:pt>
                <c:pt idx="1">
                  <c:v>1</c:v>
                </c:pt>
                <c:pt idx="2">
                  <c:v>0</c:v>
                </c:pt>
                <c:pt idx="3">
                  <c:v>1</c:v>
                </c:pt>
                <c:pt idx="4">
                  <c:v>3</c:v>
                </c:pt>
                <c:pt idx="5">
                  <c:v>1</c:v>
                </c:pt>
              </c:numCache>
            </c:numRef>
          </c:val>
          <c:extLst>
            <c:ext xmlns:c16="http://schemas.microsoft.com/office/drawing/2014/chart" uri="{C3380CC4-5D6E-409C-BE32-E72D297353CC}">
              <c16:uniqueId val="{00000000-DA69-4240-9F1C-56365C22D654}"/>
            </c:ext>
          </c:extLst>
        </c:ser>
        <c:ser>
          <c:idx val="2"/>
          <c:order val="2"/>
          <c:tx>
            <c:strRef>
              <c:f>'Data&amp;Graphs'!$AE$91</c:f>
              <c:strCache>
                <c:ptCount val="1"/>
                <c:pt idx="0">
                  <c:v>2010</c:v>
                </c:pt>
              </c:strCache>
            </c:strRef>
          </c:tx>
          <c:spPr>
            <a:solidFill>
              <a:schemeClr val="accent2">
                <a:tint val="5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'Data&amp;Graphs'!$AF$91:$AK$91</c:f>
              <c:numCache>
                <c:formatCode>General</c:formatCode>
                <c:ptCount val="6"/>
                <c:pt idx="0">
                  <c:v>0</c:v>
                </c:pt>
                <c:pt idx="1">
                  <c:v>2</c:v>
                </c:pt>
                <c:pt idx="2">
                  <c:v>0</c:v>
                </c:pt>
                <c:pt idx="3">
                  <c:v>0</c:v>
                </c:pt>
                <c:pt idx="4">
                  <c:v>0</c:v>
                </c:pt>
                <c:pt idx="5">
                  <c:v>0</c:v>
                </c:pt>
              </c:numCache>
            </c:numRef>
          </c:val>
          <c:extLst>
            <c:ext xmlns:c16="http://schemas.microsoft.com/office/drawing/2014/chart" uri="{C3380CC4-5D6E-409C-BE32-E72D297353CC}">
              <c16:uniqueId val="{00000001-DA69-4240-9F1C-56365C22D654}"/>
            </c:ext>
          </c:extLst>
        </c:ser>
        <c:ser>
          <c:idx val="3"/>
          <c:order val="3"/>
          <c:tx>
            <c:strRef>
              <c:f>'Data&amp;Graphs'!$AE$92</c:f>
              <c:strCache>
                <c:ptCount val="1"/>
                <c:pt idx="0">
                  <c:v>2011</c:v>
                </c:pt>
              </c:strCache>
            </c:strRef>
          </c:tx>
          <c:spPr>
            <a:solidFill>
              <a:schemeClr val="accent2">
                <a:tint val="6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'Data&amp;Graphs'!$AF$92:$AK$92</c:f>
              <c:numCache>
                <c:formatCode>General</c:formatCode>
                <c:ptCount val="6"/>
                <c:pt idx="0">
                  <c:v>1</c:v>
                </c:pt>
                <c:pt idx="1">
                  <c:v>4</c:v>
                </c:pt>
                <c:pt idx="2">
                  <c:v>0</c:v>
                </c:pt>
                <c:pt idx="3">
                  <c:v>0</c:v>
                </c:pt>
                <c:pt idx="4">
                  <c:v>1</c:v>
                </c:pt>
                <c:pt idx="5">
                  <c:v>1</c:v>
                </c:pt>
              </c:numCache>
            </c:numRef>
          </c:val>
          <c:extLst>
            <c:ext xmlns:c16="http://schemas.microsoft.com/office/drawing/2014/chart" uri="{C3380CC4-5D6E-409C-BE32-E72D297353CC}">
              <c16:uniqueId val="{00000002-DA69-4240-9F1C-56365C22D654}"/>
            </c:ext>
          </c:extLst>
        </c:ser>
        <c:ser>
          <c:idx val="4"/>
          <c:order val="4"/>
          <c:tx>
            <c:strRef>
              <c:f>'Data&amp;Graphs'!$AE$93</c:f>
              <c:strCache>
                <c:ptCount val="1"/>
                <c:pt idx="0">
                  <c:v>2012</c:v>
                </c:pt>
              </c:strCache>
            </c:strRef>
          </c:tx>
          <c:spPr>
            <a:solidFill>
              <a:schemeClr val="accent2">
                <a:tint val="77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'Data&amp;Graphs'!$AF$93:$AK$93</c:f>
              <c:numCache>
                <c:formatCode>General</c:formatCode>
                <c:ptCount val="6"/>
                <c:pt idx="0">
                  <c:v>0</c:v>
                </c:pt>
                <c:pt idx="1">
                  <c:v>4</c:v>
                </c:pt>
                <c:pt idx="2">
                  <c:v>0</c:v>
                </c:pt>
                <c:pt idx="3">
                  <c:v>1</c:v>
                </c:pt>
                <c:pt idx="4">
                  <c:v>2</c:v>
                </c:pt>
                <c:pt idx="5">
                  <c:v>1</c:v>
                </c:pt>
              </c:numCache>
            </c:numRef>
          </c:val>
          <c:extLst>
            <c:ext xmlns:c16="http://schemas.microsoft.com/office/drawing/2014/chart" uri="{C3380CC4-5D6E-409C-BE32-E72D297353CC}">
              <c16:uniqueId val="{00000003-DA69-4240-9F1C-56365C22D654}"/>
            </c:ext>
          </c:extLst>
        </c:ser>
        <c:ser>
          <c:idx val="5"/>
          <c:order val="5"/>
          <c:tx>
            <c:strRef>
              <c:f>'Data&amp;Graphs'!$AE$94</c:f>
              <c:strCache>
                <c:ptCount val="1"/>
                <c:pt idx="0">
                  <c:v>2013</c:v>
                </c:pt>
              </c:strCache>
            </c:strRef>
          </c:tx>
          <c:spPr>
            <a:solidFill>
              <a:schemeClr val="accent2">
                <a:tint val="8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'Data&amp;Graphs'!$AF$94:$AK$94</c:f>
              <c:numCache>
                <c:formatCode>General</c:formatCode>
                <c:ptCount val="6"/>
                <c:pt idx="0">
                  <c:v>2</c:v>
                </c:pt>
                <c:pt idx="1">
                  <c:v>3</c:v>
                </c:pt>
                <c:pt idx="2">
                  <c:v>0</c:v>
                </c:pt>
                <c:pt idx="3">
                  <c:v>1</c:v>
                </c:pt>
                <c:pt idx="4">
                  <c:v>0</c:v>
                </c:pt>
                <c:pt idx="5">
                  <c:v>1</c:v>
                </c:pt>
              </c:numCache>
            </c:numRef>
          </c:val>
          <c:extLst>
            <c:ext xmlns:c16="http://schemas.microsoft.com/office/drawing/2014/chart" uri="{C3380CC4-5D6E-409C-BE32-E72D297353CC}">
              <c16:uniqueId val="{00000004-DA69-4240-9F1C-56365C22D654}"/>
            </c:ext>
          </c:extLst>
        </c:ser>
        <c:ser>
          <c:idx val="6"/>
          <c:order val="6"/>
          <c:tx>
            <c:strRef>
              <c:f>'Data&amp;Graphs'!$AE$95</c:f>
              <c:strCache>
                <c:ptCount val="1"/>
                <c:pt idx="0">
                  <c:v>2014</c:v>
                </c:pt>
              </c:strCache>
            </c:strRef>
          </c:tx>
          <c:spPr>
            <a:solidFill>
              <a:schemeClr val="accent2">
                <a:tint val="9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'Data&amp;Graphs'!$AF$95:$AK$95</c:f>
              <c:numCache>
                <c:formatCode>General</c:formatCode>
                <c:ptCount val="6"/>
                <c:pt idx="0">
                  <c:v>0</c:v>
                </c:pt>
                <c:pt idx="1">
                  <c:v>5</c:v>
                </c:pt>
                <c:pt idx="2">
                  <c:v>0</c:v>
                </c:pt>
                <c:pt idx="3">
                  <c:v>1</c:v>
                </c:pt>
                <c:pt idx="4">
                  <c:v>1</c:v>
                </c:pt>
                <c:pt idx="5">
                  <c:v>1</c:v>
                </c:pt>
              </c:numCache>
            </c:numRef>
          </c:val>
          <c:extLst>
            <c:ext xmlns:c16="http://schemas.microsoft.com/office/drawing/2014/chart" uri="{C3380CC4-5D6E-409C-BE32-E72D297353CC}">
              <c16:uniqueId val="{00000005-DA69-4240-9F1C-56365C22D654}"/>
            </c:ext>
          </c:extLst>
        </c:ser>
        <c:ser>
          <c:idx val="7"/>
          <c:order val="7"/>
          <c:tx>
            <c:strRef>
              <c:f>'Data&amp;Graphs'!$AE$96</c:f>
              <c:strCache>
                <c:ptCount val="1"/>
                <c:pt idx="0">
                  <c:v>2015</c:v>
                </c:pt>
              </c:strCache>
            </c:strRef>
          </c:tx>
          <c:spPr>
            <a:solidFill>
              <a:schemeClr val="accent2">
                <a:shade val="95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'Data&amp;Graphs'!$AF$96:$AK$96</c:f>
              <c:numCache>
                <c:formatCode>General</c:formatCode>
                <c:ptCount val="6"/>
                <c:pt idx="0">
                  <c:v>0</c:v>
                </c:pt>
                <c:pt idx="1">
                  <c:v>3</c:v>
                </c:pt>
                <c:pt idx="2">
                  <c:v>0</c:v>
                </c:pt>
                <c:pt idx="3">
                  <c:v>1</c:v>
                </c:pt>
                <c:pt idx="4">
                  <c:v>0</c:v>
                </c:pt>
                <c:pt idx="5">
                  <c:v>1</c:v>
                </c:pt>
              </c:numCache>
            </c:numRef>
          </c:val>
          <c:extLst>
            <c:ext xmlns:c16="http://schemas.microsoft.com/office/drawing/2014/chart" uri="{C3380CC4-5D6E-409C-BE32-E72D297353CC}">
              <c16:uniqueId val="{00000006-DA69-4240-9F1C-56365C22D654}"/>
            </c:ext>
          </c:extLst>
        </c:ser>
        <c:ser>
          <c:idx val="8"/>
          <c:order val="8"/>
          <c:tx>
            <c:strRef>
              <c:f>'Data&amp;Graphs'!$AE$97</c:f>
              <c:strCache>
                <c:ptCount val="1"/>
                <c:pt idx="0">
                  <c:v>2016</c:v>
                </c:pt>
              </c:strCache>
            </c:strRef>
          </c:tx>
          <c:spPr>
            <a:solidFill>
              <a:schemeClr val="accent2">
                <a:shade val="8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'Data&amp;Graphs'!$AF$97:$AK$97</c:f>
              <c:numCache>
                <c:formatCode>General</c:formatCode>
                <c:ptCount val="6"/>
                <c:pt idx="0">
                  <c:v>0</c:v>
                </c:pt>
                <c:pt idx="1">
                  <c:v>2</c:v>
                </c:pt>
                <c:pt idx="2">
                  <c:v>1</c:v>
                </c:pt>
                <c:pt idx="3">
                  <c:v>1</c:v>
                </c:pt>
                <c:pt idx="4">
                  <c:v>0</c:v>
                </c:pt>
                <c:pt idx="5">
                  <c:v>3</c:v>
                </c:pt>
              </c:numCache>
            </c:numRef>
          </c:val>
          <c:extLst>
            <c:ext xmlns:c16="http://schemas.microsoft.com/office/drawing/2014/chart" uri="{C3380CC4-5D6E-409C-BE32-E72D297353CC}">
              <c16:uniqueId val="{00000007-DA69-4240-9F1C-56365C22D654}"/>
            </c:ext>
          </c:extLst>
        </c:ser>
        <c:ser>
          <c:idx val="9"/>
          <c:order val="9"/>
          <c:tx>
            <c:strRef>
              <c:f>'Data&amp;Graphs'!$AE$98</c:f>
              <c:strCache>
                <c:ptCount val="1"/>
                <c:pt idx="0">
                  <c:v>2017</c:v>
                </c:pt>
              </c:strCache>
            </c:strRef>
          </c:tx>
          <c:spPr>
            <a:solidFill>
              <a:schemeClr val="accent2">
                <a:shade val="7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'Data&amp;Graphs'!$AF$98:$AK$98</c:f>
              <c:numCache>
                <c:formatCode>General</c:formatCode>
                <c:ptCount val="6"/>
                <c:pt idx="0">
                  <c:v>2</c:v>
                </c:pt>
                <c:pt idx="1">
                  <c:v>0</c:v>
                </c:pt>
                <c:pt idx="2">
                  <c:v>0</c:v>
                </c:pt>
                <c:pt idx="3">
                  <c:v>3</c:v>
                </c:pt>
                <c:pt idx="4">
                  <c:v>0</c:v>
                </c:pt>
                <c:pt idx="5">
                  <c:v>3</c:v>
                </c:pt>
              </c:numCache>
            </c:numRef>
          </c:val>
          <c:extLst>
            <c:ext xmlns:c16="http://schemas.microsoft.com/office/drawing/2014/chart" uri="{C3380CC4-5D6E-409C-BE32-E72D297353CC}">
              <c16:uniqueId val="{00000008-DA69-4240-9F1C-56365C22D654}"/>
            </c:ext>
          </c:extLst>
        </c:ser>
        <c:ser>
          <c:idx val="10"/>
          <c:order val="10"/>
          <c:tx>
            <c:strRef>
              <c:f>'Data&amp;Graphs'!$AE$99</c:f>
              <c:strCache>
                <c:ptCount val="1"/>
                <c:pt idx="0">
                  <c:v>2018</c:v>
                </c:pt>
              </c:strCache>
            </c:strRef>
          </c:tx>
          <c:spPr>
            <a:solidFill>
              <a:schemeClr val="accent2">
                <a:shade val="67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'Data&amp;Graphs'!$AF$99:$AK$99</c:f>
              <c:numCache>
                <c:formatCode>General</c:formatCode>
                <c:ptCount val="6"/>
                <c:pt idx="0">
                  <c:v>1</c:v>
                </c:pt>
                <c:pt idx="1">
                  <c:v>2</c:v>
                </c:pt>
                <c:pt idx="2">
                  <c:v>0</c:v>
                </c:pt>
                <c:pt idx="3">
                  <c:v>1</c:v>
                </c:pt>
                <c:pt idx="4">
                  <c:v>1</c:v>
                </c:pt>
                <c:pt idx="5">
                  <c:v>1</c:v>
                </c:pt>
              </c:numCache>
            </c:numRef>
          </c:val>
          <c:extLst>
            <c:ext xmlns:c16="http://schemas.microsoft.com/office/drawing/2014/chart" uri="{C3380CC4-5D6E-409C-BE32-E72D297353CC}">
              <c16:uniqueId val="{00000009-DA69-4240-9F1C-56365C22D654}"/>
            </c:ext>
          </c:extLst>
        </c:ser>
        <c:ser>
          <c:idx val="11"/>
          <c:order val="11"/>
          <c:tx>
            <c:strRef>
              <c:f>'Data&amp;Graphs'!$AE$100</c:f>
              <c:strCache>
                <c:ptCount val="1"/>
                <c:pt idx="0">
                  <c:v>2019</c:v>
                </c:pt>
              </c:strCache>
            </c:strRef>
          </c:tx>
          <c:spPr>
            <a:solidFill>
              <a:schemeClr val="accent2">
                <a:shade val="5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'Data&amp;Graphs'!$AF$100:$AK$100</c:f>
              <c:numCache>
                <c:formatCode>General</c:formatCode>
                <c:ptCount val="6"/>
                <c:pt idx="0">
                  <c:v>3</c:v>
                </c:pt>
                <c:pt idx="1">
                  <c:v>1</c:v>
                </c:pt>
                <c:pt idx="2">
                  <c:v>0</c:v>
                </c:pt>
                <c:pt idx="3">
                  <c:v>3</c:v>
                </c:pt>
                <c:pt idx="4">
                  <c:v>2</c:v>
                </c:pt>
                <c:pt idx="5">
                  <c:v>2</c:v>
                </c:pt>
              </c:numCache>
            </c:numRef>
          </c:val>
          <c:extLst>
            <c:ext xmlns:c16="http://schemas.microsoft.com/office/drawing/2014/chart" uri="{C3380CC4-5D6E-409C-BE32-E72D297353CC}">
              <c16:uniqueId val="{0000000A-DA69-4240-9F1C-56365C22D654}"/>
            </c:ext>
          </c:extLst>
        </c:ser>
        <c:ser>
          <c:idx val="12"/>
          <c:order val="12"/>
          <c:tx>
            <c:strRef>
              <c:f>'Data&amp;Graphs'!$AE$101</c:f>
              <c:strCache>
                <c:ptCount val="1"/>
                <c:pt idx="0">
                  <c:v>2020</c:v>
                </c:pt>
              </c:strCache>
            </c:strRef>
          </c:tx>
          <c:spPr>
            <a:solidFill>
              <a:schemeClr val="accent2">
                <a:shade val="4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'Data&amp;Graphs'!$AF$101:$AK$101</c:f>
              <c:numCache>
                <c:formatCode>General</c:formatCode>
                <c:ptCount val="6"/>
                <c:pt idx="0">
                  <c:v>0</c:v>
                </c:pt>
                <c:pt idx="1">
                  <c:v>6</c:v>
                </c:pt>
                <c:pt idx="2">
                  <c:v>0</c:v>
                </c:pt>
                <c:pt idx="3">
                  <c:v>0</c:v>
                </c:pt>
                <c:pt idx="4">
                  <c:v>0</c:v>
                </c:pt>
                <c:pt idx="5">
                  <c:v>3</c:v>
                </c:pt>
              </c:numCache>
            </c:numRef>
          </c:val>
          <c:extLst>
            <c:ext xmlns:c16="http://schemas.microsoft.com/office/drawing/2014/chart" uri="{C3380CC4-5D6E-409C-BE32-E72D297353CC}">
              <c16:uniqueId val="{0000000B-DA69-4240-9F1C-56365C22D654}"/>
            </c:ext>
          </c:extLst>
        </c:ser>
        <c:ser>
          <c:idx val="13"/>
          <c:order val="13"/>
          <c:tx>
            <c:strRef>
              <c:f>'Data&amp;Graphs'!$AE$102</c:f>
              <c:strCache>
                <c:ptCount val="1"/>
                <c:pt idx="0">
                  <c:v>2021</c:v>
                </c:pt>
              </c:strCache>
            </c:strRef>
          </c:tx>
          <c:spPr>
            <a:solidFill>
              <a:schemeClr val="accent2">
                <a:shade val="39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'Data&amp;Graphs'!$AF$102:$AK$102</c:f>
              <c:numCache>
                <c:formatCode>General</c:formatCode>
                <c:ptCount val="6"/>
                <c:pt idx="0">
                  <c:v>2</c:v>
                </c:pt>
                <c:pt idx="1">
                  <c:v>5</c:v>
                </c:pt>
                <c:pt idx="2">
                  <c:v>1</c:v>
                </c:pt>
                <c:pt idx="3">
                  <c:v>2</c:v>
                </c:pt>
                <c:pt idx="4">
                  <c:v>0</c:v>
                </c:pt>
                <c:pt idx="5">
                  <c:v>3</c:v>
                </c:pt>
              </c:numCache>
            </c:numRef>
          </c:val>
          <c:extLst>
            <c:ext xmlns:c16="http://schemas.microsoft.com/office/drawing/2014/chart" uri="{C3380CC4-5D6E-409C-BE32-E72D297353CC}">
              <c16:uniqueId val="{0000000C-DA69-4240-9F1C-56365C22D654}"/>
            </c:ext>
          </c:extLst>
        </c:ser>
        <c:dLbls>
          <c:showLegendKey val="0"/>
          <c:showVal val="0"/>
          <c:showCatName val="0"/>
          <c:showSerName val="0"/>
          <c:showPercent val="0"/>
          <c:showBubbleSize val="0"/>
        </c:dLbls>
        <c:gapWidth val="54"/>
        <c:overlap val="100"/>
        <c:axId val="717679184"/>
        <c:axId val="717675024"/>
        <c:extLst>
          <c:ext xmlns:c15="http://schemas.microsoft.com/office/drawing/2012/chart" uri="{02D57815-91ED-43cb-92C2-25804820EDAC}">
            <c15:filteredBarSeries>
              <c15:ser>
                <c:idx val="0"/>
                <c:order val="0"/>
                <c:tx>
                  <c:strRef>
                    <c:extLst>
                      <c:ext uri="{02D57815-91ED-43cb-92C2-25804820EDAC}">
                        <c15:formulaRef>
                          <c15:sqref>'Data&amp;Graphs'!$AE$89</c15:sqref>
                        </c15:formulaRef>
                      </c:ext>
                    </c:extLst>
                    <c:strCache>
                      <c:ptCount val="1"/>
                      <c:pt idx="0">
                        <c:v>Year</c:v>
                      </c:pt>
                    </c:strCache>
                  </c:strRef>
                </c:tx>
                <c:spPr>
                  <a:solidFill>
                    <a:schemeClr val="accent2">
                      <a:tint val="40000"/>
                    </a:schemeClr>
                  </a:solidFill>
                  <a:ln>
                    <a:noFill/>
                  </a:ln>
                  <a:effectLst/>
                </c:spPr>
                <c:invertIfNegative val="0"/>
                <c:cat>
                  <c:strRef>
                    <c:extLst>
                      <c:ext uri="{02D57815-91ED-43cb-92C2-25804820EDAC}">
                        <c15:formulaRef>
                          <c15:sqref>'Data&amp;Graphs'!$AF$88:$AK$88</c15:sqref>
                        </c15:formulaRef>
                      </c:ext>
                    </c:extLst>
                    <c:strCache>
                      <c:ptCount val="6"/>
                      <c:pt idx="0">
                        <c:v>Implementation
(11)</c:v>
                      </c:pt>
                      <c:pt idx="1">
                        <c:v>Design
(33)</c:v>
                      </c:pt>
                      <c:pt idx="2">
                        <c:v>General
(2)</c:v>
                      </c:pt>
                      <c:pt idx="3">
                        <c:v>Management
(12)</c:v>
                      </c:pt>
                      <c:pt idx="4">
                        <c:v>Analysis
(9)</c:v>
                      </c:pt>
                      <c:pt idx="5">
                        <c:v>Quality
(18)</c:v>
                      </c:pt>
                    </c:strCache>
                  </c:strRef>
                </c:cat>
                <c:val>
                  <c:numRef>
                    <c:extLst>
                      <c:ext uri="{02D57815-91ED-43cb-92C2-25804820EDAC}">
                        <c15:formulaRef>
                          <c15:sqref>'Data&amp;Graphs'!$AF$89:$AK$89</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D-DA69-4240-9F1C-56365C22D654}"/>
                  </c:ext>
                </c:extLst>
              </c15:ser>
            </c15:filteredBarSeries>
          </c:ext>
        </c:extLst>
      </c:barChart>
      <c:catAx>
        <c:axId val="7176791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0" spcFirstLastPara="1" vertOverflow="ellipsis" wrap="square" anchor="t" anchorCtr="1"/>
          <a:lstStyle/>
          <a:p>
            <a:pPr>
              <a:defRPr sz="1400" b="0" i="0" u="none" strike="noStrike" kern="1200" baseline="0">
                <a:solidFill>
                  <a:schemeClr val="tx1"/>
                </a:solidFill>
                <a:latin typeface="Palatino Linotype" panose="02040502050505030304" pitchFamily="18" charset="0"/>
                <a:ea typeface="+mn-ea"/>
                <a:cs typeface="+mn-cs"/>
              </a:defRPr>
            </a:pPr>
            <a:endParaRPr lang="fr-FR"/>
          </a:p>
        </c:txPr>
        <c:crossAx val="717675024"/>
        <c:crosses val="autoZero"/>
        <c:auto val="1"/>
        <c:lblAlgn val="ctr"/>
        <c:lblOffset val="100"/>
        <c:noMultiLvlLbl val="0"/>
      </c:catAx>
      <c:valAx>
        <c:axId val="717675024"/>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71767918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01194131695667E-2"/>
          <c:y val="0.24660397074190177"/>
          <c:w val="0.96997611736608669"/>
          <c:h val="0.47762594722681606"/>
        </c:manualLayout>
      </c:layout>
      <c:barChart>
        <c:barDir val="col"/>
        <c:grouping val="clustered"/>
        <c:varyColors val="0"/>
        <c:ser>
          <c:idx val="0"/>
          <c:order val="0"/>
          <c:spPr>
            <a:solidFill>
              <a:schemeClr val="accent1"/>
            </a:solidFill>
            <a:ln>
              <a:noFill/>
            </a:ln>
            <a:effectLst/>
          </c:spPr>
          <c:invertIfNegative val="0"/>
          <c:cat>
            <c:strRef>
              <c:f>('Data&amp;Graphs'!$U$7:$U$20,'Data&amp;Graphs'!$U$36)</c:f>
              <c:strCache>
                <c:ptCount val="15"/>
                <c:pt idx="0">
                  <c:v>USA</c:v>
                </c:pt>
                <c:pt idx="1">
                  <c:v>Spain</c:v>
                </c:pt>
                <c:pt idx="2">
                  <c:v>Brazil</c:v>
                </c:pt>
                <c:pt idx="3">
                  <c:v>UK</c:v>
                </c:pt>
                <c:pt idx="4">
                  <c:v>Canada</c:v>
                </c:pt>
                <c:pt idx="5">
                  <c:v>Finland</c:v>
                </c:pt>
                <c:pt idx="6">
                  <c:v>Sweden</c:v>
                </c:pt>
                <c:pt idx="7">
                  <c:v>Japan</c:v>
                </c:pt>
                <c:pt idx="8">
                  <c:v>Indonesia</c:v>
                </c:pt>
                <c:pt idx="9">
                  <c:v>Germany</c:v>
                </c:pt>
                <c:pt idx="10">
                  <c:v>China</c:v>
                </c:pt>
                <c:pt idx="11">
                  <c:v>Netherlands</c:v>
                </c:pt>
                <c:pt idx="12">
                  <c:v>Pakistan</c:v>
                </c:pt>
                <c:pt idx="13">
                  <c:v>Norway</c:v>
                </c:pt>
                <c:pt idx="14">
                  <c:v>Others</c:v>
                </c:pt>
              </c:strCache>
            </c:strRef>
          </c:cat>
          <c:val>
            <c:numRef>
              <c:f>('Data&amp;Graphs'!$V$7:$V$20,'Data&amp;Graphs'!$V$36)</c:f>
              <c:numCache>
                <c:formatCode>General</c:formatCode>
                <c:ptCount val="15"/>
              </c:numCache>
            </c:numRef>
          </c:val>
          <c:extLst>
            <c:ext xmlns:c16="http://schemas.microsoft.com/office/drawing/2014/chart" uri="{C3380CC4-5D6E-409C-BE32-E72D297353CC}">
              <c16:uniqueId val="{00000000-0CFA-4E06-8BD9-67605F56933C}"/>
            </c:ext>
          </c:extLst>
        </c:ser>
        <c:ser>
          <c:idx val="1"/>
          <c:order val="1"/>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t" anchorCtr="0">
                <a:spAutoFit/>
              </a:bodyPr>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('Data&amp;Graphs'!$U$7:$U$20,'Data&amp;Graphs'!$U$36)</c:f>
              <c:strCache>
                <c:ptCount val="15"/>
                <c:pt idx="0">
                  <c:v>USA</c:v>
                </c:pt>
                <c:pt idx="1">
                  <c:v>Spain</c:v>
                </c:pt>
                <c:pt idx="2">
                  <c:v>Brazil</c:v>
                </c:pt>
                <c:pt idx="3">
                  <c:v>UK</c:v>
                </c:pt>
                <c:pt idx="4">
                  <c:v>Canada</c:v>
                </c:pt>
                <c:pt idx="5">
                  <c:v>Finland</c:v>
                </c:pt>
                <c:pt idx="6">
                  <c:v>Sweden</c:v>
                </c:pt>
                <c:pt idx="7">
                  <c:v>Japan</c:v>
                </c:pt>
                <c:pt idx="8">
                  <c:v>Indonesia</c:v>
                </c:pt>
                <c:pt idx="9">
                  <c:v>Germany</c:v>
                </c:pt>
                <c:pt idx="10">
                  <c:v>China</c:v>
                </c:pt>
                <c:pt idx="11">
                  <c:v>Netherlands</c:v>
                </c:pt>
                <c:pt idx="12">
                  <c:v>Pakistan</c:v>
                </c:pt>
                <c:pt idx="13">
                  <c:v>Norway</c:v>
                </c:pt>
                <c:pt idx="14">
                  <c:v>Others</c:v>
                </c:pt>
              </c:strCache>
            </c:strRef>
          </c:cat>
          <c:val>
            <c:numRef>
              <c:f>('Data&amp;Graphs'!$W$7:$W$20,'Data&amp;Graphs'!$W$36)</c:f>
              <c:numCache>
                <c:formatCode>General</c:formatCode>
                <c:ptCount val="15"/>
                <c:pt idx="0">
                  <c:v>22</c:v>
                </c:pt>
                <c:pt idx="1">
                  <c:v>10</c:v>
                </c:pt>
                <c:pt idx="2">
                  <c:v>8</c:v>
                </c:pt>
                <c:pt idx="3">
                  <c:v>8</c:v>
                </c:pt>
                <c:pt idx="4">
                  <c:v>7</c:v>
                </c:pt>
                <c:pt idx="5">
                  <c:v>6</c:v>
                </c:pt>
                <c:pt idx="6">
                  <c:v>4</c:v>
                </c:pt>
                <c:pt idx="7">
                  <c:v>3</c:v>
                </c:pt>
                <c:pt idx="8">
                  <c:v>3</c:v>
                </c:pt>
                <c:pt idx="9">
                  <c:v>3</c:v>
                </c:pt>
                <c:pt idx="10">
                  <c:v>3</c:v>
                </c:pt>
                <c:pt idx="11">
                  <c:v>3</c:v>
                </c:pt>
                <c:pt idx="12">
                  <c:v>2</c:v>
                </c:pt>
                <c:pt idx="13">
                  <c:v>2</c:v>
                </c:pt>
                <c:pt idx="14">
                  <c:v>14</c:v>
                </c:pt>
              </c:numCache>
            </c:numRef>
          </c:val>
          <c:extLst>
            <c:ext xmlns:c16="http://schemas.microsoft.com/office/drawing/2014/chart" uri="{C3380CC4-5D6E-409C-BE32-E72D297353CC}">
              <c16:uniqueId val="{00000000-7663-4D2C-A87B-2F685FB7FBD7}"/>
            </c:ext>
          </c:extLst>
        </c:ser>
        <c:dLbls>
          <c:showLegendKey val="0"/>
          <c:showVal val="0"/>
          <c:showCatName val="0"/>
          <c:showSerName val="0"/>
          <c:showPercent val="0"/>
          <c:showBubbleSize val="0"/>
        </c:dLbls>
        <c:gapWidth val="91"/>
        <c:overlap val="100"/>
        <c:axId val="540782512"/>
        <c:axId val="540767120"/>
      </c:barChart>
      <c:catAx>
        <c:axId val="5407825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3960000" spcFirstLastPara="1" vertOverflow="ellipsis"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540767120"/>
        <c:crosses val="autoZero"/>
        <c:auto val="1"/>
        <c:lblAlgn val="ctr"/>
        <c:lblOffset val="100"/>
        <c:noMultiLvlLbl val="0"/>
      </c:catAx>
      <c:valAx>
        <c:axId val="540767120"/>
        <c:scaling>
          <c:orientation val="minMax"/>
        </c:scaling>
        <c:delete val="1"/>
        <c:axPos val="l"/>
        <c:majorGridlines>
          <c:spPr>
            <a:ln w="9525" cap="flat" cmpd="sng" algn="ctr">
              <a:noFill/>
              <a:round/>
            </a:ln>
            <a:effectLst/>
          </c:spPr>
        </c:majorGridlines>
        <c:numFmt formatCode="General" sourceLinked="1"/>
        <c:majorTickMark val="out"/>
        <c:minorTickMark val="none"/>
        <c:tickLblPos val="nextTo"/>
        <c:crossAx val="540782512"/>
        <c:crosses val="autoZero"/>
        <c:crossBetween val="between"/>
        <c:majorUnit val="3"/>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55573292262175"/>
          <c:y val="0.27786751498212803"/>
          <c:w val="0.87530790534387626"/>
          <c:h val="0.5376885429544106"/>
        </c:manualLayout>
      </c:layout>
      <c:areaChart>
        <c:grouping val="standard"/>
        <c:varyColors val="0"/>
        <c:ser>
          <c:idx val="0"/>
          <c:order val="0"/>
          <c:spPr>
            <a:pattFill prst="pct90">
              <a:fgClr>
                <a:schemeClr val="accent1">
                  <a:lumMod val="20000"/>
                  <a:lumOff val="80000"/>
                </a:schemeClr>
              </a:fgClr>
              <a:bgClr>
                <a:schemeClr val="bg1"/>
              </a:bgClr>
            </a:pattFill>
            <a:ln w="25400">
              <a:solidFill>
                <a:schemeClr val="accent1"/>
              </a:solidFill>
            </a:ln>
            <a:effectLst/>
          </c:spPr>
          <c:cat>
            <c:numRef>
              <c:extLst>
                <c:ext xmlns:c15="http://schemas.microsoft.com/office/drawing/2012/chart" uri="{02D57815-91ED-43cb-92C2-25804820EDAC}">
                  <c15:fullRef>
                    <c15:sqref>'Data&amp;Graphs'!$AA$130:$AO$130</c15:sqref>
                  </c15:fullRef>
                </c:ext>
              </c:extLst>
              <c:f>('Data&amp;Graphs'!$AA$130,'Data&amp;Graphs'!$AC$130,'Data&amp;Graphs'!$AE$130:$AO$130)</c:f>
              <c:numCache>
                <c:formatCode>General</c:formatCode>
                <c:ptCount val="13"/>
                <c:pt idx="0">
                  <c:v>6</c:v>
                </c:pt>
                <c:pt idx="1">
                  <c:v>5.5</c:v>
                </c:pt>
                <c:pt idx="2">
                  <c:v>5</c:v>
                </c:pt>
                <c:pt idx="3">
                  <c:v>4.5</c:v>
                </c:pt>
                <c:pt idx="4">
                  <c:v>4</c:v>
                </c:pt>
                <c:pt idx="5">
                  <c:v>3.5</c:v>
                </c:pt>
                <c:pt idx="6">
                  <c:v>3</c:v>
                </c:pt>
                <c:pt idx="7">
                  <c:v>2.5</c:v>
                </c:pt>
                <c:pt idx="8">
                  <c:v>2</c:v>
                </c:pt>
                <c:pt idx="9">
                  <c:v>1.5</c:v>
                </c:pt>
                <c:pt idx="10">
                  <c:v>1</c:v>
                </c:pt>
                <c:pt idx="11">
                  <c:v>0.5</c:v>
                </c:pt>
                <c:pt idx="12">
                  <c:v>0</c:v>
                </c:pt>
              </c:numCache>
            </c:numRef>
          </c:cat>
          <c:val>
            <c:numRef>
              <c:extLst>
                <c:ext xmlns:c15="http://schemas.microsoft.com/office/drawing/2012/chart" uri="{02D57815-91ED-43cb-92C2-25804820EDAC}">
                  <c15:fullRef>
                    <c15:sqref>'Data&amp;Graphs'!$AA$131:$AO$131</c15:sqref>
                  </c15:fullRef>
                </c:ext>
              </c:extLst>
              <c:f>('Data&amp;Graphs'!$AA$131,'Data&amp;Graphs'!$AC$131,'Data&amp;Graphs'!$AE$131:$AO$131)</c:f>
              <c:numCache>
                <c:formatCode>General</c:formatCode>
                <c:ptCount val="13"/>
                <c:pt idx="0">
                  <c:v>8</c:v>
                </c:pt>
                <c:pt idx="1">
                  <c:v>2</c:v>
                </c:pt>
                <c:pt idx="2">
                  <c:v>7</c:v>
                </c:pt>
                <c:pt idx="3">
                  <c:v>8</c:v>
                </c:pt>
                <c:pt idx="4">
                  <c:v>19</c:v>
                </c:pt>
                <c:pt idx="5">
                  <c:v>10</c:v>
                </c:pt>
                <c:pt idx="6">
                  <c:v>17</c:v>
                </c:pt>
                <c:pt idx="7">
                  <c:v>11</c:v>
                </c:pt>
                <c:pt idx="8">
                  <c:v>5</c:v>
                </c:pt>
                <c:pt idx="9">
                  <c:v>6</c:v>
                </c:pt>
                <c:pt idx="10">
                  <c:v>3</c:v>
                </c:pt>
                <c:pt idx="11">
                  <c:v>2</c:v>
                </c:pt>
                <c:pt idx="12">
                  <c:v>0</c:v>
                </c:pt>
              </c:numCache>
            </c:numRef>
          </c:val>
          <c:extLst>
            <c:ext xmlns:c16="http://schemas.microsoft.com/office/drawing/2014/chart" uri="{C3380CC4-5D6E-409C-BE32-E72D297353CC}">
              <c16:uniqueId val="{00000000-7BD8-4673-A362-C8F43A5406B6}"/>
            </c:ext>
          </c:extLst>
        </c:ser>
        <c:dLbls>
          <c:showLegendKey val="0"/>
          <c:showVal val="0"/>
          <c:showCatName val="0"/>
          <c:showSerName val="0"/>
          <c:showPercent val="0"/>
          <c:showBubbleSize val="0"/>
        </c:dLbls>
        <c:dropLines>
          <c:spPr>
            <a:ln w="9525" cap="flat" cmpd="sng" algn="ctr">
              <a:solidFill>
                <a:schemeClr val="accent1"/>
              </a:solidFill>
              <a:round/>
            </a:ln>
            <a:effectLst/>
          </c:spPr>
        </c:dropLines>
        <c:axId val="503381359"/>
        <c:axId val="503381775"/>
      </c:areaChart>
      <c:catAx>
        <c:axId val="503381359"/>
        <c:scaling>
          <c:orientation val="maxMin"/>
        </c:scaling>
        <c:delete val="0"/>
        <c:axPos val="b"/>
        <c:title>
          <c:tx>
            <c:rich>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r>
                  <a:rPr lang="en-GB" sz="2000">
                    <a:solidFill>
                      <a:sysClr val="windowText" lastClr="000000"/>
                    </a:solidFill>
                    <a:latin typeface="Palatino Linotype" panose="02040502050505030304" pitchFamily="18" charset="0"/>
                  </a:rPr>
                  <a:t>Quality Assesment Score</a:t>
                </a:r>
              </a:p>
            </c:rich>
          </c:tx>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503381775"/>
        <c:crosses val="autoZero"/>
        <c:auto val="1"/>
        <c:lblAlgn val="ctr"/>
        <c:lblOffset val="100"/>
        <c:noMultiLvlLbl val="0"/>
      </c:catAx>
      <c:valAx>
        <c:axId val="503381775"/>
        <c:scaling>
          <c:orientation val="minMax"/>
        </c:scaling>
        <c:delete val="0"/>
        <c:axPos val="l"/>
        <c:majorGridlines>
          <c:spPr>
            <a:ln w="9525" cap="flat" cmpd="sng" algn="ctr">
              <a:solidFill>
                <a:schemeClr val="bg2">
                  <a:lumMod val="50000"/>
                </a:schemeClr>
              </a:solidFill>
              <a:round/>
            </a:ln>
            <a:effectLst/>
          </c:spPr>
        </c:majorGridlines>
        <c:title>
          <c:tx>
            <c:rich>
              <a:bodyPr rot="-54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r>
                  <a:rPr lang="en-GB" sz="2000">
                    <a:solidFill>
                      <a:sysClr val="windowText" lastClr="000000"/>
                    </a:solidFill>
                    <a:latin typeface="Palatino Linotype" panose="02040502050505030304" pitchFamily="18" charset="0"/>
                  </a:rPr>
                  <a:t>Number of Publications</a:t>
                </a:r>
              </a:p>
            </c:rich>
          </c:tx>
          <c:overlay val="0"/>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503381359"/>
        <c:crosses val="max"/>
        <c:crossBetween val="midCat"/>
        <c:majorUnit val="3"/>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'Data&amp;Graphs'!$Z$140</c:f>
              <c:strCache>
                <c:ptCount val="1"/>
                <c:pt idx="0">
                  <c:v>No (0)</c:v>
                </c:pt>
              </c:strCache>
            </c:strRef>
          </c:tx>
          <c:spPr>
            <a:pattFill prst="pct80">
              <a:fgClr>
                <a:schemeClr val="accent1"/>
              </a:fgClr>
              <a:bgClr>
                <a:schemeClr val="bg1"/>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'Data&amp;Graphs'!$AA$140:$AH$140</c15:sqref>
                  </c15:fullRef>
                </c:ext>
              </c:extLst>
              <c:f>('Data&amp;Graphs'!$AA$140,'Data&amp;Graphs'!$AC$140,'Data&amp;Graphs'!$AE$140:$AH$140)</c:f>
              <c:numCache>
                <c:formatCode>General</c:formatCode>
                <c:ptCount val="6"/>
                <c:pt idx="0">
                  <c:v>1</c:v>
                </c:pt>
                <c:pt idx="1">
                  <c:v>2</c:v>
                </c:pt>
                <c:pt idx="2">
                  <c:v>22</c:v>
                </c:pt>
                <c:pt idx="3">
                  <c:v>25</c:v>
                </c:pt>
                <c:pt idx="4">
                  <c:v>80</c:v>
                </c:pt>
                <c:pt idx="5">
                  <c:v>58</c:v>
                </c:pt>
              </c:numCache>
            </c:numRef>
          </c:val>
          <c:extLst>
            <c:ext xmlns:c16="http://schemas.microsoft.com/office/drawing/2014/chart" uri="{C3380CC4-5D6E-409C-BE32-E72D297353CC}">
              <c16:uniqueId val="{00000000-5BC2-4B00-A45E-2449B96D751B}"/>
            </c:ext>
          </c:extLst>
        </c:ser>
        <c:ser>
          <c:idx val="1"/>
          <c:order val="1"/>
          <c:tx>
            <c:strRef>
              <c:f>'Data&amp;Graphs'!$Z$141</c:f>
              <c:strCache>
                <c:ptCount val="1"/>
                <c:pt idx="0">
                  <c:v>To Some Extent (0.5)</c:v>
                </c:pt>
              </c:strCache>
            </c:strRef>
          </c:tx>
          <c:spPr>
            <a:pattFill prst="wdUpDiag">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'Data&amp;Graphs'!$AA$141:$AH$141</c15:sqref>
                  </c15:fullRef>
                </c:ext>
              </c:extLst>
              <c:f>('Data&amp;Graphs'!$AA$141,'Data&amp;Graphs'!$AC$141,'Data&amp;Graphs'!$AE$141:$AH$141)</c:f>
              <c:numCache>
                <c:formatCode>General</c:formatCode>
                <c:ptCount val="6"/>
                <c:pt idx="0">
                  <c:v>17</c:v>
                </c:pt>
                <c:pt idx="1">
                  <c:v>22</c:v>
                </c:pt>
                <c:pt idx="2">
                  <c:v>24</c:v>
                </c:pt>
                <c:pt idx="3">
                  <c:v>26</c:v>
                </c:pt>
                <c:pt idx="4">
                  <c:v>6</c:v>
                </c:pt>
                <c:pt idx="5">
                  <c:v>20</c:v>
                </c:pt>
              </c:numCache>
            </c:numRef>
          </c:val>
          <c:extLst>
            <c:ext xmlns:c16="http://schemas.microsoft.com/office/drawing/2014/chart" uri="{C3380CC4-5D6E-409C-BE32-E72D297353CC}">
              <c16:uniqueId val="{00000001-5BC2-4B00-A45E-2449B96D751B}"/>
            </c:ext>
          </c:extLst>
        </c:ser>
        <c:ser>
          <c:idx val="2"/>
          <c:order val="2"/>
          <c:tx>
            <c:strRef>
              <c:f>'Data&amp;Graphs'!$Z$142</c:f>
              <c:strCache>
                <c:ptCount val="1"/>
                <c:pt idx="0">
                  <c:v>Yes (1)</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'Data&amp;Graphs'!$AA$142:$AH$142</c15:sqref>
                  </c15:fullRef>
                </c:ext>
              </c:extLst>
              <c:f>('Data&amp;Graphs'!$AA$142,'Data&amp;Graphs'!$AC$142,'Data&amp;Graphs'!$AE$142:$AH$142)</c:f>
              <c:numCache>
                <c:formatCode>General</c:formatCode>
                <c:ptCount val="6"/>
                <c:pt idx="0">
                  <c:v>80</c:v>
                </c:pt>
                <c:pt idx="1">
                  <c:v>74</c:v>
                </c:pt>
                <c:pt idx="2">
                  <c:v>52</c:v>
                </c:pt>
                <c:pt idx="3">
                  <c:v>47</c:v>
                </c:pt>
                <c:pt idx="4">
                  <c:v>12</c:v>
                </c:pt>
                <c:pt idx="5">
                  <c:v>20</c:v>
                </c:pt>
              </c:numCache>
            </c:numRef>
          </c:val>
          <c:extLst>
            <c:ext xmlns:c16="http://schemas.microsoft.com/office/drawing/2014/chart" uri="{C3380CC4-5D6E-409C-BE32-E72D297353CC}">
              <c16:uniqueId val="{00000002-5BC2-4B00-A45E-2449B96D751B}"/>
            </c:ext>
          </c:extLst>
        </c:ser>
        <c:dLbls>
          <c:showLegendKey val="0"/>
          <c:showVal val="0"/>
          <c:showCatName val="0"/>
          <c:showSerName val="0"/>
          <c:showPercent val="0"/>
          <c:showBubbleSize val="0"/>
        </c:dLbls>
        <c:gapWidth val="150"/>
        <c:overlap val="100"/>
        <c:axId val="2117020735"/>
        <c:axId val="2117021151"/>
      </c:barChart>
      <c:catAx>
        <c:axId val="2117020735"/>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crossAx val="2117021151"/>
        <c:crosses val="autoZero"/>
        <c:auto val="1"/>
        <c:lblAlgn val="ctr"/>
        <c:lblOffset val="100"/>
        <c:noMultiLvlLbl val="0"/>
      </c:catAx>
      <c:valAx>
        <c:axId val="2117021151"/>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crossAx val="2117020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percentStacked"/>
        <c:varyColors val="0"/>
        <c:ser>
          <c:idx val="1"/>
          <c:order val="1"/>
          <c:tx>
            <c:strRef>
              <c:f>'Data&amp;Graphs'!$AM$90</c:f>
              <c:strCache>
                <c:ptCount val="1"/>
                <c:pt idx="0">
                  <c:v>2009-11</c:v>
                </c:pt>
              </c:strCache>
            </c:strRef>
          </c:tx>
          <c:spPr>
            <a:solidFill>
              <a:schemeClr val="bg1"/>
            </a:solid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'Data&amp;Graphs'!$AN$90:$AS$90</c:f>
              <c:numCache>
                <c:formatCode>0</c:formatCode>
                <c:ptCount val="6"/>
                <c:pt idx="0">
                  <c:v>2</c:v>
                </c:pt>
                <c:pt idx="1">
                  <c:v>7</c:v>
                </c:pt>
                <c:pt idx="2">
                  <c:v>0</c:v>
                </c:pt>
                <c:pt idx="3">
                  <c:v>1</c:v>
                </c:pt>
                <c:pt idx="4">
                  <c:v>4</c:v>
                </c:pt>
                <c:pt idx="5">
                  <c:v>2</c:v>
                </c:pt>
              </c:numCache>
            </c:numRef>
          </c:val>
          <c:extLst>
            <c:ext xmlns:c16="http://schemas.microsoft.com/office/drawing/2014/chart" uri="{C3380CC4-5D6E-409C-BE32-E72D297353CC}">
              <c16:uniqueId val="{00000000-2B33-4966-9420-A441C5980772}"/>
            </c:ext>
          </c:extLst>
        </c:ser>
        <c:ser>
          <c:idx val="2"/>
          <c:order val="2"/>
          <c:tx>
            <c:strRef>
              <c:f>'Data&amp;Graphs'!$AM$91</c:f>
              <c:strCache>
                <c:ptCount val="1"/>
                <c:pt idx="0">
                  <c:v>2012-14</c:v>
                </c:pt>
              </c:strCache>
            </c:strRef>
          </c:tx>
          <c:spPr>
            <a:pattFill prst="pct5">
              <a:fgClr>
                <a:schemeClr val="accent1"/>
              </a:fgClr>
              <a:bgClr>
                <a:schemeClr val="accent2">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'Data&amp;Graphs'!$AN$91:$AS$91</c:f>
              <c:numCache>
                <c:formatCode>0</c:formatCode>
                <c:ptCount val="6"/>
                <c:pt idx="0">
                  <c:v>2</c:v>
                </c:pt>
                <c:pt idx="1">
                  <c:v>12</c:v>
                </c:pt>
                <c:pt idx="2">
                  <c:v>0</c:v>
                </c:pt>
                <c:pt idx="3">
                  <c:v>3</c:v>
                </c:pt>
                <c:pt idx="4">
                  <c:v>3</c:v>
                </c:pt>
                <c:pt idx="5">
                  <c:v>3</c:v>
                </c:pt>
              </c:numCache>
            </c:numRef>
          </c:val>
          <c:extLst>
            <c:ext xmlns:c16="http://schemas.microsoft.com/office/drawing/2014/chart" uri="{C3380CC4-5D6E-409C-BE32-E72D297353CC}">
              <c16:uniqueId val="{00000001-2B33-4966-9420-A441C5980772}"/>
            </c:ext>
          </c:extLst>
        </c:ser>
        <c:ser>
          <c:idx val="3"/>
          <c:order val="3"/>
          <c:tx>
            <c:strRef>
              <c:f>'Data&amp;Graphs'!$AM$92</c:f>
              <c:strCache>
                <c:ptCount val="1"/>
                <c:pt idx="0">
                  <c:v>2015-17</c:v>
                </c:pt>
              </c:strCache>
            </c:strRef>
          </c:tx>
          <c:spPr>
            <a:pattFill prst="wdUpDiag">
              <a:fgClr>
                <a:schemeClr val="accent1"/>
              </a:fgClr>
              <a:bgClr>
                <a:schemeClr val="accent1">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'Data&amp;Graphs'!$AN$92:$AS$92</c:f>
              <c:numCache>
                <c:formatCode>0</c:formatCode>
                <c:ptCount val="6"/>
                <c:pt idx="0">
                  <c:v>2</c:v>
                </c:pt>
                <c:pt idx="1">
                  <c:v>5</c:v>
                </c:pt>
                <c:pt idx="2">
                  <c:v>1</c:v>
                </c:pt>
                <c:pt idx="3">
                  <c:v>5</c:v>
                </c:pt>
                <c:pt idx="4">
                  <c:v>0</c:v>
                </c:pt>
                <c:pt idx="5">
                  <c:v>7</c:v>
                </c:pt>
              </c:numCache>
            </c:numRef>
          </c:val>
          <c:extLst>
            <c:ext xmlns:c16="http://schemas.microsoft.com/office/drawing/2014/chart" uri="{C3380CC4-5D6E-409C-BE32-E72D297353CC}">
              <c16:uniqueId val="{00000002-2B33-4966-9420-A441C5980772}"/>
            </c:ext>
          </c:extLst>
        </c:ser>
        <c:ser>
          <c:idx val="4"/>
          <c:order val="4"/>
          <c:tx>
            <c:strRef>
              <c:f>'Data&amp;Graphs'!$AM$93</c:f>
              <c:strCache>
                <c:ptCount val="1"/>
                <c:pt idx="0">
                  <c:v>2018-2021</c:v>
                </c:pt>
              </c:strCache>
            </c:strRef>
          </c:tx>
          <c:spPr>
            <a:pattFill prst="pct90">
              <a:fgClr>
                <a:schemeClr val="accent1"/>
              </a:fgClr>
              <a:bgClr>
                <a:schemeClr val="accent2">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'Data&amp;Graphs'!$AN$93:$AS$93</c:f>
              <c:numCache>
                <c:formatCode>0</c:formatCode>
                <c:ptCount val="6"/>
                <c:pt idx="0">
                  <c:v>6</c:v>
                </c:pt>
                <c:pt idx="1">
                  <c:v>14</c:v>
                </c:pt>
                <c:pt idx="2">
                  <c:v>1</c:v>
                </c:pt>
                <c:pt idx="3">
                  <c:v>6</c:v>
                </c:pt>
                <c:pt idx="4">
                  <c:v>3</c:v>
                </c:pt>
                <c:pt idx="5">
                  <c:v>9</c:v>
                </c:pt>
              </c:numCache>
            </c:numRef>
          </c:val>
          <c:extLst>
            <c:ext xmlns:c16="http://schemas.microsoft.com/office/drawing/2014/chart" uri="{C3380CC4-5D6E-409C-BE32-E72D297353CC}">
              <c16:uniqueId val="{00000003-2B33-4966-9420-A441C5980772}"/>
            </c:ext>
          </c:extLst>
        </c:ser>
        <c:dLbls>
          <c:showLegendKey val="0"/>
          <c:showVal val="0"/>
          <c:showCatName val="0"/>
          <c:showSerName val="0"/>
          <c:showPercent val="0"/>
          <c:showBubbleSize val="0"/>
        </c:dLbls>
        <c:gapWidth val="53"/>
        <c:overlap val="100"/>
        <c:axId val="962074863"/>
        <c:axId val="962074031"/>
        <c:extLst>
          <c:ext xmlns:c15="http://schemas.microsoft.com/office/drawing/2012/chart" uri="{02D57815-91ED-43cb-92C2-25804820EDAC}">
            <c15:filteredBarSeries>
              <c15:ser>
                <c:idx val="0"/>
                <c:order val="0"/>
                <c:tx>
                  <c:strRef>
                    <c:extLst>
                      <c:ext uri="{02D57815-91ED-43cb-92C2-25804820EDAC}">
                        <c15:formulaRef>
                          <c15:sqref>'Data&amp;Graphs'!$AM$89</c15:sqref>
                        </c15:formulaRef>
                      </c:ext>
                    </c:extLst>
                    <c:strCache>
                      <c:ptCount val="1"/>
                      <c:pt idx="0">
                        <c:v>Year</c:v>
                      </c:pt>
                    </c:strCache>
                  </c:strRef>
                </c:tx>
                <c:spPr>
                  <a:solidFill>
                    <a:schemeClr val="accent2">
                      <a:tint val="54000"/>
                    </a:schemeClr>
                  </a:solidFill>
                  <a:ln>
                    <a:noFill/>
                  </a:ln>
                  <a:effectLst/>
                </c:spPr>
                <c:invertIfNegative val="0"/>
                <c:cat>
                  <c:strRef>
                    <c:extLst>
                      <c:ext uri="{02D57815-91ED-43cb-92C2-25804820EDAC}">
                        <c15:formulaRef>
                          <c15:sqref>'Data&amp;Graphs'!$AN$88:$AS$88</c15:sqref>
                        </c15:formulaRef>
                      </c:ext>
                    </c:extLst>
                    <c:strCache>
                      <c:ptCount val="6"/>
                      <c:pt idx="0">
                        <c:v>Implementation
(11)</c:v>
                      </c:pt>
                      <c:pt idx="1">
                        <c:v>Design
(33)</c:v>
                      </c:pt>
                      <c:pt idx="2">
                        <c:v>General
(2)</c:v>
                      </c:pt>
                      <c:pt idx="3">
                        <c:v>Management
(12)</c:v>
                      </c:pt>
                      <c:pt idx="4">
                        <c:v>Analysis
(9)</c:v>
                      </c:pt>
                      <c:pt idx="5">
                        <c:v>Quality
(18)</c:v>
                      </c:pt>
                    </c:strCache>
                  </c:strRef>
                </c:cat>
                <c:val>
                  <c:numRef>
                    <c:extLst>
                      <c:ext uri="{02D57815-91ED-43cb-92C2-25804820EDAC}">
                        <c15:formulaRef>
                          <c15:sqref>'Data&amp;Graphs'!$AN$89:$AS$89</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4-2B33-4966-9420-A441C5980772}"/>
                  </c:ext>
                </c:extLst>
              </c15:ser>
            </c15:filteredBarSeries>
          </c:ext>
        </c:extLst>
      </c:barChart>
      <c:catAx>
        <c:axId val="962074863"/>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2074031"/>
        <c:crosses val="autoZero"/>
        <c:auto val="1"/>
        <c:lblAlgn val="ctr"/>
        <c:lblOffset val="100"/>
        <c:noMultiLvlLbl val="0"/>
      </c:catAx>
      <c:valAx>
        <c:axId val="962074031"/>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2074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4"/>
          <c:order val="4"/>
          <c:tx>
            <c:strRef>
              <c:f>'Data&amp;Graphs'!$AD$65</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ext>
              </c:extLst>
              <c:f>'Data&amp;Graphs'!$Y$66:$Y$79</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'Data&amp;Graphs'!$AD$66:$AD$80</c15:sqref>
                  </c15:fullRef>
                </c:ext>
              </c:extLst>
              <c:f>'Data&amp;Graphs'!$AD$66:$AD$79</c:f>
              <c:numCache>
                <c:formatCode>0.00%</c:formatCode>
                <c:ptCount val="14"/>
                <c:pt idx="0">
                  <c:v>8.3333333333333329E-2</c:v>
                </c:pt>
                <c:pt idx="1">
                  <c:v>0.375</c:v>
                </c:pt>
                <c:pt idx="2">
                  <c:v>0</c:v>
                </c:pt>
                <c:pt idx="3">
                  <c:v>0.125</c:v>
                </c:pt>
                <c:pt idx="4">
                  <c:v>0</c:v>
                </c:pt>
                <c:pt idx="5">
                  <c:v>0.125</c:v>
                </c:pt>
                <c:pt idx="6">
                  <c:v>8.3333333333333329E-2</c:v>
                </c:pt>
                <c:pt idx="7">
                  <c:v>0</c:v>
                </c:pt>
                <c:pt idx="8">
                  <c:v>0</c:v>
                </c:pt>
                <c:pt idx="9">
                  <c:v>0.20833333333333334</c:v>
                </c:pt>
                <c:pt idx="10">
                  <c:v>0</c:v>
                </c:pt>
                <c:pt idx="11">
                  <c:v>0</c:v>
                </c:pt>
                <c:pt idx="12">
                  <c:v>0</c:v>
                </c:pt>
                <c:pt idx="13">
                  <c:v>0</c:v>
                </c:pt>
              </c:numCache>
            </c:numRef>
          </c:val>
          <c:extLst>
            <c:ext xmlns:c16="http://schemas.microsoft.com/office/drawing/2014/chart" uri="{C3380CC4-5D6E-409C-BE32-E72D297353CC}">
              <c16:uniqueId val="{00000002-E248-4370-B8A3-806291970B69}"/>
            </c:ext>
          </c:extLst>
        </c:ser>
        <c:ser>
          <c:idx val="5"/>
          <c:order val="5"/>
          <c:tx>
            <c:strRef>
              <c:f>'Data&amp;Graphs'!$AE$65</c:f>
              <c:strCache>
                <c:ptCount val="1"/>
                <c:pt idx="0">
                  <c:v>After 2009</c:v>
                </c:pt>
              </c:strCache>
            </c:strRef>
          </c:tx>
          <c:spPr>
            <a:pattFill prst="pct90">
              <a:fgClr>
                <a:schemeClr val="accent1"/>
              </a:fgClr>
              <a:bgClr>
                <a:schemeClr val="bg1"/>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ext>
              </c:extLst>
              <c:f>'Data&amp;Graphs'!$Y$66:$Y$79</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'Data&amp;Graphs'!$AE$66:$AE$80</c15:sqref>
                  </c15:fullRef>
                </c:ext>
              </c:extLst>
              <c:f>'Data&amp;Graphs'!$AE$66:$AE$79</c:f>
              <c:numCache>
                <c:formatCode>0.00%</c:formatCode>
                <c:ptCount val="14"/>
                <c:pt idx="0">
                  <c:v>2.0408163265306121E-2</c:v>
                </c:pt>
                <c:pt idx="1">
                  <c:v>8.1632653061224483E-2</c:v>
                </c:pt>
                <c:pt idx="2">
                  <c:v>0.15306122448979592</c:v>
                </c:pt>
                <c:pt idx="3">
                  <c:v>6.1224489795918366E-2</c:v>
                </c:pt>
                <c:pt idx="4">
                  <c:v>6.1224489795918366E-2</c:v>
                </c:pt>
                <c:pt idx="5">
                  <c:v>0.12244897959183673</c:v>
                </c:pt>
                <c:pt idx="6">
                  <c:v>3.0612244897959183E-2</c:v>
                </c:pt>
                <c:pt idx="7">
                  <c:v>3.0612244897959183E-2</c:v>
                </c:pt>
                <c:pt idx="8">
                  <c:v>0.10204081632653061</c:v>
                </c:pt>
                <c:pt idx="9">
                  <c:v>0.12244897959183673</c:v>
                </c:pt>
                <c:pt idx="10">
                  <c:v>5.1020408163265307E-2</c:v>
                </c:pt>
                <c:pt idx="11">
                  <c:v>0.10204081632653061</c:v>
                </c:pt>
                <c:pt idx="12">
                  <c:v>2.0408163265306121E-2</c:v>
                </c:pt>
                <c:pt idx="13">
                  <c:v>4.0816326530612242E-2</c:v>
                </c:pt>
              </c:numCache>
            </c:numRef>
          </c:val>
          <c:extLst>
            <c:ext xmlns:c16="http://schemas.microsoft.com/office/drawing/2014/chart" uri="{C3380CC4-5D6E-409C-BE32-E72D297353CC}">
              <c16:uniqueId val="{00000003-E248-4370-B8A3-806291970B69}"/>
            </c:ext>
          </c:extLst>
        </c:ser>
        <c:dLbls>
          <c:showLegendKey val="0"/>
          <c:showVal val="0"/>
          <c:showCatName val="0"/>
          <c:showSerName val="0"/>
          <c:showPercent val="0"/>
          <c:showBubbleSize val="0"/>
        </c:dLbls>
        <c:gapWidth val="85"/>
        <c:axId val="99508320"/>
        <c:axId val="99488768"/>
        <c:extLst>
          <c:ext xmlns:c15="http://schemas.microsoft.com/office/drawing/2012/chart" uri="{02D57815-91ED-43cb-92C2-25804820EDAC}">
            <c15:filteredBarSeries>
              <c15:ser>
                <c:idx val="0"/>
                <c:order val="0"/>
                <c:tx>
                  <c:strRef>
                    <c:extLst>
                      <c:ext uri="{02D57815-91ED-43cb-92C2-25804820EDAC}">
                        <c15:formulaRef>
                          <c15:sqref>'Data&amp;Graphs'!$Z$65</c15:sqref>
                        </c15:formulaRef>
                      </c:ext>
                    </c:extLst>
                    <c:strCache>
                      <c:ptCount val="1"/>
                      <c:pt idx="0">
                        <c:v>SE Topic</c:v>
                      </c:pt>
                    </c:strCache>
                  </c:strRef>
                </c:tx>
                <c:spPr>
                  <a:solidFill>
                    <a:schemeClr val="accent1"/>
                  </a:solidFill>
                  <a:ln>
                    <a:noFill/>
                  </a:ln>
                  <a:effectLst/>
                </c:spPr>
                <c:invertIfNegative val="0"/>
                <c:cat>
                  <c:strRef>
                    <c:extLst>
                      <c:ex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uri="{02D57815-91ED-43cb-92C2-25804820EDAC}">
                        <c15:fullRef>
                          <c15:sqref>'Data&amp;Graphs'!$Z$66:$Z$80</c15:sqref>
                        </c15:fullRef>
                        <c15:formulaRef>
                          <c15:sqref>'Data&amp;Graphs'!$Z$66:$Z$79</c15:sqref>
                        </c15:formulaRef>
                      </c:ext>
                    </c:extLst>
                    <c:numCache>
                      <c:formatCode>General</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DEA0-4F7C-B6A2-7B28C2FB9040}"/>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'Data&amp;Graphs'!$AA$65</c15:sqref>
                        </c15:formulaRef>
                      </c:ext>
                    </c:extLst>
                    <c:strCache>
                      <c:ptCount val="1"/>
                      <c:pt idx="0">
                        <c:v>Apostolos et al. All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'Data&amp;Graphs'!$AA$66:$AA$80</c15:sqref>
                        </c15:fullRef>
                        <c15:formulaRef>
                          <c15:sqref>'Data&amp;Graphs'!$AA$66:$AA$79</c15:sqref>
                        </c15:formulaRef>
                      </c:ext>
                    </c:extLst>
                    <c:numCache>
                      <c:formatCode>General</c:formatCode>
                      <c:ptCount val="14"/>
                      <c:pt idx="0">
                        <c:v>4</c:v>
                      </c:pt>
                      <c:pt idx="1">
                        <c:v>33</c:v>
                      </c:pt>
                      <c:pt idx="2">
                        <c:v>2</c:v>
                      </c:pt>
                      <c:pt idx="3">
                        <c:v>10</c:v>
                      </c:pt>
                      <c:pt idx="4">
                        <c:v>0</c:v>
                      </c:pt>
                      <c:pt idx="5">
                        <c:v>7</c:v>
                      </c:pt>
                      <c:pt idx="6">
                        <c:v>8</c:v>
                      </c:pt>
                      <c:pt idx="7">
                        <c:v>0</c:v>
                      </c:pt>
                      <c:pt idx="8">
                        <c:v>2</c:v>
                      </c:pt>
                      <c:pt idx="9">
                        <c:v>10</c:v>
                      </c:pt>
                      <c:pt idx="10">
                        <c:v>3</c:v>
                      </c:pt>
                      <c:pt idx="11">
                        <c:v>3</c:v>
                      </c:pt>
                      <c:pt idx="12">
                        <c:v>0</c:v>
                      </c:pt>
                      <c:pt idx="13">
                        <c:v>2</c:v>
                      </c:pt>
                    </c:numCache>
                  </c:numRef>
                </c:val>
                <c:extLst xmlns:c15="http://schemas.microsoft.com/office/drawing/2012/chart">
                  <c:ext xmlns:c16="http://schemas.microsoft.com/office/drawing/2014/chart" uri="{C3380CC4-5D6E-409C-BE32-E72D297353CC}">
                    <c16:uniqueId val="{00000001-DEA0-4F7C-B6A2-7B28C2FB9040}"/>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'Data&amp;Graphs'!$AB$65</c15:sqref>
                        </c15:formulaRef>
                      </c:ext>
                    </c:extLst>
                    <c:strCache>
                      <c:ptCount val="1"/>
                      <c:pt idx="0">
                        <c:v>Apostolos et al.</c:v>
                      </c:pt>
                    </c:strCache>
                  </c:strRef>
                </c:tx>
                <c:spPr>
                  <a:solidFill>
                    <a:schemeClr val="accent3"/>
                  </a:solidFill>
                  <a:ln>
                    <a:no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'Data&amp;Graphs'!$AB$66:$AB$80</c15:sqref>
                        </c15:fullRef>
                        <c15:formulaRef>
                          <c15:sqref>'Data&amp;Graphs'!$AB$66:$AB$79</c15:sqref>
                        </c15:formulaRef>
                      </c:ext>
                    </c:extLst>
                    <c:numCache>
                      <c:formatCode>General</c:formatCode>
                      <c:ptCount val="14"/>
                      <c:pt idx="0">
                        <c:v>2</c:v>
                      </c:pt>
                      <c:pt idx="1">
                        <c:v>9</c:v>
                      </c:pt>
                      <c:pt idx="2">
                        <c:v>0</c:v>
                      </c:pt>
                      <c:pt idx="3">
                        <c:v>3</c:v>
                      </c:pt>
                      <c:pt idx="4">
                        <c:v>0</c:v>
                      </c:pt>
                      <c:pt idx="5">
                        <c:v>3</c:v>
                      </c:pt>
                      <c:pt idx="6">
                        <c:v>2</c:v>
                      </c:pt>
                      <c:pt idx="7">
                        <c:v>0</c:v>
                      </c:pt>
                      <c:pt idx="8">
                        <c:v>0</c:v>
                      </c:pt>
                      <c:pt idx="9">
                        <c:v>5</c:v>
                      </c:pt>
                      <c:pt idx="10">
                        <c:v>0</c:v>
                      </c:pt>
                      <c:pt idx="11">
                        <c:v>0</c:v>
                      </c:pt>
                      <c:pt idx="12">
                        <c:v>0</c:v>
                      </c:pt>
                      <c:pt idx="13">
                        <c:v>0</c:v>
                      </c:pt>
                    </c:numCache>
                  </c:numRef>
                </c:val>
                <c:extLst xmlns:c15="http://schemas.microsoft.com/office/drawing/2012/chart">
                  <c:ext xmlns:c16="http://schemas.microsoft.com/office/drawing/2014/chart" uri="{C3380CC4-5D6E-409C-BE32-E72D297353CC}">
                    <c16:uniqueId val="{00000000-E248-4370-B8A3-806291970B6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'Data&amp;Graphs'!$AC$65</c15:sqref>
                        </c15:formulaRef>
                      </c:ext>
                    </c:extLst>
                    <c:strCache>
                      <c:ptCount val="1"/>
                      <c:pt idx="0">
                        <c:v>Our Study</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'Data&amp;Graphs'!$AC$66:$AC$80</c15:sqref>
                        </c15:fullRef>
                        <c15:formulaRef>
                          <c15:sqref>'Data&amp;Graphs'!$AC$66:$AC$79</c15:sqref>
                        </c15:formulaRef>
                      </c:ext>
                    </c:extLst>
                    <c:numCache>
                      <c:formatCode>General</c:formatCode>
                      <c:ptCount val="14"/>
                      <c:pt idx="0">
                        <c:v>2</c:v>
                      </c:pt>
                      <c:pt idx="1">
                        <c:v>8</c:v>
                      </c:pt>
                      <c:pt idx="2">
                        <c:v>15</c:v>
                      </c:pt>
                      <c:pt idx="3">
                        <c:v>6</c:v>
                      </c:pt>
                      <c:pt idx="4">
                        <c:v>6</c:v>
                      </c:pt>
                      <c:pt idx="5">
                        <c:v>12</c:v>
                      </c:pt>
                      <c:pt idx="6">
                        <c:v>3</c:v>
                      </c:pt>
                      <c:pt idx="7">
                        <c:v>3</c:v>
                      </c:pt>
                      <c:pt idx="8">
                        <c:v>10</c:v>
                      </c:pt>
                      <c:pt idx="9">
                        <c:v>12</c:v>
                      </c:pt>
                      <c:pt idx="10">
                        <c:v>5</c:v>
                      </c:pt>
                      <c:pt idx="11">
                        <c:v>10</c:v>
                      </c:pt>
                      <c:pt idx="12">
                        <c:v>2</c:v>
                      </c:pt>
                      <c:pt idx="13">
                        <c:v>4</c:v>
                      </c:pt>
                    </c:numCache>
                  </c:numRef>
                </c:val>
                <c:extLst xmlns:c15="http://schemas.microsoft.com/office/drawing/2012/chart">
                  <c:ext xmlns:c16="http://schemas.microsoft.com/office/drawing/2014/chart" uri="{C3380CC4-5D6E-409C-BE32-E72D297353CC}">
                    <c16:uniqueId val="{00000001-E248-4370-B8A3-806291970B69}"/>
                  </c:ext>
                </c:extLst>
              </c15:ser>
            </c15:filteredBarSeries>
          </c:ext>
        </c:extLst>
      </c:barChart>
      <c:catAx>
        <c:axId val="9950832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Palatino Linotype" panose="02040502050505030304" pitchFamily="18" charset="0"/>
                <a:ea typeface="+mn-ea"/>
                <a:cs typeface="+mn-cs"/>
              </a:defRPr>
            </a:pPr>
            <a:endParaRPr lang="fr-FR"/>
          </a:p>
        </c:txPr>
        <c:crossAx val="99488768"/>
        <c:crosses val="autoZero"/>
        <c:auto val="1"/>
        <c:lblAlgn val="ctr"/>
        <c:lblOffset val="100"/>
        <c:noMultiLvlLbl val="0"/>
      </c:catAx>
      <c:valAx>
        <c:axId val="99488768"/>
        <c:scaling>
          <c:orientation val="minMax"/>
        </c:scaling>
        <c:delete val="0"/>
        <c:axPos val="l"/>
        <c:majorGridlines>
          <c:spPr>
            <a:ln w="9525" cap="flat" cmpd="sng" algn="ctr">
              <a:solidFill>
                <a:schemeClr val="bg2">
                  <a:lumMod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Palatino Linotype" panose="02040502050505030304" pitchFamily="18" charset="0"/>
                <a:ea typeface="+mn-ea"/>
                <a:cs typeface="+mn-cs"/>
              </a:defRPr>
            </a:pPr>
            <a:endParaRPr lang="fr-FR"/>
          </a:p>
        </c:txPr>
        <c:crossAx val="99508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893202251009382E-2"/>
          <c:y val="0.14293564434450423"/>
          <c:w val="0.88683406896328087"/>
          <c:h val="0.75798240284930352"/>
        </c:manualLayout>
      </c:layout>
      <c:lineChart>
        <c:grouping val="standard"/>
        <c:varyColors val="0"/>
        <c:ser>
          <c:idx val="3"/>
          <c:order val="3"/>
          <c:tx>
            <c:strRef>
              <c:f>'Data&amp;Graphs'!$I$13</c:f>
              <c:strCache>
                <c:ptCount val="1"/>
                <c:pt idx="0">
                  <c:v>Relative Total</c:v>
                </c:pt>
              </c:strCache>
            </c:strRef>
          </c:tx>
          <c:spPr>
            <a:ln w="38100" cap="rnd">
              <a:solidFill>
                <a:schemeClr val="accent1"/>
              </a:solidFill>
              <a:round/>
            </a:ln>
            <a:effectLst/>
          </c:spPr>
          <c:marker>
            <c:symbol val="circle"/>
            <c:size val="7"/>
            <c:spPr>
              <a:solidFill>
                <a:schemeClr val="accent1"/>
              </a:solidFill>
              <a:ln w="9525">
                <a:noFill/>
              </a:ln>
              <a:effectLst/>
            </c:spPr>
          </c:marker>
          <c:trendline>
            <c:spPr>
              <a:ln w="19050" cap="rnd">
                <a:solidFill>
                  <a:schemeClr val="tx1"/>
                </a:solidFill>
                <a:prstDash val="dash"/>
              </a:ln>
              <a:effectLst/>
            </c:spPr>
            <c:trendlineType val="linear"/>
            <c:dispRSqr val="0"/>
            <c:dispEq val="0"/>
          </c:trendline>
          <c:cat>
            <c:strRef>
              <c:extLst>
                <c:ext xmlns:c15="http://schemas.microsoft.com/office/drawing/2012/chart" uri="{02D57815-91ED-43cb-92C2-25804820EDAC}">
                  <c15:fullRef>
                    <c15:sqref>'Data&amp;Graphs'!$C$19:$C$32</c15:sqref>
                  </c15:fullRef>
                </c:ext>
              </c:extLst>
              <c:f>'Data&amp;Graphs'!$C$19:$C$31</c:f>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'Data&amp;Graphs'!$I$19:$I$32</c15:sqref>
                  </c15:fullRef>
                </c:ext>
              </c:extLst>
              <c:f>'Data&amp;Graphs'!$I$19:$I$31</c:f>
              <c:numCache>
                <c:formatCode>0.00</c:formatCode>
                <c:ptCount val="13"/>
                <c:pt idx="0">
                  <c:v>1</c:v>
                </c:pt>
                <c:pt idx="1">
                  <c:v>0.2857142857142857</c:v>
                </c:pt>
                <c:pt idx="2">
                  <c:v>1</c:v>
                </c:pt>
                <c:pt idx="3">
                  <c:v>1.1428571428571428</c:v>
                </c:pt>
                <c:pt idx="4">
                  <c:v>1</c:v>
                </c:pt>
                <c:pt idx="5">
                  <c:v>1.1428571428571428</c:v>
                </c:pt>
                <c:pt idx="6">
                  <c:v>0.7142857142857143</c:v>
                </c:pt>
                <c:pt idx="7">
                  <c:v>1</c:v>
                </c:pt>
                <c:pt idx="8">
                  <c:v>1.1428571428571428</c:v>
                </c:pt>
                <c:pt idx="9">
                  <c:v>0.8571428571428571</c:v>
                </c:pt>
                <c:pt idx="10">
                  <c:v>1.5714285714285714</c:v>
                </c:pt>
                <c:pt idx="11">
                  <c:v>1.2857142857142858</c:v>
                </c:pt>
                <c:pt idx="12">
                  <c:v>1.8571428571428572</c:v>
                </c:pt>
              </c:numCache>
            </c:numRef>
          </c:val>
          <c:smooth val="1"/>
          <c:extLst>
            <c:ext xmlns:c16="http://schemas.microsoft.com/office/drawing/2014/chart" uri="{C3380CC4-5D6E-409C-BE32-E72D297353CC}">
              <c16:uniqueId val="{00000001-1D65-4140-B3B3-D3A3C25B1B1E}"/>
            </c:ext>
          </c:extLst>
        </c:ser>
        <c:dLbls>
          <c:showLegendKey val="0"/>
          <c:showVal val="0"/>
          <c:showCatName val="0"/>
          <c:showSerName val="0"/>
          <c:showPercent val="0"/>
          <c:showBubbleSize val="0"/>
        </c:dLbls>
        <c:marker val="1"/>
        <c:smooth val="0"/>
        <c:axId val="802110240"/>
        <c:axId val="802110656"/>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uri="{02D57815-91ED-43cb-92C2-25804820EDAC}">
                        <c15:fullRef>
                          <c15:sqref>'Data&amp;Graphs'!$D$19:$D$32</c15:sqref>
                        </c15:fullRef>
                        <c15:formulaRef>
                          <c15:sqref>'Data&amp;Graphs'!$D$19:$D$31</c15:sqref>
                        </c15:formulaRef>
                      </c:ext>
                    </c:extLst>
                    <c:numCache>
                      <c:formatCode>General</c:formatCode>
                      <c:ptCount val="13"/>
                      <c:pt idx="0">
                        <c:v>0</c:v>
                      </c:pt>
                      <c:pt idx="1">
                        <c:v>0</c:v>
                      </c:pt>
                      <c:pt idx="2">
                        <c:v>3</c:v>
                      </c:pt>
                      <c:pt idx="3">
                        <c:v>2</c:v>
                      </c:pt>
                      <c:pt idx="4">
                        <c:v>2</c:v>
                      </c:pt>
                      <c:pt idx="5">
                        <c:v>1</c:v>
                      </c:pt>
                      <c:pt idx="6">
                        <c:v>1</c:v>
                      </c:pt>
                      <c:pt idx="7">
                        <c:v>2</c:v>
                      </c:pt>
                      <c:pt idx="8">
                        <c:v>5</c:v>
                      </c:pt>
                      <c:pt idx="9">
                        <c:v>2</c:v>
                      </c:pt>
                      <c:pt idx="10">
                        <c:v>3</c:v>
                      </c:pt>
                      <c:pt idx="11">
                        <c:v>3</c:v>
                      </c:pt>
                      <c:pt idx="12">
                        <c:v>5</c:v>
                      </c:pt>
                    </c:numCache>
                  </c:numRef>
                </c:val>
                <c:smooth val="0"/>
                <c:extLst>
                  <c:ext xmlns:c16="http://schemas.microsoft.com/office/drawing/2014/chart" uri="{C3380CC4-5D6E-409C-BE32-E72D297353CC}">
                    <c16:uniqueId val="{00000002-1D65-4140-B3B3-D3A3C25B1B1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'Data&amp;Graphs'!$E$19:$E$32</c15:sqref>
                        </c15:fullRef>
                        <c15:formulaRef>
                          <c15:sqref>'Data&amp;Graphs'!$E$19:$E$31</c15:sqref>
                        </c15:formulaRef>
                      </c:ext>
                    </c:extLst>
                    <c:numCache>
                      <c:formatCode>General</c:formatCode>
                      <c:ptCount val="13"/>
                      <c:pt idx="0">
                        <c:v>5</c:v>
                      </c:pt>
                      <c:pt idx="1">
                        <c:v>2</c:v>
                      </c:pt>
                      <c:pt idx="2">
                        <c:v>4</c:v>
                      </c:pt>
                      <c:pt idx="3">
                        <c:v>5</c:v>
                      </c:pt>
                      <c:pt idx="4">
                        <c:v>3</c:v>
                      </c:pt>
                      <c:pt idx="5">
                        <c:v>7</c:v>
                      </c:pt>
                      <c:pt idx="6">
                        <c:v>3</c:v>
                      </c:pt>
                      <c:pt idx="7">
                        <c:v>4</c:v>
                      </c:pt>
                      <c:pt idx="8">
                        <c:v>3</c:v>
                      </c:pt>
                      <c:pt idx="9">
                        <c:v>4</c:v>
                      </c:pt>
                      <c:pt idx="10">
                        <c:v>7</c:v>
                      </c:pt>
                      <c:pt idx="11">
                        <c:v>6</c:v>
                      </c:pt>
                      <c:pt idx="12">
                        <c:v>8</c:v>
                      </c:pt>
                    </c:numCache>
                  </c:numRef>
                </c:val>
                <c:smooth val="0"/>
                <c:extLst xmlns:c15="http://schemas.microsoft.com/office/drawing/2012/chart">
                  <c:ext xmlns:c16="http://schemas.microsoft.com/office/drawing/2014/chart" uri="{C3380CC4-5D6E-409C-BE32-E72D297353CC}">
                    <c16:uniqueId val="{00000003-1D65-4140-B3B3-D3A3C25B1B1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'Data&amp;Graphs'!$F$19:$F$32</c15:sqref>
                        </c15:fullRef>
                        <c15:formulaRef>
                          <c15:sqref>'Data&amp;Graphs'!$F$19:$F$31</c15:sqref>
                        </c15:formulaRef>
                      </c:ext>
                    </c:extLst>
                    <c:numCache>
                      <c:formatCode>General</c:formatCode>
                      <c:ptCount val="13"/>
                      <c:pt idx="0">
                        <c:v>2</c:v>
                      </c:pt>
                      <c:pt idx="1">
                        <c:v>0</c:v>
                      </c:pt>
                      <c:pt idx="2">
                        <c:v>0</c:v>
                      </c:pt>
                      <c:pt idx="3">
                        <c:v>1</c:v>
                      </c:pt>
                      <c:pt idx="4">
                        <c:v>2</c:v>
                      </c:pt>
                      <c:pt idx="5">
                        <c:v>0</c:v>
                      </c:pt>
                      <c:pt idx="6">
                        <c:v>1</c:v>
                      </c:pt>
                      <c:pt idx="7">
                        <c:v>1</c:v>
                      </c:pt>
                      <c:pt idx="8">
                        <c:v>0</c:v>
                      </c:pt>
                      <c:pt idx="9">
                        <c:v>0</c:v>
                      </c:pt>
                      <c:pt idx="10">
                        <c:v>1</c:v>
                      </c:pt>
                      <c:pt idx="11">
                        <c:v>0</c:v>
                      </c:pt>
                      <c:pt idx="12">
                        <c:v>0</c:v>
                      </c:pt>
                    </c:numCache>
                  </c:numRef>
                </c:val>
                <c:smooth val="0"/>
                <c:extLst xmlns:c15="http://schemas.microsoft.com/office/drawing/2012/chart">
                  <c:ext xmlns:c16="http://schemas.microsoft.com/office/drawing/2014/chart" uri="{C3380CC4-5D6E-409C-BE32-E72D297353CC}">
                    <c16:uniqueId val="{00000004-1D65-4140-B3B3-D3A3C25B1B1E}"/>
                  </c:ext>
                </c:extLst>
              </c15:ser>
            </c15:filteredLineSeries>
          </c:ext>
        </c:extLst>
      </c:lineChart>
      <c:catAx>
        <c:axId val="80211024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802110656"/>
        <c:crosses val="autoZero"/>
        <c:auto val="1"/>
        <c:lblAlgn val="ctr"/>
        <c:lblOffset val="100"/>
        <c:noMultiLvlLbl val="0"/>
      </c:catAx>
      <c:valAx>
        <c:axId val="802110656"/>
        <c:scaling>
          <c:orientation val="minMax"/>
        </c:scaling>
        <c:delete val="0"/>
        <c:axPos val="l"/>
        <c:majorGridlines>
          <c:spPr>
            <a:ln w="9525" cap="flat" cmpd="sng" algn="ctr">
              <a:solidFill>
                <a:schemeClr val="bg2">
                  <a:lumMod val="50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80211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'Data&amp;Graphs'!$Q$91</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f>'Data&amp;Graphs'!$M$92:$M$94</c:f>
              <c:strCache>
                <c:ptCount val="3"/>
                <c:pt idx="0">
                  <c:v>Descriptive</c:v>
                </c:pt>
                <c:pt idx="1">
                  <c:v>Empirical</c:v>
                </c:pt>
                <c:pt idx="2">
                  <c:v>Exploratory</c:v>
                </c:pt>
              </c:strCache>
            </c:strRef>
          </c:cat>
          <c:val>
            <c:numRef>
              <c:f>'Data&amp;Graphs'!$Q$92:$Q$94</c:f>
              <c:numCache>
                <c:formatCode>0%</c:formatCode>
                <c:ptCount val="3"/>
                <c:pt idx="0">
                  <c:v>0.29166666666666669</c:v>
                </c:pt>
                <c:pt idx="1">
                  <c:v>0.29166666666666669</c:v>
                </c:pt>
                <c:pt idx="2">
                  <c:v>0.41666666666666669</c:v>
                </c:pt>
              </c:numCache>
            </c:numRef>
          </c:val>
          <c:extLst>
            <c:ext xmlns:c16="http://schemas.microsoft.com/office/drawing/2014/chart" uri="{C3380CC4-5D6E-409C-BE32-E72D297353CC}">
              <c16:uniqueId val="{00000003-C321-4DDF-B948-81ECD825D344}"/>
            </c:ext>
          </c:extLst>
        </c:ser>
        <c:ser>
          <c:idx val="4"/>
          <c:order val="4"/>
          <c:tx>
            <c:strRef>
              <c:f>'Data&amp;Graphs'!$R$91</c:f>
              <c:strCache>
                <c:ptCount val="1"/>
                <c:pt idx="0">
                  <c:v>After 2009</c:v>
                </c:pt>
              </c:strCache>
            </c:strRef>
          </c:tx>
          <c:spPr>
            <a:pattFill prst="pct90">
              <a:fgClr>
                <a:schemeClr val="accent1"/>
              </a:fgClr>
              <a:bgClr>
                <a:schemeClr val="bg1"/>
              </a:bgClr>
            </a:pattFill>
            <a:ln>
              <a:solidFill>
                <a:schemeClr val="tx1"/>
              </a:solidFill>
            </a:ln>
            <a:effectLst/>
          </c:spPr>
          <c:invertIfNegative val="0"/>
          <c:cat>
            <c:strRef>
              <c:f>'Data&amp;Graphs'!$M$92:$M$94</c:f>
              <c:strCache>
                <c:ptCount val="3"/>
                <c:pt idx="0">
                  <c:v>Descriptive</c:v>
                </c:pt>
                <c:pt idx="1">
                  <c:v>Empirical</c:v>
                </c:pt>
                <c:pt idx="2">
                  <c:v>Exploratory</c:v>
                </c:pt>
              </c:strCache>
            </c:strRef>
          </c:cat>
          <c:val>
            <c:numRef>
              <c:f>'Data&amp;Graphs'!$R$92:$R$94</c:f>
              <c:numCache>
                <c:formatCode>0.00%</c:formatCode>
                <c:ptCount val="3"/>
                <c:pt idx="0">
                  <c:v>0.29591836734693877</c:v>
                </c:pt>
                <c:pt idx="1">
                  <c:v>0.69387755102040816</c:v>
                </c:pt>
                <c:pt idx="2">
                  <c:v>1.020408163265306E-2</c:v>
                </c:pt>
              </c:numCache>
            </c:numRef>
          </c:val>
          <c:extLst>
            <c:ext xmlns:c16="http://schemas.microsoft.com/office/drawing/2014/chart" uri="{C3380CC4-5D6E-409C-BE32-E72D297353CC}">
              <c16:uniqueId val="{00000004-C321-4DDF-B948-81ECD825D344}"/>
            </c:ext>
          </c:extLst>
        </c:ser>
        <c:dLbls>
          <c:showLegendKey val="0"/>
          <c:showVal val="0"/>
          <c:showCatName val="0"/>
          <c:showSerName val="0"/>
          <c:showPercent val="0"/>
          <c:showBubbleSize val="0"/>
        </c:dLbls>
        <c:gapWidth val="107"/>
        <c:axId val="140210656"/>
        <c:axId val="140206912"/>
        <c:extLst>
          <c:ext xmlns:c15="http://schemas.microsoft.com/office/drawing/2012/chart" uri="{02D57815-91ED-43cb-92C2-25804820EDAC}">
            <c15:filteredBarSeries>
              <c15:ser>
                <c:idx val="0"/>
                <c:order val="0"/>
                <c:tx>
                  <c:strRef>
                    <c:extLst>
                      <c:ext uri="{02D57815-91ED-43cb-92C2-25804820EDAC}">
                        <c15:formulaRef>
                          <c15:sqref>'Data&amp;Graphs'!$N$91</c15:sqref>
                        </c15:formulaRef>
                      </c:ext>
                    </c:extLst>
                    <c:strCache>
                      <c:ptCount val="1"/>
                      <c:pt idx="0">
                        <c:v>Apostolos et al. all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uri="{02D57815-91ED-43cb-92C2-25804820EDAC}">
                        <c15:formulaRef>
                          <c15:sqref>'Data&amp;Graphs'!$M$92:$M$94</c15:sqref>
                        </c15:formulaRef>
                      </c:ext>
                    </c:extLst>
                    <c:strCache>
                      <c:ptCount val="3"/>
                      <c:pt idx="0">
                        <c:v>Descriptive</c:v>
                      </c:pt>
                      <c:pt idx="1">
                        <c:v>Empirical</c:v>
                      </c:pt>
                      <c:pt idx="2">
                        <c:v>Exploratory</c:v>
                      </c:pt>
                    </c:strCache>
                  </c:strRef>
                </c:cat>
                <c:val>
                  <c:numRef>
                    <c:extLst>
                      <c:ext uri="{02D57815-91ED-43cb-92C2-25804820EDAC}">
                        <c15:formulaRef>
                          <c15:sqref>'Data&amp;Graphs'!$N$92:$N$94</c15:sqref>
                        </c15:formulaRef>
                      </c:ext>
                    </c:extLst>
                    <c:numCache>
                      <c:formatCode>General</c:formatCode>
                      <c:ptCount val="3"/>
                      <c:pt idx="0">
                        <c:v>24</c:v>
                      </c:pt>
                      <c:pt idx="1">
                        <c:v>20</c:v>
                      </c:pt>
                      <c:pt idx="2">
                        <c:v>40</c:v>
                      </c:pt>
                    </c:numCache>
                  </c:numRef>
                </c:val>
                <c:extLst>
                  <c:ext xmlns:c16="http://schemas.microsoft.com/office/drawing/2014/chart" uri="{C3380CC4-5D6E-409C-BE32-E72D297353CC}">
                    <c16:uniqueId val="{00000000-EB34-478B-867F-7E85D99BC24B}"/>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'Data&amp;Graphs'!$O$91</c15:sqref>
                        </c15:formulaRef>
                      </c:ext>
                    </c:extLst>
                    <c:strCache>
                      <c:ptCount val="1"/>
                      <c:pt idx="0">
                        <c:v>Apostolos et al.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'Data&amp;Graphs'!$M$92:$M$94</c15:sqref>
                        </c15:formulaRef>
                      </c:ext>
                    </c:extLst>
                    <c:strCache>
                      <c:ptCount val="3"/>
                      <c:pt idx="0">
                        <c:v>Descriptive</c:v>
                      </c:pt>
                      <c:pt idx="1">
                        <c:v>Empirical</c:v>
                      </c:pt>
                      <c:pt idx="2">
                        <c:v>Exploratory</c:v>
                      </c:pt>
                    </c:strCache>
                  </c:strRef>
                </c:cat>
                <c:val>
                  <c:numRef>
                    <c:extLst xmlns:c15="http://schemas.microsoft.com/office/drawing/2012/chart">
                      <c:ext xmlns:c15="http://schemas.microsoft.com/office/drawing/2012/chart" uri="{02D57815-91ED-43cb-92C2-25804820EDAC}">
                        <c15:formulaRef>
                          <c15:sqref>'Data&amp;Graphs'!$O$92:$O$94</c15:sqref>
                        </c15:formulaRef>
                      </c:ext>
                    </c:extLst>
                    <c:numCache>
                      <c:formatCode>General</c:formatCode>
                      <c:ptCount val="3"/>
                      <c:pt idx="0">
                        <c:v>7</c:v>
                      </c:pt>
                      <c:pt idx="1">
                        <c:v>7</c:v>
                      </c:pt>
                      <c:pt idx="2">
                        <c:v>10</c:v>
                      </c:pt>
                    </c:numCache>
                  </c:numRef>
                </c:val>
                <c:extLst xmlns:c15="http://schemas.microsoft.com/office/drawing/2012/chart">
                  <c:ext xmlns:c16="http://schemas.microsoft.com/office/drawing/2014/chart" uri="{C3380CC4-5D6E-409C-BE32-E72D297353CC}">
                    <c16:uniqueId val="{00000001-EB34-478B-867F-7E85D99BC24B}"/>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'Data&amp;Graphs'!$P$91</c15:sqref>
                        </c15:formulaRef>
                      </c:ext>
                    </c:extLst>
                    <c:strCache>
                      <c:ptCount val="1"/>
                      <c:pt idx="0">
                        <c:v>Our Study</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'Data&amp;Graphs'!$M$92:$M$94</c15:sqref>
                        </c15:formulaRef>
                      </c:ext>
                    </c:extLst>
                    <c:strCache>
                      <c:ptCount val="3"/>
                      <c:pt idx="0">
                        <c:v>Descriptive</c:v>
                      </c:pt>
                      <c:pt idx="1">
                        <c:v>Empirical</c:v>
                      </c:pt>
                      <c:pt idx="2">
                        <c:v>Exploratory</c:v>
                      </c:pt>
                    </c:strCache>
                  </c:strRef>
                </c:cat>
                <c:val>
                  <c:numRef>
                    <c:extLst xmlns:c15="http://schemas.microsoft.com/office/drawing/2012/chart">
                      <c:ext xmlns:c15="http://schemas.microsoft.com/office/drawing/2012/chart" uri="{02D57815-91ED-43cb-92C2-25804820EDAC}">
                        <c15:formulaRef>
                          <c15:sqref>'Data&amp;Graphs'!$P$92:$P$94</c15:sqref>
                        </c15:formulaRef>
                      </c:ext>
                    </c:extLst>
                    <c:numCache>
                      <c:formatCode>General</c:formatCode>
                      <c:ptCount val="3"/>
                      <c:pt idx="0">
                        <c:v>29</c:v>
                      </c:pt>
                      <c:pt idx="1">
                        <c:v>68</c:v>
                      </c:pt>
                      <c:pt idx="2">
                        <c:v>1</c:v>
                      </c:pt>
                    </c:numCache>
                  </c:numRef>
                </c:val>
                <c:extLst xmlns:c15="http://schemas.microsoft.com/office/drawing/2012/chart">
                  <c:ext xmlns:c16="http://schemas.microsoft.com/office/drawing/2014/chart" uri="{C3380CC4-5D6E-409C-BE32-E72D297353CC}">
                    <c16:uniqueId val="{00000000-C321-4DDF-B948-81ECD825D344}"/>
                  </c:ext>
                </c:extLst>
              </c15:ser>
            </c15:filteredBarSeries>
          </c:ext>
        </c:extLst>
      </c:barChart>
      <c:catAx>
        <c:axId val="14021065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140206912"/>
        <c:crosses val="autoZero"/>
        <c:auto val="1"/>
        <c:lblAlgn val="ctr"/>
        <c:lblOffset val="100"/>
        <c:noMultiLvlLbl val="0"/>
      </c:catAx>
      <c:valAx>
        <c:axId val="140206912"/>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140210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'Data&amp;Graphs'!$X$91</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f>'Data&amp;Graphs'!$T$92:$T$94</c:f>
              <c:strCache>
                <c:ptCount val="3"/>
                <c:pt idx="0">
                  <c:v>Case Study</c:v>
                </c:pt>
                <c:pt idx="1">
                  <c:v>Experiment</c:v>
                </c:pt>
                <c:pt idx="2">
                  <c:v>Survey</c:v>
                </c:pt>
              </c:strCache>
            </c:strRef>
          </c:cat>
          <c:val>
            <c:numRef>
              <c:f>'Data&amp;Graphs'!$X$92:$X$94</c:f>
              <c:numCache>
                <c:formatCode>0.00%</c:formatCode>
                <c:ptCount val="3"/>
                <c:pt idx="0">
                  <c:v>0.14285714285714285</c:v>
                </c:pt>
                <c:pt idx="1">
                  <c:v>0.2857142857142857</c:v>
                </c:pt>
                <c:pt idx="2">
                  <c:v>0.5714285714285714</c:v>
                </c:pt>
              </c:numCache>
            </c:numRef>
          </c:val>
          <c:extLst>
            <c:ext xmlns:c16="http://schemas.microsoft.com/office/drawing/2014/chart" uri="{C3380CC4-5D6E-409C-BE32-E72D297353CC}">
              <c16:uniqueId val="{00000001-CE82-4718-B934-5CED1E1A3179}"/>
            </c:ext>
          </c:extLst>
        </c:ser>
        <c:ser>
          <c:idx val="4"/>
          <c:order val="4"/>
          <c:tx>
            <c:strRef>
              <c:f>'Data&amp;Graphs'!$Y$91</c:f>
              <c:strCache>
                <c:ptCount val="1"/>
                <c:pt idx="0">
                  <c:v>After 2009</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f>'Data&amp;Graphs'!$T$92:$T$94</c:f>
              <c:strCache>
                <c:ptCount val="3"/>
                <c:pt idx="0">
                  <c:v>Case Study</c:v>
                </c:pt>
                <c:pt idx="1">
                  <c:v>Experiment</c:v>
                </c:pt>
                <c:pt idx="2">
                  <c:v>Survey</c:v>
                </c:pt>
              </c:strCache>
            </c:strRef>
          </c:cat>
          <c:val>
            <c:numRef>
              <c:f>'Data&amp;Graphs'!$Y$92:$Y$94</c:f>
              <c:numCache>
                <c:formatCode>0.00%</c:formatCode>
                <c:ptCount val="3"/>
                <c:pt idx="0">
                  <c:v>0.55882352941176472</c:v>
                </c:pt>
                <c:pt idx="1">
                  <c:v>0.16176470588235295</c:v>
                </c:pt>
                <c:pt idx="2">
                  <c:v>0.27941176470588236</c:v>
                </c:pt>
              </c:numCache>
            </c:numRef>
          </c:val>
          <c:extLst>
            <c:ext xmlns:c16="http://schemas.microsoft.com/office/drawing/2014/chart" uri="{C3380CC4-5D6E-409C-BE32-E72D297353CC}">
              <c16:uniqueId val="{00000002-CE82-4718-B934-5CED1E1A3179}"/>
            </c:ext>
          </c:extLst>
        </c:ser>
        <c:dLbls>
          <c:showLegendKey val="0"/>
          <c:showVal val="0"/>
          <c:showCatName val="0"/>
          <c:showSerName val="0"/>
          <c:showPercent val="0"/>
          <c:showBubbleSize val="0"/>
        </c:dLbls>
        <c:gapWidth val="100"/>
        <c:axId val="94088896"/>
        <c:axId val="94095136"/>
        <c:extLst>
          <c:ext xmlns:c15="http://schemas.microsoft.com/office/drawing/2012/chart" uri="{02D57815-91ED-43cb-92C2-25804820EDAC}">
            <c15:filteredBarSeries>
              <c15:ser>
                <c:idx val="0"/>
                <c:order val="0"/>
                <c:tx>
                  <c:strRef>
                    <c:extLst>
                      <c:ext uri="{02D57815-91ED-43cb-92C2-25804820EDAC}">
                        <c15:formulaRef>
                          <c15:sqref>'Data&amp;Graphs'!$U$91</c15:sqref>
                        </c15:formulaRef>
                      </c:ext>
                    </c:extLst>
                    <c:strCache>
                      <c:ptCount val="1"/>
                      <c:pt idx="0">
                        <c:v>Apostolos et al. all</c:v>
                      </c:pt>
                    </c:strCache>
                  </c:strRef>
                </c:tx>
                <c:spPr>
                  <a:solidFill>
                    <a:schemeClr val="accent1"/>
                  </a:solidFill>
                  <a:ln>
                    <a:noFill/>
                  </a:ln>
                  <a:effectLst/>
                </c:spPr>
                <c:invertIfNegative val="0"/>
                <c:cat>
                  <c:strRef>
                    <c:extLst>
                      <c:ext uri="{02D57815-91ED-43cb-92C2-25804820EDAC}">
                        <c15:formulaRef>
                          <c15:sqref>'Data&amp;Graphs'!$T$92:$T$94</c15:sqref>
                        </c15:formulaRef>
                      </c:ext>
                    </c:extLst>
                    <c:strCache>
                      <c:ptCount val="3"/>
                      <c:pt idx="0">
                        <c:v>Case Study</c:v>
                      </c:pt>
                      <c:pt idx="1">
                        <c:v>Experiment</c:v>
                      </c:pt>
                      <c:pt idx="2">
                        <c:v>Survey</c:v>
                      </c:pt>
                    </c:strCache>
                  </c:strRef>
                </c:cat>
                <c:val>
                  <c:numRef>
                    <c:extLst>
                      <c:ext uri="{02D57815-91ED-43cb-92C2-25804820EDAC}">
                        <c15:formulaRef>
                          <c15:sqref>'Data&amp;Graphs'!$U$92:$U$94</c15:sqref>
                        </c15:formulaRef>
                      </c:ext>
                    </c:extLst>
                    <c:numCache>
                      <c:formatCode>General</c:formatCode>
                      <c:ptCount val="3"/>
                      <c:pt idx="0">
                        <c:v>4</c:v>
                      </c:pt>
                      <c:pt idx="1">
                        <c:v>6</c:v>
                      </c:pt>
                      <c:pt idx="2">
                        <c:v>10</c:v>
                      </c:pt>
                    </c:numCache>
                  </c:numRef>
                </c:val>
                <c:extLst>
                  <c:ext xmlns:c16="http://schemas.microsoft.com/office/drawing/2014/chart" uri="{C3380CC4-5D6E-409C-BE32-E72D297353CC}">
                    <c16:uniqueId val="{00000000-96B3-4252-8973-0B5261790032}"/>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'Data&amp;Graphs'!$V$91</c15:sqref>
                        </c15:formulaRef>
                      </c:ext>
                    </c:extLst>
                    <c:strCache>
                      <c:ptCount val="1"/>
                      <c:pt idx="0">
                        <c:v>Apostolos et al.</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'Data&amp;Graphs'!$T$92:$T$94</c15:sqref>
                        </c15:formulaRef>
                      </c:ext>
                    </c:extLst>
                    <c:strCache>
                      <c:ptCount val="3"/>
                      <c:pt idx="0">
                        <c:v>Case Study</c:v>
                      </c:pt>
                      <c:pt idx="1">
                        <c:v>Experiment</c:v>
                      </c:pt>
                      <c:pt idx="2">
                        <c:v>Survey</c:v>
                      </c:pt>
                    </c:strCache>
                  </c:strRef>
                </c:cat>
                <c:val>
                  <c:numRef>
                    <c:extLst xmlns:c15="http://schemas.microsoft.com/office/drawing/2012/chart">
                      <c:ext xmlns:c15="http://schemas.microsoft.com/office/drawing/2012/chart" uri="{02D57815-91ED-43cb-92C2-25804820EDAC}">
                        <c15:formulaRef>
                          <c15:sqref>'Data&amp;Graphs'!$V$92:$V$94</c15:sqref>
                        </c15:formulaRef>
                      </c:ext>
                    </c:extLst>
                    <c:numCache>
                      <c:formatCode>General</c:formatCode>
                      <c:ptCount val="3"/>
                      <c:pt idx="0">
                        <c:v>1</c:v>
                      </c:pt>
                      <c:pt idx="1">
                        <c:v>2</c:v>
                      </c:pt>
                      <c:pt idx="2">
                        <c:v>4</c:v>
                      </c:pt>
                    </c:numCache>
                  </c:numRef>
                </c:val>
                <c:extLst xmlns:c15="http://schemas.microsoft.com/office/drawing/2012/chart">
                  <c:ext xmlns:c16="http://schemas.microsoft.com/office/drawing/2014/chart" uri="{C3380CC4-5D6E-409C-BE32-E72D297353CC}">
                    <c16:uniqueId val="{00000001-96B3-4252-8973-0B526179003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'Data&amp;Graphs'!$W$91</c15:sqref>
                        </c15:formulaRef>
                      </c:ext>
                    </c:extLst>
                    <c:strCache>
                      <c:ptCount val="1"/>
                      <c:pt idx="0">
                        <c:v>Our Study</c:v>
                      </c:pt>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'Data&amp;Graphs'!$T$92:$T$94</c15:sqref>
                        </c15:formulaRef>
                      </c:ext>
                    </c:extLst>
                    <c:strCache>
                      <c:ptCount val="3"/>
                      <c:pt idx="0">
                        <c:v>Case Study</c:v>
                      </c:pt>
                      <c:pt idx="1">
                        <c:v>Experiment</c:v>
                      </c:pt>
                      <c:pt idx="2">
                        <c:v>Survey</c:v>
                      </c:pt>
                    </c:strCache>
                  </c:strRef>
                </c:cat>
                <c:val>
                  <c:numRef>
                    <c:extLst xmlns:c15="http://schemas.microsoft.com/office/drawing/2012/chart">
                      <c:ext xmlns:c15="http://schemas.microsoft.com/office/drawing/2012/chart" uri="{02D57815-91ED-43cb-92C2-25804820EDAC}">
                        <c15:formulaRef>
                          <c15:sqref>'Data&amp;Graphs'!$W$92:$W$94</c15:sqref>
                        </c15:formulaRef>
                      </c:ext>
                    </c:extLst>
                    <c:numCache>
                      <c:formatCode>General</c:formatCode>
                      <c:ptCount val="3"/>
                      <c:pt idx="0">
                        <c:v>38</c:v>
                      </c:pt>
                      <c:pt idx="1">
                        <c:v>11</c:v>
                      </c:pt>
                      <c:pt idx="2">
                        <c:v>19</c:v>
                      </c:pt>
                    </c:numCache>
                  </c:numRef>
                </c:val>
                <c:extLst xmlns:c15="http://schemas.microsoft.com/office/drawing/2012/chart">
                  <c:ext xmlns:c16="http://schemas.microsoft.com/office/drawing/2014/chart" uri="{C3380CC4-5D6E-409C-BE32-E72D297353CC}">
                    <c16:uniqueId val="{00000000-CE82-4718-B934-5CED1E1A3179}"/>
                  </c:ext>
                </c:extLst>
              </c15:ser>
            </c15:filteredBarSeries>
          </c:ext>
        </c:extLst>
      </c:barChart>
      <c:catAx>
        <c:axId val="9408889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94095136"/>
        <c:crosses val="autoZero"/>
        <c:auto val="1"/>
        <c:lblAlgn val="ctr"/>
        <c:lblOffset val="100"/>
        <c:noMultiLvlLbl val="0"/>
      </c:catAx>
      <c:valAx>
        <c:axId val="94095136"/>
        <c:scaling>
          <c:orientation val="minMax"/>
        </c:scaling>
        <c:delete val="0"/>
        <c:axPos val="l"/>
        <c:majorGridlines>
          <c:spPr>
            <a:ln w="9525" cap="flat" cmpd="sng" algn="ctr">
              <a:solidFill>
                <a:schemeClr val="bg2">
                  <a:lumMod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9408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74B9D5B-62EA-44C2-9544-8E1A24FC89B9}">
  <sheetPr codeName="Chart17"/>
  <sheetViews>
    <sheetView workbookViewId="0"/>
  </sheetViews>
  <pageMargins left="0.7" right="0.7" top="0.75" bottom="0.75" header="0.3" footer="0.3"/>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CECEE9A-5679-4617-8853-FA4886F76343}">
  <sheetPr codeName="Chart18"/>
  <sheetViews>
    <sheetView zoomScale="91" workbookViewId="0" zoomToFit="1"/>
  </sheetViews>
  <pageMargins left="0.7" right="0.7" top="0.75" bottom="0.75" header="0.3" footer="0.3"/>
  <pageSetup paperSize="9"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C00CB71-FBC1-48AD-95F6-D0ED4AF11354}">
  <sheetPr codeName="Chart19"/>
  <sheetViews>
    <sheetView zoomScale="91" workbookViewId="0" zoomToFit="1"/>
  </sheetViews>
  <pageMargins left="0.7" right="0.7" top="0.75" bottom="0.75" header="0.3" footer="0.3"/>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8743575-C04D-4FC4-865A-4469E8338797}">
  <sheetPr codeName="Chart20"/>
  <sheetViews>
    <sheetView zoomScale="91" workbookViewId="0" zoomToFit="1"/>
  </sheetViews>
  <pageMargins left="0.7" right="0.7" top="0.75" bottom="0.75" header="0.3" footer="0.3"/>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9984EA8-189D-4A48-B8F1-7089A3B0CB56}">
  <sheetPr codeName="Chart21"/>
  <sheetViews>
    <sheetView workbookViewId="0"/>
  </sheetViews>
  <pageMargins left="0.7" right="0.7" top="0.75" bottom="0.75" header="0.3" footer="0.3"/>
  <pageSetup paperSize="9"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B0C5A85-3056-42BD-A955-0F68B3C6B1AF}">
  <sheetPr codeName="Chart22"/>
  <sheetViews>
    <sheetView zoomScale="91" workbookViewId="0" zoomToFit="1"/>
  </sheetViews>
  <pageMargins left="0.7" right="0.7" top="0.75" bottom="0.75" header="0.3" footer="0.3"/>
  <pageSetup paperSize="9"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8F8DA81-C517-4E2E-8B45-C15B83B149A1}">
  <sheetPr codeName="Chart23"/>
  <sheetViews>
    <sheetView zoomScale="118" workbookViewId="0" zoomToFit="1"/>
  </sheetViews>
  <pageMargins left="0.7" right="0.7" top="0.75" bottom="0.75" header="0.3" footer="0.3"/>
  <pageSetup paperSize="9"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B4B56F6-DE85-40D7-A24D-E492D0B1E4F1}">
  <sheetPr codeName="Chart24"/>
  <sheetViews>
    <sheetView workbookViewId="0"/>
  </sheetViews>
  <pageMargins left="0.7" right="0.7" top="0.75" bottom="0.75" header="0.3" footer="0.3"/>
  <pageSetup paperSize="9" orientation="landscape" r:id="rId1"/>
  <drawing r:id="rId2"/>
</chartsheet>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chart" Target="../charts/chart3.xml"/><Relationship Id="rId3" Type="http://schemas.openxmlformats.org/officeDocument/2006/relationships/chart" Target="../charts/chart1.xml"/><Relationship Id="rId21" Type="http://schemas.openxmlformats.org/officeDocument/2006/relationships/chart" Target="../charts/chart6.xml"/><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chart" Target="../charts/chart2.xml"/><Relationship Id="rId2" Type="http://schemas.openxmlformats.org/officeDocument/2006/relationships/image" Target="../media/image5.png"/><Relationship Id="rId16" Type="http://schemas.openxmlformats.org/officeDocument/2006/relationships/image" Target="../media/image18.png"/><Relationship Id="rId20" Type="http://schemas.openxmlformats.org/officeDocument/2006/relationships/chart" Target="../charts/chart5.xml"/><Relationship Id="rId1" Type="http://schemas.openxmlformats.org/officeDocument/2006/relationships/image" Target="../media/image4.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19.png"/><Relationship Id="rId10" Type="http://schemas.openxmlformats.org/officeDocument/2006/relationships/image" Target="../media/image12.png"/><Relationship Id="rId19" Type="http://schemas.openxmlformats.org/officeDocument/2006/relationships/chart" Target="../charts/chart4.xml"/><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5</xdr:col>
      <xdr:colOff>114300</xdr:colOff>
      <xdr:row>24</xdr:row>
      <xdr:rowOff>152400</xdr:rowOff>
    </xdr:from>
    <xdr:to>
      <xdr:col>7</xdr:col>
      <xdr:colOff>198120</xdr:colOff>
      <xdr:row>35</xdr:row>
      <xdr:rowOff>33082</xdr:rowOff>
    </xdr:to>
    <xdr:pic>
      <xdr:nvPicPr>
        <xdr:cNvPr id="2" name="Picture 1">
          <a:extLst>
            <a:ext uri="{FF2B5EF4-FFF2-40B4-BE49-F238E27FC236}">
              <a16:creationId xmlns:a16="http://schemas.microsoft.com/office/drawing/2014/main" id="{B9F38919-0E5C-6783-7CDF-E9E7F75AE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4724400"/>
          <a:ext cx="3400425" cy="1974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16</xdr:row>
      <xdr:rowOff>161925</xdr:rowOff>
    </xdr:from>
    <xdr:to>
      <xdr:col>7</xdr:col>
      <xdr:colOff>86346</xdr:colOff>
      <xdr:row>23</xdr:row>
      <xdr:rowOff>152400</xdr:rowOff>
    </xdr:to>
    <xdr:pic>
      <xdr:nvPicPr>
        <xdr:cNvPr id="3" name="Picture 2">
          <a:extLst>
            <a:ext uri="{FF2B5EF4-FFF2-40B4-BE49-F238E27FC236}">
              <a16:creationId xmlns:a16="http://schemas.microsoft.com/office/drawing/2014/main" id="{6712D284-F448-F995-99BC-6E0EE74A28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1425" y="3209925"/>
          <a:ext cx="326960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2657475</xdr:colOff>
      <xdr:row>42</xdr:row>
      <xdr:rowOff>161926</xdr:rowOff>
    </xdr:from>
    <xdr:to>
      <xdr:col>9</xdr:col>
      <xdr:colOff>1223550</xdr:colOff>
      <xdr:row>52</xdr:row>
      <xdr:rowOff>26670</xdr:rowOff>
    </xdr:to>
    <xdr:pic>
      <xdr:nvPicPr>
        <xdr:cNvPr id="4" name="Picture 3">
          <a:extLst>
            <a:ext uri="{FF2B5EF4-FFF2-40B4-BE49-F238E27FC236}">
              <a16:creationId xmlns:a16="http://schemas.microsoft.com/office/drawing/2014/main" id="{0B332FE1-4EF4-93FD-7290-547C6B606E57}"/>
            </a:ext>
            <a:ext uri="{147F2762-F138-4A5C-976F-8EAC2B608ADB}">
              <a16:predDERef xmlns:a16="http://schemas.microsoft.com/office/drawing/2014/main" pred="{6712D284-F448-F995-99BC-6E0EE74A2811}"/>
            </a:ext>
          </a:extLst>
        </xdr:cNvPr>
        <xdr:cNvPicPr>
          <a:picLocks noChangeAspect="1"/>
        </xdr:cNvPicPr>
      </xdr:nvPicPr>
      <xdr:blipFill>
        <a:blip xmlns:r="http://schemas.openxmlformats.org/officeDocument/2006/relationships" r:embed="rId3"/>
        <a:stretch>
          <a:fillRect/>
        </a:stretch>
      </xdr:blipFill>
      <xdr:spPr>
        <a:xfrm>
          <a:off x="6896100" y="7762876"/>
          <a:ext cx="3814350" cy="16744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247856</xdr:colOff>
      <xdr:row>254</xdr:row>
      <xdr:rowOff>16669</xdr:rowOff>
    </xdr:from>
    <xdr:to>
      <xdr:col>18</xdr:col>
      <xdr:colOff>33409</xdr:colOff>
      <xdr:row>263</xdr:row>
      <xdr:rowOff>62388</xdr:rowOff>
    </xdr:to>
    <xdr:pic>
      <xdr:nvPicPr>
        <xdr:cNvPr id="14" name="Picture 1">
          <a:extLst>
            <a:ext uri="{FF2B5EF4-FFF2-40B4-BE49-F238E27FC236}">
              <a16:creationId xmlns:a16="http://schemas.microsoft.com/office/drawing/2014/main" id="{0BB4531E-1CFA-4255-823C-D307A969D4FD}"/>
            </a:ext>
          </a:extLst>
        </xdr:cNvPr>
        <xdr:cNvPicPr>
          <a:picLocks noChangeAspect="1"/>
        </xdr:cNvPicPr>
      </xdr:nvPicPr>
      <xdr:blipFill>
        <a:blip xmlns:r="http://schemas.openxmlformats.org/officeDocument/2006/relationships" r:embed="rId1"/>
        <a:stretch>
          <a:fillRect/>
        </a:stretch>
      </xdr:blipFill>
      <xdr:spPr>
        <a:xfrm>
          <a:off x="10518291" y="48403669"/>
          <a:ext cx="3947978" cy="1760219"/>
        </a:xfrm>
        <a:prstGeom prst="rect">
          <a:avLst/>
        </a:prstGeom>
        <a:effectLst>
          <a:outerShdw blurRad="63500" sx="102000" sy="102000" algn="ctr" rotWithShape="0">
            <a:prstClr val="black">
              <a:alpha val="40000"/>
            </a:prstClr>
          </a:outerShdw>
        </a:effectLst>
      </xdr:spPr>
    </xdr:pic>
    <xdr:clientData/>
  </xdr:twoCellAnchor>
  <xdr:twoCellAnchor editAs="oneCell">
    <xdr:from>
      <xdr:col>5</xdr:col>
      <xdr:colOff>619170</xdr:colOff>
      <xdr:row>254</xdr:row>
      <xdr:rowOff>25078</xdr:rowOff>
    </xdr:from>
    <xdr:to>
      <xdr:col>10</xdr:col>
      <xdr:colOff>45630</xdr:colOff>
      <xdr:row>264</xdr:row>
      <xdr:rowOff>96260</xdr:rowOff>
    </xdr:to>
    <xdr:pic>
      <xdr:nvPicPr>
        <xdr:cNvPr id="12" name="Picture 2">
          <a:extLst>
            <a:ext uri="{FF2B5EF4-FFF2-40B4-BE49-F238E27FC236}">
              <a16:creationId xmlns:a16="http://schemas.microsoft.com/office/drawing/2014/main" id="{91495CBD-D079-4893-B6F2-1CC2E4E493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66083" y="48412078"/>
          <a:ext cx="3379335" cy="1976182"/>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587399</xdr:colOff>
      <xdr:row>254</xdr:row>
      <xdr:rowOff>1910</xdr:rowOff>
    </xdr:from>
    <xdr:to>
      <xdr:col>5</xdr:col>
      <xdr:colOff>283092</xdr:colOff>
      <xdr:row>261</xdr:row>
      <xdr:rowOff>56943</xdr:rowOff>
    </xdr:to>
    <xdr:pic>
      <xdr:nvPicPr>
        <xdr:cNvPr id="15" name="Picture 3">
          <a:extLst>
            <a:ext uri="{FF2B5EF4-FFF2-40B4-BE49-F238E27FC236}">
              <a16:creationId xmlns:a16="http://schemas.microsoft.com/office/drawing/2014/main" id="{75EDC8AC-327E-4B4A-9778-64AE0CE6667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8856" y="48388910"/>
          <a:ext cx="3429493" cy="1388533"/>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135082</xdr:colOff>
      <xdr:row>2</xdr:row>
      <xdr:rowOff>65809</xdr:rowOff>
    </xdr:from>
    <xdr:to>
      <xdr:col>13</xdr:col>
      <xdr:colOff>311728</xdr:colOff>
      <xdr:row>34</xdr:row>
      <xdr:rowOff>0</xdr:rowOff>
    </xdr:to>
    <xdr:sp macro="" textlink="">
      <xdr:nvSpPr>
        <xdr:cNvPr id="71" name="Rectangle 70">
          <a:extLst>
            <a:ext uri="{FF2B5EF4-FFF2-40B4-BE49-F238E27FC236}">
              <a16:creationId xmlns:a16="http://schemas.microsoft.com/office/drawing/2014/main" id="{09E8AAC9-B3FC-4727-88EF-FC9DD42E1383}"/>
            </a:ext>
          </a:extLst>
        </xdr:cNvPr>
        <xdr:cNvSpPr/>
      </xdr:nvSpPr>
      <xdr:spPr>
        <a:xfrm>
          <a:off x="2282537" y="446809"/>
          <a:ext cx="8991600" cy="507769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8</xdr:col>
      <xdr:colOff>103909</xdr:colOff>
      <xdr:row>47</xdr:row>
      <xdr:rowOff>138545</xdr:rowOff>
    </xdr:from>
    <xdr:to>
      <xdr:col>20</xdr:col>
      <xdr:colOff>935183</xdr:colOff>
      <xdr:row>81</xdr:row>
      <xdr:rowOff>51954</xdr:rowOff>
    </xdr:to>
    <xdr:sp macro="" textlink="">
      <xdr:nvSpPr>
        <xdr:cNvPr id="2" name="Rectangle 69">
          <a:extLst>
            <a:ext uri="{FF2B5EF4-FFF2-40B4-BE49-F238E27FC236}">
              <a16:creationId xmlns:a16="http://schemas.microsoft.com/office/drawing/2014/main" id="{CCA47A34-CECA-A3AE-BF65-AA838B12DFCB}"/>
            </a:ext>
          </a:extLst>
        </xdr:cNvPr>
        <xdr:cNvSpPr/>
      </xdr:nvSpPr>
      <xdr:spPr>
        <a:xfrm>
          <a:off x="7117773" y="8139545"/>
          <a:ext cx="9750137" cy="6390409"/>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editAs="oneCell">
    <xdr:from>
      <xdr:col>1</xdr:col>
      <xdr:colOff>2461742</xdr:colOff>
      <xdr:row>4</xdr:row>
      <xdr:rowOff>22214</xdr:rowOff>
    </xdr:from>
    <xdr:to>
      <xdr:col>10</xdr:col>
      <xdr:colOff>1741654</xdr:colOff>
      <xdr:row>10</xdr:row>
      <xdr:rowOff>5649</xdr:rowOff>
    </xdr:to>
    <xdr:pic>
      <xdr:nvPicPr>
        <xdr:cNvPr id="10" name="Picture 3">
          <a:extLst>
            <a:ext uri="{FF2B5EF4-FFF2-40B4-BE49-F238E27FC236}">
              <a16:creationId xmlns:a16="http://schemas.microsoft.com/office/drawing/2014/main" id="{F2F868E2-6857-8B84-8845-BDE1DF9E0F50}"/>
            </a:ext>
          </a:extLst>
        </xdr:cNvPr>
        <xdr:cNvPicPr>
          <a:picLocks noChangeAspect="1"/>
        </xdr:cNvPicPr>
      </xdr:nvPicPr>
      <xdr:blipFill>
        <a:blip xmlns:r="http://schemas.openxmlformats.org/officeDocument/2006/relationships" r:embed="rId1"/>
        <a:stretch>
          <a:fillRect/>
        </a:stretch>
      </xdr:blipFill>
      <xdr:spPr>
        <a:xfrm>
          <a:off x="2825424" y="784214"/>
          <a:ext cx="8581878" cy="1126435"/>
        </a:xfrm>
        <a:prstGeom prst="rect">
          <a:avLst/>
        </a:prstGeom>
      </xdr:spPr>
    </xdr:pic>
    <xdr:clientData/>
  </xdr:twoCellAnchor>
  <xdr:twoCellAnchor editAs="oneCell">
    <xdr:from>
      <xdr:col>1</xdr:col>
      <xdr:colOff>228600</xdr:colOff>
      <xdr:row>37</xdr:row>
      <xdr:rowOff>76200</xdr:rowOff>
    </xdr:from>
    <xdr:to>
      <xdr:col>2</xdr:col>
      <xdr:colOff>4067175</xdr:colOff>
      <xdr:row>52</xdr:row>
      <xdr:rowOff>95250</xdr:rowOff>
    </xdr:to>
    <xdr:pic>
      <xdr:nvPicPr>
        <xdr:cNvPr id="14" name="Picture 5">
          <a:extLst>
            <a:ext uri="{FF2B5EF4-FFF2-40B4-BE49-F238E27FC236}">
              <a16:creationId xmlns:a16="http://schemas.microsoft.com/office/drawing/2014/main" id="{7A88F355-D317-53EB-B80C-DDC51960498B}"/>
            </a:ext>
            <a:ext uri="{147F2762-F138-4A5C-976F-8EAC2B608ADB}">
              <a16:predDERef xmlns:a16="http://schemas.microsoft.com/office/drawing/2014/main" pred="{F2F868E2-6857-8B84-8845-BDE1DF9E0F50}"/>
            </a:ext>
          </a:extLst>
        </xdr:cNvPr>
        <xdr:cNvPicPr>
          <a:picLocks noChangeAspect="1"/>
        </xdr:cNvPicPr>
      </xdr:nvPicPr>
      <xdr:blipFill>
        <a:blip xmlns:r="http://schemas.openxmlformats.org/officeDocument/2006/relationships" r:embed="rId2"/>
        <a:stretch>
          <a:fillRect/>
        </a:stretch>
      </xdr:blipFill>
      <xdr:spPr>
        <a:xfrm>
          <a:off x="2371725" y="6172200"/>
          <a:ext cx="4133850" cy="2876550"/>
        </a:xfrm>
        <a:prstGeom prst="rect">
          <a:avLst/>
        </a:prstGeom>
      </xdr:spPr>
    </xdr:pic>
    <xdr:clientData/>
  </xdr:twoCellAnchor>
  <xdr:twoCellAnchor>
    <xdr:from>
      <xdr:col>15</xdr:col>
      <xdr:colOff>586655</xdr:colOff>
      <xdr:row>66</xdr:row>
      <xdr:rowOff>87323</xdr:rowOff>
    </xdr:from>
    <xdr:to>
      <xdr:col>20</xdr:col>
      <xdr:colOff>759926</xdr:colOff>
      <xdr:row>79</xdr:row>
      <xdr:rowOff>89696</xdr:rowOff>
    </xdr:to>
    <xdr:graphicFrame macro="">
      <xdr:nvGraphicFramePr>
        <xdr:cNvPr id="8" name="Chart 4">
          <a:extLst>
            <a:ext uri="{FF2B5EF4-FFF2-40B4-BE49-F238E27FC236}">
              <a16:creationId xmlns:a16="http://schemas.microsoft.com/office/drawing/2014/main" id="{9B06922F-934D-45B6-9F04-FA29CD35A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125371</xdr:colOff>
      <xdr:row>4</xdr:row>
      <xdr:rowOff>32161</xdr:rowOff>
    </xdr:from>
    <xdr:to>
      <xdr:col>18</xdr:col>
      <xdr:colOff>251292</xdr:colOff>
      <xdr:row>10</xdr:row>
      <xdr:rowOff>9325</xdr:rowOff>
    </xdr:to>
    <xdr:pic>
      <xdr:nvPicPr>
        <xdr:cNvPr id="56" name="Picture 13">
          <a:extLst>
            <a:ext uri="{FF2B5EF4-FFF2-40B4-BE49-F238E27FC236}">
              <a16:creationId xmlns:a16="http://schemas.microsoft.com/office/drawing/2014/main" id="{D8C528A6-18CE-BE7A-5744-9015A1EFCC70}"/>
            </a:ext>
          </a:extLst>
        </xdr:cNvPr>
        <xdr:cNvPicPr>
          <a:picLocks noChangeAspect="1"/>
        </xdr:cNvPicPr>
      </xdr:nvPicPr>
      <xdr:blipFill>
        <a:blip xmlns:r="http://schemas.openxmlformats.org/officeDocument/2006/relationships" r:embed="rId4"/>
        <a:stretch>
          <a:fillRect/>
        </a:stretch>
      </xdr:blipFill>
      <xdr:spPr>
        <a:xfrm>
          <a:off x="11745871" y="794161"/>
          <a:ext cx="4220042" cy="1120164"/>
        </a:xfrm>
        <a:prstGeom prst="rect">
          <a:avLst/>
        </a:prstGeom>
      </xdr:spPr>
    </xdr:pic>
    <xdr:clientData/>
  </xdr:twoCellAnchor>
  <xdr:twoCellAnchor editAs="oneCell">
    <xdr:from>
      <xdr:col>24</xdr:col>
      <xdr:colOff>544397</xdr:colOff>
      <xdr:row>4</xdr:row>
      <xdr:rowOff>59221</xdr:rowOff>
    </xdr:from>
    <xdr:to>
      <xdr:col>25</xdr:col>
      <xdr:colOff>2630513</xdr:colOff>
      <xdr:row>17</xdr:row>
      <xdr:rowOff>24093</xdr:rowOff>
    </xdr:to>
    <xdr:pic>
      <xdr:nvPicPr>
        <xdr:cNvPr id="57" name="Picture 16">
          <a:extLst>
            <a:ext uri="{FF2B5EF4-FFF2-40B4-BE49-F238E27FC236}">
              <a16:creationId xmlns:a16="http://schemas.microsoft.com/office/drawing/2014/main" id="{D897BD87-6391-67CC-D08C-99C76402CAC5}"/>
            </a:ext>
          </a:extLst>
        </xdr:cNvPr>
        <xdr:cNvPicPr>
          <a:picLocks noChangeAspect="1"/>
        </xdr:cNvPicPr>
      </xdr:nvPicPr>
      <xdr:blipFill>
        <a:blip xmlns:r="http://schemas.openxmlformats.org/officeDocument/2006/relationships" r:embed="rId5"/>
        <a:stretch>
          <a:fillRect/>
        </a:stretch>
      </xdr:blipFill>
      <xdr:spPr>
        <a:xfrm>
          <a:off x="20442988" y="821221"/>
          <a:ext cx="2832653" cy="2441372"/>
        </a:xfrm>
        <a:prstGeom prst="rect">
          <a:avLst/>
        </a:prstGeom>
      </xdr:spPr>
    </xdr:pic>
    <xdr:clientData/>
  </xdr:twoCellAnchor>
  <xdr:twoCellAnchor editAs="oneCell">
    <xdr:from>
      <xdr:col>24</xdr:col>
      <xdr:colOff>495504</xdr:colOff>
      <xdr:row>48</xdr:row>
      <xdr:rowOff>155783</xdr:rowOff>
    </xdr:from>
    <xdr:to>
      <xdr:col>26</xdr:col>
      <xdr:colOff>446711</xdr:colOff>
      <xdr:row>61</xdr:row>
      <xdr:rowOff>176430</xdr:rowOff>
    </xdr:to>
    <xdr:pic>
      <xdr:nvPicPr>
        <xdr:cNvPr id="22" name="Picture 17">
          <a:extLst>
            <a:ext uri="{FF2B5EF4-FFF2-40B4-BE49-F238E27FC236}">
              <a16:creationId xmlns:a16="http://schemas.microsoft.com/office/drawing/2014/main" id="{41552AEE-BE66-B27E-A308-A65162132E38}"/>
            </a:ext>
          </a:extLst>
        </xdr:cNvPr>
        <xdr:cNvPicPr>
          <a:picLocks noChangeAspect="1"/>
        </xdr:cNvPicPr>
      </xdr:nvPicPr>
      <xdr:blipFill>
        <a:blip xmlns:r="http://schemas.openxmlformats.org/officeDocument/2006/relationships" r:embed="rId6"/>
        <a:stretch>
          <a:fillRect/>
        </a:stretch>
      </xdr:blipFill>
      <xdr:spPr>
        <a:xfrm>
          <a:off x="20389147" y="8347283"/>
          <a:ext cx="3931296" cy="2497147"/>
        </a:xfrm>
        <a:prstGeom prst="rect">
          <a:avLst/>
        </a:prstGeom>
      </xdr:spPr>
    </xdr:pic>
    <xdr:clientData/>
  </xdr:twoCellAnchor>
  <xdr:twoCellAnchor editAs="oneCell">
    <xdr:from>
      <xdr:col>18</xdr:col>
      <xdr:colOff>714323</xdr:colOff>
      <xdr:row>84</xdr:row>
      <xdr:rowOff>97844</xdr:rowOff>
    </xdr:from>
    <xdr:to>
      <xdr:col>22</xdr:col>
      <xdr:colOff>474008</xdr:colOff>
      <xdr:row>87</xdr:row>
      <xdr:rowOff>377422</xdr:rowOff>
    </xdr:to>
    <xdr:pic>
      <xdr:nvPicPr>
        <xdr:cNvPr id="21" name="Picture 18">
          <a:extLst>
            <a:ext uri="{FF2B5EF4-FFF2-40B4-BE49-F238E27FC236}">
              <a16:creationId xmlns:a16="http://schemas.microsoft.com/office/drawing/2014/main" id="{B4210892-5095-3F6F-62D2-B05FB2B5CD62}"/>
            </a:ext>
          </a:extLst>
        </xdr:cNvPr>
        <xdr:cNvPicPr>
          <a:picLocks noChangeAspect="1"/>
        </xdr:cNvPicPr>
      </xdr:nvPicPr>
      <xdr:blipFill>
        <a:blip xmlns:r="http://schemas.openxmlformats.org/officeDocument/2006/relationships" r:embed="rId7"/>
        <a:stretch>
          <a:fillRect/>
        </a:stretch>
      </xdr:blipFill>
      <xdr:spPr>
        <a:xfrm>
          <a:off x="17983148" y="15147344"/>
          <a:ext cx="3918188" cy="927278"/>
        </a:xfrm>
        <a:prstGeom prst="rect">
          <a:avLst/>
        </a:prstGeom>
      </xdr:spPr>
    </xdr:pic>
    <xdr:clientData/>
  </xdr:twoCellAnchor>
  <xdr:twoCellAnchor editAs="oneCell">
    <xdr:from>
      <xdr:col>11</xdr:col>
      <xdr:colOff>42476</xdr:colOff>
      <xdr:row>84</xdr:row>
      <xdr:rowOff>106445</xdr:rowOff>
    </xdr:from>
    <xdr:to>
      <xdr:col>13</xdr:col>
      <xdr:colOff>423926</xdr:colOff>
      <xdr:row>87</xdr:row>
      <xdr:rowOff>378114</xdr:rowOff>
    </xdr:to>
    <xdr:pic>
      <xdr:nvPicPr>
        <xdr:cNvPr id="17" name="Picture 19">
          <a:extLst>
            <a:ext uri="{FF2B5EF4-FFF2-40B4-BE49-F238E27FC236}">
              <a16:creationId xmlns:a16="http://schemas.microsoft.com/office/drawing/2014/main" id="{D5718F3B-FDA3-C613-682A-F20EA295693A}"/>
            </a:ext>
          </a:extLst>
        </xdr:cNvPr>
        <xdr:cNvPicPr>
          <a:picLocks noChangeAspect="1"/>
        </xdr:cNvPicPr>
      </xdr:nvPicPr>
      <xdr:blipFill>
        <a:blip xmlns:r="http://schemas.openxmlformats.org/officeDocument/2006/relationships" r:embed="rId8"/>
        <a:stretch>
          <a:fillRect/>
        </a:stretch>
      </xdr:blipFill>
      <xdr:spPr>
        <a:xfrm>
          <a:off x="9757976" y="15155945"/>
          <a:ext cx="3953325" cy="919369"/>
        </a:xfrm>
        <a:prstGeom prst="rect">
          <a:avLst/>
        </a:prstGeom>
      </xdr:spPr>
    </xdr:pic>
    <xdr:clientData/>
  </xdr:twoCellAnchor>
  <xdr:twoCellAnchor editAs="oneCell">
    <xdr:from>
      <xdr:col>11</xdr:col>
      <xdr:colOff>175350</xdr:colOff>
      <xdr:row>48</xdr:row>
      <xdr:rowOff>160008</xdr:rowOff>
    </xdr:from>
    <xdr:to>
      <xdr:col>13</xdr:col>
      <xdr:colOff>399554</xdr:colOff>
      <xdr:row>63</xdr:row>
      <xdr:rowOff>168291</xdr:rowOff>
    </xdr:to>
    <xdr:pic>
      <xdr:nvPicPr>
        <xdr:cNvPr id="33" name="Picture 20">
          <a:extLst>
            <a:ext uri="{FF2B5EF4-FFF2-40B4-BE49-F238E27FC236}">
              <a16:creationId xmlns:a16="http://schemas.microsoft.com/office/drawing/2014/main" id="{E028E0ED-3E6F-4629-EF2A-02D74661C0EE}"/>
            </a:ext>
          </a:extLst>
        </xdr:cNvPr>
        <xdr:cNvPicPr>
          <a:picLocks noChangeAspect="1"/>
        </xdr:cNvPicPr>
      </xdr:nvPicPr>
      <xdr:blipFill>
        <a:blip xmlns:r="http://schemas.openxmlformats.org/officeDocument/2006/relationships" r:embed="rId9"/>
        <a:stretch>
          <a:fillRect/>
        </a:stretch>
      </xdr:blipFill>
      <xdr:spPr>
        <a:xfrm>
          <a:off x="9890850" y="8351508"/>
          <a:ext cx="3799543" cy="2865783"/>
        </a:xfrm>
        <a:prstGeom prst="rect">
          <a:avLst/>
        </a:prstGeom>
      </xdr:spPr>
    </xdr:pic>
    <xdr:clientData/>
  </xdr:twoCellAnchor>
  <xdr:twoCellAnchor editAs="oneCell">
    <xdr:from>
      <xdr:col>32</xdr:col>
      <xdr:colOff>153388</xdr:colOff>
      <xdr:row>49</xdr:row>
      <xdr:rowOff>21958</xdr:rowOff>
    </xdr:from>
    <xdr:to>
      <xdr:col>38</xdr:col>
      <xdr:colOff>545986</xdr:colOff>
      <xdr:row>62</xdr:row>
      <xdr:rowOff>71654</xdr:rowOff>
    </xdr:to>
    <xdr:pic>
      <xdr:nvPicPr>
        <xdr:cNvPr id="37" name="Picture 21">
          <a:extLst>
            <a:ext uri="{FF2B5EF4-FFF2-40B4-BE49-F238E27FC236}">
              <a16:creationId xmlns:a16="http://schemas.microsoft.com/office/drawing/2014/main" id="{1087FF78-23FC-C940-6210-4823EE4CFFAC}"/>
            </a:ext>
          </a:extLst>
        </xdr:cNvPr>
        <xdr:cNvPicPr>
          <a:picLocks noChangeAspect="1"/>
        </xdr:cNvPicPr>
      </xdr:nvPicPr>
      <xdr:blipFill>
        <a:blip xmlns:r="http://schemas.openxmlformats.org/officeDocument/2006/relationships" r:embed="rId10"/>
        <a:stretch>
          <a:fillRect/>
        </a:stretch>
      </xdr:blipFill>
      <xdr:spPr>
        <a:xfrm>
          <a:off x="27381281" y="8403958"/>
          <a:ext cx="3897797" cy="2526196"/>
        </a:xfrm>
        <a:prstGeom prst="rect">
          <a:avLst/>
        </a:prstGeom>
      </xdr:spPr>
    </xdr:pic>
    <xdr:clientData/>
  </xdr:twoCellAnchor>
  <xdr:twoCellAnchor editAs="oneCell">
    <xdr:from>
      <xdr:col>25</xdr:col>
      <xdr:colOff>1302550</xdr:colOff>
      <xdr:row>91</xdr:row>
      <xdr:rowOff>14619</xdr:rowOff>
    </xdr:from>
    <xdr:to>
      <xdr:col>28</xdr:col>
      <xdr:colOff>303818</xdr:colOff>
      <xdr:row>103</xdr:row>
      <xdr:rowOff>72598</xdr:rowOff>
    </xdr:to>
    <xdr:pic>
      <xdr:nvPicPr>
        <xdr:cNvPr id="163" name="Picture 22">
          <a:extLst>
            <a:ext uri="{FF2B5EF4-FFF2-40B4-BE49-F238E27FC236}">
              <a16:creationId xmlns:a16="http://schemas.microsoft.com/office/drawing/2014/main" id="{8DA879DC-3B68-10A7-3344-9EE3C13AD722}"/>
            </a:ext>
          </a:extLst>
        </xdr:cNvPr>
        <xdr:cNvPicPr>
          <a:picLocks noChangeAspect="1"/>
        </xdr:cNvPicPr>
      </xdr:nvPicPr>
      <xdr:blipFill>
        <a:blip xmlns:r="http://schemas.openxmlformats.org/officeDocument/2006/relationships" r:embed="rId11"/>
        <a:stretch>
          <a:fillRect/>
        </a:stretch>
      </xdr:blipFill>
      <xdr:spPr>
        <a:xfrm>
          <a:off x="34449550" y="17731119"/>
          <a:ext cx="3618092" cy="2343979"/>
        </a:xfrm>
        <a:prstGeom prst="rect">
          <a:avLst/>
        </a:prstGeom>
      </xdr:spPr>
    </xdr:pic>
    <xdr:clientData/>
  </xdr:twoCellAnchor>
  <xdr:twoCellAnchor editAs="oneCell">
    <xdr:from>
      <xdr:col>12</xdr:col>
      <xdr:colOff>154559</xdr:colOff>
      <xdr:row>98</xdr:row>
      <xdr:rowOff>115216</xdr:rowOff>
    </xdr:from>
    <xdr:to>
      <xdr:col>13</xdr:col>
      <xdr:colOff>1083341</xdr:colOff>
      <xdr:row>112</xdr:row>
      <xdr:rowOff>32390</xdr:rowOff>
    </xdr:to>
    <xdr:pic>
      <xdr:nvPicPr>
        <xdr:cNvPr id="82" name="Picture 23">
          <a:extLst>
            <a:ext uri="{FF2B5EF4-FFF2-40B4-BE49-F238E27FC236}">
              <a16:creationId xmlns:a16="http://schemas.microsoft.com/office/drawing/2014/main" id="{DCA6E8DF-2A80-F0A3-C265-DE80E7052697}"/>
            </a:ext>
          </a:extLst>
        </xdr:cNvPr>
        <xdr:cNvPicPr>
          <a:picLocks noChangeAspect="1"/>
        </xdr:cNvPicPr>
      </xdr:nvPicPr>
      <xdr:blipFill>
        <a:blip xmlns:r="http://schemas.openxmlformats.org/officeDocument/2006/relationships" r:embed="rId12"/>
        <a:stretch>
          <a:fillRect/>
        </a:stretch>
      </xdr:blipFill>
      <xdr:spPr>
        <a:xfrm>
          <a:off x="10264666" y="17831716"/>
          <a:ext cx="3624357" cy="2584174"/>
        </a:xfrm>
        <a:prstGeom prst="rect">
          <a:avLst/>
        </a:prstGeom>
      </xdr:spPr>
    </xdr:pic>
    <xdr:clientData/>
  </xdr:twoCellAnchor>
  <xdr:twoCellAnchor editAs="oneCell">
    <xdr:from>
      <xdr:col>19</xdr:col>
      <xdr:colOff>28693</xdr:colOff>
      <xdr:row>99</xdr:row>
      <xdr:rowOff>84897</xdr:rowOff>
    </xdr:from>
    <xdr:to>
      <xdr:col>22</xdr:col>
      <xdr:colOff>229034</xdr:colOff>
      <xdr:row>113</xdr:row>
      <xdr:rowOff>118027</xdr:rowOff>
    </xdr:to>
    <xdr:pic>
      <xdr:nvPicPr>
        <xdr:cNvPr id="86" name="Picture 24">
          <a:extLst>
            <a:ext uri="{FF2B5EF4-FFF2-40B4-BE49-F238E27FC236}">
              <a16:creationId xmlns:a16="http://schemas.microsoft.com/office/drawing/2014/main" id="{0040E61A-4A39-6432-59CB-8D1E2AF475E3}"/>
            </a:ext>
          </a:extLst>
        </xdr:cNvPr>
        <xdr:cNvPicPr>
          <a:picLocks noChangeAspect="1"/>
        </xdr:cNvPicPr>
      </xdr:nvPicPr>
      <xdr:blipFill>
        <a:blip xmlns:r="http://schemas.openxmlformats.org/officeDocument/2006/relationships" r:embed="rId13"/>
        <a:stretch>
          <a:fillRect/>
        </a:stretch>
      </xdr:blipFill>
      <xdr:spPr>
        <a:xfrm>
          <a:off x="15744943" y="17991897"/>
          <a:ext cx="3615893" cy="2700130"/>
        </a:xfrm>
        <a:prstGeom prst="rect">
          <a:avLst/>
        </a:prstGeom>
      </xdr:spPr>
    </xdr:pic>
    <xdr:clientData/>
  </xdr:twoCellAnchor>
  <xdr:twoCellAnchor editAs="oneCell">
    <xdr:from>
      <xdr:col>11</xdr:col>
      <xdr:colOff>312932</xdr:colOff>
      <xdr:row>133</xdr:row>
      <xdr:rowOff>85227</xdr:rowOff>
    </xdr:from>
    <xdr:to>
      <xdr:col>15</xdr:col>
      <xdr:colOff>118486</xdr:colOff>
      <xdr:row>145</xdr:row>
      <xdr:rowOff>76357</xdr:rowOff>
    </xdr:to>
    <xdr:pic>
      <xdr:nvPicPr>
        <xdr:cNvPr id="151" name="Picture 25">
          <a:extLst>
            <a:ext uri="{FF2B5EF4-FFF2-40B4-BE49-F238E27FC236}">
              <a16:creationId xmlns:a16="http://schemas.microsoft.com/office/drawing/2014/main" id="{CB6B658E-C063-F9EF-5413-B1D00EF633E1}"/>
            </a:ext>
          </a:extLst>
        </xdr:cNvPr>
        <xdr:cNvPicPr>
          <a:picLocks noChangeAspect="1"/>
        </xdr:cNvPicPr>
      </xdr:nvPicPr>
      <xdr:blipFill>
        <a:blip xmlns:r="http://schemas.openxmlformats.org/officeDocument/2006/relationships" r:embed="rId14"/>
        <a:stretch>
          <a:fillRect/>
        </a:stretch>
      </xdr:blipFill>
      <xdr:spPr>
        <a:xfrm>
          <a:off x="10028432" y="24469227"/>
          <a:ext cx="5472929" cy="2277130"/>
        </a:xfrm>
        <a:prstGeom prst="rect">
          <a:avLst/>
        </a:prstGeom>
      </xdr:spPr>
    </xdr:pic>
    <xdr:clientData/>
  </xdr:twoCellAnchor>
  <xdr:twoCellAnchor>
    <xdr:from>
      <xdr:col>13</xdr:col>
      <xdr:colOff>616527</xdr:colOff>
      <xdr:row>2</xdr:row>
      <xdr:rowOff>62345</xdr:rowOff>
    </xdr:from>
    <xdr:to>
      <xdr:col>19</xdr:col>
      <xdr:colOff>831273</xdr:colOff>
      <xdr:row>33</xdr:row>
      <xdr:rowOff>187036</xdr:rowOff>
    </xdr:to>
    <xdr:sp macro="" textlink="">
      <xdr:nvSpPr>
        <xdr:cNvPr id="72" name="Rectangle 71">
          <a:extLst>
            <a:ext uri="{FF2B5EF4-FFF2-40B4-BE49-F238E27FC236}">
              <a16:creationId xmlns:a16="http://schemas.microsoft.com/office/drawing/2014/main" id="{8BA31EB8-9FD1-4B1C-BA4D-52B6B617FCE2}"/>
            </a:ext>
          </a:extLst>
        </xdr:cNvPr>
        <xdr:cNvSpPr/>
      </xdr:nvSpPr>
      <xdr:spPr>
        <a:xfrm>
          <a:off x="11578936" y="443345"/>
          <a:ext cx="4786746" cy="507769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19</xdr:col>
      <xdr:colOff>1323108</xdr:colOff>
      <xdr:row>3</xdr:row>
      <xdr:rowOff>128154</xdr:rowOff>
    </xdr:from>
    <xdr:to>
      <xdr:col>35</xdr:col>
      <xdr:colOff>467589</xdr:colOff>
      <xdr:row>44</xdr:row>
      <xdr:rowOff>51955</xdr:rowOff>
    </xdr:to>
    <xdr:sp macro="" textlink="">
      <xdr:nvSpPr>
        <xdr:cNvPr id="73" name="Rectangle 72">
          <a:extLst>
            <a:ext uri="{FF2B5EF4-FFF2-40B4-BE49-F238E27FC236}">
              <a16:creationId xmlns:a16="http://schemas.microsoft.com/office/drawing/2014/main" id="{E76C3AE6-BFD3-4E32-989E-F07A0FF02AF0}"/>
            </a:ext>
          </a:extLst>
        </xdr:cNvPr>
        <xdr:cNvSpPr/>
      </xdr:nvSpPr>
      <xdr:spPr>
        <a:xfrm>
          <a:off x="16857517" y="699654"/>
          <a:ext cx="8808027" cy="678180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0</xdr:col>
      <xdr:colOff>1641764</xdr:colOff>
      <xdr:row>35</xdr:row>
      <xdr:rowOff>152399</xdr:rowOff>
    </xdr:from>
    <xdr:to>
      <xdr:col>6</xdr:col>
      <xdr:colOff>190500</xdr:colOff>
      <xdr:row>133</xdr:row>
      <xdr:rowOff>51954</xdr:rowOff>
    </xdr:to>
    <xdr:sp macro="" textlink="">
      <xdr:nvSpPr>
        <xdr:cNvPr id="74" name="Rectangle 73">
          <a:extLst>
            <a:ext uri="{FF2B5EF4-FFF2-40B4-BE49-F238E27FC236}">
              <a16:creationId xmlns:a16="http://schemas.microsoft.com/office/drawing/2014/main" id="{6DDDFBEE-93B6-48FA-96ED-9991FA03BDC1}"/>
            </a:ext>
          </a:extLst>
        </xdr:cNvPr>
        <xdr:cNvSpPr/>
      </xdr:nvSpPr>
      <xdr:spPr>
        <a:xfrm>
          <a:off x="1641764" y="6819899"/>
          <a:ext cx="10774354" cy="18949555"/>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22</xdr:col>
      <xdr:colOff>1130631</xdr:colOff>
      <xdr:row>47</xdr:row>
      <xdr:rowOff>97724</xdr:rowOff>
    </xdr:from>
    <xdr:to>
      <xdr:col>40</xdr:col>
      <xdr:colOff>476250</xdr:colOff>
      <xdr:row>82</xdr:row>
      <xdr:rowOff>149679</xdr:rowOff>
    </xdr:to>
    <xdr:sp macro="" textlink="">
      <xdr:nvSpPr>
        <xdr:cNvPr id="174" name="Rectangle 74">
          <a:extLst>
            <a:ext uri="{FF2B5EF4-FFF2-40B4-BE49-F238E27FC236}">
              <a16:creationId xmlns:a16="http://schemas.microsoft.com/office/drawing/2014/main" id="{15C2FA41-76DF-441F-9707-093C5CF38103}"/>
            </a:ext>
          </a:extLst>
        </xdr:cNvPr>
        <xdr:cNvSpPr/>
      </xdr:nvSpPr>
      <xdr:spPr>
        <a:xfrm>
          <a:off x="24480488" y="8098724"/>
          <a:ext cx="15810262" cy="6719455"/>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18</xdr:col>
      <xdr:colOff>381000</xdr:colOff>
      <xdr:row>83</xdr:row>
      <xdr:rowOff>187371</xdr:rowOff>
    </xdr:from>
    <xdr:to>
      <xdr:col>25</xdr:col>
      <xdr:colOff>166687</xdr:colOff>
      <xdr:row>130</xdr:row>
      <xdr:rowOff>142874</xdr:rowOff>
    </xdr:to>
    <xdr:sp macro="" textlink="">
      <xdr:nvSpPr>
        <xdr:cNvPr id="170" name="Rectangle 75">
          <a:extLst>
            <a:ext uri="{FF2B5EF4-FFF2-40B4-BE49-F238E27FC236}">
              <a16:creationId xmlns:a16="http://schemas.microsoft.com/office/drawing/2014/main" id="{223DCBF0-4039-4F83-894C-C1442FCF7A4A}"/>
            </a:ext>
          </a:extLst>
        </xdr:cNvPr>
        <xdr:cNvSpPr/>
      </xdr:nvSpPr>
      <xdr:spPr>
        <a:xfrm>
          <a:off x="17649825" y="15046371"/>
          <a:ext cx="4576762" cy="8909003"/>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10</xdr:col>
      <xdr:colOff>656663</xdr:colOff>
      <xdr:row>84</xdr:row>
      <xdr:rowOff>3595</xdr:rowOff>
    </xdr:from>
    <xdr:to>
      <xdr:col>18</xdr:col>
      <xdr:colOff>119062</xdr:colOff>
      <xdr:row>129</xdr:row>
      <xdr:rowOff>142875</xdr:rowOff>
    </xdr:to>
    <xdr:sp macro="" textlink="">
      <xdr:nvSpPr>
        <xdr:cNvPr id="155" name="Rectangle 76">
          <a:extLst>
            <a:ext uri="{FF2B5EF4-FFF2-40B4-BE49-F238E27FC236}">
              <a16:creationId xmlns:a16="http://schemas.microsoft.com/office/drawing/2014/main" id="{7C1A071F-EB60-49A3-BFAB-872CEE3A1ADE}"/>
            </a:ext>
          </a:extLst>
        </xdr:cNvPr>
        <xdr:cNvSpPr/>
      </xdr:nvSpPr>
      <xdr:spPr>
        <a:xfrm>
          <a:off x="9419663" y="15053095"/>
          <a:ext cx="9635099" cy="8711780"/>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8</xdr:col>
      <xdr:colOff>961463</xdr:colOff>
      <xdr:row>132</xdr:row>
      <xdr:rowOff>156882</xdr:rowOff>
    </xdr:from>
    <xdr:to>
      <xdr:col>22</xdr:col>
      <xdr:colOff>280147</xdr:colOff>
      <xdr:row>249</xdr:row>
      <xdr:rowOff>103910</xdr:rowOff>
    </xdr:to>
    <xdr:sp macro="" textlink="">
      <xdr:nvSpPr>
        <xdr:cNvPr id="158" name="Rectangle 80">
          <a:extLst>
            <a:ext uri="{FF2B5EF4-FFF2-40B4-BE49-F238E27FC236}">
              <a16:creationId xmlns:a16="http://schemas.microsoft.com/office/drawing/2014/main" id="{B55334A4-7EE4-4980-B46E-C9803FB6CFEB}"/>
            </a:ext>
          </a:extLst>
        </xdr:cNvPr>
        <xdr:cNvSpPr/>
      </xdr:nvSpPr>
      <xdr:spPr>
        <a:xfrm>
          <a:off x="14296463" y="25493382"/>
          <a:ext cx="16688820" cy="22235528"/>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25</xdr:col>
      <xdr:colOff>1197429</xdr:colOff>
      <xdr:row>86</xdr:row>
      <xdr:rowOff>66144</xdr:rowOff>
    </xdr:from>
    <xdr:to>
      <xdr:col>56</xdr:col>
      <xdr:colOff>419100</xdr:colOff>
      <xdr:row>122</xdr:row>
      <xdr:rowOff>103910</xdr:rowOff>
    </xdr:to>
    <xdr:sp macro="" textlink="">
      <xdr:nvSpPr>
        <xdr:cNvPr id="172" name="Rectangle 82">
          <a:extLst>
            <a:ext uri="{FF2B5EF4-FFF2-40B4-BE49-F238E27FC236}">
              <a16:creationId xmlns:a16="http://schemas.microsoft.com/office/drawing/2014/main" id="{3EF20D8B-6A22-4756-8382-7FA5C6195D61}"/>
            </a:ext>
          </a:extLst>
        </xdr:cNvPr>
        <xdr:cNvSpPr/>
      </xdr:nvSpPr>
      <xdr:spPr>
        <a:xfrm>
          <a:off x="34496829" y="16449144"/>
          <a:ext cx="23986671" cy="7276766"/>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editAs="oneCell">
    <xdr:from>
      <xdr:col>46</xdr:col>
      <xdr:colOff>1834</xdr:colOff>
      <xdr:row>154</xdr:row>
      <xdr:rowOff>163605</xdr:rowOff>
    </xdr:from>
    <xdr:to>
      <xdr:col>54</xdr:col>
      <xdr:colOff>291482</xdr:colOff>
      <xdr:row>178</xdr:row>
      <xdr:rowOff>10653</xdr:rowOff>
    </xdr:to>
    <xdr:pic>
      <xdr:nvPicPr>
        <xdr:cNvPr id="3" name="Picture 2">
          <a:extLst>
            <a:ext uri="{FF2B5EF4-FFF2-40B4-BE49-F238E27FC236}">
              <a16:creationId xmlns:a16="http://schemas.microsoft.com/office/drawing/2014/main" id="{85BCB89C-0265-5402-79AE-4CB3A72DFAF9}"/>
            </a:ext>
          </a:extLst>
        </xdr:cNvPr>
        <xdr:cNvPicPr>
          <a:picLocks noChangeAspect="1"/>
        </xdr:cNvPicPr>
      </xdr:nvPicPr>
      <xdr:blipFill>
        <a:blip xmlns:r="http://schemas.openxmlformats.org/officeDocument/2006/relationships" r:embed="rId15"/>
        <a:stretch>
          <a:fillRect/>
        </a:stretch>
      </xdr:blipFill>
      <xdr:spPr>
        <a:xfrm>
          <a:off x="51970234" y="29881605"/>
          <a:ext cx="5166448" cy="4419048"/>
        </a:xfrm>
        <a:prstGeom prst="rect">
          <a:avLst/>
        </a:prstGeom>
      </xdr:spPr>
    </xdr:pic>
    <xdr:clientData/>
  </xdr:twoCellAnchor>
  <xdr:twoCellAnchor editAs="oneCell">
    <xdr:from>
      <xdr:col>38</xdr:col>
      <xdr:colOff>158119</xdr:colOff>
      <xdr:row>137</xdr:row>
      <xdr:rowOff>154831</xdr:rowOff>
    </xdr:from>
    <xdr:to>
      <xdr:col>42</xdr:col>
      <xdr:colOff>508778</xdr:colOff>
      <xdr:row>156</xdr:row>
      <xdr:rowOff>68664</xdr:rowOff>
    </xdr:to>
    <xdr:pic>
      <xdr:nvPicPr>
        <xdr:cNvPr id="4" name="Picture 3">
          <a:extLst>
            <a:ext uri="{FF2B5EF4-FFF2-40B4-BE49-F238E27FC236}">
              <a16:creationId xmlns:a16="http://schemas.microsoft.com/office/drawing/2014/main" id="{1A8CD27E-9352-8B3C-0765-64CB21E7B5A4}"/>
            </a:ext>
          </a:extLst>
        </xdr:cNvPr>
        <xdr:cNvPicPr>
          <a:picLocks noChangeAspect="1"/>
        </xdr:cNvPicPr>
      </xdr:nvPicPr>
      <xdr:blipFill>
        <a:blip xmlns:r="http://schemas.openxmlformats.org/officeDocument/2006/relationships" r:embed="rId16"/>
        <a:stretch>
          <a:fillRect/>
        </a:stretch>
      </xdr:blipFill>
      <xdr:spPr>
        <a:xfrm>
          <a:off x="45420919" y="26634331"/>
          <a:ext cx="3713545" cy="3533333"/>
        </a:xfrm>
        <a:prstGeom prst="rect">
          <a:avLst/>
        </a:prstGeom>
      </xdr:spPr>
    </xdr:pic>
    <xdr:clientData/>
  </xdr:twoCellAnchor>
  <xdr:twoCellAnchor>
    <xdr:from>
      <xdr:col>37</xdr:col>
      <xdr:colOff>319367</xdr:colOff>
      <xdr:row>159</xdr:row>
      <xdr:rowOff>113179</xdr:rowOff>
    </xdr:from>
    <xdr:to>
      <xdr:col>45</xdr:col>
      <xdr:colOff>140073</xdr:colOff>
      <xdr:row>173</xdr:row>
      <xdr:rowOff>189379</xdr:rowOff>
    </xdr:to>
    <xdr:graphicFrame macro="">
      <xdr:nvGraphicFramePr>
        <xdr:cNvPr id="18" name="Chart 4">
          <a:extLst>
            <a:ext uri="{FF2B5EF4-FFF2-40B4-BE49-F238E27FC236}">
              <a16:creationId xmlns:a16="http://schemas.microsoft.com/office/drawing/2014/main" id="{C6EC0A83-9581-1B46-6674-41438C670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476248</xdr:colOff>
      <xdr:row>192</xdr:row>
      <xdr:rowOff>124385</xdr:rowOff>
    </xdr:from>
    <xdr:to>
      <xdr:col>46</xdr:col>
      <xdr:colOff>112058</xdr:colOff>
      <xdr:row>207</xdr:row>
      <xdr:rowOff>10085</xdr:rowOff>
    </xdr:to>
    <xdr:graphicFrame macro="">
      <xdr:nvGraphicFramePr>
        <xdr:cNvPr id="7" name="Chart 6">
          <a:extLst>
            <a:ext uri="{FF2B5EF4-FFF2-40B4-BE49-F238E27FC236}">
              <a16:creationId xmlns:a16="http://schemas.microsoft.com/office/drawing/2014/main" id="{547D7F2A-E7E2-6A91-4402-337C626E6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465044</xdr:colOff>
      <xdr:row>13</xdr:row>
      <xdr:rowOff>1120</xdr:rowOff>
    </xdr:from>
    <xdr:to>
      <xdr:col>12</xdr:col>
      <xdr:colOff>2414867</xdr:colOff>
      <xdr:row>27</xdr:row>
      <xdr:rowOff>77320</xdr:rowOff>
    </xdr:to>
    <xdr:graphicFrame macro="">
      <xdr:nvGraphicFramePr>
        <xdr:cNvPr id="31" name="Chart 9">
          <a:extLst>
            <a:ext uri="{FF2B5EF4-FFF2-40B4-BE49-F238E27FC236}">
              <a16:creationId xmlns:a16="http://schemas.microsoft.com/office/drawing/2014/main" id="{4E4AC310-C9AF-07C5-A109-F62873231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46</xdr:col>
      <xdr:colOff>100692</xdr:colOff>
      <xdr:row>62</xdr:row>
      <xdr:rowOff>146957</xdr:rowOff>
    </xdr:from>
    <xdr:to>
      <xdr:col>53</xdr:col>
      <xdr:colOff>556531</xdr:colOff>
      <xdr:row>77</xdr:row>
      <xdr:rowOff>32657</xdr:rowOff>
    </xdr:to>
    <xdr:graphicFrame macro="">
      <xdr:nvGraphicFramePr>
        <xdr:cNvPr id="12" name="Chart 11">
          <a:extLst>
            <a:ext uri="{FF2B5EF4-FFF2-40B4-BE49-F238E27FC236}">
              <a16:creationId xmlns:a16="http://schemas.microsoft.com/office/drawing/2014/main" id="{F2175643-3C60-89A6-B815-78004FDBA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42</xdr:col>
      <xdr:colOff>2164977</xdr:colOff>
      <xdr:row>105</xdr:row>
      <xdr:rowOff>38100</xdr:rowOff>
    </xdr:from>
    <xdr:to>
      <xdr:col>56</xdr:col>
      <xdr:colOff>87923</xdr:colOff>
      <xdr:row>132</xdr:row>
      <xdr:rowOff>36979</xdr:rowOff>
    </xdr:to>
    <xdr:graphicFrame macro="">
      <xdr:nvGraphicFramePr>
        <xdr:cNvPr id="6" name="Chart 5">
          <a:extLst>
            <a:ext uri="{FF2B5EF4-FFF2-40B4-BE49-F238E27FC236}">
              <a16:creationId xmlns:a16="http://schemas.microsoft.com/office/drawing/2014/main" id="{F5FF4B66-A611-00D0-360A-A943458BF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47</xdr:col>
      <xdr:colOff>347660</xdr:colOff>
      <xdr:row>80</xdr:row>
      <xdr:rowOff>0</xdr:rowOff>
    </xdr:from>
    <xdr:to>
      <xdr:col>61</xdr:col>
      <xdr:colOff>390524</xdr:colOff>
      <xdr:row>103</xdr:row>
      <xdr:rowOff>171450</xdr:rowOff>
    </xdr:to>
    <xdr:graphicFrame macro="">
      <xdr:nvGraphicFramePr>
        <xdr:cNvPr id="16" name="Chart 1">
          <a:extLst>
            <a:ext uri="{FF2B5EF4-FFF2-40B4-BE49-F238E27FC236}">
              <a16:creationId xmlns:a16="http://schemas.microsoft.com/office/drawing/2014/main" id="{BC5CFEA1-6D87-464C-2537-D68A31DCC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25</xdr:col>
      <xdr:colOff>2858301</xdr:colOff>
      <xdr:row>4</xdr:row>
      <xdr:rowOff>123265</xdr:rowOff>
    </xdr:from>
    <xdr:to>
      <xdr:col>28</xdr:col>
      <xdr:colOff>863644</xdr:colOff>
      <xdr:row>30</xdr:row>
      <xdr:rowOff>189313</xdr:rowOff>
    </xdr:to>
    <xdr:pic>
      <xdr:nvPicPr>
        <xdr:cNvPr id="5" name="Picture 4">
          <a:extLst>
            <a:ext uri="{FF2B5EF4-FFF2-40B4-BE49-F238E27FC236}">
              <a16:creationId xmlns:a16="http://schemas.microsoft.com/office/drawing/2014/main" id="{CF7F344A-B518-E1D0-08E8-73FF50F4FC99}"/>
            </a:ext>
          </a:extLst>
        </xdr:cNvPr>
        <xdr:cNvPicPr>
          <a:picLocks noChangeAspect="1"/>
        </xdr:cNvPicPr>
      </xdr:nvPicPr>
      <xdr:blipFill>
        <a:blip xmlns:r="http://schemas.openxmlformats.org/officeDocument/2006/relationships" r:embed="rId23"/>
        <a:stretch>
          <a:fillRect/>
        </a:stretch>
      </xdr:blipFill>
      <xdr:spPr>
        <a:xfrm>
          <a:off x="36005301" y="885265"/>
          <a:ext cx="2622167" cy="5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5CFB80E1-6E64-48BD-D3EC-F0D2A4DFE1C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9299864" cy="6061364"/>
    <xdr:graphicFrame macro="">
      <xdr:nvGraphicFramePr>
        <xdr:cNvPr id="2" name="Chart 1">
          <a:extLst>
            <a:ext uri="{FF2B5EF4-FFF2-40B4-BE49-F238E27FC236}">
              <a16:creationId xmlns:a16="http://schemas.microsoft.com/office/drawing/2014/main" id="{43260181-836B-312D-7A09-F68FBD7451F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9294725" cy="6070879"/>
    <xdr:graphicFrame macro="">
      <xdr:nvGraphicFramePr>
        <xdr:cNvPr id="2" name="Chart 1">
          <a:extLst>
            <a:ext uri="{FF2B5EF4-FFF2-40B4-BE49-F238E27FC236}">
              <a16:creationId xmlns:a16="http://schemas.microsoft.com/office/drawing/2014/main" id="{5DC29F5E-BAC8-D8F0-6320-942DBC85A15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9294725" cy="6070879"/>
    <xdr:graphicFrame macro="">
      <xdr:nvGraphicFramePr>
        <xdr:cNvPr id="2" name="Chart 1">
          <a:extLst>
            <a:ext uri="{FF2B5EF4-FFF2-40B4-BE49-F238E27FC236}">
              <a16:creationId xmlns:a16="http://schemas.microsoft.com/office/drawing/2014/main" id="{813DB439-E25F-3912-E5EE-32B13707BBE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AA317548-0F9B-6781-5559-EF98B0D48DE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0" y="0"/>
    <xdr:ext cx="9309340" cy="6083420"/>
    <xdr:graphicFrame macro="">
      <xdr:nvGraphicFramePr>
        <xdr:cNvPr id="3" name="Chart 1">
          <a:extLst>
            <a:ext uri="{FF2B5EF4-FFF2-40B4-BE49-F238E27FC236}">
              <a16:creationId xmlns:a16="http://schemas.microsoft.com/office/drawing/2014/main" id="{D5EFC487-3B0C-DDB1-45F4-AC3D268F52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8B62D1DC-1C9C-412F-9C86-25129C3D14C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8B30D190-2659-47E7-B56E-E92811B00D1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200-000000000000}" autoFormatId="16" applyNumberFormats="0" applyBorderFormats="0" applyFontFormats="0" applyPatternFormats="0" applyAlignmentFormats="0" applyWidthHeightFormats="0">
  <queryTableRefresh nextId="13">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1" xr16:uid="{00000000-0016-0000-0300-000001000000}" autoFormatId="16" applyNumberFormats="0" applyBorderFormats="0" applyFontFormats="0" applyPatternFormats="0" applyAlignmentFormats="0" applyWidthHeightFormats="0">
  <queryTableRefresh nextId="13">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400-000002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500-000003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1" xr16:uid="{00000000-0016-0000-0700-000004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7" xr16:uid="{00000000-0016-0000-0800-000005000000}" autoFormatId="16" applyNumberFormats="0" applyBorderFormats="0" applyFontFormats="0" applyPatternFormats="0" applyAlignmentFormats="0" applyWidthHeightFormats="0">
  <queryTableRefresh nextId="16">
    <queryTableFields count="13">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15" dataBound="0" tableColumnId="14"/>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8" xr16:uid="{00000000-0016-0000-0900-000006000000}" autoFormatId="16" applyNumberFormats="0" applyBorderFormats="0" applyFontFormats="0" applyPatternFormats="0" applyAlignmentFormats="0" applyWidthHeightFormats="0">
  <queryTableRefresh nextId="16">
    <queryTableFields count="13">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15" dataBound="0" tableColumnId="14"/>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9" xr16:uid="{00000000-0016-0000-0A00-000007000000}" autoFormatId="16" applyNumberFormats="0" applyBorderFormats="0" applyFontFormats="0" applyPatternFormats="0" applyAlignmentFormats="0" applyWidthHeightFormats="0">
  <queryTableRefresh nextId="17">
    <queryTableFields count="13">
      <queryTableField id="1" name="Title" tableColumnId="1"/>
      <queryTableField id="2" name="Abstract" tableColumnId="2"/>
      <queryTableField id="16" dataBound="0" tableColumnId="13"/>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F0954F-B1EF-4A46-81EA-6482102C288E}" name="Scopus" displayName="Scopus" ref="A1:L1935" tableType="queryTable" totalsRowShown="0">
  <autoFilter ref="A1:L1935" xr:uid="{F3F0954F-B1EF-4A46-81EA-6482102C288E}"/>
  <tableColumns count="12">
    <tableColumn id="1" xr3:uid="{2F721168-F524-4903-BA81-022C824E156E}" uniqueName="1" name="Title" queryTableFieldId="1" dataDxfId="255"/>
    <tableColumn id="2" xr3:uid="{31901A71-EF7E-43BC-BAA4-7D0EAA853A47}" uniqueName="2" name="Abstract" queryTableFieldId="2" dataDxfId="254"/>
    <tableColumn id="3" xr3:uid="{B9C91222-C094-4853-9B04-827BED81A85E}" uniqueName="3" name="Keywords" queryTableFieldId="3" dataDxfId="253"/>
    <tableColumn id="4" xr3:uid="{6639FCA4-843D-4979-A4EC-CB06EC778789}" uniqueName="4" name="Author" queryTableFieldId="4" dataDxfId="252"/>
    <tableColumn id="5" xr3:uid="{A849AFDC-BB5D-4450-84CB-1BD38F7FFB20}" uniqueName="5" name="BibliographyType" queryTableFieldId="5"/>
    <tableColumn id="6" xr3:uid="{6C3FAD2E-FAE7-4B26-87BA-96C7048960B4}" uniqueName="6" name="ISBN" queryTableFieldId="6"/>
    <tableColumn id="7" xr3:uid="{436D02C5-85E8-4BD2-802A-D54789B414B7}" uniqueName="7" name="Journal" queryTableFieldId="7" dataDxfId="251"/>
    <tableColumn id="8" xr3:uid="{669D7EBB-BD57-41D0-8443-5FF8E175AB75}" uniqueName="8" name="Pages" queryTableFieldId="8" dataDxfId="250"/>
    <tableColumn id="9" xr3:uid="{730B71F2-9582-4E2A-8CB1-7DD0BBF796F4}" uniqueName="9" name="Year" queryTableFieldId="9"/>
    <tableColumn id="10" xr3:uid="{9EDF2A8F-F75B-441D-894F-6DDE280D445C}" uniqueName="10" name="URL" queryTableFieldId="10" dataDxfId="249"/>
    <tableColumn id="11" xr3:uid="{5BFDCF9A-C53C-4C79-B138-7DD70BF94694}" uniqueName="11" name="Booktitle" queryTableFieldId="11" dataDxfId="248"/>
    <tableColumn id="12" xr3:uid="{57BF7DC7-6903-42EF-9CC4-3D6BB01EAE6F}" uniqueName="12" name="ConferenceInfo" queryTableFieldId="12" dataDxfId="2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C12851-405D-49E9-B1A7-CB1441BA3850}" name="WOS" displayName="WOS" ref="A1:L766" tableType="queryTable" totalsRowShown="0">
  <autoFilter ref="A1:L766" xr:uid="{EFC12851-405D-49E9-B1A7-CB1441BA3850}"/>
  <tableColumns count="12">
    <tableColumn id="1" xr3:uid="{FD573C78-DC14-4EBE-94E1-BBEDBF580D0B}" uniqueName="1" name="Title" queryTableFieldId="1" dataDxfId="246"/>
    <tableColumn id="2" xr3:uid="{B205F5F8-B465-4E61-842F-876BCB00D7AC}" uniqueName="2" name="Abstract" queryTableFieldId="2" dataDxfId="245"/>
    <tableColumn id="3" xr3:uid="{DB8529E8-1668-4918-B5D4-F343818D6E61}" uniqueName="3" name="Keywords" queryTableFieldId="3" dataDxfId="244"/>
    <tableColumn id="4" xr3:uid="{CCC0AC8E-BDBB-456B-BE62-8C89D5D1272E}" uniqueName="4" name="Author" queryTableFieldId="4" dataDxfId="243"/>
    <tableColumn id="5" xr3:uid="{27884476-C86F-4D45-8243-28D948AABACE}" uniqueName="5" name="BibliographyType" queryTableFieldId="5"/>
    <tableColumn id="6" xr3:uid="{302F17D8-8615-4862-A6CB-F7098283D3A2}" uniqueName="6" name="ISBN" queryTableFieldId="6" dataDxfId="242"/>
    <tableColumn id="7" xr3:uid="{B41B20CE-D9B0-4E24-8E57-145CEDA1DFCF}" uniqueName="7" name="Journal" queryTableFieldId="7" dataDxfId="241"/>
    <tableColumn id="8" xr3:uid="{B7FCB143-66A4-46B4-B52D-543D231FC76C}" uniqueName="8" name="Pages" queryTableFieldId="8" dataDxfId="240"/>
    <tableColumn id="9" xr3:uid="{09614E3A-DB99-45C1-BA9C-3E9E279DA6BF}" uniqueName="9" name="Year" queryTableFieldId="9"/>
    <tableColumn id="10" xr3:uid="{D840E796-E256-498E-91AD-D36A1816A039}" uniqueName="10" name="URL" queryTableFieldId="10" dataDxfId="239"/>
    <tableColumn id="11" xr3:uid="{3B6ADFB8-F925-4BA9-A44D-11206E233692}" uniqueName="11" name="Booktitle" queryTableFieldId="11" dataDxfId="238"/>
    <tableColumn id="12" xr3:uid="{8CE9A92B-9FBF-4EAF-AF13-C2791EB3DF09}" uniqueName="12" name="ConferenceInfo" queryTableFieldId="12" dataDxfId="23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2AFF9F-CE3F-435F-A9B2-B14F4BF34FD0}" name="IEEEXplore" displayName="IEEEXplore" ref="A1:L329" tableType="queryTable" totalsRowShown="0">
  <autoFilter ref="A1:L329" xr:uid="{A42AFF9F-CE3F-435F-A9B2-B14F4BF34FD0}"/>
  <tableColumns count="12">
    <tableColumn id="1" xr3:uid="{46C19291-CE23-41AA-9BD0-0E2B6BA1788E}" uniqueName="1" name="Title" queryTableFieldId="1" dataDxfId="236"/>
    <tableColumn id="2" xr3:uid="{E41C17DA-2000-4D89-9619-6A1BBA4A22FF}" uniqueName="2" name="Abstract" queryTableFieldId="2" dataDxfId="235"/>
    <tableColumn id="3" xr3:uid="{1AAB895C-32C3-4265-BE23-76BA01B4C530}" uniqueName="3" name="Keywords" queryTableFieldId="3" dataDxfId="234"/>
    <tableColumn id="4" xr3:uid="{39D98308-EF8C-4C65-BCE4-ADEDB12FED4B}" uniqueName="4" name="Author" queryTableFieldId="4" dataDxfId="233"/>
    <tableColumn id="5" xr3:uid="{3C9259B4-D1BD-48CC-B07B-73CC79FBE7DA}" uniqueName="5" name="BibliographyType" queryTableFieldId="5"/>
    <tableColumn id="6" xr3:uid="{C83DA79C-2F4E-4D9E-B42D-3A58D39A7C8D}" uniqueName="6" name="ISBN" queryTableFieldId="6" dataDxfId="232"/>
    <tableColumn id="7" xr3:uid="{E2DDCA3F-9DAD-4EF0-8AC1-D508227FC05B}" uniqueName="7" name="Journal" queryTableFieldId="7" dataDxfId="231"/>
    <tableColumn id="8" xr3:uid="{73E149A5-EA06-4B1C-8071-AE096A70FDBF}" uniqueName="8" name="Pages" queryTableFieldId="8" dataDxfId="230"/>
    <tableColumn id="9" xr3:uid="{E86FEF94-53C4-4356-AF88-C01C5D303913}" uniqueName="9" name="Year" queryTableFieldId="9"/>
    <tableColumn id="10" xr3:uid="{8F2E2D9F-7DA0-475B-9FD8-64FA95709F4B}" uniqueName="10" name="URL" queryTableFieldId="10" dataDxfId="229"/>
    <tableColumn id="11" xr3:uid="{58BD3AC0-34CA-45F2-8480-498A4980CA16}" uniqueName="11" name="Booktitle" queryTableFieldId="11" dataDxfId="228"/>
    <tableColumn id="12" xr3:uid="{F29C48B6-F71B-4BAB-98E4-363F865D6F64}" uniqueName="12" name="ConferenceInfo" queryTableFieldId="12" dataDxfId="2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D285E44-0090-4AF1-BBB1-86645EFF4D99}" name="ACM__2" displayName="ACM__2" ref="A1:L255" tableType="queryTable" totalsRowShown="0">
  <autoFilter ref="A1:L255" xr:uid="{0D285E44-0090-4AF1-BBB1-86645EFF4D99}"/>
  <tableColumns count="12">
    <tableColumn id="1" xr3:uid="{F093A62B-3C3F-42B6-B07A-A0F4D04D760D}" uniqueName="1" name="Title" queryTableFieldId="1" dataDxfId="226"/>
    <tableColumn id="2" xr3:uid="{FA18A5BD-DC37-4B1E-BFF3-7165DE28CE2D}" uniqueName="2" name="Abstract" queryTableFieldId="2" dataDxfId="225"/>
    <tableColumn id="3" xr3:uid="{BF97F683-25CE-460E-8C67-53511CC19002}" uniqueName="3" name="Keywords" queryTableFieldId="3" dataDxfId="224"/>
    <tableColumn id="4" xr3:uid="{9DADD9AE-1E8F-4ADD-81D3-C22A6614FE47}" uniqueName="4" name="Author" queryTableFieldId="4" dataDxfId="223"/>
    <tableColumn id="5" xr3:uid="{4BF9A52E-A454-4550-A73F-04BDCFF04CA0}" uniqueName="5" name="BibliographyType" queryTableFieldId="5"/>
    <tableColumn id="6" xr3:uid="{7D11EC12-4A2A-49AC-80A5-D0A2EBA0B7D5}" uniqueName="6" name="ISBN" queryTableFieldId="6"/>
    <tableColumn id="7" xr3:uid="{BDB304F6-48E9-407B-907C-C485DF49220B}" uniqueName="7" name="Journal" queryTableFieldId="7" dataDxfId="222"/>
    <tableColumn id="8" xr3:uid="{C9E85FEC-B5D8-40FF-9C19-1817A26D3959}" uniqueName="8" name="Pages" queryTableFieldId="8" dataDxfId="221"/>
    <tableColumn id="9" xr3:uid="{3358A87F-0B6D-4D58-A0E3-C13F316FFED6}" uniqueName="9" name="Year" queryTableFieldId="9"/>
    <tableColumn id="10" xr3:uid="{5CDBC814-28DB-4F8C-ACF2-B1D43059E02F}" uniqueName="10" name="URL" queryTableFieldId="10" dataDxfId="220"/>
    <tableColumn id="11" xr3:uid="{93FF0F62-2AA9-4F79-8FCD-8BFE2B149CD3}" uniqueName="11" name="Booktitle" queryTableFieldId="11" dataDxfId="219"/>
    <tableColumn id="12" xr3:uid="{CD52E070-2DC1-4C0E-A57D-2B6F8F09719C}" uniqueName="12" name="ConferenceInfo" queryTableFieldId="12" dataDxfId="2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7230B9C-3F63-4BD7-B675-E4655B1FA557}" name="Table7" displayName="Table7" ref="C1:N3282" totalsRowShown="0" headerRowDxfId="217" dataDxfId="215" headerRowBorderDxfId="216" tableBorderDxfId="214" totalsRowBorderDxfId="213">
  <autoFilter ref="C1:N3282" xr:uid="{F7230B9C-3F63-4BD7-B675-E4655B1FA557}"/>
  <tableColumns count="12">
    <tableColumn id="1" xr3:uid="{4FB4BA9D-40CA-4E73-92CC-DFB5AC89F56D}" name="Title" dataDxfId="212"/>
    <tableColumn id="2" xr3:uid="{A1D7D2E4-56B3-4AE5-B290-86E70819051B}" name="Abstract" dataDxfId="211"/>
    <tableColumn id="3" xr3:uid="{5110A106-C4D3-452A-B497-59D276DA6A74}" name="Keywords" dataDxfId="210"/>
    <tableColumn id="4" xr3:uid="{57D8C2EE-C8CB-477E-9422-DC7ABC221033}" name="Author" dataDxfId="209"/>
    <tableColumn id="5" xr3:uid="{082F1178-23E2-4575-A6D0-EDDF1B8FC57F}" name="BibliographyType" dataDxfId="208"/>
    <tableColumn id="6" xr3:uid="{CCCF5E8F-7F3E-4C01-8A1F-2668F1A8C80D}" name="ISBN" dataDxfId="207"/>
    <tableColumn id="7" xr3:uid="{CC0AB9AA-D30E-4808-A144-5909108BA80E}" name="Journal" dataDxfId="206"/>
    <tableColumn id="8" xr3:uid="{F20E1783-2F24-45C6-A289-8DFA105B9246}" name="Pages" dataDxfId="205"/>
    <tableColumn id="9" xr3:uid="{56627D65-0159-48B3-944B-E9FE763A91EF}" name="Year" dataDxfId="204"/>
    <tableColumn id="10" xr3:uid="{BE136A1B-3FC2-4240-97CE-6EFF86AEE17D}" name="URL" dataDxfId="203"/>
    <tableColumn id="11" xr3:uid="{4E8BBE62-2DD7-4025-B306-E386E1FA694C}" name="Booktitle" dataDxfId="202"/>
    <tableColumn id="12" xr3:uid="{1C1B75CA-0169-46BE-ABBC-B7B5A7F42EEC}" name="ConferenceInfo" dataDxfId="20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25EF442-3A62-4567-9FE0-EAFD34ECC3C4}" name="Table7_2" displayName="Table7_2" ref="C1:N2975" tableType="queryTable" totalsRowShown="0">
  <autoFilter ref="C1:N2975" xr:uid="{025EF442-3A62-4567-9FE0-EAFD34ECC3C4}"/>
  <tableColumns count="12">
    <tableColumn id="1" xr3:uid="{D5591722-B9D7-466F-93A4-D77339A426CE}" uniqueName="1" name="Title" queryTableFieldId="1" dataDxfId="200"/>
    <tableColumn id="2" xr3:uid="{E7F8B508-F151-402E-BEB7-A5A2973516A7}" uniqueName="2" name="Abstract" queryTableFieldId="2" dataDxfId="199"/>
    <tableColumn id="3" xr3:uid="{3822E776-416B-4C78-A940-DE2F29E04325}" uniqueName="3" name="Keywords" queryTableFieldId="3" dataDxfId="198"/>
    <tableColumn id="4" xr3:uid="{BA7CC63A-6FC1-4A43-8247-0A866D79B3E9}" uniqueName="4" name="Author" queryTableFieldId="4" dataDxfId="197"/>
    <tableColumn id="5" xr3:uid="{63F30142-9A4B-4CF8-8910-E765930B5EE5}" uniqueName="5" name="BibliographyType" queryTableFieldId="5"/>
    <tableColumn id="6" xr3:uid="{04341C44-730B-447D-BA11-FD763F345AE0}" uniqueName="6" name="ISBN" queryTableFieldId="6"/>
    <tableColumn id="7" xr3:uid="{FBCB908A-3C98-4991-8FA7-F59627B15F98}" uniqueName="7" name="Journal" queryTableFieldId="7" dataDxfId="196"/>
    <tableColumn id="8" xr3:uid="{88797645-90C4-4F1E-A3EF-9D70A50E4EA4}" uniqueName="8" name="Pages" queryTableFieldId="8" dataDxfId="195"/>
    <tableColumn id="9" xr3:uid="{31E78592-EA7D-43DF-B88A-673BA5BC9C9A}" uniqueName="9" name="Year" queryTableFieldId="9"/>
    <tableColumn id="10" xr3:uid="{BE6372B2-0AC6-4019-B1BD-50F303B52CB0}" uniqueName="10" name="URL" queryTableFieldId="10" dataDxfId="194"/>
    <tableColumn id="11" xr3:uid="{DE2FC1DC-B4BC-4B17-842B-3A671E47A15C}" uniqueName="11" name="Booktitle" queryTableFieldId="11"/>
    <tableColumn id="12" xr3:uid="{8FF9F40D-1CC3-4716-B77D-2BBFF5F6A23E}" uniqueName="12" name="ConferenceInfo" queryTableFieldId="12" dataDxfId="19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6C2E830-A7D3-4F17-9E68-176C90183C5F}" name="Table7_25116" displayName="Table7_25116" ref="H1:T1540" tableType="queryTable" totalsRowShown="0">
  <autoFilter ref="H1:T1540" xr:uid="{86C2E830-A7D3-4F17-9E68-176C90183C5F}"/>
  <tableColumns count="13">
    <tableColumn id="1" xr3:uid="{B6D0074E-CC60-4EDF-A871-3231907C22BA}" uniqueName="1" name="Title" queryTableFieldId="1" dataDxfId="192"/>
    <tableColumn id="2" xr3:uid="{20C72CA0-818D-4F45-97ED-DABED18F59E4}" uniqueName="2" name="Abstract" queryTableFieldId="2" dataDxfId="191"/>
    <tableColumn id="3" xr3:uid="{D6ADEAA1-0C0B-4C7D-9B25-249172F6B47C}" uniqueName="3" name="Keywords" queryTableFieldId="3" dataDxfId="190"/>
    <tableColumn id="4" xr3:uid="{D40C6B8C-22C0-4B01-B0E0-E82AD4F6D0C1}" uniqueName="4" name="Author" queryTableFieldId="4" dataDxfId="189"/>
    <tableColumn id="5" xr3:uid="{E67F18C3-8E63-4FDC-9288-4BDC7F0C2F17}" uniqueName="5" name="BibliographyType" queryTableFieldId="5"/>
    <tableColumn id="6" xr3:uid="{65C56434-8D09-4F4F-A973-230062AE064E}" uniqueName="6" name="ISBN" queryTableFieldId="6"/>
    <tableColumn id="14" xr3:uid="{CDC019D7-9835-4DAA-83F1-9F2B19E878DB}" uniqueName="14" name="Type" queryTableFieldId="15" dataDxfId="188">
      <calculatedColumnFormula>IF(ISNUMBER(SEARCH("Workshop", O2)),"Workshop",IF(OR(ISNUMBER(SEARCH("Conference", O2)), ISNUMBER(SEARCH("Symposium", O2)), ISNUMBER(SEARCH("Lecture Notes", O2)), ISNUMBER(SEARCH("Proceedings", O2))),"Conference", "Journal"))</calculatedColumnFormula>
    </tableColumn>
    <tableColumn id="7" xr3:uid="{B46E5654-6215-41E2-8997-5FB04438AB50}" uniqueName="7" name="Journal" queryTableFieldId="7" dataDxfId="187"/>
    <tableColumn id="8" xr3:uid="{5A83618D-6FD9-474A-9919-B939EF00C34C}" uniqueName="8" name="Pages" queryTableFieldId="8" dataDxfId="186"/>
    <tableColumn id="9" xr3:uid="{BE0E64BA-EC4D-4C78-8830-86379BC70B73}" uniqueName="9" name="Year" queryTableFieldId="9" dataDxfId="185"/>
    <tableColumn id="10" xr3:uid="{90A73EE7-27A2-4E8E-B05B-4047B672CCBF}" uniqueName="10" name="URL" queryTableFieldId="10" dataDxfId="184"/>
    <tableColumn id="11" xr3:uid="{8417280F-7DC8-41A3-B1B2-76C6FC787272}" uniqueName="11" name="Booktitle" queryTableFieldId="11"/>
    <tableColumn id="12" xr3:uid="{A55EFB72-0B57-4166-80A9-AEE0EA28474C}" uniqueName="12" name="ConferenceInfo" queryTableFieldId="12" dataDxfId="18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FA811F0-482C-46BF-AAD4-56BA9A5C67A6}" name="Table7_251169" displayName="Table7_251169" ref="J1:V615" tableType="queryTable" totalsRowShown="0">
  <autoFilter ref="J1:V615" xr:uid="{025EF442-3A62-4567-9FE0-EAFD34ECC3C4}"/>
  <tableColumns count="13">
    <tableColumn id="1" xr3:uid="{6CFAEA88-FFBC-4577-A298-4BBBD747659A}" uniqueName="1" name="Title" queryTableFieldId="1" dataDxfId="182"/>
    <tableColumn id="2" xr3:uid="{80A0D86B-3BC1-4FC4-A202-2275B751C0AA}" uniqueName="2" name="Abstract" queryTableFieldId="2" dataDxfId="181"/>
    <tableColumn id="3" xr3:uid="{CDDCD1CD-7E74-4455-818E-DFD3EE739D02}" uniqueName="3" name="Keywords" queryTableFieldId="3" dataDxfId="180"/>
    <tableColumn id="4" xr3:uid="{675ECAA1-4D0E-48E3-9B0F-61EE4F52F2D9}" uniqueName="4" name="Author" queryTableFieldId="4" dataDxfId="179"/>
    <tableColumn id="5" xr3:uid="{0002B1A9-7584-4778-9DE9-8BCCBCC919F0}" uniqueName="5" name="BibliographyType" queryTableFieldId="5"/>
    <tableColumn id="6" xr3:uid="{7ADEAB8A-3C9C-466F-9BB8-EB42A3BA745E}" uniqueName="6" name="ISBN" queryTableFieldId="6"/>
    <tableColumn id="14" xr3:uid="{B8CB91D9-8B4D-4768-BD42-0229175910BE}" uniqueName="14" name="Type" queryTableFieldId="15" dataDxfId="178">
      <calculatedColumnFormula>IF(ISNUMBER(SEARCH("Workshop", Q2)),"Workshop",IF(OR(ISNUMBER(SEARCH("Conference", Q2)), ISNUMBER(SEARCH("Symposium", Q2)), ISNUMBER(SEARCH("Lecture Notes", Q2)), ISNUMBER(SEARCH("Proceedings", Q2))),"Conference", "Journal"))</calculatedColumnFormula>
    </tableColumn>
    <tableColumn id="7" xr3:uid="{B990E96B-6CE4-4914-9BE9-9E968014D691}" uniqueName="7" name="Journal" queryTableFieldId="7" dataDxfId="177"/>
    <tableColumn id="8" xr3:uid="{3750B7BB-20B1-4F19-A349-CC9ADD991CF0}" uniqueName="8" name="Pages" queryTableFieldId="8" dataDxfId="176"/>
    <tableColumn id="9" xr3:uid="{5F316C91-22E9-4121-82DB-B57302631E36}" uniqueName="9" name="Year" queryTableFieldId="9" dataDxfId="175"/>
    <tableColumn id="10" xr3:uid="{C1EFBA20-9D2D-49F2-A597-421A0CB4B458}" uniqueName="10" name="URL" queryTableFieldId="10" dataDxfId="174"/>
    <tableColumn id="11" xr3:uid="{CAB7D751-965D-434D-AF4C-0452DC29E86B}" uniqueName="11" name="Booktitle" queryTableFieldId="11"/>
    <tableColumn id="12" xr3:uid="{C4F8672F-F29E-4D53-8C16-21BE3DC77749}" uniqueName="12" name="ConferenceInfo" queryTableFieldId="12" dataDxfId="17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E08988-8F5E-454A-A0F9-E77195BD11A1}" name="Table7_2511695" displayName="Table7_2511695" ref="U1:AG253" tableType="queryTable" totalsRowShown="0">
  <autoFilter ref="U1:AG253" xr:uid="{3BE08988-8F5E-454A-A0F9-E77195BD11A1}"/>
  <tableColumns count="13">
    <tableColumn id="1" xr3:uid="{2AFEBC37-69EC-4650-988B-03557319EDE0}" uniqueName="1" name="Title" queryTableFieldId="1" dataDxfId="172"/>
    <tableColumn id="2" xr3:uid="{BC8F04D9-CA9B-42F4-94C4-2337C687F977}" uniqueName="2" name="Abstract" queryTableFieldId="2" dataDxfId="171"/>
    <tableColumn id="13" xr3:uid="{F5F7732C-F8C5-43A2-B131-540C3536A82A}" uniqueName="13" name="Broad Groups" queryTableFieldId="16" dataDxfId="170">
      <calculatedColumnFormula>IF(OR(ISNUMBER(SEARCH("D.2.3", B2)),ISNUMBER(SEARCH("D.2.12", B2)),ISNUMBER(SEARCH("D.2.13", B2))),"Implementation",IF(OR(ISNUMBER(SEARCH("D.2.1", B2)), ISNUMBER(SEARCH("D.2.2", B2)), ISNUMBER(SEARCH("D.2.10", B2)), ISNUMBER(SEARCH("D.2.11", B2))),"Design",IF(OR(ISNUMBER(SEARCH("D.2.0", B2)), ISNUMBER(SEARCH("D.2.m", B2))),"General", IF(OR(ISNUMBER(SEARCH("D.2.9", B2)), ISNUMBER(SEARCH("D.2.6", B2))),"Management",IF(ISNUMBER(SEARCH("D.2.8", B2)),"Analysis","Quality")))))</calculatedColumnFormula>
    </tableColumn>
    <tableColumn id="3" xr3:uid="{77FCEEA1-354B-4B28-8B8E-6FC83D3FC17B}" uniqueName="3" name="Keywords" queryTableFieldId="3" dataDxfId="169"/>
    <tableColumn id="4" xr3:uid="{C51CDC1A-45BD-42FB-A5AB-41564CF00D16}" uniqueName="4" name="Author" queryTableFieldId="4" dataDxfId="168"/>
    <tableColumn id="5" xr3:uid="{4959851C-A7CC-435C-9862-4307BA0CBC17}" uniqueName="5" name="BibliographyType" queryTableFieldId="5"/>
    <tableColumn id="6" xr3:uid="{AAC1014F-8F9C-4F6B-86F0-5C1873599562}" uniqueName="6" name="ISBN" queryTableFieldId="6"/>
    <tableColumn id="7" xr3:uid="{0428710F-1CBA-4F9C-BB8E-F4F410CFCCBF}" uniqueName="7" name="Journal" queryTableFieldId="7" dataDxfId="167"/>
    <tableColumn id="8" xr3:uid="{720A119D-0386-441B-BFA2-865B327404B6}" uniqueName="8" name="Pages" queryTableFieldId="8" dataDxfId="166"/>
    <tableColumn id="9" xr3:uid="{7481E5B8-4708-4CAA-8FC3-6629B79325EE}" uniqueName="9" name="Year" queryTableFieldId="9" dataDxfId="165"/>
    <tableColumn id="10" xr3:uid="{08FACD6F-D3C5-4691-A4F1-71FD384D45D4}" uniqueName="10" name="URL" queryTableFieldId="10" dataDxfId="164"/>
    <tableColumn id="11" xr3:uid="{6BA88899-A835-4BE5-8716-559FAF7C567E}" uniqueName="11" name="Booktitle" queryTableFieldId="11"/>
    <tableColumn id="12" xr3:uid="{00882DD6-F69E-418C-93E6-08DBD78B55A3}" uniqueName="12" name="ConferenceInfo" queryTableFieldId="12" dataDxfId="16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hartSLR">
      <a:dk1>
        <a:sysClr val="windowText" lastClr="000000"/>
      </a:dk1>
      <a:lt1>
        <a:sysClr val="window" lastClr="FFFFFF"/>
      </a:lt1>
      <a:dk2>
        <a:srgbClr val="44546A"/>
      </a:dk2>
      <a:lt2>
        <a:srgbClr val="E7E6E6"/>
      </a:lt2>
      <a:accent1>
        <a:srgbClr val="3966B7"/>
      </a:accent1>
      <a:accent2>
        <a:srgbClr val="4F94D0"/>
      </a:accent2>
      <a:accent3>
        <a:srgbClr val="6AA544"/>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acm.org/publications/computing-classification-system/1998/ccs98"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5056525079&amp;doi=10.1109%2fIJCNN.2018.8489743&amp;partnerID=40&amp;md5=2c9855347a16ca8d9af6bf1bfa2de67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scopus.com/inward/record.uri?eid=2-s2.0-85093086816&amp;doi=10.1145%2f3387940.3392249&amp;partnerID=40&amp;md5=846be982deefb579ca6d2f76a24d09df" TargetMode="External"/><Relationship Id="rId2" Type="http://schemas.openxmlformats.org/officeDocument/2006/relationships/hyperlink" Target="https://www.scopus.com/inward/record.uri?eid=2-s2.0-85100430005&amp;doi=10.1016%2fj.infsof.2021.106538&amp;partnerID=40&amp;md5=aac8b90b3bb7f32ef9f8995ef0c7db4c" TargetMode="External"/><Relationship Id="rId1" Type="http://schemas.openxmlformats.org/officeDocument/2006/relationships/hyperlink" Target="https://www.scopus.com/inward/record.uri?eid=2-s2.0-85072832819&amp;doi=10.1145%2f3337722.3337736&amp;partnerID=40&amp;md5=3968047870f3a3d946238714a02def59" TargetMode="External"/><Relationship Id="rId5" Type="http://schemas.openxmlformats.org/officeDocument/2006/relationships/table" Target="../tables/table8.xml"/><Relationship Id="rId4"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scopus.com/inward/record.uri?eid=2-s2.0-85093086816&amp;doi=10.1145%2f3387940.3392249&amp;partnerID=40&amp;md5=846be982deefb579ca6d2f76a24d09df"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6" Type="http://schemas.openxmlformats.org/officeDocument/2006/relationships/hyperlink" Target="mailto:i7420737@bournemouth.ac.uk" TargetMode="External"/><Relationship Id="rId21" Type="http://schemas.openxmlformats.org/officeDocument/2006/relationships/hyperlink" Target="mailto:haseisam@square-enix.com" TargetMode="External"/><Relationship Id="rId42" Type="http://schemas.openxmlformats.org/officeDocument/2006/relationships/hyperlink" Target="mailto:aznam.yacoub@lis-lab.fr" TargetMode="External"/><Relationship Id="rId47" Type="http://schemas.openxmlformats.org/officeDocument/2006/relationships/hyperlink" Target="mailto:mirko.suznjevic@fer.hr" TargetMode="External"/><Relationship Id="rId63" Type="http://schemas.openxmlformats.org/officeDocument/2006/relationships/hyperlink" Target="mailto:nahmad@aus.edu" TargetMode="External"/><Relationship Id="rId68" Type="http://schemas.openxmlformats.org/officeDocument/2006/relationships/hyperlink" Target="mailto:jussi.kasurinen@lut.fi" TargetMode="External"/><Relationship Id="rId84" Type="http://schemas.openxmlformats.org/officeDocument/2006/relationships/hyperlink" Target="mailto:tobias.ohlsson@lnu.se" TargetMode="External"/><Relationship Id="rId89" Type="http://schemas.openxmlformats.org/officeDocument/2006/relationships/hyperlink" Target="mailto:asriniva@providence.edu" TargetMode="External"/><Relationship Id="rId16" Type="http://schemas.openxmlformats.org/officeDocument/2006/relationships/hyperlink" Target="mailto:Alexandre.Denault@%20mail.mcgill.ca." TargetMode="External"/><Relationship Id="rId11" Type="http://schemas.openxmlformats.org/officeDocument/2006/relationships/hyperlink" Target="mailto:truelova@uci.edu" TargetMode="External"/><Relationship Id="rId32" Type="http://schemas.openxmlformats.org/officeDocument/2006/relationships/hyperlink" Target="mailto:cmarin@uji.es" TargetMode="External"/><Relationship Id="rId37" Type="http://schemas.openxmlformats.org/officeDocument/2006/relationships/hyperlink" Target="mailto:megan@ischool.utexas.edu" TargetMode="External"/><Relationship Id="rId53" Type="http://schemas.openxmlformats.org/officeDocument/2006/relationships/hyperlink" Target="mailto:ljacob@ic.uff.br" TargetMode="External"/><Relationship Id="rId58" Type="http://schemas.openxmlformats.org/officeDocument/2006/relationships/hyperlink" Target="mailto:klara.borowa@pw.edu.pl" TargetMode="External"/><Relationship Id="rId74" Type="http://schemas.openxmlformats.org/officeDocument/2006/relationships/hyperlink" Target="mailto:adomingo@usj.es" TargetMode="External"/><Relationship Id="rId79" Type="http://schemas.openxmlformats.org/officeDocument/2006/relationships/hyperlink" Target="mailto:ely.prado@dc.ufscar.br" TargetMode="External"/><Relationship Id="rId5" Type="http://schemas.openxmlformats.org/officeDocument/2006/relationships/hyperlink" Target="mailto:huangxu0813@163.com" TargetMode="External"/><Relationship Id="rId90" Type="http://schemas.openxmlformats.org/officeDocument/2006/relationships/hyperlink" Target="mailto:joseluisgs@ugr.es" TargetMode="External"/><Relationship Id="rId95" Type="http://schemas.openxmlformats.org/officeDocument/2006/relationships/hyperlink" Target="mailto:joe.kulik@york.ac.uk" TargetMode="External"/><Relationship Id="rId22" Type="http://schemas.openxmlformats.org/officeDocument/2006/relationships/hyperlink" Target="mailto:J.J.R.Donkervliet@vu.nl" TargetMode="External"/><Relationship Id="rId27" Type="http://schemas.openxmlformats.org/officeDocument/2006/relationships/hyperlink" Target="mailto:bgeisler@mynsu.nova.edu" TargetMode="External"/><Relationship Id="rId43" Type="http://schemas.openxmlformats.org/officeDocument/2006/relationships/hyperlink" Target="mailto:ryanez@us.es" TargetMode="External"/><Relationship Id="rId48" Type="http://schemas.openxmlformats.org/officeDocument/2006/relationships/hyperlink" Target="mailto:johnmil@microsoft.com" TargetMode="External"/><Relationship Id="rId64" Type="http://schemas.openxmlformats.org/officeDocument/2006/relationships/hyperlink" Target="mailto:rido.ramadan@gmail.com" TargetMode="External"/><Relationship Id="rId69" Type="http://schemas.openxmlformats.org/officeDocument/2006/relationships/hyperlink" Target="mailto:saleem4@uwo.ca" TargetMode="External"/><Relationship Id="rId80" Type="http://schemas.openxmlformats.org/officeDocument/2006/relationships/hyperlink" Target="mailto:adomingo@usj.es" TargetMode="External"/><Relationship Id="rId85" Type="http://schemas.openxmlformats.org/officeDocument/2006/relationships/hyperlink" Target="mailto:tkchiew@um.edu.my" TargetMode="External"/><Relationship Id="rId3" Type="http://schemas.openxmlformats.org/officeDocument/2006/relationships/hyperlink" Target="mailto:mjbest@cs.ubc.ca" TargetMode="External"/><Relationship Id="rId12" Type="http://schemas.openxmlformats.org/officeDocument/2006/relationships/hyperlink" Target="mailto:vladeta.stojanovic@hpi.de" TargetMode="External"/><Relationship Id="rId17" Type="http://schemas.openxmlformats.org/officeDocument/2006/relationships/hyperlink" Target="mailto:xinge.tong@outlook.com" TargetMode="External"/><Relationship Id="rId25" Type="http://schemas.openxmlformats.org/officeDocument/2006/relationships/hyperlink" Target="mailto:fmbboaventura@gmail.com" TargetMode="External"/><Relationship Id="rId33" Type="http://schemas.openxmlformats.org/officeDocument/2006/relationships/hyperlink" Target="mailto:cx29001b@cse.oka-pu.ac.jp" TargetMode="External"/><Relationship Id="rId38" Type="http://schemas.openxmlformats.org/officeDocument/2006/relationships/hyperlink" Target="mailto:remylebv@cimat.mx" TargetMode="External"/><Relationship Id="rId46" Type="http://schemas.openxmlformats.org/officeDocument/2006/relationships/hyperlink" Target="mailto:magy@neu.edu" TargetMode="External"/><Relationship Id="rId59" Type="http://schemas.openxmlformats.org/officeDocument/2006/relationships/hyperlink" Target="mailto:henrik.edholm92@gmail.com" TargetMode="External"/><Relationship Id="rId67" Type="http://schemas.openxmlformats.org/officeDocument/2006/relationships/hyperlink" Target="mailto:alia.fatima16@ce.ceme.edu.pk" TargetMode="External"/><Relationship Id="rId20" Type="http://schemas.openxmlformats.org/officeDocument/2006/relationships/hyperlink" Target="mailto:sidra.iftikhar@questlab.pk" TargetMode="External"/><Relationship Id="rId41" Type="http://schemas.openxmlformats.org/officeDocument/2006/relationships/hyperlink" Target="mailto:r.rezin@innopolis.ru" TargetMode="External"/><Relationship Id="rId54" Type="http://schemas.openxmlformats.org/officeDocument/2006/relationships/hyperlink" Target="mailto:khullett@soe.ucsc.edu" TargetMode="External"/><Relationship Id="rId62" Type="http://schemas.openxmlformats.org/officeDocument/2006/relationships/hyperlink" Target="mailto:rudy@ucf.edu" TargetMode="External"/><Relationship Id="rId70" Type="http://schemas.openxmlformats.org/officeDocument/2006/relationships/hyperlink" Target="mailto:firstname.lastname@uta.fi" TargetMode="External"/><Relationship Id="rId75" Type="http://schemas.openxmlformats.org/officeDocument/2006/relationships/hyperlink" Target="mailto:franciny@ufg.br" TargetMode="External"/><Relationship Id="rId83" Type="http://schemas.openxmlformats.org/officeDocument/2006/relationships/hyperlink" Target="mailto:m.daneva@utwente.nl" TargetMode="External"/><Relationship Id="rId88" Type="http://schemas.openxmlformats.org/officeDocument/2006/relationships/hyperlink" Target="mailto:timo.nummenmaa@cs.uta.f" TargetMode="External"/><Relationship Id="rId91" Type="http://schemas.openxmlformats.org/officeDocument/2006/relationships/hyperlink" Target="mailto:morisaki@is.nagoya-u.ac.jp" TargetMode="External"/><Relationship Id="rId96" Type="http://schemas.openxmlformats.org/officeDocument/2006/relationships/hyperlink" Target="mailto:lauri.immonen@cs.uta.fi" TargetMode="External"/><Relationship Id="rId1" Type="http://schemas.openxmlformats.org/officeDocument/2006/relationships/hyperlink" Target="https://www.scopus.com/inward/record.uri?eid=2-s2.0-85014662295&amp;doi=10.1145%2f3001773.3001791&amp;partnerID=40&amp;md5=338ca00f2417ab90f32fb2bdae20b8ff" TargetMode="External"/><Relationship Id="rId6" Type="http://schemas.openxmlformats.org/officeDocument/2006/relationships/hyperlink" Target="mailto:zhongxiaofang@njust.edu.cn" TargetMode="External"/><Relationship Id="rId15" Type="http://schemas.openxmlformats.org/officeDocument/2006/relationships/hyperlink" Target="mailto:dzagieboylo@ea.com" TargetMode="External"/><Relationship Id="rId23" Type="http://schemas.openxmlformats.org/officeDocument/2006/relationships/hyperlink" Target="mailto:rtseie@rit.edu" TargetMode="External"/><Relationship Id="rId28" Type="http://schemas.openxmlformats.org/officeDocument/2006/relationships/hyperlink" Target="mailto:benjamin.geisler@snc.edu" TargetMode="External"/><Relationship Id="rId36" Type="http://schemas.openxmlformats.org/officeDocument/2006/relationships/hyperlink" Target="mailto:afernandez@dsic.upv.es" TargetMode="External"/><Relationship Id="rId49" Type="http://schemas.openxmlformats.org/officeDocument/2006/relationships/hyperlink" Target="mailto:saiedian@ku.edu" TargetMode="External"/><Relationship Id="rId57" Type="http://schemas.openxmlformats.org/officeDocument/2006/relationships/hyperlink" Target="mailto:jwliu@ntupes.edu.tw" TargetMode="External"/><Relationship Id="rId10" Type="http://schemas.openxmlformats.org/officeDocument/2006/relationships/hyperlink" Target="mailto:cflewis@soe.ucsc.edu" TargetMode="External"/><Relationship Id="rId31" Type="http://schemas.openxmlformats.org/officeDocument/2006/relationships/hyperlink" Target="mailto:cmarin@uji.es" TargetMode="External"/><Relationship Id="rId44" Type="http://schemas.openxmlformats.org/officeDocument/2006/relationships/hyperlink" Target="mailto:penny.sweetser@qut.edu.au" TargetMode="External"/><Relationship Id="rId52" Type="http://schemas.openxmlformats.org/officeDocument/2006/relationships/hyperlink" Target="mailto:michael.kenzel@icg.tugraz.at" TargetMode="External"/><Relationship Id="rId60" Type="http://schemas.openxmlformats.org/officeDocument/2006/relationships/hyperlink" Target="mailto:mschmalz@uw.edu" TargetMode="External"/><Relationship Id="rId65" Type="http://schemas.openxmlformats.org/officeDocument/2006/relationships/hyperlink" Target="mailto:c_polito@encs.concordia.ca" TargetMode="External"/><Relationship Id="rId73" Type="http://schemas.openxmlformats.org/officeDocument/2006/relationships/hyperlink" Target="mailto:henrik.engstrom@his.se" TargetMode="External"/><Relationship Id="rId78" Type="http://schemas.openxmlformats.org/officeDocument/2006/relationships/hyperlink" Target="mailto:gwoliveira@gmail.com" TargetMode="External"/><Relationship Id="rId81" Type="http://schemas.openxmlformats.org/officeDocument/2006/relationships/hyperlink" Target="mailto:sabrahao@dsic.upv.es" TargetMode="External"/><Relationship Id="rId86" Type="http://schemas.openxmlformats.org/officeDocument/2006/relationships/hyperlink" Target="mailto:Joe.Nandhakumar@wbs.ac.uk" TargetMode="External"/><Relationship Id="rId94" Type="http://schemas.openxmlformats.org/officeDocument/2006/relationships/hyperlink" Target="mailto:svickers@dmu.ac.uk" TargetMode="External"/><Relationship Id="rId99" Type="http://schemas.openxmlformats.org/officeDocument/2006/relationships/hyperlink" Target="mailto:wscacchi@ics.uci.edu" TargetMode="External"/><Relationship Id="rId4" Type="http://schemas.openxmlformats.org/officeDocument/2006/relationships/hyperlink" Target="mailto:halimatus@pens.ac.id" TargetMode="External"/><Relationship Id="rId9" Type="http://schemas.openxmlformats.org/officeDocument/2006/relationships/hyperlink" Target="mailto:jussi.kasurinen@lut.fi" TargetMode="External"/><Relationship Id="rId13" Type="http://schemas.openxmlformats.org/officeDocument/2006/relationships/hyperlink" Target="mailto:kerry@seitz.tech" TargetMode="External"/><Relationship Id="rId18" Type="http://schemas.openxmlformats.org/officeDocument/2006/relationships/hyperlink" Target="mailto:pejman@uoit.ca" TargetMode="External"/><Relationship Id="rId39" Type="http://schemas.openxmlformats.org/officeDocument/2006/relationships/hyperlink" Target="mailto:7320@gmail.com" TargetMode="External"/><Relationship Id="rId34" Type="http://schemas.openxmlformats.org/officeDocument/2006/relationships/hyperlink" Target="mailto:cmarin@uji.es" TargetMode="External"/><Relationship Id="rId50" Type="http://schemas.openxmlformats.org/officeDocument/2006/relationships/hyperlink" Target="mailto:khullett@soe.ucsc.edu" TargetMode="External"/><Relationship Id="rId55" Type="http://schemas.openxmlformats.org/officeDocument/2006/relationships/hyperlink" Target="mailto:tkohwalter@ic.uff.br" TargetMode="External"/><Relationship Id="rId76" Type="http://schemas.openxmlformats.org/officeDocument/2006/relationships/hyperlink" Target="mailto:francinymedeiros@gmail.com" TargetMode="External"/><Relationship Id="rId97" Type="http://schemas.openxmlformats.org/officeDocument/2006/relationships/hyperlink" Target="mailto:kristine.jorgensen@infomedia.uib.no" TargetMode="External"/><Relationship Id="rId7" Type="http://schemas.openxmlformats.org/officeDocument/2006/relationships/hyperlink" Target="mailto:claypool@cs.wpi.edu" TargetMode="External"/><Relationship Id="rId71" Type="http://schemas.openxmlformats.org/officeDocument/2006/relationships/hyperlink" Target="mailto:blake.d.bryant@ku.edu" TargetMode="External"/><Relationship Id="rId92" Type="http://schemas.openxmlformats.org/officeDocument/2006/relationships/hyperlink" Target="mailto:joseluisgs@ugr.es" TargetMode="External"/><Relationship Id="rId2" Type="http://schemas.openxmlformats.org/officeDocument/2006/relationships/hyperlink" Target="https://www.scopus.com/inward/record.uri?eid=2-s2.0-84865311053&amp;doi=10.1145%2f2336727.2336728&amp;partnerID=40&amp;md5=909505fea2d8ba9fa988879a05296d76" TargetMode="External"/><Relationship Id="rId29" Type="http://schemas.openxmlformats.org/officeDocument/2006/relationships/hyperlink" Target="mailto:Fabrizio.Nunnari@dfki.de" TargetMode="External"/><Relationship Id="rId24" Type="http://schemas.openxmlformats.org/officeDocument/2006/relationships/hyperlink" Target="mailto:h_haghighi@sbu.ac.ir" TargetMode="External"/><Relationship Id="rId40" Type="http://schemas.openxmlformats.org/officeDocument/2006/relationships/hyperlink" Target="mailto:eg@colognegamelab.de" TargetMode="External"/><Relationship Id="rId45" Type="http://schemas.openxmlformats.org/officeDocument/2006/relationships/hyperlink" Target="mailto:s.papaluk@eap.gr" TargetMode="External"/><Relationship Id="rId66" Type="http://schemas.openxmlformats.org/officeDocument/2006/relationships/hyperlink" Target="mailto:harry.scarbrough@wbs.ac.uk" TargetMode="External"/><Relationship Id="rId87" Type="http://schemas.openxmlformats.org/officeDocument/2006/relationships/hyperlink" Target="mailto:kazuo@ime.usp.br" TargetMode="External"/><Relationship Id="rId61" Type="http://schemas.openxmlformats.org/officeDocument/2006/relationships/hyperlink" Target="mailto:daniel.maccormick@uoit.net" TargetMode="External"/><Relationship Id="rId82" Type="http://schemas.openxmlformats.org/officeDocument/2006/relationships/hyperlink" Target="mailto:tobias.ohlsson@lnu.se" TargetMode="External"/><Relationship Id="rId19" Type="http://schemas.openxmlformats.org/officeDocument/2006/relationships/hyperlink" Target="mailto:pejman.m@acm.org" TargetMode="External"/><Relationship Id="rId14" Type="http://schemas.openxmlformats.org/officeDocument/2006/relationships/hyperlink" Target="mailto:dario.maggiorini@unimi.it" TargetMode="External"/><Relationship Id="rId30" Type="http://schemas.openxmlformats.org/officeDocument/2006/relationships/hyperlink" Target="mailto:jassinkessing@gmail.com" TargetMode="External"/><Relationship Id="rId35" Type="http://schemas.openxmlformats.org/officeDocument/2006/relationships/hyperlink" Target="mailto:jussi.kasurinen@lut.fi" TargetMode="External"/><Relationship Id="rId56" Type="http://schemas.openxmlformats.org/officeDocument/2006/relationships/hyperlink" Target="mailto:drachen@itu.dk" TargetMode="External"/><Relationship Id="rId77" Type="http://schemas.openxmlformats.org/officeDocument/2006/relationships/hyperlink" Target="mailto:alfw@idi.ntnu.no" TargetMode="External"/><Relationship Id="rId100" Type="http://schemas.openxmlformats.org/officeDocument/2006/relationships/hyperlink" Target="mailto:hhaddad@kennesaw.edu" TargetMode="External"/><Relationship Id="rId8" Type="http://schemas.openxmlformats.org/officeDocument/2006/relationships/hyperlink" Target="mailto:yonghe@outlook.com" TargetMode="External"/><Relationship Id="rId51" Type="http://schemas.openxmlformats.org/officeDocument/2006/relationships/hyperlink" Target="mailto:Yzeleke@ucsc.edu" TargetMode="External"/><Relationship Id="rId72" Type="http://schemas.openxmlformats.org/officeDocument/2006/relationships/hyperlink" Target="mailto:lchen@georgiasouthern.edu" TargetMode="External"/><Relationship Id="rId93" Type="http://schemas.openxmlformats.org/officeDocument/2006/relationships/hyperlink" Target="mailto:jussi.kasurinen@lut.fi" TargetMode="External"/><Relationship Id="rId98" Type="http://schemas.openxmlformats.org/officeDocument/2006/relationships/hyperlink" Target="mailto:naffzzz@gmail.com"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ieeexplore.ieee.org/stamp/stamp.jsp?arnumber=7968010&amp;casa_token=iBa1un6EcBMAAAAA:iSpnZ7JerqJqngglna0vCKNtgTLmyg6o6uPPJK39OcKa-68VwWKM6M1jZm9JOd5wEXjMbqE&amp;tag=1" TargetMode="External"/><Relationship Id="rId13" Type="http://schemas.openxmlformats.org/officeDocument/2006/relationships/hyperlink" Target="https://ieeexplore.ieee.org/stamp/stamp.jsp?arnumber=9799134&amp;casa_token=WCcJ6YmYNAQAAAAA:GR6yBjuqt2-dZWyAG5BuEqvD1TuMhqjzbyQF6eMwEp-1sIp9ngyND__Xq5o-0IUmdjOxuCg&amp;tag=1" TargetMode="External"/><Relationship Id="rId18" Type="http://schemas.openxmlformats.org/officeDocument/2006/relationships/hyperlink" Target="https://dl.acm.org/doi/pdf/10.1145/2889160.2889253?casa_token=gYvQTfV0ejgAAAAA:ZIuDEj4ccEahZ8oI16YNQNdM5tEpQ56qcHILUX_dfKgiHtSHl5UyExsd3O2uM-YXcnVNdploUGI" TargetMode="External"/><Relationship Id="rId3" Type="http://schemas.openxmlformats.org/officeDocument/2006/relationships/hyperlink" Target="https://doi.org/10.1002/joe.21982" TargetMode="External"/><Relationship Id="rId7" Type="http://schemas.openxmlformats.org/officeDocument/2006/relationships/hyperlink" Target="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 TargetMode="External"/><Relationship Id="rId12" Type="http://schemas.openxmlformats.org/officeDocument/2006/relationships/hyperlink" Target="https://dl.acm.org/doi/pdf/10.1145/3365000?casa_token=ukVqZe9H674AAAAA:SzwkvYxglcrwlFEfLQBO_Zo6PPEDcWp8R3hNMOD-S9hIekF2XgrpqJQDpeaKk1BZG7J8xLKJaQ" TargetMode="External"/><Relationship Id="rId17" Type="http://schemas.openxmlformats.org/officeDocument/2006/relationships/hyperlink" Target="https://dl.acm.org/doi/pdf/10.1145/2652524.2652525?casa_token=3LdXWnUyRx0AAAAA:7_yRzu2vGTH6IsRgUSyZ0WvoV3wsjALjIbJqeBo414OQQYFX3PVZgFpfvvbbjAr4dXqta4TJS_Y" TargetMode="External"/><Relationship Id="rId2" Type="http://schemas.openxmlformats.org/officeDocument/2006/relationships/hyperlink" Target="https://doi.org/10.1109/CSCI54926.2021.00367" TargetMode="External"/><Relationship Id="rId16" Type="http://schemas.openxmlformats.org/officeDocument/2006/relationships/hyperlink" Target="https://dl.acm.org/doi/pdf/10.1145/1878450.1878453?casa_token=nSzo6mN8xwoAAAAA:0nhRdhATsjOzx2RSt_SbpAT4f-wjad-RGWtkOtkA0VafnAxu5r-MEylXOB7rHSAad88712FQ3Qg" TargetMode="External"/><Relationship Id="rId20" Type="http://schemas.openxmlformats.org/officeDocument/2006/relationships/hyperlink" Target="https://jserd.springeropen.com/articles/10.1186/s40411-016-0032-7" TargetMode="External"/><Relationship Id="rId1" Type="http://schemas.openxmlformats.org/officeDocument/2006/relationships/hyperlink" Target="https://journals.sagepub.com/doi/pdf/10.1177/1461444821995815" TargetMode="External"/><Relationship Id="rId6" Type="http://schemas.openxmlformats.org/officeDocument/2006/relationships/hyperlink" Target="https://dl.acm.org/doi/pdf/10.1145/3341215.3354647?casa_token=XSHbQyegQMAAAAAA:9kuVRmipBkUx120tQBffmcvFrVIxpmMNkXdhXu1mz9jadj_Qu6eAgB5lQP1kHubTeJrLKpLwJA" TargetMode="External"/><Relationship Id="rId11" Type="http://schemas.openxmlformats.org/officeDocument/2006/relationships/hyperlink" Target="https://ieeexplore.ieee.org/stamp/stamp.jsp?arnumber=7000032&amp;casa_token=c7py7LOF5WcAAAAA:u-_TpXEkPjJSpA-XLQwDnxwu-1Chz_PwBx6fG0zi99YI4vbykeDaxN1TJWFdRjteUNHi8xk" TargetMode="External"/><Relationship Id="rId5" Type="http://schemas.openxmlformats.org/officeDocument/2006/relationships/hyperlink" Target="https://doi.org/10.1016/j.jss.2020.110846" TargetMode="External"/><Relationship Id="rId15" Type="http://schemas.openxmlformats.org/officeDocument/2006/relationships/hyperlink" Target="https://doras.dcu.ie/20014/1/OHaganEtAl.pdf" TargetMode="External"/><Relationship Id="rId10" Type="http://schemas.openxmlformats.org/officeDocument/2006/relationships/hyperlink" Target="https://dl.acm.org/doi/pdf/10.1145/2896958.2896960?casa_token=YIG98VkFCuEAAAAA:eOtKoJzVHPdLsAxS7CgzDnRchJoUyrU43PSVSpSmdOTFFPxuaTH5E_vNRJ-7ag912BWRRZ1ySA" TargetMode="External"/><Relationship Id="rId19" Type="http://schemas.openxmlformats.org/officeDocument/2006/relationships/hyperlink" Target="https://openaccess.city.ac.uk/id/eprint/4292/3/" TargetMode="External"/><Relationship Id="rId4" Type="http://schemas.openxmlformats.org/officeDocument/2006/relationships/hyperlink" Target="https://dl.acm.org/doi/pdf/10.1145/1984674.1984676?casa_token=-qLdqCuXIHgAAAAA:VYLyd0VXepnYsPYvmI53eoKkOVSIaM4PVr-fEAf3OHwkX1EOyNCRysDgD77vGrBM63D4GRxgZg" TargetMode="External"/><Relationship Id="rId9" Type="http://schemas.openxmlformats.org/officeDocument/2006/relationships/hyperlink" Target="https://dl.acm.org/doi/pdf/10.1145/2568225.2568226?casa_token=BJxLWeIb6HcAAAAA:7RSNndGTG9Ep1jwpNlIO-h-um6Fra2ydKzRPgNgWxas9o8pBUYja3O0mWKtCMQo4wzN2Yp6Ubg" TargetMode="External"/><Relationship Id="rId14" Type="http://schemas.openxmlformats.org/officeDocument/2006/relationships/hyperlink" Target="https://dl.acm.org/doi/pdf/10.1145/3196398.3196418?casa_token=B5hoPle9MrsAAAAA:iJ7YGJ6YVpQ1hpychD8JTTi_NvPjW4iZwVDA0TFrM6SYfXpjaJxU4THI8GA4s8P8rkAsH1z4KQ"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38C71-4702-46F2-B3B2-5720A6788CA6}">
  <sheetPr codeName="Sheet1">
    <tabColor rgb="FFFFE699"/>
  </sheetPr>
  <dimension ref="B1:N59"/>
  <sheetViews>
    <sheetView zoomScale="114" zoomScaleNormal="115" workbookViewId="0">
      <selection activeCell="F4" sqref="F4"/>
    </sheetView>
  </sheetViews>
  <sheetFormatPr baseColWidth="10" defaultColWidth="8.81640625" defaultRowHeight="14.5" x14ac:dyDescent="0.35"/>
  <cols>
    <col min="2" max="2" width="5" customWidth="1"/>
    <col min="3" max="3" width="37.1796875" style="5" bestFit="1" customWidth="1"/>
    <col min="4" max="4" width="11" customWidth="1"/>
    <col min="5" max="5" width="11.1796875" style="3" bestFit="1" customWidth="1"/>
    <col min="6" max="6" width="12.453125" style="2" customWidth="1"/>
    <col min="7" max="7" width="28.7265625" bestFit="1" customWidth="1"/>
    <col min="8" max="8" width="5.26953125" customWidth="1"/>
    <col min="9" max="9" width="18.26953125" customWidth="1"/>
    <col min="10" max="10" width="10.26953125" customWidth="1"/>
    <col min="11" max="11" width="12.1796875" bestFit="1" customWidth="1"/>
    <col min="12" max="12" width="11" bestFit="1" customWidth="1"/>
    <col min="13" max="13" width="11.7265625" customWidth="1"/>
    <col min="14" max="14" width="4.453125" customWidth="1"/>
    <col min="15" max="31" width="7.81640625" customWidth="1"/>
    <col min="32" max="32" width="5.453125" bestFit="1" customWidth="1"/>
    <col min="33" max="33" width="6.81640625" customWidth="1"/>
    <col min="34" max="34" width="6.7265625" customWidth="1"/>
    <col min="35" max="35" width="7.453125" customWidth="1"/>
    <col min="36" max="48" width="6.7265625" customWidth="1"/>
    <col min="49" max="49" width="9" bestFit="1" customWidth="1"/>
    <col min="50" max="50" width="6.7265625" customWidth="1"/>
  </cols>
  <sheetData>
    <row r="1" spans="2:13" ht="16.5" customHeight="1" thickBot="1" x14ac:dyDescent="0.4"/>
    <row r="2" spans="2:13" ht="16.5" customHeight="1" thickBot="1" x14ac:dyDescent="0.4">
      <c r="I2" s="121"/>
      <c r="J2" s="122" t="s">
        <v>22900</v>
      </c>
      <c r="K2" s="122" t="s">
        <v>22901</v>
      </c>
      <c r="L2" s="106" t="s">
        <v>22902</v>
      </c>
    </row>
    <row r="3" spans="2:13" s="3" customFormat="1" ht="16.5" customHeight="1" x14ac:dyDescent="0.35">
      <c r="C3" s="103" t="s">
        <v>0</v>
      </c>
      <c r="D3" s="104" t="s">
        <v>21810</v>
      </c>
      <c r="E3" s="105" t="s">
        <v>1</v>
      </c>
      <c r="F3" s="106" t="s">
        <v>2</v>
      </c>
      <c r="I3" s="123" t="s">
        <v>15</v>
      </c>
      <c r="J3" s="7">
        <v>3281</v>
      </c>
      <c r="K3" s="7">
        <f>D10</f>
        <v>3491</v>
      </c>
      <c r="L3" s="119">
        <f t="shared" ref="L3:L8" si="0">K3-J3</f>
        <v>210</v>
      </c>
    </row>
    <row r="4" spans="2:13" ht="16.5" customHeight="1" x14ac:dyDescent="0.35">
      <c r="C4" s="107" t="s">
        <v>3</v>
      </c>
      <c r="D4" s="6">
        <f>COUNTA(Scopus!A:A)-COUNTA(Scopus[[#Headers],[Title]])</f>
        <v>2030</v>
      </c>
      <c r="E4" s="7" t="s">
        <v>4</v>
      </c>
      <c r="F4" s="108" t="s">
        <v>5</v>
      </c>
      <c r="G4" s="20" t="s">
        <v>21454</v>
      </c>
      <c r="I4" s="123" t="s">
        <v>22896</v>
      </c>
      <c r="J4" s="7">
        <v>2795</v>
      </c>
      <c r="K4" s="7">
        <f>D13</f>
        <v>2974</v>
      </c>
      <c r="L4" s="119">
        <f t="shared" si="0"/>
        <v>179</v>
      </c>
    </row>
    <row r="5" spans="2:13" ht="16.5" customHeight="1" x14ac:dyDescent="0.35">
      <c r="C5" s="88" t="s">
        <v>7</v>
      </c>
      <c r="D5" s="6">
        <f>COUNTA(WOS!A:A)-COUNTA(WOS[[#Headers],[Title]])</f>
        <v>827</v>
      </c>
      <c r="E5" s="7" t="s">
        <v>4</v>
      </c>
      <c r="F5" s="108" t="s">
        <v>8</v>
      </c>
      <c r="G5" s="20" t="s">
        <v>21454</v>
      </c>
      <c r="I5" s="123" t="s">
        <v>22898</v>
      </c>
      <c r="J5" s="7">
        <v>1483</v>
      </c>
      <c r="K5" s="7">
        <f>D17</f>
        <v>1539</v>
      </c>
      <c r="L5" s="119">
        <f t="shared" si="0"/>
        <v>56</v>
      </c>
    </row>
    <row r="6" spans="2:13" ht="16.5" customHeight="1" x14ac:dyDescent="0.35">
      <c r="C6" s="88" t="s">
        <v>9</v>
      </c>
      <c r="D6" s="6">
        <f>COUNTA(IEEEXplore!A:A)-COUNTA(IEEEXplore[[#Headers],[Title]])</f>
        <v>362</v>
      </c>
      <c r="E6" s="7" t="s">
        <v>10</v>
      </c>
      <c r="F6" s="108" t="s">
        <v>11</v>
      </c>
      <c r="G6" s="20" t="s">
        <v>21454</v>
      </c>
      <c r="I6" s="123" t="s">
        <v>22903</v>
      </c>
      <c r="J6" s="7">
        <v>566</v>
      </c>
      <c r="K6" s="7">
        <f>D21</f>
        <v>614</v>
      </c>
      <c r="L6" s="119">
        <f t="shared" si="0"/>
        <v>48</v>
      </c>
    </row>
    <row r="7" spans="2:13" ht="16.5" customHeight="1" thickBot="1" x14ac:dyDescent="0.4">
      <c r="C7" s="94" t="s">
        <v>12</v>
      </c>
      <c r="D7" s="109">
        <f>COUNTA(ACM!A:A)-COUNTA(ACM__2[[#Headers],[Title]])</f>
        <v>272</v>
      </c>
      <c r="E7" s="110" t="s">
        <v>10</v>
      </c>
      <c r="F7" s="111" t="s">
        <v>13</v>
      </c>
      <c r="G7" s="20" t="s">
        <v>21454</v>
      </c>
      <c r="I7" s="123" t="s">
        <v>22897</v>
      </c>
      <c r="J7" s="7">
        <v>227</v>
      </c>
      <c r="K7" s="7">
        <f>D27</f>
        <v>252</v>
      </c>
      <c r="L7" s="119">
        <f t="shared" si="0"/>
        <v>25</v>
      </c>
      <c r="M7" s="125"/>
    </row>
    <row r="8" spans="2:13" ht="15" thickBot="1" x14ac:dyDescent="0.4">
      <c r="F8" s="5"/>
      <c r="I8" s="124" t="s">
        <v>22899</v>
      </c>
      <c r="J8" s="110">
        <v>85</v>
      </c>
      <c r="K8" s="110">
        <f>D29</f>
        <v>90</v>
      </c>
      <c r="L8" s="120">
        <f t="shared" si="0"/>
        <v>5</v>
      </c>
      <c r="M8" s="125"/>
    </row>
    <row r="9" spans="2:13" ht="15" thickBot="1" x14ac:dyDescent="0.4">
      <c r="C9" s="100"/>
      <c r="D9" s="101" t="s">
        <v>21810</v>
      </c>
      <c r="E9" s="102" t="s">
        <v>14</v>
      </c>
    </row>
    <row r="10" spans="2:13" x14ac:dyDescent="0.35">
      <c r="C10" s="97" t="s">
        <v>15</v>
      </c>
      <c r="D10" s="98">
        <f>SUM(D4:D7)</f>
        <v>3491</v>
      </c>
      <c r="E10" s="99"/>
    </row>
    <row r="11" spans="2:13" x14ac:dyDescent="0.35">
      <c r="C11" s="92"/>
      <c r="D11" s="12"/>
      <c r="E11" s="93"/>
    </row>
    <row r="12" spans="2:13" x14ac:dyDescent="0.35">
      <c r="C12" s="88" t="s">
        <v>16</v>
      </c>
      <c r="D12" s="34">
        <f>D10-D13</f>
        <v>517</v>
      </c>
      <c r="E12" s="90">
        <f>D12/D10</f>
        <v>0.14809510169006015</v>
      </c>
    </row>
    <row r="13" spans="2:13" ht="15" thickBot="1" x14ac:dyDescent="0.4">
      <c r="C13" s="94" t="s">
        <v>17</v>
      </c>
      <c r="D13" s="95">
        <f>COUNTA(ReviewByTitle!C:C)-COUNTA(Table7_2[[#Headers],[Title]])</f>
        <v>2974</v>
      </c>
      <c r="E13" s="96">
        <f>D13/D10</f>
        <v>0.85190489830993987</v>
      </c>
      <c r="J13" s="2"/>
    </row>
    <row r="14" spans="2:13" x14ac:dyDescent="0.35">
      <c r="B14" s="139" t="s">
        <v>129</v>
      </c>
      <c r="C14" s="85"/>
      <c r="D14" s="86"/>
      <c r="E14" s="87"/>
    </row>
    <row r="15" spans="2:13" x14ac:dyDescent="0.35">
      <c r="B15" s="140"/>
      <c r="C15" s="88" t="s">
        <v>34</v>
      </c>
      <c r="D15" s="6">
        <f>COUNTA(ReviewByTitle!A:A)-COUNTA(Table7_2[[#Headers],[Title]])</f>
        <v>2974</v>
      </c>
      <c r="E15" s="89">
        <f>D15/D13</f>
        <v>1</v>
      </c>
    </row>
    <row r="16" spans="2:13" x14ac:dyDescent="0.35">
      <c r="B16" s="140"/>
      <c r="C16" s="88" t="s">
        <v>35</v>
      </c>
      <c r="D16" s="34">
        <f>D15-D17</f>
        <v>1435</v>
      </c>
      <c r="E16" s="90">
        <f>D16/D15</f>
        <v>0.48251513113651645</v>
      </c>
    </row>
    <row r="17" spans="2:14" x14ac:dyDescent="0.35">
      <c r="B17" s="140"/>
      <c r="C17" s="88" t="s">
        <v>36</v>
      </c>
      <c r="D17" s="83">
        <f>COUNTIF(ReviewByTitle!A:A,"None")</f>
        <v>1539</v>
      </c>
      <c r="E17" s="91">
        <f>D17/D15</f>
        <v>0.51748486886348355</v>
      </c>
    </row>
    <row r="18" spans="2:14" x14ac:dyDescent="0.35">
      <c r="B18" s="140"/>
      <c r="C18" s="92"/>
      <c r="D18" s="12"/>
      <c r="E18" s="93"/>
    </row>
    <row r="19" spans="2:14" x14ac:dyDescent="0.35">
      <c r="B19" s="140"/>
      <c r="C19" s="88" t="s">
        <v>37</v>
      </c>
      <c r="D19" s="6">
        <f>COUNTA(RevisionByTitle!B:B)-COUNTA(Table7_2[[#Headers],[Title]])-COUNTBLANK(RevisionByTitle!B2:B1484)</f>
        <v>1539</v>
      </c>
      <c r="E19" s="89">
        <f>D19/D17</f>
        <v>1</v>
      </c>
    </row>
    <row r="20" spans="2:14" x14ac:dyDescent="0.35">
      <c r="B20" s="140"/>
      <c r="C20" s="88" t="s">
        <v>38</v>
      </c>
      <c r="D20" s="34">
        <f>D19-D21</f>
        <v>925</v>
      </c>
      <c r="E20" s="90">
        <f>1-E21</f>
        <v>0.79354404841963688</v>
      </c>
    </row>
    <row r="21" spans="2:14" ht="15" thickBot="1" x14ac:dyDescent="0.4">
      <c r="B21" s="141"/>
      <c r="C21" s="94" t="s">
        <v>39</v>
      </c>
      <c r="D21" s="95">
        <f>COUNTIF(RevisionByTitle!B:B,"None")</f>
        <v>614</v>
      </c>
      <c r="E21" s="96">
        <f>D21/D15</f>
        <v>0.20645595158036315</v>
      </c>
      <c r="N21" s="23"/>
    </row>
    <row r="22" spans="2:14" ht="15" customHeight="1" x14ac:dyDescent="0.35">
      <c r="B22" s="139" t="s">
        <v>130</v>
      </c>
      <c r="C22" s="85"/>
      <c r="D22" s="86"/>
      <c r="E22" s="87"/>
    </row>
    <row r="23" spans="2:14" x14ac:dyDescent="0.35">
      <c r="B23" s="140"/>
      <c r="C23" s="88" t="s">
        <v>41</v>
      </c>
      <c r="D23" s="6">
        <f>COUNTA(ReviewAndRevisionByAbstract!A:A)-COUNTA(Table7_2[[#Headers],[Title]])</f>
        <v>614</v>
      </c>
      <c r="E23" s="89">
        <f>D23/D21</f>
        <v>1</v>
      </c>
    </row>
    <row r="24" spans="2:14" x14ac:dyDescent="0.35">
      <c r="B24" s="140"/>
      <c r="C24" s="88" t="s">
        <v>42</v>
      </c>
      <c r="D24" s="34">
        <f>D23-D25</f>
        <v>362</v>
      </c>
      <c r="E24" s="90">
        <f>D24/D23</f>
        <v>0.5895765472312704</v>
      </c>
    </row>
    <row r="25" spans="2:14" ht="15" thickBot="1" x14ac:dyDescent="0.4">
      <c r="B25" s="140"/>
      <c r="C25" s="94" t="s">
        <v>43</v>
      </c>
      <c r="D25" s="95">
        <f>COUNTIF(ReviewAndRevisionByAbstract!A:A,"None")</f>
        <v>252</v>
      </c>
      <c r="E25" s="96">
        <f>D25/D23</f>
        <v>0.41042345276872966</v>
      </c>
    </row>
    <row r="26" spans="2:14" ht="15" customHeight="1" x14ac:dyDescent="0.35">
      <c r="B26" s="139" t="s">
        <v>21809</v>
      </c>
      <c r="C26" s="85"/>
      <c r="D26" s="86"/>
      <c r="E26" s="87"/>
      <c r="F26" s="11" t="s">
        <v>47</v>
      </c>
    </row>
    <row r="27" spans="2:14" x14ac:dyDescent="0.35">
      <c r="B27" s="140"/>
      <c r="C27" s="88" t="s">
        <v>44</v>
      </c>
      <c r="D27" s="6">
        <f>COUNTA(ReviewAndRevisionByFullText!U:U)-COUNTA(Table7_2[[#Headers],[Title]])</f>
        <v>252</v>
      </c>
      <c r="E27" s="89">
        <f>D27/D25</f>
        <v>1</v>
      </c>
      <c r="F27" s="21">
        <f>COUNTIF(ReviewAndRevisionByFullText!S:S,F26)</f>
        <v>2</v>
      </c>
    </row>
    <row r="28" spans="2:14" x14ac:dyDescent="0.35">
      <c r="B28" s="140"/>
      <c r="C28" s="88" t="s">
        <v>45</v>
      </c>
      <c r="D28" s="34">
        <f>D27-D29</f>
        <v>162</v>
      </c>
      <c r="E28" s="90">
        <f>D28/D27</f>
        <v>0.6428571428571429</v>
      </c>
    </row>
    <row r="29" spans="2:14" ht="15" thickBot="1" x14ac:dyDescent="0.4">
      <c r="B29" s="141"/>
      <c r="C29" s="112" t="s">
        <v>46</v>
      </c>
      <c r="D29" s="84">
        <f>COUNTIFS(ReviewAndRevisionByFullText!A:A,"None",ReviewAndRevisionByFullText!E:E,"Commercial")</f>
        <v>90</v>
      </c>
      <c r="E29" s="96">
        <f>D29/D27</f>
        <v>0.35714285714285715</v>
      </c>
    </row>
    <row r="30" spans="2:14" x14ac:dyDescent="0.35">
      <c r="C30" s="85"/>
      <c r="D30" s="86"/>
      <c r="E30" s="87"/>
    </row>
    <row r="31" spans="2:14" x14ac:dyDescent="0.35">
      <c r="C31" s="88" t="s">
        <v>25187</v>
      </c>
      <c r="D31" s="6">
        <f>COUNTA(Snowballing!B:B)-COUNTA(Table7_2[[#Headers],[Title]])</f>
        <v>591</v>
      </c>
      <c r="E31" s="89">
        <f>D31/591</f>
        <v>1</v>
      </c>
      <c r="F31" s="134"/>
    </row>
    <row r="32" spans="2:14" x14ac:dyDescent="0.35">
      <c r="C32" s="88" t="s">
        <v>25188</v>
      </c>
      <c r="D32" s="34">
        <f>D31-D33</f>
        <v>583</v>
      </c>
      <c r="E32" s="90">
        <f>D32/D31</f>
        <v>0.98646362098138751</v>
      </c>
    </row>
    <row r="33" spans="3:9" ht="15" thickBot="1" x14ac:dyDescent="0.4">
      <c r="C33" s="112" t="s">
        <v>25189</v>
      </c>
      <c r="D33" s="84">
        <f>COUNTIFS(Snowballing!A:A,"None",Snowballing!E:E,"Commercial")</f>
        <v>8</v>
      </c>
      <c r="E33" s="96">
        <f>D33/D31</f>
        <v>1.3536379018612521E-2</v>
      </c>
    </row>
    <row r="34" spans="3:9" ht="31.5" thickBot="1" x14ac:dyDescent="0.75">
      <c r="C34" s="113" t="s">
        <v>15</v>
      </c>
      <c r="D34" s="114">
        <f>D29+D33</f>
        <v>98</v>
      </c>
      <c r="E34" s="2"/>
      <c r="F34"/>
    </row>
    <row r="35" spans="3:9" x14ac:dyDescent="0.35">
      <c r="F35"/>
    </row>
    <row r="36" spans="3:9" x14ac:dyDescent="0.35">
      <c r="F36"/>
    </row>
    <row r="37" spans="3:9" x14ac:dyDescent="0.35">
      <c r="F37"/>
    </row>
    <row r="38" spans="3:9" x14ac:dyDescent="0.35">
      <c r="E38"/>
      <c r="F38"/>
    </row>
    <row r="39" spans="3:9" x14ac:dyDescent="0.35">
      <c r="E39"/>
      <c r="F39"/>
    </row>
    <row r="40" spans="3:9" x14ac:dyDescent="0.35">
      <c r="E40"/>
      <c r="F40"/>
      <c r="I40" s="28"/>
    </row>
    <row r="41" spans="3:9" x14ac:dyDescent="0.35">
      <c r="E41"/>
      <c r="F41"/>
    </row>
    <row r="42" spans="3:9" x14ac:dyDescent="0.35">
      <c r="E42"/>
      <c r="F42"/>
    </row>
    <row r="43" spans="3:9" x14ac:dyDescent="0.35">
      <c r="E43"/>
      <c r="F43"/>
    </row>
    <row r="44" spans="3:9" x14ac:dyDescent="0.35">
      <c r="E44"/>
      <c r="F44"/>
    </row>
    <row r="45" spans="3:9" x14ac:dyDescent="0.35">
      <c r="E45"/>
      <c r="F45"/>
    </row>
    <row r="46" spans="3:9" x14ac:dyDescent="0.35">
      <c r="E46"/>
      <c r="F46"/>
    </row>
    <row r="47" spans="3:9" x14ac:dyDescent="0.35">
      <c r="E47"/>
      <c r="F47"/>
    </row>
    <row r="48" spans="3:9" x14ac:dyDescent="0.35">
      <c r="E48"/>
      <c r="F48"/>
    </row>
    <row r="49" spans="5:6" x14ac:dyDescent="0.35">
      <c r="E49"/>
      <c r="F49"/>
    </row>
    <row r="50" spans="5:6" x14ac:dyDescent="0.35">
      <c r="E50"/>
      <c r="F50"/>
    </row>
    <row r="51" spans="5:6" x14ac:dyDescent="0.35">
      <c r="E51"/>
      <c r="F51"/>
    </row>
    <row r="52" spans="5:6" x14ac:dyDescent="0.35">
      <c r="E52"/>
      <c r="F52"/>
    </row>
    <row r="53" spans="5:6" x14ac:dyDescent="0.35">
      <c r="E53"/>
      <c r="F53"/>
    </row>
    <row r="54" spans="5:6" x14ac:dyDescent="0.35">
      <c r="E54"/>
      <c r="F54"/>
    </row>
    <row r="55" spans="5:6" x14ac:dyDescent="0.35">
      <c r="E55"/>
      <c r="F55"/>
    </row>
    <row r="56" spans="5:6" x14ac:dyDescent="0.35">
      <c r="E56"/>
    </row>
    <row r="57" spans="5:6" x14ac:dyDescent="0.35">
      <c r="E57"/>
    </row>
    <row r="58" spans="5:6" x14ac:dyDescent="0.35">
      <c r="E58"/>
    </row>
    <row r="59" spans="5:6" x14ac:dyDescent="0.35">
      <c r="E59"/>
    </row>
  </sheetData>
  <mergeCells count="3">
    <mergeCell ref="B14:B21"/>
    <mergeCell ref="B22:B25"/>
    <mergeCell ref="B26:B29"/>
  </mergeCells>
  <phoneticPr fontId="8" type="noConversion"/>
  <conditionalFormatting sqref="E15">
    <cfRule type="colorScale" priority="6">
      <colorScale>
        <cfvo type="num" val="0"/>
        <cfvo type="num" val="0.5"/>
        <cfvo type="num" val="1"/>
        <color rgb="FFF8696B"/>
        <color rgb="FFFFEB84"/>
        <color rgb="FF63BE7B"/>
      </colorScale>
    </cfRule>
  </conditionalFormatting>
  <conditionalFormatting sqref="E19">
    <cfRule type="colorScale" priority="3">
      <colorScale>
        <cfvo type="num" val="0"/>
        <cfvo type="num" val="0.5"/>
        <cfvo type="num" val="1"/>
        <color rgb="FFF8696B"/>
        <color rgb="FFFFEB84"/>
        <color rgb="FF63BE7B"/>
      </colorScale>
    </cfRule>
  </conditionalFormatting>
  <conditionalFormatting sqref="E23">
    <cfRule type="colorScale" priority="4">
      <colorScale>
        <cfvo type="num" val="0"/>
        <cfvo type="num" val="0.5"/>
        <cfvo type="num" val="1"/>
        <color rgb="FFF8696B"/>
        <color rgb="FFFFEB84"/>
        <color rgb="FF63BE7B"/>
      </colorScale>
    </cfRule>
  </conditionalFormatting>
  <conditionalFormatting sqref="E27">
    <cfRule type="colorScale" priority="2">
      <colorScale>
        <cfvo type="num" val="0"/>
        <cfvo type="num" val="0.5"/>
        <cfvo type="num" val="1"/>
        <color rgb="FFF8696B"/>
        <color rgb="FFFFEB84"/>
        <color rgb="FF63BE7B"/>
      </colorScale>
    </cfRule>
  </conditionalFormatting>
  <conditionalFormatting sqref="E31">
    <cfRule type="colorScale" priority="1">
      <colorScale>
        <cfvo type="num" val="0"/>
        <cfvo type="num" val="0.5"/>
        <cfvo type="num" val="1"/>
        <color rgb="FFF8696B"/>
        <color rgb="FFFFEB84"/>
        <color rgb="FF63BE7B"/>
      </colorScale>
    </cfRule>
  </conditionalFormatting>
  <pageMargins left="0.7" right="0.7" top="0.75" bottom="0.75" header="0.3" footer="0.3"/>
  <pageSetup paperSize="9" orientation="portrait" horizontalDpi="1200" verticalDpi="1200" r:id="rId1"/>
  <ignoredErrors>
    <ignoredError sqref="E16 E24"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A8A0B2FF-2501-4BAD-BAB1-EBF78CF1E2E2}">
          <x14:formula1>
            <xm:f>DataValidation!$E$43:$E$45</xm:f>
          </x14:formula1>
          <xm:sqref>H34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4EB8D-2A00-4D13-B61A-8174269C151F}">
  <sheetPr codeName="Sheet2">
    <tabColor rgb="FFF4B084"/>
  </sheetPr>
  <dimension ref="D1:L60"/>
  <sheetViews>
    <sheetView topLeftCell="A4" zoomScale="70" zoomScaleNormal="70" workbookViewId="0">
      <selection activeCell="F43" sqref="F43"/>
    </sheetView>
  </sheetViews>
  <sheetFormatPr baseColWidth="10" defaultColWidth="8.81640625" defaultRowHeight="14.5" x14ac:dyDescent="0.35"/>
  <cols>
    <col min="1" max="3" width="1.1796875" customWidth="1"/>
    <col min="4" max="4" width="16" customWidth="1"/>
    <col min="5" max="5" width="35.26953125" customWidth="1"/>
    <col min="7" max="7" width="40.81640625" customWidth="1"/>
    <col min="8" max="8" width="29" customWidth="1"/>
    <col min="10" max="10" width="40.453125" customWidth="1"/>
    <col min="11" max="11" width="67.26953125" customWidth="1"/>
  </cols>
  <sheetData>
    <row r="1" spans="4:12" x14ac:dyDescent="0.35">
      <c r="D1" s="15" t="s">
        <v>21811</v>
      </c>
      <c r="E1" s="16" t="s">
        <v>49</v>
      </c>
      <c r="G1" s="22" t="s">
        <v>50</v>
      </c>
      <c r="H1" s="16" t="s">
        <v>51</v>
      </c>
      <c r="I1" s="20" t="s">
        <v>6</v>
      </c>
      <c r="J1" s="17" t="s">
        <v>52</v>
      </c>
      <c r="K1" s="14"/>
      <c r="L1" s="20" t="s">
        <v>6</v>
      </c>
    </row>
    <row r="2" spans="4:12" x14ac:dyDescent="0.35">
      <c r="E2" s="14" t="s">
        <v>53</v>
      </c>
      <c r="G2" s="9"/>
      <c r="H2" s="14" t="s">
        <v>54</v>
      </c>
      <c r="I2" s="20" t="s">
        <v>6</v>
      </c>
      <c r="K2" s="14" t="s">
        <v>55</v>
      </c>
      <c r="L2" s="20" t="s">
        <v>6</v>
      </c>
    </row>
    <row r="3" spans="4:12" x14ac:dyDescent="0.35">
      <c r="E3" s="14" t="s">
        <v>56</v>
      </c>
      <c r="H3" s="14" t="s">
        <v>57</v>
      </c>
      <c r="I3" s="20" t="s">
        <v>6</v>
      </c>
      <c r="K3" s="14" t="s">
        <v>58</v>
      </c>
      <c r="L3" s="20" t="s">
        <v>6</v>
      </c>
    </row>
    <row r="4" spans="4:12" x14ac:dyDescent="0.35">
      <c r="E4" s="14" t="s">
        <v>59</v>
      </c>
      <c r="H4" s="14" t="s">
        <v>60</v>
      </c>
      <c r="I4" s="20" t="s">
        <v>6</v>
      </c>
      <c r="K4" s="14" t="s">
        <v>61</v>
      </c>
      <c r="L4" s="20" t="s">
        <v>6</v>
      </c>
    </row>
    <row r="5" spans="4:12" x14ac:dyDescent="0.35">
      <c r="E5" s="14" t="s">
        <v>62</v>
      </c>
      <c r="H5" s="14" t="s">
        <v>63</v>
      </c>
      <c r="I5" s="20" t="s">
        <v>6</v>
      </c>
      <c r="K5" s="14" t="s">
        <v>64</v>
      </c>
      <c r="L5" s="20" t="s">
        <v>6</v>
      </c>
    </row>
    <row r="6" spans="4:12" x14ac:dyDescent="0.35">
      <c r="E6" s="14" t="s">
        <v>65</v>
      </c>
      <c r="H6" s="14" t="s">
        <v>66</v>
      </c>
      <c r="I6" s="20" t="s">
        <v>6</v>
      </c>
      <c r="K6" s="14"/>
      <c r="L6" s="20" t="s">
        <v>6</v>
      </c>
    </row>
    <row r="7" spans="4:12" x14ac:dyDescent="0.35">
      <c r="E7" s="14" t="s">
        <v>67</v>
      </c>
      <c r="H7" s="14" t="s">
        <v>68</v>
      </c>
      <c r="I7" s="20" t="s">
        <v>6</v>
      </c>
      <c r="K7" s="14" t="s">
        <v>69</v>
      </c>
      <c r="L7" s="20" t="s">
        <v>6</v>
      </c>
    </row>
    <row r="8" spans="4:12" x14ac:dyDescent="0.35">
      <c r="E8" s="14" t="s">
        <v>70</v>
      </c>
      <c r="F8" t="s">
        <v>25279</v>
      </c>
      <c r="G8" t="s">
        <v>21454</v>
      </c>
      <c r="H8" s="14" t="s">
        <v>71</v>
      </c>
      <c r="I8" s="20" t="s">
        <v>6</v>
      </c>
      <c r="K8" s="14" t="s">
        <v>72</v>
      </c>
      <c r="L8" s="20" t="s">
        <v>6</v>
      </c>
    </row>
    <row r="9" spans="4:12" x14ac:dyDescent="0.35">
      <c r="E9" s="18" t="s">
        <v>73</v>
      </c>
      <c r="F9" t="s">
        <v>25280</v>
      </c>
      <c r="G9" t="s">
        <v>21454</v>
      </c>
      <c r="H9" s="14" t="s">
        <v>74</v>
      </c>
      <c r="I9" s="20" t="s">
        <v>6</v>
      </c>
      <c r="K9" s="14" t="s">
        <v>75</v>
      </c>
      <c r="L9" s="20" t="s">
        <v>6</v>
      </c>
    </row>
    <row r="10" spans="4:12" x14ac:dyDescent="0.35">
      <c r="E10" s="6" t="s">
        <v>76</v>
      </c>
      <c r="H10" s="14" t="s">
        <v>77</v>
      </c>
      <c r="I10" s="20" t="s">
        <v>6</v>
      </c>
      <c r="K10" s="14" t="s">
        <v>78</v>
      </c>
      <c r="L10" s="20" t="s">
        <v>6</v>
      </c>
    </row>
    <row r="11" spans="4:12" x14ac:dyDescent="0.35">
      <c r="E11" s="6" t="s">
        <v>79</v>
      </c>
      <c r="H11" s="18" t="s">
        <v>80</v>
      </c>
      <c r="I11" s="20" t="s">
        <v>6</v>
      </c>
      <c r="K11" s="14" t="s">
        <v>81</v>
      </c>
      <c r="L11" s="20" t="s">
        <v>6</v>
      </c>
    </row>
    <row r="12" spans="4:12" x14ac:dyDescent="0.35">
      <c r="E12" s="6" t="s">
        <v>82</v>
      </c>
      <c r="H12" s="14" t="s">
        <v>83</v>
      </c>
      <c r="I12" s="20" t="s">
        <v>6</v>
      </c>
      <c r="K12" s="14" t="s">
        <v>84</v>
      </c>
      <c r="L12" s="20" t="s">
        <v>6</v>
      </c>
    </row>
    <row r="13" spans="4:12" x14ac:dyDescent="0.35">
      <c r="E13" s="6" t="s">
        <v>85</v>
      </c>
      <c r="H13" s="14" t="s">
        <v>86</v>
      </c>
      <c r="I13" s="20" t="s">
        <v>6</v>
      </c>
      <c r="K13" s="14" t="s">
        <v>87</v>
      </c>
      <c r="L13" s="20" t="s">
        <v>6</v>
      </c>
    </row>
    <row r="14" spans="4:12" x14ac:dyDescent="0.35">
      <c r="E14" s="6" t="s">
        <v>40</v>
      </c>
      <c r="H14" s="14" t="s">
        <v>88</v>
      </c>
      <c r="I14" s="20" t="s">
        <v>6</v>
      </c>
      <c r="K14" s="14" t="s">
        <v>89</v>
      </c>
      <c r="L14" s="20" t="s">
        <v>6</v>
      </c>
    </row>
    <row r="15" spans="4:12" x14ac:dyDescent="0.35">
      <c r="H15" s="14" t="s">
        <v>90</v>
      </c>
      <c r="I15" s="20" t="s">
        <v>6</v>
      </c>
      <c r="K15" s="14" t="s">
        <v>91</v>
      </c>
      <c r="L15" s="20" t="s">
        <v>6</v>
      </c>
    </row>
    <row r="16" spans="4:12" x14ac:dyDescent="0.35">
      <c r="H16" s="14" t="s">
        <v>33</v>
      </c>
      <c r="I16" s="20" t="s">
        <v>6</v>
      </c>
      <c r="K16" s="14"/>
      <c r="L16" s="20" t="s">
        <v>6</v>
      </c>
    </row>
    <row r="17" spans="4:12" x14ac:dyDescent="0.35">
      <c r="K17" s="14" t="s">
        <v>92</v>
      </c>
      <c r="L17" s="20" t="s">
        <v>6</v>
      </c>
    </row>
    <row r="18" spans="4:12" x14ac:dyDescent="0.35">
      <c r="D18" s="17" t="s">
        <v>93</v>
      </c>
      <c r="E18" s="6" t="s">
        <v>94</v>
      </c>
      <c r="K18" s="14" t="s">
        <v>95</v>
      </c>
      <c r="L18" s="20" t="s">
        <v>6</v>
      </c>
    </row>
    <row r="19" spans="4:12" x14ac:dyDescent="0.35">
      <c r="E19" s="6" t="s">
        <v>96</v>
      </c>
      <c r="K19" s="14" t="s">
        <v>97</v>
      </c>
      <c r="L19" s="20" t="s">
        <v>6</v>
      </c>
    </row>
    <row r="20" spans="4:12" x14ac:dyDescent="0.35">
      <c r="E20" s="6" t="s">
        <v>98</v>
      </c>
      <c r="K20" s="14" t="s">
        <v>99</v>
      </c>
      <c r="L20" s="20" t="s">
        <v>6</v>
      </c>
    </row>
    <row r="21" spans="4:12" x14ac:dyDescent="0.35">
      <c r="K21" s="14" t="s">
        <v>100</v>
      </c>
      <c r="L21" s="20" t="s">
        <v>6</v>
      </c>
    </row>
    <row r="22" spans="4:12" x14ac:dyDescent="0.35">
      <c r="K22" s="14" t="s">
        <v>101</v>
      </c>
      <c r="L22" s="20" t="s">
        <v>6</v>
      </c>
    </row>
    <row r="23" spans="4:12" x14ac:dyDescent="0.35">
      <c r="K23" s="14" t="s">
        <v>102</v>
      </c>
      <c r="L23" s="20" t="s">
        <v>6</v>
      </c>
    </row>
    <row r="25" spans="4:12" x14ac:dyDescent="0.35">
      <c r="J25" s="19" t="s">
        <v>103</v>
      </c>
    </row>
    <row r="26" spans="4:12" x14ac:dyDescent="0.35">
      <c r="D26" s="17" t="s">
        <v>104</v>
      </c>
      <c r="E26" s="6" t="s">
        <v>105</v>
      </c>
      <c r="J26" s="6" t="s">
        <v>106</v>
      </c>
    </row>
    <row r="27" spans="4:12" x14ac:dyDescent="0.35">
      <c r="E27" s="6" t="s">
        <v>107</v>
      </c>
      <c r="J27" s="6" t="s">
        <v>108</v>
      </c>
    </row>
    <row r="28" spans="4:12" x14ac:dyDescent="0.35">
      <c r="E28" s="6" t="s">
        <v>109</v>
      </c>
      <c r="J28" s="6" t="s">
        <v>110</v>
      </c>
    </row>
    <row r="29" spans="4:12" x14ac:dyDescent="0.35">
      <c r="E29" s="6" t="s">
        <v>111</v>
      </c>
      <c r="J29" s="6" t="s">
        <v>112</v>
      </c>
    </row>
    <row r="30" spans="4:12" x14ac:dyDescent="0.35">
      <c r="J30" s="6" t="s">
        <v>113</v>
      </c>
    </row>
    <row r="31" spans="4:12" x14ac:dyDescent="0.35">
      <c r="J31" s="6" t="s">
        <v>114</v>
      </c>
    </row>
    <row r="32" spans="4:12" x14ac:dyDescent="0.35">
      <c r="J32" s="6" t="s">
        <v>115</v>
      </c>
    </row>
    <row r="38" spans="4:8" x14ac:dyDescent="0.35">
      <c r="D38" s="17" t="s">
        <v>116</v>
      </c>
      <c r="E38" s="6" t="s">
        <v>117</v>
      </c>
      <c r="G38" s="17" t="s">
        <v>118</v>
      </c>
      <c r="H38" s="6" t="s">
        <v>119</v>
      </c>
    </row>
    <row r="39" spans="4:8" x14ac:dyDescent="0.35">
      <c r="E39" s="6" t="s">
        <v>120</v>
      </c>
      <c r="H39" s="6" t="s">
        <v>121</v>
      </c>
    </row>
    <row r="40" spans="4:8" x14ac:dyDescent="0.35">
      <c r="E40" s="6" t="s">
        <v>122</v>
      </c>
      <c r="H40" s="6" t="s">
        <v>123</v>
      </c>
    </row>
    <row r="41" spans="4:8" x14ac:dyDescent="0.35">
      <c r="H41" s="6" t="s">
        <v>124</v>
      </c>
    </row>
    <row r="42" spans="4:8" x14ac:dyDescent="0.35">
      <c r="H42" s="6" t="s">
        <v>125</v>
      </c>
    </row>
    <row r="43" spans="4:8" x14ac:dyDescent="0.35">
      <c r="D43" s="17" t="s">
        <v>126</v>
      </c>
      <c r="E43" s="6" t="s">
        <v>127</v>
      </c>
      <c r="F43" t="s">
        <v>25281</v>
      </c>
      <c r="G43" t="s">
        <v>21454</v>
      </c>
    </row>
    <row r="44" spans="4:8" x14ac:dyDescent="0.35">
      <c r="E44" s="6" t="s">
        <v>128</v>
      </c>
    </row>
    <row r="45" spans="4:8" x14ac:dyDescent="0.35">
      <c r="E45" s="6" t="s">
        <v>73</v>
      </c>
    </row>
    <row r="47" spans="4:8" x14ac:dyDescent="0.35">
      <c r="E47" t="s">
        <v>49</v>
      </c>
    </row>
    <row r="48" spans="4:8" x14ac:dyDescent="0.35">
      <c r="E48" t="s">
        <v>53</v>
      </c>
    </row>
    <row r="49" spans="5:5" x14ac:dyDescent="0.35">
      <c r="E49" t="s">
        <v>56</v>
      </c>
    </row>
    <row r="50" spans="5:5" x14ac:dyDescent="0.35">
      <c r="E50" t="s">
        <v>59</v>
      </c>
    </row>
    <row r="51" spans="5:5" x14ac:dyDescent="0.35">
      <c r="E51" t="s">
        <v>62</v>
      </c>
    </row>
    <row r="52" spans="5:5" x14ac:dyDescent="0.35">
      <c r="E52" t="s">
        <v>65</v>
      </c>
    </row>
    <row r="53" spans="5:5" x14ac:dyDescent="0.35">
      <c r="E53" t="s">
        <v>67</v>
      </c>
    </row>
    <row r="54" spans="5:5" x14ac:dyDescent="0.35">
      <c r="E54" t="s">
        <v>70</v>
      </c>
    </row>
    <row r="55" spans="5:5" x14ac:dyDescent="0.35">
      <c r="E55" t="s">
        <v>76</v>
      </c>
    </row>
    <row r="56" spans="5:5" x14ac:dyDescent="0.35">
      <c r="E56" t="s">
        <v>79</v>
      </c>
    </row>
    <row r="57" spans="5:5" x14ac:dyDescent="0.35">
      <c r="E57" t="s">
        <v>82</v>
      </c>
    </row>
    <row r="58" spans="5:5" x14ac:dyDescent="0.35">
      <c r="E58" t="s">
        <v>85</v>
      </c>
    </row>
    <row r="59" spans="5:5" x14ac:dyDescent="0.35">
      <c r="E59" t="s">
        <v>40</v>
      </c>
    </row>
    <row r="60" spans="5:5" x14ac:dyDescent="0.35">
      <c r="E60" t="s">
        <v>21623</v>
      </c>
    </row>
  </sheetData>
  <hyperlinks>
    <hyperlink ref="G1" r:id="rId1" xr:uid="{0A6EF9D4-D677-406C-AE5B-205137088D86}"/>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F414C-5917-4E61-8A87-608F59D6453A}">
  <sheetPr codeName="Sheet3">
    <tabColor rgb="FFB4C6E7"/>
  </sheetPr>
  <dimension ref="A1:L2031"/>
  <sheetViews>
    <sheetView topLeftCell="A1945" workbookViewId="0">
      <selection activeCell="A1936" sqref="A1936:M2031"/>
    </sheetView>
  </sheetViews>
  <sheetFormatPr baseColWidth="10" defaultColWidth="8.81640625" defaultRowHeight="14.5" x14ac:dyDescent="0.35"/>
  <cols>
    <col min="1" max="1" width="57.26953125" customWidth="1"/>
    <col min="2" max="2" width="56.453125" customWidth="1"/>
    <col min="3" max="3" width="53.1796875" customWidth="1"/>
    <col min="4" max="4" width="32.81640625" customWidth="1"/>
    <col min="5" max="5" width="23.26953125" customWidth="1"/>
    <col min="6" max="6" width="33.7265625" customWidth="1"/>
    <col min="7" max="7" width="25.7265625" customWidth="1"/>
    <col min="8" max="8" width="62.1796875" customWidth="1"/>
    <col min="9" max="9" width="71" customWidth="1"/>
    <col min="10" max="10" width="53.7265625" customWidth="1"/>
    <col min="11" max="11" width="64" customWidth="1"/>
    <col min="12" max="12" width="13" customWidth="1"/>
    <col min="13" max="13" width="8.81640625"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140</v>
      </c>
      <c r="B2" t="s">
        <v>141</v>
      </c>
      <c r="C2" t="s">
        <v>142</v>
      </c>
      <c r="D2" t="s">
        <v>143</v>
      </c>
      <c r="E2">
        <v>7</v>
      </c>
      <c r="G2" t="s">
        <v>144</v>
      </c>
      <c r="H2" t="s">
        <v>145</v>
      </c>
      <c r="I2">
        <v>2020</v>
      </c>
      <c r="J2" t="s">
        <v>146</v>
      </c>
      <c r="K2" t="s">
        <v>6</v>
      </c>
      <c r="L2" t="s">
        <v>147</v>
      </c>
    </row>
    <row r="3" spans="1:12" x14ac:dyDescent="0.35">
      <c r="A3" t="s">
        <v>148</v>
      </c>
      <c r="B3" t="s">
        <v>149</v>
      </c>
      <c r="C3" t="s">
        <v>150</v>
      </c>
      <c r="D3" t="s">
        <v>151</v>
      </c>
      <c r="E3">
        <v>7</v>
      </c>
      <c r="F3">
        <v>9783319191256</v>
      </c>
      <c r="G3" t="s">
        <v>152</v>
      </c>
      <c r="H3" t="s">
        <v>153</v>
      </c>
      <c r="I3">
        <v>2015</v>
      </c>
      <c r="J3" t="s">
        <v>154</v>
      </c>
      <c r="K3" t="s">
        <v>6</v>
      </c>
      <c r="L3" t="s">
        <v>155</v>
      </c>
    </row>
    <row r="4" spans="1:12" x14ac:dyDescent="0.35">
      <c r="A4" t="s">
        <v>156</v>
      </c>
      <c r="B4" t="s">
        <v>157</v>
      </c>
      <c r="C4" t="s">
        <v>158</v>
      </c>
      <c r="D4" t="s">
        <v>159</v>
      </c>
      <c r="E4">
        <v>7</v>
      </c>
      <c r="F4">
        <v>9783319461519</v>
      </c>
      <c r="G4" t="s">
        <v>152</v>
      </c>
      <c r="H4" t="s">
        <v>160</v>
      </c>
      <c r="I4">
        <v>2016</v>
      </c>
      <c r="J4" t="s">
        <v>161</v>
      </c>
      <c r="K4" t="s">
        <v>6</v>
      </c>
      <c r="L4" t="s">
        <v>162</v>
      </c>
    </row>
    <row r="5" spans="1:12" x14ac:dyDescent="0.35">
      <c r="A5" t="s">
        <v>163</v>
      </c>
      <c r="B5" t="s">
        <v>164</v>
      </c>
      <c r="C5" t="s">
        <v>165</v>
      </c>
      <c r="D5" t="s">
        <v>166</v>
      </c>
      <c r="E5">
        <v>10</v>
      </c>
      <c r="F5">
        <v>9781728109220</v>
      </c>
      <c r="G5" t="s">
        <v>167</v>
      </c>
      <c r="H5" t="s">
        <v>6</v>
      </c>
      <c r="I5">
        <v>2019</v>
      </c>
      <c r="J5" t="s">
        <v>168</v>
      </c>
      <c r="K5" t="s">
        <v>6</v>
      </c>
      <c r="L5" t="s">
        <v>147</v>
      </c>
    </row>
    <row r="6" spans="1:12" x14ac:dyDescent="0.35">
      <c r="A6" t="s">
        <v>169</v>
      </c>
      <c r="B6" t="s">
        <v>170</v>
      </c>
      <c r="C6" t="s">
        <v>171</v>
      </c>
      <c r="D6" t="s">
        <v>172</v>
      </c>
      <c r="E6">
        <v>10</v>
      </c>
      <c r="F6">
        <v>9781479965465</v>
      </c>
      <c r="G6" t="s">
        <v>173</v>
      </c>
      <c r="H6" t="s">
        <v>174</v>
      </c>
      <c r="I6">
        <v>2014</v>
      </c>
      <c r="J6" t="s">
        <v>175</v>
      </c>
      <c r="K6" t="s">
        <v>6</v>
      </c>
      <c r="L6" t="s">
        <v>176</v>
      </c>
    </row>
    <row r="7" spans="1:12" x14ac:dyDescent="0.35">
      <c r="A7" t="s">
        <v>177</v>
      </c>
      <c r="B7" t="s">
        <v>178</v>
      </c>
      <c r="C7" t="s">
        <v>179</v>
      </c>
      <c r="D7" t="s">
        <v>180</v>
      </c>
      <c r="E7">
        <v>7</v>
      </c>
      <c r="F7">
        <v>9783319490939</v>
      </c>
      <c r="G7" t="s">
        <v>152</v>
      </c>
      <c r="H7" t="s">
        <v>181</v>
      </c>
      <c r="I7">
        <v>2016</v>
      </c>
      <c r="J7" t="s">
        <v>182</v>
      </c>
      <c r="K7" t="s">
        <v>6</v>
      </c>
      <c r="L7" t="s">
        <v>147</v>
      </c>
    </row>
    <row r="8" spans="1:12" x14ac:dyDescent="0.35">
      <c r="A8" t="s">
        <v>183</v>
      </c>
      <c r="B8" t="s">
        <v>184</v>
      </c>
      <c r="C8" t="s">
        <v>185</v>
      </c>
      <c r="D8" t="s">
        <v>186</v>
      </c>
      <c r="E8">
        <v>10</v>
      </c>
      <c r="F8">
        <v>9781538634585</v>
      </c>
      <c r="G8" t="s">
        <v>187</v>
      </c>
      <c r="H8" t="s">
        <v>188</v>
      </c>
      <c r="I8">
        <v>2018</v>
      </c>
      <c r="J8" t="s">
        <v>189</v>
      </c>
      <c r="K8" t="s">
        <v>6</v>
      </c>
      <c r="L8" t="s">
        <v>176</v>
      </c>
    </row>
    <row r="9" spans="1:12" x14ac:dyDescent="0.35">
      <c r="A9" t="s">
        <v>190</v>
      </c>
      <c r="B9" t="s">
        <v>191</v>
      </c>
      <c r="C9" t="s">
        <v>192</v>
      </c>
      <c r="D9" t="s">
        <v>193</v>
      </c>
      <c r="E9">
        <v>10</v>
      </c>
      <c r="F9">
        <v>9781450388078</v>
      </c>
      <c r="G9" t="s">
        <v>194</v>
      </c>
      <c r="H9" t="s">
        <v>6</v>
      </c>
      <c r="I9">
        <v>2020</v>
      </c>
      <c r="J9" t="s">
        <v>195</v>
      </c>
      <c r="K9" t="s">
        <v>6</v>
      </c>
      <c r="L9" t="s">
        <v>162</v>
      </c>
    </row>
    <row r="10" spans="1:12" x14ac:dyDescent="0.35">
      <c r="A10" t="s">
        <v>196</v>
      </c>
      <c r="B10" t="s">
        <v>197</v>
      </c>
      <c r="C10" t="s">
        <v>198</v>
      </c>
      <c r="D10" t="s">
        <v>199</v>
      </c>
      <c r="E10">
        <v>10</v>
      </c>
      <c r="F10">
        <v>9781538604892</v>
      </c>
      <c r="G10" t="s">
        <v>200</v>
      </c>
      <c r="H10" t="s">
        <v>201</v>
      </c>
      <c r="I10">
        <v>2018</v>
      </c>
      <c r="J10" t="s">
        <v>202</v>
      </c>
      <c r="K10" t="s">
        <v>6</v>
      </c>
      <c r="L10" t="s">
        <v>147</v>
      </c>
    </row>
    <row r="11" spans="1:12" x14ac:dyDescent="0.35">
      <c r="A11" t="s">
        <v>203</v>
      </c>
      <c r="B11" t="s">
        <v>204</v>
      </c>
      <c r="C11" t="s">
        <v>205</v>
      </c>
      <c r="D11" t="s">
        <v>206</v>
      </c>
      <c r="E11">
        <v>7</v>
      </c>
      <c r="F11">
        <v>9783030726591</v>
      </c>
      <c r="G11" t="s">
        <v>207</v>
      </c>
      <c r="H11" t="s">
        <v>208</v>
      </c>
      <c r="I11">
        <v>2021</v>
      </c>
      <c r="J11" t="s">
        <v>209</v>
      </c>
      <c r="K11" t="s">
        <v>6</v>
      </c>
      <c r="L11" t="s">
        <v>162</v>
      </c>
    </row>
    <row r="12" spans="1:12" x14ac:dyDescent="0.35">
      <c r="A12" t="s">
        <v>210</v>
      </c>
      <c r="B12" t="s">
        <v>211</v>
      </c>
      <c r="C12" t="s">
        <v>212</v>
      </c>
      <c r="D12" t="s">
        <v>213</v>
      </c>
      <c r="E12">
        <v>10</v>
      </c>
      <c r="F12">
        <v>9781728111148</v>
      </c>
      <c r="G12" t="s">
        <v>214</v>
      </c>
      <c r="H12" t="s">
        <v>215</v>
      </c>
      <c r="I12">
        <v>2018</v>
      </c>
      <c r="J12" t="s">
        <v>216</v>
      </c>
      <c r="K12" t="s">
        <v>6</v>
      </c>
      <c r="L12" t="s">
        <v>217</v>
      </c>
    </row>
    <row r="13" spans="1:12" x14ac:dyDescent="0.35">
      <c r="A13" t="s">
        <v>218</v>
      </c>
      <c r="B13" t="s">
        <v>219</v>
      </c>
      <c r="C13" t="s">
        <v>220</v>
      </c>
      <c r="D13" t="s">
        <v>221</v>
      </c>
      <c r="E13">
        <v>10</v>
      </c>
      <c r="F13">
        <v>9781728152929</v>
      </c>
      <c r="G13" t="s">
        <v>222</v>
      </c>
      <c r="H13" t="s">
        <v>223</v>
      </c>
      <c r="I13">
        <v>2019</v>
      </c>
      <c r="J13" t="s">
        <v>224</v>
      </c>
      <c r="K13" t="s">
        <v>6</v>
      </c>
      <c r="L13" t="s">
        <v>162</v>
      </c>
    </row>
    <row r="14" spans="1:12" x14ac:dyDescent="0.35">
      <c r="A14" t="s">
        <v>225</v>
      </c>
      <c r="B14" t="s">
        <v>226</v>
      </c>
      <c r="C14" t="s">
        <v>227</v>
      </c>
      <c r="D14" t="s">
        <v>228</v>
      </c>
      <c r="E14">
        <v>10</v>
      </c>
      <c r="F14">
        <v>9789492859082</v>
      </c>
      <c r="G14" t="s">
        <v>229</v>
      </c>
      <c r="H14" t="s">
        <v>230</v>
      </c>
      <c r="I14">
        <v>2019</v>
      </c>
      <c r="J14" t="s">
        <v>231</v>
      </c>
      <c r="K14" t="s">
        <v>6</v>
      </c>
      <c r="L14" t="s">
        <v>217</v>
      </c>
    </row>
    <row r="15" spans="1:12" x14ac:dyDescent="0.35">
      <c r="A15" t="s">
        <v>232</v>
      </c>
      <c r="B15" t="s">
        <v>233</v>
      </c>
      <c r="C15" t="s">
        <v>234</v>
      </c>
      <c r="D15" t="s">
        <v>235</v>
      </c>
      <c r="E15">
        <v>7</v>
      </c>
      <c r="F15">
        <v>9783642251993</v>
      </c>
      <c r="G15" t="s">
        <v>152</v>
      </c>
      <c r="H15" t="s">
        <v>236</v>
      </c>
      <c r="I15">
        <v>2011</v>
      </c>
      <c r="J15" t="s">
        <v>237</v>
      </c>
      <c r="K15" t="s">
        <v>6</v>
      </c>
      <c r="L15" t="s">
        <v>217</v>
      </c>
    </row>
    <row r="16" spans="1:12" x14ac:dyDescent="0.35">
      <c r="A16" t="s">
        <v>238</v>
      </c>
      <c r="B16" t="s">
        <v>239</v>
      </c>
      <c r="C16" t="s">
        <v>240</v>
      </c>
      <c r="D16" t="s">
        <v>235</v>
      </c>
      <c r="E16">
        <v>10</v>
      </c>
      <c r="F16">
        <v>9781457716553</v>
      </c>
      <c r="G16" t="s">
        <v>241</v>
      </c>
      <c r="H16" t="s">
        <v>242</v>
      </c>
      <c r="I16">
        <v>2011</v>
      </c>
      <c r="J16" t="s">
        <v>243</v>
      </c>
      <c r="K16" t="s">
        <v>6</v>
      </c>
      <c r="L16" t="s">
        <v>217</v>
      </c>
    </row>
    <row r="17" spans="1:12" x14ac:dyDescent="0.35">
      <c r="A17" t="s">
        <v>244</v>
      </c>
      <c r="B17" t="s">
        <v>245</v>
      </c>
      <c r="C17" t="s">
        <v>246</v>
      </c>
      <c r="D17" t="s">
        <v>247</v>
      </c>
      <c r="E17">
        <v>10</v>
      </c>
      <c r="F17">
        <v>9781467365376</v>
      </c>
      <c r="G17" t="s">
        <v>248</v>
      </c>
      <c r="H17" t="s">
        <v>6</v>
      </c>
      <c r="I17">
        <v>2015</v>
      </c>
      <c r="J17" t="s">
        <v>249</v>
      </c>
      <c r="K17" t="s">
        <v>6</v>
      </c>
      <c r="L17" t="s">
        <v>147</v>
      </c>
    </row>
    <row r="18" spans="1:12" x14ac:dyDescent="0.35">
      <c r="A18" t="s">
        <v>250</v>
      </c>
      <c r="B18" t="s">
        <v>251</v>
      </c>
      <c r="C18" t="s">
        <v>6</v>
      </c>
      <c r="D18" t="s">
        <v>252</v>
      </c>
      <c r="E18">
        <v>7</v>
      </c>
      <c r="G18" t="s">
        <v>253</v>
      </c>
      <c r="H18" t="s">
        <v>254</v>
      </c>
      <c r="I18">
        <v>2015</v>
      </c>
      <c r="J18" t="s">
        <v>255</v>
      </c>
      <c r="K18" t="s">
        <v>6</v>
      </c>
      <c r="L18" t="s">
        <v>256</v>
      </c>
    </row>
    <row r="19" spans="1:12" x14ac:dyDescent="0.35">
      <c r="A19" t="s">
        <v>257</v>
      </c>
      <c r="B19" t="s">
        <v>258</v>
      </c>
      <c r="C19" t="s">
        <v>259</v>
      </c>
      <c r="D19" t="s">
        <v>260</v>
      </c>
      <c r="E19">
        <v>7</v>
      </c>
      <c r="G19" t="s">
        <v>261</v>
      </c>
      <c r="H19" t="s">
        <v>262</v>
      </c>
      <c r="I19">
        <v>2017</v>
      </c>
      <c r="J19" t="s">
        <v>263</v>
      </c>
      <c r="K19" t="s">
        <v>6</v>
      </c>
      <c r="L19" t="s">
        <v>155</v>
      </c>
    </row>
    <row r="20" spans="1:12" x14ac:dyDescent="0.35">
      <c r="A20" t="s">
        <v>264</v>
      </c>
      <c r="B20" t="s">
        <v>265</v>
      </c>
      <c r="C20" t="s">
        <v>266</v>
      </c>
      <c r="D20" t="s">
        <v>267</v>
      </c>
      <c r="E20">
        <v>7</v>
      </c>
      <c r="F20">
        <v>9783642215292</v>
      </c>
      <c r="G20" t="s">
        <v>152</v>
      </c>
      <c r="H20" t="s">
        <v>268</v>
      </c>
      <c r="I20">
        <v>2011</v>
      </c>
      <c r="J20" t="s">
        <v>269</v>
      </c>
      <c r="K20" t="s">
        <v>6</v>
      </c>
      <c r="L20" t="s">
        <v>217</v>
      </c>
    </row>
    <row r="21" spans="1:12" x14ac:dyDescent="0.35">
      <c r="A21" t="s">
        <v>270</v>
      </c>
      <c r="B21" t="s">
        <v>271</v>
      </c>
      <c r="C21" t="s">
        <v>272</v>
      </c>
      <c r="D21" t="s">
        <v>273</v>
      </c>
      <c r="E21">
        <v>10</v>
      </c>
      <c r="F21">
        <v>9781450305785</v>
      </c>
      <c r="G21" t="s">
        <v>274</v>
      </c>
      <c r="H21" t="s">
        <v>275</v>
      </c>
      <c r="I21">
        <v>2011</v>
      </c>
      <c r="J21" t="s">
        <v>276</v>
      </c>
      <c r="K21" t="s">
        <v>6</v>
      </c>
      <c r="L21" t="s">
        <v>217</v>
      </c>
    </row>
    <row r="22" spans="1:12" x14ac:dyDescent="0.35">
      <c r="A22" t="s">
        <v>277</v>
      </c>
      <c r="B22" t="s">
        <v>278</v>
      </c>
      <c r="C22" t="s">
        <v>279</v>
      </c>
      <c r="D22" t="s">
        <v>280</v>
      </c>
      <c r="E22">
        <v>7</v>
      </c>
      <c r="F22">
        <v>9783642326080</v>
      </c>
      <c r="G22" t="s">
        <v>152</v>
      </c>
      <c r="H22" t="s">
        <v>281</v>
      </c>
      <c r="I22">
        <v>2012</v>
      </c>
      <c r="J22" t="s">
        <v>282</v>
      </c>
      <c r="K22" t="s">
        <v>6</v>
      </c>
      <c r="L22" t="s">
        <v>283</v>
      </c>
    </row>
    <row r="23" spans="1:12" x14ac:dyDescent="0.35">
      <c r="A23" t="s">
        <v>284</v>
      </c>
      <c r="B23" t="s">
        <v>285</v>
      </c>
      <c r="C23" t="s">
        <v>286</v>
      </c>
      <c r="D23" t="s">
        <v>287</v>
      </c>
      <c r="E23">
        <v>10</v>
      </c>
      <c r="F23">
        <v>9781450366885</v>
      </c>
      <c r="G23" t="s">
        <v>288</v>
      </c>
      <c r="H23" t="s">
        <v>289</v>
      </c>
      <c r="I23">
        <v>2019</v>
      </c>
      <c r="J23" t="s">
        <v>290</v>
      </c>
      <c r="K23" t="s">
        <v>6</v>
      </c>
      <c r="L23" t="s">
        <v>283</v>
      </c>
    </row>
    <row r="24" spans="1:12" x14ac:dyDescent="0.35">
      <c r="A24" t="s">
        <v>291</v>
      </c>
      <c r="B24" t="s">
        <v>292</v>
      </c>
      <c r="C24" t="s">
        <v>293</v>
      </c>
      <c r="D24" t="s">
        <v>294</v>
      </c>
      <c r="E24">
        <v>7</v>
      </c>
      <c r="G24" t="s">
        <v>261</v>
      </c>
      <c r="H24" t="s">
        <v>295</v>
      </c>
      <c r="I24">
        <v>2017</v>
      </c>
      <c r="J24" t="s">
        <v>296</v>
      </c>
      <c r="K24" t="s">
        <v>6</v>
      </c>
      <c r="L24" t="s">
        <v>283</v>
      </c>
    </row>
    <row r="25" spans="1:12" x14ac:dyDescent="0.35">
      <c r="A25" t="s">
        <v>297</v>
      </c>
      <c r="B25" t="s">
        <v>298</v>
      </c>
      <c r="C25" t="s">
        <v>299</v>
      </c>
      <c r="D25" t="s">
        <v>300</v>
      </c>
      <c r="E25">
        <v>10</v>
      </c>
      <c r="F25">
        <v>9789898533913</v>
      </c>
      <c r="G25" t="s">
        <v>301</v>
      </c>
      <c r="H25" t="s">
        <v>302</v>
      </c>
      <c r="I25">
        <v>2019</v>
      </c>
      <c r="J25" t="s">
        <v>303</v>
      </c>
      <c r="K25" t="s">
        <v>6</v>
      </c>
      <c r="L25" t="s">
        <v>162</v>
      </c>
    </row>
    <row r="26" spans="1:12" x14ac:dyDescent="0.35">
      <c r="A26" t="s">
        <v>304</v>
      </c>
      <c r="B26" t="s">
        <v>305</v>
      </c>
      <c r="C26" t="s">
        <v>306</v>
      </c>
      <c r="D26" t="s">
        <v>307</v>
      </c>
      <c r="E26">
        <v>10</v>
      </c>
      <c r="F26">
        <v>9781450333146</v>
      </c>
      <c r="G26" t="s">
        <v>308</v>
      </c>
      <c r="H26" t="s">
        <v>6</v>
      </c>
      <c r="I26">
        <v>2014</v>
      </c>
      <c r="J26" t="s">
        <v>309</v>
      </c>
      <c r="K26" t="s">
        <v>6</v>
      </c>
      <c r="L26" t="s">
        <v>217</v>
      </c>
    </row>
    <row r="27" spans="1:12" x14ac:dyDescent="0.35">
      <c r="A27" t="s">
        <v>310</v>
      </c>
      <c r="B27" t="s">
        <v>311</v>
      </c>
      <c r="C27" t="s">
        <v>312</v>
      </c>
      <c r="D27" t="s">
        <v>313</v>
      </c>
      <c r="E27">
        <v>10</v>
      </c>
      <c r="F27">
        <v>9781665414074</v>
      </c>
      <c r="G27" t="s">
        <v>314</v>
      </c>
      <c r="H27" t="s">
        <v>315</v>
      </c>
      <c r="I27">
        <v>2021</v>
      </c>
      <c r="J27" t="s">
        <v>316</v>
      </c>
      <c r="K27" t="s">
        <v>6</v>
      </c>
      <c r="L27" t="s">
        <v>162</v>
      </c>
    </row>
    <row r="28" spans="1:12" x14ac:dyDescent="0.35">
      <c r="A28" t="s">
        <v>317</v>
      </c>
      <c r="B28" t="s">
        <v>318</v>
      </c>
      <c r="C28" t="s">
        <v>6</v>
      </c>
      <c r="D28" t="s">
        <v>319</v>
      </c>
      <c r="E28">
        <v>7</v>
      </c>
      <c r="G28" t="s">
        <v>320</v>
      </c>
      <c r="H28" t="s">
        <v>321</v>
      </c>
      <c r="I28">
        <v>2015</v>
      </c>
      <c r="J28" t="s">
        <v>322</v>
      </c>
      <c r="K28" t="s">
        <v>6</v>
      </c>
      <c r="L28" t="s">
        <v>323</v>
      </c>
    </row>
    <row r="29" spans="1:12" x14ac:dyDescent="0.35">
      <c r="A29" t="s">
        <v>324</v>
      </c>
      <c r="B29" t="s">
        <v>325</v>
      </c>
      <c r="C29" t="s">
        <v>326</v>
      </c>
      <c r="D29" t="s">
        <v>327</v>
      </c>
      <c r="E29">
        <v>10</v>
      </c>
      <c r="F29">
        <v>9781728139647</v>
      </c>
      <c r="G29" t="s">
        <v>328</v>
      </c>
      <c r="H29" t="s">
        <v>329</v>
      </c>
      <c r="I29">
        <v>2019</v>
      </c>
      <c r="J29" t="s">
        <v>330</v>
      </c>
      <c r="K29" t="s">
        <v>6</v>
      </c>
      <c r="L29" t="s">
        <v>162</v>
      </c>
    </row>
    <row r="30" spans="1:12" x14ac:dyDescent="0.35">
      <c r="A30" t="s">
        <v>331</v>
      </c>
      <c r="B30" t="s">
        <v>332</v>
      </c>
      <c r="C30" t="s">
        <v>333</v>
      </c>
      <c r="D30" t="s">
        <v>334</v>
      </c>
      <c r="E30">
        <v>7</v>
      </c>
      <c r="G30" t="s">
        <v>335</v>
      </c>
      <c r="H30" t="s">
        <v>6</v>
      </c>
      <c r="I30">
        <v>2020</v>
      </c>
      <c r="J30" t="s">
        <v>336</v>
      </c>
      <c r="K30" t="s">
        <v>6</v>
      </c>
      <c r="L30" t="s">
        <v>337</v>
      </c>
    </row>
    <row r="31" spans="1:12" x14ac:dyDescent="0.35">
      <c r="A31" t="s">
        <v>338</v>
      </c>
      <c r="B31" t="s">
        <v>339</v>
      </c>
      <c r="C31" t="s">
        <v>340</v>
      </c>
      <c r="D31" t="s">
        <v>341</v>
      </c>
      <c r="E31">
        <v>10</v>
      </c>
      <c r="F31">
        <v>9781728175744</v>
      </c>
      <c r="G31" t="s">
        <v>342</v>
      </c>
      <c r="H31" t="s">
        <v>343</v>
      </c>
      <c r="I31">
        <v>2020</v>
      </c>
      <c r="J31" t="s">
        <v>344</v>
      </c>
      <c r="K31" t="s">
        <v>6</v>
      </c>
      <c r="L31" t="s">
        <v>162</v>
      </c>
    </row>
    <row r="32" spans="1:12" x14ac:dyDescent="0.35">
      <c r="A32" t="s">
        <v>345</v>
      </c>
      <c r="B32" t="s">
        <v>346</v>
      </c>
      <c r="C32" t="s">
        <v>347</v>
      </c>
      <c r="D32" t="s">
        <v>348</v>
      </c>
      <c r="E32">
        <v>10</v>
      </c>
      <c r="F32">
        <v>9781467362634</v>
      </c>
      <c r="G32" t="s">
        <v>349</v>
      </c>
      <c r="H32" t="s">
        <v>350</v>
      </c>
      <c r="I32">
        <v>2013</v>
      </c>
      <c r="J32" t="s">
        <v>351</v>
      </c>
      <c r="K32" t="s">
        <v>6</v>
      </c>
      <c r="L32" t="s">
        <v>162</v>
      </c>
    </row>
    <row r="33" spans="1:12" x14ac:dyDescent="0.35">
      <c r="A33" t="s">
        <v>352</v>
      </c>
      <c r="B33" t="s">
        <v>353</v>
      </c>
      <c r="C33" t="s">
        <v>354</v>
      </c>
      <c r="D33" t="s">
        <v>355</v>
      </c>
      <c r="E33">
        <v>10</v>
      </c>
      <c r="F33">
        <v>9781467374651</v>
      </c>
      <c r="G33" t="s">
        <v>356</v>
      </c>
      <c r="H33" t="s">
        <v>6</v>
      </c>
      <c r="I33">
        <v>2016</v>
      </c>
      <c r="J33" t="s">
        <v>357</v>
      </c>
      <c r="K33" t="s">
        <v>6</v>
      </c>
      <c r="L33" t="s">
        <v>162</v>
      </c>
    </row>
    <row r="34" spans="1:12" x14ac:dyDescent="0.35">
      <c r="A34" t="s">
        <v>358</v>
      </c>
      <c r="B34" t="s">
        <v>359</v>
      </c>
      <c r="C34" t="s">
        <v>360</v>
      </c>
      <c r="D34" t="s">
        <v>361</v>
      </c>
      <c r="E34">
        <v>10</v>
      </c>
      <c r="F34">
        <v>9781315375083</v>
      </c>
      <c r="G34" t="s">
        <v>362</v>
      </c>
      <c r="H34" t="s">
        <v>363</v>
      </c>
      <c r="I34">
        <v>2017</v>
      </c>
      <c r="J34" t="s">
        <v>364</v>
      </c>
      <c r="K34" t="s">
        <v>6</v>
      </c>
      <c r="L34" t="s">
        <v>162</v>
      </c>
    </row>
    <row r="35" spans="1:12" x14ac:dyDescent="0.35">
      <c r="A35" t="s">
        <v>365</v>
      </c>
      <c r="B35" t="s">
        <v>366</v>
      </c>
      <c r="C35" t="s">
        <v>367</v>
      </c>
      <c r="D35" t="s">
        <v>368</v>
      </c>
      <c r="E35">
        <v>7</v>
      </c>
      <c r="G35" t="s">
        <v>369</v>
      </c>
      <c r="H35" t="s">
        <v>6</v>
      </c>
      <c r="I35">
        <v>2020</v>
      </c>
      <c r="J35" t="s">
        <v>370</v>
      </c>
      <c r="K35" t="s">
        <v>6</v>
      </c>
      <c r="L35" t="s">
        <v>147</v>
      </c>
    </row>
    <row r="36" spans="1:12" x14ac:dyDescent="0.35">
      <c r="A36" t="s">
        <v>371</v>
      </c>
      <c r="B36" t="s">
        <v>372</v>
      </c>
      <c r="C36" t="s">
        <v>373</v>
      </c>
      <c r="D36" t="s">
        <v>374</v>
      </c>
      <c r="E36">
        <v>10</v>
      </c>
      <c r="F36">
        <v>9781627480338</v>
      </c>
      <c r="G36" t="s">
        <v>375</v>
      </c>
      <c r="H36" t="s">
        <v>376</v>
      </c>
      <c r="I36">
        <v>2013</v>
      </c>
      <c r="J36" t="s">
        <v>377</v>
      </c>
      <c r="K36" t="s">
        <v>6</v>
      </c>
      <c r="L36" t="s">
        <v>162</v>
      </c>
    </row>
    <row r="37" spans="1:12" x14ac:dyDescent="0.35">
      <c r="A37" t="s">
        <v>378</v>
      </c>
      <c r="B37" t="s">
        <v>379</v>
      </c>
      <c r="C37" t="s">
        <v>380</v>
      </c>
      <c r="D37" t="s">
        <v>381</v>
      </c>
      <c r="E37">
        <v>10</v>
      </c>
      <c r="F37">
        <v>9781467362634</v>
      </c>
      <c r="G37" t="s">
        <v>349</v>
      </c>
      <c r="H37" t="s">
        <v>382</v>
      </c>
      <c r="I37">
        <v>2013</v>
      </c>
      <c r="J37" t="s">
        <v>383</v>
      </c>
      <c r="K37" t="s">
        <v>6</v>
      </c>
      <c r="L37" t="s">
        <v>323</v>
      </c>
    </row>
    <row r="38" spans="1:12" x14ac:dyDescent="0.35">
      <c r="A38" t="s">
        <v>384</v>
      </c>
      <c r="B38" t="s">
        <v>385</v>
      </c>
      <c r="C38" t="s">
        <v>386</v>
      </c>
      <c r="D38" t="s">
        <v>387</v>
      </c>
      <c r="E38">
        <v>10</v>
      </c>
      <c r="G38" t="s">
        <v>388</v>
      </c>
      <c r="H38" t="s">
        <v>389</v>
      </c>
      <c r="I38">
        <v>2014</v>
      </c>
      <c r="J38" t="s">
        <v>390</v>
      </c>
      <c r="K38" t="s">
        <v>6</v>
      </c>
      <c r="L38" t="s">
        <v>217</v>
      </c>
    </row>
    <row r="39" spans="1:12" x14ac:dyDescent="0.35">
      <c r="A39" t="s">
        <v>391</v>
      </c>
      <c r="B39" t="s">
        <v>392</v>
      </c>
      <c r="C39" t="s">
        <v>393</v>
      </c>
      <c r="D39" t="s">
        <v>394</v>
      </c>
      <c r="E39">
        <v>10</v>
      </c>
      <c r="F39">
        <v>9781450341196</v>
      </c>
      <c r="G39" t="s">
        <v>308</v>
      </c>
      <c r="H39" t="s">
        <v>6</v>
      </c>
      <c r="I39">
        <v>2016</v>
      </c>
      <c r="J39" t="s">
        <v>395</v>
      </c>
      <c r="K39" t="s">
        <v>6</v>
      </c>
      <c r="L39" t="s">
        <v>162</v>
      </c>
    </row>
    <row r="40" spans="1:12" x14ac:dyDescent="0.35">
      <c r="A40" t="s">
        <v>396</v>
      </c>
      <c r="B40" t="s">
        <v>397</v>
      </c>
      <c r="C40" t="s">
        <v>398</v>
      </c>
      <c r="D40" t="s">
        <v>399</v>
      </c>
      <c r="E40">
        <v>7</v>
      </c>
      <c r="G40" t="s">
        <v>261</v>
      </c>
      <c r="H40" t="s">
        <v>400</v>
      </c>
      <c r="I40">
        <v>2016</v>
      </c>
      <c r="J40" t="s">
        <v>401</v>
      </c>
      <c r="K40" t="s">
        <v>6</v>
      </c>
      <c r="L40" t="s">
        <v>402</v>
      </c>
    </row>
    <row r="41" spans="1:12" x14ac:dyDescent="0.35">
      <c r="A41" t="s">
        <v>403</v>
      </c>
      <c r="B41" t="s">
        <v>404</v>
      </c>
      <c r="C41" t="s">
        <v>405</v>
      </c>
      <c r="D41" t="s">
        <v>399</v>
      </c>
      <c r="E41">
        <v>7</v>
      </c>
      <c r="G41" t="s">
        <v>261</v>
      </c>
      <c r="H41" t="s">
        <v>406</v>
      </c>
      <c r="I41">
        <v>2016</v>
      </c>
      <c r="J41" t="s">
        <v>407</v>
      </c>
      <c r="K41" t="s">
        <v>6</v>
      </c>
      <c r="L41" t="s">
        <v>176</v>
      </c>
    </row>
    <row r="42" spans="1:12" x14ac:dyDescent="0.35">
      <c r="A42" t="s">
        <v>408</v>
      </c>
      <c r="B42" t="s">
        <v>409</v>
      </c>
      <c r="C42" t="s">
        <v>410</v>
      </c>
      <c r="D42" t="s">
        <v>399</v>
      </c>
      <c r="E42">
        <v>7</v>
      </c>
      <c r="G42" t="s">
        <v>411</v>
      </c>
      <c r="H42" t="s">
        <v>412</v>
      </c>
      <c r="I42">
        <v>2018</v>
      </c>
      <c r="J42" t="s">
        <v>413</v>
      </c>
      <c r="K42" t="s">
        <v>6</v>
      </c>
      <c r="L42" t="s">
        <v>283</v>
      </c>
    </row>
    <row r="43" spans="1:12" x14ac:dyDescent="0.35">
      <c r="A43" t="s">
        <v>414</v>
      </c>
      <c r="B43" t="s">
        <v>415</v>
      </c>
      <c r="C43" t="s">
        <v>416</v>
      </c>
      <c r="D43" t="s">
        <v>417</v>
      </c>
      <c r="E43">
        <v>10</v>
      </c>
      <c r="F43">
        <v>9781479917907</v>
      </c>
      <c r="G43" t="s">
        <v>418</v>
      </c>
      <c r="H43" t="s">
        <v>419</v>
      </c>
      <c r="I43">
        <v>2015</v>
      </c>
      <c r="J43" t="s">
        <v>420</v>
      </c>
      <c r="K43" t="s">
        <v>6</v>
      </c>
      <c r="L43" t="s">
        <v>162</v>
      </c>
    </row>
    <row r="44" spans="1:12" x14ac:dyDescent="0.35">
      <c r="A44" t="s">
        <v>421</v>
      </c>
      <c r="B44" t="s">
        <v>422</v>
      </c>
      <c r="C44" t="s">
        <v>423</v>
      </c>
      <c r="D44" t="s">
        <v>424</v>
      </c>
      <c r="E44">
        <v>10</v>
      </c>
      <c r="F44">
        <v>9780692127605</v>
      </c>
      <c r="G44" t="s">
        <v>425</v>
      </c>
      <c r="H44" t="s">
        <v>426</v>
      </c>
      <c r="I44">
        <v>2018</v>
      </c>
      <c r="J44" t="s">
        <v>427</v>
      </c>
      <c r="K44" t="s">
        <v>6</v>
      </c>
      <c r="L44" t="s">
        <v>323</v>
      </c>
    </row>
    <row r="45" spans="1:12" x14ac:dyDescent="0.35">
      <c r="A45" t="s">
        <v>428</v>
      </c>
      <c r="B45" t="s">
        <v>429</v>
      </c>
      <c r="C45" t="s">
        <v>430</v>
      </c>
      <c r="D45" t="s">
        <v>431</v>
      </c>
      <c r="E45">
        <v>10</v>
      </c>
      <c r="F45">
        <v>9781450353007</v>
      </c>
      <c r="G45" t="s">
        <v>308</v>
      </c>
      <c r="H45" t="s">
        <v>432</v>
      </c>
      <c r="I45">
        <v>2017</v>
      </c>
      <c r="J45" t="s">
        <v>433</v>
      </c>
      <c r="K45" t="s">
        <v>6</v>
      </c>
      <c r="L45" t="s">
        <v>217</v>
      </c>
    </row>
    <row r="46" spans="1:12" x14ac:dyDescent="0.35">
      <c r="A46" t="s">
        <v>434</v>
      </c>
      <c r="B46" t="s">
        <v>435</v>
      </c>
      <c r="C46" t="s">
        <v>436</v>
      </c>
      <c r="D46" t="s">
        <v>437</v>
      </c>
      <c r="E46">
        <v>10</v>
      </c>
      <c r="F46">
        <v>9781509012916</v>
      </c>
      <c r="G46" t="s">
        <v>438</v>
      </c>
      <c r="H46" t="s">
        <v>439</v>
      </c>
      <c r="I46">
        <v>2016</v>
      </c>
      <c r="J46" t="s">
        <v>440</v>
      </c>
      <c r="K46" t="s">
        <v>6</v>
      </c>
      <c r="L46" t="s">
        <v>402</v>
      </c>
    </row>
    <row r="47" spans="1:12" x14ac:dyDescent="0.35">
      <c r="A47" t="s">
        <v>441</v>
      </c>
      <c r="B47" t="s">
        <v>442</v>
      </c>
      <c r="C47" t="s">
        <v>443</v>
      </c>
      <c r="D47" t="s">
        <v>444</v>
      </c>
      <c r="E47">
        <v>10</v>
      </c>
      <c r="F47">
        <v>9781538620724</v>
      </c>
      <c r="G47" t="s">
        <v>445</v>
      </c>
      <c r="H47" t="s">
        <v>446</v>
      </c>
      <c r="I47">
        <v>2017</v>
      </c>
      <c r="J47" t="s">
        <v>447</v>
      </c>
      <c r="K47" t="s">
        <v>6</v>
      </c>
      <c r="L47" t="s">
        <v>217</v>
      </c>
    </row>
    <row r="48" spans="1:12" x14ac:dyDescent="0.35">
      <c r="A48" t="s">
        <v>448</v>
      </c>
      <c r="B48" t="s">
        <v>449</v>
      </c>
      <c r="C48" t="s">
        <v>450</v>
      </c>
      <c r="D48" t="s">
        <v>451</v>
      </c>
      <c r="E48">
        <v>10</v>
      </c>
      <c r="F48">
        <v>9781910309551</v>
      </c>
      <c r="G48" t="s">
        <v>452</v>
      </c>
      <c r="H48" t="s">
        <v>453</v>
      </c>
      <c r="I48">
        <v>2014</v>
      </c>
      <c r="J48" t="s">
        <v>454</v>
      </c>
      <c r="K48" t="s">
        <v>6</v>
      </c>
      <c r="L48" t="s">
        <v>147</v>
      </c>
    </row>
    <row r="49" spans="1:12" x14ac:dyDescent="0.35">
      <c r="A49" t="s">
        <v>455</v>
      </c>
      <c r="B49" t="s">
        <v>456</v>
      </c>
      <c r="C49" t="s">
        <v>457</v>
      </c>
      <c r="D49" t="s">
        <v>458</v>
      </c>
      <c r="E49">
        <v>7</v>
      </c>
      <c r="G49" t="s">
        <v>459</v>
      </c>
      <c r="H49" t="s">
        <v>6</v>
      </c>
      <c r="I49">
        <v>2018</v>
      </c>
      <c r="J49" t="s">
        <v>460</v>
      </c>
      <c r="K49" t="s">
        <v>6</v>
      </c>
      <c r="L49" t="s">
        <v>217</v>
      </c>
    </row>
    <row r="50" spans="1:12" x14ac:dyDescent="0.35">
      <c r="A50" t="s">
        <v>461</v>
      </c>
      <c r="B50" t="s">
        <v>462</v>
      </c>
      <c r="C50" t="s">
        <v>463</v>
      </c>
      <c r="D50" t="s">
        <v>464</v>
      </c>
      <c r="E50">
        <v>10</v>
      </c>
      <c r="F50">
        <v>9781479922802</v>
      </c>
      <c r="G50" t="s">
        <v>465</v>
      </c>
      <c r="H50" t="s">
        <v>6</v>
      </c>
      <c r="I50">
        <v>2014</v>
      </c>
      <c r="J50" t="s">
        <v>466</v>
      </c>
      <c r="K50" t="s">
        <v>6</v>
      </c>
      <c r="L50" t="s">
        <v>217</v>
      </c>
    </row>
    <row r="51" spans="1:12" x14ac:dyDescent="0.35">
      <c r="A51" t="s">
        <v>467</v>
      </c>
      <c r="B51" t="s">
        <v>468</v>
      </c>
      <c r="C51" t="s">
        <v>469</v>
      </c>
      <c r="D51" t="s">
        <v>470</v>
      </c>
      <c r="E51">
        <v>7</v>
      </c>
      <c r="G51" t="s">
        <v>261</v>
      </c>
      <c r="H51" t="s">
        <v>471</v>
      </c>
      <c r="I51">
        <v>2016</v>
      </c>
      <c r="J51" t="s">
        <v>472</v>
      </c>
      <c r="K51" t="s">
        <v>6</v>
      </c>
      <c r="L51" t="s">
        <v>473</v>
      </c>
    </row>
    <row r="52" spans="1:12" x14ac:dyDescent="0.35">
      <c r="A52" t="s">
        <v>474</v>
      </c>
      <c r="B52" t="s">
        <v>475</v>
      </c>
      <c r="C52" t="s">
        <v>476</v>
      </c>
      <c r="D52" t="s">
        <v>477</v>
      </c>
      <c r="E52">
        <v>7</v>
      </c>
      <c r="G52" t="s">
        <v>478</v>
      </c>
      <c r="H52" t="s">
        <v>6</v>
      </c>
      <c r="I52">
        <v>2019</v>
      </c>
      <c r="J52" t="s">
        <v>479</v>
      </c>
      <c r="K52" t="s">
        <v>6</v>
      </c>
      <c r="L52" t="s">
        <v>480</v>
      </c>
    </row>
    <row r="53" spans="1:12" x14ac:dyDescent="0.35">
      <c r="A53" t="s">
        <v>481</v>
      </c>
      <c r="B53" t="s">
        <v>482</v>
      </c>
      <c r="C53" t="s">
        <v>483</v>
      </c>
      <c r="D53" t="s">
        <v>484</v>
      </c>
      <c r="E53">
        <v>7</v>
      </c>
      <c r="F53">
        <v>9783319076379</v>
      </c>
      <c r="G53" t="s">
        <v>152</v>
      </c>
      <c r="H53" t="s">
        <v>485</v>
      </c>
      <c r="I53">
        <v>2014</v>
      </c>
      <c r="J53" t="s">
        <v>486</v>
      </c>
      <c r="K53" t="s">
        <v>6</v>
      </c>
      <c r="L53" t="s">
        <v>217</v>
      </c>
    </row>
    <row r="54" spans="1:12" x14ac:dyDescent="0.35">
      <c r="A54" t="s">
        <v>487</v>
      </c>
      <c r="B54" t="s">
        <v>488</v>
      </c>
      <c r="C54" t="s">
        <v>489</v>
      </c>
      <c r="D54" t="s">
        <v>490</v>
      </c>
      <c r="E54">
        <v>10</v>
      </c>
      <c r="F54">
        <v>9781906638474</v>
      </c>
      <c r="G54" t="s">
        <v>452</v>
      </c>
      <c r="H54" t="s">
        <v>382</v>
      </c>
      <c r="I54">
        <v>2009</v>
      </c>
      <c r="J54" t="s">
        <v>491</v>
      </c>
      <c r="K54" t="s">
        <v>6</v>
      </c>
      <c r="L54" t="s">
        <v>217</v>
      </c>
    </row>
    <row r="55" spans="1:12" x14ac:dyDescent="0.35">
      <c r="A55" t="s">
        <v>492</v>
      </c>
      <c r="B55" t="s">
        <v>493</v>
      </c>
      <c r="C55" t="s">
        <v>494</v>
      </c>
      <c r="D55" t="s">
        <v>495</v>
      </c>
      <c r="E55">
        <v>10</v>
      </c>
      <c r="G55" t="s">
        <v>496</v>
      </c>
      <c r="H55" t="s">
        <v>6</v>
      </c>
      <c r="I55">
        <v>2017</v>
      </c>
      <c r="J55" t="s">
        <v>497</v>
      </c>
      <c r="K55" t="s">
        <v>6</v>
      </c>
      <c r="L55" t="s">
        <v>217</v>
      </c>
    </row>
    <row r="56" spans="1:12" x14ac:dyDescent="0.35">
      <c r="A56" t="s">
        <v>498</v>
      </c>
      <c r="B56" t="s">
        <v>499</v>
      </c>
      <c r="C56" t="s">
        <v>500</v>
      </c>
      <c r="D56" t="s">
        <v>501</v>
      </c>
      <c r="E56">
        <v>10</v>
      </c>
      <c r="F56">
        <v>9781450365710</v>
      </c>
      <c r="G56" t="s">
        <v>308</v>
      </c>
      <c r="H56" t="s">
        <v>6</v>
      </c>
      <c r="I56">
        <v>2018</v>
      </c>
      <c r="J56" t="s">
        <v>502</v>
      </c>
      <c r="K56" t="s">
        <v>6</v>
      </c>
      <c r="L56" t="s">
        <v>256</v>
      </c>
    </row>
    <row r="57" spans="1:12" x14ac:dyDescent="0.35">
      <c r="A57" t="s">
        <v>503</v>
      </c>
      <c r="B57" t="s">
        <v>504</v>
      </c>
      <c r="C57" t="s">
        <v>505</v>
      </c>
      <c r="D57" t="s">
        <v>506</v>
      </c>
      <c r="E57">
        <v>10</v>
      </c>
      <c r="F57">
        <v>9788086943756</v>
      </c>
      <c r="G57" t="s">
        <v>507</v>
      </c>
      <c r="H57" t="s">
        <v>508</v>
      </c>
      <c r="I57">
        <v>2013</v>
      </c>
      <c r="J57" t="s">
        <v>509</v>
      </c>
      <c r="K57" t="s">
        <v>6</v>
      </c>
      <c r="L57" t="s">
        <v>147</v>
      </c>
    </row>
    <row r="58" spans="1:12" x14ac:dyDescent="0.35">
      <c r="A58" t="s">
        <v>510</v>
      </c>
      <c r="B58" t="s">
        <v>511</v>
      </c>
      <c r="C58" t="s">
        <v>512</v>
      </c>
      <c r="D58" t="s">
        <v>513</v>
      </c>
      <c r="E58">
        <v>10</v>
      </c>
      <c r="F58">
        <v>9789898533388</v>
      </c>
      <c r="G58" t="s">
        <v>514</v>
      </c>
      <c r="H58" t="s">
        <v>515</v>
      </c>
      <c r="I58">
        <v>2015</v>
      </c>
      <c r="J58" t="s">
        <v>516</v>
      </c>
      <c r="K58" t="s">
        <v>6</v>
      </c>
      <c r="L58" t="s">
        <v>162</v>
      </c>
    </row>
    <row r="59" spans="1:12" x14ac:dyDescent="0.35">
      <c r="A59" t="s">
        <v>517</v>
      </c>
      <c r="B59" t="s">
        <v>518</v>
      </c>
      <c r="C59" t="s">
        <v>519</v>
      </c>
      <c r="D59" t="s">
        <v>520</v>
      </c>
      <c r="E59">
        <v>10</v>
      </c>
      <c r="F59">
        <v>9789898704207</v>
      </c>
      <c r="G59" t="s">
        <v>521</v>
      </c>
      <c r="H59" t="s">
        <v>522</v>
      </c>
      <c r="I59">
        <v>2020</v>
      </c>
      <c r="J59" t="s">
        <v>523</v>
      </c>
      <c r="K59" t="s">
        <v>6</v>
      </c>
      <c r="L59" t="s">
        <v>162</v>
      </c>
    </row>
    <row r="60" spans="1:12" x14ac:dyDescent="0.35">
      <c r="A60" t="s">
        <v>524</v>
      </c>
      <c r="B60" t="s">
        <v>525</v>
      </c>
      <c r="C60" t="s">
        <v>526</v>
      </c>
      <c r="D60" t="s">
        <v>527</v>
      </c>
      <c r="E60">
        <v>10</v>
      </c>
      <c r="F60">
        <v>9781728184326</v>
      </c>
      <c r="G60" t="s">
        <v>388</v>
      </c>
      <c r="H60" t="s">
        <v>528</v>
      </c>
      <c r="I60">
        <v>2020</v>
      </c>
      <c r="J60" t="s">
        <v>529</v>
      </c>
      <c r="K60" t="s">
        <v>6</v>
      </c>
      <c r="L60" t="s">
        <v>162</v>
      </c>
    </row>
    <row r="61" spans="1:12" x14ac:dyDescent="0.35">
      <c r="A61" t="s">
        <v>530</v>
      </c>
      <c r="B61" t="s">
        <v>531</v>
      </c>
      <c r="C61" t="s">
        <v>532</v>
      </c>
      <c r="D61" t="s">
        <v>533</v>
      </c>
      <c r="E61">
        <v>7</v>
      </c>
      <c r="G61" t="s">
        <v>534</v>
      </c>
      <c r="H61" t="s">
        <v>535</v>
      </c>
      <c r="I61">
        <v>2017</v>
      </c>
      <c r="J61" t="s">
        <v>536</v>
      </c>
      <c r="K61" t="s">
        <v>6</v>
      </c>
      <c r="L61" t="s">
        <v>537</v>
      </c>
    </row>
    <row r="62" spans="1:12" x14ac:dyDescent="0.35">
      <c r="A62" t="s">
        <v>538</v>
      </c>
      <c r="B62" t="s">
        <v>539</v>
      </c>
      <c r="C62" t="s">
        <v>540</v>
      </c>
      <c r="D62" t="s">
        <v>541</v>
      </c>
      <c r="E62">
        <v>7</v>
      </c>
      <c r="G62" t="s">
        <v>542</v>
      </c>
      <c r="H62" t="s">
        <v>543</v>
      </c>
      <c r="I62">
        <v>2018</v>
      </c>
      <c r="J62" t="s">
        <v>544</v>
      </c>
      <c r="K62" t="s">
        <v>6</v>
      </c>
      <c r="L62" t="s">
        <v>480</v>
      </c>
    </row>
    <row r="63" spans="1:12" x14ac:dyDescent="0.35">
      <c r="A63" t="s">
        <v>545</v>
      </c>
      <c r="B63" t="s">
        <v>546</v>
      </c>
      <c r="C63" t="s">
        <v>547</v>
      </c>
      <c r="D63" t="s">
        <v>548</v>
      </c>
      <c r="E63">
        <v>10</v>
      </c>
      <c r="F63">
        <v>9781509062300</v>
      </c>
      <c r="G63" t="s">
        <v>549</v>
      </c>
      <c r="H63" t="s">
        <v>550</v>
      </c>
      <c r="I63">
        <v>2017</v>
      </c>
      <c r="J63" t="s">
        <v>551</v>
      </c>
      <c r="K63" t="s">
        <v>6</v>
      </c>
      <c r="L63" t="s">
        <v>147</v>
      </c>
    </row>
    <row r="64" spans="1:12" x14ac:dyDescent="0.35">
      <c r="A64" t="s">
        <v>552</v>
      </c>
      <c r="B64" t="s">
        <v>553</v>
      </c>
      <c r="C64" t="s">
        <v>554</v>
      </c>
      <c r="D64" t="s">
        <v>555</v>
      </c>
      <c r="E64">
        <v>7</v>
      </c>
      <c r="G64" t="s">
        <v>556</v>
      </c>
      <c r="H64" t="s">
        <v>557</v>
      </c>
      <c r="I64">
        <v>2019</v>
      </c>
      <c r="J64" t="s">
        <v>558</v>
      </c>
      <c r="K64" t="s">
        <v>6</v>
      </c>
      <c r="L64" t="s">
        <v>155</v>
      </c>
    </row>
    <row r="65" spans="1:12" x14ac:dyDescent="0.35">
      <c r="A65" t="s">
        <v>559</v>
      </c>
      <c r="B65" t="s">
        <v>560</v>
      </c>
      <c r="C65" t="s">
        <v>561</v>
      </c>
      <c r="D65" t="s">
        <v>562</v>
      </c>
      <c r="E65">
        <v>10</v>
      </c>
      <c r="F65">
        <v>9781479988273</v>
      </c>
      <c r="G65" t="s">
        <v>563</v>
      </c>
      <c r="H65" t="s">
        <v>564</v>
      </c>
      <c r="I65">
        <v>2015</v>
      </c>
      <c r="J65" t="s">
        <v>565</v>
      </c>
      <c r="K65" t="s">
        <v>6</v>
      </c>
      <c r="L65" t="s">
        <v>217</v>
      </c>
    </row>
    <row r="66" spans="1:12" x14ac:dyDescent="0.35">
      <c r="A66" t="s">
        <v>566</v>
      </c>
      <c r="B66" t="s">
        <v>567</v>
      </c>
      <c r="C66" t="s">
        <v>568</v>
      </c>
      <c r="D66" t="s">
        <v>569</v>
      </c>
      <c r="E66">
        <v>10</v>
      </c>
      <c r="F66">
        <v>9781450308168</v>
      </c>
      <c r="G66" t="s">
        <v>570</v>
      </c>
      <c r="H66" t="s">
        <v>571</v>
      </c>
      <c r="I66">
        <v>2011</v>
      </c>
      <c r="J66" t="s">
        <v>572</v>
      </c>
      <c r="K66" t="s">
        <v>6</v>
      </c>
      <c r="L66" t="s">
        <v>573</v>
      </c>
    </row>
    <row r="67" spans="1:12" x14ac:dyDescent="0.35">
      <c r="A67" t="s">
        <v>574</v>
      </c>
      <c r="B67" t="s">
        <v>575</v>
      </c>
      <c r="C67" t="s">
        <v>576</v>
      </c>
      <c r="D67" t="s">
        <v>577</v>
      </c>
      <c r="E67">
        <v>7</v>
      </c>
      <c r="G67" t="s">
        <v>261</v>
      </c>
      <c r="H67" t="s">
        <v>578</v>
      </c>
      <c r="I67">
        <v>2013</v>
      </c>
      <c r="J67" t="s">
        <v>579</v>
      </c>
      <c r="K67" t="s">
        <v>6</v>
      </c>
      <c r="L67" t="s">
        <v>580</v>
      </c>
    </row>
    <row r="68" spans="1:12" x14ac:dyDescent="0.35">
      <c r="A68" t="s">
        <v>581</v>
      </c>
      <c r="B68" t="s">
        <v>582</v>
      </c>
      <c r="C68" t="s">
        <v>583</v>
      </c>
      <c r="D68" t="s">
        <v>584</v>
      </c>
      <c r="E68">
        <v>7</v>
      </c>
      <c r="F68">
        <v>9783642393440</v>
      </c>
      <c r="G68" t="s">
        <v>152</v>
      </c>
      <c r="H68" t="s">
        <v>585</v>
      </c>
      <c r="I68">
        <v>2013</v>
      </c>
      <c r="J68" t="s">
        <v>586</v>
      </c>
      <c r="K68" t="s">
        <v>6</v>
      </c>
      <c r="L68" t="s">
        <v>283</v>
      </c>
    </row>
    <row r="69" spans="1:12" x14ac:dyDescent="0.35">
      <c r="A69" t="s">
        <v>587</v>
      </c>
      <c r="B69" t="s">
        <v>588</v>
      </c>
      <c r="C69" t="s">
        <v>589</v>
      </c>
      <c r="D69" t="s">
        <v>590</v>
      </c>
      <c r="E69">
        <v>7</v>
      </c>
      <c r="F69">
        <v>9783642304477</v>
      </c>
      <c r="G69" t="s">
        <v>152</v>
      </c>
      <c r="H69" t="s">
        <v>591</v>
      </c>
      <c r="I69">
        <v>2012</v>
      </c>
      <c r="J69" t="s">
        <v>592</v>
      </c>
      <c r="K69" t="s">
        <v>6</v>
      </c>
      <c r="L69" t="s">
        <v>217</v>
      </c>
    </row>
    <row r="70" spans="1:12" x14ac:dyDescent="0.35">
      <c r="A70" t="s">
        <v>593</v>
      </c>
      <c r="B70" t="s">
        <v>594</v>
      </c>
      <c r="C70" t="s">
        <v>595</v>
      </c>
      <c r="D70" t="s">
        <v>596</v>
      </c>
      <c r="E70">
        <v>7</v>
      </c>
      <c r="G70" t="s">
        <v>597</v>
      </c>
      <c r="H70" t="s">
        <v>598</v>
      </c>
      <c r="I70">
        <v>2010</v>
      </c>
      <c r="J70" t="s">
        <v>599</v>
      </c>
      <c r="K70" t="s">
        <v>6</v>
      </c>
      <c r="L70" t="s">
        <v>600</v>
      </c>
    </row>
    <row r="71" spans="1:12" x14ac:dyDescent="0.35">
      <c r="A71" t="s">
        <v>601</v>
      </c>
      <c r="B71" t="s">
        <v>602</v>
      </c>
      <c r="C71" t="s">
        <v>603</v>
      </c>
      <c r="D71" t="s">
        <v>604</v>
      </c>
      <c r="E71">
        <v>10</v>
      </c>
      <c r="F71">
        <v>9780769544199</v>
      </c>
      <c r="G71" t="s">
        <v>605</v>
      </c>
      <c r="H71" t="s">
        <v>606</v>
      </c>
      <c r="I71">
        <v>2011</v>
      </c>
      <c r="J71" t="s">
        <v>607</v>
      </c>
      <c r="K71" t="s">
        <v>6</v>
      </c>
      <c r="L71" t="s">
        <v>480</v>
      </c>
    </row>
    <row r="72" spans="1:12" x14ac:dyDescent="0.35">
      <c r="A72" t="s">
        <v>608</v>
      </c>
      <c r="B72" t="s">
        <v>609</v>
      </c>
      <c r="C72" t="s">
        <v>610</v>
      </c>
      <c r="D72" t="s">
        <v>611</v>
      </c>
      <c r="E72">
        <v>10</v>
      </c>
      <c r="F72">
        <v>9781479909650</v>
      </c>
      <c r="G72" t="s">
        <v>612</v>
      </c>
      <c r="H72" t="s">
        <v>6</v>
      </c>
      <c r="I72">
        <v>2013</v>
      </c>
      <c r="J72" t="s">
        <v>613</v>
      </c>
      <c r="K72" t="s">
        <v>6</v>
      </c>
      <c r="L72" t="s">
        <v>337</v>
      </c>
    </row>
    <row r="73" spans="1:12" x14ac:dyDescent="0.35">
      <c r="A73" t="s">
        <v>614</v>
      </c>
      <c r="B73" t="s">
        <v>615</v>
      </c>
      <c r="C73" t="s">
        <v>616</v>
      </c>
      <c r="D73" t="s">
        <v>617</v>
      </c>
      <c r="E73">
        <v>10</v>
      </c>
      <c r="G73" t="s">
        <v>618</v>
      </c>
      <c r="H73" t="s">
        <v>6</v>
      </c>
      <c r="I73">
        <v>2016</v>
      </c>
      <c r="J73" t="s">
        <v>619</v>
      </c>
      <c r="K73" t="s">
        <v>6</v>
      </c>
      <c r="L73" t="s">
        <v>162</v>
      </c>
    </row>
    <row r="74" spans="1:12" x14ac:dyDescent="0.35">
      <c r="A74" t="s">
        <v>614</v>
      </c>
      <c r="B74" t="s">
        <v>620</v>
      </c>
      <c r="C74" t="s">
        <v>616</v>
      </c>
      <c r="D74" t="s">
        <v>617</v>
      </c>
      <c r="E74">
        <v>10</v>
      </c>
      <c r="G74" t="s">
        <v>621</v>
      </c>
      <c r="H74" t="s">
        <v>622</v>
      </c>
      <c r="I74">
        <v>2016</v>
      </c>
      <c r="J74" t="s">
        <v>623</v>
      </c>
      <c r="K74" t="s">
        <v>6</v>
      </c>
      <c r="L74" t="s">
        <v>283</v>
      </c>
    </row>
    <row r="75" spans="1:12" x14ac:dyDescent="0.35">
      <c r="A75" t="s">
        <v>624</v>
      </c>
      <c r="B75" t="s">
        <v>625</v>
      </c>
      <c r="C75" t="s">
        <v>626</v>
      </c>
      <c r="D75" t="s">
        <v>627</v>
      </c>
      <c r="E75">
        <v>7</v>
      </c>
      <c r="F75">
        <v>9783319986777</v>
      </c>
      <c r="G75" t="s">
        <v>207</v>
      </c>
      <c r="H75" t="s">
        <v>628</v>
      </c>
      <c r="I75">
        <v>2019</v>
      </c>
      <c r="J75" t="s">
        <v>629</v>
      </c>
      <c r="K75" t="s">
        <v>6</v>
      </c>
      <c r="L75" t="s">
        <v>162</v>
      </c>
    </row>
    <row r="76" spans="1:12" x14ac:dyDescent="0.35">
      <c r="A76" t="s">
        <v>630</v>
      </c>
      <c r="B76" t="s">
        <v>631</v>
      </c>
      <c r="C76" t="s">
        <v>632</v>
      </c>
      <c r="D76" t="s">
        <v>633</v>
      </c>
      <c r="E76">
        <v>7</v>
      </c>
      <c r="G76" t="s">
        <v>634</v>
      </c>
      <c r="H76" t="s">
        <v>6</v>
      </c>
      <c r="I76">
        <v>2017</v>
      </c>
      <c r="J76" t="s">
        <v>635</v>
      </c>
      <c r="K76" t="s">
        <v>6</v>
      </c>
      <c r="L76" t="s">
        <v>636</v>
      </c>
    </row>
    <row r="77" spans="1:12" x14ac:dyDescent="0.35">
      <c r="A77" t="s">
        <v>637</v>
      </c>
      <c r="B77" t="s">
        <v>638</v>
      </c>
      <c r="C77" t="s">
        <v>639</v>
      </c>
      <c r="D77" t="s">
        <v>640</v>
      </c>
      <c r="E77">
        <v>7</v>
      </c>
      <c r="F77">
        <v>9783319585086</v>
      </c>
      <c r="G77" t="s">
        <v>152</v>
      </c>
      <c r="H77" t="s">
        <v>641</v>
      </c>
      <c r="I77">
        <v>2017</v>
      </c>
      <c r="J77" t="s">
        <v>642</v>
      </c>
      <c r="K77" t="s">
        <v>6</v>
      </c>
      <c r="L77" t="s">
        <v>162</v>
      </c>
    </row>
    <row r="78" spans="1:12" x14ac:dyDescent="0.35">
      <c r="A78" t="s">
        <v>643</v>
      </c>
      <c r="B78" t="s">
        <v>644</v>
      </c>
      <c r="C78" t="s">
        <v>645</v>
      </c>
      <c r="D78" t="s">
        <v>646</v>
      </c>
      <c r="E78">
        <v>7</v>
      </c>
      <c r="G78" t="s">
        <v>647</v>
      </c>
      <c r="H78" t="s">
        <v>648</v>
      </c>
      <c r="I78">
        <v>2020</v>
      </c>
      <c r="J78" t="s">
        <v>649</v>
      </c>
      <c r="K78" t="s">
        <v>6</v>
      </c>
      <c r="L78" t="s">
        <v>162</v>
      </c>
    </row>
    <row r="79" spans="1:12" x14ac:dyDescent="0.35">
      <c r="A79" t="s">
        <v>650</v>
      </c>
      <c r="B79" t="s">
        <v>651</v>
      </c>
      <c r="C79" t="s">
        <v>652</v>
      </c>
      <c r="D79" t="s">
        <v>653</v>
      </c>
      <c r="E79">
        <v>10</v>
      </c>
      <c r="F79">
        <v>9781450366885</v>
      </c>
      <c r="G79" t="s">
        <v>288</v>
      </c>
      <c r="H79" t="s">
        <v>654</v>
      </c>
      <c r="I79">
        <v>2019</v>
      </c>
      <c r="J79" t="s">
        <v>655</v>
      </c>
      <c r="K79" t="s">
        <v>6</v>
      </c>
      <c r="L79" t="s">
        <v>155</v>
      </c>
    </row>
    <row r="80" spans="1:12" x14ac:dyDescent="0.35">
      <c r="A80" t="s">
        <v>656</v>
      </c>
      <c r="B80" t="s">
        <v>657</v>
      </c>
      <c r="C80" t="s">
        <v>658</v>
      </c>
      <c r="D80" t="s">
        <v>659</v>
      </c>
      <c r="E80">
        <v>7</v>
      </c>
      <c r="F80">
        <v>9783030351656</v>
      </c>
      <c r="G80" t="s">
        <v>152</v>
      </c>
      <c r="H80" t="s">
        <v>660</v>
      </c>
      <c r="I80">
        <v>2019</v>
      </c>
      <c r="J80" t="s">
        <v>661</v>
      </c>
      <c r="K80" t="s">
        <v>6</v>
      </c>
      <c r="L80" t="s">
        <v>162</v>
      </c>
    </row>
    <row r="81" spans="1:12" x14ac:dyDescent="0.35">
      <c r="A81" t="s">
        <v>662</v>
      </c>
      <c r="B81" t="s">
        <v>663</v>
      </c>
      <c r="C81" t="s">
        <v>664</v>
      </c>
      <c r="D81" t="s">
        <v>665</v>
      </c>
      <c r="E81">
        <v>7</v>
      </c>
      <c r="G81" t="s">
        <v>666</v>
      </c>
      <c r="H81" t="s">
        <v>667</v>
      </c>
      <c r="I81">
        <v>2017</v>
      </c>
      <c r="J81" t="s">
        <v>668</v>
      </c>
      <c r="K81" t="s">
        <v>6</v>
      </c>
      <c r="L81" t="s">
        <v>217</v>
      </c>
    </row>
    <row r="82" spans="1:12" x14ac:dyDescent="0.35">
      <c r="A82" t="s">
        <v>669</v>
      </c>
      <c r="B82" t="s">
        <v>670</v>
      </c>
      <c r="C82" t="s">
        <v>6</v>
      </c>
      <c r="D82" t="s">
        <v>671</v>
      </c>
      <c r="E82">
        <v>7</v>
      </c>
      <c r="G82" t="s">
        <v>672</v>
      </c>
      <c r="H82" t="s">
        <v>673</v>
      </c>
      <c r="I82">
        <v>2014</v>
      </c>
      <c r="J82" t="s">
        <v>674</v>
      </c>
      <c r="K82" t="s">
        <v>6</v>
      </c>
      <c r="L82" t="s">
        <v>675</v>
      </c>
    </row>
    <row r="83" spans="1:12" x14ac:dyDescent="0.35">
      <c r="A83" t="s">
        <v>676</v>
      </c>
      <c r="B83" t="s">
        <v>677</v>
      </c>
      <c r="C83" t="s">
        <v>678</v>
      </c>
      <c r="D83" t="s">
        <v>679</v>
      </c>
      <c r="E83">
        <v>10</v>
      </c>
      <c r="F83">
        <v>9781538693469</v>
      </c>
      <c r="G83" t="s">
        <v>680</v>
      </c>
      <c r="H83" t="s">
        <v>681</v>
      </c>
      <c r="I83">
        <v>2019</v>
      </c>
      <c r="J83" t="s">
        <v>682</v>
      </c>
      <c r="K83" t="s">
        <v>6</v>
      </c>
      <c r="L83" t="s">
        <v>162</v>
      </c>
    </row>
    <row r="84" spans="1:12" x14ac:dyDescent="0.35">
      <c r="A84" t="s">
        <v>683</v>
      </c>
      <c r="B84" t="s">
        <v>684</v>
      </c>
      <c r="C84" t="s">
        <v>685</v>
      </c>
      <c r="D84" t="s">
        <v>686</v>
      </c>
      <c r="E84">
        <v>10</v>
      </c>
      <c r="F84">
        <v>9781450358903</v>
      </c>
      <c r="G84" t="s">
        <v>687</v>
      </c>
      <c r="H84" t="s">
        <v>688</v>
      </c>
      <c r="I84">
        <v>2019</v>
      </c>
      <c r="J84" t="s">
        <v>689</v>
      </c>
      <c r="K84" t="s">
        <v>6</v>
      </c>
      <c r="L84" t="s">
        <v>155</v>
      </c>
    </row>
    <row r="85" spans="1:12" x14ac:dyDescent="0.35">
      <c r="A85" t="s">
        <v>690</v>
      </c>
      <c r="B85" t="s">
        <v>691</v>
      </c>
      <c r="C85" t="s">
        <v>6</v>
      </c>
      <c r="D85" t="s">
        <v>692</v>
      </c>
      <c r="E85">
        <v>7</v>
      </c>
      <c r="G85" t="s">
        <v>693</v>
      </c>
      <c r="H85" t="s">
        <v>6</v>
      </c>
      <c r="I85">
        <v>2017</v>
      </c>
      <c r="J85" t="s">
        <v>694</v>
      </c>
      <c r="K85" t="s">
        <v>6</v>
      </c>
      <c r="L85" t="s">
        <v>695</v>
      </c>
    </row>
    <row r="86" spans="1:12" x14ac:dyDescent="0.35">
      <c r="A86" t="s">
        <v>696</v>
      </c>
      <c r="B86" t="s">
        <v>697</v>
      </c>
      <c r="C86" t="s">
        <v>698</v>
      </c>
      <c r="D86" t="s">
        <v>699</v>
      </c>
      <c r="E86">
        <v>10</v>
      </c>
      <c r="F86">
        <v>9781509053001</v>
      </c>
      <c r="G86" t="s">
        <v>700</v>
      </c>
      <c r="H86" t="s">
        <v>701</v>
      </c>
      <c r="I86">
        <v>2017</v>
      </c>
      <c r="J86" t="s">
        <v>702</v>
      </c>
      <c r="K86" t="s">
        <v>6</v>
      </c>
      <c r="L86" t="s">
        <v>703</v>
      </c>
    </row>
    <row r="87" spans="1:12" x14ac:dyDescent="0.35">
      <c r="A87" t="s">
        <v>704</v>
      </c>
      <c r="B87" t="s">
        <v>705</v>
      </c>
      <c r="C87" t="s">
        <v>706</v>
      </c>
      <c r="D87" t="s">
        <v>707</v>
      </c>
      <c r="E87">
        <v>7</v>
      </c>
      <c r="F87">
        <v>9783319474397</v>
      </c>
      <c r="G87" t="s">
        <v>152</v>
      </c>
      <c r="H87" t="s">
        <v>708</v>
      </c>
      <c r="I87">
        <v>2016</v>
      </c>
      <c r="J87" t="s">
        <v>709</v>
      </c>
      <c r="K87" t="s">
        <v>6</v>
      </c>
      <c r="L87" t="s">
        <v>217</v>
      </c>
    </row>
    <row r="88" spans="1:12" x14ac:dyDescent="0.35">
      <c r="A88" t="s">
        <v>710</v>
      </c>
      <c r="B88" t="s">
        <v>711</v>
      </c>
      <c r="C88" t="s">
        <v>712</v>
      </c>
      <c r="D88" t="s">
        <v>713</v>
      </c>
      <c r="E88">
        <v>7</v>
      </c>
      <c r="G88" t="s">
        <v>542</v>
      </c>
      <c r="H88" t="s">
        <v>6</v>
      </c>
      <c r="I88">
        <v>2021</v>
      </c>
      <c r="J88" t="s">
        <v>714</v>
      </c>
      <c r="K88" t="s">
        <v>6</v>
      </c>
      <c r="L88" t="s">
        <v>162</v>
      </c>
    </row>
    <row r="89" spans="1:12" x14ac:dyDescent="0.35">
      <c r="A89" t="s">
        <v>715</v>
      </c>
      <c r="B89" t="s">
        <v>716</v>
      </c>
      <c r="C89" t="s">
        <v>717</v>
      </c>
      <c r="D89" t="s">
        <v>718</v>
      </c>
      <c r="E89">
        <v>10</v>
      </c>
      <c r="F89">
        <v>9781538679425</v>
      </c>
      <c r="G89" t="s">
        <v>719</v>
      </c>
      <c r="H89" t="s">
        <v>720</v>
      </c>
      <c r="I89">
        <v>2019</v>
      </c>
      <c r="J89" t="s">
        <v>721</v>
      </c>
      <c r="K89" t="s">
        <v>6</v>
      </c>
      <c r="L89" t="s">
        <v>162</v>
      </c>
    </row>
    <row r="90" spans="1:12" x14ac:dyDescent="0.35">
      <c r="A90" t="s">
        <v>722</v>
      </c>
      <c r="B90" t="s">
        <v>723</v>
      </c>
      <c r="C90" t="s">
        <v>724</v>
      </c>
      <c r="D90" t="s">
        <v>725</v>
      </c>
      <c r="E90">
        <v>10</v>
      </c>
      <c r="F90">
        <v>9781605584034</v>
      </c>
      <c r="G90" t="s">
        <v>726</v>
      </c>
      <c r="H90" t="s">
        <v>727</v>
      </c>
      <c r="I90">
        <v>2009</v>
      </c>
      <c r="J90" t="s">
        <v>728</v>
      </c>
      <c r="K90" t="s">
        <v>6</v>
      </c>
      <c r="L90" t="s">
        <v>729</v>
      </c>
    </row>
    <row r="91" spans="1:12" x14ac:dyDescent="0.35">
      <c r="A91" t="s">
        <v>730</v>
      </c>
      <c r="B91" t="s">
        <v>731</v>
      </c>
      <c r="C91" t="s">
        <v>732</v>
      </c>
      <c r="D91" t="s">
        <v>733</v>
      </c>
      <c r="E91">
        <v>10</v>
      </c>
      <c r="F91">
        <v>9781538617106</v>
      </c>
      <c r="G91" t="s">
        <v>734</v>
      </c>
      <c r="H91" t="s">
        <v>735</v>
      </c>
      <c r="I91">
        <v>2017</v>
      </c>
      <c r="J91" t="s">
        <v>736</v>
      </c>
      <c r="K91" t="s">
        <v>6</v>
      </c>
      <c r="L91" t="s">
        <v>283</v>
      </c>
    </row>
    <row r="92" spans="1:12" x14ac:dyDescent="0.35">
      <c r="A92" t="s">
        <v>737</v>
      </c>
      <c r="B92" t="s">
        <v>738</v>
      </c>
      <c r="C92" t="s">
        <v>739</v>
      </c>
      <c r="D92" t="s">
        <v>740</v>
      </c>
      <c r="E92">
        <v>7</v>
      </c>
      <c r="G92" t="s">
        <v>741</v>
      </c>
      <c r="H92" t="s">
        <v>742</v>
      </c>
      <c r="I92">
        <v>2017</v>
      </c>
      <c r="J92" t="s">
        <v>743</v>
      </c>
      <c r="K92" t="s">
        <v>6</v>
      </c>
      <c r="L92" t="s">
        <v>744</v>
      </c>
    </row>
    <row r="93" spans="1:12" x14ac:dyDescent="0.35">
      <c r="A93" t="s">
        <v>745</v>
      </c>
      <c r="B93" t="s">
        <v>746</v>
      </c>
      <c r="C93" t="s">
        <v>747</v>
      </c>
      <c r="D93" t="s">
        <v>748</v>
      </c>
      <c r="E93">
        <v>7</v>
      </c>
      <c r="G93" t="s">
        <v>749</v>
      </c>
      <c r="H93" t="s">
        <v>750</v>
      </c>
      <c r="I93">
        <v>2012</v>
      </c>
      <c r="J93" t="s">
        <v>751</v>
      </c>
      <c r="K93" t="s">
        <v>6</v>
      </c>
      <c r="L93" t="s">
        <v>323</v>
      </c>
    </row>
    <row r="94" spans="1:12" x14ac:dyDescent="0.35">
      <c r="A94" t="s">
        <v>752</v>
      </c>
      <c r="B94" t="s">
        <v>753</v>
      </c>
      <c r="C94" t="s">
        <v>754</v>
      </c>
      <c r="D94" t="s">
        <v>755</v>
      </c>
      <c r="E94">
        <v>10</v>
      </c>
      <c r="F94">
        <v>9781450348577</v>
      </c>
      <c r="G94" t="s">
        <v>308</v>
      </c>
      <c r="H94" t="s">
        <v>756</v>
      </c>
      <c r="I94">
        <v>2017</v>
      </c>
      <c r="J94" t="s">
        <v>757</v>
      </c>
      <c r="K94" t="s">
        <v>6</v>
      </c>
      <c r="L94" t="s">
        <v>162</v>
      </c>
    </row>
    <row r="95" spans="1:12" x14ac:dyDescent="0.35">
      <c r="A95" t="s">
        <v>758</v>
      </c>
      <c r="B95" t="s">
        <v>759</v>
      </c>
      <c r="C95" t="s">
        <v>760</v>
      </c>
      <c r="D95" t="s">
        <v>761</v>
      </c>
      <c r="E95">
        <v>10</v>
      </c>
      <c r="F95">
        <v>9781728145334</v>
      </c>
      <c r="G95" t="s">
        <v>762</v>
      </c>
      <c r="H95" t="s">
        <v>763</v>
      </c>
      <c r="I95">
        <v>2020</v>
      </c>
      <c r="J95" t="s">
        <v>764</v>
      </c>
      <c r="K95" t="s">
        <v>6</v>
      </c>
      <c r="L95" t="s">
        <v>217</v>
      </c>
    </row>
    <row r="96" spans="1:12" x14ac:dyDescent="0.35">
      <c r="A96" t="s">
        <v>765</v>
      </c>
      <c r="B96" t="s">
        <v>766</v>
      </c>
      <c r="C96" t="s">
        <v>767</v>
      </c>
      <c r="D96" t="s">
        <v>761</v>
      </c>
      <c r="E96">
        <v>7</v>
      </c>
      <c r="G96" t="s">
        <v>369</v>
      </c>
      <c r="H96" t="s">
        <v>768</v>
      </c>
      <c r="I96">
        <v>2021</v>
      </c>
      <c r="J96" t="s">
        <v>769</v>
      </c>
      <c r="K96" t="s">
        <v>6</v>
      </c>
      <c r="L96" t="s">
        <v>283</v>
      </c>
    </row>
    <row r="97" spans="1:12" x14ac:dyDescent="0.35">
      <c r="A97" t="s">
        <v>770</v>
      </c>
      <c r="B97" t="s">
        <v>771</v>
      </c>
      <c r="C97" t="s">
        <v>772</v>
      </c>
      <c r="D97" t="s">
        <v>773</v>
      </c>
      <c r="E97">
        <v>10</v>
      </c>
      <c r="F97">
        <v>9781728168074</v>
      </c>
      <c r="G97" t="s">
        <v>774</v>
      </c>
      <c r="H97" t="s">
        <v>775</v>
      </c>
      <c r="I97">
        <v>2020</v>
      </c>
      <c r="J97" t="s">
        <v>776</v>
      </c>
      <c r="K97" t="s">
        <v>6</v>
      </c>
      <c r="L97" t="s">
        <v>217</v>
      </c>
    </row>
    <row r="98" spans="1:12" x14ac:dyDescent="0.35">
      <c r="A98" t="s">
        <v>777</v>
      </c>
      <c r="B98" t="s">
        <v>778</v>
      </c>
      <c r="C98" t="s">
        <v>779</v>
      </c>
      <c r="D98" t="s">
        <v>780</v>
      </c>
      <c r="E98">
        <v>7</v>
      </c>
      <c r="F98">
        <v>9783642407925</v>
      </c>
      <c r="G98" t="s">
        <v>152</v>
      </c>
      <c r="H98" t="s">
        <v>781</v>
      </c>
      <c r="I98">
        <v>2013</v>
      </c>
      <c r="J98" t="s">
        <v>782</v>
      </c>
      <c r="K98" t="s">
        <v>6</v>
      </c>
      <c r="L98" t="s">
        <v>402</v>
      </c>
    </row>
    <row r="99" spans="1:12" x14ac:dyDescent="0.35">
      <c r="A99" t="s">
        <v>783</v>
      </c>
      <c r="B99" t="s">
        <v>784</v>
      </c>
      <c r="C99" t="s">
        <v>785</v>
      </c>
      <c r="D99" t="s">
        <v>786</v>
      </c>
      <c r="E99">
        <v>10</v>
      </c>
      <c r="F99">
        <v>9781728118840</v>
      </c>
      <c r="G99" t="s">
        <v>762</v>
      </c>
      <c r="H99" t="s">
        <v>6</v>
      </c>
      <c r="I99">
        <v>2019</v>
      </c>
      <c r="J99" t="s">
        <v>787</v>
      </c>
      <c r="K99" t="s">
        <v>6</v>
      </c>
      <c r="L99" t="s">
        <v>162</v>
      </c>
    </row>
    <row r="100" spans="1:12" x14ac:dyDescent="0.35">
      <c r="A100" t="s">
        <v>788</v>
      </c>
      <c r="B100" t="s">
        <v>789</v>
      </c>
      <c r="C100" t="s">
        <v>6</v>
      </c>
      <c r="D100" t="s">
        <v>790</v>
      </c>
      <c r="E100">
        <v>7</v>
      </c>
      <c r="G100" t="s">
        <v>791</v>
      </c>
      <c r="H100" t="s">
        <v>792</v>
      </c>
      <c r="I100">
        <v>2016</v>
      </c>
      <c r="J100" t="s">
        <v>793</v>
      </c>
      <c r="K100" t="s">
        <v>6</v>
      </c>
      <c r="L100" t="s">
        <v>217</v>
      </c>
    </row>
    <row r="101" spans="1:12" x14ac:dyDescent="0.35">
      <c r="A101" t="s">
        <v>794</v>
      </c>
      <c r="B101" t="s">
        <v>795</v>
      </c>
      <c r="C101" t="s">
        <v>796</v>
      </c>
      <c r="D101" t="s">
        <v>797</v>
      </c>
      <c r="E101">
        <v>10</v>
      </c>
      <c r="F101">
        <v>9789860491029</v>
      </c>
      <c r="G101" t="s">
        <v>798</v>
      </c>
      <c r="H101" t="s">
        <v>6</v>
      </c>
      <c r="I101">
        <v>2016</v>
      </c>
      <c r="J101" t="s">
        <v>799</v>
      </c>
      <c r="K101" t="s">
        <v>6</v>
      </c>
      <c r="L101" t="s">
        <v>480</v>
      </c>
    </row>
    <row r="102" spans="1:12" x14ac:dyDescent="0.35">
      <c r="A102" t="s">
        <v>800</v>
      </c>
      <c r="B102" t="s">
        <v>801</v>
      </c>
      <c r="C102" t="s">
        <v>802</v>
      </c>
      <c r="D102" t="s">
        <v>803</v>
      </c>
      <c r="E102">
        <v>10</v>
      </c>
      <c r="F102">
        <v>9781450372176</v>
      </c>
      <c r="G102" t="s">
        <v>194</v>
      </c>
      <c r="H102" t="s">
        <v>6</v>
      </c>
      <c r="I102">
        <v>2019</v>
      </c>
      <c r="J102" t="s">
        <v>804</v>
      </c>
      <c r="K102" t="s">
        <v>6</v>
      </c>
      <c r="L102" t="s">
        <v>217</v>
      </c>
    </row>
    <row r="103" spans="1:12" x14ac:dyDescent="0.35">
      <c r="A103" t="s">
        <v>805</v>
      </c>
      <c r="B103" t="s">
        <v>806</v>
      </c>
      <c r="C103" t="s">
        <v>807</v>
      </c>
      <c r="D103" t="s">
        <v>808</v>
      </c>
      <c r="E103">
        <v>7</v>
      </c>
      <c r="F103">
        <v>9783030669058</v>
      </c>
      <c r="G103" t="s">
        <v>152</v>
      </c>
      <c r="H103" t="s">
        <v>809</v>
      </c>
      <c r="I103">
        <v>2021</v>
      </c>
      <c r="J103" t="s">
        <v>810</v>
      </c>
      <c r="K103" t="s">
        <v>6</v>
      </c>
      <c r="L103" t="s">
        <v>162</v>
      </c>
    </row>
    <row r="104" spans="1:12" x14ac:dyDescent="0.35">
      <c r="A104" t="s">
        <v>811</v>
      </c>
      <c r="B104" t="s">
        <v>812</v>
      </c>
      <c r="C104" t="s">
        <v>813</v>
      </c>
      <c r="D104" t="s">
        <v>814</v>
      </c>
      <c r="E104">
        <v>10</v>
      </c>
      <c r="F104">
        <v>9781450388078</v>
      </c>
      <c r="G104" t="s">
        <v>194</v>
      </c>
      <c r="H104" t="s">
        <v>6</v>
      </c>
      <c r="I104">
        <v>2020</v>
      </c>
      <c r="J104" t="s">
        <v>815</v>
      </c>
      <c r="K104" t="s">
        <v>6</v>
      </c>
      <c r="L104" t="s">
        <v>162</v>
      </c>
    </row>
    <row r="105" spans="1:12" x14ac:dyDescent="0.35">
      <c r="A105" t="s">
        <v>816</v>
      </c>
      <c r="B105" t="s">
        <v>817</v>
      </c>
      <c r="C105" t="s">
        <v>818</v>
      </c>
      <c r="D105" t="s">
        <v>819</v>
      </c>
      <c r="E105">
        <v>7</v>
      </c>
      <c r="G105" t="s">
        <v>820</v>
      </c>
      <c r="H105" t="s">
        <v>821</v>
      </c>
      <c r="I105">
        <v>2014</v>
      </c>
      <c r="J105" t="s">
        <v>822</v>
      </c>
      <c r="K105" t="s">
        <v>6</v>
      </c>
      <c r="L105" t="s">
        <v>480</v>
      </c>
    </row>
    <row r="106" spans="1:12" x14ac:dyDescent="0.35">
      <c r="A106" t="s">
        <v>823</v>
      </c>
      <c r="B106" t="s">
        <v>824</v>
      </c>
      <c r="C106" t="s">
        <v>825</v>
      </c>
      <c r="D106" t="s">
        <v>826</v>
      </c>
      <c r="E106">
        <v>10</v>
      </c>
      <c r="F106">
        <v>9780769542621</v>
      </c>
      <c r="G106" t="s">
        <v>827</v>
      </c>
      <c r="H106" t="s">
        <v>828</v>
      </c>
      <c r="I106">
        <v>2010</v>
      </c>
      <c r="J106" t="s">
        <v>829</v>
      </c>
      <c r="K106" t="s">
        <v>6</v>
      </c>
      <c r="L106" t="s">
        <v>147</v>
      </c>
    </row>
    <row r="107" spans="1:12" x14ac:dyDescent="0.35">
      <c r="A107" t="s">
        <v>830</v>
      </c>
      <c r="B107" t="s">
        <v>831</v>
      </c>
      <c r="C107" t="s">
        <v>832</v>
      </c>
      <c r="D107" t="s">
        <v>833</v>
      </c>
      <c r="E107">
        <v>7</v>
      </c>
      <c r="G107" t="s">
        <v>749</v>
      </c>
      <c r="H107" t="s">
        <v>834</v>
      </c>
      <c r="I107">
        <v>2014</v>
      </c>
      <c r="J107" t="s">
        <v>835</v>
      </c>
      <c r="K107" t="s">
        <v>6</v>
      </c>
      <c r="L107" t="s">
        <v>836</v>
      </c>
    </row>
    <row r="108" spans="1:12" x14ac:dyDescent="0.35">
      <c r="A108" t="s">
        <v>837</v>
      </c>
      <c r="B108" t="s">
        <v>838</v>
      </c>
      <c r="C108" t="s">
        <v>6</v>
      </c>
      <c r="D108" t="s">
        <v>839</v>
      </c>
      <c r="E108">
        <v>7</v>
      </c>
      <c r="G108" t="s">
        <v>840</v>
      </c>
      <c r="H108" t="s">
        <v>6</v>
      </c>
      <c r="I108">
        <v>2021</v>
      </c>
      <c r="J108" t="s">
        <v>841</v>
      </c>
      <c r="K108" t="s">
        <v>6</v>
      </c>
      <c r="L108" t="s">
        <v>217</v>
      </c>
    </row>
    <row r="109" spans="1:12" x14ac:dyDescent="0.35">
      <c r="A109" t="s">
        <v>842</v>
      </c>
      <c r="B109" t="s">
        <v>843</v>
      </c>
      <c r="C109" t="s">
        <v>844</v>
      </c>
      <c r="D109" t="s">
        <v>845</v>
      </c>
      <c r="E109">
        <v>10</v>
      </c>
      <c r="F109">
        <v>9781509058129</v>
      </c>
      <c r="G109" t="s">
        <v>846</v>
      </c>
      <c r="H109" t="s">
        <v>847</v>
      </c>
      <c r="I109">
        <v>2017</v>
      </c>
      <c r="J109" t="s">
        <v>848</v>
      </c>
      <c r="K109" t="s">
        <v>6</v>
      </c>
      <c r="L109" t="s">
        <v>217</v>
      </c>
    </row>
    <row r="110" spans="1:12" x14ac:dyDescent="0.35">
      <c r="A110" t="s">
        <v>849</v>
      </c>
      <c r="B110" t="s">
        <v>850</v>
      </c>
      <c r="C110" t="s">
        <v>851</v>
      </c>
      <c r="D110" t="s">
        <v>852</v>
      </c>
      <c r="E110">
        <v>10</v>
      </c>
      <c r="F110">
        <v>9781509060580</v>
      </c>
      <c r="G110" t="s">
        <v>853</v>
      </c>
      <c r="H110" t="s">
        <v>854</v>
      </c>
      <c r="I110">
        <v>2017</v>
      </c>
      <c r="J110" t="s">
        <v>855</v>
      </c>
      <c r="K110" t="s">
        <v>6</v>
      </c>
      <c r="L110" t="s">
        <v>217</v>
      </c>
    </row>
    <row r="111" spans="1:12" x14ac:dyDescent="0.35">
      <c r="A111" t="s">
        <v>856</v>
      </c>
      <c r="B111" t="s">
        <v>857</v>
      </c>
      <c r="C111" t="s">
        <v>858</v>
      </c>
      <c r="D111" t="s">
        <v>859</v>
      </c>
      <c r="E111">
        <v>7</v>
      </c>
      <c r="F111">
        <v>9783030300326</v>
      </c>
      <c r="G111" t="s">
        <v>152</v>
      </c>
      <c r="H111" t="s">
        <v>860</v>
      </c>
      <c r="I111">
        <v>2019</v>
      </c>
      <c r="J111" t="s">
        <v>861</v>
      </c>
      <c r="K111" t="s">
        <v>6</v>
      </c>
      <c r="L111" t="s">
        <v>162</v>
      </c>
    </row>
    <row r="112" spans="1:12" x14ac:dyDescent="0.35">
      <c r="A112" t="s">
        <v>862</v>
      </c>
      <c r="B112" t="s">
        <v>863</v>
      </c>
      <c r="C112" t="s">
        <v>864</v>
      </c>
      <c r="D112" t="s">
        <v>865</v>
      </c>
      <c r="E112">
        <v>7</v>
      </c>
      <c r="F112">
        <v>9783030419127</v>
      </c>
      <c r="G112" t="s">
        <v>866</v>
      </c>
      <c r="H112" t="s">
        <v>867</v>
      </c>
      <c r="I112">
        <v>2020</v>
      </c>
      <c r="J112" t="s">
        <v>868</v>
      </c>
      <c r="K112" t="s">
        <v>6</v>
      </c>
      <c r="L112" t="s">
        <v>217</v>
      </c>
    </row>
    <row r="113" spans="1:12" x14ac:dyDescent="0.35">
      <c r="A113" t="s">
        <v>869</v>
      </c>
      <c r="B113" t="s">
        <v>870</v>
      </c>
      <c r="C113" t="s">
        <v>871</v>
      </c>
      <c r="D113" t="s">
        <v>872</v>
      </c>
      <c r="E113">
        <v>7</v>
      </c>
      <c r="G113" t="s">
        <v>144</v>
      </c>
      <c r="H113" t="s">
        <v>873</v>
      </c>
      <c r="I113">
        <v>2016</v>
      </c>
      <c r="J113" t="s">
        <v>874</v>
      </c>
      <c r="K113" t="s">
        <v>6</v>
      </c>
      <c r="L113" t="s">
        <v>875</v>
      </c>
    </row>
    <row r="114" spans="1:12" x14ac:dyDescent="0.35">
      <c r="A114" t="s">
        <v>876</v>
      </c>
      <c r="B114" t="s">
        <v>877</v>
      </c>
      <c r="C114" t="s">
        <v>6</v>
      </c>
      <c r="D114" t="s">
        <v>878</v>
      </c>
      <c r="E114">
        <v>7</v>
      </c>
      <c r="G114" t="s">
        <v>879</v>
      </c>
      <c r="H114" t="s">
        <v>880</v>
      </c>
      <c r="I114">
        <v>2016</v>
      </c>
      <c r="J114" t="s">
        <v>881</v>
      </c>
      <c r="K114" t="s">
        <v>6</v>
      </c>
      <c r="L114" t="s">
        <v>162</v>
      </c>
    </row>
    <row r="115" spans="1:12" x14ac:dyDescent="0.35">
      <c r="A115" t="s">
        <v>882</v>
      </c>
      <c r="B115" t="s">
        <v>883</v>
      </c>
      <c r="C115" t="s">
        <v>884</v>
      </c>
      <c r="D115" t="s">
        <v>885</v>
      </c>
      <c r="E115">
        <v>7</v>
      </c>
      <c r="G115" t="s">
        <v>459</v>
      </c>
      <c r="H115" t="s">
        <v>886</v>
      </c>
      <c r="I115">
        <v>2013</v>
      </c>
      <c r="J115" t="s">
        <v>887</v>
      </c>
      <c r="K115" t="s">
        <v>6</v>
      </c>
      <c r="L115" t="s">
        <v>283</v>
      </c>
    </row>
    <row r="116" spans="1:12" x14ac:dyDescent="0.35">
      <c r="A116" t="s">
        <v>888</v>
      </c>
      <c r="B116" t="s">
        <v>889</v>
      </c>
      <c r="C116" t="s">
        <v>890</v>
      </c>
      <c r="D116" t="s">
        <v>891</v>
      </c>
      <c r="E116">
        <v>7</v>
      </c>
      <c r="F116">
        <v>9783319667140</v>
      </c>
      <c r="G116" t="s">
        <v>152</v>
      </c>
      <c r="H116" t="s">
        <v>892</v>
      </c>
      <c r="I116">
        <v>2017</v>
      </c>
      <c r="J116" t="s">
        <v>893</v>
      </c>
      <c r="K116" t="s">
        <v>6</v>
      </c>
      <c r="L116" t="s">
        <v>217</v>
      </c>
    </row>
    <row r="117" spans="1:12" x14ac:dyDescent="0.35">
      <c r="A117" t="s">
        <v>894</v>
      </c>
      <c r="B117" t="s">
        <v>895</v>
      </c>
      <c r="C117" t="s">
        <v>896</v>
      </c>
      <c r="D117" t="s">
        <v>891</v>
      </c>
      <c r="E117">
        <v>10</v>
      </c>
      <c r="F117">
        <v>9789897583308</v>
      </c>
      <c r="G117" t="s">
        <v>897</v>
      </c>
      <c r="H117" t="s">
        <v>898</v>
      </c>
      <c r="I117">
        <v>2018</v>
      </c>
      <c r="J117" t="s">
        <v>899</v>
      </c>
      <c r="K117" t="s">
        <v>6</v>
      </c>
      <c r="L117" t="s">
        <v>162</v>
      </c>
    </row>
    <row r="118" spans="1:12" x14ac:dyDescent="0.35">
      <c r="A118" t="s">
        <v>900</v>
      </c>
      <c r="B118" t="s">
        <v>901</v>
      </c>
      <c r="C118" t="s">
        <v>902</v>
      </c>
      <c r="D118" t="s">
        <v>903</v>
      </c>
      <c r="E118">
        <v>7</v>
      </c>
      <c r="G118" t="s">
        <v>261</v>
      </c>
      <c r="H118" t="s">
        <v>6</v>
      </c>
      <c r="I118">
        <v>2019</v>
      </c>
      <c r="J118" t="s">
        <v>904</v>
      </c>
      <c r="K118" t="s">
        <v>6</v>
      </c>
      <c r="L118" t="s">
        <v>162</v>
      </c>
    </row>
    <row r="119" spans="1:12" x14ac:dyDescent="0.35">
      <c r="A119" t="s">
        <v>905</v>
      </c>
      <c r="B119" t="s">
        <v>906</v>
      </c>
      <c r="C119" t="s">
        <v>907</v>
      </c>
      <c r="D119" t="s">
        <v>908</v>
      </c>
      <c r="E119">
        <v>10</v>
      </c>
      <c r="F119">
        <v>9780954901684</v>
      </c>
      <c r="G119" t="s">
        <v>909</v>
      </c>
      <c r="H119" t="s">
        <v>910</v>
      </c>
      <c r="I119">
        <v>2010</v>
      </c>
      <c r="J119" t="s">
        <v>911</v>
      </c>
      <c r="K119" t="s">
        <v>6</v>
      </c>
      <c r="L119" t="s">
        <v>162</v>
      </c>
    </row>
    <row r="120" spans="1:12" x14ac:dyDescent="0.35">
      <c r="A120" t="s">
        <v>912</v>
      </c>
      <c r="B120" t="s">
        <v>913</v>
      </c>
      <c r="C120" t="s">
        <v>914</v>
      </c>
      <c r="D120" t="s">
        <v>915</v>
      </c>
      <c r="E120">
        <v>10</v>
      </c>
      <c r="F120">
        <v>9781450314107</v>
      </c>
      <c r="G120" t="s">
        <v>308</v>
      </c>
      <c r="H120" t="s">
        <v>6</v>
      </c>
      <c r="I120">
        <v>2012</v>
      </c>
      <c r="J120" t="s">
        <v>916</v>
      </c>
      <c r="K120" t="s">
        <v>6</v>
      </c>
      <c r="L120" t="s">
        <v>917</v>
      </c>
    </row>
    <row r="121" spans="1:12" x14ac:dyDescent="0.35">
      <c r="A121" t="s">
        <v>918</v>
      </c>
      <c r="B121" t="s">
        <v>919</v>
      </c>
      <c r="C121" t="s">
        <v>920</v>
      </c>
      <c r="D121" t="s">
        <v>921</v>
      </c>
      <c r="E121">
        <v>7</v>
      </c>
      <c r="G121" t="s">
        <v>922</v>
      </c>
      <c r="H121" t="s">
        <v>923</v>
      </c>
      <c r="I121">
        <v>2021</v>
      </c>
      <c r="J121" t="s">
        <v>924</v>
      </c>
      <c r="K121" t="s">
        <v>6</v>
      </c>
      <c r="L121" t="s">
        <v>162</v>
      </c>
    </row>
    <row r="122" spans="1:12" x14ac:dyDescent="0.35">
      <c r="A122" t="s">
        <v>925</v>
      </c>
      <c r="B122" t="s">
        <v>926</v>
      </c>
      <c r="C122" t="s">
        <v>927</v>
      </c>
      <c r="D122" t="s">
        <v>928</v>
      </c>
      <c r="E122">
        <v>7</v>
      </c>
      <c r="G122" t="s">
        <v>929</v>
      </c>
      <c r="H122" t="s">
        <v>930</v>
      </c>
      <c r="I122">
        <v>2017</v>
      </c>
      <c r="J122" t="s">
        <v>931</v>
      </c>
      <c r="K122" t="s">
        <v>6</v>
      </c>
      <c r="L122" t="s">
        <v>480</v>
      </c>
    </row>
    <row r="123" spans="1:12" x14ac:dyDescent="0.35">
      <c r="A123" t="s">
        <v>932</v>
      </c>
      <c r="B123" t="s">
        <v>933</v>
      </c>
      <c r="C123" t="s">
        <v>934</v>
      </c>
      <c r="D123" t="s">
        <v>935</v>
      </c>
      <c r="E123">
        <v>10</v>
      </c>
      <c r="F123">
        <v>9781479981021</v>
      </c>
      <c r="G123" t="s">
        <v>936</v>
      </c>
      <c r="H123" t="s">
        <v>6</v>
      </c>
      <c r="I123">
        <v>2015</v>
      </c>
      <c r="J123" t="s">
        <v>937</v>
      </c>
      <c r="K123" t="s">
        <v>6</v>
      </c>
      <c r="L123" t="s">
        <v>480</v>
      </c>
    </row>
    <row r="124" spans="1:12" x14ac:dyDescent="0.35">
      <c r="A124" t="s">
        <v>938</v>
      </c>
      <c r="B124" t="s">
        <v>939</v>
      </c>
      <c r="C124" t="s">
        <v>6</v>
      </c>
      <c r="D124" t="s">
        <v>940</v>
      </c>
      <c r="E124">
        <v>7</v>
      </c>
      <c r="G124" t="s">
        <v>941</v>
      </c>
      <c r="H124" t="s">
        <v>942</v>
      </c>
      <c r="I124">
        <v>2015</v>
      </c>
      <c r="J124" t="s">
        <v>943</v>
      </c>
      <c r="K124" t="s">
        <v>6</v>
      </c>
      <c r="L124" t="s">
        <v>703</v>
      </c>
    </row>
    <row r="125" spans="1:12" x14ac:dyDescent="0.35">
      <c r="A125" t="s">
        <v>944</v>
      </c>
      <c r="B125" t="s">
        <v>945</v>
      </c>
      <c r="C125" t="s">
        <v>946</v>
      </c>
      <c r="D125" t="s">
        <v>947</v>
      </c>
      <c r="E125">
        <v>10</v>
      </c>
      <c r="F125">
        <v>9781479914579</v>
      </c>
      <c r="G125" t="s">
        <v>948</v>
      </c>
      <c r="H125" t="s">
        <v>6</v>
      </c>
      <c r="I125">
        <v>2013</v>
      </c>
      <c r="J125" t="s">
        <v>949</v>
      </c>
      <c r="K125" t="s">
        <v>6</v>
      </c>
      <c r="L125" t="s">
        <v>323</v>
      </c>
    </row>
    <row r="126" spans="1:12" x14ac:dyDescent="0.35">
      <c r="A126" t="s">
        <v>950</v>
      </c>
      <c r="B126" t="s">
        <v>951</v>
      </c>
      <c r="C126" t="s">
        <v>952</v>
      </c>
      <c r="D126" t="s">
        <v>953</v>
      </c>
      <c r="E126">
        <v>10</v>
      </c>
      <c r="F126">
        <v>9781467357395</v>
      </c>
      <c r="G126" t="s">
        <v>954</v>
      </c>
      <c r="H126" t="s">
        <v>955</v>
      </c>
      <c r="I126">
        <v>2013</v>
      </c>
      <c r="J126" t="s">
        <v>956</v>
      </c>
      <c r="K126" t="s">
        <v>6</v>
      </c>
      <c r="L126" t="s">
        <v>695</v>
      </c>
    </row>
    <row r="127" spans="1:12" x14ac:dyDescent="0.35">
      <c r="A127" t="s">
        <v>957</v>
      </c>
      <c r="B127" t="s">
        <v>958</v>
      </c>
      <c r="C127" t="s">
        <v>959</v>
      </c>
      <c r="D127" t="s">
        <v>960</v>
      </c>
      <c r="E127">
        <v>10</v>
      </c>
      <c r="F127">
        <v>9781538680940</v>
      </c>
      <c r="G127" t="s">
        <v>961</v>
      </c>
      <c r="H127" t="s">
        <v>962</v>
      </c>
      <c r="I127">
        <v>2018</v>
      </c>
      <c r="J127" t="s">
        <v>963</v>
      </c>
      <c r="K127" t="s">
        <v>6</v>
      </c>
      <c r="L127" t="s">
        <v>480</v>
      </c>
    </row>
    <row r="128" spans="1:12" x14ac:dyDescent="0.35">
      <c r="A128" t="s">
        <v>964</v>
      </c>
      <c r="B128" t="s">
        <v>965</v>
      </c>
      <c r="C128" t="s">
        <v>966</v>
      </c>
      <c r="D128" t="s">
        <v>967</v>
      </c>
      <c r="E128">
        <v>10</v>
      </c>
      <c r="F128">
        <v>9781509022212</v>
      </c>
      <c r="G128" t="s">
        <v>968</v>
      </c>
      <c r="H128" t="s">
        <v>969</v>
      </c>
      <c r="I128">
        <v>2016</v>
      </c>
      <c r="J128" t="s">
        <v>970</v>
      </c>
      <c r="K128" t="s">
        <v>6</v>
      </c>
      <c r="L128" t="s">
        <v>147</v>
      </c>
    </row>
    <row r="129" spans="1:12" x14ac:dyDescent="0.35">
      <c r="A129" t="s">
        <v>971</v>
      </c>
      <c r="B129" t="s">
        <v>972</v>
      </c>
      <c r="C129" t="s">
        <v>973</v>
      </c>
      <c r="D129" t="s">
        <v>974</v>
      </c>
      <c r="E129">
        <v>10</v>
      </c>
      <c r="F129">
        <v>9781450361057</v>
      </c>
      <c r="G129" t="s">
        <v>194</v>
      </c>
      <c r="H129" t="s">
        <v>975</v>
      </c>
      <c r="I129">
        <v>2019</v>
      </c>
      <c r="J129" t="s">
        <v>976</v>
      </c>
      <c r="K129" t="s">
        <v>6</v>
      </c>
      <c r="L129" t="s">
        <v>147</v>
      </c>
    </row>
    <row r="130" spans="1:12" x14ac:dyDescent="0.35">
      <c r="A130" t="s">
        <v>977</v>
      </c>
      <c r="B130" t="s">
        <v>978</v>
      </c>
      <c r="C130" t="s">
        <v>979</v>
      </c>
      <c r="D130" t="s">
        <v>980</v>
      </c>
      <c r="E130">
        <v>7</v>
      </c>
      <c r="G130" t="s">
        <v>981</v>
      </c>
      <c r="H130" t="s">
        <v>982</v>
      </c>
      <c r="I130">
        <v>2016</v>
      </c>
      <c r="J130" t="s">
        <v>983</v>
      </c>
      <c r="K130" t="s">
        <v>6</v>
      </c>
      <c r="L130" t="s">
        <v>984</v>
      </c>
    </row>
    <row r="131" spans="1:12" x14ac:dyDescent="0.35">
      <c r="A131" t="s">
        <v>985</v>
      </c>
      <c r="B131" t="s">
        <v>986</v>
      </c>
      <c r="C131" t="s">
        <v>987</v>
      </c>
      <c r="D131" t="s">
        <v>988</v>
      </c>
      <c r="E131">
        <v>10</v>
      </c>
      <c r="F131">
        <v>9781605588643</v>
      </c>
      <c r="G131" t="s">
        <v>308</v>
      </c>
      <c r="H131" t="s">
        <v>989</v>
      </c>
      <c r="I131">
        <v>2009</v>
      </c>
      <c r="J131" t="s">
        <v>990</v>
      </c>
      <c r="K131" t="s">
        <v>6</v>
      </c>
      <c r="L131" t="s">
        <v>162</v>
      </c>
    </row>
    <row r="132" spans="1:12" x14ac:dyDescent="0.35">
      <c r="A132" t="s">
        <v>991</v>
      </c>
      <c r="B132" t="s">
        <v>992</v>
      </c>
      <c r="C132" t="s">
        <v>993</v>
      </c>
      <c r="D132" t="s">
        <v>994</v>
      </c>
      <c r="E132">
        <v>10</v>
      </c>
      <c r="F132">
        <v>9781479963904</v>
      </c>
      <c r="G132" t="s">
        <v>995</v>
      </c>
      <c r="H132" t="s">
        <v>996</v>
      </c>
      <c r="I132">
        <v>2015</v>
      </c>
      <c r="J132" t="s">
        <v>997</v>
      </c>
      <c r="K132" t="s">
        <v>6</v>
      </c>
      <c r="L132" t="s">
        <v>147</v>
      </c>
    </row>
    <row r="133" spans="1:12" x14ac:dyDescent="0.35">
      <c r="A133" t="s">
        <v>998</v>
      </c>
      <c r="B133" t="s">
        <v>999</v>
      </c>
      <c r="C133" t="s">
        <v>1000</v>
      </c>
      <c r="D133" t="s">
        <v>1001</v>
      </c>
      <c r="E133">
        <v>10</v>
      </c>
      <c r="F133">
        <v>9781509002528</v>
      </c>
      <c r="G133" t="s">
        <v>1002</v>
      </c>
      <c r="H133" t="s">
        <v>1003</v>
      </c>
      <c r="I133">
        <v>2016</v>
      </c>
      <c r="J133" t="s">
        <v>1004</v>
      </c>
      <c r="K133" t="s">
        <v>6</v>
      </c>
      <c r="L133" t="s">
        <v>573</v>
      </c>
    </row>
    <row r="134" spans="1:12" x14ac:dyDescent="0.35">
      <c r="A134" t="s">
        <v>1005</v>
      </c>
      <c r="B134" t="s">
        <v>1006</v>
      </c>
      <c r="C134" t="s">
        <v>1007</v>
      </c>
      <c r="D134" t="s">
        <v>1008</v>
      </c>
      <c r="E134">
        <v>7</v>
      </c>
      <c r="G134" t="s">
        <v>261</v>
      </c>
      <c r="H134" t="s">
        <v>1009</v>
      </c>
      <c r="I134">
        <v>2018</v>
      </c>
      <c r="J134" t="s">
        <v>1010</v>
      </c>
      <c r="K134" t="s">
        <v>6</v>
      </c>
      <c r="L134" t="s">
        <v>323</v>
      </c>
    </row>
    <row r="135" spans="1:12" x14ac:dyDescent="0.35">
      <c r="A135" t="s">
        <v>1011</v>
      </c>
      <c r="B135" t="s">
        <v>1012</v>
      </c>
      <c r="C135" t="s">
        <v>1013</v>
      </c>
      <c r="D135" t="s">
        <v>1014</v>
      </c>
      <c r="E135">
        <v>10</v>
      </c>
      <c r="F135">
        <v>9781450388504</v>
      </c>
      <c r="G135" t="s">
        <v>194</v>
      </c>
      <c r="H135" t="s">
        <v>1015</v>
      </c>
      <c r="I135">
        <v>2020</v>
      </c>
      <c r="J135" t="s">
        <v>1016</v>
      </c>
      <c r="K135" t="s">
        <v>6</v>
      </c>
      <c r="L135" t="s">
        <v>217</v>
      </c>
    </row>
    <row r="136" spans="1:12" x14ac:dyDescent="0.35">
      <c r="A136" t="s">
        <v>1017</v>
      </c>
      <c r="B136" t="s">
        <v>1018</v>
      </c>
      <c r="C136" t="s">
        <v>1019</v>
      </c>
      <c r="D136" t="s">
        <v>1020</v>
      </c>
      <c r="E136">
        <v>10</v>
      </c>
      <c r="F136">
        <v>9781450353267</v>
      </c>
      <c r="G136" t="s">
        <v>308</v>
      </c>
      <c r="H136" t="s">
        <v>1021</v>
      </c>
      <c r="I136">
        <v>2017</v>
      </c>
      <c r="J136" t="s">
        <v>1022</v>
      </c>
      <c r="K136" t="s">
        <v>6</v>
      </c>
      <c r="L136" t="s">
        <v>147</v>
      </c>
    </row>
    <row r="137" spans="1:12" x14ac:dyDescent="0.35">
      <c r="A137" t="s">
        <v>1023</v>
      </c>
      <c r="B137" t="s">
        <v>1024</v>
      </c>
      <c r="C137" t="s">
        <v>1025</v>
      </c>
      <c r="D137" t="s">
        <v>1026</v>
      </c>
      <c r="E137">
        <v>7</v>
      </c>
      <c r="F137">
        <v>9783319770277</v>
      </c>
      <c r="G137" t="s">
        <v>207</v>
      </c>
      <c r="H137" t="s">
        <v>1027</v>
      </c>
      <c r="I137">
        <v>2018</v>
      </c>
      <c r="J137" t="s">
        <v>1028</v>
      </c>
      <c r="K137" t="s">
        <v>6</v>
      </c>
      <c r="L137" t="s">
        <v>217</v>
      </c>
    </row>
    <row r="138" spans="1:12" x14ac:dyDescent="0.35">
      <c r="A138" t="s">
        <v>1029</v>
      </c>
      <c r="B138" t="s">
        <v>1030</v>
      </c>
      <c r="C138" t="s">
        <v>1031</v>
      </c>
      <c r="D138" t="s">
        <v>1020</v>
      </c>
      <c r="E138">
        <v>7</v>
      </c>
      <c r="G138" t="s">
        <v>1032</v>
      </c>
      <c r="H138" t="s">
        <v>1033</v>
      </c>
      <c r="I138">
        <v>2021</v>
      </c>
      <c r="J138" t="s">
        <v>1034</v>
      </c>
      <c r="K138" t="s">
        <v>6</v>
      </c>
      <c r="L138" t="s">
        <v>162</v>
      </c>
    </row>
    <row r="139" spans="1:12" x14ac:dyDescent="0.35">
      <c r="A139" t="s">
        <v>1035</v>
      </c>
      <c r="B139" t="s">
        <v>1036</v>
      </c>
      <c r="C139" t="s">
        <v>1037</v>
      </c>
      <c r="D139" t="s">
        <v>1038</v>
      </c>
      <c r="E139">
        <v>10</v>
      </c>
      <c r="F139">
        <v>9781450347631</v>
      </c>
      <c r="G139" t="s">
        <v>308</v>
      </c>
      <c r="H139" t="s">
        <v>6</v>
      </c>
      <c r="I139">
        <v>2016</v>
      </c>
      <c r="J139" t="s">
        <v>1039</v>
      </c>
      <c r="K139" t="s">
        <v>6</v>
      </c>
      <c r="L139" t="s">
        <v>256</v>
      </c>
    </row>
    <row r="140" spans="1:12" x14ac:dyDescent="0.35">
      <c r="A140" t="s">
        <v>1040</v>
      </c>
      <c r="B140" t="s">
        <v>1041</v>
      </c>
      <c r="C140" t="s">
        <v>1042</v>
      </c>
      <c r="D140" t="s">
        <v>1043</v>
      </c>
      <c r="E140">
        <v>7</v>
      </c>
      <c r="G140" t="s">
        <v>1044</v>
      </c>
      <c r="H140" t="s">
        <v>1045</v>
      </c>
      <c r="I140">
        <v>2020</v>
      </c>
      <c r="J140" t="s">
        <v>1046</v>
      </c>
      <c r="K140" t="s">
        <v>6</v>
      </c>
      <c r="L140" t="s">
        <v>162</v>
      </c>
    </row>
    <row r="141" spans="1:12" x14ac:dyDescent="0.35">
      <c r="A141" t="s">
        <v>1047</v>
      </c>
      <c r="B141" t="s">
        <v>1048</v>
      </c>
      <c r="C141" t="s">
        <v>1049</v>
      </c>
      <c r="D141" t="s">
        <v>1050</v>
      </c>
      <c r="E141">
        <v>10</v>
      </c>
      <c r="F141">
        <v>9781450353595</v>
      </c>
      <c r="G141" t="s">
        <v>308</v>
      </c>
      <c r="H141" t="s">
        <v>1051</v>
      </c>
      <c r="I141">
        <v>2018</v>
      </c>
      <c r="J141" t="s">
        <v>1052</v>
      </c>
      <c r="K141" t="s">
        <v>6</v>
      </c>
      <c r="L141" t="s">
        <v>283</v>
      </c>
    </row>
    <row r="142" spans="1:12" x14ac:dyDescent="0.35">
      <c r="A142" t="s">
        <v>1053</v>
      </c>
      <c r="B142" t="s">
        <v>1054</v>
      </c>
      <c r="C142" t="s">
        <v>1055</v>
      </c>
      <c r="D142" t="s">
        <v>1056</v>
      </c>
      <c r="E142">
        <v>10</v>
      </c>
      <c r="F142">
        <v>9781457714504</v>
      </c>
      <c r="G142" t="s">
        <v>1057</v>
      </c>
      <c r="H142" t="s">
        <v>1058</v>
      </c>
      <c r="I142">
        <v>2011</v>
      </c>
      <c r="J142" t="s">
        <v>1059</v>
      </c>
      <c r="K142" t="s">
        <v>6</v>
      </c>
      <c r="L142" t="s">
        <v>1060</v>
      </c>
    </row>
    <row r="143" spans="1:12" x14ac:dyDescent="0.35">
      <c r="A143" t="s">
        <v>1061</v>
      </c>
      <c r="B143" t="s">
        <v>1062</v>
      </c>
      <c r="C143" t="s">
        <v>1063</v>
      </c>
      <c r="D143" t="s">
        <v>1064</v>
      </c>
      <c r="E143">
        <v>10</v>
      </c>
      <c r="F143">
        <v>9781728171166</v>
      </c>
      <c r="G143" t="s">
        <v>1065</v>
      </c>
      <c r="H143" t="s">
        <v>6</v>
      </c>
      <c r="I143">
        <v>2020</v>
      </c>
      <c r="J143" t="s">
        <v>1066</v>
      </c>
      <c r="K143" t="s">
        <v>6</v>
      </c>
      <c r="L143" t="s">
        <v>162</v>
      </c>
    </row>
    <row r="144" spans="1:12" x14ac:dyDescent="0.35">
      <c r="A144" t="s">
        <v>1067</v>
      </c>
      <c r="B144" t="s">
        <v>1068</v>
      </c>
      <c r="C144" t="s">
        <v>1069</v>
      </c>
      <c r="D144" t="s">
        <v>1070</v>
      </c>
      <c r="E144">
        <v>10</v>
      </c>
      <c r="F144">
        <v>9780954901677</v>
      </c>
      <c r="G144" t="s">
        <v>1071</v>
      </c>
      <c r="H144" t="s">
        <v>1072</v>
      </c>
      <c r="I144">
        <v>2009</v>
      </c>
      <c r="J144" t="s">
        <v>1073</v>
      </c>
      <c r="K144" t="s">
        <v>6</v>
      </c>
      <c r="L144" t="s">
        <v>162</v>
      </c>
    </row>
    <row r="145" spans="1:12" x14ac:dyDescent="0.35">
      <c r="A145" t="s">
        <v>1074</v>
      </c>
      <c r="B145" t="s">
        <v>1075</v>
      </c>
      <c r="C145" t="s">
        <v>1076</v>
      </c>
      <c r="D145" t="s">
        <v>1077</v>
      </c>
      <c r="E145">
        <v>10</v>
      </c>
      <c r="F145">
        <v>9781450336895</v>
      </c>
      <c r="G145" t="s">
        <v>1078</v>
      </c>
      <c r="H145" t="s">
        <v>1079</v>
      </c>
      <c r="I145">
        <v>2015</v>
      </c>
      <c r="J145" t="s">
        <v>1080</v>
      </c>
      <c r="K145" t="s">
        <v>6</v>
      </c>
      <c r="L145" t="s">
        <v>695</v>
      </c>
    </row>
    <row r="146" spans="1:12" x14ac:dyDescent="0.35">
      <c r="A146" t="s">
        <v>1081</v>
      </c>
      <c r="B146" t="s">
        <v>1082</v>
      </c>
      <c r="C146" t="s">
        <v>1083</v>
      </c>
      <c r="D146" t="s">
        <v>1077</v>
      </c>
      <c r="E146">
        <v>7</v>
      </c>
      <c r="G146" t="s">
        <v>1084</v>
      </c>
      <c r="H146" t="s">
        <v>1079</v>
      </c>
      <c r="I146">
        <v>2015</v>
      </c>
      <c r="J146" t="s">
        <v>1085</v>
      </c>
      <c r="K146" t="s">
        <v>6</v>
      </c>
      <c r="L146" t="s">
        <v>283</v>
      </c>
    </row>
    <row r="147" spans="1:12" x14ac:dyDescent="0.35">
      <c r="A147" t="s">
        <v>1086</v>
      </c>
      <c r="B147" t="s">
        <v>1087</v>
      </c>
      <c r="C147" t="s">
        <v>1088</v>
      </c>
      <c r="D147" t="s">
        <v>1089</v>
      </c>
      <c r="E147">
        <v>10</v>
      </c>
      <c r="F147">
        <v>9781911218098</v>
      </c>
      <c r="G147" t="s">
        <v>452</v>
      </c>
      <c r="H147" t="s">
        <v>1090</v>
      </c>
      <c r="I147">
        <v>2016</v>
      </c>
      <c r="J147" t="s">
        <v>1091</v>
      </c>
      <c r="K147" t="s">
        <v>6</v>
      </c>
      <c r="L147" t="s">
        <v>217</v>
      </c>
    </row>
    <row r="148" spans="1:12" x14ac:dyDescent="0.35">
      <c r="A148" t="s">
        <v>1092</v>
      </c>
      <c r="B148" t="s">
        <v>1093</v>
      </c>
      <c r="C148" t="s">
        <v>1094</v>
      </c>
      <c r="D148" t="s">
        <v>1095</v>
      </c>
      <c r="E148">
        <v>10</v>
      </c>
      <c r="F148">
        <v>9781450380621</v>
      </c>
      <c r="G148" t="s">
        <v>1096</v>
      </c>
      <c r="H148" t="s">
        <v>1097</v>
      </c>
      <c r="I148">
        <v>2021</v>
      </c>
      <c r="J148" t="s">
        <v>1098</v>
      </c>
      <c r="K148" t="s">
        <v>6</v>
      </c>
      <c r="L148" t="s">
        <v>162</v>
      </c>
    </row>
    <row r="149" spans="1:12" x14ac:dyDescent="0.35">
      <c r="A149" t="s">
        <v>1099</v>
      </c>
      <c r="B149" t="s">
        <v>1100</v>
      </c>
      <c r="C149" t="s">
        <v>1101</v>
      </c>
      <c r="D149" t="s">
        <v>1102</v>
      </c>
      <c r="E149">
        <v>10</v>
      </c>
      <c r="F149">
        <v>9781467311922</v>
      </c>
      <c r="G149" t="s">
        <v>1103</v>
      </c>
      <c r="H149" t="s">
        <v>1104</v>
      </c>
      <c r="I149">
        <v>2012</v>
      </c>
      <c r="J149" t="s">
        <v>1105</v>
      </c>
      <c r="K149" t="s">
        <v>6</v>
      </c>
      <c r="L149" t="s">
        <v>1106</v>
      </c>
    </row>
    <row r="150" spans="1:12" x14ac:dyDescent="0.35">
      <c r="A150" t="s">
        <v>1107</v>
      </c>
      <c r="B150" t="s">
        <v>1108</v>
      </c>
      <c r="C150" t="s">
        <v>1109</v>
      </c>
      <c r="D150" t="s">
        <v>1110</v>
      </c>
      <c r="E150">
        <v>10</v>
      </c>
      <c r="F150">
        <v>9781450346702</v>
      </c>
      <c r="G150" t="s">
        <v>1111</v>
      </c>
      <c r="H150" t="s">
        <v>6</v>
      </c>
      <c r="I150">
        <v>2016</v>
      </c>
      <c r="J150" t="s">
        <v>1112</v>
      </c>
      <c r="K150" t="s">
        <v>6</v>
      </c>
      <c r="L150" t="s">
        <v>402</v>
      </c>
    </row>
    <row r="151" spans="1:12" x14ac:dyDescent="0.35">
      <c r="A151" t="s">
        <v>1113</v>
      </c>
      <c r="B151" t="s">
        <v>1114</v>
      </c>
      <c r="C151" t="s">
        <v>1115</v>
      </c>
      <c r="D151" t="s">
        <v>1116</v>
      </c>
      <c r="E151">
        <v>7</v>
      </c>
      <c r="G151" t="s">
        <v>1117</v>
      </c>
      <c r="H151" t="s">
        <v>1118</v>
      </c>
      <c r="I151">
        <v>2012</v>
      </c>
      <c r="J151" t="s">
        <v>1119</v>
      </c>
      <c r="K151" t="s">
        <v>6</v>
      </c>
      <c r="L151" t="s">
        <v>1120</v>
      </c>
    </row>
    <row r="152" spans="1:12" x14ac:dyDescent="0.35">
      <c r="A152" t="s">
        <v>1121</v>
      </c>
      <c r="B152" t="s">
        <v>1122</v>
      </c>
      <c r="C152" t="s">
        <v>1123</v>
      </c>
      <c r="D152" t="s">
        <v>1124</v>
      </c>
      <c r="E152">
        <v>10</v>
      </c>
      <c r="F152">
        <v>9781509018833</v>
      </c>
      <c r="G152" t="s">
        <v>762</v>
      </c>
      <c r="H152" t="s">
        <v>6</v>
      </c>
      <c r="I152">
        <v>2016</v>
      </c>
      <c r="J152" t="s">
        <v>1125</v>
      </c>
      <c r="K152" t="s">
        <v>6</v>
      </c>
      <c r="L152" t="s">
        <v>155</v>
      </c>
    </row>
    <row r="153" spans="1:12" x14ac:dyDescent="0.35">
      <c r="A153" t="s">
        <v>1126</v>
      </c>
      <c r="B153" t="s">
        <v>1127</v>
      </c>
      <c r="C153" t="s">
        <v>1128</v>
      </c>
      <c r="D153" t="s">
        <v>1129</v>
      </c>
      <c r="E153">
        <v>10</v>
      </c>
      <c r="G153" t="s">
        <v>496</v>
      </c>
      <c r="H153" t="s">
        <v>1130</v>
      </c>
      <c r="I153">
        <v>2015</v>
      </c>
      <c r="J153" t="s">
        <v>1131</v>
      </c>
      <c r="K153" t="s">
        <v>6</v>
      </c>
      <c r="L153" t="s">
        <v>162</v>
      </c>
    </row>
    <row r="154" spans="1:12" x14ac:dyDescent="0.35">
      <c r="A154" t="s">
        <v>1132</v>
      </c>
      <c r="B154" t="s">
        <v>1133</v>
      </c>
      <c r="C154" t="s">
        <v>1134</v>
      </c>
      <c r="D154" t="s">
        <v>1135</v>
      </c>
      <c r="E154">
        <v>10</v>
      </c>
      <c r="F154">
        <v>9781910309551</v>
      </c>
      <c r="G154" t="s">
        <v>452</v>
      </c>
      <c r="H154" t="s">
        <v>1136</v>
      </c>
      <c r="I154">
        <v>2014</v>
      </c>
      <c r="J154" t="s">
        <v>1137</v>
      </c>
      <c r="K154" t="s">
        <v>6</v>
      </c>
      <c r="L154" t="s">
        <v>283</v>
      </c>
    </row>
    <row r="155" spans="1:12" x14ac:dyDescent="0.35">
      <c r="A155" t="s">
        <v>1138</v>
      </c>
      <c r="B155" t="s">
        <v>1139</v>
      </c>
      <c r="C155" t="s">
        <v>1140</v>
      </c>
      <c r="D155" t="s">
        <v>1141</v>
      </c>
      <c r="E155">
        <v>10</v>
      </c>
      <c r="F155">
        <v>9781450380621</v>
      </c>
      <c r="G155" t="s">
        <v>1096</v>
      </c>
      <c r="H155" t="s">
        <v>1142</v>
      </c>
      <c r="I155">
        <v>2021</v>
      </c>
      <c r="J155" t="s">
        <v>1143</v>
      </c>
      <c r="K155" t="s">
        <v>6</v>
      </c>
      <c r="L155" t="s">
        <v>162</v>
      </c>
    </row>
    <row r="156" spans="1:12" x14ac:dyDescent="0.35">
      <c r="A156" t="s">
        <v>1144</v>
      </c>
      <c r="B156" t="s">
        <v>1145</v>
      </c>
      <c r="C156" t="s">
        <v>1146</v>
      </c>
      <c r="D156" t="s">
        <v>1147</v>
      </c>
      <c r="E156">
        <v>10</v>
      </c>
      <c r="F156">
        <v>9781450371889</v>
      </c>
      <c r="G156" t="s">
        <v>194</v>
      </c>
      <c r="H156" t="s">
        <v>1148</v>
      </c>
      <c r="I156">
        <v>2019</v>
      </c>
      <c r="J156" t="s">
        <v>1149</v>
      </c>
      <c r="K156" t="s">
        <v>6</v>
      </c>
      <c r="L156" t="s">
        <v>162</v>
      </c>
    </row>
    <row r="157" spans="1:12" x14ac:dyDescent="0.35">
      <c r="A157" t="s">
        <v>1150</v>
      </c>
      <c r="B157" t="s">
        <v>1151</v>
      </c>
      <c r="C157" t="s">
        <v>1152</v>
      </c>
      <c r="D157" t="s">
        <v>1153</v>
      </c>
      <c r="E157">
        <v>7</v>
      </c>
      <c r="F157">
        <v>9783319091075</v>
      </c>
      <c r="G157" t="s">
        <v>152</v>
      </c>
      <c r="H157" t="s">
        <v>1154</v>
      </c>
      <c r="I157">
        <v>2014</v>
      </c>
      <c r="J157" t="s">
        <v>1155</v>
      </c>
      <c r="K157" t="s">
        <v>6</v>
      </c>
      <c r="L157" t="s">
        <v>176</v>
      </c>
    </row>
    <row r="158" spans="1:12" x14ac:dyDescent="0.35">
      <c r="A158" t="s">
        <v>1156</v>
      </c>
      <c r="B158" t="s">
        <v>1157</v>
      </c>
      <c r="C158" t="s">
        <v>1158</v>
      </c>
      <c r="D158" t="s">
        <v>1159</v>
      </c>
      <c r="E158">
        <v>10</v>
      </c>
      <c r="F158">
        <v>9781450320382</v>
      </c>
      <c r="G158" t="s">
        <v>1160</v>
      </c>
      <c r="H158" t="s">
        <v>1161</v>
      </c>
      <c r="I158">
        <v>2013</v>
      </c>
      <c r="J158" t="s">
        <v>1162</v>
      </c>
      <c r="K158" t="s">
        <v>6</v>
      </c>
      <c r="L158" t="s">
        <v>1120</v>
      </c>
    </row>
    <row r="159" spans="1:12" x14ac:dyDescent="0.35">
      <c r="A159" t="s">
        <v>1163</v>
      </c>
      <c r="B159" t="s">
        <v>1164</v>
      </c>
      <c r="C159" t="s">
        <v>1165</v>
      </c>
      <c r="D159" t="s">
        <v>1166</v>
      </c>
      <c r="E159">
        <v>10</v>
      </c>
      <c r="F159">
        <v>9781538658505</v>
      </c>
      <c r="G159" t="s">
        <v>1167</v>
      </c>
      <c r="H159" t="s">
        <v>1168</v>
      </c>
      <c r="I159">
        <v>2018</v>
      </c>
      <c r="J159" t="s">
        <v>1169</v>
      </c>
      <c r="K159" t="s">
        <v>6</v>
      </c>
      <c r="L159" t="s">
        <v>1120</v>
      </c>
    </row>
    <row r="160" spans="1:12" x14ac:dyDescent="0.35">
      <c r="A160" t="s">
        <v>1170</v>
      </c>
      <c r="B160" t="s">
        <v>1171</v>
      </c>
      <c r="C160" t="s">
        <v>1172</v>
      </c>
      <c r="D160" t="s">
        <v>1173</v>
      </c>
      <c r="E160">
        <v>10</v>
      </c>
      <c r="G160" t="s">
        <v>496</v>
      </c>
      <c r="H160" t="s">
        <v>6</v>
      </c>
      <c r="I160">
        <v>2019</v>
      </c>
      <c r="J160" t="s">
        <v>1174</v>
      </c>
      <c r="K160" t="s">
        <v>6</v>
      </c>
      <c r="L160" t="s">
        <v>217</v>
      </c>
    </row>
    <row r="161" spans="1:12" x14ac:dyDescent="0.35">
      <c r="A161" t="s">
        <v>1175</v>
      </c>
      <c r="B161" t="s">
        <v>1176</v>
      </c>
      <c r="C161" t="s">
        <v>1177</v>
      </c>
      <c r="D161" t="s">
        <v>1178</v>
      </c>
      <c r="E161">
        <v>7</v>
      </c>
      <c r="F161">
        <v>9783319490519</v>
      </c>
      <c r="G161" t="s">
        <v>152</v>
      </c>
      <c r="H161" t="s">
        <v>1179</v>
      </c>
      <c r="I161">
        <v>2016</v>
      </c>
      <c r="J161" t="s">
        <v>1180</v>
      </c>
      <c r="K161" t="s">
        <v>6</v>
      </c>
      <c r="L161" t="s">
        <v>703</v>
      </c>
    </row>
    <row r="162" spans="1:12" x14ac:dyDescent="0.35">
      <c r="A162" t="s">
        <v>1181</v>
      </c>
      <c r="B162" t="s">
        <v>1182</v>
      </c>
      <c r="C162" t="s">
        <v>1183</v>
      </c>
      <c r="D162" t="s">
        <v>1184</v>
      </c>
      <c r="E162">
        <v>7</v>
      </c>
      <c r="G162" t="s">
        <v>634</v>
      </c>
      <c r="H162" t="s">
        <v>6</v>
      </c>
      <c r="I162">
        <v>2021</v>
      </c>
      <c r="J162" t="s">
        <v>1185</v>
      </c>
      <c r="K162" t="s">
        <v>6</v>
      </c>
      <c r="L162" t="s">
        <v>217</v>
      </c>
    </row>
    <row r="163" spans="1:12" x14ac:dyDescent="0.35">
      <c r="A163" t="s">
        <v>1186</v>
      </c>
      <c r="B163" t="s">
        <v>1187</v>
      </c>
      <c r="C163" t="s">
        <v>6</v>
      </c>
      <c r="D163" t="s">
        <v>1188</v>
      </c>
      <c r="E163">
        <v>7</v>
      </c>
      <c r="G163" t="s">
        <v>1189</v>
      </c>
      <c r="H163" t="s">
        <v>6</v>
      </c>
      <c r="I163">
        <v>2021</v>
      </c>
      <c r="J163" t="s">
        <v>1190</v>
      </c>
      <c r="K163" t="s">
        <v>6</v>
      </c>
      <c r="L163" t="s">
        <v>162</v>
      </c>
    </row>
    <row r="164" spans="1:12" x14ac:dyDescent="0.35">
      <c r="A164" t="s">
        <v>1191</v>
      </c>
      <c r="B164" t="s">
        <v>1192</v>
      </c>
      <c r="C164" t="s">
        <v>1193</v>
      </c>
      <c r="D164" t="s">
        <v>1194</v>
      </c>
      <c r="E164">
        <v>10</v>
      </c>
      <c r="F164">
        <v>9781728145334</v>
      </c>
      <c r="G164" t="s">
        <v>762</v>
      </c>
      <c r="H164" t="s">
        <v>1195</v>
      </c>
      <c r="I164">
        <v>2020</v>
      </c>
      <c r="J164" t="s">
        <v>1196</v>
      </c>
      <c r="K164" t="s">
        <v>6</v>
      </c>
      <c r="L164" t="s">
        <v>283</v>
      </c>
    </row>
    <row r="165" spans="1:12" x14ac:dyDescent="0.35">
      <c r="A165" t="s">
        <v>1197</v>
      </c>
      <c r="B165" t="s">
        <v>1198</v>
      </c>
      <c r="C165" t="s">
        <v>1199</v>
      </c>
      <c r="D165" t="s">
        <v>1200</v>
      </c>
      <c r="E165">
        <v>10</v>
      </c>
      <c r="G165" t="s">
        <v>1201</v>
      </c>
      <c r="H165" t="s">
        <v>6</v>
      </c>
      <c r="I165">
        <v>2018</v>
      </c>
      <c r="J165" t="s">
        <v>1202</v>
      </c>
      <c r="K165" t="s">
        <v>6</v>
      </c>
      <c r="L165" t="s">
        <v>147</v>
      </c>
    </row>
    <row r="166" spans="1:12" x14ac:dyDescent="0.35">
      <c r="A166" t="s">
        <v>1203</v>
      </c>
      <c r="B166" t="s">
        <v>1204</v>
      </c>
      <c r="C166" t="s">
        <v>1205</v>
      </c>
      <c r="D166" t="s">
        <v>1206</v>
      </c>
      <c r="E166">
        <v>10</v>
      </c>
      <c r="F166">
        <v>9781450376778</v>
      </c>
      <c r="G166" t="s">
        <v>194</v>
      </c>
      <c r="H166" t="s">
        <v>1207</v>
      </c>
      <c r="I166">
        <v>2020</v>
      </c>
      <c r="J166" t="s">
        <v>1208</v>
      </c>
      <c r="K166" t="s">
        <v>6</v>
      </c>
      <c r="L166" t="s">
        <v>217</v>
      </c>
    </row>
    <row r="167" spans="1:12" x14ac:dyDescent="0.35">
      <c r="A167" t="s">
        <v>1209</v>
      </c>
      <c r="B167" t="s">
        <v>1210</v>
      </c>
      <c r="C167" t="s">
        <v>1211</v>
      </c>
      <c r="D167" t="s">
        <v>1212</v>
      </c>
      <c r="E167">
        <v>10</v>
      </c>
      <c r="F167">
        <v>9789532330922</v>
      </c>
      <c r="G167" t="s">
        <v>1213</v>
      </c>
      <c r="H167" t="s">
        <v>1214</v>
      </c>
      <c r="I167">
        <v>2017</v>
      </c>
      <c r="J167" t="s">
        <v>1215</v>
      </c>
      <c r="K167" t="s">
        <v>6</v>
      </c>
      <c r="L167" t="s">
        <v>176</v>
      </c>
    </row>
    <row r="168" spans="1:12" x14ac:dyDescent="0.35">
      <c r="A168" t="s">
        <v>1216</v>
      </c>
      <c r="B168" t="s">
        <v>1217</v>
      </c>
      <c r="C168" t="s">
        <v>1218</v>
      </c>
      <c r="D168" t="s">
        <v>1219</v>
      </c>
      <c r="E168">
        <v>10</v>
      </c>
      <c r="F168">
        <v>9781728125442</v>
      </c>
      <c r="G168" t="s">
        <v>1220</v>
      </c>
      <c r="H168" t="s">
        <v>1221</v>
      </c>
      <c r="I168">
        <v>2019</v>
      </c>
      <c r="J168" t="s">
        <v>1222</v>
      </c>
      <c r="K168" t="s">
        <v>6</v>
      </c>
      <c r="L168" t="s">
        <v>162</v>
      </c>
    </row>
    <row r="169" spans="1:12" x14ac:dyDescent="0.35">
      <c r="A169" t="s">
        <v>1223</v>
      </c>
      <c r="B169" t="s">
        <v>1224</v>
      </c>
      <c r="C169" t="s">
        <v>1225</v>
      </c>
      <c r="D169" t="s">
        <v>1226</v>
      </c>
      <c r="E169">
        <v>10</v>
      </c>
      <c r="F169">
        <v>9781538677698</v>
      </c>
      <c r="G169" t="s">
        <v>388</v>
      </c>
      <c r="H169" t="s">
        <v>1227</v>
      </c>
      <c r="I169">
        <v>2019</v>
      </c>
      <c r="J169" t="s">
        <v>1228</v>
      </c>
      <c r="K169" t="s">
        <v>6</v>
      </c>
      <c r="L169" t="s">
        <v>162</v>
      </c>
    </row>
    <row r="170" spans="1:12" x14ac:dyDescent="0.35">
      <c r="A170" t="s">
        <v>1229</v>
      </c>
      <c r="B170" t="s">
        <v>1230</v>
      </c>
      <c r="C170" t="s">
        <v>1231</v>
      </c>
      <c r="D170" t="s">
        <v>1232</v>
      </c>
      <c r="E170">
        <v>7</v>
      </c>
      <c r="F170">
        <v>9783319237657</v>
      </c>
      <c r="G170" t="s">
        <v>866</v>
      </c>
      <c r="H170" t="s">
        <v>1233</v>
      </c>
      <c r="I170">
        <v>2015</v>
      </c>
      <c r="J170" t="s">
        <v>1234</v>
      </c>
      <c r="K170" t="s">
        <v>6</v>
      </c>
      <c r="L170" t="s">
        <v>162</v>
      </c>
    </row>
    <row r="171" spans="1:12" x14ac:dyDescent="0.35">
      <c r="A171" t="s">
        <v>1235</v>
      </c>
      <c r="B171" t="s">
        <v>1236</v>
      </c>
      <c r="C171" t="s">
        <v>1237</v>
      </c>
      <c r="D171" t="s">
        <v>1238</v>
      </c>
      <c r="E171">
        <v>10</v>
      </c>
      <c r="F171">
        <v>9781612847023</v>
      </c>
      <c r="G171" t="s">
        <v>1239</v>
      </c>
      <c r="H171" t="s">
        <v>1240</v>
      </c>
      <c r="I171">
        <v>2011</v>
      </c>
      <c r="J171" t="s">
        <v>1241</v>
      </c>
      <c r="K171" t="s">
        <v>6</v>
      </c>
      <c r="L171" t="s">
        <v>147</v>
      </c>
    </row>
    <row r="172" spans="1:12" x14ac:dyDescent="0.35">
      <c r="A172" t="s">
        <v>1242</v>
      </c>
      <c r="B172" t="s">
        <v>1243</v>
      </c>
      <c r="C172" t="s">
        <v>1244</v>
      </c>
      <c r="D172" t="s">
        <v>1245</v>
      </c>
      <c r="E172">
        <v>10</v>
      </c>
      <c r="G172" t="s">
        <v>1246</v>
      </c>
      <c r="H172" t="s">
        <v>6</v>
      </c>
      <c r="I172">
        <v>2013</v>
      </c>
      <c r="J172" t="s">
        <v>1247</v>
      </c>
      <c r="K172" t="s">
        <v>6</v>
      </c>
      <c r="L172" t="s">
        <v>217</v>
      </c>
    </row>
    <row r="173" spans="1:12" x14ac:dyDescent="0.35">
      <c r="A173" t="s">
        <v>1248</v>
      </c>
      <c r="B173" t="s">
        <v>1249</v>
      </c>
      <c r="C173" t="s">
        <v>1250</v>
      </c>
      <c r="D173" t="s">
        <v>1251</v>
      </c>
      <c r="E173">
        <v>7</v>
      </c>
      <c r="G173" t="s">
        <v>152</v>
      </c>
      <c r="H173" t="s">
        <v>1252</v>
      </c>
      <c r="I173">
        <v>2015</v>
      </c>
      <c r="J173" t="s">
        <v>1253</v>
      </c>
      <c r="K173" t="s">
        <v>6</v>
      </c>
      <c r="L173" t="s">
        <v>217</v>
      </c>
    </row>
    <row r="174" spans="1:12" x14ac:dyDescent="0.35">
      <c r="A174" t="s">
        <v>1254</v>
      </c>
      <c r="B174" t="s">
        <v>1255</v>
      </c>
      <c r="C174" t="s">
        <v>1256</v>
      </c>
      <c r="D174" t="s">
        <v>1257</v>
      </c>
      <c r="E174">
        <v>10</v>
      </c>
      <c r="F174">
        <v>9781450314107</v>
      </c>
      <c r="G174" t="s">
        <v>308</v>
      </c>
      <c r="H174" t="s">
        <v>6</v>
      </c>
      <c r="I174">
        <v>2012</v>
      </c>
      <c r="J174" t="s">
        <v>1258</v>
      </c>
      <c r="K174" t="s">
        <v>6</v>
      </c>
      <c r="L174" t="s">
        <v>162</v>
      </c>
    </row>
    <row r="175" spans="1:12" x14ac:dyDescent="0.35">
      <c r="A175" t="s">
        <v>1259</v>
      </c>
      <c r="B175" t="s">
        <v>1260</v>
      </c>
      <c r="C175" t="s">
        <v>1261</v>
      </c>
      <c r="D175" t="s">
        <v>1262</v>
      </c>
      <c r="E175">
        <v>10</v>
      </c>
      <c r="F175">
        <v>9781450321310</v>
      </c>
      <c r="G175" t="s">
        <v>1263</v>
      </c>
      <c r="H175" t="s">
        <v>1264</v>
      </c>
      <c r="I175">
        <v>2013</v>
      </c>
      <c r="J175" t="s">
        <v>1265</v>
      </c>
      <c r="K175" t="s">
        <v>6</v>
      </c>
      <c r="L175" t="s">
        <v>162</v>
      </c>
    </row>
    <row r="176" spans="1:12" x14ac:dyDescent="0.35">
      <c r="A176" t="s">
        <v>1266</v>
      </c>
      <c r="B176" t="s">
        <v>1267</v>
      </c>
      <c r="C176" t="s">
        <v>1268</v>
      </c>
      <c r="D176" t="s">
        <v>1269</v>
      </c>
      <c r="E176">
        <v>10</v>
      </c>
      <c r="G176" t="s">
        <v>1270</v>
      </c>
      <c r="H176" t="s">
        <v>1271</v>
      </c>
      <c r="I176">
        <v>2011</v>
      </c>
      <c r="J176" t="s">
        <v>1272</v>
      </c>
      <c r="K176" t="s">
        <v>6</v>
      </c>
      <c r="L176" t="s">
        <v>147</v>
      </c>
    </row>
    <row r="177" spans="1:12" x14ac:dyDescent="0.35">
      <c r="A177" t="s">
        <v>1273</v>
      </c>
      <c r="B177" t="s">
        <v>1274</v>
      </c>
      <c r="C177" t="s">
        <v>1275</v>
      </c>
      <c r="D177" t="s">
        <v>1276</v>
      </c>
      <c r="E177">
        <v>10</v>
      </c>
      <c r="F177">
        <v>9781509037384</v>
      </c>
      <c r="G177" t="s">
        <v>1277</v>
      </c>
      <c r="H177" t="s">
        <v>1278</v>
      </c>
      <c r="I177">
        <v>2016</v>
      </c>
      <c r="J177" t="s">
        <v>1279</v>
      </c>
      <c r="K177" t="s">
        <v>6</v>
      </c>
      <c r="L177" t="s">
        <v>162</v>
      </c>
    </row>
    <row r="178" spans="1:12" x14ac:dyDescent="0.35">
      <c r="A178" t="s">
        <v>1280</v>
      </c>
      <c r="B178" t="s">
        <v>1281</v>
      </c>
      <c r="C178" t="s">
        <v>1282</v>
      </c>
      <c r="D178" t="s">
        <v>1283</v>
      </c>
      <c r="E178">
        <v>10</v>
      </c>
      <c r="F178">
        <v>9781467378741</v>
      </c>
      <c r="G178" t="s">
        <v>1284</v>
      </c>
      <c r="H178" t="s">
        <v>1285</v>
      </c>
      <c r="I178">
        <v>2016</v>
      </c>
      <c r="J178" t="s">
        <v>1286</v>
      </c>
      <c r="K178" t="s">
        <v>6</v>
      </c>
      <c r="L178" t="s">
        <v>283</v>
      </c>
    </row>
    <row r="179" spans="1:12" x14ac:dyDescent="0.35">
      <c r="A179" t="s">
        <v>1287</v>
      </c>
      <c r="B179" t="s">
        <v>1288</v>
      </c>
      <c r="C179" t="s">
        <v>1289</v>
      </c>
      <c r="D179" t="s">
        <v>1290</v>
      </c>
      <c r="E179">
        <v>10</v>
      </c>
      <c r="F179">
        <v>9781450320306</v>
      </c>
      <c r="G179" t="s">
        <v>1291</v>
      </c>
      <c r="H179" t="s">
        <v>1292</v>
      </c>
      <c r="I179">
        <v>2013</v>
      </c>
      <c r="J179" t="s">
        <v>1293</v>
      </c>
      <c r="K179" t="s">
        <v>6</v>
      </c>
      <c r="L179" t="s">
        <v>473</v>
      </c>
    </row>
    <row r="180" spans="1:12" x14ac:dyDescent="0.35">
      <c r="A180" t="s">
        <v>1294</v>
      </c>
      <c r="B180" t="s">
        <v>1295</v>
      </c>
      <c r="C180" t="s">
        <v>1296</v>
      </c>
      <c r="D180" t="s">
        <v>1297</v>
      </c>
      <c r="E180">
        <v>10</v>
      </c>
      <c r="F180">
        <v>9781910810583</v>
      </c>
      <c r="G180" t="s">
        <v>452</v>
      </c>
      <c r="H180" t="s">
        <v>1298</v>
      </c>
      <c r="I180">
        <v>2015</v>
      </c>
      <c r="J180" t="s">
        <v>1299</v>
      </c>
      <c r="K180" t="s">
        <v>6</v>
      </c>
      <c r="L180" t="s">
        <v>217</v>
      </c>
    </row>
    <row r="181" spans="1:12" x14ac:dyDescent="0.35">
      <c r="A181" t="s">
        <v>1300</v>
      </c>
      <c r="B181" t="s">
        <v>1301</v>
      </c>
      <c r="C181" t="s">
        <v>1302</v>
      </c>
      <c r="D181" t="s">
        <v>1303</v>
      </c>
      <c r="E181">
        <v>10</v>
      </c>
      <c r="F181">
        <v>9781509019410</v>
      </c>
      <c r="G181" t="s">
        <v>1304</v>
      </c>
      <c r="H181" t="s">
        <v>6</v>
      </c>
      <c r="I181">
        <v>2016</v>
      </c>
      <c r="J181" t="s">
        <v>1305</v>
      </c>
      <c r="K181" t="s">
        <v>6</v>
      </c>
      <c r="L181" t="s">
        <v>573</v>
      </c>
    </row>
    <row r="182" spans="1:12" x14ac:dyDescent="0.35">
      <c r="A182" t="s">
        <v>1306</v>
      </c>
      <c r="B182" t="s">
        <v>1307</v>
      </c>
      <c r="C182" t="s">
        <v>1308</v>
      </c>
      <c r="D182" t="s">
        <v>1309</v>
      </c>
      <c r="E182">
        <v>10</v>
      </c>
      <c r="F182">
        <v>9781450380959</v>
      </c>
      <c r="G182" t="s">
        <v>1310</v>
      </c>
      <c r="H182" t="s">
        <v>6</v>
      </c>
      <c r="I182">
        <v>2021</v>
      </c>
      <c r="J182" t="s">
        <v>1311</v>
      </c>
      <c r="K182" t="s">
        <v>6</v>
      </c>
      <c r="L182" t="s">
        <v>162</v>
      </c>
    </row>
    <row r="183" spans="1:12" x14ac:dyDescent="0.35">
      <c r="A183" t="s">
        <v>1312</v>
      </c>
      <c r="B183" t="s">
        <v>1313</v>
      </c>
      <c r="C183" t="s">
        <v>1314</v>
      </c>
      <c r="D183" t="s">
        <v>1315</v>
      </c>
      <c r="E183">
        <v>7</v>
      </c>
      <c r="G183" t="s">
        <v>1316</v>
      </c>
      <c r="H183" t="s">
        <v>1317</v>
      </c>
      <c r="I183">
        <v>2009</v>
      </c>
      <c r="J183" t="s">
        <v>1318</v>
      </c>
      <c r="K183" t="s">
        <v>6</v>
      </c>
      <c r="L183" t="s">
        <v>473</v>
      </c>
    </row>
    <row r="184" spans="1:12" x14ac:dyDescent="0.35">
      <c r="A184" t="s">
        <v>1319</v>
      </c>
      <c r="B184" t="s">
        <v>1320</v>
      </c>
      <c r="C184" t="s">
        <v>1321</v>
      </c>
      <c r="D184" t="s">
        <v>1322</v>
      </c>
      <c r="E184">
        <v>7</v>
      </c>
      <c r="G184" t="s">
        <v>478</v>
      </c>
      <c r="H184" t="s">
        <v>6</v>
      </c>
      <c r="I184">
        <v>2020</v>
      </c>
      <c r="J184" t="s">
        <v>1323</v>
      </c>
      <c r="K184" t="s">
        <v>6</v>
      </c>
      <c r="L184" t="s">
        <v>162</v>
      </c>
    </row>
    <row r="185" spans="1:12" x14ac:dyDescent="0.35">
      <c r="A185" t="s">
        <v>1324</v>
      </c>
      <c r="B185" t="s">
        <v>1325</v>
      </c>
      <c r="C185" t="s">
        <v>1326</v>
      </c>
      <c r="D185" t="s">
        <v>1327</v>
      </c>
      <c r="E185">
        <v>10</v>
      </c>
      <c r="F185">
        <v>9781728124995</v>
      </c>
      <c r="G185" t="s">
        <v>1328</v>
      </c>
      <c r="H185" t="s">
        <v>6</v>
      </c>
      <c r="I185">
        <v>2019</v>
      </c>
      <c r="J185" t="s">
        <v>1329</v>
      </c>
      <c r="K185" t="s">
        <v>6</v>
      </c>
      <c r="L185" t="s">
        <v>162</v>
      </c>
    </row>
    <row r="186" spans="1:12" x14ac:dyDescent="0.35">
      <c r="A186" t="s">
        <v>1330</v>
      </c>
      <c r="B186" t="s">
        <v>1331</v>
      </c>
      <c r="C186" t="s">
        <v>1332</v>
      </c>
      <c r="D186" t="s">
        <v>1333</v>
      </c>
      <c r="E186">
        <v>10</v>
      </c>
      <c r="F186">
        <v>9781538664636</v>
      </c>
      <c r="G186" t="s">
        <v>1334</v>
      </c>
      <c r="H186" t="s">
        <v>1335</v>
      </c>
      <c r="I186">
        <v>2018</v>
      </c>
      <c r="J186" t="s">
        <v>1336</v>
      </c>
      <c r="K186" t="s">
        <v>6</v>
      </c>
      <c r="L186" t="s">
        <v>323</v>
      </c>
    </row>
    <row r="187" spans="1:12" x14ac:dyDescent="0.35">
      <c r="A187" t="s">
        <v>1337</v>
      </c>
      <c r="B187" t="s">
        <v>1338</v>
      </c>
      <c r="C187" t="s">
        <v>1339</v>
      </c>
      <c r="D187" t="s">
        <v>1340</v>
      </c>
      <c r="E187">
        <v>7</v>
      </c>
      <c r="F187">
        <v>9783319579689</v>
      </c>
      <c r="G187" t="s">
        <v>866</v>
      </c>
      <c r="H187" t="s">
        <v>1341</v>
      </c>
      <c r="I187">
        <v>2017</v>
      </c>
      <c r="J187" t="s">
        <v>1342</v>
      </c>
      <c r="K187" t="s">
        <v>6</v>
      </c>
      <c r="L187" t="s">
        <v>283</v>
      </c>
    </row>
    <row r="188" spans="1:12" x14ac:dyDescent="0.35">
      <c r="A188" t="s">
        <v>1343</v>
      </c>
      <c r="B188" t="s">
        <v>1344</v>
      </c>
      <c r="C188" t="s">
        <v>1345</v>
      </c>
      <c r="D188" t="s">
        <v>1346</v>
      </c>
      <c r="E188">
        <v>10</v>
      </c>
      <c r="F188">
        <v>9780954901677</v>
      </c>
      <c r="G188" t="s">
        <v>1071</v>
      </c>
      <c r="H188" t="s">
        <v>1347</v>
      </c>
      <c r="I188">
        <v>2009</v>
      </c>
      <c r="J188" t="s">
        <v>1348</v>
      </c>
      <c r="K188" t="s">
        <v>6</v>
      </c>
      <c r="L188" t="s">
        <v>162</v>
      </c>
    </row>
    <row r="189" spans="1:12" x14ac:dyDescent="0.35">
      <c r="A189" t="s">
        <v>1349</v>
      </c>
      <c r="B189" t="s">
        <v>1350</v>
      </c>
      <c r="C189" t="s">
        <v>1351</v>
      </c>
      <c r="D189" t="s">
        <v>1352</v>
      </c>
      <c r="E189">
        <v>7</v>
      </c>
      <c r="G189" t="s">
        <v>1353</v>
      </c>
      <c r="H189" t="s">
        <v>1354</v>
      </c>
      <c r="I189">
        <v>2011</v>
      </c>
      <c r="J189" t="s">
        <v>1355</v>
      </c>
      <c r="K189" t="s">
        <v>6</v>
      </c>
      <c r="L189" t="s">
        <v>162</v>
      </c>
    </row>
    <row r="190" spans="1:12" x14ac:dyDescent="0.35">
      <c r="A190" t="s">
        <v>1356</v>
      </c>
      <c r="B190" t="s">
        <v>1357</v>
      </c>
      <c r="C190" t="s">
        <v>1358</v>
      </c>
      <c r="D190" t="s">
        <v>1359</v>
      </c>
      <c r="E190">
        <v>10</v>
      </c>
      <c r="F190">
        <v>9781479931873</v>
      </c>
      <c r="G190" t="s">
        <v>1360</v>
      </c>
      <c r="H190" t="s">
        <v>1361</v>
      </c>
      <c r="I190">
        <v>2014</v>
      </c>
      <c r="J190" t="s">
        <v>1362</v>
      </c>
      <c r="K190" t="s">
        <v>6</v>
      </c>
      <c r="L190" t="s">
        <v>217</v>
      </c>
    </row>
    <row r="191" spans="1:12" x14ac:dyDescent="0.35">
      <c r="A191" t="s">
        <v>1363</v>
      </c>
      <c r="B191" t="s">
        <v>1364</v>
      </c>
      <c r="C191" t="s">
        <v>1365</v>
      </c>
      <c r="D191" t="s">
        <v>1366</v>
      </c>
      <c r="E191">
        <v>10</v>
      </c>
      <c r="F191">
        <v>9781479919345</v>
      </c>
      <c r="G191" t="s">
        <v>274</v>
      </c>
      <c r="H191" t="s">
        <v>1367</v>
      </c>
      <c r="I191">
        <v>2015</v>
      </c>
      <c r="J191" t="s">
        <v>1368</v>
      </c>
      <c r="K191" t="s">
        <v>6</v>
      </c>
      <c r="L191" t="s">
        <v>1369</v>
      </c>
    </row>
    <row r="192" spans="1:12" x14ac:dyDescent="0.35">
      <c r="A192" t="s">
        <v>1370</v>
      </c>
      <c r="B192" t="s">
        <v>1371</v>
      </c>
      <c r="C192" t="s">
        <v>1372</v>
      </c>
      <c r="D192" t="s">
        <v>1373</v>
      </c>
      <c r="E192">
        <v>10</v>
      </c>
      <c r="F192">
        <v>9781479984534</v>
      </c>
      <c r="G192" t="s">
        <v>1374</v>
      </c>
      <c r="H192" t="s">
        <v>6</v>
      </c>
      <c r="I192">
        <v>2015</v>
      </c>
      <c r="J192" t="s">
        <v>1375</v>
      </c>
      <c r="K192" t="s">
        <v>6</v>
      </c>
      <c r="L192" t="s">
        <v>176</v>
      </c>
    </row>
    <row r="193" spans="1:12" x14ac:dyDescent="0.35">
      <c r="A193" t="s">
        <v>1376</v>
      </c>
      <c r="B193" t="s">
        <v>1377</v>
      </c>
      <c r="C193" t="s">
        <v>1378</v>
      </c>
      <c r="D193" t="s">
        <v>1379</v>
      </c>
      <c r="E193">
        <v>10</v>
      </c>
      <c r="F193">
        <v>9781906638474</v>
      </c>
      <c r="G193" t="s">
        <v>452</v>
      </c>
      <c r="H193" t="s">
        <v>1380</v>
      </c>
      <c r="I193">
        <v>2009</v>
      </c>
      <c r="J193" t="s">
        <v>1381</v>
      </c>
      <c r="K193" t="s">
        <v>6</v>
      </c>
      <c r="L193" t="s">
        <v>162</v>
      </c>
    </row>
    <row r="194" spans="1:12" x14ac:dyDescent="0.35">
      <c r="A194" t="s">
        <v>1382</v>
      </c>
      <c r="B194" t="s">
        <v>1383</v>
      </c>
      <c r="C194" t="s">
        <v>1384</v>
      </c>
      <c r="D194" t="s">
        <v>1385</v>
      </c>
      <c r="E194">
        <v>7</v>
      </c>
      <c r="G194" t="s">
        <v>1386</v>
      </c>
      <c r="H194" t="s">
        <v>6</v>
      </c>
      <c r="I194">
        <v>2020</v>
      </c>
      <c r="J194" t="s">
        <v>1387</v>
      </c>
      <c r="K194" t="s">
        <v>6</v>
      </c>
      <c r="L194" t="s">
        <v>147</v>
      </c>
    </row>
    <row r="195" spans="1:12" x14ac:dyDescent="0.35">
      <c r="A195" t="s">
        <v>1388</v>
      </c>
      <c r="B195" t="s">
        <v>1389</v>
      </c>
      <c r="C195" t="s">
        <v>1390</v>
      </c>
      <c r="D195" t="s">
        <v>1391</v>
      </c>
      <c r="E195">
        <v>7</v>
      </c>
      <c r="G195" t="s">
        <v>1392</v>
      </c>
      <c r="H195" t="s">
        <v>6</v>
      </c>
      <c r="I195">
        <v>2021</v>
      </c>
      <c r="J195" t="s">
        <v>1393</v>
      </c>
      <c r="K195" t="s">
        <v>6</v>
      </c>
      <c r="L195" t="s">
        <v>283</v>
      </c>
    </row>
    <row r="196" spans="1:12" x14ac:dyDescent="0.35">
      <c r="A196" t="s">
        <v>1394</v>
      </c>
      <c r="B196" t="s">
        <v>1395</v>
      </c>
      <c r="C196" t="s">
        <v>1396</v>
      </c>
      <c r="D196" t="s">
        <v>1397</v>
      </c>
      <c r="E196">
        <v>7</v>
      </c>
      <c r="G196" t="s">
        <v>1398</v>
      </c>
      <c r="H196" t="s">
        <v>1399</v>
      </c>
      <c r="I196">
        <v>2013</v>
      </c>
      <c r="J196" t="s">
        <v>1400</v>
      </c>
      <c r="K196" t="s">
        <v>6</v>
      </c>
      <c r="L196" t="s">
        <v>155</v>
      </c>
    </row>
    <row r="197" spans="1:12" x14ac:dyDescent="0.35">
      <c r="A197" t="s">
        <v>1401</v>
      </c>
      <c r="B197" t="s">
        <v>1402</v>
      </c>
      <c r="C197" t="s">
        <v>1403</v>
      </c>
      <c r="D197" t="s">
        <v>1404</v>
      </c>
      <c r="E197">
        <v>7</v>
      </c>
      <c r="G197" t="s">
        <v>478</v>
      </c>
      <c r="H197" t="s">
        <v>6</v>
      </c>
      <c r="I197">
        <v>2016</v>
      </c>
      <c r="J197" t="s">
        <v>1405</v>
      </c>
      <c r="K197" t="s">
        <v>6</v>
      </c>
      <c r="L197" t="s">
        <v>480</v>
      </c>
    </row>
    <row r="198" spans="1:12" x14ac:dyDescent="0.35">
      <c r="A198" t="s">
        <v>1406</v>
      </c>
      <c r="B198" t="s">
        <v>1407</v>
      </c>
      <c r="C198" t="s">
        <v>1408</v>
      </c>
      <c r="D198" t="s">
        <v>1409</v>
      </c>
      <c r="E198">
        <v>7</v>
      </c>
      <c r="G198" t="s">
        <v>478</v>
      </c>
      <c r="H198" t="s">
        <v>6</v>
      </c>
      <c r="I198">
        <v>2017</v>
      </c>
      <c r="J198" t="s">
        <v>1410</v>
      </c>
      <c r="K198" t="s">
        <v>6</v>
      </c>
      <c r="L198" t="s">
        <v>283</v>
      </c>
    </row>
    <row r="199" spans="1:12" x14ac:dyDescent="0.35">
      <c r="A199" t="s">
        <v>1411</v>
      </c>
      <c r="B199" t="s">
        <v>1412</v>
      </c>
      <c r="C199" t="s">
        <v>1413</v>
      </c>
      <c r="D199" t="s">
        <v>1414</v>
      </c>
      <c r="E199">
        <v>7</v>
      </c>
      <c r="G199" t="s">
        <v>1415</v>
      </c>
      <c r="H199" t="s">
        <v>6</v>
      </c>
      <c r="I199">
        <v>2021</v>
      </c>
      <c r="J199" t="s">
        <v>1416</v>
      </c>
      <c r="K199" t="s">
        <v>6</v>
      </c>
      <c r="L199" t="s">
        <v>162</v>
      </c>
    </row>
    <row r="200" spans="1:12" x14ac:dyDescent="0.35">
      <c r="A200" t="s">
        <v>1417</v>
      </c>
      <c r="B200" t="s">
        <v>1418</v>
      </c>
      <c r="C200" t="s">
        <v>1419</v>
      </c>
      <c r="D200" t="s">
        <v>1420</v>
      </c>
      <c r="E200">
        <v>7</v>
      </c>
      <c r="F200">
        <v>9783642217524</v>
      </c>
      <c r="G200" t="s">
        <v>152</v>
      </c>
      <c r="H200" t="s">
        <v>1421</v>
      </c>
      <c r="I200">
        <v>2011</v>
      </c>
      <c r="J200" t="s">
        <v>1422</v>
      </c>
      <c r="K200" t="s">
        <v>6</v>
      </c>
      <c r="L200" t="s">
        <v>162</v>
      </c>
    </row>
    <row r="201" spans="1:12" x14ac:dyDescent="0.35">
      <c r="A201" t="s">
        <v>1423</v>
      </c>
      <c r="B201" t="s">
        <v>1424</v>
      </c>
      <c r="C201" t="s">
        <v>1425</v>
      </c>
      <c r="D201" t="s">
        <v>1426</v>
      </c>
      <c r="E201">
        <v>10</v>
      </c>
      <c r="F201">
        <v>9781450388078</v>
      </c>
      <c r="G201" t="s">
        <v>194</v>
      </c>
      <c r="H201" t="s">
        <v>6</v>
      </c>
      <c r="I201">
        <v>2020</v>
      </c>
      <c r="J201" t="s">
        <v>1427</v>
      </c>
      <c r="K201" t="s">
        <v>6</v>
      </c>
      <c r="L201" t="s">
        <v>162</v>
      </c>
    </row>
    <row r="202" spans="1:12" x14ac:dyDescent="0.35">
      <c r="A202" t="s">
        <v>1428</v>
      </c>
      <c r="B202" t="s">
        <v>1429</v>
      </c>
      <c r="C202" t="s">
        <v>1430</v>
      </c>
      <c r="D202" t="s">
        <v>1431</v>
      </c>
      <c r="E202">
        <v>10</v>
      </c>
      <c r="G202" t="s">
        <v>496</v>
      </c>
      <c r="H202" t="s">
        <v>1432</v>
      </c>
      <c r="I202">
        <v>2019</v>
      </c>
      <c r="J202" t="s">
        <v>1433</v>
      </c>
      <c r="K202" t="s">
        <v>6</v>
      </c>
      <c r="L202" t="s">
        <v>155</v>
      </c>
    </row>
    <row r="203" spans="1:12" x14ac:dyDescent="0.35">
      <c r="A203" t="s">
        <v>1434</v>
      </c>
      <c r="B203" t="s">
        <v>1435</v>
      </c>
      <c r="C203" t="s">
        <v>1436</v>
      </c>
      <c r="D203" t="s">
        <v>1437</v>
      </c>
      <c r="E203">
        <v>7</v>
      </c>
      <c r="G203" t="s">
        <v>1438</v>
      </c>
      <c r="H203" t="s">
        <v>1439</v>
      </c>
      <c r="I203">
        <v>2016</v>
      </c>
      <c r="J203" t="s">
        <v>1440</v>
      </c>
      <c r="K203" t="s">
        <v>6</v>
      </c>
      <c r="L203" t="s">
        <v>1369</v>
      </c>
    </row>
    <row r="204" spans="1:12" x14ac:dyDescent="0.35">
      <c r="A204" t="s">
        <v>1441</v>
      </c>
      <c r="B204" t="s">
        <v>1442</v>
      </c>
      <c r="C204" t="s">
        <v>1443</v>
      </c>
      <c r="D204" t="s">
        <v>1444</v>
      </c>
      <c r="E204">
        <v>10</v>
      </c>
      <c r="F204">
        <v>9789897583797</v>
      </c>
      <c r="G204" t="s">
        <v>1445</v>
      </c>
      <c r="H204" t="s">
        <v>1446</v>
      </c>
      <c r="I204">
        <v>2019</v>
      </c>
      <c r="J204" t="s">
        <v>1447</v>
      </c>
      <c r="K204" t="s">
        <v>6</v>
      </c>
      <c r="L204" t="s">
        <v>155</v>
      </c>
    </row>
    <row r="205" spans="1:12" x14ac:dyDescent="0.35">
      <c r="A205" t="s">
        <v>1448</v>
      </c>
      <c r="B205" t="s">
        <v>1449</v>
      </c>
      <c r="C205" t="s">
        <v>1450</v>
      </c>
      <c r="D205" t="s">
        <v>1451</v>
      </c>
      <c r="E205">
        <v>7</v>
      </c>
      <c r="G205" t="s">
        <v>1452</v>
      </c>
      <c r="H205" t="s">
        <v>1453</v>
      </c>
      <c r="I205">
        <v>2016</v>
      </c>
      <c r="J205" t="s">
        <v>1454</v>
      </c>
      <c r="K205" t="s">
        <v>6</v>
      </c>
      <c r="L205" t="s">
        <v>162</v>
      </c>
    </row>
    <row r="206" spans="1:12" x14ac:dyDescent="0.35">
      <c r="A206" t="s">
        <v>1455</v>
      </c>
      <c r="B206" t="s">
        <v>1456</v>
      </c>
      <c r="C206" t="s">
        <v>1457</v>
      </c>
      <c r="D206" t="s">
        <v>1458</v>
      </c>
      <c r="E206">
        <v>10</v>
      </c>
      <c r="F206">
        <v>9783959771313</v>
      </c>
      <c r="G206" t="s">
        <v>1459</v>
      </c>
      <c r="H206" t="s">
        <v>6</v>
      </c>
      <c r="I206">
        <v>2019</v>
      </c>
      <c r="J206" t="s">
        <v>1460</v>
      </c>
      <c r="K206" t="s">
        <v>6</v>
      </c>
      <c r="L206" t="s">
        <v>147</v>
      </c>
    </row>
    <row r="207" spans="1:12" x14ac:dyDescent="0.35">
      <c r="A207" t="s">
        <v>1461</v>
      </c>
      <c r="B207" t="s">
        <v>1462</v>
      </c>
      <c r="C207" t="s">
        <v>1463</v>
      </c>
      <c r="D207" t="s">
        <v>1464</v>
      </c>
      <c r="E207">
        <v>7</v>
      </c>
      <c r="G207" t="s">
        <v>369</v>
      </c>
      <c r="H207" t="s">
        <v>1465</v>
      </c>
      <c r="I207">
        <v>2020</v>
      </c>
      <c r="J207" t="s">
        <v>1466</v>
      </c>
      <c r="K207" t="s">
        <v>6</v>
      </c>
      <c r="L207" t="s">
        <v>703</v>
      </c>
    </row>
    <row r="208" spans="1:12" x14ac:dyDescent="0.35">
      <c r="A208" t="s">
        <v>1467</v>
      </c>
      <c r="B208" t="s">
        <v>1468</v>
      </c>
      <c r="C208" t="s">
        <v>1469</v>
      </c>
      <c r="D208" t="s">
        <v>1470</v>
      </c>
      <c r="E208">
        <v>7</v>
      </c>
      <c r="G208" t="s">
        <v>1452</v>
      </c>
      <c r="H208" t="s">
        <v>6</v>
      </c>
      <c r="I208">
        <v>2021</v>
      </c>
      <c r="J208" t="s">
        <v>1471</v>
      </c>
      <c r="K208" t="s">
        <v>6</v>
      </c>
      <c r="L208" t="s">
        <v>162</v>
      </c>
    </row>
    <row r="209" spans="1:12" x14ac:dyDescent="0.35">
      <c r="A209" t="s">
        <v>1472</v>
      </c>
      <c r="B209" t="s">
        <v>1473</v>
      </c>
      <c r="C209" t="s">
        <v>1474</v>
      </c>
      <c r="D209" t="s">
        <v>1475</v>
      </c>
      <c r="E209">
        <v>10</v>
      </c>
      <c r="F209">
        <v>9781450379571</v>
      </c>
      <c r="G209" t="s">
        <v>1476</v>
      </c>
      <c r="H209" t="s">
        <v>1477</v>
      </c>
      <c r="I209">
        <v>2020</v>
      </c>
      <c r="J209" t="s">
        <v>1478</v>
      </c>
      <c r="K209" t="s">
        <v>6</v>
      </c>
      <c r="L209" t="s">
        <v>217</v>
      </c>
    </row>
    <row r="210" spans="1:12" x14ac:dyDescent="0.35">
      <c r="A210" t="s">
        <v>1479</v>
      </c>
      <c r="B210" t="s">
        <v>1480</v>
      </c>
      <c r="C210" t="s">
        <v>1481</v>
      </c>
      <c r="D210" t="s">
        <v>1482</v>
      </c>
      <c r="E210">
        <v>10</v>
      </c>
      <c r="F210">
        <v>9781921770357</v>
      </c>
      <c r="G210" t="s">
        <v>1483</v>
      </c>
      <c r="H210" t="s">
        <v>1484</v>
      </c>
      <c r="I210">
        <v>2014</v>
      </c>
      <c r="J210" t="s">
        <v>1485</v>
      </c>
      <c r="K210" t="s">
        <v>6</v>
      </c>
      <c r="L210" t="s">
        <v>147</v>
      </c>
    </row>
    <row r="211" spans="1:12" x14ac:dyDescent="0.35">
      <c r="A211" t="s">
        <v>1486</v>
      </c>
      <c r="B211" t="s">
        <v>1487</v>
      </c>
      <c r="C211" t="s">
        <v>1488</v>
      </c>
      <c r="D211" t="s">
        <v>1489</v>
      </c>
      <c r="E211">
        <v>7</v>
      </c>
      <c r="F211">
        <v>9783319313061</v>
      </c>
      <c r="G211" t="s">
        <v>207</v>
      </c>
      <c r="H211" t="s">
        <v>1490</v>
      </c>
      <c r="I211">
        <v>2016</v>
      </c>
      <c r="J211" t="s">
        <v>1491</v>
      </c>
      <c r="K211" t="s">
        <v>6</v>
      </c>
      <c r="L211" t="s">
        <v>162</v>
      </c>
    </row>
    <row r="212" spans="1:12" x14ac:dyDescent="0.35">
      <c r="A212" t="s">
        <v>1492</v>
      </c>
      <c r="B212" t="s">
        <v>1493</v>
      </c>
      <c r="C212" t="s">
        <v>1494</v>
      </c>
      <c r="D212" t="s">
        <v>1495</v>
      </c>
      <c r="E212">
        <v>10</v>
      </c>
      <c r="F212">
        <v>9789077381915</v>
      </c>
      <c r="G212" t="s">
        <v>1496</v>
      </c>
      <c r="H212" t="s">
        <v>1497</v>
      </c>
      <c r="I212">
        <v>2015</v>
      </c>
      <c r="J212" t="s">
        <v>1498</v>
      </c>
      <c r="K212" t="s">
        <v>6</v>
      </c>
      <c r="L212" t="s">
        <v>217</v>
      </c>
    </row>
    <row r="213" spans="1:12" x14ac:dyDescent="0.35">
      <c r="A213" t="s">
        <v>1499</v>
      </c>
      <c r="B213" t="s">
        <v>1500</v>
      </c>
      <c r="C213" t="s">
        <v>1501</v>
      </c>
      <c r="D213" t="s">
        <v>1502</v>
      </c>
      <c r="E213">
        <v>10</v>
      </c>
      <c r="F213">
        <v>9781906638474</v>
      </c>
      <c r="G213" t="s">
        <v>452</v>
      </c>
      <c r="H213" t="s">
        <v>1503</v>
      </c>
      <c r="I213">
        <v>2009</v>
      </c>
      <c r="J213" t="s">
        <v>1504</v>
      </c>
      <c r="K213" t="s">
        <v>6</v>
      </c>
      <c r="L213" t="s">
        <v>1505</v>
      </c>
    </row>
    <row r="214" spans="1:12" x14ac:dyDescent="0.35">
      <c r="A214" t="s">
        <v>1506</v>
      </c>
      <c r="B214" t="s">
        <v>1507</v>
      </c>
      <c r="C214" t="s">
        <v>1508</v>
      </c>
      <c r="D214" t="s">
        <v>1509</v>
      </c>
      <c r="E214">
        <v>7</v>
      </c>
      <c r="G214" t="s">
        <v>1510</v>
      </c>
      <c r="H214" t="s">
        <v>1511</v>
      </c>
      <c r="I214">
        <v>2016</v>
      </c>
      <c r="J214" t="s">
        <v>1512</v>
      </c>
      <c r="K214" t="s">
        <v>6</v>
      </c>
      <c r="L214" t="s">
        <v>1513</v>
      </c>
    </row>
    <row r="215" spans="1:12" x14ac:dyDescent="0.35">
      <c r="A215" t="s">
        <v>1514</v>
      </c>
      <c r="B215" t="s">
        <v>1515</v>
      </c>
      <c r="C215" t="s">
        <v>1516</v>
      </c>
      <c r="D215" t="s">
        <v>1517</v>
      </c>
      <c r="E215">
        <v>7</v>
      </c>
      <c r="G215" t="s">
        <v>866</v>
      </c>
      <c r="H215" t="s">
        <v>1518</v>
      </c>
      <c r="I215">
        <v>2014</v>
      </c>
      <c r="J215" t="s">
        <v>1519</v>
      </c>
      <c r="K215" t="s">
        <v>6</v>
      </c>
      <c r="L215" t="s">
        <v>162</v>
      </c>
    </row>
    <row r="216" spans="1:12" x14ac:dyDescent="0.35">
      <c r="A216" t="s">
        <v>1520</v>
      </c>
      <c r="B216" t="s">
        <v>1521</v>
      </c>
      <c r="C216" t="s">
        <v>1522</v>
      </c>
      <c r="D216" t="s">
        <v>1523</v>
      </c>
      <c r="E216">
        <v>7</v>
      </c>
      <c r="F216">
        <v>9783319461519</v>
      </c>
      <c r="G216" t="s">
        <v>152</v>
      </c>
      <c r="H216" t="s">
        <v>1524</v>
      </c>
      <c r="I216">
        <v>2016</v>
      </c>
      <c r="J216" t="s">
        <v>1525</v>
      </c>
      <c r="K216" t="s">
        <v>6</v>
      </c>
      <c r="L216" t="s">
        <v>473</v>
      </c>
    </row>
    <row r="217" spans="1:12" x14ac:dyDescent="0.35">
      <c r="A217" t="s">
        <v>1526</v>
      </c>
      <c r="B217" t="s">
        <v>1527</v>
      </c>
      <c r="C217" t="s">
        <v>1528</v>
      </c>
      <c r="D217" t="s">
        <v>1529</v>
      </c>
      <c r="E217">
        <v>10</v>
      </c>
      <c r="F217">
        <v>9781450313087</v>
      </c>
      <c r="G217" t="s">
        <v>308</v>
      </c>
      <c r="H217" t="s">
        <v>1530</v>
      </c>
      <c r="I217">
        <v>2012</v>
      </c>
      <c r="J217" t="s">
        <v>1531</v>
      </c>
      <c r="K217" t="s">
        <v>6</v>
      </c>
      <c r="L217" t="s">
        <v>147</v>
      </c>
    </row>
    <row r="218" spans="1:12" x14ac:dyDescent="0.35">
      <c r="A218" t="s">
        <v>1532</v>
      </c>
      <c r="B218" t="s">
        <v>1533</v>
      </c>
      <c r="C218" t="s">
        <v>1534</v>
      </c>
      <c r="D218" t="s">
        <v>1535</v>
      </c>
      <c r="E218">
        <v>10</v>
      </c>
      <c r="F218">
        <v>9780769543598</v>
      </c>
      <c r="G218" t="s">
        <v>1536</v>
      </c>
      <c r="H218" t="s">
        <v>1537</v>
      </c>
      <c r="I218">
        <v>2010</v>
      </c>
      <c r="J218" t="s">
        <v>1538</v>
      </c>
      <c r="K218" t="s">
        <v>6</v>
      </c>
      <c r="L218" t="s">
        <v>1539</v>
      </c>
    </row>
    <row r="219" spans="1:12" x14ac:dyDescent="0.35">
      <c r="A219" t="s">
        <v>1540</v>
      </c>
      <c r="B219" t="s">
        <v>1541</v>
      </c>
      <c r="C219" t="s">
        <v>1542</v>
      </c>
      <c r="D219" t="s">
        <v>1543</v>
      </c>
      <c r="E219">
        <v>7</v>
      </c>
      <c r="F219">
        <v>9783319460994</v>
      </c>
      <c r="G219" t="s">
        <v>152</v>
      </c>
      <c r="H219" t="s">
        <v>1544</v>
      </c>
      <c r="I219">
        <v>2016</v>
      </c>
      <c r="J219" t="s">
        <v>1545</v>
      </c>
      <c r="K219" t="s">
        <v>6</v>
      </c>
      <c r="L219" t="s">
        <v>147</v>
      </c>
    </row>
    <row r="220" spans="1:12" x14ac:dyDescent="0.35">
      <c r="A220" t="s">
        <v>1546</v>
      </c>
      <c r="B220" t="s">
        <v>1547</v>
      </c>
      <c r="C220" t="s">
        <v>1548</v>
      </c>
      <c r="D220" t="s">
        <v>1549</v>
      </c>
      <c r="E220">
        <v>10</v>
      </c>
      <c r="F220">
        <v>9781450305785</v>
      </c>
      <c r="G220" t="s">
        <v>274</v>
      </c>
      <c r="H220" t="s">
        <v>1550</v>
      </c>
      <c r="I220">
        <v>2011</v>
      </c>
      <c r="J220" t="s">
        <v>1551</v>
      </c>
      <c r="K220" t="s">
        <v>6</v>
      </c>
      <c r="L220" t="s">
        <v>155</v>
      </c>
    </row>
    <row r="221" spans="1:12" x14ac:dyDescent="0.35">
      <c r="A221" t="s">
        <v>1552</v>
      </c>
      <c r="B221" t="s">
        <v>1553</v>
      </c>
      <c r="C221" t="s">
        <v>1554</v>
      </c>
      <c r="D221" t="s">
        <v>1555</v>
      </c>
      <c r="E221">
        <v>7</v>
      </c>
      <c r="F221">
        <v>9783319899596</v>
      </c>
      <c r="G221" t="s">
        <v>152</v>
      </c>
      <c r="H221" t="s">
        <v>1556</v>
      </c>
      <c r="I221">
        <v>2018</v>
      </c>
      <c r="J221" t="s">
        <v>1557</v>
      </c>
      <c r="K221" t="s">
        <v>6</v>
      </c>
      <c r="L221" t="s">
        <v>703</v>
      </c>
    </row>
    <row r="222" spans="1:12" x14ac:dyDescent="0.35">
      <c r="A222" t="s">
        <v>1558</v>
      </c>
      <c r="B222" t="s">
        <v>1559</v>
      </c>
      <c r="C222" t="s">
        <v>1560</v>
      </c>
      <c r="D222" t="s">
        <v>1561</v>
      </c>
      <c r="E222">
        <v>10</v>
      </c>
      <c r="F222">
        <v>9781450302357</v>
      </c>
      <c r="G222" t="s">
        <v>1562</v>
      </c>
      <c r="H222" t="s">
        <v>1563</v>
      </c>
      <c r="I222">
        <v>2010</v>
      </c>
      <c r="J222" t="s">
        <v>1564</v>
      </c>
      <c r="K222" t="s">
        <v>6</v>
      </c>
      <c r="L222" t="s">
        <v>480</v>
      </c>
    </row>
    <row r="223" spans="1:12" x14ac:dyDescent="0.35">
      <c r="A223" t="s">
        <v>1565</v>
      </c>
      <c r="B223" t="s">
        <v>1566</v>
      </c>
      <c r="C223" t="s">
        <v>1567</v>
      </c>
      <c r="D223" t="s">
        <v>1568</v>
      </c>
      <c r="E223">
        <v>10</v>
      </c>
      <c r="F223">
        <v>9781450328142</v>
      </c>
      <c r="G223" t="s">
        <v>308</v>
      </c>
      <c r="H223" t="s">
        <v>1569</v>
      </c>
      <c r="I223">
        <v>2014</v>
      </c>
      <c r="J223" t="s">
        <v>1570</v>
      </c>
      <c r="K223" t="s">
        <v>6</v>
      </c>
      <c r="L223" t="s">
        <v>703</v>
      </c>
    </row>
    <row r="224" spans="1:12" x14ac:dyDescent="0.35">
      <c r="A224" t="s">
        <v>1571</v>
      </c>
      <c r="B224" t="s">
        <v>1572</v>
      </c>
      <c r="C224" t="s">
        <v>1573</v>
      </c>
      <c r="D224" t="s">
        <v>1574</v>
      </c>
      <c r="E224">
        <v>10</v>
      </c>
      <c r="F224">
        <v>9781467397438</v>
      </c>
      <c r="G224" t="s">
        <v>1575</v>
      </c>
      <c r="H224" t="s">
        <v>1576</v>
      </c>
      <c r="I224">
        <v>2016</v>
      </c>
      <c r="J224" t="s">
        <v>1577</v>
      </c>
      <c r="K224" t="s">
        <v>6</v>
      </c>
      <c r="L224" t="s">
        <v>283</v>
      </c>
    </row>
    <row r="225" spans="1:12" x14ac:dyDescent="0.35">
      <c r="A225" t="s">
        <v>1578</v>
      </c>
      <c r="B225" t="s">
        <v>1579</v>
      </c>
      <c r="C225" t="s">
        <v>1580</v>
      </c>
      <c r="D225" t="s">
        <v>1581</v>
      </c>
      <c r="E225">
        <v>10</v>
      </c>
      <c r="F225">
        <v>9781605584379</v>
      </c>
      <c r="G225" t="s">
        <v>1582</v>
      </c>
      <c r="H225" t="s">
        <v>1583</v>
      </c>
      <c r="I225">
        <v>2009</v>
      </c>
      <c r="J225" t="s">
        <v>1584</v>
      </c>
      <c r="K225" t="s">
        <v>6</v>
      </c>
      <c r="L225" t="s">
        <v>1539</v>
      </c>
    </row>
    <row r="226" spans="1:12" x14ac:dyDescent="0.35">
      <c r="A226" t="s">
        <v>1585</v>
      </c>
      <c r="B226" t="s">
        <v>1586</v>
      </c>
      <c r="C226" t="s">
        <v>1587</v>
      </c>
      <c r="D226" t="s">
        <v>1588</v>
      </c>
      <c r="E226">
        <v>10</v>
      </c>
      <c r="F226">
        <v>9781479944897</v>
      </c>
      <c r="G226" t="s">
        <v>1589</v>
      </c>
      <c r="H226" t="s">
        <v>1590</v>
      </c>
      <c r="I226">
        <v>2015</v>
      </c>
      <c r="J226" t="s">
        <v>1591</v>
      </c>
      <c r="K226" t="s">
        <v>6</v>
      </c>
      <c r="L226" t="s">
        <v>147</v>
      </c>
    </row>
    <row r="227" spans="1:12" x14ac:dyDescent="0.35">
      <c r="A227" t="s">
        <v>1592</v>
      </c>
      <c r="B227" t="s">
        <v>1593</v>
      </c>
      <c r="C227" t="s">
        <v>1594</v>
      </c>
      <c r="D227" t="s">
        <v>1595</v>
      </c>
      <c r="E227">
        <v>7</v>
      </c>
      <c r="G227" t="s">
        <v>152</v>
      </c>
      <c r="H227" t="s">
        <v>1596</v>
      </c>
      <c r="I227">
        <v>2009</v>
      </c>
      <c r="J227" t="s">
        <v>1597</v>
      </c>
      <c r="K227" t="s">
        <v>6</v>
      </c>
      <c r="L227" t="s">
        <v>1120</v>
      </c>
    </row>
    <row r="228" spans="1:12" x14ac:dyDescent="0.35">
      <c r="A228" t="s">
        <v>1598</v>
      </c>
      <c r="B228" t="s">
        <v>1599</v>
      </c>
      <c r="C228" t="s">
        <v>1600</v>
      </c>
      <c r="D228" t="s">
        <v>1601</v>
      </c>
      <c r="E228">
        <v>7</v>
      </c>
      <c r="G228" t="s">
        <v>152</v>
      </c>
      <c r="H228" t="s">
        <v>1602</v>
      </c>
      <c r="I228">
        <v>2015</v>
      </c>
      <c r="J228" t="s">
        <v>1603</v>
      </c>
      <c r="K228" t="s">
        <v>6</v>
      </c>
      <c r="L228" t="s">
        <v>176</v>
      </c>
    </row>
    <row r="229" spans="1:12" x14ac:dyDescent="0.35">
      <c r="A229" t="s">
        <v>1604</v>
      </c>
      <c r="B229" t="s">
        <v>1605</v>
      </c>
      <c r="C229" t="s">
        <v>6</v>
      </c>
      <c r="D229" t="s">
        <v>1606</v>
      </c>
      <c r="E229">
        <v>7</v>
      </c>
      <c r="G229" t="s">
        <v>1607</v>
      </c>
      <c r="H229" t="s">
        <v>1608</v>
      </c>
      <c r="I229">
        <v>2010</v>
      </c>
      <c r="J229" t="s">
        <v>1609</v>
      </c>
      <c r="K229" t="s">
        <v>6</v>
      </c>
      <c r="L229" t="s">
        <v>1610</v>
      </c>
    </row>
    <row r="230" spans="1:12" x14ac:dyDescent="0.35">
      <c r="A230" t="s">
        <v>1611</v>
      </c>
      <c r="B230" t="s">
        <v>1612</v>
      </c>
      <c r="C230" t="s">
        <v>1613</v>
      </c>
      <c r="D230" t="s">
        <v>1614</v>
      </c>
      <c r="E230">
        <v>10</v>
      </c>
      <c r="F230">
        <v>9781450348850</v>
      </c>
      <c r="G230" t="s">
        <v>1615</v>
      </c>
      <c r="H230" t="s">
        <v>1616</v>
      </c>
      <c r="I230">
        <v>2017</v>
      </c>
      <c r="J230" t="s">
        <v>1617</v>
      </c>
      <c r="K230" t="s">
        <v>6</v>
      </c>
      <c r="L230" t="s">
        <v>283</v>
      </c>
    </row>
    <row r="231" spans="1:12" x14ac:dyDescent="0.35">
      <c r="A231" t="s">
        <v>1618</v>
      </c>
      <c r="B231" t="s">
        <v>1619</v>
      </c>
      <c r="C231" t="s">
        <v>1620</v>
      </c>
      <c r="D231" t="s">
        <v>1621</v>
      </c>
      <c r="E231">
        <v>7</v>
      </c>
      <c r="G231" t="s">
        <v>1622</v>
      </c>
      <c r="H231" t="s">
        <v>6</v>
      </c>
      <c r="I231">
        <v>2021</v>
      </c>
      <c r="J231" t="s">
        <v>1623</v>
      </c>
      <c r="K231" t="s">
        <v>6</v>
      </c>
      <c r="L231" t="s">
        <v>162</v>
      </c>
    </row>
    <row r="232" spans="1:12" x14ac:dyDescent="0.35">
      <c r="A232" t="s">
        <v>1624</v>
      </c>
      <c r="B232" t="s">
        <v>1625</v>
      </c>
      <c r="C232" t="s">
        <v>1626</v>
      </c>
      <c r="D232" t="s">
        <v>1621</v>
      </c>
      <c r="E232">
        <v>10</v>
      </c>
      <c r="F232">
        <v>9789897584916</v>
      </c>
      <c r="G232" t="s">
        <v>1627</v>
      </c>
      <c r="H232" t="s">
        <v>1628</v>
      </c>
      <c r="I232">
        <v>2021</v>
      </c>
      <c r="J232" t="s">
        <v>1629</v>
      </c>
      <c r="K232" t="s">
        <v>6</v>
      </c>
      <c r="L232" t="s">
        <v>162</v>
      </c>
    </row>
    <row r="233" spans="1:12" x14ac:dyDescent="0.35">
      <c r="A233" t="s">
        <v>1630</v>
      </c>
      <c r="B233" t="s">
        <v>1631</v>
      </c>
      <c r="C233" t="s">
        <v>1632</v>
      </c>
      <c r="D233" t="s">
        <v>1633</v>
      </c>
      <c r="E233">
        <v>10</v>
      </c>
      <c r="F233">
        <v>9781538673157</v>
      </c>
      <c r="G233" t="s">
        <v>1634</v>
      </c>
      <c r="H233" t="s">
        <v>1635</v>
      </c>
      <c r="I233">
        <v>2018</v>
      </c>
      <c r="J233" t="s">
        <v>1636</v>
      </c>
      <c r="K233" t="s">
        <v>6</v>
      </c>
      <c r="L233" t="s">
        <v>147</v>
      </c>
    </row>
    <row r="234" spans="1:12" x14ac:dyDescent="0.35">
      <c r="A234" t="s">
        <v>1637</v>
      </c>
      <c r="B234" t="s">
        <v>1638</v>
      </c>
      <c r="C234" t="s">
        <v>1639</v>
      </c>
      <c r="D234" t="s">
        <v>1640</v>
      </c>
      <c r="E234">
        <v>10</v>
      </c>
      <c r="F234">
        <v>9781450350242</v>
      </c>
      <c r="G234" t="s">
        <v>1641</v>
      </c>
      <c r="H234" t="s">
        <v>1642</v>
      </c>
      <c r="I234">
        <v>2017</v>
      </c>
      <c r="J234" t="s">
        <v>1643</v>
      </c>
      <c r="K234" t="s">
        <v>6</v>
      </c>
      <c r="L234" t="s">
        <v>217</v>
      </c>
    </row>
    <row r="235" spans="1:12" x14ac:dyDescent="0.35">
      <c r="A235" t="s">
        <v>1644</v>
      </c>
      <c r="B235" t="s">
        <v>1645</v>
      </c>
      <c r="C235" t="s">
        <v>1646</v>
      </c>
      <c r="D235" t="s">
        <v>1647</v>
      </c>
      <c r="E235">
        <v>7</v>
      </c>
      <c r="G235" t="s">
        <v>1398</v>
      </c>
      <c r="H235" t="s">
        <v>1648</v>
      </c>
      <c r="I235">
        <v>2017</v>
      </c>
      <c r="J235" t="s">
        <v>1649</v>
      </c>
      <c r="K235" t="s">
        <v>6</v>
      </c>
      <c r="L235" t="s">
        <v>480</v>
      </c>
    </row>
    <row r="236" spans="1:12" x14ac:dyDescent="0.35">
      <c r="A236" t="s">
        <v>1650</v>
      </c>
      <c r="B236" t="s">
        <v>1651</v>
      </c>
      <c r="C236" t="s">
        <v>1652</v>
      </c>
      <c r="D236" t="s">
        <v>1653</v>
      </c>
      <c r="E236">
        <v>7</v>
      </c>
      <c r="G236" t="s">
        <v>144</v>
      </c>
      <c r="H236" t="s">
        <v>1654</v>
      </c>
      <c r="I236">
        <v>2015</v>
      </c>
      <c r="J236" t="s">
        <v>1655</v>
      </c>
      <c r="K236" t="s">
        <v>6</v>
      </c>
      <c r="L236" t="s">
        <v>1505</v>
      </c>
    </row>
    <row r="237" spans="1:12" x14ac:dyDescent="0.35">
      <c r="A237" t="s">
        <v>1656</v>
      </c>
      <c r="B237" t="s">
        <v>1657</v>
      </c>
      <c r="C237" t="s">
        <v>1658</v>
      </c>
      <c r="D237" t="s">
        <v>1659</v>
      </c>
      <c r="E237">
        <v>10</v>
      </c>
      <c r="F237">
        <v>9781538611739</v>
      </c>
      <c r="G237" t="s">
        <v>1374</v>
      </c>
      <c r="H237" t="s">
        <v>6</v>
      </c>
      <c r="I237">
        <v>2019</v>
      </c>
      <c r="J237" t="s">
        <v>1660</v>
      </c>
      <c r="K237" t="s">
        <v>6</v>
      </c>
      <c r="L237" t="s">
        <v>217</v>
      </c>
    </row>
    <row r="238" spans="1:12" x14ac:dyDescent="0.35">
      <c r="A238" t="s">
        <v>1661</v>
      </c>
      <c r="B238" t="s">
        <v>1662</v>
      </c>
      <c r="C238" t="s">
        <v>1663</v>
      </c>
      <c r="D238" t="s">
        <v>1664</v>
      </c>
      <c r="E238">
        <v>10</v>
      </c>
      <c r="F238">
        <v>9781939133243</v>
      </c>
      <c r="G238" t="s">
        <v>1665</v>
      </c>
      <c r="H238" t="s">
        <v>1666</v>
      </c>
      <c r="I238">
        <v>2021</v>
      </c>
      <c r="J238" t="s">
        <v>1667</v>
      </c>
      <c r="K238" t="s">
        <v>6</v>
      </c>
      <c r="L238" t="s">
        <v>162</v>
      </c>
    </row>
    <row r="239" spans="1:12" x14ac:dyDescent="0.35">
      <c r="A239" t="s">
        <v>1668</v>
      </c>
      <c r="B239" t="s">
        <v>1669</v>
      </c>
      <c r="C239" t="s">
        <v>1670</v>
      </c>
      <c r="D239" t="s">
        <v>1671</v>
      </c>
      <c r="E239">
        <v>7</v>
      </c>
      <c r="F239">
        <v>9783030297497</v>
      </c>
      <c r="G239" t="s">
        <v>866</v>
      </c>
      <c r="H239" t="s">
        <v>1672</v>
      </c>
      <c r="I239">
        <v>2019</v>
      </c>
      <c r="J239" t="s">
        <v>1673</v>
      </c>
      <c r="K239" t="s">
        <v>6</v>
      </c>
      <c r="L239" t="s">
        <v>217</v>
      </c>
    </row>
    <row r="240" spans="1:12" x14ac:dyDescent="0.35">
      <c r="A240" t="s">
        <v>1674</v>
      </c>
      <c r="B240" t="s">
        <v>1675</v>
      </c>
      <c r="C240" t="s">
        <v>1676</v>
      </c>
      <c r="D240" t="s">
        <v>1677</v>
      </c>
      <c r="E240">
        <v>10</v>
      </c>
      <c r="F240">
        <v>9781479908189</v>
      </c>
      <c r="G240" t="s">
        <v>1678</v>
      </c>
      <c r="H240" t="s">
        <v>1679</v>
      </c>
      <c r="I240">
        <v>2013</v>
      </c>
      <c r="J240" t="s">
        <v>1680</v>
      </c>
      <c r="K240" t="s">
        <v>6</v>
      </c>
      <c r="L240" t="s">
        <v>703</v>
      </c>
    </row>
    <row r="241" spans="1:12" x14ac:dyDescent="0.35">
      <c r="A241" t="s">
        <v>1681</v>
      </c>
      <c r="B241" t="s">
        <v>1682</v>
      </c>
      <c r="C241" t="s">
        <v>6</v>
      </c>
      <c r="D241" t="s">
        <v>1683</v>
      </c>
      <c r="E241">
        <v>10</v>
      </c>
      <c r="F241">
        <v>9781479924813</v>
      </c>
      <c r="G241" t="s">
        <v>1684</v>
      </c>
      <c r="H241" t="s">
        <v>1685</v>
      </c>
      <c r="I241">
        <v>2013</v>
      </c>
      <c r="J241" t="s">
        <v>1686</v>
      </c>
      <c r="K241" t="s">
        <v>6</v>
      </c>
      <c r="L241" t="s">
        <v>147</v>
      </c>
    </row>
    <row r="242" spans="1:12" x14ac:dyDescent="0.35">
      <c r="A242" t="s">
        <v>1687</v>
      </c>
      <c r="B242" t="s">
        <v>1688</v>
      </c>
      <c r="C242" t="s">
        <v>1689</v>
      </c>
      <c r="D242" t="s">
        <v>1690</v>
      </c>
      <c r="E242">
        <v>7</v>
      </c>
      <c r="G242" t="s">
        <v>1691</v>
      </c>
      <c r="H242" t="s">
        <v>6</v>
      </c>
      <c r="I242">
        <v>2018</v>
      </c>
      <c r="J242" t="s">
        <v>1692</v>
      </c>
      <c r="K242" t="s">
        <v>6</v>
      </c>
      <c r="L242" t="s">
        <v>480</v>
      </c>
    </row>
    <row r="243" spans="1:12" x14ac:dyDescent="0.35">
      <c r="A243" t="s">
        <v>1693</v>
      </c>
      <c r="B243" t="s">
        <v>1694</v>
      </c>
      <c r="C243" t="s">
        <v>1695</v>
      </c>
      <c r="D243" t="s">
        <v>1696</v>
      </c>
      <c r="E243">
        <v>7</v>
      </c>
      <c r="G243" t="s">
        <v>542</v>
      </c>
      <c r="H243" t="s">
        <v>1697</v>
      </c>
      <c r="I243">
        <v>2014</v>
      </c>
      <c r="J243" t="s">
        <v>1698</v>
      </c>
      <c r="K243" t="s">
        <v>6</v>
      </c>
      <c r="L243" t="s">
        <v>480</v>
      </c>
    </row>
    <row r="244" spans="1:12" x14ac:dyDescent="0.35">
      <c r="A244" t="s">
        <v>1699</v>
      </c>
      <c r="B244" t="s">
        <v>1700</v>
      </c>
      <c r="C244" t="s">
        <v>1701</v>
      </c>
      <c r="D244" t="s">
        <v>1702</v>
      </c>
      <c r="E244">
        <v>7</v>
      </c>
      <c r="G244" t="s">
        <v>1703</v>
      </c>
      <c r="H244" t="s">
        <v>1704</v>
      </c>
      <c r="I244">
        <v>2018</v>
      </c>
      <c r="J244" t="s">
        <v>1705</v>
      </c>
      <c r="K244" t="s">
        <v>6</v>
      </c>
      <c r="L244" t="s">
        <v>1120</v>
      </c>
    </row>
    <row r="245" spans="1:12" x14ac:dyDescent="0.35">
      <c r="A245" t="s">
        <v>1706</v>
      </c>
      <c r="B245" t="s">
        <v>1707</v>
      </c>
      <c r="C245" t="s">
        <v>1708</v>
      </c>
      <c r="D245" t="s">
        <v>1709</v>
      </c>
      <c r="E245">
        <v>10</v>
      </c>
      <c r="F245">
        <v>9781538627952</v>
      </c>
      <c r="G245" t="s">
        <v>1710</v>
      </c>
      <c r="H245" t="s">
        <v>1711</v>
      </c>
      <c r="I245">
        <v>2017</v>
      </c>
      <c r="J245" t="s">
        <v>1712</v>
      </c>
      <c r="K245" t="s">
        <v>6</v>
      </c>
      <c r="L245" t="s">
        <v>337</v>
      </c>
    </row>
    <row r="246" spans="1:12" x14ac:dyDescent="0.35">
      <c r="A246" t="s">
        <v>1713</v>
      </c>
      <c r="B246" t="s">
        <v>1714</v>
      </c>
      <c r="C246" t="s">
        <v>1715</v>
      </c>
      <c r="D246" t="s">
        <v>1716</v>
      </c>
      <c r="E246">
        <v>10</v>
      </c>
      <c r="F246">
        <v>9789526924434</v>
      </c>
      <c r="G246" t="s">
        <v>1717</v>
      </c>
      <c r="H246" t="s">
        <v>1718</v>
      </c>
      <c r="I246">
        <v>2020</v>
      </c>
      <c r="J246" t="s">
        <v>1719</v>
      </c>
      <c r="K246" t="s">
        <v>6</v>
      </c>
      <c r="L246" t="s">
        <v>147</v>
      </c>
    </row>
    <row r="247" spans="1:12" x14ac:dyDescent="0.35">
      <c r="A247" t="s">
        <v>1720</v>
      </c>
      <c r="B247" t="s">
        <v>1721</v>
      </c>
      <c r="C247" t="s">
        <v>1722</v>
      </c>
      <c r="D247" t="s">
        <v>1723</v>
      </c>
      <c r="E247">
        <v>7</v>
      </c>
      <c r="G247" t="s">
        <v>1724</v>
      </c>
      <c r="H247" t="s">
        <v>6</v>
      </c>
      <c r="I247">
        <v>2018</v>
      </c>
      <c r="J247" t="s">
        <v>1725</v>
      </c>
      <c r="K247" t="s">
        <v>6</v>
      </c>
      <c r="L247" t="s">
        <v>217</v>
      </c>
    </row>
    <row r="248" spans="1:12" x14ac:dyDescent="0.35">
      <c r="A248" t="s">
        <v>1726</v>
      </c>
      <c r="B248" t="s">
        <v>1727</v>
      </c>
      <c r="C248" t="s">
        <v>1728</v>
      </c>
      <c r="D248" t="s">
        <v>1729</v>
      </c>
      <c r="E248">
        <v>10</v>
      </c>
      <c r="F248">
        <v>9781450355629</v>
      </c>
      <c r="G248" t="s">
        <v>1730</v>
      </c>
      <c r="H248" t="s">
        <v>1731</v>
      </c>
      <c r="I248">
        <v>2018</v>
      </c>
      <c r="J248" t="s">
        <v>1732</v>
      </c>
      <c r="K248" t="s">
        <v>6</v>
      </c>
      <c r="L248" t="s">
        <v>155</v>
      </c>
    </row>
    <row r="249" spans="1:12" x14ac:dyDescent="0.35">
      <c r="A249" t="s">
        <v>1733</v>
      </c>
      <c r="B249" t="s">
        <v>1734</v>
      </c>
      <c r="C249" t="s">
        <v>1735</v>
      </c>
      <c r="D249" t="s">
        <v>1736</v>
      </c>
      <c r="E249">
        <v>10</v>
      </c>
      <c r="F249">
        <v>9781424476978</v>
      </c>
      <c r="G249" t="s">
        <v>1737</v>
      </c>
      <c r="H249" t="s">
        <v>295</v>
      </c>
      <c r="I249">
        <v>2009</v>
      </c>
      <c r="J249" t="s">
        <v>1738</v>
      </c>
      <c r="K249" t="s">
        <v>6</v>
      </c>
      <c r="L249" t="s">
        <v>147</v>
      </c>
    </row>
    <row r="250" spans="1:12" x14ac:dyDescent="0.35">
      <c r="A250" t="s">
        <v>1739</v>
      </c>
      <c r="B250" t="s">
        <v>1740</v>
      </c>
      <c r="C250" t="s">
        <v>1741</v>
      </c>
      <c r="D250" t="s">
        <v>1736</v>
      </c>
      <c r="E250">
        <v>10</v>
      </c>
      <c r="F250">
        <v>9780769541624</v>
      </c>
      <c r="G250" t="s">
        <v>1742</v>
      </c>
      <c r="H250" t="s">
        <v>1743</v>
      </c>
      <c r="I250">
        <v>2010</v>
      </c>
      <c r="J250" t="s">
        <v>1744</v>
      </c>
      <c r="K250" t="s">
        <v>6</v>
      </c>
      <c r="L250" t="s">
        <v>256</v>
      </c>
    </row>
    <row r="251" spans="1:12" x14ac:dyDescent="0.35">
      <c r="A251" t="s">
        <v>1745</v>
      </c>
      <c r="B251" t="s">
        <v>1746</v>
      </c>
      <c r="C251" t="s">
        <v>1747</v>
      </c>
      <c r="D251" t="s">
        <v>1736</v>
      </c>
      <c r="E251">
        <v>10</v>
      </c>
      <c r="F251">
        <v>9781424487653</v>
      </c>
      <c r="G251" t="s">
        <v>1748</v>
      </c>
      <c r="H251" t="s">
        <v>1749</v>
      </c>
      <c r="I251">
        <v>2010</v>
      </c>
      <c r="J251" t="s">
        <v>1750</v>
      </c>
      <c r="K251" t="s">
        <v>6</v>
      </c>
      <c r="L251" t="s">
        <v>283</v>
      </c>
    </row>
    <row r="252" spans="1:12" x14ac:dyDescent="0.35">
      <c r="A252" t="s">
        <v>1751</v>
      </c>
      <c r="B252" t="s">
        <v>1752</v>
      </c>
      <c r="C252" t="s">
        <v>1753</v>
      </c>
      <c r="D252" t="s">
        <v>1736</v>
      </c>
      <c r="E252">
        <v>10</v>
      </c>
      <c r="F252">
        <v>9781457709340</v>
      </c>
      <c r="G252" t="s">
        <v>1754</v>
      </c>
      <c r="H252" t="s">
        <v>1136</v>
      </c>
      <c r="I252">
        <v>2011</v>
      </c>
      <c r="J252" t="s">
        <v>1755</v>
      </c>
      <c r="K252" t="s">
        <v>6</v>
      </c>
      <c r="L252" t="s">
        <v>480</v>
      </c>
    </row>
    <row r="253" spans="1:12" x14ac:dyDescent="0.35">
      <c r="A253" t="s">
        <v>1756</v>
      </c>
      <c r="B253" t="s">
        <v>1757</v>
      </c>
      <c r="C253" t="s">
        <v>1758</v>
      </c>
      <c r="D253" t="s">
        <v>1759</v>
      </c>
      <c r="E253">
        <v>10</v>
      </c>
      <c r="F253">
        <v>9781467369053</v>
      </c>
      <c r="G253" t="s">
        <v>1760</v>
      </c>
      <c r="H253" t="s">
        <v>1761</v>
      </c>
      <c r="I253">
        <v>2015</v>
      </c>
      <c r="J253" t="s">
        <v>1762</v>
      </c>
      <c r="K253" t="s">
        <v>6</v>
      </c>
      <c r="L253" t="s">
        <v>1120</v>
      </c>
    </row>
    <row r="254" spans="1:12" x14ac:dyDescent="0.35">
      <c r="A254" t="s">
        <v>1763</v>
      </c>
      <c r="B254" t="s">
        <v>1764</v>
      </c>
      <c r="C254" t="s">
        <v>1765</v>
      </c>
      <c r="D254" t="s">
        <v>1766</v>
      </c>
      <c r="E254">
        <v>7</v>
      </c>
      <c r="G254" t="s">
        <v>542</v>
      </c>
      <c r="H254" t="s">
        <v>1767</v>
      </c>
      <c r="I254">
        <v>2019</v>
      </c>
      <c r="J254" t="s">
        <v>1768</v>
      </c>
      <c r="K254" t="s">
        <v>6</v>
      </c>
      <c r="L254" t="s">
        <v>176</v>
      </c>
    </row>
    <row r="255" spans="1:12" x14ac:dyDescent="0.35">
      <c r="A255" t="s">
        <v>1769</v>
      </c>
      <c r="B255" t="s">
        <v>1770</v>
      </c>
      <c r="C255" t="s">
        <v>1771</v>
      </c>
      <c r="D255" t="s">
        <v>1772</v>
      </c>
      <c r="E255">
        <v>7</v>
      </c>
      <c r="G255" t="s">
        <v>1510</v>
      </c>
      <c r="H255" t="s">
        <v>6</v>
      </c>
      <c r="I255">
        <v>2020</v>
      </c>
      <c r="J255" t="s">
        <v>1773</v>
      </c>
      <c r="K255" t="s">
        <v>6</v>
      </c>
      <c r="L255" t="s">
        <v>480</v>
      </c>
    </row>
    <row r="256" spans="1:12" x14ac:dyDescent="0.35">
      <c r="A256" t="s">
        <v>1774</v>
      </c>
      <c r="B256" t="s">
        <v>1775</v>
      </c>
      <c r="C256" t="s">
        <v>1776</v>
      </c>
      <c r="D256" t="s">
        <v>1777</v>
      </c>
      <c r="E256">
        <v>7</v>
      </c>
      <c r="F256">
        <v>9783319271453</v>
      </c>
      <c r="G256" t="s">
        <v>207</v>
      </c>
      <c r="H256" t="s">
        <v>1778</v>
      </c>
      <c r="I256">
        <v>2016</v>
      </c>
      <c r="J256" t="s">
        <v>1779</v>
      </c>
      <c r="K256" t="s">
        <v>6</v>
      </c>
      <c r="L256" t="s">
        <v>147</v>
      </c>
    </row>
    <row r="257" spans="1:12" x14ac:dyDescent="0.35">
      <c r="A257" t="s">
        <v>1780</v>
      </c>
      <c r="B257" t="s">
        <v>1781</v>
      </c>
      <c r="C257" t="s">
        <v>1782</v>
      </c>
      <c r="D257" t="s">
        <v>1783</v>
      </c>
      <c r="E257">
        <v>10</v>
      </c>
      <c r="F257">
        <v>9781912764389</v>
      </c>
      <c r="G257" t="s">
        <v>452</v>
      </c>
      <c r="H257" t="s">
        <v>1784</v>
      </c>
      <c r="I257">
        <v>2019</v>
      </c>
      <c r="J257" t="s">
        <v>1785</v>
      </c>
      <c r="K257" t="s">
        <v>6</v>
      </c>
      <c r="L257" t="s">
        <v>162</v>
      </c>
    </row>
    <row r="258" spans="1:12" x14ac:dyDescent="0.35">
      <c r="A258" t="s">
        <v>1786</v>
      </c>
      <c r="B258" t="s">
        <v>1787</v>
      </c>
      <c r="C258" t="s">
        <v>1788</v>
      </c>
      <c r="D258" t="s">
        <v>1789</v>
      </c>
      <c r="E258">
        <v>7</v>
      </c>
      <c r="G258" t="s">
        <v>1724</v>
      </c>
      <c r="H258" t="s">
        <v>6</v>
      </c>
      <c r="I258">
        <v>2021</v>
      </c>
      <c r="J258" t="s">
        <v>1790</v>
      </c>
      <c r="K258" t="s">
        <v>6</v>
      </c>
      <c r="L258" t="s">
        <v>162</v>
      </c>
    </row>
    <row r="259" spans="1:12" x14ac:dyDescent="0.35">
      <c r="A259" t="s">
        <v>1791</v>
      </c>
      <c r="B259" t="s">
        <v>1792</v>
      </c>
      <c r="C259" t="s">
        <v>6</v>
      </c>
      <c r="D259" t="s">
        <v>1793</v>
      </c>
      <c r="E259">
        <v>7</v>
      </c>
      <c r="G259" t="s">
        <v>1794</v>
      </c>
      <c r="H259" t="s">
        <v>1795</v>
      </c>
      <c r="I259">
        <v>2020</v>
      </c>
      <c r="J259" t="s">
        <v>1796</v>
      </c>
      <c r="K259" t="s">
        <v>6</v>
      </c>
      <c r="L259" t="s">
        <v>176</v>
      </c>
    </row>
    <row r="260" spans="1:12" x14ac:dyDescent="0.35">
      <c r="A260" t="s">
        <v>1797</v>
      </c>
      <c r="B260" t="s">
        <v>1798</v>
      </c>
      <c r="C260" t="s">
        <v>1799</v>
      </c>
      <c r="D260" t="s">
        <v>1800</v>
      </c>
      <c r="E260">
        <v>7</v>
      </c>
      <c r="F260">
        <v>9783642287824</v>
      </c>
      <c r="G260" t="s">
        <v>1801</v>
      </c>
      <c r="H260" t="s">
        <v>1802</v>
      </c>
      <c r="I260">
        <v>2012</v>
      </c>
      <c r="J260" t="s">
        <v>1803</v>
      </c>
      <c r="K260" t="s">
        <v>6</v>
      </c>
      <c r="L260" t="s">
        <v>155</v>
      </c>
    </row>
    <row r="261" spans="1:12" x14ac:dyDescent="0.35">
      <c r="A261" t="s">
        <v>1804</v>
      </c>
      <c r="B261" t="s">
        <v>1805</v>
      </c>
      <c r="C261" t="s">
        <v>1806</v>
      </c>
      <c r="D261" t="s">
        <v>1807</v>
      </c>
      <c r="E261">
        <v>7</v>
      </c>
      <c r="G261" t="s">
        <v>1808</v>
      </c>
      <c r="H261" t="s">
        <v>1809</v>
      </c>
      <c r="I261">
        <v>2015</v>
      </c>
      <c r="J261" t="s">
        <v>1810</v>
      </c>
      <c r="K261" t="s">
        <v>6</v>
      </c>
      <c r="L261" t="s">
        <v>176</v>
      </c>
    </row>
    <row r="262" spans="1:12" x14ac:dyDescent="0.35">
      <c r="A262" t="s">
        <v>1811</v>
      </c>
      <c r="B262" t="s">
        <v>1812</v>
      </c>
      <c r="C262" t="s">
        <v>1813</v>
      </c>
      <c r="D262" t="s">
        <v>1814</v>
      </c>
      <c r="E262">
        <v>10</v>
      </c>
      <c r="F262">
        <v>9781467390415</v>
      </c>
      <c r="G262" t="s">
        <v>1815</v>
      </c>
      <c r="H262" t="s">
        <v>1816</v>
      </c>
      <c r="I262">
        <v>2016</v>
      </c>
      <c r="J262" t="s">
        <v>1817</v>
      </c>
      <c r="K262" t="s">
        <v>6</v>
      </c>
      <c r="L262" t="s">
        <v>703</v>
      </c>
    </row>
    <row r="263" spans="1:12" x14ac:dyDescent="0.35">
      <c r="A263" t="s">
        <v>1818</v>
      </c>
      <c r="B263" t="s">
        <v>1819</v>
      </c>
      <c r="C263" t="s">
        <v>1820</v>
      </c>
      <c r="D263" t="s">
        <v>1821</v>
      </c>
      <c r="E263">
        <v>7</v>
      </c>
      <c r="G263" t="s">
        <v>1822</v>
      </c>
      <c r="H263" t="s">
        <v>6</v>
      </c>
      <c r="I263">
        <v>2021</v>
      </c>
      <c r="J263" t="s">
        <v>1823</v>
      </c>
      <c r="K263" t="s">
        <v>6</v>
      </c>
      <c r="L263" t="s">
        <v>162</v>
      </c>
    </row>
    <row r="264" spans="1:12" x14ac:dyDescent="0.35">
      <c r="A264" t="s">
        <v>1824</v>
      </c>
      <c r="B264" t="s">
        <v>1825</v>
      </c>
      <c r="C264" t="s">
        <v>1826</v>
      </c>
      <c r="D264" t="s">
        <v>1827</v>
      </c>
      <c r="E264">
        <v>10</v>
      </c>
      <c r="G264" t="s">
        <v>1828</v>
      </c>
      <c r="H264" t="s">
        <v>6</v>
      </c>
      <c r="I264">
        <v>2009</v>
      </c>
      <c r="J264" t="s">
        <v>1829</v>
      </c>
      <c r="K264" t="s">
        <v>6</v>
      </c>
      <c r="L264" t="s">
        <v>402</v>
      </c>
    </row>
    <row r="265" spans="1:12" x14ac:dyDescent="0.35">
      <c r="A265" t="s">
        <v>1830</v>
      </c>
      <c r="B265" t="s">
        <v>1831</v>
      </c>
      <c r="C265" t="s">
        <v>1832</v>
      </c>
      <c r="D265" t="s">
        <v>1833</v>
      </c>
      <c r="E265">
        <v>10</v>
      </c>
      <c r="G265" t="s">
        <v>496</v>
      </c>
      <c r="H265" t="s">
        <v>1834</v>
      </c>
      <c r="I265">
        <v>2016</v>
      </c>
      <c r="J265" t="s">
        <v>1835</v>
      </c>
      <c r="K265" t="s">
        <v>6</v>
      </c>
      <c r="L265" t="s">
        <v>155</v>
      </c>
    </row>
    <row r="266" spans="1:12" x14ac:dyDescent="0.35">
      <c r="A266" t="s">
        <v>1836</v>
      </c>
      <c r="B266" t="s">
        <v>1837</v>
      </c>
      <c r="C266" t="s">
        <v>1838</v>
      </c>
      <c r="D266" t="s">
        <v>1839</v>
      </c>
      <c r="E266">
        <v>7</v>
      </c>
      <c r="G266" t="s">
        <v>597</v>
      </c>
      <c r="H266" t="s">
        <v>1840</v>
      </c>
      <c r="I266">
        <v>2020</v>
      </c>
      <c r="J266" t="s">
        <v>1841</v>
      </c>
      <c r="K266" t="s">
        <v>6</v>
      </c>
      <c r="L266" t="s">
        <v>283</v>
      </c>
    </row>
    <row r="267" spans="1:12" x14ac:dyDescent="0.35">
      <c r="A267" t="s">
        <v>1842</v>
      </c>
      <c r="B267" t="s">
        <v>1843</v>
      </c>
      <c r="C267" t="s">
        <v>1844</v>
      </c>
      <c r="D267" t="s">
        <v>1845</v>
      </c>
      <c r="E267">
        <v>7</v>
      </c>
      <c r="G267" t="s">
        <v>647</v>
      </c>
      <c r="H267" t="s">
        <v>1846</v>
      </c>
      <c r="I267">
        <v>2010</v>
      </c>
      <c r="J267" t="s">
        <v>1847</v>
      </c>
      <c r="K267" t="s">
        <v>6</v>
      </c>
      <c r="L267" t="s">
        <v>1848</v>
      </c>
    </row>
    <row r="268" spans="1:12" x14ac:dyDescent="0.35">
      <c r="A268" t="s">
        <v>1849</v>
      </c>
      <c r="B268" t="s">
        <v>1850</v>
      </c>
      <c r="C268" t="s">
        <v>1851</v>
      </c>
      <c r="D268" t="s">
        <v>1852</v>
      </c>
      <c r="E268">
        <v>7</v>
      </c>
      <c r="G268" t="s">
        <v>1853</v>
      </c>
      <c r="H268" t="s">
        <v>6</v>
      </c>
      <c r="I268">
        <v>2017</v>
      </c>
      <c r="J268" t="s">
        <v>1854</v>
      </c>
      <c r="K268" t="s">
        <v>6</v>
      </c>
      <c r="L268" t="s">
        <v>217</v>
      </c>
    </row>
    <row r="269" spans="1:12" x14ac:dyDescent="0.35">
      <c r="A269" t="s">
        <v>1855</v>
      </c>
      <c r="B269" t="s">
        <v>1856</v>
      </c>
      <c r="C269" t="s">
        <v>1857</v>
      </c>
      <c r="D269" t="s">
        <v>1858</v>
      </c>
      <c r="E269">
        <v>10</v>
      </c>
      <c r="F269">
        <v>9781509022090</v>
      </c>
      <c r="G269" t="s">
        <v>1859</v>
      </c>
      <c r="H269" t="s">
        <v>6</v>
      </c>
      <c r="I269">
        <v>2016</v>
      </c>
      <c r="J269" t="s">
        <v>1860</v>
      </c>
      <c r="K269" t="s">
        <v>6</v>
      </c>
      <c r="L269" t="s">
        <v>217</v>
      </c>
    </row>
    <row r="270" spans="1:12" x14ac:dyDescent="0.35">
      <c r="A270" t="s">
        <v>1861</v>
      </c>
      <c r="B270" t="s">
        <v>1862</v>
      </c>
      <c r="C270" t="s">
        <v>1863</v>
      </c>
      <c r="D270" t="s">
        <v>1864</v>
      </c>
      <c r="E270">
        <v>10</v>
      </c>
      <c r="F270">
        <v>9781728176246</v>
      </c>
      <c r="G270" t="s">
        <v>1865</v>
      </c>
      <c r="H270" t="s">
        <v>1866</v>
      </c>
      <c r="I270">
        <v>2020</v>
      </c>
      <c r="J270" t="s">
        <v>1867</v>
      </c>
      <c r="K270" t="s">
        <v>6</v>
      </c>
      <c r="L270" t="s">
        <v>162</v>
      </c>
    </row>
    <row r="271" spans="1:12" x14ac:dyDescent="0.35">
      <c r="A271" t="s">
        <v>1868</v>
      </c>
      <c r="B271" t="s">
        <v>1869</v>
      </c>
      <c r="C271" t="s">
        <v>1870</v>
      </c>
      <c r="D271" t="s">
        <v>1871</v>
      </c>
      <c r="E271">
        <v>7</v>
      </c>
      <c r="G271" t="s">
        <v>1872</v>
      </c>
      <c r="H271" t="s">
        <v>1873</v>
      </c>
      <c r="I271">
        <v>2015</v>
      </c>
      <c r="J271" t="s">
        <v>1874</v>
      </c>
      <c r="K271" t="s">
        <v>6</v>
      </c>
      <c r="L271" t="s">
        <v>323</v>
      </c>
    </row>
    <row r="272" spans="1:12" x14ac:dyDescent="0.35">
      <c r="A272" t="s">
        <v>1875</v>
      </c>
      <c r="B272" t="s">
        <v>1876</v>
      </c>
      <c r="C272" t="s">
        <v>6</v>
      </c>
      <c r="D272" t="s">
        <v>1877</v>
      </c>
      <c r="E272">
        <v>7</v>
      </c>
      <c r="G272" t="s">
        <v>693</v>
      </c>
      <c r="H272" t="s">
        <v>6</v>
      </c>
      <c r="I272">
        <v>2021</v>
      </c>
      <c r="J272" t="s">
        <v>1878</v>
      </c>
      <c r="K272" t="s">
        <v>6</v>
      </c>
      <c r="L272" t="s">
        <v>162</v>
      </c>
    </row>
    <row r="273" spans="1:12" x14ac:dyDescent="0.35">
      <c r="A273" t="s">
        <v>1879</v>
      </c>
      <c r="B273" t="s">
        <v>1880</v>
      </c>
      <c r="C273" t="s">
        <v>1881</v>
      </c>
      <c r="D273" t="s">
        <v>1882</v>
      </c>
      <c r="E273">
        <v>10</v>
      </c>
      <c r="F273">
        <v>9781911218562</v>
      </c>
      <c r="G273" t="s">
        <v>1883</v>
      </c>
      <c r="H273" t="s">
        <v>1884</v>
      </c>
      <c r="I273">
        <v>2017</v>
      </c>
      <c r="J273" t="s">
        <v>1885</v>
      </c>
      <c r="K273" t="s">
        <v>6</v>
      </c>
      <c r="L273" t="s">
        <v>162</v>
      </c>
    </row>
    <row r="274" spans="1:12" x14ac:dyDescent="0.35">
      <c r="A274" t="s">
        <v>1886</v>
      </c>
      <c r="B274" t="s">
        <v>1887</v>
      </c>
      <c r="C274" t="s">
        <v>1888</v>
      </c>
      <c r="D274" t="s">
        <v>1889</v>
      </c>
      <c r="E274">
        <v>10</v>
      </c>
      <c r="F274">
        <v>9781450386173</v>
      </c>
      <c r="G274" t="s">
        <v>308</v>
      </c>
      <c r="H274" t="s">
        <v>6</v>
      </c>
      <c r="I274">
        <v>2021</v>
      </c>
      <c r="J274" t="s">
        <v>1890</v>
      </c>
      <c r="K274" t="s">
        <v>6</v>
      </c>
      <c r="L274" t="s">
        <v>162</v>
      </c>
    </row>
    <row r="275" spans="1:12" x14ac:dyDescent="0.35">
      <c r="A275" t="s">
        <v>1891</v>
      </c>
      <c r="B275" t="s">
        <v>1892</v>
      </c>
      <c r="C275" t="s">
        <v>1893</v>
      </c>
      <c r="D275" t="s">
        <v>1894</v>
      </c>
      <c r="E275">
        <v>10</v>
      </c>
      <c r="F275">
        <v>9781906638474</v>
      </c>
      <c r="G275" t="s">
        <v>452</v>
      </c>
      <c r="H275" t="s">
        <v>1895</v>
      </c>
      <c r="I275">
        <v>2009</v>
      </c>
      <c r="J275" t="s">
        <v>1896</v>
      </c>
      <c r="K275" t="s">
        <v>6</v>
      </c>
      <c r="L275" t="s">
        <v>162</v>
      </c>
    </row>
    <row r="276" spans="1:12" x14ac:dyDescent="0.35">
      <c r="A276" t="s">
        <v>1897</v>
      </c>
      <c r="B276" t="s">
        <v>1898</v>
      </c>
      <c r="C276" t="s">
        <v>1899</v>
      </c>
      <c r="D276" t="s">
        <v>1900</v>
      </c>
      <c r="E276">
        <v>7</v>
      </c>
      <c r="F276">
        <v>9783030335465</v>
      </c>
      <c r="G276" t="s">
        <v>207</v>
      </c>
      <c r="H276" t="s">
        <v>1901</v>
      </c>
      <c r="I276">
        <v>2020</v>
      </c>
      <c r="J276" t="s">
        <v>1902</v>
      </c>
      <c r="K276" t="s">
        <v>6</v>
      </c>
      <c r="L276" t="s">
        <v>217</v>
      </c>
    </row>
    <row r="277" spans="1:12" x14ac:dyDescent="0.35">
      <c r="A277" t="s">
        <v>1903</v>
      </c>
      <c r="B277" t="s">
        <v>1904</v>
      </c>
      <c r="C277" t="s">
        <v>6</v>
      </c>
      <c r="D277" t="s">
        <v>1900</v>
      </c>
      <c r="E277">
        <v>7</v>
      </c>
      <c r="G277" t="s">
        <v>1905</v>
      </c>
      <c r="H277" t="s">
        <v>1906</v>
      </c>
      <c r="I277">
        <v>2021</v>
      </c>
      <c r="J277" t="s">
        <v>1907</v>
      </c>
      <c r="K277" t="s">
        <v>6</v>
      </c>
      <c r="L277" t="s">
        <v>162</v>
      </c>
    </row>
    <row r="278" spans="1:12" x14ac:dyDescent="0.35">
      <c r="A278" t="s">
        <v>1908</v>
      </c>
      <c r="B278" t="s">
        <v>1909</v>
      </c>
      <c r="C278" t="s">
        <v>1910</v>
      </c>
      <c r="D278" t="s">
        <v>1911</v>
      </c>
      <c r="E278">
        <v>7</v>
      </c>
      <c r="F278">
        <v>9783030518271</v>
      </c>
      <c r="G278" t="s">
        <v>207</v>
      </c>
      <c r="H278" t="s">
        <v>1912</v>
      </c>
      <c r="I278">
        <v>2020</v>
      </c>
      <c r="J278" t="s">
        <v>1913</v>
      </c>
      <c r="K278" t="s">
        <v>6</v>
      </c>
      <c r="L278" t="s">
        <v>217</v>
      </c>
    </row>
    <row r="279" spans="1:12" x14ac:dyDescent="0.35">
      <c r="A279" t="s">
        <v>1914</v>
      </c>
      <c r="B279" t="s">
        <v>1915</v>
      </c>
      <c r="C279" t="s">
        <v>6</v>
      </c>
      <c r="D279" t="s">
        <v>1916</v>
      </c>
      <c r="E279">
        <v>7</v>
      </c>
      <c r="G279" t="s">
        <v>693</v>
      </c>
      <c r="H279" t="s">
        <v>1917</v>
      </c>
      <c r="I279">
        <v>2020</v>
      </c>
      <c r="J279" t="s">
        <v>1918</v>
      </c>
      <c r="K279" t="s">
        <v>6</v>
      </c>
      <c r="L279" t="s">
        <v>147</v>
      </c>
    </row>
    <row r="280" spans="1:12" x14ac:dyDescent="0.35">
      <c r="A280" t="s">
        <v>1919</v>
      </c>
      <c r="B280" t="s">
        <v>1920</v>
      </c>
      <c r="C280" t="s">
        <v>1921</v>
      </c>
      <c r="D280" t="s">
        <v>1922</v>
      </c>
      <c r="E280">
        <v>10</v>
      </c>
      <c r="F280">
        <v>9781450380966</v>
      </c>
      <c r="G280" t="s">
        <v>1310</v>
      </c>
      <c r="H280" t="s">
        <v>6</v>
      </c>
      <c r="I280">
        <v>2021</v>
      </c>
      <c r="J280" t="s">
        <v>1923</v>
      </c>
      <c r="K280" t="s">
        <v>6</v>
      </c>
      <c r="L280" t="s">
        <v>217</v>
      </c>
    </row>
    <row r="281" spans="1:12" x14ac:dyDescent="0.35">
      <c r="A281" t="s">
        <v>1924</v>
      </c>
      <c r="B281" t="s">
        <v>1925</v>
      </c>
      <c r="C281" t="s">
        <v>1926</v>
      </c>
      <c r="D281" t="s">
        <v>1927</v>
      </c>
      <c r="E281">
        <v>7</v>
      </c>
      <c r="F281">
        <v>9783319716480</v>
      </c>
      <c r="G281" t="s">
        <v>152</v>
      </c>
      <c r="H281" t="s">
        <v>1928</v>
      </c>
      <c r="I281">
        <v>2017</v>
      </c>
      <c r="J281" t="s">
        <v>1929</v>
      </c>
      <c r="K281" t="s">
        <v>6</v>
      </c>
      <c r="L281" t="s">
        <v>162</v>
      </c>
    </row>
    <row r="282" spans="1:12" x14ac:dyDescent="0.35">
      <c r="A282" t="s">
        <v>1930</v>
      </c>
      <c r="B282" t="s">
        <v>1931</v>
      </c>
      <c r="C282" t="s">
        <v>1932</v>
      </c>
      <c r="D282" t="s">
        <v>1933</v>
      </c>
      <c r="E282">
        <v>10</v>
      </c>
      <c r="F282">
        <v>9789898533913</v>
      </c>
      <c r="G282" t="s">
        <v>301</v>
      </c>
      <c r="H282" t="s">
        <v>1934</v>
      </c>
      <c r="I282">
        <v>2019</v>
      </c>
      <c r="J282" t="s">
        <v>1935</v>
      </c>
      <c r="K282" t="s">
        <v>6</v>
      </c>
      <c r="L282" t="s">
        <v>162</v>
      </c>
    </row>
    <row r="283" spans="1:12" x14ac:dyDescent="0.35">
      <c r="A283" t="s">
        <v>1936</v>
      </c>
      <c r="B283" t="s">
        <v>1937</v>
      </c>
      <c r="C283" t="s">
        <v>1938</v>
      </c>
      <c r="D283" t="s">
        <v>1939</v>
      </c>
      <c r="E283">
        <v>10</v>
      </c>
      <c r="F283">
        <v>9781450360876</v>
      </c>
      <c r="G283" t="s">
        <v>1940</v>
      </c>
      <c r="H283" t="s">
        <v>6</v>
      </c>
      <c r="I283">
        <v>2018</v>
      </c>
      <c r="J283" t="s">
        <v>1941</v>
      </c>
      <c r="K283" t="s">
        <v>6</v>
      </c>
      <c r="L283" t="s">
        <v>147</v>
      </c>
    </row>
    <row r="284" spans="1:12" x14ac:dyDescent="0.35">
      <c r="A284" t="s">
        <v>1942</v>
      </c>
      <c r="B284" t="s">
        <v>1943</v>
      </c>
      <c r="C284" t="s">
        <v>1944</v>
      </c>
      <c r="D284" t="s">
        <v>1945</v>
      </c>
      <c r="E284">
        <v>10</v>
      </c>
      <c r="F284">
        <v>9781450370219</v>
      </c>
      <c r="G284" t="s">
        <v>1946</v>
      </c>
      <c r="H284" t="s">
        <v>6</v>
      </c>
      <c r="I284">
        <v>2019</v>
      </c>
      <c r="J284" t="s">
        <v>1947</v>
      </c>
      <c r="K284" t="s">
        <v>6</v>
      </c>
      <c r="L284" t="s">
        <v>162</v>
      </c>
    </row>
    <row r="285" spans="1:12" x14ac:dyDescent="0.35">
      <c r="A285" t="s">
        <v>1948</v>
      </c>
      <c r="B285" t="s">
        <v>1949</v>
      </c>
      <c r="C285" t="s">
        <v>1950</v>
      </c>
      <c r="D285" t="s">
        <v>1951</v>
      </c>
      <c r="E285">
        <v>7</v>
      </c>
      <c r="G285" t="s">
        <v>1952</v>
      </c>
      <c r="H285" t="s">
        <v>1953</v>
      </c>
      <c r="I285">
        <v>2016</v>
      </c>
      <c r="J285" t="s">
        <v>1954</v>
      </c>
      <c r="K285" t="s">
        <v>6</v>
      </c>
      <c r="L285" t="s">
        <v>147</v>
      </c>
    </row>
    <row r="286" spans="1:12" x14ac:dyDescent="0.35">
      <c r="A286" t="s">
        <v>1955</v>
      </c>
      <c r="B286" t="s">
        <v>1956</v>
      </c>
      <c r="C286" t="s">
        <v>1957</v>
      </c>
      <c r="D286" t="s">
        <v>1958</v>
      </c>
      <c r="E286">
        <v>10</v>
      </c>
      <c r="F286">
        <v>9781467388436</v>
      </c>
      <c r="G286" t="s">
        <v>388</v>
      </c>
      <c r="H286" t="s">
        <v>1959</v>
      </c>
      <c r="I286">
        <v>2016</v>
      </c>
      <c r="J286" t="s">
        <v>1960</v>
      </c>
      <c r="K286" t="s">
        <v>6</v>
      </c>
      <c r="L286" t="s">
        <v>147</v>
      </c>
    </row>
    <row r="287" spans="1:12" x14ac:dyDescent="0.35">
      <c r="A287" t="s">
        <v>1961</v>
      </c>
      <c r="B287" t="s">
        <v>1962</v>
      </c>
      <c r="C287" t="s">
        <v>1963</v>
      </c>
      <c r="D287" t="s">
        <v>1964</v>
      </c>
      <c r="E287">
        <v>10</v>
      </c>
      <c r="F287">
        <v>9781450359689</v>
      </c>
      <c r="G287" t="s">
        <v>1965</v>
      </c>
      <c r="H287" t="s">
        <v>1966</v>
      </c>
      <c r="I287">
        <v>2018</v>
      </c>
      <c r="J287" t="s">
        <v>1967</v>
      </c>
      <c r="K287" t="s">
        <v>6</v>
      </c>
      <c r="L287" t="s">
        <v>217</v>
      </c>
    </row>
    <row r="288" spans="1:12" x14ac:dyDescent="0.35">
      <c r="A288" t="s">
        <v>1968</v>
      </c>
      <c r="B288" t="s">
        <v>1969</v>
      </c>
      <c r="C288" t="s">
        <v>1970</v>
      </c>
      <c r="D288" t="s">
        <v>1971</v>
      </c>
      <c r="E288">
        <v>7</v>
      </c>
      <c r="G288" t="s">
        <v>1398</v>
      </c>
      <c r="H288" t="s">
        <v>1972</v>
      </c>
      <c r="I288">
        <v>2014</v>
      </c>
      <c r="J288" t="s">
        <v>1973</v>
      </c>
      <c r="K288" t="s">
        <v>6</v>
      </c>
      <c r="L288" t="s">
        <v>283</v>
      </c>
    </row>
    <row r="289" spans="1:12" x14ac:dyDescent="0.35">
      <c r="A289" t="s">
        <v>1974</v>
      </c>
      <c r="B289" t="s">
        <v>1975</v>
      </c>
      <c r="C289" t="s">
        <v>1976</v>
      </c>
      <c r="D289" t="s">
        <v>1977</v>
      </c>
      <c r="E289">
        <v>10</v>
      </c>
      <c r="F289">
        <v>9789077381809</v>
      </c>
      <c r="G289" t="s">
        <v>1978</v>
      </c>
      <c r="H289" t="s">
        <v>1979</v>
      </c>
      <c r="I289">
        <v>2013</v>
      </c>
      <c r="J289" t="s">
        <v>1980</v>
      </c>
      <c r="K289" t="s">
        <v>6</v>
      </c>
      <c r="L289" t="s">
        <v>162</v>
      </c>
    </row>
    <row r="290" spans="1:12" x14ac:dyDescent="0.35">
      <c r="A290" t="s">
        <v>1981</v>
      </c>
      <c r="B290" t="s">
        <v>1982</v>
      </c>
      <c r="C290" t="s">
        <v>1983</v>
      </c>
      <c r="D290" t="s">
        <v>1984</v>
      </c>
      <c r="E290">
        <v>7</v>
      </c>
      <c r="F290">
        <v>9783319989976</v>
      </c>
      <c r="G290" t="s">
        <v>866</v>
      </c>
      <c r="H290" t="s">
        <v>1985</v>
      </c>
      <c r="I290">
        <v>2018</v>
      </c>
      <c r="J290" t="s">
        <v>1986</v>
      </c>
      <c r="K290" t="s">
        <v>6</v>
      </c>
      <c r="L290" t="s">
        <v>162</v>
      </c>
    </row>
    <row r="291" spans="1:12" x14ac:dyDescent="0.35">
      <c r="A291" t="s">
        <v>1987</v>
      </c>
      <c r="B291" t="s">
        <v>1988</v>
      </c>
      <c r="C291" t="s">
        <v>1989</v>
      </c>
      <c r="D291" t="s">
        <v>1990</v>
      </c>
      <c r="E291">
        <v>10</v>
      </c>
      <c r="F291">
        <v>9781605585147</v>
      </c>
      <c r="G291" t="s">
        <v>1991</v>
      </c>
      <c r="H291" t="s">
        <v>1992</v>
      </c>
      <c r="I291">
        <v>2009</v>
      </c>
      <c r="J291" t="s">
        <v>1993</v>
      </c>
      <c r="K291" t="s">
        <v>6</v>
      </c>
      <c r="L291" t="s">
        <v>1994</v>
      </c>
    </row>
    <row r="292" spans="1:12" x14ac:dyDescent="0.35">
      <c r="A292" t="s">
        <v>1995</v>
      </c>
      <c r="B292" t="s">
        <v>1996</v>
      </c>
      <c r="C292" t="s">
        <v>1997</v>
      </c>
      <c r="D292" t="s">
        <v>1998</v>
      </c>
      <c r="E292">
        <v>7</v>
      </c>
      <c r="G292" t="s">
        <v>1999</v>
      </c>
      <c r="H292" t="s">
        <v>2000</v>
      </c>
      <c r="I292">
        <v>2017</v>
      </c>
      <c r="J292" t="s">
        <v>2001</v>
      </c>
      <c r="K292" t="s">
        <v>6</v>
      </c>
      <c r="L292" t="s">
        <v>155</v>
      </c>
    </row>
    <row r="293" spans="1:12" x14ac:dyDescent="0.35">
      <c r="A293" t="s">
        <v>2002</v>
      </c>
      <c r="B293" t="s">
        <v>2003</v>
      </c>
      <c r="C293" t="s">
        <v>2004</v>
      </c>
      <c r="D293" t="s">
        <v>2005</v>
      </c>
      <c r="E293">
        <v>7</v>
      </c>
      <c r="F293">
        <v>9783319074634</v>
      </c>
      <c r="G293" t="s">
        <v>152</v>
      </c>
      <c r="H293" t="s">
        <v>2006</v>
      </c>
      <c r="I293">
        <v>2014</v>
      </c>
      <c r="J293" t="s">
        <v>2007</v>
      </c>
      <c r="K293" t="s">
        <v>6</v>
      </c>
      <c r="L293" t="s">
        <v>162</v>
      </c>
    </row>
    <row r="294" spans="1:12" x14ac:dyDescent="0.35">
      <c r="A294" t="s">
        <v>2008</v>
      </c>
      <c r="B294" t="s">
        <v>2009</v>
      </c>
      <c r="C294" t="s">
        <v>2010</v>
      </c>
      <c r="D294" t="s">
        <v>2011</v>
      </c>
      <c r="E294">
        <v>7</v>
      </c>
      <c r="G294" t="s">
        <v>2012</v>
      </c>
      <c r="H294" t="s">
        <v>2013</v>
      </c>
      <c r="I294">
        <v>2019</v>
      </c>
      <c r="J294" t="s">
        <v>2014</v>
      </c>
      <c r="K294" t="s">
        <v>6</v>
      </c>
      <c r="L294" t="s">
        <v>256</v>
      </c>
    </row>
    <row r="295" spans="1:12" x14ac:dyDescent="0.35">
      <c r="A295" t="s">
        <v>2015</v>
      </c>
      <c r="B295" t="s">
        <v>2016</v>
      </c>
      <c r="C295" t="s">
        <v>2017</v>
      </c>
      <c r="D295" t="s">
        <v>2018</v>
      </c>
      <c r="E295">
        <v>10</v>
      </c>
      <c r="F295">
        <v>9780954901684</v>
      </c>
      <c r="G295" t="s">
        <v>909</v>
      </c>
      <c r="H295" t="s">
        <v>2019</v>
      </c>
      <c r="I295">
        <v>2010</v>
      </c>
      <c r="J295" t="s">
        <v>2020</v>
      </c>
      <c r="K295" t="s">
        <v>6</v>
      </c>
      <c r="L295" t="s">
        <v>147</v>
      </c>
    </row>
    <row r="296" spans="1:12" x14ac:dyDescent="0.35">
      <c r="A296" t="s">
        <v>2021</v>
      </c>
      <c r="B296" t="s">
        <v>2022</v>
      </c>
      <c r="C296" t="s">
        <v>2023</v>
      </c>
      <c r="D296" t="s">
        <v>2024</v>
      </c>
      <c r="E296">
        <v>10</v>
      </c>
      <c r="F296">
        <v>9780954901677</v>
      </c>
      <c r="G296" t="s">
        <v>1071</v>
      </c>
      <c r="H296" t="s">
        <v>2025</v>
      </c>
      <c r="I296">
        <v>2009</v>
      </c>
      <c r="J296" t="s">
        <v>2026</v>
      </c>
      <c r="K296" t="s">
        <v>6</v>
      </c>
      <c r="L296" t="s">
        <v>162</v>
      </c>
    </row>
    <row r="297" spans="1:12" x14ac:dyDescent="0.35">
      <c r="A297" t="s">
        <v>2027</v>
      </c>
      <c r="B297" t="s">
        <v>2028</v>
      </c>
      <c r="C297" t="s">
        <v>2029</v>
      </c>
      <c r="D297" t="s">
        <v>2030</v>
      </c>
      <c r="E297">
        <v>10</v>
      </c>
      <c r="F297">
        <v>9781509057320</v>
      </c>
      <c r="G297" t="s">
        <v>2031</v>
      </c>
      <c r="H297" t="s">
        <v>2032</v>
      </c>
      <c r="I297">
        <v>2017</v>
      </c>
      <c r="J297" t="s">
        <v>2033</v>
      </c>
      <c r="K297" t="s">
        <v>6</v>
      </c>
      <c r="L297" t="s">
        <v>217</v>
      </c>
    </row>
    <row r="298" spans="1:12" x14ac:dyDescent="0.35">
      <c r="A298" t="s">
        <v>2034</v>
      </c>
      <c r="B298" t="s">
        <v>2035</v>
      </c>
      <c r="C298" t="s">
        <v>2036</v>
      </c>
      <c r="D298" t="s">
        <v>2037</v>
      </c>
      <c r="E298">
        <v>10</v>
      </c>
      <c r="F298">
        <v>9781538683743</v>
      </c>
      <c r="G298" t="s">
        <v>2038</v>
      </c>
      <c r="H298" t="s">
        <v>6</v>
      </c>
      <c r="I298">
        <v>2018</v>
      </c>
      <c r="J298" t="s">
        <v>2039</v>
      </c>
      <c r="K298" t="s">
        <v>6</v>
      </c>
      <c r="L298" t="s">
        <v>147</v>
      </c>
    </row>
    <row r="299" spans="1:12" x14ac:dyDescent="0.35">
      <c r="A299" t="s">
        <v>2040</v>
      </c>
      <c r="B299" t="s">
        <v>2041</v>
      </c>
      <c r="C299" t="s">
        <v>2042</v>
      </c>
      <c r="D299" t="s">
        <v>2043</v>
      </c>
      <c r="E299">
        <v>10</v>
      </c>
      <c r="F299">
        <v>9781538674475</v>
      </c>
      <c r="G299" t="s">
        <v>2044</v>
      </c>
      <c r="H299" t="s">
        <v>2045</v>
      </c>
      <c r="I299">
        <v>2018</v>
      </c>
      <c r="J299" t="s">
        <v>2046</v>
      </c>
      <c r="K299" t="s">
        <v>6</v>
      </c>
      <c r="L299" t="s">
        <v>283</v>
      </c>
    </row>
    <row r="300" spans="1:12" x14ac:dyDescent="0.35">
      <c r="A300" t="s">
        <v>2047</v>
      </c>
      <c r="B300" t="s">
        <v>2048</v>
      </c>
      <c r="C300" t="s">
        <v>2049</v>
      </c>
      <c r="D300" t="s">
        <v>2050</v>
      </c>
      <c r="E300">
        <v>10</v>
      </c>
      <c r="F300">
        <v>9781577358497</v>
      </c>
      <c r="G300" t="s">
        <v>2051</v>
      </c>
      <c r="H300" t="s">
        <v>2052</v>
      </c>
      <c r="I300">
        <v>2020</v>
      </c>
      <c r="J300" t="s">
        <v>2053</v>
      </c>
      <c r="K300" t="s">
        <v>6</v>
      </c>
      <c r="L300" t="s">
        <v>162</v>
      </c>
    </row>
    <row r="301" spans="1:12" x14ac:dyDescent="0.35">
      <c r="A301" t="s">
        <v>2054</v>
      </c>
      <c r="B301" t="s">
        <v>2055</v>
      </c>
      <c r="C301" t="s">
        <v>2056</v>
      </c>
      <c r="D301" t="s">
        <v>2057</v>
      </c>
      <c r="E301">
        <v>10</v>
      </c>
      <c r="F301">
        <v>9780769543673</v>
      </c>
      <c r="G301" t="s">
        <v>2058</v>
      </c>
      <c r="H301" t="s">
        <v>2059</v>
      </c>
      <c r="I301">
        <v>2011</v>
      </c>
      <c r="J301" t="s">
        <v>2060</v>
      </c>
      <c r="K301" t="s">
        <v>6</v>
      </c>
      <c r="L301" t="s">
        <v>217</v>
      </c>
    </row>
    <row r="302" spans="1:12" x14ac:dyDescent="0.35">
      <c r="A302" t="s">
        <v>2061</v>
      </c>
      <c r="B302" t="s">
        <v>2062</v>
      </c>
      <c r="C302" t="s">
        <v>2063</v>
      </c>
      <c r="D302" t="s">
        <v>2064</v>
      </c>
      <c r="E302">
        <v>10</v>
      </c>
      <c r="G302" t="s">
        <v>2065</v>
      </c>
      <c r="H302" t="s">
        <v>2066</v>
      </c>
      <c r="I302">
        <v>2014</v>
      </c>
      <c r="J302" t="s">
        <v>2067</v>
      </c>
      <c r="K302" t="s">
        <v>6</v>
      </c>
      <c r="L302" t="s">
        <v>875</v>
      </c>
    </row>
    <row r="303" spans="1:12" x14ac:dyDescent="0.35">
      <c r="A303" t="s">
        <v>2068</v>
      </c>
      <c r="B303" t="s">
        <v>2069</v>
      </c>
      <c r="C303" t="s">
        <v>2070</v>
      </c>
      <c r="D303" t="s">
        <v>2071</v>
      </c>
      <c r="E303">
        <v>10</v>
      </c>
      <c r="F303">
        <v>9781450318990</v>
      </c>
      <c r="G303" t="s">
        <v>1310</v>
      </c>
      <c r="H303" t="s">
        <v>2072</v>
      </c>
      <c r="I303">
        <v>2013</v>
      </c>
      <c r="J303" t="s">
        <v>2073</v>
      </c>
      <c r="K303" t="s">
        <v>6</v>
      </c>
      <c r="L303" t="s">
        <v>480</v>
      </c>
    </row>
    <row r="304" spans="1:12" x14ac:dyDescent="0.35">
      <c r="A304" t="s">
        <v>2074</v>
      </c>
      <c r="B304" t="s">
        <v>2075</v>
      </c>
      <c r="C304" t="s">
        <v>2076</v>
      </c>
      <c r="D304" t="s">
        <v>2077</v>
      </c>
      <c r="E304">
        <v>7</v>
      </c>
      <c r="G304" t="s">
        <v>2078</v>
      </c>
      <c r="H304" t="s">
        <v>6</v>
      </c>
      <c r="I304">
        <v>2014</v>
      </c>
      <c r="J304" t="s">
        <v>2079</v>
      </c>
      <c r="K304" t="s">
        <v>6</v>
      </c>
      <c r="L304" t="s">
        <v>2080</v>
      </c>
    </row>
    <row r="305" spans="1:12" x14ac:dyDescent="0.35">
      <c r="A305" t="s">
        <v>2081</v>
      </c>
      <c r="B305" t="s">
        <v>2082</v>
      </c>
      <c r="C305" t="s">
        <v>2083</v>
      </c>
      <c r="D305" t="s">
        <v>2084</v>
      </c>
      <c r="E305">
        <v>7</v>
      </c>
      <c r="G305" t="s">
        <v>2085</v>
      </c>
      <c r="H305" t="s">
        <v>2086</v>
      </c>
      <c r="I305">
        <v>2015</v>
      </c>
      <c r="J305" t="s">
        <v>2087</v>
      </c>
      <c r="K305" t="s">
        <v>6</v>
      </c>
      <c r="L305" t="s">
        <v>323</v>
      </c>
    </row>
    <row r="306" spans="1:12" x14ac:dyDescent="0.35">
      <c r="A306" t="s">
        <v>2088</v>
      </c>
      <c r="B306" t="s">
        <v>2089</v>
      </c>
      <c r="C306" t="s">
        <v>2090</v>
      </c>
      <c r="D306" t="s">
        <v>2091</v>
      </c>
      <c r="E306">
        <v>10</v>
      </c>
      <c r="F306">
        <v>9781479988754</v>
      </c>
      <c r="G306" t="s">
        <v>2092</v>
      </c>
      <c r="H306" t="s">
        <v>2093</v>
      </c>
      <c r="I306">
        <v>2015</v>
      </c>
      <c r="J306" t="s">
        <v>2094</v>
      </c>
      <c r="K306" t="s">
        <v>6</v>
      </c>
      <c r="L306" t="s">
        <v>695</v>
      </c>
    </row>
    <row r="307" spans="1:12" x14ac:dyDescent="0.35">
      <c r="A307" t="s">
        <v>2095</v>
      </c>
      <c r="B307" t="s">
        <v>2096</v>
      </c>
      <c r="C307" t="s">
        <v>2097</v>
      </c>
      <c r="D307" t="s">
        <v>2098</v>
      </c>
      <c r="E307">
        <v>10</v>
      </c>
      <c r="F307">
        <v>9783959770163</v>
      </c>
      <c r="G307" t="s">
        <v>1459</v>
      </c>
      <c r="H307" t="s">
        <v>6</v>
      </c>
      <c r="I307">
        <v>2016</v>
      </c>
      <c r="J307" t="s">
        <v>2099</v>
      </c>
      <c r="K307" t="s">
        <v>6</v>
      </c>
      <c r="L307" t="s">
        <v>984</v>
      </c>
    </row>
    <row r="308" spans="1:12" x14ac:dyDescent="0.35">
      <c r="A308" t="s">
        <v>2100</v>
      </c>
      <c r="B308" t="s">
        <v>2101</v>
      </c>
      <c r="C308" t="s">
        <v>2102</v>
      </c>
      <c r="D308" t="s">
        <v>2091</v>
      </c>
      <c r="E308">
        <v>7</v>
      </c>
      <c r="G308" t="s">
        <v>2103</v>
      </c>
      <c r="H308" t="s">
        <v>6</v>
      </c>
      <c r="I308">
        <v>2017</v>
      </c>
      <c r="J308" t="s">
        <v>2104</v>
      </c>
      <c r="K308" t="s">
        <v>6</v>
      </c>
      <c r="L308" t="s">
        <v>283</v>
      </c>
    </row>
    <row r="309" spans="1:12" x14ac:dyDescent="0.35">
      <c r="A309" t="s">
        <v>2105</v>
      </c>
      <c r="B309" t="s">
        <v>2106</v>
      </c>
      <c r="C309" t="s">
        <v>2107</v>
      </c>
      <c r="D309" t="s">
        <v>2108</v>
      </c>
      <c r="E309">
        <v>7</v>
      </c>
      <c r="G309" t="s">
        <v>2109</v>
      </c>
      <c r="H309" t="s">
        <v>2110</v>
      </c>
      <c r="I309">
        <v>2014</v>
      </c>
      <c r="J309" t="s">
        <v>2111</v>
      </c>
      <c r="K309" t="s">
        <v>6</v>
      </c>
      <c r="L309" t="s">
        <v>217</v>
      </c>
    </row>
    <row r="310" spans="1:12" x14ac:dyDescent="0.35">
      <c r="A310" t="s">
        <v>2112</v>
      </c>
      <c r="B310" t="s">
        <v>2113</v>
      </c>
      <c r="C310" t="s">
        <v>2114</v>
      </c>
      <c r="D310" t="s">
        <v>2115</v>
      </c>
      <c r="E310">
        <v>10</v>
      </c>
      <c r="F310">
        <v>9781450347631</v>
      </c>
      <c r="G310" t="s">
        <v>308</v>
      </c>
      <c r="H310" t="s">
        <v>6</v>
      </c>
      <c r="I310">
        <v>2016</v>
      </c>
      <c r="J310" t="s">
        <v>2116</v>
      </c>
      <c r="K310" t="s">
        <v>6</v>
      </c>
      <c r="L310" t="s">
        <v>162</v>
      </c>
    </row>
    <row r="311" spans="1:12" x14ac:dyDescent="0.35">
      <c r="A311" t="s">
        <v>2117</v>
      </c>
      <c r="B311" t="s">
        <v>2118</v>
      </c>
      <c r="C311" t="s">
        <v>2119</v>
      </c>
      <c r="D311" t="s">
        <v>2120</v>
      </c>
      <c r="E311">
        <v>10</v>
      </c>
      <c r="F311">
        <v>9789897580857</v>
      </c>
      <c r="G311" t="s">
        <v>2121</v>
      </c>
      <c r="H311" t="s">
        <v>2122</v>
      </c>
      <c r="I311">
        <v>2015</v>
      </c>
      <c r="J311" t="s">
        <v>2123</v>
      </c>
      <c r="K311" t="s">
        <v>6</v>
      </c>
      <c r="L311" t="s">
        <v>155</v>
      </c>
    </row>
    <row r="312" spans="1:12" x14ac:dyDescent="0.35">
      <c r="A312" t="s">
        <v>2124</v>
      </c>
      <c r="B312" t="s">
        <v>2125</v>
      </c>
      <c r="C312" t="s">
        <v>2126</v>
      </c>
      <c r="D312" t="s">
        <v>2127</v>
      </c>
      <c r="E312">
        <v>10</v>
      </c>
      <c r="F312">
        <v>9781467387217</v>
      </c>
      <c r="G312" t="s">
        <v>2128</v>
      </c>
      <c r="H312" t="s">
        <v>6</v>
      </c>
      <c r="I312">
        <v>2016</v>
      </c>
      <c r="J312" t="s">
        <v>2129</v>
      </c>
      <c r="K312" t="s">
        <v>6</v>
      </c>
      <c r="L312" t="s">
        <v>217</v>
      </c>
    </row>
    <row r="313" spans="1:12" x14ac:dyDescent="0.35">
      <c r="A313" t="s">
        <v>2130</v>
      </c>
      <c r="B313" t="s">
        <v>2131</v>
      </c>
      <c r="C313" t="s">
        <v>2132</v>
      </c>
      <c r="D313" t="s">
        <v>2133</v>
      </c>
      <c r="E313">
        <v>7</v>
      </c>
      <c r="G313" t="s">
        <v>2134</v>
      </c>
      <c r="H313" t="s">
        <v>2135</v>
      </c>
      <c r="I313">
        <v>2009</v>
      </c>
      <c r="J313" t="s">
        <v>2136</v>
      </c>
      <c r="K313" t="s">
        <v>6</v>
      </c>
      <c r="L313" t="s">
        <v>155</v>
      </c>
    </row>
    <row r="314" spans="1:12" x14ac:dyDescent="0.35">
      <c r="A314" t="s">
        <v>2137</v>
      </c>
      <c r="B314" t="s">
        <v>2138</v>
      </c>
      <c r="C314" t="s">
        <v>2139</v>
      </c>
      <c r="D314" t="s">
        <v>2140</v>
      </c>
      <c r="E314">
        <v>10</v>
      </c>
      <c r="F314">
        <v>9781605587578</v>
      </c>
      <c r="G314" t="s">
        <v>2141</v>
      </c>
      <c r="H314" t="s">
        <v>2142</v>
      </c>
      <c r="I314">
        <v>2009</v>
      </c>
      <c r="J314" t="s">
        <v>2143</v>
      </c>
      <c r="K314" t="s">
        <v>6</v>
      </c>
      <c r="L314" t="s">
        <v>283</v>
      </c>
    </row>
    <row r="315" spans="1:12" x14ac:dyDescent="0.35">
      <c r="A315" t="s">
        <v>2144</v>
      </c>
      <c r="B315" t="s">
        <v>2145</v>
      </c>
      <c r="C315" t="s">
        <v>6</v>
      </c>
      <c r="D315" t="s">
        <v>2146</v>
      </c>
      <c r="E315">
        <v>10</v>
      </c>
      <c r="F315">
        <v>9781467397148</v>
      </c>
      <c r="G315" t="s">
        <v>2147</v>
      </c>
      <c r="H315" t="s">
        <v>2148</v>
      </c>
      <c r="I315">
        <v>2016</v>
      </c>
      <c r="J315" t="s">
        <v>2149</v>
      </c>
      <c r="K315" t="s">
        <v>6</v>
      </c>
      <c r="L315" t="s">
        <v>162</v>
      </c>
    </row>
    <row r="316" spans="1:12" x14ac:dyDescent="0.35">
      <c r="A316" t="s">
        <v>2150</v>
      </c>
      <c r="B316" t="s">
        <v>2151</v>
      </c>
      <c r="C316" t="s">
        <v>2152</v>
      </c>
      <c r="D316" t="s">
        <v>2153</v>
      </c>
      <c r="E316">
        <v>10</v>
      </c>
      <c r="F316">
        <v>9781509050932</v>
      </c>
      <c r="G316" t="s">
        <v>2154</v>
      </c>
      <c r="H316" t="s">
        <v>2155</v>
      </c>
      <c r="I316">
        <v>2016</v>
      </c>
      <c r="J316" t="s">
        <v>2156</v>
      </c>
      <c r="K316" t="s">
        <v>6</v>
      </c>
      <c r="L316" t="s">
        <v>2157</v>
      </c>
    </row>
    <row r="317" spans="1:12" x14ac:dyDescent="0.35">
      <c r="A317" t="s">
        <v>2158</v>
      </c>
      <c r="B317" t="s">
        <v>2159</v>
      </c>
      <c r="C317" t="s">
        <v>2160</v>
      </c>
      <c r="D317" t="s">
        <v>2161</v>
      </c>
      <c r="E317">
        <v>7</v>
      </c>
      <c r="G317" t="s">
        <v>2162</v>
      </c>
      <c r="H317" t="s">
        <v>2163</v>
      </c>
      <c r="I317">
        <v>2016</v>
      </c>
      <c r="J317" t="s">
        <v>2164</v>
      </c>
      <c r="K317" t="s">
        <v>6</v>
      </c>
      <c r="L317" t="s">
        <v>217</v>
      </c>
    </row>
    <row r="318" spans="1:12" x14ac:dyDescent="0.35">
      <c r="A318" t="s">
        <v>2165</v>
      </c>
      <c r="B318" t="s">
        <v>2166</v>
      </c>
      <c r="C318" t="s">
        <v>2167</v>
      </c>
      <c r="D318" t="s">
        <v>2168</v>
      </c>
      <c r="E318">
        <v>7</v>
      </c>
      <c r="G318" t="s">
        <v>2169</v>
      </c>
      <c r="H318" t="s">
        <v>6</v>
      </c>
      <c r="I318">
        <v>2017</v>
      </c>
      <c r="J318" t="s">
        <v>2170</v>
      </c>
      <c r="K318" t="s">
        <v>6</v>
      </c>
      <c r="L318" t="s">
        <v>2157</v>
      </c>
    </row>
    <row r="319" spans="1:12" x14ac:dyDescent="0.35">
      <c r="A319" t="s">
        <v>2171</v>
      </c>
      <c r="B319" t="s">
        <v>2172</v>
      </c>
      <c r="C319" t="s">
        <v>2173</v>
      </c>
      <c r="D319" t="s">
        <v>2174</v>
      </c>
      <c r="E319">
        <v>7</v>
      </c>
      <c r="G319" t="s">
        <v>2175</v>
      </c>
      <c r="H319" t="s">
        <v>6</v>
      </c>
      <c r="I319">
        <v>2019</v>
      </c>
      <c r="J319" t="s">
        <v>2176</v>
      </c>
      <c r="K319" t="s">
        <v>6</v>
      </c>
      <c r="L319" t="s">
        <v>162</v>
      </c>
    </row>
    <row r="320" spans="1:12" x14ac:dyDescent="0.35">
      <c r="A320" t="s">
        <v>2177</v>
      </c>
      <c r="B320" t="s">
        <v>2178</v>
      </c>
      <c r="C320" t="s">
        <v>2179</v>
      </c>
      <c r="D320" t="s">
        <v>2180</v>
      </c>
      <c r="E320">
        <v>10</v>
      </c>
      <c r="F320">
        <v>9781728141602</v>
      </c>
      <c r="G320" t="s">
        <v>2181</v>
      </c>
      <c r="H320" t="s">
        <v>2182</v>
      </c>
      <c r="I320">
        <v>2019</v>
      </c>
      <c r="J320" t="s">
        <v>2183</v>
      </c>
      <c r="K320" t="s">
        <v>6</v>
      </c>
      <c r="L320" t="s">
        <v>217</v>
      </c>
    </row>
    <row r="321" spans="1:12" x14ac:dyDescent="0.35">
      <c r="A321" t="s">
        <v>2184</v>
      </c>
      <c r="B321" t="s">
        <v>2185</v>
      </c>
      <c r="C321" t="s">
        <v>2186</v>
      </c>
      <c r="D321" t="s">
        <v>2187</v>
      </c>
      <c r="E321">
        <v>7</v>
      </c>
      <c r="G321" t="s">
        <v>2188</v>
      </c>
      <c r="H321" t="s">
        <v>2189</v>
      </c>
      <c r="I321">
        <v>2019</v>
      </c>
      <c r="J321" t="s">
        <v>2190</v>
      </c>
      <c r="K321" t="s">
        <v>6</v>
      </c>
      <c r="L321" t="s">
        <v>1120</v>
      </c>
    </row>
    <row r="322" spans="1:12" x14ac:dyDescent="0.35">
      <c r="A322" t="s">
        <v>2191</v>
      </c>
      <c r="B322" t="s">
        <v>2192</v>
      </c>
      <c r="C322" t="s">
        <v>2193</v>
      </c>
      <c r="D322" t="s">
        <v>2194</v>
      </c>
      <c r="E322">
        <v>10</v>
      </c>
      <c r="F322">
        <v>9781728150895</v>
      </c>
      <c r="G322" t="s">
        <v>2195</v>
      </c>
      <c r="H322" t="s">
        <v>6</v>
      </c>
      <c r="I322">
        <v>2020</v>
      </c>
      <c r="J322" t="s">
        <v>2196</v>
      </c>
      <c r="K322" t="s">
        <v>6</v>
      </c>
      <c r="L322" t="s">
        <v>162</v>
      </c>
    </row>
    <row r="323" spans="1:12" x14ac:dyDescent="0.35">
      <c r="A323" t="s">
        <v>2197</v>
      </c>
      <c r="B323" t="s">
        <v>2198</v>
      </c>
      <c r="C323" t="s">
        <v>2199</v>
      </c>
      <c r="D323" t="s">
        <v>2200</v>
      </c>
      <c r="E323">
        <v>10</v>
      </c>
      <c r="F323">
        <v>9781450381352</v>
      </c>
      <c r="G323" t="s">
        <v>2201</v>
      </c>
      <c r="H323" t="s">
        <v>2202</v>
      </c>
      <c r="I323">
        <v>2020</v>
      </c>
      <c r="J323" t="s">
        <v>2203</v>
      </c>
      <c r="K323" t="s">
        <v>6</v>
      </c>
      <c r="L323" t="s">
        <v>162</v>
      </c>
    </row>
    <row r="324" spans="1:12" x14ac:dyDescent="0.35">
      <c r="A324" t="s">
        <v>2204</v>
      </c>
      <c r="B324" t="s">
        <v>2205</v>
      </c>
      <c r="C324" t="s">
        <v>2206</v>
      </c>
      <c r="D324" t="s">
        <v>2207</v>
      </c>
      <c r="E324">
        <v>10</v>
      </c>
      <c r="F324">
        <v>9781450385626</v>
      </c>
      <c r="G324" t="s">
        <v>2208</v>
      </c>
      <c r="H324" t="s">
        <v>2209</v>
      </c>
      <c r="I324">
        <v>2021</v>
      </c>
      <c r="J324" t="s">
        <v>2210</v>
      </c>
      <c r="K324" t="s">
        <v>6</v>
      </c>
      <c r="L324" t="s">
        <v>162</v>
      </c>
    </row>
    <row r="325" spans="1:12" x14ac:dyDescent="0.35">
      <c r="A325" t="s">
        <v>2211</v>
      </c>
      <c r="B325" t="s">
        <v>2212</v>
      </c>
      <c r="C325" t="s">
        <v>2213</v>
      </c>
      <c r="D325" t="s">
        <v>2214</v>
      </c>
      <c r="E325">
        <v>7</v>
      </c>
      <c r="G325" t="s">
        <v>2215</v>
      </c>
      <c r="H325" t="s">
        <v>2216</v>
      </c>
      <c r="I325">
        <v>2021</v>
      </c>
      <c r="J325" t="s">
        <v>2217</v>
      </c>
      <c r="K325" t="s">
        <v>6</v>
      </c>
      <c r="L325" t="s">
        <v>147</v>
      </c>
    </row>
    <row r="326" spans="1:12" x14ac:dyDescent="0.35">
      <c r="A326" t="s">
        <v>2218</v>
      </c>
      <c r="B326" t="s">
        <v>2219</v>
      </c>
      <c r="C326" t="s">
        <v>2220</v>
      </c>
      <c r="D326" t="s">
        <v>2221</v>
      </c>
      <c r="E326">
        <v>10</v>
      </c>
      <c r="F326">
        <v>9781479987511</v>
      </c>
      <c r="G326" t="s">
        <v>2222</v>
      </c>
      <c r="H326" t="s">
        <v>2223</v>
      </c>
      <c r="I326">
        <v>2016</v>
      </c>
      <c r="J326" t="s">
        <v>2224</v>
      </c>
      <c r="K326" t="s">
        <v>6</v>
      </c>
      <c r="L326" t="s">
        <v>162</v>
      </c>
    </row>
    <row r="327" spans="1:12" x14ac:dyDescent="0.35">
      <c r="A327" t="s">
        <v>2225</v>
      </c>
      <c r="B327" t="s">
        <v>2226</v>
      </c>
      <c r="C327" t="s">
        <v>6</v>
      </c>
      <c r="D327" t="s">
        <v>2227</v>
      </c>
      <c r="E327">
        <v>7</v>
      </c>
      <c r="G327" t="s">
        <v>2228</v>
      </c>
      <c r="H327" t="s">
        <v>2229</v>
      </c>
      <c r="I327">
        <v>2020</v>
      </c>
      <c r="J327" t="s">
        <v>2230</v>
      </c>
      <c r="K327" t="s">
        <v>6</v>
      </c>
      <c r="L327" t="s">
        <v>162</v>
      </c>
    </row>
    <row r="328" spans="1:12" x14ac:dyDescent="0.35">
      <c r="A328" t="s">
        <v>2231</v>
      </c>
      <c r="B328" t="s">
        <v>2232</v>
      </c>
      <c r="C328" t="s">
        <v>2233</v>
      </c>
      <c r="D328" t="s">
        <v>2234</v>
      </c>
      <c r="E328">
        <v>10</v>
      </c>
      <c r="F328">
        <v>9781450310864</v>
      </c>
      <c r="G328" t="s">
        <v>2235</v>
      </c>
      <c r="H328" t="s">
        <v>2236</v>
      </c>
      <c r="I328">
        <v>2012</v>
      </c>
      <c r="J328" t="s">
        <v>2237</v>
      </c>
      <c r="K328" t="s">
        <v>6</v>
      </c>
      <c r="L328" t="s">
        <v>283</v>
      </c>
    </row>
    <row r="329" spans="1:12" x14ac:dyDescent="0.35">
      <c r="A329" t="s">
        <v>2238</v>
      </c>
      <c r="B329" t="s">
        <v>2239</v>
      </c>
      <c r="C329" t="s">
        <v>2240</v>
      </c>
      <c r="D329" t="s">
        <v>2241</v>
      </c>
      <c r="E329">
        <v>7</v>
      </c>
      <c r="G329" t="s">
        <v>152</v>
      </c>
      <c r="H329" t="s">
        <v>2242</v>
      </c>
      <c r="I329">
        <v>2014</v>
      </c>
      <c r="J329" t="s">
        <v>2243</v>
      </c>
      <c r="K329" t="s">
        <v>6</v>
      </c>
      <c r="L329" t="s">
        <v>217</v>
      </c>
    </row>
    <row r="330" spans="1:12" x14ac:dyDescent="0.35">
      <c r="A330" t="s">
        <v>2244</v>
      </c>
      <c r="B330" t="s">
        <v>2245</v>
      </c>
      <c r="C330" t="s">
        <v>2246</v>
      </c>
      <c r="D330" t="s">
        <v>2247</v>
      </c>
      <c r="E330">
        <v>10</v>
      </c>
      <c r="F330">
        <v>9781450347631</v>
      </c>
      <c r="G330" t="s">
        <v>308</v>
      </c>
      <c r="H330" t="s">
        <v>6</v>
      </c>
      <c r="I330">
        <v>2016</v>
      </c>
      <c r="J330" t="s">
        <v>2248</v>
      </c>
      <c r="K330" t="s">
        <v>6</v>
      </c>
      <c r="L330" t="s">
        <v>283</v>
      </c>
    </row>
    <row r="331" spans="1:12" x14ac:dyDescent="0.35">
      <c r="A331" t="s">
        <v>2249</v>
      </c>
      <c r="B331" t="s">
        <v>2250</v>
      </c>
      <c r="C331" t="s">
        <v>2251</v>
      </c>
      <c r="D331" t="s">
        <v>2252</v>
      </c>
      <c r="E331">
        <v>10</v>
      </c>
      <c r="G331" t="s">
        <v>2253</v>
      </c>
      <c r="H331" t="s">
        <v>2254</v>
      </c>
      <c r="I331">
        <v>2013</v>
      </c>
      <c r="J331" t="s">
        <v>2255</v>
      </c>
      <c r="K331" t="s">
        <v>6</v>
      </c>
      <c r="L331" t="s">
        <v>162</v>
      </c>
    </row>
    <row r="332" spans="1:12" x14ac:dyDescent="0.35">
      <c r="A332" t="s">
        <v>2256</v>
      </c>
      <c r="B332" t="s">
        <v>2257</v>
      </c>
      <c r="C332" t="s">
        <v>2258</v>
      </c>
      <c r="D332" t="s">
        <v>2259</v>
      </c>
      <c r="E332">
        <v>10</v>
      </c>
      <c r="F332">
        <v>9781509057320</v>
      </c>
      <c r="G332" t="s">
        <v>2031</v>
      </c>
      <c r="H332" t="s">
        <v>2260</v>
      </c>
      <c r="I332">
        <v>2017</v>
      </c>
      <c r="J332" t="s">
        <v>2261</v>
      </c>
      <c r="K332" t="s">
        <v>6</v>
      </c>
      <c r="L332" t="s">
        <v>162</v>
      </c>
    </row>
    <row r="333" spans="1:12" x14ac:dyDescent="0.35">
      <c r="A333" t="s">
        <v>2262</v>
      </c>
      <c r="B333" t="s">
        <v>2263</v>
      </c>
      <c r="C333" t="s">
        <v>2264</v>
      </c>
      <c r="D333" t="s">
        <v>2265</v>
      </c>
      <c r="E333">
        <v>7</v>
      </c>
      <c r="G333" t="s">
        <v>2266</v>
      </c>
      <c r="H333" t="s">
        <v>6</v>
      </c>
      <c r="I333">
        <v>2020</v>
      </c>
      <c r="J333" t="s">
        <v>2267</v>
      </c>
      <c r="K333" t="s">
        <v>6</v>
      </c>
      <c r="L333" t="s">
        <v>695</v>
      </c>
    </row>
    <row r="334" spans="1:12" x14ac:dyDescent="0.35">
      <c r="A334" t="s">
        <v>2268</v>
      </c>
      <c r="B334" t="s">
        <v>2269</v>
      </c>
      <c r="C334" t="s">
        <v>2270</v>
      </c>
      <c r="D334" t="s">
        <v>2271</v>
      </c>
      <c r="E334">
        <v>7</v>
      </c>
      <c r="G334" t="s">
        <v>2272</v>
      </c>
      <c r="H334" t="s">
        <v>2273</v>
      </c>
      <c r="I334">
        <v>2021</v>
      </c>
      <c r="J334" t="s">
        <v>2274</v>
      </c>
      <c r="K334" t="s">
        <v>6</v>
      </c>
      <c r="L334" t="s">
        <v>162</v>
      </c>
    </row>
    <row r="335" spans="1:12" x14ac:dyDescent="0.35">
      <c r="A335" t="s">
        <v>2275</v>
      </c>
      <c r="B335" t="s">
        <v>2276</v>
      </c>
      <c r="C335" t="s">
        <v>2277</v>
      </c>
      <c r="D335" t="s">
        <v>2278</v>
      </c>
      <c r="E335">
        <v>10</v>
      </c>
      <c r="F335">
        <v>9789896740115</v>
      </c>
      <c r="G335" t="s">
        <v>2279</v>
      </c>
      <c r="H335" t="s">
        <v>2280</v>
      </c>
      <c r="I335">
        <v>2009</v>
      </c>
      <c r="J335" t="s">
        <v>2281</v>
      </c>
      <c r="K335" t="s">
        <v>6</v>
      </c>
      <c r="L335" t="s">
        <v>283</v>
      </c>
    </row>
    <row r="336" spans="1:12" x14ac:dyDescent="0.35">
      <c r="A336" t="s">
        <v>2282</v>
      </c>
      <c r="B336" t="s">
        <v>2283</v>
      </c>
      <c r="C336" t="s">
        <v>2284</v>
      </c>
      <c r="D336" t="s">
        <v>2285</v>
      </c>
      <c r="E336">
        <v>10</v>
      </c>
      <c r="F336">
        <v>9789898533791</v>
      </c>
      <c r="G336" t="s">
        <v>2286</v>
      </c>
      <c r="H336" t="s">
        <v>2287</v>
      </c>
      <c r="I336">
        <v>2018</v>
      </c>
      <c r="J336" t="s">
        <v>2288</v>
      </c>
      <c r="K336" t="s">
        <v>6</v>
      </c>
      <c r="L336" t="s">
        <v>217</v>
      </c>
    </row>
    <row r="337" spans="1:12" x14ac:dyDescent="0.35">
      <c r="A337" t="s">
        <v>2289</v>
      </c>
      <c r="B337" t="s">
        <v>2290</v>
      </c>
      <c r="C337" t="s">
        <v>2291</v>
      </c>
      <c r="D337" t="s">
        <v>2292</v>
      </c>
      <c r="E337">
        <v>7</v>
      </c>
      <c r="G337" t="s">
        <v>922</v>
      </c>
      <c r="H337" t="s">
        <v>2293</v>
      </c>
      <c r="I337">
        <v>2020</v>
      </c>
      <c r="J337" t="s">
        <v>2294</v>
      </c>
      <c r="K337" t="s">
        <v>6</v>
      </c>
      <c r="L337" t="s">
        <v>1120</v>
      </c>
    </row>
    <row r="338" spans="1:12" x14ac:dyDescent="0.35">
      <c r="A338" t="s">
        <v>2295</v>
      </c>
      <c r="B338" t="s">
        <v>2296</v>
      </c>
      <c r="C338" t="s">
        <v>2297</v>
      </c>
      <c r="D338" t="s">
        <v>2298</v>
      </c>
      <c r="E338">
        <v>10</v>
      </c>
      <c r="F338">
        <v>9789077381748</v>
      </c>
      <c r="G338" t="s">
        <v>2299</v>
      </c>
      <c r="H338" t="s">
        <v>2300</v>
      </c>
      <c r="I338">
        <v>2012</v>
      </c>
      <c r="J338" t="s">
        <v>2301</v>
      </c>
      <c r="K338" t="s">
        <v>6</v>
      </c>
      <c r="L338" t="s">
        <v>283</v>
      </c>
    </row>
    <row r="339" spans="1:12" x14ac:dyDescent="0.35">
      <c r="A339" t="s">
        <v>2302</v>
      </c>
      <c r="B339" t="s">
        <v>2303</v>
      </c>
      <c r="C339" t="s">
        <v>2304</v>
      </c>
      <c r="D339" t="s">
        <v>2298</v>
      </c>
      <c r="E339">
        <v>10</v>
      </c>
      <c r="F339">
        <v>9781467311199</v>
      </c>
      <c r="G339" t="s">
        <v>2305</v>
      </c>
      <c r="H339" t="s">
        <v>2306</v>
      </c>
      <c r="I339">
        <v>2012</v>
      </c>
      <c r="J339" t="s">
        <v>2307</v>
      </c>
      <c r="K339" t="s">
        <v>6</v>
      </c>
      <c r="L339" t="s">
        <v>323</v>
      </c>
    </row>
    <row r="340" spans="1:12" x14ac:dyDescent="0.35">
      <c r="A340" t="s">
        <v>2308</v>
      </c>
      <c r="B340" t="s">
        <v>2309</v>
      </c>
      <c r="C340" t="s">
        <v>2310</v>
      </c>
      <c r="D340" t="s">
        <v>2298</v>
      </c>
      <c r="E340">
        <v>10</v>
      </c>
      <c r="F340">
        <v>9781479908189</v>
      </c>
      <c r="G340" t="s">
        <v>1678</v>
      </c>
      <c r="H340" t="s">
        <v>2311</v>
      </c>
      <c r="I340">
        <v>2013</v>
      </c>
      <c r="J340" t="s">
        <v>2312</v>
      </c>
      <c r="K340" t="s">
        <v>6</v>
      </c>
      <c r="L340" t="s">
        <v>162</v>
      </c>
    </row>
    <row r="341" spans="1:12" x14ac:dyDescent="0.35">
      <c r="A341" t="s">
        <v>2313</v>
      </c>
      <c r="B341" t="s">
        <v>2314</v>
      </c>
      <c r="C341" t="s">
        <v>2315</v>
      </c>
      <c r="D341" t="s">
        <v>2316</v>
      </c>
      <c r="E341">
        <v>10</v>
      </c>
      <c r="F341">
        <v>9781509023264</v>
      </c>
      <c r="G341" t="s">
        <v>2317</v>
      </c>
      <c r="H341" t="s">
        <v>2182</v>
      </c>
      <c r="I341">
        <v>2017</v>
      </c>
      <c r="J341" t="s">
        <v>2318</v>
      </c>
      <c r="K341" t="s">
        <v>6</v>
      </c>
      <c r="L341" t="s">
        <v>162</v>
      </c>
    </row>
    <row r="342" spans="1:12" x14ac:dyDescent="0.35">
      <c r="A342" t="s">
        <v>2319</v>
      </c>
      <c r="B342" t="s">
        <v>2320</v>
      </c>
      <c r="C342" t="s">
        <v>2321</v>
      </c>
      <c r="D342" t="s">
        <v>2322</v>
      </c>
      <c r="E342">
        <v>10</v>
      </c>
      <c r="F342">
        <v>9781479908189</v>
      </c>
      <c r="G342" t="s">
        <v>1678</v>
      </c>
      <c r="H342" t="s">
        <v>2323</v>
      </c>
      <c r="I342">
        <v>2013</v>
      </c>
      <c r="J342" t="s">
        <v>2324</v>
      </c>
      <c r="K342" t="s">
        <v>6</v>
      </c>
      <c r="L342" t="s">
        <v>162</v>
      </c>
    </row>
    <row r="343" spans="1:12" x14ac:dyDescent="0.35">
      <c r="A343" t="s">
        <v>2325</v>
      </c>
      <c r="B343" t="s">
        <v>2326</v>
      </c>
      <c r="C343" t="s">
        <v>2327</v>
      </c>
      <c r="D343" t="s">
        <v>2328</v>
      </c>
      <c r="E343">
        <v>7</v>
      </c>
      <c r="G343" t="s">
        <v>144</v>
      </c>
      <c r="H343" t="s">
        <v>2329</v>
      </c>
      <c r="I343">
        <v>2015</v>
      </c>
      <c r="J343" t="s">
        <v>2330</v>
      </c>
      <c r="K343" t="s">
        <v>6</v>
      </c>
      <c r="L343" t="s">
        <v>2331</v>
      </c>
    </row>
    <row r="344" spans="1:12" x14ac:dyDescent="0.35">
      <c r="A344" t="s">
        <v>2332</v>
      </c>
      <c r="B344" t="s">
        <v>2333</v>
      </c>
      <c r="C344" t="s">
        <v>2334</v>
      </c>
      <c r="D344" t="s">
        <v>2335</v>
      </c>
      <c r="E344">
        <v>7</v>
      </c>
      <c r="G344" t="s">
        <v>411</v>
      </c>
      <c r="H344" t="s">
        <v>2336</v>
      </c>
      <c r="I344">
        <v>2015</v>
      </c>
      <c r="J344" t="s">
        <v>2337</v>
      </c>
      <c r="K344" t="s">
        <v>6</v>
      </c>
      <c r="L344" t="s">
        <v>402</v>
      </c>
    </row>
    <row r="345" spans="1:12" x14ac:dyDescent="0.35">
      <c r="A345" t="s">
        <v>2338</v>
      </c>
      <c r="B345" t="s">
        <v>2339</v>
      </c>
      <c r="C345" t="s">
        <v>2340</v>
      </c>
      <c r="D345" t="s">
        <v>2341</v>
      </c>
      <c r="E345">
        <v>7</v>
      </c>
      <c r="G345" t="s">
        <v>2342</v>
      </c>
      <c r="H345" t="s">
        <v>2343</v>
      </c>
      <c r="I345">
        <v>2015</v>
      </c>
      <c r="J345" t="s">
        <v>2344</v>
      </c>
      <c r="K345" t="s">
        <v>6</v>
      </c>
      <c r="L345" t="s">
        <v>337</v>
      </c>
    </row>
    <row r="346" spans="1:12" x14ac:dyDescent="0.35">
      <c r="A346" t="s">
        <v>2345</v>
      </c>
      <c r="B346" t="s">
        <v>2346</v>
      </c>
      <c r="C346" t="s">
        <v>2347</v>
      </c>
      <c r="D346" t="s">
        <v>2348</v>
      </c>
      <c r="E346">
        <v>7</v>
      </c>
      <c r="G346" t="s">
        <v>2349</v>
      </c>
      <c r="H346" t="s">
        <v>2350</v>
      </c>
      <c r="I346">
        <v>2014</v>
      </c>
      <c r="J346" t="s">
        <v>2351</v>
      </c>
      <c r="K346" t="s">
        <v>6</v>
      </c>
      <c r="L346" t="s">
        <v>2352</v>
      </c>
    </row>
    <row r="347" spans="1:12" x14ac:dyDescent="0.35">
      <c r="A347" t="s">
        <v>2353</v>
      </c>
      <c r="B347" t="s">
        <v>2354</v>
      </c>
      <c r="C347" t="s">
        <v>2355</v>
      </c>
      <c r="D347" t="s">
        <v>2356</v>
      </c>
      <c r="E347">
        <v>10</v>
      </c>
      <c r="G347" t="s">
        <v>274</v>
      </c>
      <c r="H347" t="s">
        <v>2357</v>
      </c>
      <c r="I347">
        <v>2016</v>
      </c>
      <c r="J347" t="s">
        <v>2358</v>
      </c>
      <c r="K347" t="s">
        <v>6</v>
      </c>
      <c r="L347" t="s">
        <v>1120</v>
      </c>
    </row>
    <row r="348" spans="1:12" x14ac:dyDescent="0.35">
      <c r="A348" t="s">
        <v>2359</v>
      </c>
      <c r="B348" t="s">
        <v>2360</v>
      </c>
      <c r="C348" t="s">
        <v>2361</v>
      </c>
      <c r="D348" t="s">
        <v>2362</v>
      </c>
      <c r="E348">
        <v>10</v>
      </c>
      <c r="F348">
        <v>9781450353199</v>
      </c>
      <c r="G348" t="s">
        <v>308</v>
      </c>
      <c r="H348" t="s">
        <v>6</v>
      </c>
      <c r="I348">
        <v>2017</v>
      </c>
      <c r="J348" t="s">
        <v>2363</v>
      </c>
      <c r="K348" t="s">
        <v>6</v>
      </c>
      <c r="L348" t="s">
        <v>162</v>
      </c>
    </row>
    <row r="349" spans="1:12" x14ac:dyDescent="0.35">
      <c r="A349" t="s">
        <v>2364</v>
      </c>
      <c r="B349" t="s">
        <v>2365</v>
      </c>
      <c r="C349" t="s">
        <v>2366</v>
      </c>
      <c r="D349" t="s">
        <v>2367</v>
      </c>
      <c r="E349">
        <v>7</v>
      </c>
      <c r="F349">
        <v>9783319149226</v>
      </c>
      <c r="G349" t="s">
        <v>866</v>
      </c>
      <c r="H349" t="s">
        <v>2368</v>
      </c>
      <c r="I349">
        <v>2014</v>
      </c>
      <c r="J349" t="s">
        <v>2369</v>
      </c>
      <c r="K349" t="s">
        <v>6</v>
      </c>
      <c r="L349" t="s">
        <v>162</v>
      </c>
    </row>
    <row r="350" spans="1:12" x14ac:dyDescent="0.35">
      <c r="A350" t="s">
        <v>2370</v>
      </c>
      <c r="B350" t="s">
        <v>2371</v>
      </c>
      <c r="C350" t="s">
        <v>2372</v>
      </c>
      <c r="D350" t="s">
        <v>2373</v>
      </c>
      <c r="E350">
        <v>10</v>
      </c>
      <c r="F350">
        <v>9781450368711</v>
      </c>
      <c r="G350" t="s">
        <v>2374</v>
      </c>
      <c r="H350" t="s">
        <v>2375</v>
      </c>
      <c r="I350">
        <v>2019</v>
      </c>
      <c r="J350" t="s">
        <v>2376</v>
      </c>
      <c r="K350" t="s">
        <v>6</v>
      </c>
      <c r="L350" t="s">
        <v>217</v>
      </c>
    </row>
    <row r="351" spans="1:12" x14ac:dyDescent="0.35">
      <c r="A351" t="s">
        <v>2377</v>
      </c>
      <c r="B351" t="s">
        <v>2378</v>
      </c>
      <c r="C351" t="s">
        <v>2379</v>
      </c>
      <c r="D351" t="s">
        <v>2380</v>
      </c>
      <c r="E351">
        <v>10</v>
      </c>
      <c r="F351">
        <v>9781450353199</v>
      </c>
      <c r="G351" t="s">
        <v>308</v>
      </c>
      <c r="H351" t="s">
        <v>6</v>
      </c>
      <c r="I351">
        <v>2017</v>
      </c>
      <c r="J351" t="s">
        <v>2381</v>
      </c>
      <c r="K351" t="s">
        <v>6</v>
      </c>
      <c r="L351" t="s">
        <v>162</v>
      </c>
    </row>
    <row r="352" spans="1:12" x14ac:dyDescent="0.35">
      <c r="A352" t="s">
        <v>2382</v>
      </c>
      <c r="B352" t="s">
        <v>2383</v>
      </c>
      <c r="C352" t="s">
        <v>2384</v>
      </c>
      <c r="D352" t="s">
        <v>2385</v>
      </c>
      <c r="E352">
        <v>10</v>
      </c>
      <c r="F352">
        <v>9781538662984</v>
      </c>
      <c r="G352" t="s">
        <v>2386</v>
      </c>
      <c r="H352" t="s">
        <v>188</v>
      </c>
      <c r="I352">
        <v>2018</v>
      </c>
      <c r="J352" t="s">
        <v>2387</v>
      </c>
      <c r="K352" t="s">
        <v>6</v>
      </c>
      <c r="L352" t="s">
        <v>283</v>
      </c>
    </row>
    <row r="353" spans="1:12" x14ac:dyDescent="0.35">
      <c r="A353" t="s">
        <v>2388</v>
      </c>
      <c r="B353" t="s">
        <v>2389</v>
      </c>
      <c r="C353" t="s">
        <v>6</v>
      </c>
      <c r="D353" t="s">
        <v>2390</v>
      </c>
      <c r="E353">
        <v>7</v>
      </c>
      <c r="G353" t="s">
        <v>1794</v>
      </c>
      <c r="H353" t="s">
        <v>2391</v>
      </c>
      <c r="I353">
        <v>2013</v>
      </c>
      <c r="J353" t="s">
        <v>2392</v>
      </c>
      <c r="K353" t="s">
        <v>6</v>
      </c>
      <c r="L353" t="s">
        <v>1120</v>
      </c>
    </row>
    <row r="354" spans="1:12" x14ac:dyDescent="0.35">
      <c r="A354" t="s">
        <v>2393</v>
      </c>
      <c r="B354" t="s">
        <v>2394</v>
      </c>
      <c r="C354" t="s">
        <v>2395</v>
      </c>
      <c r="D354" t="s">
        <v>2396</v>
      </c>
      <c r="E354">
        <v>7</v>
      </c>
      <c r="G354" t="s">
        <v>2397</v>
      </c>
      <c r="H354" t="s">
        <v>2398</v>
      </c>
      <c r="I354">
        <v>2010</v>
      </c>
      <c r="J354" t="s">
        <v>2399</v>
      </c>
      <c r="K354" t="s">
        <v>6</v>
      </c>
      <c r="L354" t="s">
        <v>217</v>
      </c>
    </row>
    <row r="355" spans="1:12" x14ac:dyDescent="0.35">
      <c r="A355" t="s">
        <v>2400</v>
      </c>
      <c r="B355" t="s">
        <v>2401</v>
      </c>
      <c r="C355" t="s">
        <v>2402</v>
      </c>
      <c r="D355" t="s">
        <v>2403</v>
      </c>
      <c r="E355">
        <v>7</v>
      </c>
      <c r="G355" t="s">
        <v>2404</v>
      </c>
      <c r="H355" t="s">
        <v>2405</v>
      </c>
      <c r="I355">
        <v>2009</v>
      </c>
      <c r="J355" t="s">
        <v>2406</v>
      </c>
      <c r="K355" t="s">
        <v>6</v>
      </c>
      <c r="L355" t="s">
        <v>283</v>
      </c>
    </row>
    <row r="356" spans="1:12" x14ac:dyDescent="0.35">
      <c r="A356" t="s">
        <v>2407</v>
      </c>
      <c r="B356" t="s">
        <v>2408</v>
      </c>
      <c r="C356" t="s">
        <v>2409</v>
      </c>
      <c r="D356" t="s">
        <v>2410</v>
      </c>
      <c r="E356">
        <v>10</v>
      </c>
      <c r="G356" t="s">
        <v>2065</v>
      </c>
      <c r="H356" t="s">
        <v>2411</v>
      </c>
      <c r="I356">
        <v>2014</v>
      </c>
      <c r="J356" t="s">
        <v>2412</v>
      </c>
      <c r="K356" t="s">
        <v>6</v>
      </c>
      <c r="L356" t="s">
        <v>217</v>
      </c>
    </row>
    <row r="357" spans="1:12" x14ac:dyDescent="0.35">
      <c r="A357" t="s">
        <v>2413</v>
      </c>
      <c r="B357" t="s">
        <v>2414</v>
      </c>
      <c r="C357" t="s">
        <v>2415</v>
      </c>
      <c r="D357" t="s">
        <v>2416</v>
      </c>
      <c r="E357">
        <v>10</v>
      </c>
      <c r="F357">
        <v>9781450318990</v>
      </c>
      <c r="G357" t="s">
        <v>1310</v>
      </c>
      <c r="H357" t="s">
        <v>2417</v>
      </c>
      <c r="I357">
        <v>2013</v>
      </c>
      <c r="J357" t="s">
        <v>2418</v>
      </c>
      <c r="K357" t="s">
        <v>6</v>
      </c>
      <c r="L357" t="s">
        <v>217</v>
      </c>
    </row>
    <row r="358" spans="1:12" x14ac:dyDescent="0.35">
      <c r="A358" t="s">
        <v>2419</v>
      </c>
      <c r="B358" t="s">
        <v>2420</v>
      </c>
      <c r="C358" t="s">
        <v>2421</v>
      </c>
      <c r="D358" t="s">
        <v>2422</v>
      </c>
      <c r="E358">
        <v>10</v>
      </c>
      <c r="G358" t="s">
        <v>1374</v>
      </c>
      <c r="H358" t="s">
        <v>6</v>
      </c>
      <c r="I358">
        <v>2015</v>
      </c>
      <c r="J358" t="s">
        <v>2423</v>
      </c>
      <c r="K358" t="s">
        <v>6</v>
      </c>
      <c r="L358" t="s">
        <v>217</v>
      </c>
    </row>
    <row r="359" spans="1:12" x14ac:dyDescent="0.35">
      <c r="A359" t="s">
        <v>2424</v>
      </c>
      <c r="B359" t="s">
        <v>2425</v>
      </c>
      <c r="C359" t="s">
        <v>2426</v>
      </c>
      <c r="D359" t="s">
        <v>2427</v>
      </c>
      <c r="E359">
        <v>10</v>
      </c>
      <c r="G359" t="s">
        <v>2428</v>
      </c>
      <c r="H359" t="s">
        <v>6</v>
      </c>
      <c r="I359">
        <v>2014</v>
      </c>
      <c r="J359" t="s">
        <v>2429</v>
      </c>
      <c r="K359" t="s">
        <v>6</v>
      </c>
      <c r="L359" t="s">
        <v>473</v>
      </c>
    </row>
    <row r="360" spans="1:12" x14ac:dyDescent="0.35">
      <c r="A360" t="s">
        <v>2430</v>
      </c>
      <c r="B360" t="s">
        <v>2431</v>
      </c>
      <c r="C360" t="s">
        <v>2432</v>
      </c>
      <c r="D360" t="s">
        <v>2433</v>
      </c>
      <c r="E360">
        <v>10</v>
      </c>
      <c r="F360">
        <v>9781457704468</v>
      </c>
      <c r="G360" t="s">
        <v>2434</v>
      </c>
      <c r="H360" t="s">
        <v>2435</v>
      </c>
      <c r="I360">
        <v>2011</v>
      </c>
      <c r="J360" t="s">
        <v>2436</v>
      </c>
      <c r="K360" t="s">
        <v>6</v>
      </c>
      <c r="L360" t="s">
        <v>323</v>
      </c>
    </row>
    <row r="361" spans="1:12" x14ac:dyDescent="0.35">
      <c r="A361" t="s">
        <v>2437</v>
      </c>
      <c r="B361" t="s">
        <v>2438</v>
      </c>
      <c r="C361" t="s">
        <v>2439</v>
      </c>
      <c r="D361" t="s">
        <v>2440</v>
      </c>
      <c r="E361">
        <v>7</v>
      </c>
      <c r="F361">
        <v>9783030402730</v>
      </c>
      <c r="G361" t="s">
        <v>207</v>
      </c>
      <c r="H361" t="s">
        <v>2441</v>
      </c>
      <c r="I361">
        <v>2020</v>
      </c>
      <c r="J361" t="s">
        <v>2442</v>
      </c>
      <c r="K361" t="s">
        <v>6</v>
      </c>
      <c r="L361" t="s">
        <v>217</v>
      </c>
    </row>
    <row r="362" spans="1:12" x14ac:dyDescent="0.35">
      <c r="A362" t="s">
        <v>2443</v>
      </c>
      <c r="B362" t="s">
        <v>2444</v>
      </c>
      <c r="C362" t="s">
        <v>2445</v>
      </c>
      <c r="D362" t="s">
        <v>2446</v>
      </c>
      <c r="E362">
        <v>7</v>
      </c>
      <c r="G362" t="s">
        <v>1510</v>
      </c>
      <c r="H362" t="s">
        <v>2447</v>
      </c>
      <c r="I362">
        <v>2011</v>
      </c>
      <c r="J362" t="s">
        <v>2448</v>
      </c>
      <c r="K362" t="s">
        <v>6</v>
      </c>
      <c r="L362" t="s">
        <v>2449</v>
      </c>
    </row>
    <row r="363" spans="1:12" x14ac:dyDescent="0.35">
      <c r="A363" t="s">
        <v>2450</v>
      </c>
      <c r="B363" t="s">
        <v>2451</v>
      </c>
      <c r="C363" t="s">
        <v>2452</v>
      </c>
      <c r="D363" t="s">
        <v>2453</v>
      </c>
      <c r="E363">
        <v>7</v>
      </c>
      <c r="G363" t="s">
        <v>261</v>
      </c>
      <c r="H363" t="s">
        <v>6</v>
      </c>
      <c r="I363">
        <v>2019</v>
      </c>
      <c r="J363" t="s">
        <v>2454</v>
      </c>
      <c r="K363" t="s">
        <v>6</v>
      </c>
      <c r="L363" t="s">
        <v>703</v>
      </c>
    </row>
    <row r="364" spans="1:12" x14ac:dyDescent="0.35">
      <c r="A364" t="s">
        <v>2455</v>
      </c>
      <c r="B364" t="s">
        <v>2456</v>
      </c>
      <c r="C364" t="s">
        <v>2457</v>
      </c>
      <c r="D364" t="s">
        <v>2458</v>
      </c>
      <c r="E364">
        <v>7</v>
      </c>
      <c r="G364" t="s">
        <v>1398</v>
      </c>
      <c r="H364" t="s">
        <v>1959</v>
      </c>
      <c r="I364">
        <v>2017</v>
      </c>
      <c r="J364" t="s">
        <v>2459</v>
      </c>
      <c r="K364" t="s">
        <v>6</v>
      </c>
      <c r="L364" t="s">
        <v>836</v>
      </c>
    </row>
    <row r="365" spans="1:12" x14ac:dyDescent="0.35">
      <c r="A365" t="s">
        <v>2460</v>
      </c>
      <c r="B365" t="s">
        <v>2461</v>
      </c>
      <c r="C365" t="s">
        <v>2462</v>
      </c>
      <c r="D365" t="s">
        <v>2458</v>
      </c>
      <c r="E365">
        <v>7</v>
      </c>
      <c r="G365" t="s">
        <v>1398</v>
      </c>
      <c r="H365" t="s">
        <v>2463</v>
      </c>
      <c r="I365">
        <v>2017</v>
      </c>
      <c r="J365" t="s">
        <v>2464</v>
      </c>
      <c r="K365" t="s">
        <v>6</v>
      </c>
      <c r="L365" t="s">
        <v>323</v>
      </c>
    </row>
    <row r="366" spans="1:12" x14ac:dyDescent="0.35">
      <c r="A366" t="s">
        <v>2465</v>
      </c>
      <c r="B366" t="s">
        <v>2466</v>
      </c>
      <c r="C366" t="s">
        <v>2467</v>
      </c>
      <c r="D366" t="s">
        <v>2468</v>
      </c>
      <c r="E366">
        <v>10</v>
      </c>
      <c r="F366">
        <v>9781467330763</v>
      </c>
      <c r="G366" t="s">
        <v>274</v>
      </c>
      <c r="H366" t="s">
        <v>2469</v>
      </c>
      <c r="I366">
        <v>2013</v>
      </c>
      <c r="J366" t="s">
        <v>2470</v>
      </c>
      <c r="K366" t="s">
        <v>6</v>
      </c>
      <c r="L366" t="s">
        <v>217</v>
      </c>
    </row>
    <row r="367" spans="1:12" x14ac:dyDescent="0.35">
      <c r="A367" t="s">
        <v>2471</v>
      </c>
      <c r="B367" t="s">
        <v>2472</v>
      </c>
      <c r="C367" t="s">
        <v>2473</v>
      </c>
      <c r="D367" t="s">
        <v>2474</v>
      </c>
      <c r="E367">
        <v>10</v>
      </c>
      <c r="F367">
        <v>9781728146379</v>
      </c>
      <c r="G367" t="s">
        <v>388</v>
      </c>
      <c r="H367" t="s">
        <v>1278</v>
      </c>
      <c r="I367">
        <v>2019</v>
      </c>
      <c r="J367" t="s">
        <v>2475</v>
      </c>
      <c r="K367" t="s">
        <v>6</v>
      </c>
      <c r="L367" t="s">
        <v>217</v>
      </c>
    </row>
    <row r="368" spans="1:12" x14ac:dyDescent="0.35">
      <c r="A368" t="s">
        <v>2476</v>
      </c>
      <c r="B368" t="s">
        <v>2477</v>
      </c>
      <c r="C368" t="s">
        <v>2478</v>
      </c>
      <c r="D368" t="s">
        <v>2479</v>
      </c>
      <c r="E368">
        <v>10</v>
      </c>
      <c r="F368">
        <v>9781538634837</v>
      </c>
      <c r="G368" t="s">
        <v>2480</v>
      </c>
      <c r="H368" t="s">
        <v>2481</v>
      </c>
      <c r="I368">
        <v>2018</v>
      </c>
      <c r="J368" t="s">
        <v>2482</v>
      </c>
      <c r="K368" t="s">
        <v>6</v>
      </c>
      <c r="L368" t="s">
        <v>217</v>
      </c>
    </row>
    <row r="369" spans="1:12" x14ac:dyDescent="0.35">
      <c r="A369" t="s">
        <v>2483</v>
      </c>
      <c r="B369" t="s">
        <v>2484</v>
      </c>
      <c r="C369" t="s">
        <v>2485</v>
      </c>
      <c r="D369" t="s">
        <v>2486</v>
      </c>
      <c r="E369">
        <v>10</v>
      </c>
      <c r="F369">
        <v>9781509026807</v>
      </c>
      <c r="G369" t="s">
        <v>2487</v>
      </c>
      <c r="H369" t="s">
        <v>2488</v>
      </c>
      <c r="I369">
        <v>2016</v>
      </c>
      <c r="J369" t="s">
        <v>2489</v>
      </c>
      <c r="K369" t="s">
        <v>6</v>
      </c>
      <c r="L369" t="s">
        <v>162</v>
      </c>
    </row>
    <row r="370" spans="1:12" x14ac:dyDescent="0.35">
      <c r="A370" t="s">
        <v>2490</v>
      </c>
      <c r="B370" t="s">
        <v>2491</v>
      </c>
      <c r="C370" t="s">
        <v>2492</v>
      </c>
      <c r="D370" t="s">
        <v>2493</v>
      </c>
      <c r="E370">
        <v>10</v>
      </c>
      <c r="F370">
        <v>9781728146379</v>
      </c>
      <c r="G370" t="s">
        <v>388</v>
      </c>
      <c r="H370" t="s">
        <v>2494</v>
      </c>
      <c r="I370">
        <v>2019</v>
      </c>
      <c r="J370" t="s">
        <v>2495</v>
      </c>
      <c r="K370" t="s">
        <v>6</v>
      </c>
      <c r="L370" t="s">
        <v>147</v>
      </c>
    </row>
    <row r="371" spans="1:12" x14ac:dyDescent="0.35">
      <c r="A371" t="s">
        <v>2496</v>
      </c>
      <c r="B371" t="s">
        <v>2497</v>
      </c>
      <c r="C371" t="s">
        <v>2498</v>
      </c>
      <c r="D371" t="s">
        <v>2499</v>
      </c>
      <c r="E371">
        <v>7</v>
      </c>
      <c r="F371">
        <v>9783642412011</v>
      </c>
      <c r="G371" t="s">
        <v>152</v>
      </c>
      <c r="H371" t="s">
        <v>2500</v>
      </c>
      <c r="I371">
        <v>2013</v>
      </c>
      <c r="J371" t="s">
        <v>2501</v>
      </c>
      <c r="K371" t="s">
        <v>6</v>
      </c>
      <c r="L371" t="s">
        <v>217</v>
      </c>
    </row>
    <row r="372" spans="1:12" x14ac:dyDescent="0.35">
      <c r="A372" t="s">
        <v>2502</v>
      </c>
      <c r="B372" t="s">
        <v>2503</v>
      </c>
      <c r="C372" t="s">
        <v>2504</v>
      </c>
      <c r="D372" t="s">
        <v>2505</v>
      </c>
      <c r="E372">
        <v>7</v>
      </c>
      <c r="G372" t="s">
        <v>478</v>
      </c>
      <c r="H372" t="s">
        <v>6</v>
      </c>
      <c r="I372">
        <v>2015</v>
      </c>
      <c r="J372" t="s">
        <v>2506</v>
      </c>
      <c r="K372" t="s">
        <v>6</v>
      </c>
      <c r="L372" t="s">
        <v>155</v>
      </c>
    </row>
    <row r="373" spans="1:12" x14ac:dyDescent="0.35">
      <c r="A373" t="s">
        <v>2507</v>
      </c>
      <c r="B373" t="s">
        <v>2508</v>
      </c>
      <c r="C373" t="s">
        <v>2509</v>
      </c>
      <c r="D373" t="s">
        <v>2510</v>
      </c>
      <c r="E373">
        <v>10</v>
      </c>
      <c r="F373">
        <v>9781665423199</v>
      </c>
      <c r="G373" t="s">
        <v>2511</v>
      </c>
      <c r="H373" t="s">
        <v>2512</v>
      </c>
      <c r="I373">
        <v>2020</v>
      </c>
      <c r="J373" t="s">
        <v>2513</v>
      </c>
      <c r="K373" t="s">
        <v>6</v>
      </c>
      <c r="L373" t="s">
        <v>162</v>
      </c>
    </row>
    <row r="374" spans="1:12" x14ac:dyDescent="0.35">
      <c r="A374" t="s">
        <v>2514</v>
      </c>
      <c r="B374" t="s">
        <v>2515</v>
      </c>
      <c r="C374" t="s">
        <v>2516</v>
      </c>
      <c r="D374" t="s">
        <v>2517</v>
      </c>
      <c r="E374">
        <v>10</v>
      </c>
      <c r="F374">
        <v>9781450334945</v>
      </c>
      <c r="G374" t="s">
        <v>2518</v>
      </c>
      <c r="H374" t="s">
        <v>2519</v>
      </c>
      <c r="I374">
        <v>2015</v>
      </c>
      <c r="J374" t="s">
        <v>2520</v>
      </c>
      <c r="K374" t="s">
        <v>6</v>
      </c>
      <c r="L374" t="s">
        <v>729</v>
      </c>
    </row>
    <row r="375" spans="1:12" x14ac:dyDescent="0.35">
      <c r="A375" t="s">
        <v>2521</v>
      </c>
      <c r="B375" t="s">
        <v>2522</v>
      </c>
      <c r="C375" t="s">
        <v>2523</v>
      </c>
      <c r="D375" t="s">
        <v>2524</v>
      </c>
      <c r="E375">
        <v>7</v>
      </c>
      <c r="G375" t="s">
        <v>2525</v>
      </c>
      <c r="H375" t="s">
        <v>6</v>
      </c>
      <c r="I375">
        <v>2020</v>
      </c>
      <c r="J375" t="s">
        <v>2526</v>
      </c>
      <c r="K375" t="s">
        <v>6</v>
      </c>
      <c r="L375" t="s">
        <v>480</v>
      </c>
    </row>
    <row r="376" spans="1:12" x14ac:dyDescent="0.35">
      <c r="A376" t="s">
        <v>2527</v>
      </c>
      <c r="B376" t="s">
        <v>2528</v>
      </c>
      <c r="C376" t="s">
        <v>2529</v>
      </c>
      <c r="D376" t="s">
        <v>2530</v>
      </c>
      <c r="E376">
        <v>10</v>
      </c>
      <c r="F376">
        <v>9780819481580</v>
      </c>
      <c r="G376" t="s">
        <v>2531</v>
      </c>
      <c r="H376" t="s">
        <v>6</v>
      </c>
      <c r="I376">
        <v>2010</v>
      </c>
      <c r="J376" t="s">
        <v>2532</v>
      </c>
      <c r="K376" t="s">
        <v>6</v>
      </c>
      <c r="L376" t="s">
        <v>162</v>
      </c>
    </row>
    <row r="377" spans="1:12" x14ac:dyDescent="0.35">
      <c r="A377" t="s">
        <v>2533</v>
      </c>
      <c r="B377" t="s">
        <v>2534</v>
      </c>
      <c r="C377" t="s">
        <v>6</v>
      </c>
      <c r="D377" t="s">
        <v>2535</v>
      </c>
      <c r="E377">
        <v>7</v>
      </c>
      <c r="G377" t="s">
        <v>2536</v>
      </c>
      <c r="H377" t="s">
        <v>6</v>
      </c>
      <c r="I377">
        <v>2021</v>
      </c>
      <c r="J377" t="s">
        <v>2537</v>
      </c>
      <c r="K377" t="s">
        <v>6</v>
      </c>
      <c r="L377" t="s">
        <v>162</v>
      </c>
    </row>
    <row r="378" spans="1:12" x14ac:dyDescent="0.35">
      <c r="A378" t="s">
        <v>2538</v>
      </c>
      <c r="B378" t="s">
        <v>2539</v>
      </c>
      <c r="C378" t="s">
        <v>2540</v>
      </c>
      <c r="D378" t="s">
        <v>2541</v>
      </c>
      <c r="E378">
        <v>10</v>
      </c>
      <c r="G378" t="s">
        <v>2542</v>
      </c>
      <c r="H378" t="s">
        <v>2543</v>
      </c>
      <c r="I378">
        <v>2015</v>
      </c>
      <c r="J378" t="s">
        <v>2544</v>
      </c>
      <c r="K378" t="s">
        <v>6</v>
      </c>
      <c r="L378" t="s">
        <v>1120</v>
      </c>
    </row>
    <row r="379" spans="1:12" x14ac:dyDescent="0.35">
      <c r="A379" t="s">
        <v>2545</v>
      </c>
      <c r="B379" t="s">
        <v>2546</v>
      </c>
      <c r="C379" t="s">
        <v>2547</v>
      </c>
      <c r="D379" t="s">
        <v>2548</v>
      </c>
      <c r="E379">
        <v>7</v>
      </c>
      <c r="G379" t="s">
        <v>144</v>
      </c>
      <c r="H379" t="s">
        <v>2549</v>
      </c>
      <c r="I379">
        <v>2015</v>
      </c>
      <c r="J379" t="s">
        <v>2550</v>
      </c>
      <c r="K379" t="s">
        <v>6</v>
      </c>
      <c r="L379" t="s">
        <v>1505</v>
      </c>
    </row>
    <row r="380" spans="1:12" x14ac:dyDescent="0.35">
      <c r="A380" t="s">
        <v>2551</v>
      </c>
      <c r="B380" t="s">
        <v>2552</v>
      </c>
      <c r="C380" t="s">
        <v>2553</v>
      </c>
      <c r="D380" t="s">
        <v>2554</v>
      </c>
      <c r="E380">
        <v>10</v>
      </c>
      <c r="G380" t="s">
        <v>388</v>
      </c>
      <c r="H380" t="s">
        <v>2555</v>
      </c>
      <c r="I380">
        <v>2014</v>
      </c>
      <c r="J380" t="s">
        <v>2556</v>
      </c>
      <c r="K380" t="s">
        <v>6</v>
      </c>
      <c r="L380" t="s">
        <v>256</v>
      </c>
    </row>
    <row r="381" spans="1:12" x14ac:dyDescent="0.35">
      <c r="A381" t="s">
        <v>2557</v>
      </c>
      <c r="B381" t="s">
        <v>2558</v>
      </c>
      <c r="C381" t="s">
        <v>2559</v>
      </c>
      <c r="D381" t="s">
        <v>2560</v>
      </c>
      <c r="E381">
        <v>10</v>
      </c>
      <c r="F381">
        <v>9781479908189</v>
      </c>
      <c r="G381" t="s">
        <v>1678</v>
      </c>
      <c r="H381" t="s">
        <v>2561</v>
      </c>
      <c r="I381">
        <v>2013</v>
      </c>
      <c r="J381" t="s">
        <v>2562</v>
      </c>
      <c r="K381" t="s">
        <v>6</v>
      </c>
      <c r="L381" t="s">
        <v>155</v>
      </c>
    </row>
    <row r="382" spans="1:12" x14ac:dyDescent="0.35">
      <c r="A382" t="s">
        <v>2563</v>
      </c>
      <c r="B382" t="s">
        <v>2564</v>
      </c>
      <c r="C382" t="s">
        <v>2565</v>
      </c>
      <c r="D382" t="s">
        <v>2566</v>
      </c>
      <c r="E382">
        <v>10</v>
      </c>
      <c r="F382">
        <v>9781450339483</v>
      </c>
      <c r="G382" t="s">
        <v>2567</v>
      </c>
      <c r="H382" t="s">
        <v>2568</v>
      </c>
      <c r="I382">
        <v>2015</v>
      </c>
      <c r="J382" t="s">
        <v>2569</v>
      </c>
      <c r="K382" t="s">
        <v>6</v>
      </c>
      <c r="L382" t="s">
        <v>283</v>
      </c>
    </row>
    <row r="383" spans="1:12" x14ac:dyDescent="0.35">
      <c r="A383" t="s">
        <v>2570</v>
      </c>
      <c r="B383" t="s">
        <v>2571</v>
      </c>
      <c r="C383" t="s">
        <v>2572</v>
      </c>
      <c r="D383" t="s">
        <v>2573</v>
      </c>
      <c r="E383">
        <v>7</v>
      </c>
      <c r="F383">
        <v>9783319586366</v>
      </c>
      <c r="G383" t="s">
        <v>152</v>
      </c>
      <c r="H383" t="s">
        <v>2574</v>
      </c>
      <c r="I383">
        <v>2017</v>
      </c>
      <c r="J383" t="s">
        <v>2575</v>
      </c>
      <c r="K383" t="s">
        <v>6</v>
      </c>
      <c r="L383" t="s">
        <v>217</v>
      </c>
    </row>
    <row r="384" spans="1:12" x14ac:dyDescent="0.35">
      <c r="A384" t="s">
        <v>2576</v>
      </c>
      <c r="B384" t="s">
        <v>2577</v>
      </c>
      <c r="C384" t="s">
        <v>2578</v>
      </c>
      <c r="D384" t="s">
        <v>2579</v>
      </c>
      <c r="E384">
        <v>10</v>
      </c>
      <c r="F384">
        <v>9781538635889</v>
      </c>
      <c r="G384" t="s">
        <v>2580</v>
      </c>
      <c r="H384" t="s">
        <v>2581</v>
      </c>
      <c r="I384">
        <v>2017</v>
      </c>
      <c r="J384" t="s">
        <v>2582</v>
      </c>
      <c r="K384" t="s">
        <v>6</v>
      </c>
      <c r="L384" t="s">
        <v>162</v>
      </c>
    </row>
    <row r="385" spans="1:12" x14ac:dyDescent="0.35">
      <c r="A385" t="s">
        <v>2583</v>
      </c>
      <c r="B385" t="s">
        <v>2584</v>
      </c>
      <c r="C385" t="s">
        <v>2585</v>
      </c>
      <c r="D385" t="s">
        <v>2586</v>
      </c>
      <c r="E385">
        <v>7</v>
      </c>
      <c r="F385">
        <v>9783319765860</v>
      </c>
      <c r="G385" t="s">
        <v>2587</v>
      </c>
      <c r="H385" t="s">
        <v>2588</v>
      </c>
      <c r="I385">
        <v>2018</v>
      </c>
      <c r="J385" t="s">
        <v>2589</v>
      </c>
      <c r="K385" t="s">
        <v>6</v>
      </c>
      <c r="L385" t="s">
        <v>217</v>
      </c>
    </row>
    <row r="386" spans="1:12" x14ac:dyDescent="0.35">
      <c r="A386" t="s">
        <v>2590</v>
      </c>
      <c r="B386" t="s">
        <v>2591</v>
      </c>
      <c r="C386" t="s">
        <v>2592</v>
      </c>
      <c r="D386" t="s">
        <v>2593</v>
      </c>
      <c r="E386">
        <v>7</v>
      </c>
      <c r="G386" t="s">
        <v>261</v>
      </c>
      <c r="H386" t="s">
        <v>6</v>
      </c>
      <c r="I386">
        <v>2020</v>
      </c>
      <c r="J386" t="s">
        <v>2594</v>
      </c>
      <c r="K386" t="s">
        <v>6</v>
      </c>
      <c r="L386" t="s">
        <v>162</v>
      </c>
    </row>
    <row r="387" spans="1:12" x14ac:dyDescent="0.35">
      <c r="A387" t="s">
        <v>2595</v>
      </c>
      <c r="B387" t="s">
        <v>2596</v>
      </c>
      <c r="C387" t="s">
        <v>2597</v>
      </c>
      <c r="D387" t="s">
        <v>2598</v>
      </c>
      <c r="E387">
        <v>10</v>
      </c>
      <c r="F387">
        <v>9781450353625</v>
      </c>
      <c r="G387" t="s">
        <v>308</v>
      </c>
      <c r="H387" t="s">
        <v>6</v>
      </c>
      <c r="I387">
        <v>2015</v>
      </c>
      <c r="J387" t="s">
        <v>2599</v>
      </c>
      <c r="K387" t="s">
        <v>6</v>
      </c>
      <c r="L387" t="s">
        <v>162</v>
      </c>
    </row>
    <row r="388" spans="1:12" x14ac:dyDescent="0.35">
      <c r="A388" t="s">
        <v>2600</v>
      </c>
      <c r="B388" t="s">
        <v>2601</v>
      </c>
      <c r="C388" t="s">
        <v>2602</v>
      </c>
      <c r="D388" t="s">
        <v>2603</v>
      </c>
      <c r="E388">
        <v>7</v>
      </c>
      <c r="F388">
        <v>9783030027490</v>
      </c>
      <c r="G388" t="s">
        <v>152</v>
      </c>
      <c r="H388" t="s">
        <v>2604</v>
      </c>
      <c r="I388">
        <v>2018</v>
      </c>
      <c r="J388" t="s">
        <v>2605</v>
      </c>
      <c r="K388" t="s">
        <v>6</v>
      </c>
      <c r="L388" t="s">
        <v>147</v>
      </c>
    </row>
    <row r="389" spans="1:12" x14ac:dyDescent="0.35">
      <c r="A389" t="s">
        <v>2606</v>
      </c>
      <c r="B389" t="s">
        <v>2607</v>
      </c>
      <c r="C389" t="s">
        <v>2608</v>
      </c>
      <c r="D389" t="s">
        <v>2609</v>
      </c>
      <c r="E389">
        <v>10</v>
      </c>
      <c r="F389">
        <v>9781467390415</v>
      </c>
      <c r="G389" t="s">
        <v>1815</v>
      </c>
      <c r="H389" t="s">
        <v>2610</v>
      </c>
      <c r="I389">
        <v>2016</v>
      </c>
      <c r="J389" t="s">
        <v>2611</v>
      </c>
      <c r="K389" t="s">
        <v>6</v>
      </c>
      <c r="L389" t="s">
        <v>162</v>
      </c>
    </row>
    <row r="390" spans="1:12" x14ac:dyDescent="0.35">
      <c r="A390" t="s">
        <v>2612</v>
      </c>
      <c r="B390" t="s">
        <v>2613</v>
      </c>
      <c r="C390" t="s">
        <v>2614</v>
      </c>
      <c r="D390" t="s">
        <v>2615</v>
      </c>
      <c r="E390">
        <v>10</v>
      </c>
      <c r="F390">
        <v>9781728189611</v>
      </c>
      <c r="G390" t="s">
        <v>1374</v>
      </c>
      <c r="H390" t="s">
        <v>6</v>
      </c>
      <c r="I390">
        <v>2020</v>
      </c>
      <c r="J390" t="s">
        <v>2616</v>
      </c>
      <c r="K390" t="s">
        <v>6</v>
      </c>
      <c r="L390" t="s">
        <v>162</v>
      </c>
    </row>
    <row r="391" spans="1:12" x14ac:dyDescent="0.35">
      <c r="A391" t="s">
        <v>2617</v>
      </c>
      <c r="B391" t="s">
        <v>2618</v>
      </c>
      <c r="C391" t="s">
        <v>2619</v>
      </c>
      <c r="D391" t="s">
        <v>2620</v>
      </c>
      <c r="E391">
        <v>7</v>
      </c>
      <c r="F391">
        <v>9783319686110</v>
      </c>
      <c r="G391" t="s">
        <v>152</v>
      </c>
      <c r="H391" t="s">
        <v>2621</v>
      </c>
      <c r="I391">
        <v>2017</v>
      </c>
      <c r="J391" t="s">
        <v>2622</v>
      </c>
      <c r="K391" t="s">
        <v>6</v>
      </c>
      <c r="L391" t="s">
        <v>162</v>
      </c>
    </row>
    <row r="392" spans="1:12" x14ac:dyDescent="0.35">
      <c r="A392" t="s">
        <v>2623</v>
      </c>
      <c r="B392" t="s">
        <v>2624</v>
      </c>
      <c r="C392" t="s">
        <v>2625</v>
      </c>
      <c r="D392" t="s">
        <v>2626</v>
      </c>
      <c r="E392">
        <v>10</v>
      </c>
      <c r="F392">
        <v>9781509032518</v>
      </c>
      <c r="G392" t="s">
        <v>2627</v>
      </c>
      <c r="H392" t="s">
        <v>6</v>
      </c>
      <c r="I392">
        <v>2017</v>
      </c>
      <c r="J392" t="s">
        <v>2628</v>
      </c>
      <c r="K392" t="s">
        <v>6</v>
      </c>
      <c r="L392" t="s">
        <v>162</v>
      </c>
    </row>
    <row r="393" spans="1:12" x14ac:dyDescent="0.35">
      <c r="A393" t="s">
        <v>2629</v>
      </c>
      <c r="B393" t="s">
        <v>2630</v>
      </c>
      <c r="C393" t="s">
        <v>2631</v>
      </c>
      <c r="D393" t="s">
        <v>2632</v>
      </c>
      <c r="E393">
        <v>7</v>
      </c>
      <c r="F393">
        <v>9783319403540</v>
      </c>
      <c r="G393" t="s">
        <v>152</v>
      </c>
      <c r="H393" t="s">
        <v>2633</v>
      </c>
      <c r="I393">
        <v>2016</v>
      </c>
      <c r="J393" t="s">
        <v>2634</v>
      </c>
      <c r="K393" t="s">
        <v>6</v>
      </c>
      <c r="L393" t="s">
        <v>217</v>
      </c>
    </row>
    <row r="394" spans="1:12" x14ac:dyDescent="0.35">
      <c r="A394" t="s">
        <v>2635</v>
      </c>
      <c r="B394" t="s">
        <v>2636</v>
      </c>
      <c r="C394" t="s">
        <v>2637</v>
      </c>
      <c r="D394" t="s">
        <v>2638</v>
      </c>
      <c r="E394">
        <v>10</v>
      </c>
      <c r="F394">
        <v>9789898533913</v>
      </c>
      <c r="G394" t="s">
        <v>301</v>
      </c>
      <c r="H394" t="s">
        <v>281</v>
      </c>
      <c r="I394">
        <v>2019</v>
      </c>
      <c r="J394" t="s">
        <v>2639</v>
      </c>
      <c r="K394" t="s">
        <v>6</v>
      </c>
      <c r="L394" t="s">
        <v>162</v>
      </c>
    </row>
    <row r="395" spans="1:12" x14ac:dyDescent="0.35">
      <c r="A395" t="s">
        <v>2640</v>
      </c>
      <c r="B395" t="s">
        <v>2641</v>
      </c>
      <c r="C395" t="s">
        <v>2642</v>
      </c>
      <c r="D395" t="s">
        <v>2643</v>
      </c>
      <c r="E395">
        <v>10</v>
      </c>
      <c r="F395">
        <v>9781941763162</v>
      </c>
      <c r="G395" t="s">
        <v>2644</v>
      </c>
      <c r="H395" t="s">
        <v>2645</v>
      </c>
      <c r="I395">
        <v>2015</v>
      </c>
      <c r="J395" t="s">
        <v>2646</v>
      </c>
      <c r="K395" t="s">
        <v>6</v>
      </c>
      <c r="L395" t="s">
        <v>162</v>
      </c>
    </row>
    <row r="396" spans="1:12" x14ac:dyDescent="0.35">
      <c r="A396" t="s">
        <v>2647</v>
      </c>
      <c r="B396" t="s">
        <v>2648</v>
      </c>
      <c r="C396" t="s">
        <v>2649</v>
      </c>
      <c r="D396" t="s">
        <v>2650</v>
      </c>
      <c r="E396">
        <v>10</v>
      </c>
      <c r="F396">
        <v>9781741384031</v>
      </c>
      <c r="G396" t="s">
        <v>2651</v>
      </c>
      <c r="H396" t="s">
        <v>2652</v>
      </c>
      <c r="I396">
        <v>2013</v>
      </c>
      <c r="J396" t="s">
        <v>2653</v>
      </c>
      <c r="K396" t="s">
        <v>6</v>
      </c>
      <c r="L396" t="s">
        <v>323</v>
      </c>
    </row>
    <row r="397" spans="1:12" x14ac:dyDescent="0.35">
      <c r="A397" t="s">
        <v>2654</v>
      </c>
      <c r="B397" t="s">
        <v>2655</v>
      </c>
      <c r="C397" t="s">
        <v>6</v>
      </c>
      <c r="D397" t="s">
        <v>2656</v>
      </c>
      <c r="E397">
        <v>7</v>
      </c>
      <c r="G397" t="s">
        <v>2657</v>
      </c>
      <c r="H397" t="s">
        <v>6</v>
      </c>
      <c r="I397">
        <v>2013</v>
      </c>
      <c r="J397" t="s">
        <v>2658</v>
      </c>
      <c r="K397" t="s">
        <v>6</v>
      </c>
      <c r="L397" t="s">
        <v>162</v>
      </c>
    </row>
    <row r="398" spans="1:12" x14ac:dyDescent="0.35">
      <c r="A398" t="s">
        <v>2659</v>
      </c>
      <c r="B398" t="s">
        <v>2660</v>
      </c>
      <c r="C398" t="s">
        <v>2661</v>
      </c>
      <c r="D398" t="s">
        <v>2662</v>
      </c>
      <c r="E398">
        <v>10</v>
      </c>
      <c r="G398" t="s">
        <v>388</v>
      </c>
      <c r="H398" t="s">
        <v>2663</v>
      </c>
      <c r="I398">
        <v>2014</v>
      </c>
      <c r="J398" t="s">
        <v>2664</v>
      </c>
      <c r="K398" t="s">
        <v>6</v>
      </c>
      <c r="L398" t="s">
        <v>162</v>
      </c>
    </row>
    <row r="399" spans="1:12" x14ac:dyDescent="0.35">
      <c r="A399" t="s">
        <v>2665</v>
      </c>
      <c r="B399" t="s">
        <v>2666</v>
      </c>
      <c r="C399" t="s">
        <v>2667</v>
      </c>
      <c r="D399" t="s">
        <v>2668</v>
      </c>
      <c r="E399">
        <v>7</v>
      </c>
      <c r="F399">
        <v>9783319313061</v>
      </c>
      <c r="G399" t="s">
        <v>207</v>
      </c>
      <c r="H399" t="s">
        <v>2669</v>
      </c>
      <c r="I399">
        <v>2016</v>
      </c>
      <c r="J399" t="s">
        <v>2670</v>
      </c>
      <c r="K399" t="s">
        <v>6</v>
      </c>
      <c r="L399" t="s">
        <v>147</v>
      </c>
    </row>
    <row r="400" spans="1:12" x14ac:dyDescent="0.35">
      <c r="A400" t="s">
        <v>2671</v>
      </c>
      <c r="B400" t="s">
        <v>2672</v>
      </c>
      <c r="C400" t="s">
        <v>2673</v>
      </c>
      <c r="D400" t="s">
        <v>2674</v>
      </c>
      <c r="E400">
        <v>10</v>
      </c>
      <c r="F400">
        <v>9781728126135</v>
      </c>
      <c r="G400" t="s">
        <v>2675</v>
      </c>
      <c r="H400" t="s">
        <v>2676</v>
      </c>
      <c r="I400">
        <v>2019</v>
      </c>
      <c r="J400" t="s">
        <v>2677</v>
      </c>
      <c r="K400" t="s">
        <v>6</v>
      </c>
      <c r="L400" t="s">
        <v>283</v>
      </c>
    </row>
    <row r="401" spans="1:12" x14ac:dyDescent="0.35">
      <c r="A401" t="s">
        <v>2678</v>
      </c>
      <c r="B401" t="s">
        <v>2679</v>
      </c>
      <c r="C401" t="s">
        <v>2680</v>
      </c>
      <c r="D401" t="s">
        <v>2681</v>
      </c>
      <c r="E401">
        <v>10</v>
      </c>
      <c r="F401">
        <v>9781467313575</v>
      </c>
      <c r="G401" t="s">
        <v>2682</v>
      </c>
      <c r="H401" t="s">
        <v>6</v>
      </c>
      <c r="I401">
        <v>2012</v>
      </c>
      <c r="J401" t="s">
        <v>2683</v>
      </c>
      <c r="K401" t="s">
        <v>6</v>
      </c>
      <c r="L401" t="s">
        <v>162</v>
      </c>
    </row>
    <row r="402" spans="1:12" x14ac:dyDescent="0.35">
      <c r="A402" t="s">
        <v>2684</v>
      </c>
      <c r="B402" t="s">
        <v>2685</v>
      </c>
      <c r="C402" t="s">
        <v>2686</v>
      </c>
      <c r="D402" t="s">
        <v>2687</v>
      </c>
      <c r="E402">
        <v>7</v>
      </c>
      <c r="G402" t="s">
        <v>411</v>
      </c>
      <c r="H402" t="s">
        <v>2688</v>
      </c>
      <c r="I402">
        <v>2016</v>
      </c>
      <c r="J402" t="s">
        <v>2689</v>
      </c>
      <c r="K402" t="s">
        <v>6</v>
      </c>
      <c r="L402" t="s">
        <v>283</v>
      </c>
    </row>
    <row r="403" spans="1:12" x14ac:dyDescent="0.35">
      <c r="A403" t="s">
        <v>2690</v>
      </c>
      <c r="B403" t="s">
        <v>2691</v>
      </c>
      <c r="C403" t="s">
        <v>2692</v>
      </c>
      <c r="D403" t="s">
        <v>2693</v>
      </c>
      <c r="E403">
        <v>10</v>
      </c>
      <c r="F403">
        <v>9781509060177</v>
      </c>
      <c r="G403" t="s">
        <v>2694</v>
      </c>
      <c r="H403" t="s">
        <v>6</v>
      </c>
      <c r="I403">
        <v>2018</v>
      </c>
      <c r="J403" t="s">
        <v>2695</v>
      </c>
      <c r="K403" t="s">
        <v>6</v>
      </c>
      <c r="L403" t="s">
        <v>217</v>
      </c>
    </row>
    <row r="404" spans="1:12" x14ac:dyDescent="0.35">
      <c r="A404" t="s">
        <v>2696</v>
      </c>
      <c r="B404" t="s">
        <v>2697</v>
      </c>
      <c r="C404" t="s">
        <v>2698</v>
      </c>
      <c r="D404" t="s">
        <v>2699</v>
      </c>
      <c r="E404">
        <v>10</v>
      </c>
      <c r="F404">
        <v>9781538648469</v>
      </c>
      <c r="G404" t="s">
        <v>388</v>
      </c>
      <c r="H404" t="s">
        <v>2700</v>
      </c>
      <c r="I404">
        <v>2018</v>
      </c>
      <c r="J404" t="s">
        <v>2701</v>
      </c>
      <c r="K404" t="s">
        <v>6</v>
      </c>
      <c r="L404" t="s">
        <v>162</v>
      </c>
    </row>
    <row r="405" spans="1:12" x14ac:dyDescent="0.35">
      <c r="A405" t="s">
        <v>2702</v>
      </c>
      <c r="B405" t="s">
        <v>2703</v>
      </c>
      <c r="C405" t="s">
        <v>2704</v>
      </c>
      <c r="D405" t="s">
        <v>2705</v>
      </c>
      <c r="E405">
        <v>7</v>
      </c>
      <c r="G405" t="s">
        <v>207</v>
      </c>
      <c r="H405" t="s">
        <v>2706</v>
      </c>
      <c r="I405">
        <v>2014</v>
      </c>
      <c r="J405" t="s">
        <v>2707</v>
      </c>
      <c r="K405" t="s">
        <v>6</v>
      </c>
      <c r="L405" t="s">
        <v>162</v>
      </c>
    </row>
    <row r="406" spans="1:12" x14ac:dyDescent="0.35">
      <c r="A406" t="s">
        <v>2708</v>
      </c>
      <c r="B406" t="s">
        <v>2709</v>
      </c>
      <c r="C406" t="s">
        <v>2710</v>
      </c>
      <c r="D406" t="s">
        <v>2711</v>
      </c>
      <c r="E406">
        <v>10</v>
      </c>
      <c r="G406" t="s">
        <v>2712</v>
      </c>
      <c r="H406" t="s">
        <v>2713</v>
      </c>
      <c r="I406">
        <v>2018</v>
      </c>
      <c r="J406" t="s">
        <v>2714</v>
      </c>
      <c r="K406" t="s">
        <v>6</v>
      </c>
      <c r="L406" t="s">
        <v>283</v>
      </c>
    </row>
    <row r="407" spans="1:12" x14ac:dyDescent="0.35">
      <c r="A407" t="s">
        <v>2715</v>
      </c>
      <c r="B407" t="s">
        <v>2716</v>
      </c>
      <c r="C407" t="s">
        <v>2717</v>
      </c>
      <c r="D407" t="s">
        <v>2718</v>
      </c>
      <c r="E407">
        <v>10</v>
      </c>
      <c r="G407" t="s">
        <v>274</v>
      </c>
      <c r="H407" t="s">
        <v>2719</v>
      </c>
      <c r="I407">
        <v>2016</v>
      </c>
      <c r="J407" t="s">
        <v>2720</v>
      </c>
      <c r="K407" t="s">
        <v>6</v>
      </c>
      <c r="L407" t="s">
        <v>147</v>
      </c>
    </row>
    <row r="408" spans="1:12" x14ac:dyDescent="0.35">
      <c r="A408" t="s">
        <v>2721</v>
      </c>
      <c r="B408" t="s">
        <v>2722</v>
      </c>
      <c r="C408" t="s">
        <v>2723</v>
      </c>
      <c r="D408" t="s">
        <v>2724</v>
      </c>
      <c r="E408">
        <v>7</v>
      </c>
      <c r="G408" t="s">
        <v>2725</v>
      </c>
      <c r="H408" t="s">
        <v>2726</v>
      </c>
      <c r="I408">
        <v>2017</v>
      </c>
      <c r="J408" t="s">
        <v>2727</v>
      </c>
      <c r="K408" t="s">
        <v>6</v>
      </c>
      <c r="L408" t="s">
        <v>256</v>
      </c>
    </row>
    <row r="409" spans="1:12" x14ac:dyDescent="0.35">
      <c r="A409" t="s">
        <v>2728</v>
      </c>
      <c r="B409" t="s">
        <v>2729</v>
      </c>
      <c r="C409" t="s">
        <v>2730</v>
      </c>
      <c r="D409" t="s">
        <v>2731</v>
      </c>
      <c r="E409">
        <v>7</v>
      </c>
      <c r="G409" t="s">
        <v>542</v>
      </c>
      <c r="H409" t="s">
        <v>2732</v>
      </c>
      <c r="I409">
        <v>2019</v>
      </c>
      <c r="J409" t="s">
        <v>2733</v>
      </c>
      <c r="K409" t="s">
        <v>6</v>
      </c>
      <c r="L409" t="s">
        <v>162</v>
      </c>
    </row>
    <row r="410" spans="1:12" x14ac:dyDescent="0.35">
      <c r="A410" t="s">
        <v>2734</v>
      </c>
      <c r="B410" t="s">
        <v>2735</v>
      </c>
      <c r="C410" t="s">
        <v>2736</v>
      </c>
      <c r="D410" t="s">
        <v>2737</v>
      </c>
      <c r="E410">
        <v>10</v>
      </c>
      <c r="F410">
        <v>9781450301589</v>
      </c>
      <c r="G410" t="s">
        <v>2738</v>
      </c>
      <c r="H410" t="s">
        <v>2739</v>
      </c>
      <c r="I410">
        <v>2010</v>
      </c>
      <c r="J410" t="s">
        <v>2740</v>
      </c>
      <c r="K410" t="s">
        <v>6</v>
      </c>
      <c r="L410" t="s">
        <v>580</v>
      </c>
    </row>
    <row r="411" spans="1:12" x14ac:dyDescent="0.35">
      <c r="A411" t="s">
        <v>2741</v>
      </c>
      <c r="B411" t="s">
        <v>2742</v>
      </c>
      <c r="C411" t="s">
        <v>2743</v>
      </c>
      <c r="D411" t="s">
        <v>2744</v>
      </c>
      <c r="E411">
        <v>7</v>
      </c>
      <c r="G411" t="s">
        <v>2745</v>
      </c>
      <c r="H411" t="s">
        <v>2746</v>
      </c>
      <c r="I411">
        <v>2013</v>
      </c>
      <c r="J411" t="s">
        <v>2747</v>
      </c>
      <c r="K411" t="s">
        <v>6</v>
      </c>
      <c r="L411" t="s">
        <v>1539</v>
      </c>
    </row>
    <row r="412" spans="1:12" x14ac:dyDescent="0.35">
      <c r="A412" t="s">
        <v>2748</v>
      </c>
      <c r="B412" t="s">
        <v>2749</v>
      </c>
      <c r="C412" t="s">
        <v>2750</v>
      </c>
      <c r="D412" t="s">
        <v>2751</v>
      </c>
      <c r="E412">
        <v>7</v>
      </c>
      <c r="G412" t="s">
        <v>542</v>
      </c>
      <c r="H412" t="s">
        <v>2752</v>
      </c>
      <c r="I412">
        <v>2019</v>
      </c>
      <c r="J412" t="s">
        <v>2753</v>
      </c>
      <c r="K412" t="s">
        <v>6</v>
      </c>
      <c r="L412" t="s">
        <v>176</v>
      </c>
    </row>
    <row r="413" spans="1:12" x14ac:dyDescent="0.35">
      <c r="A413" t="s">
        <v>2754</v>
      </c>
      <c r="B413" t="s">
        <v>2755</v>
      </c>
      <c r="C413" t="s">
        <v>2756</v>
      </c>
      <c r="D413" t="s">
        <v>2757</v>
      </c>
      <c r="E413">
        <v>7</v>
      </c>
      <c r="F413">
        <v>9783030226015</v>
      </c>
      <c r="G413" t="s">
        <v>152</v>
      </c>
      <c r="H413" t="s">
        <v>2758</v>
      </c>
      <c r="I413">
        <v>2019</v>
      </c>
      <c r="J413" t="s">
        <v>2759</v>
      </c>
      <c r="K413" t="s">
        <v>6</v>
      </c>
      <c r="L413" t="s">
        <v>162</v>
      </c>
    </row>
    <row r="414" spans="1:12" x14ac:dyDescent="0.35">
      <c r="A414" t="s">
        <v>2760</v>
      </c>
      <c r="B414" t="s">
        <v>2761</v>
      </c>
      <c r="C414" t="s">
        <v>2762</v>
      </c>
      <c r="D414" t="s">
        <v>2763</v>
      </c>
      <c r="E414">
        <v>10</v>
      </c>
      <c r="F414">
        <v>9781450369947</v>
      </c>
      <c r="G414" t="s">
        <v>2764</v>
      </c>
      <c r="H414" t="s">
        <v>6</v>
      </c>
      <c r="I414">
        <v>2019</v>
      </c>
      <c r="J414" t="s">
        <v>2765</v>
      </c>
      <c r="K414" t="s">
        <v>6</v>
      </c>
      <c r="L414" t="s">
        <v>162</v>
      </c>
    </row>
    <row r="415" spans="1:12" x14ac:dyDescent="0.35">
      <c r="A415" t="s">
        <v>2766</v>
      </c>
      <c r="B415" t="s">
        <v>2767</v>
      </c>
      <c r="C415" t="s">
        <v>2768</v>
      </c>
      <c r="D415" t="s">
        <v>2769</v>
      </c>
      <c r="E415">
        <v>10</v>
      </c>
      <c r="F415">
        <v>9781450339605</v>
      </c>
      <c r="G415" t="s">
        <v>2770</v>
      </c>
      <c r="H415" t="s">
        <v>6</v>
      </c>
      <c r="I415">
        <v>2015</v>
      </c>
      <c r="J415" t="s">
        <v>2771</v>
      </c>
      <c r="K415" t="s">
        <v>6</v>
      </c>
      <c r="L415" t="s">
        <v>323</v>
      </c>
    </row>
    <row r="416" spans="1:12" x14ac:dyDescent="0.35">
      <c r="A416" t="s">
        <v>2772</v>
      </c>
      <c r="B416" t="s">
        <v>2773</v>
      </c>
      <c r="C416" t="s">
        <v>2774</v>
      </c>
      <c r="D416" t="s">
        <v>2775</v>
      </c>
      <c r="E416">
        <v>10</v>
      </c>
      <c r="F416">
        <v>9781908272188</v>
      </c>
      <c r="G416" t="s">
        <v>452</v>
      </c>
      <c r="H416" t="s">
        <v>2776</v>
      </c>
      <c r="I416">
        <v>2011</v>
      </c>
      <c r="J416" t="s">
        <v>2777</v>
      </c>
      <c r="K416" t="s">
        <v>6</v>
      </c>
      <c r="L416" t="s">
        <v>1120</v>
      </c>
    </row>
    <row r="417" spans="1:12" x14ac:dyDescent="0.35">
      <c r="A417" t="s">
        <v>2778</v>
      </c>
      <c r="B417" t="s">
        <v>2779</v>
      </c>
      <c r="C417" t="s">
        <v>2780</v>
      </c>
      <c r="D417" t="s">
        <v>2781</v>
      </c>
      <c r="E417">
        <v>10</v>
      </c>
      <c r="G417" t="s">
        <v>496</v>
      </c>
      <c r="H417" t="s">
        <v>2782</v>
      </c>
      <c r="I417">
        <v>2015</v>
      </c>
      <c r="J417" t="s">
        <v>2783</v>
      </c>
      <c r="K417" t="s">
        <v>6</v>
      </c>
      <c r="L417" t="s">
        <v>323</v>
      </c>
    </row>
    <row r="418" spans="1:12" x14ac:dyDescent="0.35">
      <c r="A418" t="s">
        <v>2784</v>
      </c>
      <c r="B418" t="s">
        <v>2785</v>
      </c>
      <c r="C418" t="s">
        <v>2786</v>
      </c>
      <c r="D418" t="s">
        <v>2787</v>
      </c>
      <c r="E418">
        <v>10</v>
      </c>
      <c r="F418">
        <v>9781509027224</v>
      </c>
      <c r="G418" t="s">
        <v>2788</v>
      </c>
      <c r="H418" t="s">
        <v>6</v>
      </c>
      <c r="I418">
        <v>2016</v>
      </c>
      <c r="J418" t="s">
        <v>2789</v>
      </c>
      <c r="K418" t="s">
        <v>6</v>
      </c>
      <c r="L418" t="s">
        <v>256</v>
      </c>
    </row>
    <row r="419" spans="1:12" x14ac:dyDescent="0.35">
      <c r="A419" t="s">
        <v>2790</v>
      </c>
      <c r="B419" t="s">
        <v>2791</v>
      </c>
      <c r="C419" t="s">
        <v>2792</v>
      </c>
      <c r="D419" t="s">
        <v>2793</v>
      </c>
      <c r="E419">
        <v>7</v>
      </c>
      <c r="G419" t="s">
        <v>261</v>
      </c>
      <c r="H419" t="s">
        <v>2794</v>
      </c>
      <c r="I419">
        <v>2017</v>
      </c>
      <c r="J419" t="s">
        <v>2795</v>
      </c>
      <c r="K419" t="s">
        <v>6</v>
      </c>
      <c r="L419" t="s">
        <v>1539</v>
      </c>
    </row>
    <row r="420" spans="1:12" x14ac:dyDescent="0.35">
      <c r="A420" t="s">
        <v>2796</v>
      </c>
      <c r="B420" t="s">
        <v>2797</v>
      </c>
      <c r="C420" t="s">
        <v>2798</v>
      </c>
      <c r="D420" t="s">
        <v>2799</v>
      </c>
      <c r="E420">
        <v>10</v>
      </c>
      <c r="F420">
        <v>9781605585741</v>
      </c>
      <c r="G420" t="s">
        <v>308</v>
      </c>
      <c r="H420" t="s">
        <v>2800</v>
      </c>
      <c r="I420">
        <v>2009</v>
      </c>
      <c r="J420" t="s">
        <v>2801</v>
      </c>
      <c r="K420" t="s">
        <v>6</v>
      </c>
      <c r="L420" t="s">
        <v>217</v>
      </c>
    </row>
    <row r="421" spans="1:12" x14ac:dyDescent="0.35">
      <c r="A421" t="s">
        <v>2802</v>
      </c>
      <c r="B421" t="s">
        <v>2803</v>
      </c>
      <c r="C421" t="s">
        <v>2804</v>
      </c>
      <c r="D421" t="s">
        <v>2805</v>
      </c>
      <c r="E421">
        <v>10</v>
      </c>
      <c r="F421">
        <v>9789898533791</v>
      </c>
      <c r="G421" t="s">
        <v>2286</v>
      </c>
      <c r="H421" t="s">
        <v>2806</v>
      </c>
      <c r="I421">
        <v>2018</v>
      </c>
      <c r="J421" t="s">
        <v>2807</v>
      </c>
      <c r="K421" t="s">
        <v>6</v>
      </c>
      <c r="L421" t="s">
        <v>217</v>
      </c>
    </row>
    <row r="422" spans="1:12" x14ac:dyDescent="0.35">
      <c r="A422" t="s">
        <v>2808</v>
      </c>
      <c r="B422" t="s">
        <v>2809</v>
      </c>
      <c r="C422" t="s">
        <v>2810</v>
      </c>
      <c r="D422" t="s">
        <v>2811</v>
      </c>
      <c r="E422">
        <v>10</v>
      </c>
      <c r="G422" t="s">
        <v>496</v>
      </c>
      <c r="H422" t="s">
        <v>2812</v>
      </c>
      <c r="I422">
        <v>2019</v>
      </c>
      <c r="J422" t="s">
        <v>2813</v>
      </c>
      <c r="K422" t="s">
        <v>6</v>
      </c>
      <c r="L422" t="s">
        <v>703</v>
      </c>
    </row>
    <row r="423" spans="1:12" x14ac:dyDescent="0.35">
      <c r="A423" t="s">
        <v>2814</v>
      </c>
      <c r="B423" t="s">
        <v>2815</v>
      </c>
      <c r="C423" t="s">
        <v>2816</v>
      </c>
      <c r="D423" t="s">
        <v>2817</v>
      </c>
      <c r="E423">
        <v>10</v>
      </c>
      <c r="F423">
        <v>9781732467231</v>
      </c>
      <c r="G423" t="s">
        <v>2818</v>
      </c>
      <c r="H423" t="s">
        <v>2819</v>
      </c>
      <c r="I423">
        <v>2019</v>
      </c>
      <c r="J423" t="s">
        <v>2820</v>
      </c>
      <c r="K423" t="s">
        <v>6</v>
      </c>
      <c r="L423" t="s">
        <v>217</v>
      </c>
    </row>
    <row r="424" spans="1:12" x14ac:dyDescent="0.35">
      <c r="A424" t="s">
        <v>2821</v>
      </c>
      <c r="B424" t="s">
        <v>2822</v>
      </c>
      <c r="C424" t="s">
        <v>2823</v>
      </c>
      <c r="D424" t="s">
        <v>2824</v>
      </c>
      <c r="E424">
        <v>10</v>
      </c>
      <c r="F424">
        <v>9781450334662</v>
      </c>
      <c r="G424" t="s">
        <v>2825</v>
      </c>
      <c r="H424" t="s">
        <v>2826</v>
      </c>
      <c r="I424">
        <v>2015</v>
      </c>
      <c r="J424" t="s">
        <v>2827</v>
      </c>
      <c r="K424" t="s">
        <v>6</v>
      </c>
      <c r="L424" t="s">
        <v>984</v>
      </c>
    </row>
    <row r="425" spans="1:12" x14ac:dyDescent="0.35">
      <c r="A425" t="s">
        <v>2828</v>
      </c>
      <c r="B425" t="s">
        <v>2829</v>
      </c>
      <c r="C425" t="s">
        <v>2830</v>
      </c>
      <c r="D425" t="s">
        <v>2831</v>
      </c>
      <c r="E425">
        <v>10</v>
      </c>
      <c r="F425">
        <v>9781450380966</v>
      </c>
      <c r="G425" t="s">
        <v>1310</v>
      </c>
      <c r="H425" t="s">
        <v>6</v>
      </c>
      <c r="I425">
        <v>2021</v>
      </c>
      <c r="J425" t="s">
        <v>2832</v>
      </c>
      <c r="K425" t="s">
        <v>6</v>
      </c>
      <c r="L425" t="s">
        <v>162</v>
      </c>
    </row>
    <row r="426" spans="1:12" x14ac:dyDescent="0.35">
      <c r="A426" t="s">
        <v>2833</v>
      </c>
      <c r="B426" t="s">
        <v>2834</v>
      </c>
      <c r="C426" t="s">
        <v>2835</v>
      </c>
      <c r="D426" t="s">
        <v>2836</v>
      </c>
      <c r="E426">
        <v>10</v>
      </c>
      <c r="F426">
        <v>9781457706523</v>
      </c>
      <c r="G426" t="s">
        <v>2837</v>
      </c>
      <c r="H426" t="s">
        <v>2838</v>
      </c>
      <c r="I426">
        <v>2011</v>
      </c>
      <c r="J426" t="s">
        <v>2839</v>
      </c>
      <c r="K426" t="s">
        <v>6</v>
      </c>
      <c r="L426" t="s">
        <v>176</v>
      </c>
    </row>
    <row r="427" spans="1:12" x14ac:dyDescent="0.35">
      <c r="A427" t="s">
        <v>2840</v>
      </c>
      <c r="B427" t="s">
        <v>2841</v>
      </c>
      <c r="C427" t="s">
        <v>2842</v>
      </c>
      <c r="D427" t="s">
        <v>2843</v>
      </c>
      <c r="E427">
        <v>7</v>
      </c>
      <c r="F427">
        <v>9783319395098</v>
      </c>
      <c r="G427" t="s">
        <v>152</v>
      </c>
      <c r="H427" t="s">
        <v>2844</v>
      </c>
      <c r="I427">
        <v>2016</v>
      </c>
      <c r="J427" t="s">
        <v>2845</v>
      </c>
      <c r="K427" t="s">
        <v>6</v>
      </c>
      <c r="L427" t="s">
        <v>162</v>
      </c>
    </row>
    <row r="428" spans="1:12" x14ac:dyDescent="0.35">
      <c r="A428" t="s">
        <v>2846</v>
      </c>
      <c r="B428" t="s">
        <v>2847</v>
      </c>
      <c r="C428" t="s">
        <v>2848</v>
      </c>
      <c r="D428" t="s">
        <v>2849</v>
      </c>
      <c r="E428">
        <v>10</v>
      </c>
      <c r="F428">
        <v>9781509059195</v>
      </c>
      <c r="G428" t="s">
        <v>1374</v>
      </c>
      <c r="H428" t="s">
        <v>188</v>
      </c>
      <c r="I428">
        <v>2017</v>
      </c>
      <c r="J428" t="s">
        <v>2850</v>
      </c>
      <c r="K428" t="s">
        <v>6</v>
      </c>
      <c r="L428" t="s">
        <v>162</v>
      </c>
    </row>
    <row r="429" spans="1:12" x14ac:dyDescent="0.35">
      <c r="A429" t="s">
        <v>2851</v>
      </c>
      <c r="B429" t="s">
        <v>2852</v>
      </c>
      <c r="C429" t="s">
        <v>6</v>
      </c>
      <c r="D429" t="s">
        <v>2853</v>
      </c>
      <c r="E429">
        <v>7</v>
      </c>
      <c r="G429" t="s">
        <v>2854</v>
      </c>
      <c r="H429" t="s">
        <v>6</v>
      </c>
      <c r="I429">
        <v>2018</v>
      </c>
      <c r="J429" t="s">
        <v>2855</v>
      </c>
      <c r="K429" t="s">
        <v>6</v>
      </c>
      <c r="L429" t="s">
        <v>217</v>
      </c>
    </row>
    <row r="430" spans="1:12" x14ac:dyDescent="0.35">
      <c r="A430" t="s">
        <v>2856</v>
      </c>
      <c r="B430" t="s">
        <v>2857</v>
      </c>
      <c r="C430" t="s">
        <v>2858</v>
      </c>
      <c r="D430" t="s">
        <v>2859</v>
      </c>
      <c r="E430">
        <v>10</v>
      </c>
      <c r="F430">
        <v>9781728184326</v>
      </c>
      <c r="G430" t="s">
        <v>388</v>
      </c>
      <c r="H430" t="s">
        <v>2860</v>
      </c>
      <c r="I430">
        <v>2020</v>
      </c>
      <c r="J430" t="s">
        <v>2861</v>
      </c>
      <c r="K430" t="s">
        <v>6</v>
      </c>
      <c r="L430" t="s">
        <v>162</v>
      </c>
    </row>
    <row r="431" spans="1:12" x14ac:dyDescent="0.35">
      <c r="A431" t="s">
        <v>2862</v>
      </c>
      <c r="B431" t="s">
        <v>2863</v>
      </c>
      <c r="C431" t="s">
        <v>2864</v>
      </c>
      <c r="D431" t="s">
        <v>2865</v>
      </c>
      <c r="E431">
        <v>7</v>
      </c>
      <c r="G431" t="s">
        <v>1999</v>
      </c>
      <c r="H431" t="s">
        <v>2866</v>
      </c>
      <c r="I431">
        <v>2012</v>
      </c>
      <c r="J431" t="s">
        <v>2867</v>
      </c>
      <c r="K431" t="s">
        <v>6</v>
      </c>
      <c r="L431" t="s">
        <v>2352</v>
      </c>
    </row>
    <row r="432" spans="1:12" x14ac:dyDescent="0.35">
      <c r="A432" t="s">
        <v>2868</v>
      </c>
      <c r="B432" t="s">
        <v>2869</v>
      </c>
      <c r="C432" t="s">
        <v>2870</v>
      </c>
      <c r="D432" t="s">
        <v>2871</v>
      </c>
      <c r="E432">
        <v>7</v>
      </c>
      <c r="G432" t="s">
        <v>2872</v>
      </c>
      <c r="H432" t="s">
        <v>6</v>
      </c>
      <c r="I432">
        <v>2017</v>
      </c>
      <c r="J432" t="s">
        <v>2873</v>
      </c>
      <c r="K432" t="s">
        <v>6</v>
      </c>
      <c r="L432" t="s">
        <v>217</v>
      </c>
    </row>
    <row r="433" spans="1:12" x14ac:dyDescent="0.35">
      <c r="A433" t="s">
        <v>2874</v>
      </c>
      <c r="B433" t="s">
        <v>2875</v>
      </c>
      <c r="C433" t="s">
        <v>2876</v>
      </c>
      <c r="D433" t="s">
        <v>2877</v>
      </c>
      <c r="E433">
        <v>10</v>
      </c>
      <c r="F433">
        <v>9781450308045</v>
      </c>
      <c r="G433" t="s">
        <v>2878</v>
      </c>
      <c r="H433" t="s">
        <v>2879</v>
      </c>
      <c r="I433">
        <v>2011</v>
      </c>
      <c r="J433" t="s">
        <v>2880</v>
      </c>
      <c r="K433" t="s">
        <v>6</v>
      </c>
      <c r="L433" t="s">
        <v>217</v>
      </c>
    </row>
    <row r="434" spans="1:12" x14ac:dyDescent="0.35">
      <c r="A434" t="s">
        <v>2881</v>
      </c>
      <c r="B434" t="s">
        <v>2882</v>
      </c>
      <c r="C434" t="s">
        <v>2883</v>
      </c>
      <c r="D434" t="s">
        <v>2884</v>
      </c>
      <c r="E434">
        <v>10</v>
      </c>
      <c r="F434">
        <v>9789898533913</v>
      </c>
      <c r="G434" t="s">
        <v>301</v>
      </c>
      <c r="H434" t="s">
        <v>2885</v>
      </c>
      <c r="I434">
        <v>2019</v>
      </c>
      <c r="J434" t="s">
        <v>2886</v>
      </c>
      <c r="K434" t="s">
        <v>6</v>
      </c>
      <c r="L434" t="s">
        <v>162</v>
      </c>
    </row>
    <row r="435" spans="1:12" x14ac:dyDescent="0.35">
      <c r="A435" t="s">
        <v>2887</v>
      </c>
      <c r="B435" t="s">
        <v>2888</v>
      </c>
      <c r="C435" t="s">
        <v>2889</v>
      </c>
      <c r="D435" t="s">
        <v>2890</v>
      </c>
      <c r="E435">
        <v>7</v>
      </c>
      <c r="G435" t="s">
        <v>144</v>
      </c>
      <c r="H435" t="s">
        <v>2891</v>
      </c>
      <c r="I435">
        <v>2015</v>
      </c>
      <c r="J435" t="s">
        <v>2892</v>
      </c>
      <c r="K435" t="s">
        <v>6</v>
      </c>
      <c r="L435" t="s">
        <v>337</v>
      </c>
    </row>
    <row r="436" spans="1:12" x14ac:dyDescent="0.35">
      <c r="A436" t="s">
        <v>2893</v>
      </c>
      <c r="B436" t="s">
        <v>2894</v>
      </c>
      <c r="C436" t="s">
        <v>2895</v>
      </c>
      <c r="D436" t="s">
        <v>2896</v>
      </c>
      <c r="E436">
        <v>10</v>
      </c>
      <c r="F436">
        <v>9781450369718</v>
      </c>
      <c r="G436" t="s">
        <v>2897</v>
      </c>
      <c r="H436" t="s">
        <v>6</v>
      </c>
      <c r="I436">
        <v>2019</v>
      </c>
      <c r="J436" t="s">
        <v>2898</v>
      </c>
      <c r="K436" t="s">
        <v>6</v>
      </c>
      <c r="L436" t="s">
        <v>147</v>
      </c>
    </row>
    <row r="437" spans="1:12" x14ac:dyDescent="0.35">
      <c r="A437" t="s">
        <v>2899</v>
      </c>
      <c r="B437" t="s">
        <v>2900</v>
      </c>
      <c r="C437" t="s">
        <v>2901</v>
      </c>
      <c r="D437" t="s">
        <v>2902</v>
      </c>
      <c r="E437">
        <v>7</v>
      </c>
      <c r="G437" t="s">
        <v>542</v>
      </c>
      <c r="H437" t="s">
        <v>2903</v>
      </c>
      <c r="I437">
        <v>2019</v>
      </c>
      <c r="J437" t="s">
        <v>2904</v>
      </c>
      <c r="K437" t="s">
        <v>6</v>
      </c>
      <c r="L437" t="s">
        <v>256</v>
      </c>
    </row>
    <row r="438" spans="1:12" x14ac:dyDescent="0.35">
      <c r="A438" t="s">
        <v>2905</v>
      </c>
      <c r="B438" t="s">
        <v>2906</v>
      </c>
      <c r="C438" t="s">
        <v>2907</v>
      </c>
      <c r="D438" t="s">
        <v>2908</v>
      </c>
      <c r="E438">
        <v>10</v>
      </c>
      <c r="F438">
        <v>9781450386173</v>
      </c>
      <c r="G438" t="s">
        <v>308</v>
      </c>
      <c r="H438" t="s">
        <v>6</v>
      </c>
      <c r="I438">
        <v>2021</v>
      </c>
      <c r="J438" t="s">
        <v>2909</v>
      </c>
      <c r="K438" t="s">
        <v>6</v>
      </c>
      <c r="L438" t="s">
        <v>162</v>
      </c>
    </row>
    <row r="439" spans="1:12" x14ac:dyDescent="0.35">
      <c r="A439" t="s">
        <v>2910</v>
      </c>
      <c r="B439" t="s">
        <v>2911</v>
      </c>
      <c r="C439" t="s">
        <v>2912</v>
      </c>
      <c r="D439" t="s">
        <v>2913</v>
      </c>
      <c r="E439">
        <v>10</v>
      </c>
      <c r="F439">
        <v>9781728184326</v>
      </c>
      <c r="G439" t="s">
        <v>388</v>
      </c>
      <c r="H439" t="s">
        <v>2914</v>
      </c>
      <c r="I439">
        <v>2020</v>
      </c>
      <c r="J439" t="s">
        <v>2915</v>
      </c>
      <c r="K439" t="s">
        <v>6</v>
      </c>
      <c r="L439" t="s">
        <v>162</v>
      </c>
    </row>
    <row r="440" spans="1:12" x14ac:dyDescent="0.35">
      <c r="A440" t="s">
        <v>2916</v>
      </c>
      <c r="B440" t="s">
        <v>2917</v>
      </c>
      <c r="C440" t="s">
        <v>2918</v>
      </c>
      <c r="D440" t="s">
        <v>2919</v>
      </c>
      <c r="E440">
        <v>7</v>
      </c>
      <c r="G440" t="s">
        <v>2920</v>
      </c>
      <c r="H440" t="s">
        <v>2921</v>
      </c>
      <c r="I440">
        <v>2013</v>
      </c>
      <c r="J440" t="s">
        <v>2922</v>
      </c>
      <c r="K440" t="s">
        <v>6</v>
      </c>
      <c r="L440" t="s">
        <v>580</v>
      </c>
    </row>
    <row r="441" spans="1:12" x14ac:dyDescent="0.35">
      <c r="A441" t="s">
        <v>2923</v>
      </c>
      <c r="B441" t="s">
        <v>2924</v>
      </c>
      <c r="C441" t="s">
        <v>6</v>
      </c>
      <c r="D441" t="s">
        <v>2925</v>
      </c>
      <c r="E441">
        <v>7</v>
      </c>
      <c r="G441" t="s">
        <v>2926</v>
      </c>
      <c r="H441" t="s">
        <v>2927</v>
      </c>
      <c r="I441">
        <v>2019</v>
      </c>
      <c r="J441" t="s">
        <v>2928</v>
      </c>
      <c r="K441" t="s">
        <v>6</v>
      </c>
      <c r="L441" t="s">
        <v>217</v>
      </c>
    </row>
    <row r="442" spans="1:12" x14ac:dyDescent="0.35">
      <c r="A442" t="s">
        <v>2929</v>
      </c>
      <c r="B442" t="s">
        <v>2930</v>
      </c>
      <c r="C442" t="s">
        <v>2931</v>
      </c>
      <c r="D442" t="s">
        <v>2932</v>
      </c>
      <c r="E442">
        <v>10</v>
      </c>
      <c r="F442">
        <v>9781943436132</v>
      </c>
      <c r="G442" t="s">
        <v>2933</v>
      </c>
      <c r="H442" t="s">
        <v>2934</v>
      </c>
      <c r="I442">
        <v>2018</v>
      </c>
      <c r="J442" t="s">
        <v>2935</v>
      </c>
      <c r="K442" t="s">
        <v>6</v>
      </c>
      <c r="L442" t="s">
        <v>162</v>
      </c>
    </row>
    <row r="443" spans="1:12" x14ac:dyDescent="0.35">
      <c r="A443" t="s">
        <v>2936</v>
      </c>
      <c r="B443" t="s">
        <v>2937</v>
      </c>
      <c r="C443" t="s">
        <v>2938</v>
      </c>
      <c r="D443" t="s">
        <v>2939</v>
      </c>
      <c r="E443">
        <v>7</v>
      </c>
      <c r="F443">
        <v>9783319014654</v>
      </c>
      <c r="G443" t="s">
        <v>207</v>
      </c>
      <c r="H443" t="s">
        <v>2940</v>
      </c>
      <c r="I443">
        <v>2014</v>
      </c>
      <c r="J443" t="s">
        <v>2941</v>
      </c>
      <c r="K443" t="s">
        <v>6</v>
      </c>
      <c r="L443" t="s">
        <v>162</v>
      </c>
    </row>
    <row r="444" spans="1:12" x14ac:dyDescent="0.35">
      <c r="A444" t="s">
        <v>2942</v>
      </c>
      <c r="B444" t="s">
        <v>2943</v>
      </c>
      <c r="C444" t="s">
        <v>2944</v>
      </c>
      <c r="D444" t="s">
        <v>2945</v>
      </c>
      <c r="E444">
        <v>10</v>
      </c>
      <c r="F444">
        <v>9781906638375</v>
      </c>
      <c r="G444" t="s">
        <v>2946</v>
      </c>
      <c r="H444" t="s">
        <v>2947</v>
      </c>
      <c r="I444">
        <v>2009</v>
      </c>
      <c r="J444" t="s">
        <v>2948</v>
      </c>
      <c r="K444" t="s">
        <v>6</v>
      </c>
      <c r="L444" t="s">
        <v>162</v>
      </c>
    </row>
    <row r="445" spans="1:12" x14ac:dyDescent="0.35">
      <c r="A445" t="s">
        <v>2949</v>
      </c>
      <c r="B445" t="s">
        <v>2950</v>
      </c>
      <c r="C445" t="s">
        <v>2951</v>
      </c>
      <c r="D445" t="s">
        <v>2952</v>
      </c>
      <c r="E445">
        <v>10</v>
      </c>
      <c r="F445">
        <v>9781538657201</v>
      </c>
      <c r="G445" t="s">
        <v>2953</v>
      </c>
      <c r="H445" t="s">
        <v>2954</v>
      </c>
      <c r="I445">
        <v>2019</v>
      </c>
      <c r="J445" t="s">
        <v>2955</v>
      </c>
      <c r="K445" t="s">
        <v>6</v>
      </c>
      <c r="L445" t="s">
        <v>283</v>
      </c>
    </row>
    <row r="446" spans="1:12" x14ac:dyDescent="0.35">
      <c r="A446" t="s">
        <v>2956</v>
      </c>
      <c r="B446" t="s">
        <v>2957</v>
      </c>
      <c r="C446" t="s">
        <v>2958</v>
      </c>
      <c r="D446" t="s">
        <v>2959</v>
      </c>
      <c r="E446">
        <v>10</v>
      </c>
      <c r="F446">
        <v>9781450344586</v>
      </c>
      <c r="G446" t="s">
        <v>2960</v>
      </c>
      <c r="H446" t="s">
        <v>2961</v>
      </c>
      <c r="I446">
        <v>2016</v>
      </c>
      <c r="J446" t="s">
        <v>2962</v>
      </c>
      <c r="K446" t="s">
        <v>6</v>
      </c>
      <c r="L446" t="s">
        <v>703</v>
      </c>
    </row>
    <row r="447" spans="1:12" x14ac:dyDescent="0.35">
      <c r="A447" t="s">
        <v>2963</v>
      </c>
      <c r="B447" t="s">
        <v>2964</v>
      </c>
      <c r="C447" t="s">
        <v>2965</v>
      </c>
      <c r="D447" t="s">
        <v>2966</v>
      </c>
      <c r="E447">
        <v>7</v>
      </c>
      <c r="F447">
        <v>9783319461519</v>
      </c>
      <c r="G447" t="s">
        <v>152</v>
      </c>
      <c r="H447" t="s">
        <v>2967</v>
      </c>
      <c r="I447">
        <v>2016</v>
      </c>
      <c r="J447" t="s">
        <v>2968</v>
      </c>
      <c r="K447" t="s">
        <v>6</v>
      </c>
      <c r="L447" t="s">
        <v>217</v>
      </c>
    </row>
    <row r="448" spans="1:12" x14ac:dyDescent="0.35">
      <c r="A448" t="s">
        <v>2969</v>
      </c>
      <c r="B448" t="s">
        <v>2970</v>
      </c>
      <c r="C448" t="s">
        <v>2971</v>
      </c>
      <c r="D448" t="s">
        <v>2972</v>
      </c>
      <c r="E448">
        <v>10</v>
      </c>
      <c r="F448">
        <v>9781424456512</v>
      </c>
      <c r="G448" t="s">
        <v>2973</v>
      </c>
      <c r="H448" t="s">
        <v>2974</v>
      </c>
      <c r="I448">
        <v>2010</v>
      </c>
      <c r="J448" t="s">
        <v>2975</v>
      </c>
      <c r="K448" t="s">
        <v>6</v>
      </c>
      <c r="L448" t="s">
        <v>2976</v>
      </c>
    </row>
    <row r="449" spans="1:12" x14ac:dyDescent="0.35">
      <c r="A449" t="s">
        <v>2977</v>
      </c>
      <c r="B449" t="s">
        <v>2978</v>
      </c>
      <c r="C449" t="s">
        <v>2979</v>
      </c>
      <c r="D449" t="s">
        <v>2980</v>
      </c>
      <c r="E449">
        <v>10</v>
      </c>
      <c r="F449">
        <v>9781728118840</v>
      </c>
      <c r="G449" t="s">
        <v>762</v>
      </c>
      <c r="H449" t="s">
        <v>6</v>
      </c>
      <c r="I449">
        <v>2019</v>
      </c>
      <c r="J449" t="s">
        <v>2981</v>
      </c>
      <c r="K449" t="s">
        <v>6</v>
      </c>
      <c r="L449" t="s">
        <v>480</v>
      </c>
    </row>
    <row r="450" spans="1:12" x14ac:dyDescent="0.35">
      <c r="A450" t="s">
        <v>2982</v>
      </c>
      <c r="B450" t="s">
        <v>2983</v>
      </c>
      <c r="C450" t="s">
        <v>2984</v>
      </c>
      <c r="D450" t="s">
        <v>2985</v>
      </c>
      <c r="E450">
        <v>10</v>
      </c>
      <c r="F450">
        <v>9781479957392</v>
      </c>
      <c r="G450" t="s">
        <v>2986</v>
      </c>
      <c r="H450" t="s">
        <v>6</v>
      </c>
      <c r="I450">
        <v>2015</v>
      </c>
      <c r="J450" t="s">
        <v>2987</v>
      </c>
      <c r="K450" t="s">
        <v>6</v>
      </c>
      <c r="L450" t="s">
        <v>580</v>
      </c>
    </row>
    <row r="451" spans="1:12" x14ac:dyDescent="0.35">
      <c r="A451" t="s">
        <v>2988</v>
      </c>
      <c r="B451" t="s">
        <v>2989</v>
      </c>
      <c r="C451" t="s">
        <v>2990</v>
      </c>
      <c r="D451" t="s">
        <v>2991</v>
      </c>
      <c r="E451">
        <v>7</v>
      </c>
      <c r="G451" t="s">
        <v>2920</v>
      </c>
      <c r="H451" t="s">
        <v>2992</v>
      </c>
      <c r="I451">
        <v>2011</v>
      </c>
      <c r="J451" t="s">
        <v>2993</v>
      </c>
      <c r="K451" t="s">
        <v>6</v>
      </c>
      <c r="L451" t="s">
        <v>147</v>
      </c>
    </row>
    <row r="452" spans="1:12" x14ac:dyDescent="0.35">
      <c r="A452" t="s">
        <v>2994</v>
      </c>
      <c r="B452" t="s">
        <v>2995</v>
      </c>
      <c r="C452" t="s">
        <v>2996</v>
      </c>
      <c r="D452" t="s">
        <v>2997</v>
      </c>
      <c r="E452">
        <v>10</v>
      </c>
      <c r="F452">
        <v>9781450353199</v>
      </c>
      <c r="G452" t="s">
        <v>308</v>
      </c>
      <c r="H452" t="s">
        <v>6</v>
      </c>
      <c r="I452">
        <v>2017</v>
      </c>
      <c r="J452" t="s">
        <v>2998</v>
      </c>
      <c r="K452" t="s">
        <v>6</v>
      </c>
      <c r="L452" t="s">
        <v>147</v>
      </c>
    </row>
    <row r="453" spans="1:12" x14ac:dyDescent="0.35">
      <c r="A453" t="s">
        <v>2999</v>
      </c>
      <c r="B453" t="s">
        <v>3000</v>
      </c>
      <c r="C453" t="s">
        <v>3001</v>
      </c>
      <c r="D453" t="s">
        <v>3002</v>
      </c>
      <c r="E453">
        <v>10</v>
      </c>
      <c r="F453">
        <v>9781450337960</v>
      </c>
      <c r="G453" t="s">
        <v>308</v>
      </c>
      <c r="H453" t="s">
        <v>3003</v>
      </c>
      <c r="I453">
        <v>2015</v>
      </c>
      <c r="J453" t="s">
        <v>3004</v>
      </c>
      <c r="K453" t="s">
        <v>6</v>
      </c>
      <c r="L453" t="s">
        <v>1120</v>
      </c>
    </row>
    <row r="454" spans="1:12" x14ac:dyDescent="0.35">
      <c r="A454" t="s">
        <v>3005</v>
      </c>
      <c r="B454" t="s">
        <v>3006</v>
      </c>
      <c r="C454" t="s">
        <v>3007</v>
      </c>
      <c r="D454" t="s">
        <v>3008</v>
      </c>
      <c r="E454">
        <v>7</v>
      </c>
      <c r="F454">
        <v>9783319496153</v>
      </c>
      <c r="G454" t="s">
        <v>3009</v>
      </c>
      <c r="H454" t="s">
        <v>3010</v>
      </c>
      <c r="I454">
        <v>2017</v>
      </c>
      <c r="J454" t="s">
        <v>3011</v>
      </c>
      <c r="K454" t="s">
        <v>6</v>
      </c>
      <c r="L454" t="s">
        <v>147</v>
      </c>
    </row>
    <row r="455" spans="1:12" x14ac:dyDescent="0.35">
      <c r="A455" t="s">
        <v>3012</v>
      </c>
      <c r="B455" t="s">
        <v>3013</v>
      </c>
      <c r="C455" t="s">
        <v>3014</v>
      </c>
      <c r="D455" t="s">
        <v>3015</v>
      </c>
      <c r="E455">
        <v>7</v>
      </c>
      <c r="G455" t="s">
        <v>261</v>
      </c>
      <c r="H455" t="s">
        <v>3016</v>
      </c>
      <c r="I455">
        <v>2017</v>
      </c>
      <c r="J455" t="s">
        <v>3017</v>
      </c>
      <c r="K455" t="s">
        <v>6</v>
      </c>
      <c r="L455" t="s">
        <v>217</v>
      </c>
    </row>
    <row r="456" spans="1:12" x14ac:dyDescent="0.35">
      <c r="A456" t="s">
        <v>3018</v>
      </c>
      <c r="B456" t="s">
        <v>3019</v>
      </c>
      <c r="C456" t="s">
        <v>3020</v>
      </c>
      <c r="D456" t="s">
        <v>3021</v>
      </c>
      <c r="E456">
        <v>10</v>
      </c>
      <c r="F456">
        <v>9789896740238</v>
      </c>
      <c r="G456" t="s">
        <v>3022</v>
      </c>
      <c r="H456" t="s">
        <v>3023</v>
      </c>
      <c r="I456">
        <v>2010</v>
      </c>
      <c r="J456" t="s">
        <v>3024</v>
      </c>
      <c r="K456" t="s">
        <v>6</v>
      </c>
      <c r="L456" t="s">
        <v>1120</v>
      </c>
    </row>
    <row r="457" spans="1:12" x14ac:dyDescent="0.35">
      <c r="A457" t="s">
        <v>3025</v>
      </c>
      <c r="B457" t="s">
        <v>3026</v>
      </c>
      <c r="C457" t="s">
        <v>3027</v>
      </c>
      <c r="D457" t="s">
        <v>3028</v>
      </c>
      <c r="E457">
        <v>10</v>
      </c>
      <c r="F457">
        <v>9781424445073</v>
      </c>
      <c r="G457" t="s">
        <v>3029</v>
      </c>
      <c r="H457" t="s">
        <v>6</v>
      </c>
      <c r="I457">
        <v>2009</v>
      </c>
      <c r="J457" t="s">
        <v>3030</v>
      </c>
      <c r="K457" t="s">
        <v>6</v>
      </c>
      <c r="L457" t="s">
        <v>283</v>
      </c>
    </row>
    <row r="458" spans="1:12" x14ac:dyDescent="0.35">
      <c r="A458" t="s">
        <v>3031</v>
      </c>
      <c r="B458" t="s">
        <v>3032</v>
      </c>
      <c r="C458" t="s">
        <v>3033</v>
      </c>
      <c r="D458" t="s">
        <v>3034</v>
      </c>
      <c r="E458">
        <v>7</v>
      </c>
      <c r="G458" t="s">
        <v>3035</v>
      </c>
      <c r="H458" t="s">
        <v>3036</v>
      </c>
      <c r="I458">
        <v>2020</v>
      </c>
      <c r="J458" t="s">
        <v>3037</v>
      </c>
      <c r="K458" t="s">
        <v>6</v>
      </c>
      <c r="L458" t="s">
        <v>217</v>
      </c>
    </row>
    <row r="459" spans="1:12" x14ac:dyDescent="0.35">
      <c r="A459" t="s">
        <v>3038</v>
      </c>
      <c r="B459" t="s">
        <v>3039</v>
      </c>
      <c r="C459" t="s">
        <v>3040</v>
      </c>
      <c r="D459" t="s">
        <v>3041</v>
      </c>
      <c r="E459">
        <v>10</v>
      </c>
      <c r="F459">
        <v>9781728155869</v>
      </c>
      <c r="G459" t="s">
        <v>3042</v>
      </c>
      <c r="H459" t="s">
        <v>3043</v>
      </c>
      <c r="I459">
        <v>2019</v>
      </c>
      <c r="J459" t="s">
        <v>3044</v>
      </c>
      <c r="K459" t="s">
        <v>6</v>
      </c>
      <c r="L459" t="s">
        <v>162</v>
      </c>
    </row>
    <row r="460" spans="1:12" x14ac:dyDescent="0.35">
      <c r="A460" t="s">
        <v>3045</v>
      </c>
      <c r="B460" t="s">
        <v>3046</v>
      </c>
      <c r="C460" t="s">
        <v>3047</v>
      </c>
      <c r="D460" t="s">
        <v>3048</v>
      </c>
      <c r="E460">
        <v>10</v>
      </c>
      <c r="F460">
        <v>9781479963867</v>
      </c>
      <c r="G460" t="s">
        <v>3049</v>
      </c>
      <c r="H460" t="s">
        <v>3050</v>
      </c>
      <c r="I460">
        <v>2014</v>
      </c>
      <c r="J460" t="s">
        <v>3051</v>
      </c>
      <c r="K460" t="s">
        <v>6</v>
      </c>
      <c r="L460" t="s">
        <v>176</v>
      </c>
    </row>
    <row r="461" spans="1:12" x14ac:dyDescent="0.35">
      <c r="A461" t="s">
        <v>3052</v>
      </c>
      <c r="B461" t="s">
        <v>3053</v>
      </c>
      <c r="C461" t="s">
        <v>3054</v>
      </c>
      <c r="D461" t="s">
        <v>3055</v>
      </c>
      <c r="E461">
        <v>7</v>
      </c>
      <c r="G461" t="s">
        <v>152</v>
      </c>
      <c r="H461" t="s">
        <v>3056</v>
      </c>
      <c r="I461">
        <v>2009</v>
      </c>
      <c r="J461" t="s">
        <v>3057</v>
      </c>
      <c r="K461" t="s">
        <v>6</v>
      </c>
      <c r="L461" t="s">
        <v>162</v>
      </c>
    </row>
    <row r="462" spans="1:12" x14ac:dyDescent="0.35">
      <c r="A462" t="s">
        <v>3058</v>
      </c>
      <c r="B462" t="s">
        <v>3059</v>
      </c>
      <c r="C462" t="s">
        <v>3060</v>
      </c>
      <c r="D462" t="s">
        <v>3061</v>
      </c>
      <c r="E462">
        <v>10</v>
      </c>
      <c r="F462">
        <v>9781450355735</v>
      </c>
      <c r="G462" t="s">
        <v>3062</v>
      </c>
      <c r="H462" t="s">
        <v>3063</v>
      </c>
      <c r="I462">
        <v>2018</v>
      </c>
      <c r="J462" t="s">
        <v>3064</v>
      </c>
      <c r="K462" t="s">
        <v>6</v>
      </c>
      <c r="L462" t="s">
        <v>147</v>
      </c>
    </row>
    <row r="463" spans="1:12" x14ac:dyDescent="0.35">
      <c r="A463" t="s">
        <v>3065</v>
      </c>
      <c r="B463" t="s">
        <v>3066</v>
      </c>
      <c r="C463" t="s">
        <v>3067</v>
      </c>
      <c r="D463" t="s">
        <v>3068</v>
      </c>
      <c r="E463">
        <v>10</v>
      </c>
      <c r="G463" t="s">
        <v>496</v>
      </c>
      <c r="H463" t="s">
        <v>6</v>
      </c>
      <c r="I463">
        <v>2018</v>
      </c>
      <c r="J463" t="s">
        <v>3069</v>
      </c>
      <c r="K463" t="s">
        <v>6</v>
      </c>
      <c r="L463" t="s">
        <v>217</v>
      </c>
    </row>
    <row r="464" spans="1:12" x14ac:dyDescent="0.35">
      <c r="A464" t="s">
        <v>3070</v>
      </c>
      <c r="B464" t="s">
        <v>3071</v>
      </c>
      <c r="C464" t="s">
        <v>3072</v>
      </c>
      <c r="D464" t="s">
        <v>3073</v>
      </c>
      <c r="E464">
        <v>10</v>
      </c>
      <c r="F464">
        <v>9781467352611</v>
      </c>
      <c r="G464" t="s">
        <v>1374</v>
      </c>
      <c r="H464" t="s">
        <v>3074</v>
      </c>
      <c r="I464">
        <v>2013</v>
      </c>
      <c r="J464" t="s">
        <v>3075</v>
      </c>
      <c r="K464" t="s">
        <v>6</v>
      </c>
      <c r="L464" t="s">
        <v>703</v>
      </c>
    </row>
    <row r="465" spans="1:12" x14ac:dyDescent="0.35">
      <c r="A465" t="s">
        <v>3076</v>
      </c>
      <c r="B465" t="s">
        <v>3077</v>
      </c>
      <c r="C465" t="s">
        <v>3078</v>
      </c>
      <c r="D465" t="s">
        <v>3079</v>
      </c>
      <c r="E465">
        <v>7</v>
      </c>
      <c r="F465">
        <v>9783030494346</v>
      </c>
      <c r="G465" t="s">
        <v>152</v>
      </c>
      <c r="H465" t="s">
        <v>3080</v>
      </c>
      <c r="I465">
        <v>2020</v>
      </c>
      <c r="J465" t="s">
        <v>3081</v>
      </c>
      <c r="K465" t="s">
        <v>6</v>
      </c>
      <c r="L465" t="s">
        <v>147</v>
      </c>
    </row>
    <row r="466" spans="1:12" x14ac:dyDescent="0.35">
      <c r="A466" t="s">
        <v>3082</v>
      </c>
      <c r="B466" t="s">
        <v>3083</v>
      </c>
      <c r="C466" t="s">
        <v>3084</v>
      </c>
      <c r="D466" t="s">
        <v>3079</v>
      </c>
      <c r="E466">
        <v>7</v>
      </c>
      <c r="F466">
        <v>9783030793814</v>
      </c>
      <c r="G466" t="s">
        <v>152</v>
      </c>
      <c r="H466" t="s">
        <v>3085</v>
      </c>
      <c r="I466">
        <v>2021</v>
      </c>
      <c r="J466" t="s">
        <v>3086</v>
      </c>
      <c r="K466" t="s">
        <v>6</v>
      </c>
      <c r="L466" t="s">
        <v>162</v>
      </c>
    </row>
    <row r="467" spans="1:12" x14ac:dyDescent="0.35">
      <c r="A467" t="s">
        <v>3087</v>
      </c>
      <c r="B467" t="s">
        <v>3088</v>
      </c>
      <c r="C467" t="s">
        <v>3089</v>
      </c>
      <c r="D467" t="s">
        <v>3090</v>
      </c>
      <c r="E467">
        <v>10</v>
      </c>
      <c r="F467">
        <v>9781450333627</v>
      </c>
      <c r="G467" t="s">
        <v>1310</v>
      </c>
      <c r="H467" t="s">
        <v>3091</v>
      </c>
      <c r="I467">
        <v>2016</v>
      </c>
      <c r="J467" t="s">
        <v>3092</v>
      </c>
      <c r="K467" t="s">
        <v>6</v>
      </c>
      <c r="L467" t="s">
        <v>695</v>
      </c>
    </row>
    <row r="468" spans="1:12" x14ac:dyDescent="0.35">
      <c r="A468" t="s">
        <v>3093</v>
      </c>
      <c r="B468" t="s">
        <v>3094</v>
      </c>
      <c r="C468" t="s">
        <v>3095</v>
      </c>
      <c r="D468" t="s">
        <v>3096</v>
      </c>
      <c r="E468">
        <v>7</v>
      </c>
      <c r="F468">
        <v>9783642250897</v>
      </c>
      <c r="G468" t="s">
        <v>152</v>
      </c>
      <c r="H468" t="s">
        <v>867</v>
      </c>
      <c r="I468">
        <v>2011</v>
      </c>
      <c r="J468" t="s">
        <v>3097</v>
      </c>
      <c r="K468" t="s">
        <v>6</v>
      </c>
      <c r="L468" t="s">
        <v>162</v>
      </c>
    </row>
    <row r="469" spans="1:12" x14ac:dyDescent="0.35">
      <c r="A469" t="s">
        <v>3098</v>
      </c>
      <c r="B469" t="s">
        <v>3099</v>
      </c>
      <c r="C469" t="s">
        <v>3100</v>
      </c>
      <c r="D469" t="s">
        <v>3101</v>
      </c>
      <c r="E469">
        <v>10</v>
      </c>
      <c r="F469">
        <v>9781450349468</v>
      </c>
      <c r="G469" t="s">
        <v>3102</v>
      </c>
      <c r="H469" t="s">
        <v>3103</v>
      </c>
      <c r="I469">
        <v>2017</v>
      </c>
      <c r="J469" t="s">
        <v>3104</v>
      </c>
      <c r="K469" t="s">
        <v>6</v>
      </c>
      <c r="L469" t="s">
        <v>3105</v>
      </c>
    </row>
    <row r="470" spans="1:12" x14ac:dyDescent="0.35">
      <c r="A470" t="s">
        <v>3106</v>
      </c>
      <c r="B470" t="s">
        <v>3107</v>
      </c>
      <c r="C470" t="s">
        <v>3108</v>
      </c>
      <c r="D470" t="s">
        <v>3109</v>
      </c>
      <c r="E470">
        <v>10</v>
      </c>
      <c r="F470">
        <v>9781538650356</v>
      </c>
      <c r="G470" t="s">
        <v>3110</v>
      </c>
      <c r="H470" t="s">
        <v>3111</v>
      </c>
      <c r="I470">
        <v>2019</v>
      </c>
      <c r="J470" t="s">
        <v>3112</v>
      </c>
      <c r="K470" t="s">
        <v>6</v>
      </c>
      <c r="L470" t="s">
        <v>217</v>
      </c>
    </row>
    <row r="471" spans="1:12" x14ac:dyDescent="0.35">
      <c r="A471" t="s">
        <v>3113</v>
      </c>
      <c r="B471" t="s">
        <v>3114</v>
      </c>
      <c r="C471" t="s">
        <v>3115</v>
      </c>
      <c r="D471" t="s">
        <v>3116</v>
      </c>
      <c r="E471">
        <v>10</v>
      </c>
      <c r="F471">
        <v>9781450331210</v>
      </c>
      <c r="G471" t="s">
        <v>3117</v>
      </c>
      <c r="H471" t="s">
        <v>3118</v>
      </c>
      <c r="I471">
        <v>2014</v>
      </c>
      <c r="J471" t="s">
        <v>3119</v>
      </c>
      <c r="K471" t="s">
        <v>6</v>
      </c>
      <c r="L471" t="s">
        <v>703</v>
      </c>
    </row>
    <row r="472" spans="1:12" x14ac:dyDescent="0.35">
      <c r="A472" t="s">
        <v>3120</v>
      </c>
      <c r="B472" t="s">
        <v>3121</v>
      </c>
      <c r="C472" t="s">
        <v>3122</v>
      </c>
      <c r="D472" t="s">
        <v>3123</v>
      </c>
      <c r="E472">
        <v>10</v>
      </c>
      <c r="F472">
        <v>9789897583674</v>
      </c>
      <c r="G472" t="s">
        <v>3124</v>
      </c>
      <c r="H472" t="s">
        <v>3125</v>
      </c>
      <c r="I472">
        <v>2019</v>
      </c>
      <c r="J472" t="s">
        <v>3126</v>
      </c>
      <c r="K472" t="s">
        <v>6</v>
      </c>
      <c r="L472" t="s">
        <v>1120</v>
      </c>
    </row>
    <row r="473" spans="1:12" x14ac:dyDescent="0.35">
      <c r="A473" t="s">
        <v>3127</v>
      </c>
      <c r="B473" t="s">
        <v>3128</v>
      </c>
      <c r="C473" t="s">
        <v>3129</v>
      </c>
      <c r="D473" t="s">
        <v>3130</v>
      </c>
      <c r="E473">
        <v>10</v>
      </c>
      <c r="G473" t="s">
        <v>388</v>
      </c>
      <c r="H473" t="s">
        <v>528</v>
      </c>
      <c r="I473">
        <v>2014</v>
      </c>
      <c r="J473" t="s">
        <v>3131</v>
      </c>
      <c r="K473" t="s">
        <v>6</v>
      </c>
      <c r="L473" t="s">
        <v>162</v>
      </c>
    </row>
    <row r="474" spans="1:12" x14ac:dyDescent="0.35">
      <c r="A474" t="s">
        <v>3132</v>
      </c>
      <c r="B474" t="s">
        <v>3133</v>
      </c>
      <c r="C474" t="s">
        <v>3134</v>
      </c>
      <c r="D474" t="s">
        <v>3135</v>
      </c>
      <c r="E474">
        <v>10</v>
      </c>
      <c r="F474">
        <v>9781605586854</v>
      </c>
      <c r="G474" t="s">
        <v>3136</v>
      </c>
      <c r="H474" t="s">
        <v>3137</v>
      </c>
      <c r="I474">
        <v>2009</v>
      </c>
      <c r="J474" t="s">
        <v>3138</v>
      </c>
      <c r="K474" t="s">
        <v>6</v>
      </c>
      <c r="L474" t="s">
        <v>323</v>
      </c>
    </row>
    <row r="475" spans="1:12" x14ac:dyDescent="0.35">
      <c r="A475" t="s">
        <v>3139</v>
      </c>
      <c r="B475" t="s">
        <v>3140</v>
      </c>
      <c r="C475" t="s">
        <v>3141</v>
      </c>
      <c r="D475" t="s">
        <v>3135</v>
      </c>
      <c r="E475">
        <v>10</v>
      </c>
      <c r="F475">
        <v>9781605586335</v>
      </c>
      <c r="G475" t="s">
        <v>3142</v>
      </c>
      <c r="H475" t="s">
        <v>2663</v>
      </c>
      <c r="I475">
        <v>2009</v>
      </c>
      <c r="J475" t="s">
        <v>3143</v>
      </c>
      <c r="K475" t="s">
        <v>6</v>
      </c>
      <c r="L475" t="s">
        <v>1994</v>
      </c>
    </row>
    <row r="476" spans="1:12" x14ac:dyDescent="0.35">
      <c r="A476" t="s">
        <v>3144</v>
      </c>
      <c r="B476" t="s">
        <v>3145</v>
      </c>
      <c r="C476" t="s">
        <v>3146</v>
      </c>
      <c r="D476" t="s">
        <v>3147</v>
      </c>
      <c r="E476">
        <v>10</v>
      </c>
      <c r="F476">
        <v>9781450305785</v>
      </c>
      <c r="G476" t="s">
        <v>274</v>
      </c>
      <c r="H476" t="s">
        <v>174</v>
      </c>
      <c r="I476">
        <v>2011</v>
      </c>
      <c r="J476" t="s">
        <v>3148</v>
      </c>
      <c r="K476" t="s">
        <v>6</v>
      </c>
      <c r="L476" t="s">
        <v>703</v>
      </c>
    </row>
    <row r="477" spans="1:12" x14ac:dyDescent="0.35">
      <c r="A477" t="s">
        <v>3149</v>
      </c>
      <c r="B477" t="s">
        <v>3150</v>
      </c>
      <c r="C477" t="s">
        <v>3151</v>
      </c>
      <c r="D477" t="s">
        <v>3147</v>
      </c>
      <c r="E477">
        <v>10</v>
      </c>
      <c r="F477">
        <v>9781467317689</v>
      </c>
      <c r="G477" t="s">
        <v>3152</v>
      </c>
      <c r="H477" t="s">
        <v>3153</v>
      </c>
      <c r="I477">
        <v>2012</v>
      </c>
      <c r="J477" t="s">
        <v>3154</v>
      </c>
      <c r="K477" t="s">
        <v>6</v>
      </c>
      <c r="L477" t="s">
        <v>1120</v>
      </c>
    </row>
    <row r="478" spans="1:12" x14ac:dyDescent="0.35">
      <c r="A478" t="s">
        <v>3155</v>
      </c>
      <c r="B478" t="s">
        <v>3156</v>
      </c>
      <c r="C478" t="s">
        <v>3157</v>
      </c>
      <c r="D478" t="s">
        <v>3158</v>
      </c>
      <c r="E478">
        <v>10</v>
      </c>
      <c r="F478">
        <v>9781450305006</v>
      </c>
      <c r="G478" t="s">
        <v>3159</v>
      </c>
      <c r="H478" t="s">
        <v>3160</v>
      </c>
      <c r="I478">
        <v>2011</v>
      </c>
      <c r="J478" t="s">
        <v>3161</v>
      </c>
      <c r="K478" t="s">
        <v>6</v>
      </c>
      <c r="L478" t="s">
        <v>675</v>
      </c>
    </row>
    <row r="479" spans="1:12" x14ac:dyDescent="0.35">
      <c r="A479" t="s">
        <v>3162</v>
      </c>
      <c r="B479" t="s">
        <v>3163</v>
      </c>
      <c r="C479" t="s">
        <v>3164</v>
      </c>
      <c r="D479" t="s">
        <v>3165</v>
      </c>
      <c r="E479">
        <v>10</v>
      </c>
      <c r="F479">
        <v>9781728147895</v>
      </c>
      <c r="G479" t="s">
        <v>3166</v>
      </c>
      <c r="H479" t="s">
        <v>6</v>
      </c>
      <c r="I479">
        <v>2019</v>
      </c>
      <c r="J479" t="s">
        <v>3167</v>
      </c>
      <c r="K479" t="s">
        <v>6</v>
      </c>
      <c r="L479" t="s">
        <v>162</v>
      </c>
    </row>
    <row r="480" spans="1:12" x14ac:dyDescent="0.35">
      <c r="A480" t="s">
        <v>3168</v>
      </c>
      <c r="B480" t="s">
        <v>3169</v>
      </c>
      <c r="C480" t="s">
        <v>3170</v>
      </c>
      <c r="D480" t="s">
        <v>3171</v>
      </c>
      <c r="E480">
        <v>7</v>
      </c>
      <c r="G480" t="s">
        <v>1724</v>
      </c>
      <c r="H480" t="s">
        <v>6</v>
      </c>
      <c r="I480">
        <v>2021</v>
      </c>
      <c r="J480" t="s">
        <v>3172</v>
      </c>
      <c r="K480" t="s">
        <v>6</v>
      </c>
      <c r="L480" t="s">
        <v>162</v>
      </c>
    </row>
    <row r="481" spans="1:12" x14ac:dyDescent="0.35">
      <c r="A481" t="s">
        <v>3173</v>
      </c>
      <c r="B481" t="s">
        <v>3174</v>
      </c>
      <c r="C481" t="s">
        <v>3175</v>
      </c>
      <c r="D481" t="s">
        <v>3176</v>
      </c>
      <c r="E481">
        <v>10</v>
      </c>
      <c r="G481" t="s">
        <v>388</v>
      </c>
      <c r="H481" t="s">
        <v>3177</v>
      </c>
      <c r="I481">
        <v>2014</v>
      </c>
      <c r="J481" t="s">
        <v>3178</v>
      </c>
      <c r="K481" t="s">
        <v>6</v>
      </c>
      <c r="L481" t="s">
        <v>217</v>
      </c>
    </row>
    <row r="482" spans="1:12" x14ac:dyDescent="0.35">
      <c r="A482" t="s">
        <v>3179</v>
      </c>
      <c r="B482" t="s">
        <v>3180</v>
      </c>
      <c r="C482" t="s">
        <v>3181</v>
      </c>
      <c r="D482" t="s">
        <v>3182</v>
      </c>
      <c r="E482">
        <v>10</v>
      </c>
      <c r="F482">
        <v>9781728142425</v>
      </c>
      <c r="G482" t="s">
        <v>3183</v>
      </c>
      <c r="H482" t="s">
        <v>2974</v>
      </c>
      <c r="I482">
        <v>2019</v>
      </c>
      <c r="J482" t="s">
        <v>3184</v>
      </c>
      <c r="K482" t="s">
        <v>6</v>
      </c>
      <c r="L482" t="s">
        <v>162</v>
      </c>
    </row>
    <row r="483" spans="1:12" x14ac:dyDescent="0.35">
      <c r="A483" t="s">
        <v>3185</v>
      </c>
      <c r="B483" t="s">
        <v>3186</v>
      </c>
      <c r="C483" t="s">
        <v>6</v>
      </c>
      <c r="D483" t="s">
        <v>3187</v>
      </c>
      <c r="E483">
        <v>10</v>
      </c>
      <c r="G483" t="s">
        <v>3188</v>
      </c>
      <c r="H483" t="s">
        <v>3189</v>
      </c>
      <c r="I483">
        <v>2020</v>
      </c>
      <c r="J483" t="s">
        <v>3190</v>
      </c>
      <c r="K483" t="s">
        <v>6</v>
      </c>
      <c r="L483" t="s">
        <v>162</v>
      </c>
    </row>
    <row r="484" spans="1:12" x14ac:dyDescent="0.35">
      <c r="A484" t="s">
        <v>3191</v>
      </c>
      <c r="B484" t="s">
        <v>3192</v>
      </c>
      <c r="C484" t="s">
        <v>3193</v>
      </c>
      <c r="D484" t="s">
        <v>3194</v>
      </c>
      <c r="E484">
        <v>10</v>
      </c>
      <c r="F484">
        <v>9781538650233</v>
      </c>
      <c r="G484" t="s">
        <v>3195</v>
      </c>
      <c r="H484" t="s">
        <v>3196</v>
      </c>
      <c r="I484">
        <v>2018</v>
      </c>
      <c r="J484" t="s">
        <v>3197</v>
      </c>
      <c r="K484" t="s">
        <v>6</v>
      </c>
      <c r="L484" t="s">
        <v>480</v>
      </c>
    </row>
    <row r="485" spans="1:12" x14ac:dyDescent="0.35">
      <c r="A485" t="s">
        <v>3198</v>
      </c>
      <c r="B485" t="s">
        <v>3199</v>
      </c>
      <c r="C485" t="s">
        <v>3200</v>
      </c>
      <c r="D485" t="s">
        <v>3201</v>
      </c>
      <c r="E485">
        <v>10</v>
      </c>
      <c r="F485">
        <v>9781450311120</v>
      </c>
      <c r="G485" t="s">
        <v>308</v>
      </c>
      <c r="H485" t="s">
        <v>3202</v>
      </c>
      <c r="I485">
        <v>2012</v>
      </c>
      <c r="J485" t="s">
        <v>3203</v>
      </c>
      <c r="K485" t="s">
        <v>6</v>
      </c>
      <c r="L485" t="s">
        <v>256</v>
      </c>
    </row>
    <row r="486" spans="1:12" x14ac:dyDescent="0.35">
      <c r="A486" t="s">
        <v>3204</v>
      </c>
      <c r="B486" t="s">
        <v>3205</v>
      </c>
      <c r="C486" t="s">
        <v>3206</v>
      </c>
      <c r="D486" t="s">
        <v>3207</v>
      </c>
      <c r="E486">
        <v>7</v>
      </c>
      <c r="G486" t="s">
        <v>556</v>
      </c>
      <c r="H486" t="s">
        <v>3208</v>
      </c>
      <c r="I486">
        <v>2014</v>
      </c>
      <c r="J486" t="s">
        <v>3209</v>
      </c>
      <c r="K486" t="s">
        <v>6</v>
      </c>
      <c r="L486" t="s">
        <v>2352</v>
      </c>
    </row>
    <row r="487" spans="1:12" x14ac:dyDescent="0.35">
      <c r="A487" t="s">
        <v>3210</v>
      </c>
      <c r="B487" t="s">
        <v>3211</v>
      </c>
      <c r="C487" t="s">
        <v>3212</v>
      </c>
      <c r="D487" t="s">
        <v>3213</v>
      </c>
      <c r="E487">
        <v>7</v>
      </c>
      <c r="F487">
        <v>9783030780913</v>
      </c>
      <c r="G487" t="s">
        <v>152</v>
      </c>
      <c r="H487" t="s">
        <v>3214</v>
      </c>
      <c r="I487">
        <v>2021</v>
      </c>
      <c r="J487" t="s">
        <v>3215</v>
      </c>
      <c r="K487" t="s">
        <v>6</v>
      </c>
      <c r="L487" t="s">
        <v>162</v>
      </c>
    </row>
    <row r="488" spans="1:12" x14ac:dyDescent="0.35">
      <c r="A488" t="s">
        <v>3216</v>
      </c>
      <c r="B488" t="s">
        <v>3217</v>
      </c>
      <c r="C488" t="s">
        <v>3218</v>
      </c>
      <c r="D488" t="s">
        <v>3219</v>
      </c>
      <c r="E488">
        <v>10</v>
      </c>
      <c r="F488">
        <v>9781450336833</v>
      </c>
      <c r="G488" t="s">
        <v>308</v>
      </c>
      <c r="H488" t="s">
        <v>6</v>
      </c>
      <c r="I488">
        <v>2015</v>
      </c>
      <c r="J488" t="s">
        <v>3220</v>
      </c>
      <c r="K488" t="s">
        <v>6</v>
      </c>
      <c r="L488" t="s">
        <v>147</v>
      </c>
    </row>
    <row r="489" spans="1:12" x14ac:dyDescent="0.35">
      <c r="A489" t="s">
        <v>3221</v>
      </c>
      <c r="B489" t="s">
        <v>3222</v>
      </c>
      <c r="C489" t="s">
        <v>3223</v>
      </c>
      <c r="D489" t="s">
        <v>3224</v>
      </c>
      <c r="E489">
        <v>7</v>
      </c>
      <c r="F489">
        <v>9783030497590</v>
      </c>
      <c r="G489" t="s">
        <v>152</v>
      </c>
      <c r="H489" t="s">
        <v>3225</v>
      </c>
      <c r="I489">
        <v>2020</v>
      </c>
      <c r="J489" t="s">
        <v>3226</v>
      </c>
      <c r="K489" t="s">
        <v>6</v>
      </c>
      <c r="L489" t="s">
        <v>217</v>
      </c>
    </row>
    <row r="490" spans="1:12" x14ac:dyDescent="0.35">
      <c r="A490" t="s">
        <v>3227</v>
      </c>
      <c r="B490" t="s">
        <v>3228</v>
      </c>
      <c r="C490" t="s">
        <v>3229</v>
      </c>
      <c r="D490" t="s">
        <v>3230</v>
      </c>
      <c r="E490">
        <v>10</v>
      </c>
      <c r="F490">
        <v>9781538680667</v>
      </c>
      <c r="G490" t="s">
        <v>3231</v>
      </c>
      <c r="H490" t="s">
        <v>6</v>
      </c>
      <c r="I490">
        <v>2018</v>
      </c>
      <c r="J490" t="s">
        <v>3232</v>
      </c>
      <c r="K490" t="s">
        <v>6</v>
      </c>
      <c r="L490" t="s">
        <v>155</v>
      </c>
    </row>
    <row r="491" spans="1:12" x14ac:dyDescent="0.35">
      <c r="A491" t="s">
        <v>3233</v>
      </c>
      <c r="B491" t="s">
        <v>3234</v>
      </c>
      <c r="C491" t="s">
        <v>3235</v>
      </c>
      <c r="D491" t="s">
        <v>3236</v>
      </c>
      <c r="E491">
        <v>10</v>
      </c>
      <c r="F491">
        <v>9781479974795</v>
      </c>
      <c r="G491" t="s">
        <v>3237</v>
      </c>
      <c r="H491" t="s">
        <v>3238</v>
      </c>
      <c r="I491">
        <v>2015</v>
      </c>
      <c r="J491" t="s">
        <v>3239</v>
      </c>
      <c r="K491" t="s">
        <v>6</v>
      </c>
      <c r="L491" t="s">
        <v>162</v>
      </c>
    </row>
    <row r="492" spans="1:12" x14ac:dyDescent="0.35">
      <c r="A492" t="s">
        <v>3240</v>
      </c>
      <c r="B492" t="s">
        <v>3241</v>
      </c>
      <c r="C492" t="s">
        <v>3242</v>
      </c>
      <c r="D492" t="s">
        <v>3243</v>
      </c>
      <c r="E492">
        <v>10</v>
      </c>
      <c r="F492">
        <v>9781538695883</v>
      </c>
      <c r="G492" t="s">
        <v>3244</v>
      </c>
      <c r="H492" t="s">
        <v>3245</v>
      </c>
      <c r="I492">
        <v>2018</v>
      </c>
      <c r="J492" t="s">
        <v>3246</v>
      </c>
      <c r="K492" t="s">
        <v>6</v>
      </c>
      <c r="L492" t="s">
        <v>1120</v>
      </c>
    </row>
    <row r="493" spans="1:12" x14ac:dyDescent="0.35">
      <c r="A493" t="s">
        <v>3247</v>
      </c>
      <c r="B493" t="s">
        <v>3248</v>
      </c>
      <c r="C493" t="s">
        <v>3249</v>
      </c>
      <c r="D493" t="s">
        <v>3250</v>
      </c>
      <c r="E493">
        <v>7</v>
      </c>
      <c r="G493" t="s">
        <v>1398</v>
      </c>
      <c r="H493" t="s">
        <v>3251</v>
      </c>
      <c r="I493">
        <v>2016</v>
      </c>
      <c r="J493" t="s">
        <v>3252</v>
      </c>
      <c r="K493" t="s">
        <v>6</v>
      </c>
      <c r="L493" t="s">
        <v>283</v>
      </c>
    </row>
    <row r="494" spans="1:12" x14ac:dyDescent="0.35">
      <c r="A494" t="s">
        <v>3253</v>
      </c>
      <c r="B494" t="s">
        <v>3254</v>
      </c>
      <c r="C494" t="s">
        <v>3255</v>
      </c>
      <c r="D494" t="s">
        <v>3256</v>
      </c>
      <c r="E494">
        <v>10</v>
      </c>
      <c r="F494">
        <v>9781479953387</v>
      </c>
      <c r="G494" t="s">
        <v>3257</v>
      </c>
      <c r="H494" t="s">
        <v>3258</v>
      </c>
      <c r="I494">
        <v>2014</v>
      </c>
      <c r="J494" t="s">
        <v>3259</v>
      </c>
      <c r="K494" t="s">
        <v>6</v>
      </c>
      <c r="L494" t="s">
        <v>162</v>
      </c>
    </row>
    <row r="495" spans="1:12" x14ac:dyDescent="0.35">
      <c r="A495" t="s">
        <v>3260</v>
      </c>
      <c r="B495" t="s">
        <v>3261</v>
      </c>
      <c r="C495" t="s">
        <v>3262</v>
      </c>
      <c r="D495" t="s">
        <v>3263</v>
      </c>
      <c r="E495">
        <v>10</v>
      </c>
      <c r="F495">
        <v>9781617820267</v>
      </c>
      <c r="G495" t="s">
        <v>3264</v>
      </c>
      <c r="H495" t="s">
        <v>2182</v>
      </c>
      <c r="I495">
        <v>2010</v>
      </c>
      <c r="J495" t="s">
        <v>3265</v>
      </c>
      <c r="K495" t="s">
        <v>6</v>
      </c>
      <c r="L495" t="s">
        <v>162</v>
      </c>
    </row>
    <row r="496" spans="1:12" x14ac:dyDescent="0.35">
      <c r="A496" t="s">
        <v>3266</v>
      </c>
      <c r="B496" t="s">
        <v>3267</v>
      </c>
      <c r="C496" t="s">
        <v>3268</v>
      </c>
      <c r="D496" t="s">
        <v>3269</v>
      </c>
      <c r="E496">
        <v>7</v>
      </c>
      <c r="G496" t="s">
        <v>3270</v>
      </c>
      <c r="H496" t="s">
        <v>3271</v>
      </c>
      <c r="I496">
        <v>2014</v>
      </c>
      <c r="J496" t="s">
        <v>3272</v>
      </c>
      <c r="K496" t="s">
        <v>6</v>
      </c>
      <c r="L496" t="s">
        <v>703</v>
      </c>
    </row>
    <row r="497" spans="1:12" x14ac:dyDescent="0.35">
      <c r="A497" t="s">
        <v>3273</v>
      </c>
      <c r="B497" t="s">
        <v>3274</v>
      </c>
      <c r="C497" t="s">
        <v>3275</v>
      </c>
      <c r="D497" t="s">
        <v>3276</v>
      </c>
      <c r="E497">
        <v>10</v>
      </c>
      <c r="F497">
        <v>9780769539843</v>
      </c>
      <c r="G497" t="s">
        <v>3277</v>
      </c>
      <c r="H497" t="s">
        <v>3278</v>
      </c>
      <c r="I497">
        <v>2010</v>
      </c>
      <c r="J497" t="s">
        <v>3279</v>
      </c>
      <c r="K497" t="s">
        <v>6</v>
      </c>
      <c r="L497" t="s">
        <v>1505</v>
      </c>
    </row>
    <row r="498" spans="1:12" x14ac:dyDescent="0.35">
      <c r="A498" t="s">
        <v>3280</v>
      </c>
      <c r="B498" t="s">
        <v>3281</v>
      </c>
      <c r="C498" t="s">
        <v>3282</v>
      </c>
      <c r="D498" t="s">
        <v>3283</v>
      </c>
      <c r="E498">
        <v>10</v>
      </c>
      <c r="G498" t="s">
        <v>3284</v>
      </c>
      <c r="H498" t="s">
        <v>3285</v>
      </c>
      <c r="I498">
        <v>2011</v>
      </c>
      <c r="J498" t="s">
        <v>3286</v>
      </c>
      <c r="K498" t="s">
        <v>6</v>
      </c>
      <c r="L498" t="s">
        <v>147</v>
      </c>
    </row>
    <row r="499" spans="1:12" x14ac:dyDescent="0.35">
      <c r="A499" t="s">
        <v>3287</v>
      </c>
      <c r="B499" t="s">
        <v>3288</v>
      </c>
      <c r="C499" t="s">
        <v>3289</v>
      </c>
      <c r="D499" t="s">
        <v>3290</v>
      </c>
      <c r="E499">
        <v>10</v>
      </c>
      <c r="F499">
        <v>9781728134857</v>
      </c>
      <c r="G499" t="s">
        <v>3291</v>
      </c>
      <c r="H499" t="s">
        <v>3292</v>
      </c>
      <c r="I499">
        <v>2019</v>
      </c>
      <c r="J499" t="s">
        <v>3293</v>
      </c>
      <c r="K499" t="s">
        <v>6</v>
      </c>
      <c r="L499" t="s">
        <v>217</v>
      </c>
    </row>
    <row r="500" spans="1:12" x14ac:dyDescent="0.35">
      <c r="A500" t="s">
        <v>3294</v>
      </c>
      <c r="B500" t="s">
        <v>3295</v>
      </c>
      <c r="C500" t="s">
        <v>3296</v>
      </c>
      <c r="D500" t="s">
        <v>3297</v>
      </c>
      <c r="E500">
        <v>10</v>
      </c>
      <c r="F500">
        <v>9781467311199</v>
      </c>
      <c r="G500" t="s">
        <v>2305</v>
      </c>
      <c r="H500" t="s">
        <v>3298</v>
      </c>
      <c r="I500">
        <v>2012</v>
      </c>
      <c r="J500" t="s">
        <v>3299</v>
      </c>
      <c r="K500" t="s">
        <v>6</v>
      </c>
      <c r="L500" t="s">
        <v>147</v>
      </c>
    </row>
    <row r="501" spans="1:12" x14ac:dyDescent="0.35">
      <c r="A501" t="s">
        <v>3300</v>
      </c>
      <c r="B501" t="s">
        <v>3301</v>
      </c>
      <c r="C501" t="s">
        <v>3302</v>
      </c>
      <c r="D501" t="s">
        <v>3303</v>
      </c>
      <c r="E501">
        <v>7</v>
      </c>
      <c r="G501" t="s">
        <v>981</v>
      </c>
      <c r="H501" t="s">
        <v>3304</v>
      </c>
      <c r="I501">
        <v>2020</v>
      </c>
      <c r="J501" t="s">
        <v>3305</v>
      </c>
      <c r="K501" t="s">
        <v>6</v>
      </c>
      <c r="L501" t="s">
        <v>147</v>
      </c>
    </row>
    <row r="502" spans="1:12" x14ac:dyDescent="0.35">
      <c r="A502" t="s">
        <v>3306</v>
      </c>
      <c r="B502" t="s">
        <v>3307</v>
      </c>
      <c r="C502" t="s">
        <v>3308</v>
      </c>
      <c r="D502" t="s">
        <v>3309</v>
      </c>
      <c r="E502">
        <v>10</v>
      </c>
      <c r="F502">
        <v>9781457700309</v>
      </c>
      <c r="G502" t="s">
        <v>3310</v>
      </c>
      <c r="H502" t="s">
        <v>6</v>
      </c>
      <c r="I502">
        <v>2011</v>
      </c>
      <c r="J502" t="s">
        <v>3311</v>
      </c>
      <c r="K502" t="s">
        <v>6</v>
      </c>
      <c r="L502" t="s">
        <v>217</v>
      </c>
    </row>
    <row r="503" spans="1:12" x14ac:dyDescent="0.35">
      <c r="A503" t="s">
        <v>3312</v>
      </c>
      <c r="B503" t="s">
        <v>3313</v>
      </c>
      <c r="C503" t="s">
        <v>3314</v>
      </c>
      <c r="D503" t="s">
        <v>3315</v>
      </c>
      <c r="E503">
        <v>10</v>
      </c>
      <c r="F503">
        <v>9789881821034</v>
      </c>
      <c r="G503" t="s">
        <v>3316</v>
      </c>
      <c r="H503" t="s">
        <v>3317</v>
      </c>
      <c r="I503">
        <v>2011</v>
      </c>
      <c r="J503" t="s">
        <v>3318</v>
      </c>
      <c r="K503" t="s">
        <v>6</v>
      </c>
      <c r="L503" t="s">
        <v>162</v>
      </c>
    </row>
    <row r="504" spans="1:12" x14ac:dyDescent="0.35">
      <c r="A504" t="s">
        <v>3319</v>
      </c>
      <c r="B504" t="s">
        <v>3320</v>
      </c>
      <c r="C504" t="s">
        <v>3321</v>
      </c>
      <c r="D504" t="s">
        <v>3322</v>
      </c>
      <c r="E504">
        <v>10</v>
      </c>
      <c r="F504">
        <v>9781450368193</v>
      </c>
      <c r="G504" t="s">
        <v>1310</v>
      </c>
      <c r="H504" t="s">
        <v>6</v>
      </c>
      <c r="I504">
        <v>2020</v>
      </c>
      <c r="J504" t="s">
        <v>3323</v>
      </c>
      <c r="K504" t="s">
        <v>6</v>
      </c>
      <c r="L504" t="s">
        <v>162</v>
      </c>
    </row>
    <row r="505" spans="1:12" x14ac:dyDescent="0.35">
      <c r="A505" t="s">
        <v>3324</v>
      </c>
      <c r="B505" t="s">
        <v>3325</v>
      </c>
      <c r="C505" t="s">
        <v>3326</v>
      </c>
      <c r="D505" t="s">
        <v>3327</v>
      </c>
      <c r="E505">
        <v>7</v>
      </c>
      <c r="G505" t="s">
        <v>1853</v>
      </c>
      <c r="H505" t="s">
        <v>6</v>
      </c>
      <c r="I505">
        <v>2018</v>
      </c>
      <c r="J505" t="s">
        <v>3328</v>
      </c>
      <c r="K505" t="s">
        <v>6</v>
      </c>
      <c r="L505" t="s">
        <v>147</v>
      </c>
    </row>
    <row r="506" spans="1:12" x14ac:dyDescent="0.35">
      <c r="A506" t="s">
        <v>3329</v>
      </c>
      <c r="B506" t="s">
        <v>3330</v>
      </c>
      <c r="C506" t="s">
        <v>3331</v>
      </c>
      <c r="D506" t="s">
        <v>3332</v>
      </c>
      <c r="E506">
        <v>7</v>
      </c>
      <c r="G506" t="s">
        <v>261</v>
      </c>
      <c r="H506" t="s">
        <v>3333</v>
      </c>
      <c r="I506">
        <v>2018</v>
      </c>
      <c r="J506" t="s">
        <v>3334</v>
      </c>
      <c r="K506" t="s">
        <v>6</v>
      </c>
      <c r="L506" t="s">
        <v>480</v>
      </c>
    </row>
    <row r="507" spans="1:12" x14ac:dyDescent="0.35">
      <c r="A507" t="s">
        <v>3335</v>
      </c>
      <c r="B507" t="s">
        <v>3336</v>
      </c>
      <c r="C507" t="s">
        <v>3337</v>
      </c>
      <c r="D507" t="s">
        <v>3338</v>
      </c>
      <c r="E507">
        <v>7</v>
      </c>
      <c r="G507" t="s">
        <v>3339</v>
      </c>
      <c r="H507" t="s">
        <v>3340</v>
      </c>
      <c r="I507">
        <v>2019</v>
      </c>
      <c r="J507" t="s">
        <v>3341</v>
      </c>
      <c r="K507" t="s">
        <v>6</v>
      </c>
      <c r="L507" t="s">
        <v>162</v>
      </c>
    </row>
    <row r="508" spans="1:12" x14ac:dyDescent="0.35">
      <c r="A508" t="s">
        <v>3342</v>
      </c>
      <c r="B508" t="s">
        <v>3343</v>
      </c>
      <c r="C508" t="s">
        <v>3344</v>
      </c>
      <c r="D508" t="s">
        <v>3345</v>
      </c>
      <c r="E508">
        <v>7</v>
      </c>
      <c r="G508" t="s">
        <v>1510</v>
      </c>
      <c r="H508" t="s">
        <v>3346</v>
      </c>
      <c r="I508">
        <v>2009</v>
      </c>
      <c r="J508" t="s">
        <v>3347</v>
      </c>
      <c r="K508" t="s">
        <v>6</v>
      </c>
      <c r="L508" t="s">
        <v>3348</v>
      </c>
    </row>
    <row r="509" spans="1:12" x14ac:dyDescent="0.35">
      <c r="A509" t="s">
        <v>3349</v>
      </c>
      <c r="B509" t="s">
        <v>3350</v>
      </c>
      <c r="C509" t="s">
        <v>3351</v>
      </c>
      <c r="D509" t="s">
        <v>3345</v>
      </c>
      <c r="E509">
        <v>7</v>
      </c>
      <c r="G509" t="s">
        <v>1510</v>
      </c>
      <c r="H509" t="s">
        <v>3352</v>
      </c>
      <c r="I509">
        <v>2010</v>
      </c>
      <c r="J509" t="s">
        <v>3353</v>
      </c>
      <c r="K509" t="s">
        <v>6</v>
      </c>
      <c r="L509" t="s">
        <v>1060</v>
      </c>
    </row>
    <row r="510" spans="1:12" x14ac:dyDescent="0.35">
      <c r="A510" t="s">
        <v>3354</v>
      </c>
      <c r="B510" t="s">
        <v>3355</v>
      </c>
      <c r="C510" t="s">
        <v>3356</v>
      </c>
      <c r="D510" t="s">
        <v>3357</v>
      </c>
      <c r="E510">
        <v>7</v>
      </c>
      <c r="G510" t="s">
        <v>369</v>
      </c>
      <c r="H510" t="s">
        <v>3358</v>
      </c>
      <c r="I510">
        <v>2021</v>
      </c>
      <c r="J510" t="s">
        <v>3359</v>
      </c>
      <c r="K510" t="s">
        <v>6</v>
      </c>
      <c r="L510" t="s">
        <v>217</v>
      </c>
    </row>
    <row r="511" spans="1:12" x14ac:dyDescent="0.35">
      <c r="A511" t="s">
        <v>3360</v>
      </c>
      <c r="B511" t="s">
        <v>3361</v>
      </c>
      <c r="C511" t="s">
        <v>3362</v>
      </c>
      <c r="D511" t="s">
        <v>3363</v>
      </c>
      <c r="E511">
        <v>7</v>
      </c>
      <c r="G511" t="s">
        <v>922</v>
      </c>
      <c r="H511" t="s">
        <v>3364</v>
      </c>
      <c r="I511">
        <v>2018</v>
      </c>
      <c r="J511" t="s">
        <v>3365</v>
      </c>
      <c r="K511" t="s">
        <v>6</v>
      </c>
      <c r="L511" t="s">
        <v>176</v>
      </c>
    </row>
    <row r="512" spans="1:12" x14ac:dyDescent="0.35">
      <c r="A512" t="s">
        <v>3366</v>
      </c>
      <c r="B512" t="s">
        <v>3367</v>
      </c>
      <c r="C512" t="s">
        <v>3368</v>
      </c>
      <c r="D512" t="s">
        <v>3369</v>
      </c>
      <c r="E512">
        <v>7</v>
      </c>
      <c r="G512" t="s">
        <v>3370</v>
      </c>
      <c r="H512" t="s">
        <v>3371</v>
      </c>
      <c r="I512">
        <v>2014</v>
      </c>
      <c r="J512" t="s">
        <v>3372</v>
      </c>
      <c r="K512" t="s">
        <v>6</v>
      </c>
      <c r="L512" t="s">
        <v>1505</v>
      </c>
    </row>
    <row r="513" spans="1:12" x14ac:dyDescent="0.35">
      <c r="A513" t="s">
        <v>3373</v>
      </c>
      <c r="B513" t="s">
        <v>3374</v>
      </c>
      <c r="C513" t="s">
        <v>3375</v>
      </c>
      <c r="D513" t="s">
        <v>3376</v>
      </c>
      <c r="E513">
        <v>10</v>
      </c>
      <c r="F513">
        <v>9781450380959</v>
      </c>
      <c r="G513" t="s">
        <v>1310</v>
      </c>
      <c r="H513" t="s">
        <v>6</v>
      </c>
      <c r="I513">
        <v>2021</v>
      </c>
      <c r="J513" t="s">
        <v>3377</v>
      </c>
      <c r="K513" t="s">
        <v>6</v>
      </c>
      <c r="L513" t="s">
        <v>162</v>
      </c>
    </row>
    <row r="514" spans="1:12" x14ac:dyDescent="0.35">
      <c r="A514" t="s">
        <v>3378</v>
      </c>
      <c r="B514" t="s">
        <v>3379</v>
      </c>
      <c r="C514" t="s">
        <v>3380</v>
      </c>
      <c r="D514" t="s">
        <v>3381</v>
      </c>
      <c r="E514">
        <v>7</v>
      </c>
      <c r="G514" t="s">
        <v>647</v>
      </c>
      <c r="H514" t="s">
        <v>1704</v>
      </c>
      <c r="I514">
        <v>2011</v>
      </c>
      <c r="J514" t="s">
        <v>3382</v>
      </c>
      <c r="K514" t="s">
        <v>6</v>
      </c>
      <c r="L514" t="s">
        <v>176</v>
      </c>
    </row>
    <row r="515" spans="1:12" x14ac:dyDescent="0.35">
      <c r="A515" t="s">
        <v>3383</v>
      </c>
      <c r="B515" t="s">
        <v>3384</v>
      </c>
      <c r="C515" t="s">
        <v>3385</v>
      </c>
      <c r="D515" t="s">
        <v>3386</v>
      </c>
      <c r="E515">
        <v>10</v>
      </c>
      <c r="F515">
        <v>9789897581625</v>
      </c>
      <c r="G515" t="s">
        <v>3387</v>
      </c>
      <c r="H515" t="s">
        <v>3388</v>
      </c>
      <c r="I515">
        <v>2015</v>
      </c>
      <c r="J515" t="s">
        <v>3389</v>
      </c>
      <c r="K515" t="s">
        <v>6</v>
      </c>
      <c r="L515" t="s">
        <v>162</v>
      </c>
    </row>
    <row r="516" spans="1:12" x14ac:dyDescent="0.35">
      <c r="A516" t="s">
        <v>3390</v>
      </c>
      <c r="B516" t="s">
        <v>3391</v>
      </c>
      <c r="C516" t="s">
        <v>3392</v>
      </c>
      <c r="D516" t="s">
        <v>3393</v>
      </c>
      <c r="E516">
        <v>10</v>
      </c>
      <c r="F516">
        <v>9781728111148</v>
      </c>
      <c r="G516" t="s">
        <v>214</v>
      </c>
      <c r="H516" t="s">
        <v>3394</v>
      </c>
      <c r="I516">
        <v>2018</v>
      </c>
      <c r="J516" t="s">
        <v>3395</v>
      </c>
      <c r="K516" t="s">
        <v>6</v>
      </c>
      <c r="L516" t="s">
        <v>480</v>
      </c>
    </row>
    <row r="517" spans="1:12" x14ac:dyDescent="0.35">
      <c r="A517" t="s">
        <v>3396</v>
      </c>
      <c r="B517" t="s">
        <v>3397</v>
      </c>
      <c r="C517" t="s">
        <v>3398</v>
      </c>
      <c r="D517" t="s">
        <v>3399</v>
      </c>
      <c r="E517">
        <v>10</v>
      </c>
      <c r="F517">
        <v>9781479958535</v>
      </c>
      <c r="G517" t="s">
        <v>3400</v>
      </c>
      <c r="H517" t="s">
        <v>3401</v>
      </c>
      <c r="I517">
        <v>2014</v>
      </c>
      <c r="J517" t="s">
        <v>3402</v>
      </c>
      <c r="K517" t="s">
        <v>6</v>
      </c>
      <c r="L517" t="s">
        <v>162</v>
      </c>
    </row>
    <row r="518" spans="1:12" x14ac:dyDescent="0.35">
      <c r="A518" t="s">
        <v>3403</v>
      </c>
      <c r="B518" t="s">
        <v>3404</v>
      </c>
      <c r="C518" t="s">
        <v>3405</v>
      </c>
      <c r="D518" t="s">
        <v>3406</v>
      </c>
      <c r="E518">
        <v>7</v>
      </c>
      <c r="F518">
        <v>9783030325046</v>
      </c>
      <c r="G518" t="s">
        <v>152</v>
      </c>
      <c r="H518" t="s">
        <v>3407</v>
      </c>
      <c r="I518">
        <v>2019</v>
      </c>
      <c r="J518" t="s">
        <v>3408</v>
      </c>
      <c r="K518" t="s">
        <v>6</v>
      </c>
      <c r="L518" t="s">
        <v>283</v>
      </c>
    </row>
    <row r="519" spans="1:12" x14ac:dyDescent="0.35">
      <c r="A519" t="s">
        <v>3409</v>
      </c>
      <c r="B519" t="s">
        <v>3410</v>
      </c>
      <c r="C519" t="s">
        <v>3411</v>
      </c>
      <c r="D519" t="s">
        <v>3406</v>
      </c>
      <c r="E519">
        <v>7</v>
      </c>
      <c r="G519" t="s">
        <v>3412</v>
      </c>
      <c r="H519" t="s">
        <v>3413</v>
      </c>
      <c r="I519">
        <v>2020</v>
      </c>
      <c r="J519" t="s">
        <v>3414</v>
      </c>
      <c r="K519" t="s">
        <v>6</v>
      </c>
      <c r="L519" t="s">
        <v>162</v>
      </c>
    </row>
    <row r="520" spans="1:12" x14ac:dyDescent="0.35">
      <c r="A520" t="s">
        <v>3415</v>
      </c>
      <c r="B520" t="s">
        <v>3416</v>
      </c>
      <c r="C520" t="s">
        <v>3417</v>
      </c>
      <c r="D520" t="s">
        <v>3418</v>
      </c>
      <c r="E520">
        <v>10</v>
      </c>
      <c r="F520">
        <v>9781450339407</v>
      </c>
      <c r="G520" t="s">
        <v>3419</v>
      </c>
      <c r="H520" t="s">
        <v>3420</v>
      </c>
      <c r="I520">
        <v>2015</v>
      </c>
      <c r="J520" t="s">
        <v>3421</v>
      </c>
      <c r="K520" t="s">
        <v>6</v>
      </c>
      <c r="L520" t="s">
        <v>217</v>
      </c>
    </row>
    <row r="521" spans="1:12" x14ac:dyDescent="0.35">
      <c r="A521" t="s">
        <v>3422</v>
      </c>
      <c r="B521" t="s">
        <v>3423</v>
      </c>
      <c r="C521" t="s">
        <v>3424</v>
      </c>
      <c r="D521" t="s">
        <v>3425</v>
      </c>
      <c r="E521">
        <v>7</v>
      </c>
      <c r="G521" t="s">
        <v>3426</v>
      </c>
      <c r="H521" t="s">
        <v>6</v>
      </c>
      <c r="I521">
        <v>2017</v>
      </c>
      <c r="J521" t="s">
        <v>3427</v>
      </c>
      <c r="K521" t="s">
        <v>6</v>
      </c>
      <c r="L521" t="s">
        <v>217</v>
      </c>
    </row>
    <row r="522" spans="1:12" x14ac:dyDescent="0.35">
      <c r="A522" t="s">
        <v>3428</v>
      </c>
      <c r="B522" t="s">
        <v>3429</v>
      </c>
      <c r="C522" t="s">
        <v>3430</v>
      </c>
      <c r="D522" t="s">
        <v>3431</v>
      </c>
      <c r="E522">
        <v>10</v>
      </c>
      <c r="F522">
        <v>9789898704207</v>
      </c>
      <c r="G522" t="s">
        <v>521</v>
      </c>
      <c r="H522" t="s">
        <v>3432</v>
      </c>
      <c r="I522">
        <v>2020</v>
      </c>
      <c r="J522" t="s">
        <v>3433</v>
      </c>
      <c r="K522" t="s">
        <v>6</v>
      </c>
      <c r="L522" t="s">
        <v>162</v>
      </c>
    </row>
    <row r="523" spans="1:12" x14ac:dyDescent="0.35">
      <c r="A523" t="s">
        <v>3434</v>
      </c>
      <c r="B523" t="s">
        <v>3435</v>
      </c>
      <c r="C523" t="s">
        <v>3436</v>
      </c>
      <c r="D523" t="s">
        <v>3437</v>
      </c>
      <c r="E523">
        <v>7</v>
      </c>
      <c r="G523" t="s">
        <v>3438</v>
      </c>
      <c r="H523" t="s">
        <v>2934</v>
      </c>
      <c r="I523">
        <v>2012</v>
      </c>
      <c r="J523" t="s">
        <v>3439</v>
      </c>
      <c r="K523" t="s">
        <v>6</v>
      </c>
      <c r="L523" t="s">
        <v>256</v>
      </c>
    </row>
    <row r="524" spans="1:12" x14ac:dyDescent="0.35">
      <c r="A524" t="s">
        <v>3440</v>
      </c>
      <c r="B524" t="s">
        <v>3441</v>
      </c>
      <c r="C524" t="s">
        <v>3442</v>
      </c>
      <c r="D524" t="s">
        <v>3443</v>
      </c>
      <c r="E524">
        <v>7</v>
      </c>
      <c r="F524">
        <v>9783030247805</v>
      </c>
      <c r="G524" t="s">
        <v>152</v>
      </c>
      <c r="H524" t="s">
        <v>3444</v>
      </c>
      <c r="I524">
        <v>2019</v>
      </c>
      <c r="J524" t="s">
        <v>3445</v>
      </c>
      <c r="K524" t="s">
        <v>6</v>
      </c>
      <c r="L524" t="s">
        <v>283</v>
      </c>
    </row>
    <row r="525" spans="1:12" x14ac:dyDescent="0.35">
      <c r="A525" t="s">
        <v>3446</v>
      </c>
      <c r="B525" t="s">
        <v>3447</v>
      </c>
      <c r="C525" t="s">
        <v>3448</v>
      </c>
      <c r="D525" t="s">
        <v>3449</v>
      </c>
      <c r="E525">
        <v>7</v>
      </c>
      <c r="G525" t="s">
        <v>749</v>
      </c>
      <c r="H525" t="s">
        <v>3450</v>
      </c>
      <c r="I525">
        <v>2018</v>
      </c>
      <c r="J525" t="s">
        <v>3451</v>
      </c>
      <c r="K525" t="s">
        <v>6</v>
      </c>
      <c r="L525" t="s">
        <v>147</v>
      </c>
    </row>
    <row r="526" spans="1:12" x14ac:dyDescent="0.35">
      <c r="A526" t="s">
        <v>3452</v>
      </c>
      <c r="B526" t="s">
        <v>3453</v>
      </c>
      <c r="C526" t="s">
        <v>3454</v>
      </c>
      <c r="D526" t="s">
        <v>3455</v>
      </c>
      <c r="E526">
        <v>10</v>
      </c>
      <c r="G526" t="s">
        <v>274</v>
      </c>
      <c r="H526" t="s">
        <v>3456</v>
      </c>
      <c r="I526">
        <v>2016</v>
      </c>
      <c r="J526" t="s">
        <v>3457</v>
      </c>
      <c r="K526" t="s">
        <v>6</v>
      </c>
      <c r="L526" t="s">
        <v>703</v>
      </c>
    </row>
    <row r="527" spans="1:12" x14ac:dyDescent="0.35">
      <c r="A527" t="s">
        <v>3458</v>
      </c>
      <c r="B527" t="s">
        <v>3459</v>
      </c>
      <c r="C527" t="s">
        <v>3460</v>
      </c>
      <c r="D527" t="s">
        <v>3461</v>
      </c>
      <c r="E527">
        <v>10</v>
      </c>
      <c r="F527">
        <v>9781911218098</v>
      </c>
      <c r="G527" t="s">
        <v>452</v>
      </c>
      <c r="H527" t="s">
        <v>3462</v>
      </c>
      <c r="I527">
        <v>2016</v>
      </c>
      <c r="J527" t="s">
        <v>3463</v>
      </c>
      <c r="K527" t="s">
        <v>6</v>
      </c>
      <c r="L527" t="s">
        <v>162</v>
      </c>
    </row>
    <row r="528" spans="1:12" x14ac:dyDescent="0.35">
      <c r="A528" t="s">
        <v>3464</v>
      </c>
      <c r="B528" t="s">
        <v>3465</v>
      </c>
      <c r="C528" t="s">
        <v>3466</v>
      </c>
      <c r="D528" t="s">
        <v>3467</v>
      </c>
      <c r="E528">
        <v>10</v>
      </c>
      <c r="F528">
        <v>9789898704023</v>
      </c>
      <c r="G528" t="s">
        <v>3468</v>
      </c>
      <c r="H528" t="s">
        <v>3469</v>
      </c>
      <c r="I528">
        <v>2014</v>
      </c>
      <c r="J528" t="s">
        <v>3470</v>
      </c>
      <c r="K528" t="s">
        <v>6</v>
      </c>
      <c r="L528" t="s">
        <v>162</v>
      </c>
    </row>
    <row r="529" spans="1:12" x14ac:dyDescent="0.35">
      <c r="A529" t="s">
        <v>3471</v>
      </c>
      <c r="B529" t="s">
        <v>3472</v>
      </c>
      <c r="C529" t="s">
        <v>3473</v>
      </c>
      <c r="D529" t="s">
        <v>3474</v>
      </c>
      <c r="E529">
        <v>10</v>
      </c>
      <c r="F529">
        <v>9789810831905</v>
      </c>
      <c r="G529" t="s">
        <v>3475</v>
      </c>
      <c r="H529" t="s">
        <v>3476</v>
      </c>
      <c r="I529">
        <v>2009</v>
      </c>
      <c r="J529" t="s">
        <v>3477</v>
      </c>
      <c r="K529" t="s">
        <v>6</v>
      </c>
      <c r="L529" t="s">
        <v>162</v>
      </c>
    </row>
    <row r="530" spans="1:12" x14ac:dyDescent="0.35">
      <c r="A530" t="s">
        <v>3478</v>
      </c>
      <c r="B530" t="s">
        <v>3479</v>
      </c>
      <c r="C530" t="s">
        <v>3480</v>
      </c>
      <c r="D530" t="s">
        <v>3481</v>
      </c>
      <c r="E530">
        <v>10</v>
      </c>
      <c r="F530">
        <v>9789897583674</v>
      </c>
      <c r="G530" t="s">
        <v>3124</v>
      </c>
      <c r="H530" t="s">
        <v>3482</v>
      </c>
      <c r="I530">
        <v>2019</v>
      </c>
      <c r="J530" t="s">
        <v>3483</v>
      </c>
      <c r="K530" t="s">
        <v>6</v>
      </c>
      <c r="L530" t="s">
        <v>162</v>
      </c>
    </row>
    <row r="531" spans="1:12" x14ac:dyDescent="0.35">
      <c r="A531" t="s">
        <v>3484</v>
      </c>
      <c r="B531" t="s">
        <v>3485</v>
      </c>
      <c r="C531" t="s">
        <v>3486</v>
      </c>
      <c r="D531" t="s">
        <v>3487</v>
      </c>
      <c r="E531">
        <v>7</v>
      </c>
      <c r="G531" t="s">
        <v>3488</v>
      </c>
      <c r="H531" t="s">
        <v>3489</v>
      </c>
      <c r="I531">
        <v>2017</v>
      </c>
      <c r="J531" t="s">
        <v>3490</v>
      </c>
      <c r="K531" t="s">
        <v>6</v>
      </c>
      <c r="L531" t="s">
        <v>283</v>
      </c>
    </row>
    <row r="532" spans="1:12" x14ac:dyDescent="0.35">
      <c r="A532" t="s">
        <v>3491</v>
      </c>
      <c r="B532" t="s">
        <v>3492</v>
      </c>
      <c r="C532" t="s">
        <v>3493</v>
      </c>
      <c r="D532" t="s">
        <v>3494</v>
      </c>
      <c r="E532">
        <v>10</v>
      </c>
      <c r="F532">
        <v>9781906638474</v>
      </c>
      <c r="G532" t="s">
        <v>452</v>
      </c>
      <c r="H532" t="s">
        <v>3495</v>
      </c>
      <c r="I532">
        <v>2009</v>
      </c>
      <c r="J532" t="s">
        <v>3496</v>
      </c>
      <c r="K532" t="s">
        <v>6</v>
      </c>
      <c r="L532" t="s">
        <v>703</v>
      </c>
    </row>
    <row r="533" spans="1:12" x14ac:dyDescent="0.35">
      <c r="A533" t="s">
        <v>3497</v>
      </c>
      <c r="B533" t="s">
        <v>3498</v>
      </c>
      <c r="C533" t="s">
        <v>3499</v>
      </c>
      <c r="D533" t="s">
        <v>3494</v>
      </c>
      <c r="E533">
        <v>10</v>
      </c>
      <c r="F533">
        <v>9781908272188</v>
      </c>
      <c r="G533" t="s">
        <v>452</v>
      </c>
      <c r="H533" t="s">
        <v>3500</v>
      </c>
      <c r="I533">
        <v>2011</v>
      </c>
      <c r="J533" t="s">
        <v>3501</v>
      </c>
      <c r="K533" t="s">
        <v>6</v>
      </c>
      <c r="L533" t="s">
        <v>217</v>
      </c>
    </row>
    <row r="534" spans="1:12" x14ac:dyDescent="0.35">
      <c r="A534" t="s">
        <v>3502</v>
      </c>
      <c r="B534" t="s">
        <v>3503</v>
      </c>
      <c r="C534" t="s">
        <v>6</v>
      </c>
      <c r="D534" t="s">
        <v>3494</v>
      </c>
      <c r="E534">
        <v>7</v>
      </c>
      <c r="G534" t="s">
        <v>3504</v>
      </c>
      <c r="H534" t="s">
        <v>3505</v>
      </c>
      <c r="I534">
        <v>2012</v>
      </c>
      <c r="J534" t="s">
        <v>3506</v>
      </c>
      <c r="K534" t="s">
        <v>6</v>
      </c>
      <c r="L534" t="s">
        <v>323</v>
      </c>
    </row>
    <row r="535" spans="1:12" x14ac:dyDescent="0.35">
      <c r="A535" t="s">
        <v>3507</v>
      </c>
      <c r="B535" t="s">
        <v>3508</v>
      </c>
      <c r="C535" t="s">
        <v>3509</v>
      </c>
      <c r="D535" t="s">
        <v>3510</v>
      </c>
      <c r="E535">
        <v>7</v>
      </c>
      <c r="G535" t="s">
        <v>1398</v>
      </c>
      <c r="H535" t="s">
        <v>3511</v>
      </c>
      <c r="I535">
        <v>2017</v>
      </c>
      <c r="J535" t="s">
        <v>3512</v>
      </c>
      <c r="K535" t="s">
        <v>6</v>
      </c>
      <c r="L535" t="s">
        <v>217</v>
      </c>
    </row>
    <row r="536" spans="1:12" x14ac:dyDescent="0.35">
      <c r="A536" t="s">
        <v>3513</v>
      </c>
      <c r="B536" t="s">
        <v>3514</v>
      </c>
      <c r="C536" t="s">
        <v>3515</v>
      </c>
      <c r="D536" t="s">
        <v>3516</v>
      </c>
      <c r="E536">
        <v>10</v>
      </c>
      <c r="F536">
        <v>9781479908189</v>
      </c>
      <c r="G536" t="s">
        <v>1678</v>
      </c>
      <c r="H536" t="s">
        <v>3517</v>
      </c>
      <c r="I536">
        <v>2013</v>
      </c>
      <c r="J536" t="s">
        <v>3518</v>
      </c>
      <c r="K536" t="s">
        <v>6</v>
      </c>
      <c r="L536" t="s">
        <v>147</v>
      </c>
    </row>
    <row r="537" spans="1:12" x14ac:dyDescent="0.35">
      <c r="A537" t="s">
        <v>3519</v>
      </c>
      <c r="B537" t="s">
        <v>3520</v>
      </c>
      <c r="C537" t="s">
        <v>3521</v>
      </c>
      <c r="D537" t="s">
        <v>3522</v>
      </c>
      <c r="E537">
        <v>7</v>
      </c>
      <c r="F537">
        <v>9783030881054</v>
      </c>
      <c r="G537" t="s">
        <v>152</v>
      </c>
      <c r="H537" t="s">
        <v>3523</v>
      </c>
      <c r="I537">
        <v>2021</v>
      </c>
      <c r="J537" t="s">
        <v>3524</v>
      </c>
      <c r="K537" t="s">
        <v>6</v>
      </c>
      <c r="L537" t="s">
        <v>162</v>
      </c>
    </row>
    <row r="538" spans="1:12" x14ac:dyDescent="0.35">
      <c r="A538" t="s">
        <v>3525</v>
      </c>
      <c r="B538" t="s">
        <v>3526</v>
      </c>
      <c r="C538" t="s">
        <v>3527</v>
      </c>
      <c r="D538" t="s">
        <v>3528</v>
      </c>
      <c r="E538">
        <v>7</v>
      </c>
      <c r="F538">
        <v>9783642343469</v>
      </c>
      <c r="G538" t="s">
        <v>152</v>
      </c>
      <c r="H538" t="s">
        <v>3529</v>
      </c>
      <c r="I538">
        <v>2012</v>
      </c>
      <c r="J538" t="s">
        <v>3530</v>
      </c>
      <c r="K538" t="s">
        <v>6</v>
      </c>
      <c r="L538" t="s">
        <v>480</v>
      </c>
    </row>
    <row r="539" spans="1:12" x14ac:dyDescent="0.35">
      <c r="A539" t="s">
        <v>3531</v>
      </c>
      <c r="B539" t="s">
        <v>3532</v>
      </c>
      <c r="C539" t="s">
        <v>3533</v>
      </c>
      <c r="D539" t="s">
        <v>3534</v>
      </c>
      <c r="E539">
        <v>10</v>
      </c>
      <c r="F539">
        <v>9781450343718</v>
      </c>
      <c r="G539" t="s">
        <v>3535</v>
      </c>
      <c r="H539" t="s">
        <v>6</v>
      </c>
      <c r="I539">
        <v>2016</v>
      </c>
      <c r="J539" t="s">
        <v>3536</v>
      </c>
      <c r="K539" t="s">
        <v>6</v>
      </c>
      <c r="L539" t="s">
        <v>217</v>
      </c>
    </row>
    <row r="540" spans="1:12" x14ac:dyDescent="0.35">
      <c r="A540" t="s">
        <v>3537</v>
      </c>
      <c r="B540" t="s">
        <v>3538</v>
      </c>
      <c r="C540" t="s">
        <v>3539</v>
      </c>
      <c r="D540" t="s">
        <v>3540</v>
      </c>
      <c r="E540">
        <v>7</v>
      </c>
      <c r="G540" t="s">
        <v>3541</v>
      </c>
      <c r="H540" t="s">
        <v>3542</v>
      </c>
      <c r="I540">
        <v>2019</v>
      </c>
      <c r="J540" t="s">
        <v>3543</v>
      </c>
      <c r="K540" t="s">
        <v>6</v>
      </c>
      <c r="L540" t="s">
        <v>984</v>
      </c>
    </row>
    <row r="541" spans="1:12" x14ac:dyDescent="0.35">
      <c r="A541" t="s">
        <v>3544</v>
      </c>
      <c r="B541" t="s">
        <v>3545</v>
      </c>
      <c r="C541" t="s">
        <v>3546</v>
      </c>
      <c r="D541" t="s">
        <v>3547</v>
      </c>
      <c r="E541">
        <v>10</v>
      </c>
      <c r="F541">
        <v>9789077381946</v>
      </c>
      <c r="G541" t="s">
        <v>3548</v>
      </c>
      <c r="H541" t="s">
        <v>3549</v>
      </c>
      <c r="I541">
        <v>2016</v>
      </c>
      <c r="J541" t="s">
        <v>3550</v>
      </c>
      <c r="K541" t="s">
        <v>6</v>
      </c>
      <c r="L541" t="s">
        <v>162</v>
      </c>
    </row>
    <row r="542" spans="1:12" x14ac:dyDescent="0.35">
      <c r="A542" t="s">
        <v>3551</v>
      </c>
      <c r="B542" t="s">
        <v>3552</v>
      </c>
      <c r="C542" t="s">
        <v>3553</v>
      </c>
      <c r="D542" t="s">
        <v>3554</v>
      </c>
      <c r="E542">
        <v>10</v>
      </c>
      <c r="F542">
        <v>9781538648469</v>
      </c>
      <c r="G542" t="s">
        <v>388</v>
      </c>
      <c r="H542" t="s">
        <v>3555</v>
      </c>
      <c r="I542">
        <v>2018</v>
      </c>
      <c r="J542" t="s">
        <v>3556</v>
      </c>
      <c r="K542" t="s">
        <v>6</v>
      </c>
      <c r="L542" t="s">
        <v>217</v>
      </c>
    </row>
    <row r="543" spans="1:12" x14ac:dyDescent="0.35">
      <c r="A543" t="s">
        <v>3557</v>
      </c>
      <c r="B543" t="s">
        <v>3558</v>
      </c>
      <c r="C543" t="s">
        <v>3559</v>
      </c>
      <c r="D543" t="s">
        <v>3560</v>
      </c>
      <c r="E543">
        <v>7</v>
      </c>
      <c r="F543">
        <v>9783030669188</v>
      </c>
      <c r="G543" t="s">
        <v>866</v>
      </c>
      <c r="H543" t="s">
        <v>3561</v>
      </c>
      <c r="I543">
        <v>2020</v>
      </c>
      <c r="J543" t="s">
        <v>3562</v>
      </c>
      <c r="K543" t="s">
        <v>6</v>
      </c>
      <c r="L543" t="s">
        <v>217</v>
      </c>
    </row>
    <row r="544" spans="1:12" x14ac:dyDescent="0.35">
      <c r="A544" t="s">
        <v>3563</v>
      </c>
      <c r="B544" t="s">
        <v>3564</v>
      </c>
      <c r="C544" t="s">
        <v>3565</v>
      </c>
      <c r="D544" t="s">
        <v>3566</v>
      </c>
      <c r="E544">
        <v>10</v>
      </c>
      <c r="F544">
        <v>9781728184326</v>
      </c>
      <c r="G544" t="s">
        <v>388</v>
      </c>
      <c r="H544" t="s">
        <v>188</v>
      </c>
      <c r="I544">
        <v>2020</v>
      </c>
      <c r="J544" t="s">
        <v>3567</v>
      </c>
      <c r="K544" t="s">
        <v>6</v>
      </c>
      <c r="L544" t="s">
        <v>162</v>
      </c>
    </row>
    <row r="545" spans="1:12" x14ac:dyDescent="0.35">
      <c r="A545" t="s">
        <v>3568</v>
      </c>
      <c r="B545" t="s">
        <v>3569</v>
      </c>
      <c r="C545" t="s">
        <v>6</v>
      </c>
      <c r="D545" t="s">
        <v>3570</v>
      </c>
      <c r="E545">
        <v>7</v>
      </c>
      <c r="F545">
        <v>9783642029363</v>
      </c>
      <c r="G545" t="s">
        <v>3571</v>
      </c>
      <c r="H545" t="s">
        <v>3572</v>
      </c>
      <c r="I545">
        <v>2009</v>
      </c>
      <c r="J545" t="s">
        <v>3573</v>
      </c>
      <c r="K545" t="s">
        <v>6</v>
      </c>
      <c r="L545" t="s">
        <v>176</v>
      </c>
    </row>
    <row r="546" spans="1:12" x14ac:dyDescent="0.35">
      <c r="A546" t="s">
        <v>3574</v>
      </c>
      <c r="B546" t="s">
        <v>3575</v>
      </c>
      <c r="C546" t="s">
        <v>3576</v>
      </c>
      <c r="D546" t="s">
        <v>3577</v>
      </c>
      <c r="E546">
        <v>10</v>
      </c>
      <c r="F546">
        <v>9781665419710</v>
      </c>
      <c r="G546" t="s">
        <v>3578</v>
      </c>
      <c r="H546" t="s">
        <v>6</v>
      </c>
      <c r="I546">
        <v>2020</v>
      </c>
      <c r="J546" t="s">
        <v>3579</v>
      </c>
      <c r="K546" t="s">
        <v>6</v>
      </c>
      <c r="L546" t="s">
        <v>162</v>
      </c>
    </row>
    <row r="547" spans="1:12" x14ac:dyDescent="0.35">
      <c r="A547" t="s">
        <v>3580</v>
      </c>
      <c r="B547" t="s">
        <v>3581</v>
      </c>
      <c r="C547" t="s">
        <v>3582</v>
      </c>
      <c r="D547" t="s">
        <v>3583</v>
      </c>
      <c r="E547">
        <v>7</v>
      </c>
      <c r="F547">
        <v>9783030497569</v>
      </c>
      <c r="G547" t="s">
        <v>152</v>
      </c>
      <c r="H547" t="s">
        <v>3584</v>
      </c>
      <c r="I547">
        <v>2020</v>
      </c>
      <c r="J547" t="s">
        <v>3585</v>
      </c>
      <c r="K547" t="s">
        <v>6</v>
      </c>
      <c r="L547" t="s">
        <v>147</v>
      </c>
    </row>
    <row r="548" spans="1:12" x14ac:dyDescent="0.35">
      <c r="A548" t="s">
        <v>3586</v>
      </c>
      <c r="B548" t="s">
        <v>3587</v>
      </c>
      <c r="C548" t="s">
        <v>3588</v>
      </c>
      <c r="D548" t="s">
        <v>3589</v>
      </c>
      <c r="E548">
        <v>10</v>
      </c>
      <c r="F548">
        <v>9781450328807</v>
      </c>
      <c r="G548" t="s">
        <v>308</v>
      </c>
      <c r="H548" t="s">
        <v>6</v>
      </c>
      <c r="I548">
        <v>2014</v>
      </c>
      <c r="J548" t="s">
        <v>3590</v>
      </c>
      <c r="K548" t="s">
        <v>6</v>
      </c>
      <c r="L548" t="s">
        <v>162</v>
      </c>
    </row>
    <row r="549" spans="1:12" x14ac:dyDescent="0.35">
      <c r="A549" t="s">
        <v>3591</v>
      </c>
      <c r="B549" t="s">
        <v>3592</v>
      </c>
      <c r="C549" t="s">
        <v>3593</v>
      </c>
      <c r="D549" t="s">
        <v>3594</v>
      </c>
      <c r="E549">
        <v>10</v>
      </c>
      <c r="F549">
        <v>9783038680383</v>
      </c>
      <c r="G549" t="s">
        <v>3595</v>
      </c>
      <c r="H549" t="s">
        <v>3596</v>
      </c>
      <c r="I549">
        <v>2017</v>
      </c>
      <c r="J549" t="s">
        <v>3597</v>
      </c>
      <c r="K549" t="s">
        <v>6</v>
      </c>
      <c r="L549" t="s">
        <v>1120</v>
      </c>
    </row>
    <row r="550" spans="1:12" x14ac:dyDescent="0.35">
      <c r="A550" t="s">
        <v>3598</v>
      </c>
      <c r="B550" t="s">
        <v>3599</v>
      </c>
      <c r="C550" t="s">
        <v>3600</v>
      </c>
      <c r="D550" t="s">
        <v>3601</v>
      </c>
      <c r="E550">
        <v>10</v>
      </c>
      <c r="G550" t="s">
        <v>1978</v>
      </c>
      <c r="H550" t="s">
        <v>3602</v>
      </c>
      <c r="I550">
        <v>2013</v>
      </c>
      <c r="J550" t="s">
        <v>3603</v>
      </c>
      <c r="K550" t="s">
        <v>6</v>
      </c>
      <c r="L550" t="s">
        <v>147</v>
      </c>
    </row>
    <row r="551" spans="1:12" x14ac:dyDescent="0.35">
      <c r="A551" t="s">
        <v>3604</v>
      </c>
      <c r="B551" t="s">
        <v>3605</v>
      </c>
      <c r="C551" t="s">
        <v>3606</v>
      </c>
      <c r="D551" t="s">
        <v>3607</v>
      </c>
      <c r="E551">
        <v>10</v>
      </c>
      <c r="F551">
        <v>9781450339124</v>
      </c>
      <c r="G551" t="s">
        <v>3608</v>
      </c>
      <c r="H551" t="s">
        <v>3609</v>
      </c>
      <c r="I551">
        <v>2015</v>
      </c>
      <c r="J551" t="s">
        <v>3610</v>
      </c>
      <c r="K551" t="s">
        <v>6</v>
      </c>
      <c r="L551" t="s">
        <v>1120</v>
      </c>
    </row>
    <row r="552" spans="1:12" x14ac:dyDescent="0.35">
      <c r="A552" t="s">
        <v>3611</v>
      </c>
      <c r="B552" t="s">
        <v>3612</v>
      </c>
      <c r="C552" t="s">
        <v>3613</v>
      </c>
      <c r="D552" t="s">
        <v>3614</v>
      </c>
      <c r="E552">
        <v>10</v>
      </c>
      <c r="F552">
        <v>9781509042753</v>
      </c>
      <c r="G552" t="s">
        <v>3615</v>
      </c>
      <c r="H552" t="s">
        <v>6</v>
      </c>
      <c r="I552">
        <v>2016</v>
      </c>
      <c r="J552" t="s">
        <v>3616</v>
      </c>
      <c r="K552" t="s">
        <v>6</v>
      </c>
      <c r="L552" t="s">
        <v>147</v>
      </c>
    </row>
    <row r="553" spans="1:12" x14ac:dyDescent="0.35">
      <c r="A553" t="s">
        <v>3617</v>
      </c>
      <c r="B553" t="s">
        <v>3618</v>
      </c>
      <c r="C553" t="s">
        <v>3619</v>
      </c>
      <c r="D553" t="s">
        <v>3614</v>
      </c>
      <c r="E553">
        <v>7</v>
      </c>
      <c r="G553" t="s">
        <v>3620</v>
      </c>
      <c r="H553" t="s">
        <v>3621</v>
      </c>
      <c r="I553">
        <v>2017</v>
      </c>
      <c r="J553" t="s">
        <v>3622</v>
      </c>
      <c r="K553" t="s">
        <v>6</v>
      </c>
      <c r="L553" t="s">
        <v>473</v>
      </c>
    </row>
    <row r="554" spans="1:12" x14ac:dyDescent="0.35">
      <c r="A554" t="s">
        <v>3623</v>
      </c>
      <c r="B554" t="s">
        <v>3624</v>
      </c>
      <c r="C554" t="s">
        <v>3625</v>
      </c>
      <c r="D554" t="s">
        <v>3626</v>
      </c>
      <c r="E554">
        <v>7</v>
      </c>
      <c r="F554">
        <v>9783030226015</v>
      </c>
      <c r="G554" t="s">
        <v>152</v>
      </c>
      <c r="H554" t="s">
        <v>3627</v>
      </c>
      <c r="I554">
        <v>2019</v>
      </c>
      <c r="J554" t="s">
        <v>3628</v>
      </c>
      <c r="K554" t="s">
        <v>6</v>
      </c>
      <c r="L554" t="s">
        <v>162</v>
      </c>
    </row>
    <row r="555" spans="1:12" x14ac:dyDescent="0.35">
      <c r="A555" t="s">
        <v>3629</v>
      </c>
      <c r="B555" t="s">
        <v>3630</v>
      </c>
      <c r="C555" t="s">
        <v>3631</v>
      </c>
      <c r="D555" t="s">
        <v>3632</v>
      </c>
      <c r="E555">
        <v>7</v>
      </c>
      <c r="G555" t="s">
        <v>647</v>
      </c>
      <c r="H555" t="s">
        <v>3633</v>
      </c>
      <c r="I555">
        <v>2014</v>
      </c>
      <c r="J555" t="s">
        <v>3634</v>
      </c>
      <c r="K555" t="s">
        <v>6</v>
      </c>
      <c r="L555" t="s">
        <v>162</v>
      </c>
    </row>
    <row r="556" spans="1:12" x14ac:dyDescent="0.35">
      <c r="A556" t="s">
        <v>3635</v>
      </c>
      <c r="B556" t="s">
        <v>3636</v>
      </c>
      <c r="C556" t="s">
        <v>3637</v>
      </c>
      <c r="D556" t="s">
        <v>3638</v>
      </c>
      <c r="E556">
        <v>10</v>
      </c>
      <c r="F556">
        <v>9781450340830</v>
      </c>
      <c r="G556" t="s">
        <v>3639</v>
      </c>
      <c r="H556" t="s">
        <v>3640</v>
      </c>
      <c r="I556">
        <v>2016</v>
      </c>
      <c r="J556" t="s">
        <v>3641</v>
      </c>
      <c r="K556" t="s">
        <v>6</v>
      </c>
      <c r="L556" t="s">
        <v>162</v>
      </c>
    </row>
    <row r="557" spans="1:12" x14ac:dyDescent="0.35">
      <c r="A557" t="s">
        <v>3642</v>
      </c>
      <c r="B557" t="s">
        <v>3643</v>
      </c>
      <c r="C557" t="s">
        <v>3644</v>
      </c>
      <c r="D557" t="s">
        <v>3645</v>
      </c>
      <c r="E557">
        <v>10</v>
      </c>
      <c r="F557">
        <v>9781450347976</v>
      </c>
      <c r="G557" t="s">
        <v>308</v>
      </c>
      <c r="H557" t="s">
        <v>3646</v>
      </c>
      <c r="I557">
        <v>2017</v>
      </c>
      <c r="J557" t="s">
        <v>3647</v>
      </c>
      <c r="K557" t="s">
        <v>6</v>
      </c>
      <c r="L557" t="s">
        <v>217</v>
      </c>
    </row>
    <row r="558" spans="1:12" x14ac:dyDescent="0.35">
      <c r="A558" t="s">
        <v>3648</v>
      </c>
      <c r="B558" t="s">
        <v>3649</v>
      </c>
      <c r="C558" t="s">
        <v>3650</v>
      </c>
      <c r="D558" t="s">
        <v>3651</v>
      </c>
      <c r="E558">
        <v>7</v>
      </c>
      <c r="F558">
        <v>9783642238567</v>
      </c>
      <c r="G558" t="s">
        <v>152</v>
      </c>
      <c r="H558" t="s">
        <v>3652</v>
      </c>
      <c r="I558">
        <v>2011</v>
      </c>
      <c r="J558" t="s">
        <v>3653</v>
      </c>
      <c r="K558" t="s">
        <v>6</v>
      </c>
      <c r="L558" t="s">
        <v>147</v>
      </c>
    </row>
    <row r="559" spans="1:12" x14ac:dyDescent="0.35">
      <c r="A559" t="s">
        <v>3654</v>
      </c>
      <c r="B559" t="s">
        <v>3655</v>
      </c>
      <c r="C559" t="s">
        <v>3656</v>
      </c>
      <c r="D559" t="s">
        <v>3657</v>
      </c>
      <c r="E559">
        <v>10</v>
      </c>
      <c r="F559">
        <v>9781450346184</v>
      </c>
      <c r="G559" t="s">
        <v>3658</v>
      </c>
      <c r="H559" t="s">
        <v>3659</v>
      </c>
      <c r="I559">
        <v>2016</v>
      </c>
      <c r="J559" t="s">
        <v>3660</v>
      </c>
      <c r="K559" t="s">
        <v>6</v>
      </c>
      <c r="L559" t="s">
        <v>217</v>
      </c>
    </row>
    <row r="560" spans="1:12" x14ac:dyDescent="0.35">
      <c r="A560" t="s">
        <v>3661</v>
      </c>
      <c r="B560" t="s">
        <v>3662</v>
      </c>
      <c r="C560" t="s">
        <v>3663</v>
      </c>
      <c r="D560" t="s">
        <v>3664</v>
      </c>
      <c r="E560">
        <v>10</v>
      </c>
      <c r="F560">
        <v>9781450343152</v>
      </c>
      <c r="G560" t="s">
        <v>3665</v>
      </c>
      <c r="H560" t="s">
        <v>3666</v>
      </c>
      <c r="I560">
        <v>2016</v>
      </c>
      <c r="J560" t="s">
        <v>3667</v>
      </c>
      <c r="K560" t="s">
        <v>6</v>
      </c>
      <c r="L560" t="s">
        <v>162</v>
      </c>
    </row>
    <row r="561" spans="1:12" x14ac:dyDescent="0.35">
      <c r="A561" t="s">
        <v>3668</v>
      </c>
      <c r="B561" t="s">
        <v>3669</v>
      </c>
      <c r="C561" t="s">
        <v>6</v>
      </c>
      <c r="D561" t="s">
        <v>3670</v>
      </c>
      <c r="E561">
        <v>7</v>
      </c>
      <c r="G561" t="s">
        <v>3671</v>
      </c>
      <c r="H561" t="s">
        <v>3672</v>
      </c>
      <c r="I561">
        <v>2020</v>
      </c>
      <c r="J561" t="s">
        <v>3673</v>
      </c>
      <c r="K561" t="s">
        <v>6</v>
      </c>
      <c r="L561" t="s">
        <v>162</v>
      </c>
    </row>
    <row r="562" spans="1:12" x14ac:dyDescent="0.35">
      <c r="A562" t="s">
        <v>3674</v>
      </c>
      <c r="B562" t="s">
        <v>3675</v>
      </c>
      <c r="C562" t="s">
        <v>3676</v>
      </c>
      <c r="D562" t="s">
        <v>3677</v>
      </c>
      <c r="E562">
        <v>10</v>
      </c>
      <c r="F562">
        <v>9781450346566</v>
      </c>
      <c r="G562" t="s">
        <v>1310</v>
      </c>
      <c r="H562" t="s">
        <v>3678</v>
      </c>
      <c r="I562">
        <v>2017</v>
      </c>
      <c r="J562" t="s">
        <v>3679</v>
      </c>
      <c r="K562" t="s">
        <v>6</v>
      </c>
      <c r="L562" t="s">
        <v>875</v>
      </c>
    </row>
    <row r="563" spans="1:12" x14ac:dyDescent="0.35">
      <c r="A563" t="s">
        <v>3680</v>
      </c>
      <c r="B563" t="s">
        <v>3681</v>
      </c>
      <c r="C563" t="s">
        <v>3682</v>
      </c>
      <c r="D563" t="s">
        <v>3683</v>
      </c>
      <c r="E563">
        <v>10</v>
      </c>
      <c r="F563">
        <v>9781450308045</v>
      </c>
      <c r="G563" t="s">
        <v>2878</v>
      </c>
      <c r="H563" t="s">
        <v>3684</v>
      </c>
      <c r="I563">
        <v>2011</v>
      </c>
      <c r="J563" t="s">
        <v>3685</v>
      </c>
      <c r="K563" t="s">
        <v>6</v>
      </c>
      <c r="L563" t="s">
        <v>875</v>
      </c>
    </row>
    <row r="564" spans="1:12" x14ac:dyDescent="0.35">
      <c r="A564" t="s">
        <v>3686</v>
      </c>
      <c r="B564" t="s">
        <v>3687</v>
      </c>
      <c r="C564" t="s">
        <v>3688</v>
      </c>
      <c r="D564" t="s">
        <v>3689</v>
      </c>
      <c r="E564">
        <v>10</v>
      </c>
      <c r="F564">
        <v>9781450353199</v>
      </c>
      <c r="G564" t="s">
        <v>308</v>
      </c>
      <c r="H564" t="s">
        <v>6</v>
      </c>
      <c r="I564">
        <v>2017</v>
      </c>
      <c r="J564" t="s">
        <v>3690</v>
      </c>
      <c r="K564" t="s">
        <v>6</v>
      </c>
      <c r="L564" t="s">
        <v>217</v>
      </c>
    </row>
    <row r="565" spans="1:12" x14ac:dyDescent="0.35">
      <c r="A565" t="s">
        <v>3691</v>
      </c>
      <c r="B565" t="s">
        <v>3692</v>
      </c>
      <c r="C565" t="s">
        <v>3693</v>
      </c>
      <c r="D565" t="s">
        <v>3694</v>
      </c>
      <c r="E565">
        <v>10</v>
      </c>
      <c r="F565">
        <v>9781450347976</v>
      </c>
      <c r="G565" t="s">
        <v>308</v>
      </c>
      <c r="H565" t="s">
        <v>3695</v>
      </c>
      <c r="I565">
        <v>2017</v>
      </c>
      <c r="J565" t="s">
        <v>3696</v>
      </c>
      <c r="K565" t="s">
        <v>6</v>
      </c>
      <c r="L565" t="s">
        <v>703</v>
      </c>
    </row>
    <row r="566" spans="1:12" x14ac:dyDescent="0.35">
      <c r="A566" t="s">
        <v>3697</v>
      </c>
      <c r="B566" t="s">
        <v>3698</v>
      </c>
      <c r="C566" t="s">
        <v>3699</v>
      </c>
      <c r="D566" t="s">
        <v>3700</v>
      </c>
      <c r="E566">
        <v>10</v>
      </c>
      <c r="F566">
        <v>9781450359542</v>
      </c>
      <c r="G566" t="s">
        <v>3701</v>
      </c>
      <c r="H566" t="s">
        <v>3702</v>
      </c>
      <c r="I566">
        <v>2018</v>
      </c>
      <c r="J566" t="s">
        <v>3703</v>
      </c>
      <c r="K566" t="s">
        <v>6</v>
      </c>
      <c r="L566" t="s">
        <v>480</v>
      </c>
    </row>
    <row r="567" spans="1:12" x14ac:dyDescent="0.35">
      <c r="A567" t="s">
        <v>3704</v>
      </c>
      <c r="B567" t="s">
        <v>3705</v>
      </c>
      <c r="C567" t="s">
        <v>3706</v>
      </c>
      <c r="D567" t="s">
        <v>3707</v>
      </c>
      <c r="E567">
        <v>10</v>
      </c>
      <c r="F567">
        <v>9781538663042</v>
      </c>
      <c r="G567" t="s">
        <v>3708</v>
      </c>
      <c r="H567" t="s">
        <v>3709</v>
      </c>
      <c r="I567">
        <v>2018</v>
      </c>
      <c r="J567" t="s">
        <v>3710</v>
      </c>
      <c r="K567" t="s">
        <v>6</v>
      </c>
      <c r="L567" t="s">
        <v>217</v>
      </c>
    </row>
    <row r="568" spans="1:12" x14ac:dyDescent="0.35">
      <c r="A568" t="s">
        <v>3711</v>
      </c>
      <c r="B568" t="s">
        <v>3712</v>
      </c>
      <c r="C568" t="s">
        <v>3713</v>
      </c>
      <c r="D568" t="s">
        <v>3689</v>
      </c>
      <c r="E568">
        <v>10</v>
      </c>
      <c r="F568">
        <v>9781450372176</v>
      </c>
      <c r="G568" t="s">
        <v>194</v>
      </c>
      <c r="H568" t="s">
        <v>6</v>
      </c>
      <c r="I568">
        <v>2019</v>
      </c>
      <c r="J568" t="s">
        <v>3714</v>
      </c>
      <c r="K568" t="s">
        <v>6</v>
      </c>
      <c r="L568" t="s">
        <v>217</v>
      </c>
    </row>
    <row r="569" spans="1:12" x14ac:dyDescent="0.35">
      <c r="A569" t="s">
        <v>3715</v>
      </c>
      <c r="B569" t="s">
        <v>3716</v>
      </c>
      <c r="C569" t="s">
        <v>3717</v>
      </c>
      <c r="D569" t="s">
        <v>3718</v>
      </c>
      <c r="E569">
        <v>10</v>
      </c>
      <c r="F569">
        <v>9781467362030</v>
      </c>
      <c r="G569" t="s">
        <v>3719</v>
      </c>
      <c r="H569" t="s">
        <v>1380</v>
      </c>
      <c r="I569">
        <v>2013</v>
      </c>
      <c r="J569" t="s">
        <v>3720</v>
      </c>
      <c r="K569" t="s">
        <v>6</v>
      </c>
      <c r="L569" t="s">
        <v>176</v>
      </c>
    </row>
    <row r="570" spans="1:12" x14ac:dyDescent="0.35">
      <c r="A570" t="s">
        <v>3721</v>
      </c>
      <c r="B570" t="s">
        <v>3722</v>
      </c>
      <c r="C570" t="s">
        <v>3723</v>
      </c>
      <c r="D570" t="s">
        <v>3724</v>
      </c>
      <c r="E570">
        <v>10</v>
      </c>
      <c r="F570">
        <v>9781467311199</v>
      </c>
      <c r="G570" t="s">
        <v>2305</v>
      </c>
      <c r="H570" t="s">
        <v>3023</v>
      </c>
      <c r="I570">
        <v>2012</v>
      </c>
      <c r="J570" t="s">
        <v>3725</v>
      </c>
      <c r="K570" t="s">
        <v>6</v>
      </c>
      <c r="L570" t="s">
        <v>1120</v>
      </c>
    </row>
    <row r="571" spans="1:12" x14ac:dyDescent="0.35">
      <c r="A571" t="s">
        <v>3726</v>
      </c>
      <c r="B571" t="s">
        <v>3727</v>
      </c>
      <c r="C571" t="s">
        <v>3728</v>
      </c>
      <c r="D571" t="s">
        <v>3729</v>
      </c>
      <c r="E571">
        <v>7</v>
      </c>
      <c r="G571" t="s">
        <v>3730</v>
      </c>
      <c r="H571" t="s">
        <v>3731</v>
      </c>
      <c r="I571">
        <v>2020</v>
      </c>
      <c r="J571" t="s">
        <v>3732</v>
      </c>
      <c r="K571" t="s">
        <v>6</v>
      </c>
      <c r="L571" t="s">
        <v>162</v>
      </c>
    </row>
    <row r="572" spans="1:12" x14ac:dyDescent="0.35">
      <c r="A572" t="s">
        <v>3733</v>
      </c>
      <c r="B572" t="s">
        <v>3734</v>
      </c>
      <c r="C572" t="s">
        <v>3735</v>
      </c>
      <c r="D572" t="s">
        <v>3736</v>
      </c>
      <c r="E572">
        <v>7</v>
      </c>
      <c r="G572" t="s">
        <v>3737</v>
      </c>
      <c r="H572" t="s">
        <v>3738</v>
      </c>
      <c r="I572">
        <v>2019</v>
      </c>
      <c r="J572" t="s">
        <v>3739</v>
      </c>
      <c r="K572" t="s">
        <v>6</v>
      </c>
      <c r="L572" t="s">
        <v>217</v>
      </c>
    </row>
    <row r="573" spans="1:12" x14ac:dyDescent="0.35">
      <c r="A573" t="s">
        <v>3740</v>
      </c>
      <c r="B573" t="s">
        <v>3741</v>
      </c>
      <c r="C573" t="s">
        <v>3742</v>
      </c>
      <c r="D573" t="s">
        <v>3743</v>
      </c>
      <c r="E573">
        <v>10</v>
      </c>
      <c r="F573">
        <v>9781912764389</v>
      </c>
      <c r="G573" t="s">
        <v>452</v>
      </c>
      <c r="H573" t="s">
        <v>3744</v>
      </c>
      <c r="I573">
        <v>2019</v>
      </c>
      <c r="J573" t="s">
        <v>3745</v>
      </c>
      <c r="K573" t="s">
        <v>6</v>
      </c>
      <c r="L573" t="s">
        <v>162</v>
      </c>
    </row>
    <row r="574" spans="1:12" x14ac:dyDescent="0.35">
      <c r="A574" t="s">
        <v>3746</v>
      </c>
      <c r="B574" t="s">
        <v>3747</v>
      </c>
      <c r="C574" t="s">
        <v>3748</v>
      </c>
      <c r="D574" t="s">
        <v>3749</v>
      </c>
      <c r="E574">
        <v>7</v>
      </c>
      <c r="G574" t="s">
        <v>3750</v>
      </c>
      <c r="H574" t="s">
        <v>3751</v>
      </c>
      <c r="I574">
        <v>2019</v>
      </c>
      <c r="J574" t="s">
        <v>3752</v>
      </c>
      <c r="K574" t="s">
        <v>6</v>
      </c>
      <c r="L574" t="s">
        <v>675</v>
      </c>
    </row>
    <row r="575" spans="1:12" x14ac:dyDescent="0.35">
      <c r="A575" t="s">
        <v>3753</v>
      </c>
      <c r="B575" t="s">
        <v>3754</v>
      </c>
      <c r="C575" t="s">
        <v>3755</v>
      </c>
      <c r="D575" t="s">
        <v>3756</v>
      </c>
      <c r="E575">
        <v>10</v>
      </c>
      <c r="G575" t="s">
        <v>496</v>
      </c>
      <c r="H575" t="s">
        <v>3757</v>
      </c>
      <c r="I575">
        <v>2019</v>
      </c>
      <c r="J575" t="s">
        <v>3758</v>
      </c>
      <c r="K575" t="s">
        <v>6</v>
      </c>
      <c r="L575" t="s">
        <v>162</v>
      </c>
    </row>
    <row r="576" spans="1:12" x14ac:dyDescent="0.35">
      <c r="A576" t="s">
        <v>3759</v>
      </c>
      <c r="B576" t="s">
        <v>3760</v>
      </c>
      <c r="C576" t="s">
        <v>3761</v>
      </c>
      <c r="D576" t="s">
        <v>3762</v>
      </c>
      <c r="E576">
        <v>10</v>
      </c>
      <c r="F576">
        <v>9781467374521</v>
      </c>
      <c r="G576" t="s">
        <v>3763</v>
      </c>
      <c r="H576" t="s">
        <v>6</v>
      </c>
      <c r="I576">
        <v>2016</v>
      </c>
      <c r="J576" t="s">
        <v>3764</v>
      </c>
      <c r="K576" t="s">
        <v>6</v>
      </c>
      <c r="L576" t="s">
        <v>162</v>
      </c>
    </row>
    <row r="577" spans="1:12" x14ac:dyDescent="0.35">
      <c r="A577" t="s">
        <v>3765</v>
      </c>
      <c r="B577" t="s">
        <v>3766</v>
      </c>
      <c r="C577" t="s">
        <v>3767</v>
      </c>
      <c r="D577" t="s">
        <v>3768</v>
      </c>
      <c r="E577">
        <v>10</v>
      </c>
      <c r="F577">
        <v>9789898533401</v>
      </c>
      <c r="G577" t="s">
        <v>3769</v>
      </c>
      <c r="H577" t="s">
        <v>3770</v>
      </c>
      <c r="I577">
        <v>2015</v>
      </c>
      <c r="J577" t="s">
        <v>3771</v>
      </c>
      <c r="K577" t="s">
        <v>6</v>
      </c>
      <c r="L577" t="s">
        <v>162</v>
      </c>
    </row>
    <row r="578" spans="1:12" x14ac:dyDescent="0.35">
      <c r="A578" t="s">
        <v>3772</v>
      </c>
      <c r="B578" t="s">
        <v>3773</v>
      </c>
      <c r="C578" t="s">
        <v>3774</v>
      </c>
      <c r="D578" t="s">
        <v>3775</v>
      </c>
      <c r="E578">
        <v>10</v>
      </c>
      <c r="F578">
        <v>9780769537351</v>
      </c>
      <c r="G578" t="s">
        <v>3776</v>
      </c>
      <c r="H578" t="s">
        <v>3777</v>
      </c>
      <c r="I578">
        <v>2009</v>
      </c>
      <c r="J578" t="s">
        <v>3778</v>
      </c>
      <c r="K578" t="s">
        <v>6</v>
      </c>
      <c r="L578" t="s">
        <v>147</v>
      </c>
    </row>
    <row r="579" spans="1:12" x14ac:dyDescent="0.35">
      <c r="A579" t="s">
        <v>3779</v>
      </c>
      <c r="B579" t="s">
        <v>3780</v>
      </c>
      <c r="C579" t="s">
        <v>3781</v>
      </c>
      <c r="D579" t="s">
        <v>3782</v>
      </c>
      <c r="E579">
        <v>10</v>
      </c>
      <c r="F579">
        <v>9781467320054</v>
      </c>
      <c r="G579" t="s">
        <v>3783</v>
      </c>
      <c r="H579" t="s">
        <v>3784</v>
      </c>
      <c r="I579">
        <v>2012</v>
      </c>
      <c r="J579" t="s">
        <v>3785</v>
      </c>
      <c r="K579" t="s">
        <v>6</v>
      </c>
      <c r="L579" t="s">
        <v>1120</v>
      </c>
    </row>
    <row r="580" spans="1:12" x14ac:dyDescent="0.35">
      <c r="A580" t="s">
        <v>3786</v>
      </c>
      <c r="B580" t="s">
        <v>3787</v>
      </c>
      <c r="C580" t="s">
        <v>3788</v>
      </c>
      <c r="D580" t="s">
        <v>3789</v>
      </c>
      <c r="E580">
        <v>10</v>
      </c>
      <c r="F580">
        <v>9781911218098</v>
      </c>
      <c r="G580" t="s">
        <v>452</v>
      </c>
      <c r="H580" t="s">
        <v>2819</v>
      </c>
      <c r="I580">
        <v>2016</v>
      </c>
      <c r="J580" t="s">
        <v>3790</v>
      </c>
      <c r="K580" t="s">
        <v>6</v>
      </c>
      <c r="L580" t="s">
        <v>473</v>
      </c>
    </row>
    <row r="581" spans="1:12" x14ac:dyDescent="0.35">
      <c r="A581" t="s">
        <v>3791</v>
      </c>
      <c r="B581" t="s">
        <v>3792</v>
      </c>
      <c r="C581" t="s">
        <v>3793</v>
      </c>
      <c r="D581" t="s">
        <v>3794</v>
      </c>
      <c r="E581">
        <v>10</v>
      </c>
      <c r="F581">
        <v>9781912764716</v>
      </c>
      <c r="G581" t="s">
        <v>3795</v>
      </c>
      <c r="H581" t="s">
        <v>3796</v>
      </c>
      <c r="I581">
        <v>2020</v>
      </c>
      <c r="J581" t="s">
        <v>3797</v>
      </c>
      <c r="K581" t="s">
        <v>6</v>
      </c>
      <c r="L581" t="s">
        <v>162</v>
      </c>
    </row>
    <row r="582" spans="1:12" x14ac:dyDescent="0.35">
      <c r="A582" t="s">
        <v>3798</v>
      </c>
      <c r="B582" t="s">
        <v>3799</v>
      </c>
      <c r="C582" t="s">
        <v>3800</v>
      </c>
      <c r="D582" t="s">
        <v>3801</v>
      </c>
      <c r="E582">
        <v>10</v>
      </c>
      <c r="F582">
        <v>9781509054435</v>
      </c>
      <c r="G582" t="s">
        <v>3802</v>
      </c>
      <c r="H582" t="s">
        <v>3803</v>
      </c>
      <c r="I582">
        <v>2018</v>
      </c>
      <c r="J582" t="s">
        <v>3804</v>
      </c>
      <c r="K582" t="s">
        <v>6</v>
      </c>
      <c r="L582" t="s">
        <v>162</v>
      </c>
    </row>
    <row r="583" spans="1:12" x14ac:dyDescent="0.35">
      <c r="A583" t="s">
        <v>3805</v>
      </c>
      <c r="B583" t="s">
        <v>3806</v>
      </c>
      <c r="C583" t="s">
        <v>3807</v>
      </c>
      <c r="D583" t="s">
        <v>3808</v>
      </c>
      <c r="E583">
        <v>7</v>
      </c>
      <c r="F583">
        <v>9783642342912</v>
      </c>
      <c r="G583" t="s">
        <v>152</v>
      </c>
      <c r="H583" t="s">
        <v>3809</v>
      </c>
      <c r="I583">
        <v>2012</v>
      </c>
      <c r="J583" t="s">
        <v>3810</v>
      </c>
      <c r="K583" t="s">
        <v>6</v>
      </c>
      <c r="L583" t="s">
        <v>1120</v>
      </c>
    </row>
    <row r="584" spans="1:12" x14ac:dyDescent="0.35">
      <c r="A584" t="s">
        <v>3811</v>
      </c>
      <c r="B584" t="s">
        <v>3812</v>
      </c>
      <c r="C584" t="s">
        <v>3813</v>
      </c>
      <c r="D584" t="s">
        <v>3814</v>
      </c>
      <c r="E584">
        <v>10</v>
      </c>
      <c r="F584">
        <v>9781509025046</v>
      </c>
      <c r="G584" t="s">
        <v>3815</v>
      </c>
      <c r="H584" t="s">
        <v>3816</v>
      </c>
      <c r="I584">
        <v>2016</v>
      </c>
      <c r="J584" t="s">
        <v>3817</v>
      </c>
      <c r="K584" t="s">
        <v>6</v>
      </c>
      <c r="L584" t="s">
        <v>337</v>
      </c>
    </row>
    <row r="585" spans="1:12" x14ac:dyDescent="0.35">
      <c r="A585" t="s">
        <v>3818</v>
      </c>
      <c r="B585" t="s">
        <v>3819</v>
      </c>
      <c r="C585" t="s">
        <v>3820</v>
      </c>
      <c r="D585" t="s">
        <v>3821</v>
      </c>
      <c r="E585">
        <v>7</v>
      </c>
      <c r="G585" t="s">
        <v>261</v>
      </c>
      <c r="H585" t="s">
        <v>3822</v>
      </c>
      <c r="I585">
        <v>2016</v>
      </c>
      <c r="J585" t="s">
        <v>3823</v>
      </c>
      <c r="K585" t="s">
        <v>6</v>
      </c>
      <c r="L585" t="s">
        <v>636</v>
      </c>
    </row>
    <row r="586" spans="1:12" x14ac:dyDescent="0.35">
      <c r="A586" t="s">
        <v>3824</v>
      </c>
      <c r="B586" t="s">
        <v>3825</v>
      </c>
      <c r="C586" t="s">
        <v>3826</v>
      </c>
      <c r="D586" t="s">
        <v>3827</v>
      </c>
      <c r="E586">
        <v>7</v>
      </c>
      <c r="G586" t="s">
        <v>1510</v>
      </c>
      <c r="H586" t="s">
        <v>3828</v>
      </c>
      <c r="I586">
        <v>2013</v>
      </c>
      <c r="J586" t="s">
        <v>3829</v>
      </c>
      <c r="K586" t="s">
        <v>6</v>
      </c>
      <c r="L586" t="s">
        <v>3830</v>
      </c>
    </row>
    <row r="587" spans="1:12" x14ac:dyDescent="0.35">
      <c r="A587" t="s">
        <v>3831</v>
      </c>
      <c r="B587" t="s">
        <v>3832</v>
      </c>
      <c r="C587" t="s">
        <v>3833</v>
      </c>
      <c r="D587" t="s">
        <v>3834</v>
      </c>
      <c r="E587">
        <v>7</v>
      </c>
      <c r="G587" t="s">
        <v>152</v>
      </c>
      <c r="H587" t="s">
        <v>3835</v>
      </c>
      <c r="I587">
        <v>2010</v>
      </c>
      <c r="J587" t="s">
        <v>3836</v>
      </c>
      <c r="K587" t="s">
        <v>6</v>
      </c>
      <c r="L587" t="s">
        <v>256</v>
      </c>
    </row>
    <row r="588" spans="1:12" x14ac:dyDescent="0.35">
      <c r="A588" t="s">
        <v>3837</v>
      </c>
      <c r="B588" t="s">
        <v>3838</v>
      </c>
      <c r="C588" t="s">
        <v>3839</v>
      </c>
      <c r="D588" t="s">
        <v>3840</v>
      </c>
      <c r="E588">
        <v>7</v>
      </c>
      <c r="G588" t="s">
        <v>3841</v>
      </c>
      <c r="H588" t="s">
        <v>3842</v>
      </c>
      <c r="I588">
        <v>2014</v>
      </c>
      <c r="J588" t="s">
        <v>3843</v>
      </c>
      <c r="K588" t="s">
        <v>6</v>
      </c>
      <c r="L588" t="s">
        <v>1120</v>
      </c>
    </row>
    <row r="589" spans="1:12" x14ac:dyDescent="0.35">
      <c r="A589" t="s">
        <v>3844</v>
      </c>
      <c r="B589" t="s">
        <v>3845</v>
      </c>
      <c r="C589" t="s">
        <v>3846</v>
      </c>
      <c r="D589" t="s">
        <v>3847</v>
      </c>
      <c r="E589">
        <v>7</v>
      </c>
      <c r="G589" t="s">
        <v>3848</v>
      </c>
      <c r="H589" t="s">
        <v>3849</v>
      </c>
      <c r="I589">
        <v>2013</v>
      </c>
      <c r="J589" t="s">
        <v>3850</v>
      </c>
      <c r="K589" t="s">
        <v>6</v>
      </c>
      <c r="L589" t="s">
        <v>162</v>
      </c>
    </row>
    <row r="590" spans="1:12" x14ac:dyDescent="0.35">
      <c r="A590" t="s">
        <v>3851</v>
      </c>
      <c r="B590" t="s">
        <v>3852</v>
      </c>
      <c r="C590" t="s">
        <v>3853</v>
      </c>
      <c r="D590" t="s">
        <v>3854</v>
      </c>
      <c r="E590">
        <v>10</v>
      </c>
      <c r="F590">
        <v>9781450362245</v>
      </c>
      <c r="G590" t="s">
        <v>3855</v>
      </c>
      <c r="H590" t="s">
        <v>3856</v>
      </c>
      <c r="I590">
        <v>2019</v>
      </c>
      <c r="J590" t="s">
        <v>3857</v>
      </c>
      <c r="K590" t="s">
        <v>6</v>
      </c>
      <c r="L590" t="s">
        <v>3858</v>
      </c>
    </row>
    <row r="591" spans="1:12" x14ac:dyDescent="0.35">
      <c r="A591" t="s">
        <v>3859</v>
      </c>
      <c r="B591" t="s">
        <v>3860</v>
      </c>
      <c r="C591" t="s">
        <v>3861</v>
      </c>
      <c r="D591" t="s">
        <v>3862</v>
      </c>
      <c r="E591">
        <v>10</v>
      </c>
      <c r="F591">
        <v>9781479967957</v>
      </c>
      <c r="G591" t="s">
        <v>3863</v>
      </c>
      <c r="H591" t="s">
        <v>3864</v>
      </c>
      <c r="I591">
        <v>2014</v>
      </c>
      <c r="J591" t="s">
        <v>3865</v>
      </c>
      <c r="K591" t="s">
        <v>6</v>
      </c>
      <c r="L591" t="s">
        <v>256</v>
      </c>
    </row>
    <row r="592" spans="1:12" x14ac:dyDescent="0.35">
      <c r="A592" t="s">
        <v>3866</v>
      </c>
      <c r="B592" t="s">
        <v>3867</v>
      </c>
      <c r="C592" t="s">
        <v>3868</v>
      </c>
      <c r="D592" t="s">
        <v>3869</v>
      </c>
      <c r="E592">
        <v>7</v>
      </c>
      <c r="G592" t="s">
        <v>2175</v>
      </c>
      <c r="H592" t="s">
        <v>3870</v>
      </c>
      <c r="I592">
        <v>2009</v>
      </c>
      <c r="J592" t="s">
        <v>3871</v>
      </c>
      <c r="K592" t="s">
        <v>6</v>
      </c>
      <c r="L592" t="s">
        <v>155</v>
      </c>
    </row>
    <row r="593" spans="1:12" x14ac:dyDescent="0.35">
      <c r="A593" t="s">
        <v>3872</v>
      </c>
      <c r="B593" t="s">
        <v>3873</v>
      </c>
      <c r="C593" t="s">
        <v>3874</v>
      </c>
      <c r="D593" t="s">
        <v>3875</v>
      </c>
      <c r="E593">
        <v>10</v>
      </c>
      <c r="F593">
        <v>9781467329644</v>
      </c>
      <c r="G593" t="s">
        <v>3876</v>
      </c>
      <c r="H593" t="s">
        <v>3877</v>
      </c>
      <c r="I593">
        <v>2012</v>
      </c>
      <c r="J593" t="s">
        <v>3878</v>
      </c>
      <c r="K593" t="s">
        <v>6</v>
      </c>
      <c r="L593" t="s">
        <v>147</v>
      </c>
    </row>
    <row r="594" spans="1:12" x14ac:dyDescent="0.35">
      <c r="A594" t="s">
        <v>3879</v>
      </c>
      <c r="B594" t="s">
        <v>3880</v>
      </c>
      <c r="C594" t="s">
        <v>6</v>
      </c>
      <c r="D594" t="s">
        <v>3881</v>
      </c>
      <c r="E594">
        <v>10</v>
      </c>
      <c r="F594">
        <v>9781467397148</v>
      </c>
      <c r="G594" t="s">
        <v>2147</v>
      </c>
      <c r="H594" t="s">
        <v>3882</v>
      </c>
      <c r="I594">
        <v>2016</v>
      </c>
      <c r="J594" t="s">
        <v>3883</v>
      </c>
      <c r="K594" t="s">
        <v>6</v>
      </c>
      <c r="L594" t="s">
        <v>162</v>
      </c>
    </row>
    <row r="595" spans="1:12" x14ac:dyDescent="0.35">
      <c r="A595" t="s">
        <v>3884</v>
      </c>
      <c r="B595" t="s">
        <v>3885</v>
      </c>
      <c r="C595" t="s">
        <v>3886</v>
      </c>
      <c r="D595" t="s">
        <v>3887</v>
      </c>
      <c r="E595">
        <v>7</v>
      </c>
      <c r="G595" t="s">
        <v>3426</v>
      </c>
      <c r="H595" t="s">
        <v>6</v>
      </c>
      <c r="I595">
        <v>2020</v>
      </c>
      <c r="J595" t="s">
        <v>3888</v>
      </c>
      <c r="K595" t="s">
        <v>6</v>
      </c>
      <c r="L595" t="s">
        <v>162</v>
      </c>
    </row>
    <row r="596" spans="1:12" x14ac:dyDescent="0.35">
      <c r="A596" t="s">
        <v>3889</v>
      </c>
      <c r="B596" t="s">
        <v>3890</v>
      </c>
      <c r="C596" t="s">
        <v>3891</v>
      </c>
      <c r="D596" t="s">
        <v>3892</v>
      </c>
      <c r="E596">
        <v>10</v>
      </c>
      <c r="F596">
        <v>9781450375603</v>
      </c>
      <c r="G596" t="s">
        <v>194</v>
      </c>
      <c r="H596" t="s">
        <v>3893</v>
      </c>
      <c r="I596">
        <v>2020</v>
      </c>
      <c r="J596" t="s">
        <v>3894</v>
      </c>
      <c r="K596" t="s">
        <v>6</v>
      </c>
      <c r="L596" t="s">
        <v>217</v>
      </c>
    </row>
    <row r="597" spans="1:12" x14ac:dyDescent="0.35">
      <c r="A597" t="s">
        <v>3895</v>
      </c>
      <c r="B597" t="s">
        <v>3896</v>
      </c>
      <c r="C597" t="s">
        <v>3897</v>
      </c>
      <c r="D597" t="s">
        <v>3898</v>
      </c>
      <c r="E597">
        <v>7</v>
      </c>
      <c r="F597">
        <v>9783030497590</v>
      </c>
      <c r="G597" t="s">
        <v>152</v>
      </c>
      <c r="H597" t="s">
        <v>3899</v>
      </c>
      <c r="I597">
        <v>2020</v>
      </c>
      <c r="J597" t="s">
        <v>3900</v>
      </c>
      <c r="K597" t="s">
        <v>6</v>
      </c>
      <c r="L597" t="s">
        <v>162</v>
      </c>
    </row>
    <row r="598" spans="1:12" x14ac:dyDescent="0.35">
      <c r="A598" t="s">
        <v>3901</v>
      </c>
      <c r="B598" t="s">
        <v>3902</v>
      </c>
      <c r="C598" t="s">
        <v>3903</v>
      </c>
      <c r="D598" t="s">
        <v>3904</v>
      </c>
      <c r="E598">
        <v>10</v>
      </c>
      <c r="F598">
        <v>9789895465903</v>
      </c>
      <c r="G598" t="s">
        <v>3905</v>
      </c>
      <c r="H598" t="s">
        <v>6</v>
      </c>
      <c r="I598">
        <v>2020</v>
      </c>
      <c r="J598" t="s">
        <v>3906</v>
      </c>
      <c r="K598" t="s">
        <v>6</v>
      </c>
      <c r="L598" t="s">
        <v>147</v>
      </c>
    </row>
    <row r="599" spans="1:12" x14ac:dyDescent="0.35">
      <c r="A599" t="s">
        <v>3907</v>
      </c>
      <c r="B599" t="s">
        <v>3908</v>
      </c>
      <c r="C599" t="s">
        <v>3909</v>
      </c>
      <c r="D599" t="s">
        <v>3910</v>
      </c>
      <c r="E599">
        <v>7</v>
      </c>
      <c r="F599">
        <v>9783030293802</v>
      </c>
      <c r="G599" t="s">
        <v>152</v>
      </c>
      <c r="H599" t="s">
        <v>3911</v>
      </c>
      <c r="I599">
        <v>2019</v>
      </c>
      <c r="J599" t="s">
        <v>3912</v>
      </c>
      <c r="K599" t="s">
        <v>6</v>
      </c>
      <c r="L599" t="s">
        <v>1120</v>
      </c>
    </row>
    <row r="600" spans="1:12" x14ac:dyDescent="0.35">
      <c r="A600" t="s">
        <v>3913</v>
      </c>
      <c r="B600" t="s">
        <v>3914</v>
      </c>
      <c r="C600" t="s">
        <v>6</v>
      </c>
      <c r="D600" t="s">
        <v>3915</v>
      </c>
      <c r="E600">
        <v>7</v>
      </c>
      <c r="G600" t="s">
        <v>3916</v>
      </c>
      <c r="H600" t="s">
        <v>3917</v>
      </c>
      <c r="I600">
        <v>2019</v>
      </c>
      <c r="J600" t="s">
        <v>3918</v>
      </c>
      <c r="K600" t="s">
        <v>6</v>
      </c>
      <c r="L600" t="s">
        <v>217</v>
      </c>
    </row>
    <row r="601" spans="1:12" x14ac:dyDescent="0.35">
      <c r="A601" t="s">
        <v>3919</v>
      </c>
      <c r="B601" t="s">
        <v>3920</v>
      </c>
      <c r="C601" t="s">
        <v>3921</v>
      </c>
      <c r="D601" t="s">
        <v>3922</v>
      </c>
      <c r="E601">
        <v>7</v>
      </c>
      <c r="G601" t="s">
        <v>1999</v>
      </c>
      <c r="H601" t="s">
        <v>6</v>
      </c>
      <c r="I601">
        <v>2020</v>
      </c>
      <c r="J601" t="s">
        <v>3923</v>
      </c>
      <c r="K601" t="s">
        <v>6</v>
      </c>
      <c r="L601" t="s">
        <v>217</v>
      </c>
    </row>
    <row r="602" spans="1:12" x14ac:dyDescent="0.35">
      <c r="A602" t="s">
        <v>3924</v>
      </c>
      <c r="B602" t="s">
        <v>3925</v>
      </c>
      <c r="C602" t="s">
        <v>3926</v>
      </c>
      <c r="D602" t="s">
        <v>3927</v>
      </c>
      <c r="E602">
        <v>10</v>
      </c>
      <c r="F602">
        <v>9781450380621</v>
      </c>
      <c r="G602" t="s">
        <v>1096</v>
      </c>
      <c r="H602" t="s">
        <v>3928</v>
      </c>
      <c r="I602">
        <v>2021</v>
      </c>
      <c r="J602" t="s">
        <v>3929</v>
      </c>
      <c r="K602" t="s">
        <v>6</v>
      </c>
      <c r="L602" t="s">
        <v>162</v>
      </c>
    </row>
    <row r="603" spans="1:12" x14ac:dyDescent="0.35">
      <c r="A603" t="s">
        <v>3930</v>
      </c>
      <c r="B603" t="s">
        <v>3931</v>
      </c>
      <c r="C603" t="s">
        <v>3932</v>
      </c>
      <c r="D603" t="s">
        <v>3933</v>
      </c>
      <c r="E603">
        <v>10</v>
      </c>
      <c r="F603">
        <v>9781728147468</v>
      </c>
      <c r="G603" t="s">
        <v>3934</v>
      </c>
      <c r="H603" t="s">
        <v>6</v>
      </c>
      <c r="I603">
        <v>2019</v>
      </c>
      <c r="J603" t="s">
        <v>3935</v>
      </c>
      <c r="K603" t="s">
        <v>6</v>
      </c>
      <c r="L603" t="s">
        <v>162</v>
      </c>
    </row>
    <row r="604" spans="1:12" x14ac:dyDescent="0.35">
      <c r="A604" t="s">
        <v>3936</v>
      </c>
      <c r="B604" t="s">
        <v>3937</v>
      </c>
      <c r="C604" t="s">
        <v>3938</v>
      </c>
      <c r="D604" t="s">
        <v>3939</v>
      </c>
      <c r="E604">
        <v>7</v>
      </c>
      <c r="G604" t="s">
        <v>144</v>
      </c>
      <c r="H604" t="s">
        <v>3940</v>
      </c>
      <c r="I604">
        <v>2015</v>
      </c>
      <c r="J604" t="s">
        <v>3941</v>
      </c>
      <c r="K604" t="s">
        <v>6</v>
      </c>
      <c r="L604" t="s">
        <v>3942</v>
      </c>
    </row>
    <row r="605" spans="1:12" x14ac:dyDescent="0.35">
      <c r="A605" t="s">
        <v>3943</v>
      </c>
      <c r="B605" t="s">
        <v>3944</v>
      </c>
      <c r="C605" t="s">
        <v>3945</v>
      </c>
      <c r="D605" t="s">
        <v>3946</v>
      </c>
      <c r="E605">
        <v>10</v>
      </c>
      <c r="F605">
        <v>9781509047086</v>
      </c>
      <c r="G605" t="s">
        <v>3947</v>
      </c>
      <c r="H605" t="s">
        <v>3948</v>
      </c>
      <c r="I605">
        <v>2017</v>
      </c>
      <c r="J605" t="s">
        <v>3949</v>
      </c>
      <c r="K605" t="s">
        <v>6</v>
      </c>
      <c r="L605" t="s">
        <v>162</v>
      </c>
    </row>
    <row r="606" spans="1:12" x14ac:dyDescent="0.35">
      <c r="A606" t="s">
        <v>3950</v>
      </c>
      <c r="B606" t="s">
        <v>3951</v>
      </c>
      <c r="C606" t="s">
        <v>3952</v>
      </c>
      <c r="D606" t="s">
        <v>3953</v>
      </c>
      <c r="E606">
        <v>10</v>
      </c>
      <c r="F606">
        <v>9781479919345</v>
      </c>
      <c r="G606" t="s">
        <v>3954</v>
      </c>
      <c r="H606" t="s">
        <v>3955</v>
      </c>
      <c r="I606">
        <v>2015</v>
      </c>
      <c r="J606" t="s">
        <v>3956</v>
      </c>
      <c r="K606" t="s">
        <v>6</v>
      </c>
      <c r="L606" t="s">
        <v>147</v>
      </c>
    </row>
    <row r="607" spans="1:12" x14ac:dyDescent="0.35">
      <c r="A607" t="s">
        <v>3957</v>
      </c>
      <c r="B607" t="s">
        <v>3958</v>
      </c>
      <c r="C607" t="s">
        <v>6</v>
      </c>
      <c r="D607" t="s">
        <v>3959</v>
      </c>
      <c r="E607">
        <v>7</v>
      </c>
      <c r="G607" t="s">
        <v>3960</v>
      </c>
      <c r="H607" t="s">
        <v>3961</v>
      </c>
      <c r="I607">
        <v>2019</v>
      </c>
      <c r="J607" t="s">
        <v>3962</v>
      </c>
      <c r="K607" t="s">
        <v>6</v>
      </c>
      <c r="L607" t="s">
        <v>703</v>
      </c>
    </row>
    <row r="608" spans="1:12" x14ac:dyDescent="0.35">
      <c r="A608" t="s">
        <v>3963</v>
      </c>
      <c r="B608" t="s">
        <v>3964</v>
      </c>
      <c r="C608" t="s">
        <v>3965</v>
      </c>
      <c r="D608" t="s">
        <v>3966</v>
      </c>
      <c r="E608">
        <v>10</v>
      </c>
      <c r="F608">
        <v>9781450322546</v>
      </c>
      <c r="G608" t="s">
        <v>308</v>
      </c>
      <c r="H608" t="s">
        <v>6</v>
      </c>
      <c r="I608">
        <v>2013</v>
      </c>
      <c r="J608" t="s">
        <v>3967</v>
      </c>
      <c r="K608" t="s">
        <v>6</v>
      </c>
      <c r="L608" t="s">
        <v>695</v>
      </c>
    </row>
    <row r="609" spans="1:12" x14ac:dyDescent="0.35">
      <c r="A609" t="s">
        <v>3968</v>
      </c>
      <c r="B609" t="s">
        <v>3969</v>
      </c>
      <c r="C609" t="s">
        <v>3970</v>
      </c>
      <c r="D609" t="s">
        <v>3971</v>
      </c>
      <c r="E609">
        <v>10</v>
      </c>
      <c r="F609">
        <v>9781728194660</v>
      </c>
      <c r="G609" t="s">
        <v>3972</v>
      </c>
      <c r="H609" t="s">
        <v>6</v>
      </c>
      <c r="I609">
        <v>2020</v>
      </c>
      <c r="J609" t="s">
        <v>3973</v>
      </c>
      <c r="K609" t="s">
        <v>6</v>
      </c>
      <c r="L609" t="s">
        <v>162</v>
      </c>
    </row>
    <row r="610" spans="1:12" x14ac:dyDescent="0.35">
      <c r="A610" t="s">
        <v>3974</v>
      </c>
      <c r="B610" t="s">
        <v>3975</v>
      </c>
      <c r="C610" t="s">
        <v>3976</v>
      </c>
      <c r="D610" t="s">
        <v>3977</v>
      </c>
      <c r="E610">
        <v>10</v>
      </c>
      <c r="F610">
        <v>9781450347631</v>
      </c>
      <c r="G610" t="s">
        <v>308</v>
      </c>
      <c r="H610" t="s">
        <v>6</v>
      </c>
      <c r="I610">
        <v>2016</v>
      </c>
      <c r="J610" t="s">
        <v>3978</v>
      </c>
      <c r="K610" t="s">
        <v>6</v>
      </c>
      <c r="L610" t="s">
        <v>162</v>
      </c>
    </row>
    <row r="611" spans="1:12" x14ac:dyDescent="0.35">
      <c r="A611" t="s">
        <v>3979</v>
      </c>
      <c r="B611" t="s">
        <v>3980</v>
      </c>
      <c r="C611" t="s">
        <v>3981</v>
      </c>
      <c r="D611" t="s">
        <v>3982</v>
      </c>
      <c r="E611">
        <v>10</v>
      </c>
      <c r="F611">
        <v>9781424462599</v>
      </c>
      <c r="G611" t="s">
        <v>1374</v>
      </c>
      <c r="H611" t="s">
        <v>3983</v>
      </c>
      <c r="I611">
        <v>2010</v>
      </c>
      <c r="J611" t="s">
        <v>3984</v>
      </c>
      <c r="K611" t="s">
        <v>6</v>
      </c>
      <c r="L611" t="s">
        <v>283</v>
      </c>
    </row>
    <row r="612" spans="1:12" x14ac:dyDescent="0.35">
      <c r="A612" t="s">
        <v>3985</v>
      </c>
      <c r="B612" t="s">
        <v>3986</v>
      </c>
      <c r="C612" t="s">
        <v>3987</v>
      </c>
      <c r="D612" t="s">
        <v>3988</v>
      </c>
      <c r="E612">
        <v>7</v>
      </c>
      <c r="G612" t="s">
        <v>152</v>
      </c>
      <c r="H612" t="s">
        <v>3989</v>
      </c>
      <c r="I612">
        <v>2011</v>
      </c>
      <c r="J612" t="s">
        <v>3990</v>
      </c>
      <c r="K612" t="s">
        <v>6</v>
      </c>
      <c r="L612" t="s">
        <v>480</v>
      </c>
    </row>
    <row r="613" spans="1:12" x14ac:dyDescent="0.35">
      <c r="A613" t="s">
        <v>3991</v>
      </c>
      <c r="B613" t="s">
        <v>3992</v>
      </c>
      <c r="C613" t="s">
        <v>3993</v>
      </c>
      <c r="D613" t="s">
        <v>3994</v>
      </c>
      <c r="E613">
        <v>10</v>
      </c>
      <c r="F613">
        <v>9781912764716</v>
      </c>
      <c r="G613" t="s">
        <v>3795</v>
      </c>
      <c r="H613" t="s">
        <v>3995</v>
      </c>
      <c r="I613">
        <v>2020</v>
      </c>
      <c r="J613" t="s">
        <v>3996</v>
      </c>
      <c r="K613" t="s">
        <v>6</v>
      </c>
      <c r="L613" t="s">
        <v>162</v>
      </c>
    </row>
    <row r="614" spans="1:12" x14ac:dyDescent="0.35">
      <c r="A614" t="s">
        <v>3991</v>
      </c>
      <c r="B614" t="s">
        <v>3997</v>
      </c>
      <c r="C614" t="s">
        <v>3993</v>
      </c>
      <c r="D614" t="s">
        <v>3994</v>
      </c>
      <c r="E614">
        <v>10</v>
      </c>
      <c r="F614">
        <v>9781912764716</v>
      </c>
      <c r="G614" t="s">
        <v>452</v>
      </c>
      <c r="H614" t="s">
        <v>3995</v>
      </c>
      <c r="I614">
        <v>2020</v>
      </c>
      <c r="J614" t="s">
        <v>3998</v>
      </c>
      <c r="K614" t="s">
        <v>6</v>
      </c>
      <c r="L614" t="s">
        <v>162</v>
      </c>
    </row>
    <row r="615" spans="1:12" x14ac:dyDescent="0.35">
      <c r="A615" t="s">
        <v>3999</v>
      </c>
      <c r="B615" t="s">
        <v>4000</v>
      </c>
      <c r="C615" t="s">
        <v>4001</v>
      </c>
      <c r="D615" t="s">
        <v>4002</v>
      </c>
      <c r="E615">
        <v>10</v>
      </c>
      <c r="F615">
        <v>9789897584213</v>
      </c>
      <c r="G615" t="s">
        <v>4003</v>
      </c>
      <c r="H615" t="s">
        <v>4004</v>
      </c>
      <c r="I615">
        <v>2020</v>
      </c>
      <c r="J615" t="s">
        <v>4005</v>
      </c>
      <c r="K615" t="s">
        <v>6</v>
      </c>
      <c r="L615" t="s">
        <v>217</v>
      </c>
    </row>
    <row r="616" spans="1:12" x14ac:dyDescent="0.35">
      <c r="A616" t="s">
        <v>4006</v>
      </c>
      <c r="B616" t="s">
        <v>4007</v>
      </c>
      <c r="C616" t="s">
        <v>4008</v>
      </c>
      <c r="D616" t="s">
        <v>4009</v>
      </c>
      <c r="E616">
        <v>10</v>
      </c>
      <c r="F616">
        <v>9781728101378</v>
      </c>
      <c r="G616" t="s">
        <v>4010</v>
      </c>
      <c r="H616" t="s">
        <v>6</v>
      </c>
      <c r="I616">
        <v>2019</v>
      </c>
      <c r="J616" t="s">
        <v>4011</v>
      </c>
      <c r="K616" t="s">
        <v>6</v>
      </c>
      <c r="L616" t="s">
        <v>162</v>
      </c>
    </row>
    <row r="617" spans="1:12" x14ac:dyDescent="0.35">
      <c r="A617" t="s">
        <v>4012</v>
      </c>
      <c r="B617" t="s">
        <v>4013</v>
      </c>
      <c r="C617" t="s">
        <v>4014</v>
      </c>
      <c r="D617" t="s">
        <v>4015</v>
      </c>
      <c r="E617">
        <v>7</v>
      </c>
      <c r="F617">
        <v>9783030700058</v>
      </c>
      <c r="G617" t="s">
        <v>866</v>
      </c>
      <c r="H617" t="s">
        <v>4016</v>
      </c>
      <c r="I617">
        <v>2021</v>
      </c>
      <c r="J617" t="s">
        <v>4017</v>
      </c>
      <c r="K617" t="s">
        <v>6</v>
      </c>
      <c r="L617" t="s">
        <v>162</v>
      </c>
    </row>
    <row r="618" spans="1:12" x14ac:dyDescent="0.35">
      <c r="A618" t="s">
        <v>4018</v>
      </c>
      <c r="B618" t="s">
        <v>4019</v>
      </c>
      <c r="C618" t="s">
        <v>4020</v>
      </c>
      <c r="D618" t="s">
        <v>4021</v>
      </c>
      <c r="E618">
        <v>10</v>
      </c>
      <c r="F618">
        <v>9781450388078</v>
      </c>
      <c r="G618" t="s">
        <v>194</v>
      </c>
      <c r="H618" t="s">
        <v>6</v>
      </c>
      <c r="I618">
        <v>2020</v>
      </c>
      <c r="J618" t="s">
        <v>4022</v>
      </c>
      <c r="K618" t="s">
        <v>6</v>
      </c>
      <c r="L618" t="s">
        <v>162</v>
      </c>
    </row>
    <row r="619" spans="1:12" x14ac:dyDescent="0.35">
      <c r="A619" t="s">
        <v>4023</v>
      </c>
      <c r="B619" t="s">
        <v>4024</v>
      </c>
      <c r="C619" t="s">
        <v>4025</v>
      </c>
      <c r="D619" t="s">
        <v>4026</v>
      </c>
      <c r="E619">
        <v>7</v>
      </c>
      <c r="G619" t="s">
        <v>4027</v>
      </c>
      <c r="H619" t="s">
        <v>4028</v>
      </c>
      <c r="I619">
        <v>2016</v>
      </c>
      <c r="J619" t="s">
        <v>4029</v>
      </c>
      <c r="K619" t="s">
        <v>6</v>
      </c>
      <c r="L619" t="s">
        <v>984</v>
      </c>
    </row>
    <row r="620" spans="1:12" x14ac:dyDescent="0.35">
      <c r="A620" t="s">
        <v>4030</v>
      </c>
      <c r="B620" t="s">
        <v>4031</v>
      </c>
      <c r="C620" t="s">
        <v>4032</v>
      </c>
      <c r="D620" t="s">
        <v>4033</v>
      </c>
      <c r="E620">
        <v>7</v>
      </c>
      <c r="G620" t="s">
        <v>4034</v>
      </c>
      <c r="H620" t="s">
        <v>6</v>
      </c>
      <c r="I620">
        <v>2016</v>
      </c>
      <c r="J620" t="s">
        <v>4035</v>
      </c>
      <c r="K620" t="s">
        <v>6</v>
      </c>
      <c r="L620" t="s">
        <v>256</v>
      </c>
    </row>
    <row r="621" spans="1:12" x14ac:dyDescent="0.35">
      <c r="A621" t="s">
        <v>4036</v>
      </c>
      <c r="B621" t="s">
        <v>4037</v>
      </c>
      <c r="C621" t="s">
        <v>6</v>
      </c>
      <c r="D621" t="s">
        <v>4038</v>
      </c>
      <c r="E621">
        <v>7</v>
      </c>
      <c r="G621" t="s">
        <v>4039</v>
      </c>
      <c r="H621" t="s">
        <v>4040</v>
      </c>
      <c r="I621">
        <v>2019</v>
      </c>
      <c r="J621" t="s">
        <v>4041</v>
      </c>
      <c r="K621" t="s">
        <v>6</v>
      </c>
      <c r="L621" t="s">
        <v>162</v>
      </c>
    </row>
    <row r="622" spans="1:12" x14ac:dyDescent="0.35">
      <c r="A622" t="s">
        <v>4042</v>
      </c>
      <c r="B622" t="s">
        <v>4043</v>
      </c>
      <c r="C622" t="s">
        <v>4044</v>
      </c>
      <c r="D622" t="s">
        <v>4045</v>
      </c>
      <c r="E622">
        <v>7</v>
      </c>
      <c r="G622" t="s">
        <v>144</v>
      </c>
      <c r="H622" t="s">
        <v>4046</v>
      </c>
      <c r="I622">
        <v>2020</v>
      </c>
      <c r="J622" t="s">
        <v>4047</v>
      </c>
      <c r="K622" t="s">
        <v>6</v>
      </c>
      <c r="L622" t="s">
        <v>283</v>
      </c>
    </row>
    <row r="623" spans="1:12" x14ac:dyDescent="0.35">
      <c r="A623" t="s">
        <v>4048</v>
      </c>
      <c r="B623" t="s">
        <v>4049</v>
      </c>
      <c r="C623" t="s">
        <v>4050</v>
      </c>
      <c r="D623" t="s">
        <v>4051</v>
      </c>
      <c r="E623">
        <v>10</v>
      </c>
      <c r="F623">
        <v>9781509043729</v>
      </c>
      <c r="G623" t="s">
        <v>4052</v>
      </c>
      <c r="H623" t="s">
        <v>4053</v>
      </c>
      <c r="I623">
        <v>2017</v>
      </c>
      <c r="J623" t="s">
        <v>4054</v>
      </c>
      <c r="K623" t="s">
        <v>6</v>
      </c>
      <c r="L623" t="s">
        <v>162</v>
      </c>
    </row>
    <row r="624" spans="1:12" x14ac:dyDescent="0.35">
      <c r="A624" t="s">
        <v>4055</v>
      </c>
      <c r="B624" t="s">
        <v>4056</v>
      </c>
      <c r="C624" t="s">
        <v>4057</v>
      </c>
      <c r="D624" t="s">
        <v>4058</v>
      </c>
      <c r="E624">
        <v>10</v>
      </c>
      <c r="F624">
        <v>9781665404266</v>
      </c>
      <c r="G624" t="s">
        <v>4059</v>
      </c>
      <c r="H624" t="s">
        <v>4060</v>
      </c>
      <c r="I624">
        <v>2021</v>
      </c>
      <c r="J624" t="s">
        <v>4061</v>
      </c>
      <c r="K624" t="s">
        <v>6</v>
      </c>
      <c r="L624" t="s">
        <v>162</v>
      </c>
    </row>
    <row r="625" spans="1:12" x14ac:dyDescent="0.35">
      <c r="A625" t="s">
        <v>4062</v>
      </c>
      <c r="B625" t="s">
        <v>4063</v>
      </c>
      <c r="C625" t="s">
        <v>4064</v>
      </c>
      <c r="D625" t="s">
        <v>4065</v>
      </c>
      <c r="E625">
        <v>7</v>
      </c>
      <c r="G625" t="s">
        <v>1386</v>
      </c>
      <c r="H625" t="s">
        <v>4066</v>
      </c>
      <c r="I625">
        <v>2016</v>
      </c>
      <c r="J625" t="s">
        <v>4067</v>
      </c>
      <c r="K625" t="s">
        <v>6</v>
      </c>
      <c r="L625" t="s">
        <v>217</v>
      </c>
    </row>
    <row r="626" spans="1:12" x14ac:dyDescent="0.35">
      <c r="A626" t="s">
        <v>4068</v>
      </c>
      <c r="B626" t="s">
        <v>4069</v>
      </c>
      <c r="C626" t="s">
        <v>4070</v>
      </c>
      <c r="D626" t="s">
        <v>4071</v>
      </c>
      <c r="E626">
        <v>10</v>
      </c>
      <c r="F626">
        <v>9781450381765</v>
      </c>
      <c r="G626" t="s">
        <v>4072</v>
      </c>
      <c r="H626" t="s">
        <v>4073</v>
      </c>
      <c r="I626">
        <v>2020</v>
      </c>
      <c r="J626" t="s">
        <v>4074</v>
      </c>
      <c r="K626" t="s">
        <v>6</v>
      </c>
      <c r="L626" t="s">
        <v>217</v>
      </c>
    </row>
    <row r="627" spans="1:12" x14ac:dyDescent="0.35">
      <c r="A627" t="s">
        <v>4075</v>
      </c>
      <c r="B627" t="s">
        <v>4076</v>
      </c>
      <c r="C627" t="s">
        <v>4077</v>
      </c>
      <c r="D627" t="s">
        <v>4078</v>
      </c>
      <c r="E627">
        <v>10</v>
      </c>
      <c r="F627">
        <v>9781467362634</v>
      </c>
      <c r="G627" t="s">
        <v>349</v>
      </c>
      <c r="H627" t="s">
        <v>4079</v>
      </c>
      <c r="I627">
        <v>2013</v>
      </c>
      <c r="J627" t="s">
        <v>4080</v>
      </c>
      <c r="K627" t="s">
        <v>6</v>
      </c>
      <c r="L627" t="s">
        <v>256</v>
      </c>
    </row>
    <row r="628" spans="1:12" x14ac:dyDescent="0.35">
      <c r="A628" t="s">
        <v>4081</v>
      </c>
      <c r="B628" t="s">
        <v>4082</v>
      </c>
      <c r="C628" t="s">
        <v>4083</v>
      </c>
      <c r="D628" t="s">
        <v>4084</v>
      </c>
      <c r="E628">
        <v>10</v>
      </c>
      <c r="F628">
        <v>9781450327466</v>
      </c>
      <c r="G628" t="s">
        <v>308</v>
      </c>
      <c r="H628" t="s">
        <v>6</v>
      </c>
      <c r="I628">
        <v>2014</v>
      </c>
      <c r="J628" t="s">
        <v>4085</v>
      </c>
      <c r="K628" t="s">
        <v>6</v>
      </c>
      <c r="L628" t="s">
        <v>703</v>
      </c>
    </row>
    <row r="629" spans="1:12" x14ac:dyDescent="0.35">
      <c r="A629" t="s">
        <v>4086</v>
      </c>
      <c r="B629" t="s">
        <v>4087</v>
      </c>
      <c r="C629" t="s">
        <v>4088</v>
      </c>
      <c r="D629" t="s">
        <v>4089</v>
      </c>
      <c r="E629">
        <v>10</v>
      </c>
      <c r="F629">
        <v>9781450371766</v>
      </c>
      <c r="G629" t="s">
        <v>194</v>
      </c>
      <c r="H629" t="s">
        <v>6</v>
      </c>
      <c r="I629">
        <v>2019</v>
      </c>
      <c r="J629" t="s">
        <v>4090</v>
      </c>
      <c r="K629" t="s">
        <v>6</v>
      </c>
      <c r="L629" t="s">
        <v>217</v>
      </c>
    </row>
    <row r="630" spans="1:12" x14ac:dyDescent="0.35">
      <c r="A630" t="s">
        <v>4091</v>
      </c>
      <c r="B630" t="s">
        <v>4092</v>
      </c>
      <c r="C630" t="s">
        <v>6</v>
      </c>
      <c r="D630" t="s">
        <v>4093</v>
      </c>
      <c r="E630">
        <v>7</v>
      </c>
      <c r="G630" t="s">
        <v>4094</v>
      </c>
      <c r="H630" t="s">
        <v>4095</v>
      </c>
      <c r="I630">
        <v>2013</v>
      </c>
      <c r="J630" t="s">
        <v>4096</v>
      </c>
      <c r="K630" t="s">
        <v>6</v>
      </c>
      <c r="L630" t="s">
        <v>4097</v>
      </c>
    </row>
    <row r="631" spans="1:12" x14ac:dyDescent="0.35">
      <c r="A631" t="s">
        <v>4098</v>
      </c>
      <c r="B631" t="s">
        <v>4099</v>
      </c>
      <c r="C631" t="s">
        <v>4100</v>
      </c>
      <c r="D631" t="s">
        <v>4101</v>
      </c>
      <c r="E631">
        <v>10</v>
      </c>
      <c r="F631">
        <v>9781538663042</v>
      </c>
      <c r="G631" t="s">
        <v>3708</v>
      </c>
      <c r="H631" t="s">
        <v>4102</v>
      </c>
      <c r="I631">
        <v>2018</v>
      </c>
      <c r="J631" t="s">
        <v>4103</v>
      </c>
      <c r="K631" t="s">
        <v>6</v>
      </c>
      <c r="L631" t="s">
        <v>283</v>
      </c>
    </row>
    <row r="632" spans="1:12" x14ac:dyDescent="0.35">
      <c r="A632" t="s">
        <v>4104</v>
      </c>
      <c r="B632" t="s">
        <v>4105</v>
      </c>
      <c r="C632" t="s">
        <v>4106</v>
      </c>
      <c r="D632" t="s">
        <v>4107</v>
      </c>
      <c r="E632">
        <v>10</v>
      </c>
      <c r="G632" t="s">
        <v>496</v>
      </c>
      <c r="H632" t="s">
        <v>6</v>
      </c>
      <c r="I632">
        <v>2018</v>
      </c>
      <c r="J632" t="s">
        <v>4108</v>
      </c>
      <c r="K632" t="s">
        <v>6</v>
      </c>
      <c r="L632" t="s">
        <v>162</v>
      </c>
    </row>
    <row r="633" spans="1:12" x14ac:dyDescent="0.35">
      <c r="A633" t="s">
        <v>4109</v>
      </c>
      <c r="B633" t="s">
        <v>4110</v>
      </c>
      <c r="C633" t="s">
        <v>4111</v>
      </c>
      <c r="D633" t="s">
        <v>4112</v>
      </c>
      <c r="E633">
        <v>7</v>
      </c>
      <c r="G633" t="s">
        <v>4113</v>
      </c>
      <c r="H633" t="s">
        <v>4114</v>
      </c>
      <c r="I633">
        <v>2017</v>
      </c>
      <c r="J633" t="s">
        <v>4115</v>
      </c>
      <c r="K633" t="s">
        <v>6</v>
      </c>
      <c r="L633" t="s">
        <v>703</v>
      </c>
    </row>
    <row r="634" spans="1:12" x14ac:dyDescent="0.35">
      <c r="A634" t="s">
        <v>4116</v>
      </c>
      <c r="B634" t="s">
        <v>4117</v>
      </c>
      <c r="C634" t="s">
        <v>4118</v>
      </c>
      <c r="D634" t="s">
        <v>4119</v>
      </c>
      <c r="E634">
        <v>10</v>
      </c>
      <c r="F634">
        <v>9789532330427</v>
      </c>
      <c r="G634" t="s">
        <v>4120</v>
      </c>
      <c r="H634" t="s">
        <v>4121</v>
      </c>
      <c r="I634">
        <v>2009</v>
      </c>
      <c r="J634" t="s">
        <v>4122</v>
      </c>
      <c r="K634" t="s">
        <v>6</v>
      </c>
      <c r="L634" t="s">
        <v>162</v>
      </c>
    </row>
    <row r="635" spans="1:12" x14ac:dyDescent="0.35">
      <c r="A635" t="s">
        <v>4123</v>
      </c>
      <c r="B635" t="s">
        <v>4124</v>
      </c>
      <c r="C635" t="s">
        <v>4125</v>
      </c>
      <c r="D635" t="s">
        <v>4126</v>
      </c>
      <c r="E635">
        <v>7</v>
      </c>
      <c r="G635" t="s">
        <v>4127</v>
      </c>
      <c r="H635" t="s">
        <v>4128</v>
      </c>
      <c r="I635">
        <v>2015</v>
      </c>
      <c r="J635" t="s">
        <v>4129</v>
      </c>
      <c r="K635" t="s">
        <v>6</v>
      </c>
      <c r="L635" t="s">
        <v>162</v>
      </c>
    </row>
    <row r="636" spans="1:12" x14ac:dyDescent="0.35">
      <c r="A636" t="s">
        <v>4130</v>
      </c>
      <c r="B636" t="s">
        <v>4131</v>
      </c>
      <c r="C636" t="s">
        <v>4132</v>
      </c>
      <c r="D636" t="s">
        <v>4133</v>
      </c>
      <c r="E636">
        <v>10</v>
      </c>
      <c r="F636">
        <v>9789898533524</v>
      </c>
      <c r="G636" t="s">
        <v>4134</v>
      </c>
      <c r="H636" t="s">
        <v>4135</v>
      </c>
      <c r="I636">
        <v>2016</v>
      </c>
      <c r="J636" t="s">
        <v>4136</v>
      </c>
      <c r="K636" t="s">
        <v>6</v>
      </c>
      <c r="L636" t="s">
        <v>162</v>
      </c>
    </row>
    <row r="637" spans="1:12" x14ac:dyDescent="0.35">
      <c r="A637" t="s">
        <v>4137</v>
      </c>
      <c r="B637" t="s">
        <v>4138</v>
      </c>
      <c r="C637" t="s">
        <v>4139</v>
      </c>
      <c r="D637" t="s">
        <v>4140</v>
      </c>
      <c r="E637">
        <v>10</v>
      </c>
      <c r="F637">
        <v>9781911218562</v>
      </c>
      <c r="G637" t="s">
        <v>1883</v>
      </c>
      <c r="H637" t="s">
        <v>4141</v>
      </c>
      <c r="I637">
        <v>2017</v>
      </c>
      <c r="J637" t="s">
        <v>4142</v>
      </c>
      <c r="K637" t="s">
        <v>6</v>
      </c>
      <c r="L637" t="s">
        <v>162</v>
      </c>
    </row>
    <row r="638" spans="1:12" x14ac:dyDescent="0.35">
      <c r="A638" t="s">
        <v>4143</v>
      </c>
      <c r="B638" t="s">
        <v>4144</v>
      </c>
      <c r="C638" t="s">
        <v>4145</v>
      </c>
      <c r="D638" t="s">
        <v>4146</v>
      </c>
      <c r="E638">
        <v>10</v>
      </c>
      <c r="F638">
        <v>9781728184326</v>
      </c>
      <c r="G638" t="s">
        <v>388</v>
      </c>
      <c r="H638" t="s">
        <v>4147</v>
      </c>
      <c r="I638">
        <v>2020</v>
      </c>
      <c r="J638" t="s">
        <v>4148</v>
      </c>
      <c r="K638" t="s">
        <v>6</v>
      </c>
      <c r="L638" t="s">
        <v>162</v>
      </c>
    </row>
    <row r="639" spans="1:12" x14ac:dyDescent="0.35">
      <c r="A639" t="s">
        <v>4149</v>
      </c>
      <c r="B639" t="s">
        <v>4150</v>
      </c>
      <c r="C639" t="s">
        <v>4151</v>
      </c>
      <c r="D639" t="s">
        <v>4152</v>
      </c>
      <c r="E639">
        <v>10</v>
      </c>
      <c r="G639" t="s">
        <v>4153</v>
      </c>
      <c r="H639" t="s">
        <v>2706</v>
      </c>
      <c r="I639">
        <v>2016</v>
      </c>
      <c r="J639" t="s">
        <v>4154</v>
      </c>
      <c r="K639" t="s">
        <v>6</v>
      </c>
      <c r="L639" t="s">
        <v>162</v>
      </c>
    </row>
    <row r="640" spans="1:12" x14ac:dyDescent="0.35">
      <c r="A640" t="s">
        <v>4155</v>
      </c>
      <c r="B640" t="s">
        <v>4156</v>
      </c>
      <c r="C640" t="s">
        <v>4157</v>
      </c>
      <c r="D640" t="s">
        <v>4158</v>
      </c>
      <c r="E640">
        <v>7</v>
      </c>
      <c r="G640" t="s">
        <v>261</v>
      </c>
      <c r="H640" t="s">
        <v>6</v>
      </c>
      <c r="I640">
        <v>2020</v>
      </c>
      <c r="J640" t="s">
        <v>4159</v>
      </c>
      <c r="K640" t="s">
        <v>6</v>
      </c>
      <c r="L640" t="s">
        <v>155</v>
      </c>
    </row>
    <row r="641" spans="1:12" x14ac:dyDescent="0.35">
      <c r="A641" t="s">
        <v>4160</v>
      </c>
      <c r="B641" t="s">
        <v>4161</v>
      </c>
      <c r="C641" t="s">
        <v>4162</v>
      </c>
      <c r="D641" t="s">
        <v>4163</v>
      </c>
      <c r="E641">
        <v>7</v>
      </c>
      <c r="G641" t="s">
        <v>261</v>
      </c>
      <c r="H641" t="s">
        <v>6</v>
      </c>
      <c r="I641">
        <v>2019</v>
      </c>
      <c r="J641" t="s">
        <v>4164</v>
      </c>
      <c r="K641" t="s">
        <v>6</v>
      </c>
      <c r="L641" t="s">
        <v>147</v>
      </c>
    </row>
    <row r="642" spans="1:12" x14ac:dyDescent="0.35">
      <c r="A642" t="s">
        <v>4165</v>
      </c>
      <c r="B642" t="s">
        <v>4166</v>
      </c>
      <c r="C642" t="s">
        <v>4167</v>
      </c>
      <c r="D642" t="s">
        <v>4168</v>
      </c>
      <c r="E642">
        <v>7</v>
      </c>
      <c r="G642" t="s">
        <v>1691</v>
      </c>
      <c r="H642" t="s">
        <v>3340</v>
      </c>
      <c r="I642">
        <v>2020</v>
      </c>
      <c r="J642" t="s">
        <v>4169</v>
      </c>
      <c r="K642" t="s">
        <v>6</v>
      </c>
      <c r="L642" t="s">
        <v>217</v>
      </c>
    </row>
    <row r="643" spans="1:12" x14ac:dyDescent="0.35">
      <c r="A643" t="s">
        <v>4170</v>
      </c>
      <c r="B643" t="s">
        <v>4171</v>
      </c>
      <c r="C643" t="s">
        <v>4172</v>
      </c>
      <c r="D643" t="s">
        <v>4173</v>
      </c>
      <c r="E643">
        <v>10</v>
      </c>
      <c r="F643">
        <v>9781457716751</v>
      </c>
      <c r="G643" t="s">
        <v>4174</v>
      </c>
      <c r="H643" t="s">
        <v>4175</v>
      </c>
      <c r="I643">
        <v>2011</v>
      </c>
      <c r="J643" t="s">
        <v>4176</v>
      </c>
      <c r="K643" t="s">
        <v>6</v>
      </c>
      <c r="L643" t="s">
        <v>4177</v>
      </c>
    </row>
    <row r="644" spans="1:12" x14ac:dyDescent="0.35">
      <c r="A644" t="s">
        <v>4178</v>
      </c>
      <c r="B644" t="s">
        <v>4179</v>
      </c>
      <c r="C644" t="s">
        <v>4180</v>
      </c>
      <c r="D644" t="s">
        <v>4181</v>
      </c>
      <c r="E644">
        <v>7</v>
      </c>
      <c r="F644">
        <v>9783319439549</v>
      </c>
      <c r="G644" t="s">
        <v>152</v>
      </c>
      <c r="H644" t="s">
        <v>1148</v>
      </c>
      <c r="I644">
        <v>2016</v>
      </c>
      <c r="J644" t="s">
        <v>4182</v>
      </c>
      <c r="K644" t="s">
        <v>6</v>
      </c>
      <c r="L644" t="s">
        <v>1120</v>
      </c>
    </row>
    <row r="645" spans="1:12" x14ac:dyDescent="0.35">
      <c r="A645" t="s">
        <v>4183</v>
      </c>
      <c r="B645" t="s">
        <v>4184</v>
      </c>
      <c r="C645" t="s">
        <v>4185</v>
      </c>
      <c r="D645" t="s">
        <v>4186</v>
      </c>
      <c r="E645">
        <v>7</v>
      </c>
      <c r="G645" t="s">
        <v>3620</v>
      </c>
      <c r="H645" t="s">
        <v>4187</v>
      </c>
      <c r="I645">
        <v>2020</v>
      </c>
      <c r="J645" t="s">
        <v>4188</v>
      </c>
      <c r="K645" t="s">
        <v>6</v>
      </c>
      <c r="L645" t="s">
        <v>703</v>
      </c>
    </row>
    <row r="646" spans="1:12" x14ac:dyDescent="0.35">
      <c r="A646" t="s">
        <v>4189</v>
      </c>
      <c r="B646" t="s">
        <v>4190</v>
      </c>
      <c r="C646" t="s">
        <v>4191</v>
      </c>
      <c r="D646" t="s">
        <v>4192</v>
      </c>
      <c r="E646">
        <v>7</v>
      </c>
      <c r="F646">
        <v>9783319121567</v>
      </c>
      <c r="G646" t="s">
        <v>152</v>
      </c>
      <c r="H646" t="s">
        <v>4193</v>
      </c>
      <c r="I646">
        <v>2014</v>
      </c>
      <c r="J646" t="s">
        <v>4194</v>
      </c>
      <c r="K646" t="s">
        <v>6</v>
      </c>
      <c r="L646" t="s">
        <v>283</v>
      </c>
    </row>
    <row r="647" spans="1:12" x14ac:dyDescent="0.35">
      <c r="A647" t="s">
        <v>4195</v>
      </c>
      <c r="B647" t="s">
        <v>4196</v>
      </c>
      <c r="C647" t="s">
        <v>4197</v>
      </c>
      <c r="D647" t="s">
        <v>4198</v>
      </c>
      <c r="E647">
        <v>10</v>
      </c>
      <c r="F647">
        <v>9781479944286</v>
      </c>
      <c r="G647" t="s">
        <v>4199</v>
      </c>
      <c r="H647" t="s">
        <v>4200</v>
      </c>
      <c r="I647">
        <v>2014</v>
      </c>
      <c r="J647" t="s">
        <v>4201</v>
      </c>
      <c r="K647" t="s">
        <v>6</v>
      </c>
      <c r="L647" t="s">
        <v>4202</v>
      </c>
    </row>
    <row r="648" spans="1:12" x14ac:dyDescent="0.35">
      <c r="A648" t="s">
        <v>4203</v>
      </c>
      <c r="B648" t="s">
        <v>4204</v>
      </c>
      <c r="C648" t="s">
        <v>4205</v>
      </c>
      <c r="D648" t="s">
        <v>4206</v>
      </c>
      <c r="E648">
        <v>7</v>
      </c>
      <c r="G648" t="s">
        <v>1999</v>
      </c>
      <c r="H648" t="s">
        <v>4207</v>
      </c>
      <c r="I648">
        <v>2019</v>
      </c>
      <c r="J648" t="s">
        <v>4208</v>
      </c>
      <c r="K648" t="s">
        <v>6</v>
      </c>
      <c r="L648" t="s">
        <v>703</v>
      </c>
    </row>
    <row r="649" spans="1:12" x14ac:dyDescent="0.35">
      <c r="A649" t="s">
        <v>4209</v>
      </c>
      <c r="B649" t="s">
        <v>4210</v>
      </c>
      <c r="C649" t="s">
        <v>4211</v>
      </c>
      <c r="D649" t="s">
        <v>4212</v>
      </c>
      <c r="E649">
        <v>7</v>
      </c>
      <c r="G649" t="s">
        <v>1032</v>
      </c>
      <c r="H649" t="s">
        <v>4213</v>
      </c>
      <c r="I649">
        <v>2015</v>
      </c>
      <c r="J649" t="s">
        <v>4214</v>
      </c>
      <c r="K649" t="s">
        <v>6</v>
      </c>
      <c r="L649" t="s">
        <v>256</v>
      </c>
    </row>
    <row r="650" spans="1:12" x14ac:dyDescent="0.35">
      <c r="A650" t="s">
        <v>4215</v>
      </c>
      <c r="B650" t="s">
        <v>4216</v>
      </c>
      <c r="C650" t="s">
        <v>4217</v>
      </c>
      <c r="D650" t="s">
        <v>4218</v>
      </c>
      <c r="E650">
        <v>10</v>
      </c>
      <c r="G650" t="s">
        <v>496</v>
      </c>
      <c r="H650" t="s">
        <v>6</v>
      </c>
      <c r="I650">
        <v>2009</v>
      </c>
      <c r="J650" t="s">
        <v>4219</v>
      </c>
      <c r="K650" t="s">
        <v>6</v>
      </c>
      <c r="L650" t="s">
        <v>147</v>
      </c>
    </row>
    <row r="651" spans="1:12" x14ac:dyDescent="0.35">
      <c r="A651" t="s">
        <v>4220</v>
      </c>
      <c r="B651" t="s">
        <v>4221</v>
      </c>
      <c r="C651" t="s">
        <v>4222</v>
      </c>
      <c r="D651" t="s">
        <v>4223</v>
      </c>
      <c r="E651">
        <v>7</v>
      </c>
      <c r="G651" t="s">
        <v>152</v>
      </c>
      <c r="H651" t="s">
        <v>4224</v>
      </c>
      <c r="I651">
        <v>2009</v>
      </c>
      <c r="J651" t="s">
        <v>4225</v>
      </c>
      <c r="K651" t="s">
        <v>6</v>
      </c>
      <c r="L651" t="s">
        <v>537</v>
      </c>
    </row>
    <row r="652" spans="1:12" x14ac:dyDescent="0.35">
      <c r="A652" t="s">
        <v>4226</v>
      </c>
      <c r="B652" t="s">
        <v>4227</v>
      </c>
      <c r="C652" t="s">
        <v>4228</v>
      </c>
      <c r="D652" t="s">
        <v>4229</v>
      </c>
      <c r="E652">
        <v>7</v>
      </c>
      <c r="F652">
        <v>9783642237676</v>
      </c>
      <c r="G652" t="s">
        <v>152</v>
      </c>
      <c r="H652" t="s">
        <v>4230</v>
      </c>
      <c r="I652">
        <v>2011</v>
      </c>
      <c r="J652" t="s">
        <v>4231</v>
      </c>
      <c r="K652" t="s">
        <v>6</v>
      </c>
      <c r="L652" t="s">
        <v>256</v>
      </c>
    </row>
    <row r="653" spans="1:12" x14ac:dyDescent="0.35">
      <c r="A653" t="s">
        <v>4232</v>
      </c>
      <c r="B653" t="s">
        <v>6</v>
      </c>
      <c r="C653" t="s">
        <v>6</v>
      </c>
      <c r="D653" t="s">
        <v>4233</v>
      </c>
      <c r="E653">
        <v>10</v>
      </c>
      <c r="G653" t="s">
        <v>496</v>
      </c>
      <c r="H653" t="s">
        <v>4234</v>
      </c>
      <c r="I653">
        <v>2014</v>
      </c>
      <c r="J653" t="s">
        <v>4235</v>
      </c>
      <c r="K653" t="s">
        <v>6</v>
      </c>
      <c r="L653" t="s">
        <v>217</v>
      </c>
    </row>
    <row r="654" spans="1:12" x14ac:dyDescent="0.35">
      <c r="A654" t="s">
        <v>4236</v>
      </c>
      <c r="B654" t="s">
        <v>4237</v>
      </c>
      <c r="C654" t="s">
        <v>4238</v>
      </c>
      <c r="D654" t="s">
        <v>4233</v>
      </c>
      <c r="E654">
        <v>7</v>
      </c>
      <c r="G654" t="s">
        <v>261</v>
      </c>
      <c r="H654" t="s">
        <v>4239</v>
      </c>
      <c r="I654">
        <v>2014</v>
      </c>
      <c r="J654" t="s">
        <v>4240</v>
      </c>
      <c r="K654" t="s">
        <v>6</v>
      </c>
      <c r="L654" t="s">
        <v>1120</v>
      </c>
    </row>
    <row r="655" spans="1:12" x14ac:dyDescent="0.35">
      <c r="A655" t="s">
        <v>4241</v>
      </c>
      <c r="B655" t="s">
        <v>4242</v>
      </c>
      <c r="C655" t="s">
        <v>4243</v>
      </c>
      <c r="D655" t="s">
        <v>4244</v>
      </c>
      <c r="E655">
        <v>7</v>
      </c>
      <c r="G655" t="s">
        <v>542</v>
      </c>
      <c r="H655" t="s">
        <v>4245</v>
      </c>
      <c r="I655">
        <v>2021</v>
      </c>
      <c r="J655" t="s">
        <v>4246</v>
      </c>
      <c r="K655" t="s">
        <v>6</v>
      </c>
      <c r="L655" t="s">
        <v>162</v>
      </c>
    </row>
    <row r="656" spans="1:12" x14ac:dyDescent="0.35">
      <c r="A656" t="s">
        <v>4247</v>
      </c>
      <c r="B656" t="s">
        <v>4248</v>
      </c>
      <c r="C656" t="s">
        <v>4249</v>
      </c>
      <c r="D656" t="s">
        <v>4250</v>
      </c>
      <c r="E656">
        <v>10</v>
      </c>
      <c r="F656">
        <v>9781450376617</v>
      </c>
      <c r="G656" t="s">
        <v>194</v>
      </c>
      <c r="H656" t="s">
        <v>6</v>
      </c>
      <c r="I656">
        <v>2019</v>
      </c>
      <c r="J656" t="s">
        <v>4251</v>
      </c>
      <c r="K656" t="s">
        <v>6</v>
      </c>
      <c r="L656" t="s">
        <v>162</v>
      </c>
    </row>
    <row r="657" spans="1:12" x14ac:dyDescent="0.35">
      <c r="A657" t="s">
        <v>4252</v>
      </c>
      <c r="B657" t="s">
        <v>4253</v>
      </c>
      <c r="C657" t="s">
        <v>4254</v>
      </c>
      <c r="D657" t="s">
        <v>4255</v>
      </c>
      <c r="E657">
        <v>10</v>
      </c>
      <c r="F657">
        <v>9781538626665</v>
      </c>
      <c r="G657" t="s">
        <v>4256</v>
      </c>
      <c r="H657" t="s">
        <v>4257</v>
      </c>
      <c r="I657">
        <v>2018</v>
      </c>
      <c r="J657" t="s">
        <v>4258</v>
      </c>
      <c r="K657" t="s">
        <v>6</v>
      </c>
      <c r="L657" t="s">
        <v>256</v>
      </c>
    </row>
    <row r="658" spans="1:12" x14ac:dyDescent="0.35">
      <c r="A658" t="s">
        <v>4259</v>
      </c>
      <c r="B658" t="s">
        <v>4260</v>
      </c>
      <c r="C658" t="s">
        <v>4261</v>
      </c>
      <c r="D658" t="s">
        <v>4262</v>
      </c>
      <c r="E658">
        <v>10</v>
      </c>
      <c r="G658" t="s">
        <v>496</v>
      </c>
      <c r="H658" t="s">
        <v>6</v>
      </c>
      <c r="I658">
        <v>2018</v>
      </c>
      <c r="J658" t="s">
        <v>4263</v>
      </c>
      <c r="K658" t="s">
        <v>6</v>
      </c>
      <c r="L658" t="s">
        <v>162</v>
      </c>
    </row>
    <row r="659" spans="1:12" x14ac:dyDescent="0.35">
      <c r="A659" t="s">
        <v>4264</v>
      </c>
      <c r="B659" t="s">
        <v>4265</v>
      </c>
      <c r="C659" t="s">
        <v>4266</v>
      </c>
      <c r="D659" t="s">
        <v>4267</v>
      </c>
      <c r="E659">
        <v>7</v>
      </c>
      <c r="G659" t="s">
        <v>820</v>
      </c>
      <c r="H659" t="s">
        <v>4268</v>
      </c>
      <c r="I659">
        <v>2014</v>
      </c>
      <c r="J659" t="s">
        <v>4269</v>
      </c>
      <c r="K659" t="s">
        <v>6</v>
      </c>
      <c r="L659" t="s">
        <v>1369</v>
      </c>
    </row>
    <row r="660" spans="1:12" x14ac:dyDescent="0.35">
      <c r="A660" t="s">
        <v>4270</v>
      </c>
      <c r="B660" t="s">
        <v>4271</v>
      </c>
      <c r="C660" t="s">
        <v>4272</v>
      </c>
      <c r="D660" t="s">
        <v>4273</v>
      </c>
      <c r="E660">
        <v>10</v>
      </c>
      <c r="F660">
        <v>9781728141428</v>
      </c>
      <c r="G660" t="s">
        <v>4274</v>
      </c>
      <c r="H660" t="s">
        <v>6</v>
      </c>
      <c r="I660">
        <v>2020</v>
      </c>
      <c r="J660" t="s">
        <v>4275</v>
      </c>
      <c r="K660" t="s">
        <v>6</v>
      </c>
      <c r="L660" t="s">
        <v>162</v>
      </c>
    </row>
    <row r="661" spans="1:12" x14ac:dyDescent="0.35">
      <c r="A661" t="s">
        <v>4276</v>
      </c>
      <c r="B661" t="s">
        <v>4277</v>
      </c>
      <c r="C661" t="s">
        <v>4278</v>
      </c>
      <c r="D661" t="s">
        <v>4279</v>
      </c>
      <c r="E661">
        <v>10</v>
      </c>
      <c r="G661" t="s">
        <v>4280</v>
      </c>
      <c r="H661" t="s">
        <v>6</v>
      </c>
      <c r="I661">
        <v>2016</v>
      </c>
      <c r="J661" t="s">
        <v>4281</v>
      </c>
      <c r="K661" t="s">
        <v>6</v>
      </c>
      <c r="L661" t="s">
        <v>283</v>
      </c>
    </row>
    <row r="662" spans="1:12" x14ac:dyDescent="0.35">
      <c r="A662" t="s">
        <v>4282</v>
      </c>
      <c r="B662" t="s">
        <v>4283</v>
      </c>
      <c r="C662" t="s">
        <v>4284</v>
      </c>
      <c r="D662" t="s">
        <v>4285</v>
      </c>
      <c r="E662">
        <v>10</v>
      </c>
      <c r="F662">
        <v>9781450359719</v>
      </c>
      <c r="G662" t="s">
        <v>1310</v>
      </c>
      <c r="H662" t="s">
        <v>6</v>
      </c>
      <c r="I662">
        <v>2019</v>
      </c>
      <c r="J662" t="s">
        <v>4286</v>
      </c>
      <c r="K662" t="s">
        <v>6</v>
      </c>
      <c r="L662" t="s">
        <v>1120</v>
      </c>
    </row>
    <row r="663" spans="1:12" x14ac:dyDescent="0.35">
      <c r="A663" t="s">
        <v>4287</v>
      </c>
      <c r="B663" t="s">
        <v>4288</v>
      </c>
      <c r="C663" t="s">
        <v>4289</v>
      </c>
      <c r="D663" t="s">
        <v>4290</v>
      </c>
      <c r="E663">
        <v>7</v>
      </c>
      <c r="F663">
        <v>9783319279916</v>
      </c>
      <c r="G663" t="s">
        <v>152</v>
      </c>
      <c r="H663" t="s">
        <v>262</v>
      </c>
      <c r="I663">
        <v>2015</v>
      </c>
      <c r="J663" t="s">
        <v>4291</v>
      </c>
      <c r="K663" t="s">
        <v>6</v>
      </c>
      <c r="L663" t="s">
        <v>323</v>
      </c>
    </row>
    <row r="664" spans="1:12" x14ac:dyDescent="0.35">
      <c r="A664" t="s">
        <v>4292</v>
      </c>
      <c r="B664" t="s">
        <v>4293</v>
      </c>
      <c r="C664" t="s">
        <v>4294</v>
      </c>
      <c r="D664" t="s">
        <v>4295</v>
      </c>
      <c r="E664">
        <v>10</v>
      </c>
      <c r="F664">
        <v>9781467355452</v>
      </c>
      <c r="G664" t="s">
        <v>4296</v>
      </c>
      <c r="H664" t="s">
        <v>6</v>
      </c>
      <c r="I664">
        <v>2013</v>
      </c>
      <c r="J664" t="s">
        <v>4297</v>
      </c>
      <c r="K664" t="s">
        <v>6</v>
      </c>
      <c r="L664" t="s">
        <v>176</v>
      </c>
    </row>
    <row r="665" spans="1:12" x14ac:dyDescent="0.35">
      <c r="A665" t="s">
        <v>4298</v>
      </c>
      <c r="B665" t="s">
        <v>4299</v>
      </c>
      <c r="C665" t="s">
        <v>4300</v>
      </c>
      <c r="D665" t="s">
        <v>4301</v>
      </c>
      <c r="E665">
        <v>7</v>
      </c>
      <c r="F665">
        <v>9783319394015</v>
      </c>
      <c r="G665" t="s">
        <v>866</v>
      </c>
      <c r="H665" t="s">
        <v>4302</v>
      </c>
      <c r="I665">
        <v>2016</v>
      </c>
      <c r="J665" t="s">
        <v>4303</v>
      </c>
      <c r="K665" t="s">
        <v>6</v>
      </c>
      <c r="L665" t="s">
        <v>283</v>
      </c>
    </row>
    <row r="666" spans="1:12" x14ac:dyDescent="0.35">
      <c r="A666" t="s">
        <v>4304</v>
      </c>
      <c r="B666" t="s">
        <v>4305</v>
      </c>
      <c r="C666" t="s">
        <v>6</v>
      </c>
      <c r="D666" t="s">
        <v>4306</v>
      </c>
      <c r="E666">
        <v>7</v>
      </c>
      <c r="G666" t="s">
        <v>4307</v>
      </c>
      <c r="H666" t="s">
        <v>295</v>
      </c>
      <c r="I666">
        <v>2013</v>
      </c>
      <c r="J666" t="s">
        <v>4308</v>
      </c>
      <c r="K666" t="s">
        <v>6</v>
      </c>
      <c r="L666" t="s">
        <v>217</v>
      </c>
    </row>
    <row r="667" spans="1:12" x14ac:dyDescent="0.35">
      <c r="A667" t="s">
        <v>4309</v>
      </c>
      <c r="B667" t="s">
        <v>4310</v>
      </c>
      <c r="C667" t="s">
        <v>4311</v>
      </c>
      <c r="D667" t="s">
        <v>4312</v>
      </c>
      <c r="E667">
        <v>10</v>
      </c>
      <c r="F667">
        <v>9781479919345</v>
      </c>
      <c r="G667" t="s">
        <v>3954</v>
      </c>
      <c r="H667" t="s">
        <v>4313</v>
      </c>
      <c r="I667">
        <v>2015</v>
      </c>
      <c r="J667" t="s">
        <v>4314</v>
      </c>
      <c r="K667" t="s">
        <v>6</v>
      </c>
      <c r="L667" t="s">
        <v>573</v>
      </c>
    </row>
    <row r="668" spans="1:12" x14ac:dyDescent="0.35">
      <c r="A668" t="s">
        <v>4315</v>
      </c>
      <c r="B668" t="s">
        <v>4316</v>
      </c>
      <c r="C668" t="s">
        <v>4317</v>
      </c>
      <c r="D668" t="s">
        <v>4318</v>
      </c>
      <c r="E668">
        <v>10</v>
      </c>
      <c r="F668">
        <v>9781450347730</v>
      </c>
      <c r="G668" t="s">
        <v>308</v>
      </c>
      <c r="H668" t="s">
        <v>6</v>
      </c>
      <c r="I668">
        <v>2016</v>
      </c>
      <c r="J668" t="s">
        <v>4319</v>
      </c>
      <c r="K668" t="s">
        <v>6</v>
      </c>
      <c r="L668" t="s">
        <v>337</v>
      </c>
    </row>
    <row r="669" spans="1:12" x14ac:dyDescent="0.35">
      <c r="A669" t="s">
        <v>4320</v>
      </c>
      <c r="B669" t="s">
        <v>4321</v>
      </c>
      <c r="C669" t="s">
        <v>4322</v>
      </c>
      <c r="D669" t="s">
        <v>4323</v>
      </c>
      <c r="E669">
        <v>10</v>
      </c>
      <c r="F669">
        <v>9781450338172</v>
      </c>
      <c r="G669" t="s">
        <v>4324</v>
      </c>
      <c r="H669" t="s">
        <v>4325</v>
      </c>
      <c r="I669">
        <v>2015</v>
      </c>
      <c r="J669" t="s">
        <v>4326</v>
      </c>
      <c r="K669" t="s">
        <v>6</v>
      </c>
      <c r="L669" t="s">
        <v>283</v>
      </c>
    </row>
    <row r="670" spans="1:12" x14ac:dyDescent="0.35">
      <c r="A670" t="s">
        <v>4327</v>
      </c>
      <c r="B670" t="s">
        <v>4328</v>
      </c>
      <c r="C670" t="s">
        <v>4329</v>
      </c>
      <c r="D670" t="s">
        <v>4330</v>
      </c>
      <c r="E670">
        <v>7</v>
      </c>
      <c r="F670">
        <v>9783030226015</v>
      </c>
      <c r="G670" t="s">
        <v>152</v>
      </c>
      <c r="H670" t="s">
        <v>4331</v>
      </c>
      <c r="I670">
        <v>2019</v>
      </c>
      <c r="J670" t="s">
        <v>4332</v>
      </c>
      <c r="K670" t="s">
        <v>6</v>
      </c>
      <c r="L670" t="s">
        <v>217</v>
      </c>
    </row>
    <row r="671" spans="1:12" x14ac:dyDescent="0.35">
      <c r="A671" t="s">
        <v>4333</v>
      </c>
      <c r="B671" t="s">
        <v>4334</v>
      </c>
      <c r="C671" t="s">
        <v>4335</v>
      </c>
      <c r="D671" t="s">
        <v>4336</v>
      </c>
      <c r="E671">
        <v>10</v>
      </c>
      <c r="F671">
        <v>9781728152097</v>
      </c>
      <c r="G671" t="s">
        <v>4337</v>
      </c>
      <c r="H671" t="s">
        <v>4338</v>
      </c>
      <c r="I671">
        <v>2019</v>
      </c>
      <c r="J671" t="s">
        <v>4339</v>
      </c>
      <c r="K671" t="s">
        <v>6</v>
      </c>
      <c r="L671" t="s">
        <v>217</v>
      </c>
    </row>
    <row r="672" spans="1:12" x14ac:dyDescent="0.35">
      <c r="A672" t="s">
        <v>4340</v>
      </c>
      <c r="B672" t="s">
        <v>4341</v>
      </c>
      <c r="C672" t="s">
        <v>4342</v>
      </c>
      <c r="D672" t="s">
        <v>4343</v>
      </c>
      <c r="E672">
        <v>10</v>
      </c>
      <c r="F672">
        <v>9781450306867</v>
      </c>
      <c r="G672" t="s">
        <v>4344</v>
      </c>
      <c r="H672" t="s">
        <v>4345</v>
      </c>
      <c r="I672">
        <v>2011</v>
      </c>
      <c r="J672" t="s">
        <v>4346</v>
      </c>
      <c r="K672" t="s">
        <v>6</v>
      </c>
      <c r="L672" t="s">
        <v>217</v>
      </c>
    </row>
    <row r="673" spans="1:12" x14ac:dyDescent="0.35">
      <c r="A673" t="s">
        <v>4347</v>
      </c>
      <c r="B673" t="s">
        <v>4348</v>
      </c>
      <c r="C673" t="s">
        <v>4349</v>
      </c>
      <c r="D673" t="s">
        <v>4350</v>
      </c>
      <c r="E673">
        <v>7</v>
      </c>
      <c r="F673">
        <v>9783030034016</v>
      </c>
      <c r="G673" t="s">
        <v>207</v>
      </c>
      <c r="H673" t="s">
        <v>4351</v>
      </c>
      <c r="I673">
        <v>2019</v>
      </c>
      <c r="J673" t="s">
        <v>4352</v>
      </c>
      <c r="K673" t="s">
        <v>6</v>
      </c>
      <c r="L673" t="s">
        <v>162</v>
      </c>
    </row>
    <row r="674" spans="1:12" x14ac:dyDescent="0.35">
      <c r="A674" t="s">
        <v>4353</v>
      </c>
      <c r="B674" t="s">
        <v>4354</v>
      </c>
      <c r="C674" t="s">
        <v>4355</v>
      </c>
      <c r="D674" t="s">
        <v>4356</v>
      </c>
      <c r="E674">
        <v>10</v>
      </c>
      <c r="G674" t="s">
        <v>4357</v>
      </c>
      <c r="H674" t="s">
        <v>3505</v>
      </c>
      <c r="I674">
        <v>2009</v>
      </c>
      <c r="J674" t="s">
        <v>4358</v>
      </c>
      <c r="K674" t="s">
        <v>6</v>
      </c>
      <c r="L674" t="s">
        <v>147</v>
      </c>
    </row>
    <row r="675" spans="1:12" x14ac:dyDescent="0.35">
      <c r="A675" t="s">
        <v>4359</v>
      </c>
      <c r="B675" t="s">
        <v>4360</v>
      </c>
      <c r="C675" t="s">
        <v>4361</v>
      </c>
      <c r="D675" t="s">
        <v>4362</v>
      </c>
      <c r="E675">
        <v>10</v>
      </c>
      <c r="F675">
        <v>9781612847740</v>
      </c>
      <c r="G675" t="s">
        <v>4363</v>
      </c>
      <c r="H675" t="s">
        <v>4364</v>
      </c>
      <c r="I675">
        <v>2011</v>
      </c>
      <c r="J675" t="s">
        <v>4365</v>
      </c>
      <c r="K675" t="s">
        <v>6</v>
      </c>
      <c r="L675" t="s">
        <v>162</v>
      </c>
    </row>
    <row r="676" spans="1:12" x14ac:dyDescent="0.35">
      <c r="A676" t="s">
        <v>4366</v>
      </c>
      <c r="B676" t="s">
        <v>4367</v>
      </c>
      <c r="C676" t="s">
        <v>4368</v>
      </c>
      <c r="D676" t="s">
        <v>4369</v>
      </c>
      <c r="E676">
        <v>7</v>
      </c>
      <c r="F676">
        <v>9783662455494</v>
      </c>
      <c r="G676" t="s">
        <v>152</v>
      </c>
      <c r="H676" t="s">
        <v>4370</v>
      </c>
      <c r="I676">
        <v>2014</v>
      </c>
      <c r="J676" t="s">
        <v>4371</v>
      </c>
      <c r="K676" t="s">
        <v>6</v>
      </c>
      <c r="L676" t="s">
        <v>323</v>
      </c>
    </row>
    <row r="677" spans="1:12" x14ac:dyDescent="0.35">
      <c r="A677" t="s">
        <v>4372</v>
      </c>
      <c r="B677" t="s">
        <v>4373</v>
      </c>
      <c r="C677" t="s">
        <v>4374</v>
      </c>
      <c r="D677" t="s">
        <v>4369</v>
      </c>
      <c r="E677">
        <v>7</v>
      </c>
      <c r="G677" t="s">
        <v>4375</v>
      </c>
      <c r="H677" t="s">
        <v>4376</v>
      </c>
      <c r="I677">
        <v>2015</v>
      </c>
      <c r="J677" t="s">
        <v>4377</v>
      </c>
      <c r="K677" t="s">
        <v>6</v>
      </c>
      <c r="L677" t="s">
        <v>323</v>
      </c>
    </row>
    <row r="678" spans="1:12" x14ac:dyDescent="0.35">
      <c r="A678" t="s">
        <v>4378</v>
      </c>
      <c r="B678" t="s">
        <v>4379</v>
      </c>
      <c r="C678" t="s">
        <v>4380</v>
      </c>
      <c r="D678" t="s">
        <v>4381</v>
      </c>
      <c r="E678">
        <v>7</v>
      </c>
      <c r="G678" t="s">
        <v>4382</v>
      </c>
      <c r="H678" t="s">
        <v>4383</v>
      </c>
      <c r="I678">
        <v>2015</v>
      </c>
      <c r="J678" t="s">
        <v>4384</v>
      </c>
      <c r="K678" t="s">
        <v>6</v>
      </c>
      <c r="L678" t="s">
        <v>283</v>
      </c>
    </row>
    <row r="679" spans="1:12" x14ac:dyDescent="0.35">
      <c r="A679" t="s">
        <v>4385</v>
      </c>
      <c r="B679" t="s">
        <v>4386</v>
      </c>
      <c r="C679" t="s">
        <v>4387</v>
      </c>
      <c r="D679" t="s">
        <v>4388</v>
      </c>
      <c r="E679">
        <v>7</v>
      </c>
      <c r="G679" t="s">
        <v>152</v>
      </c>
      <c r="H679" t="s">
        <v>4389</v>
      </c>
      <c r="I679">
        <v>2015</v>
      </c>
      <c r="J679" t="s">
        <v>4390</v>
      </c>
      <c r="K679" t="s">
        <v>6</v>
      </c>
      <c r="L679" t="s">
        <v>162</v>
      </c>
    </row>
    <row r="680" spans="1:12" x14ac:dyDescent="0.35">
      <c r="A680" t="s">
        <v>4391</v>
      </c>
      <c r="B680" t="s">
        <v>4392</v>
      </c>
      <c r="C680" t="s">
        <v>4393</v>
      </c>
      <c r="D680" t="s">
        <v>4394</v>
      </c>
      <c r="E680">
        <v>7</v>
      </c>
      <c r="F680">
        <v>9783319192369</v>
      </c>
      <c r="G680" t="s">
        <v>2587</v>
      </c>
      <c r="H680" t="s">
        <v>4395</v>
      </c>
      <c r="I680">
        <v>2015</v>
      </c>
      <c r="J680" t="s">
        <v>4396</v>
      </c>
      <c r="K680" t="s">
        <v>6</v>
      </c>
      <c r="L680" t="s">
        <v>283</v>
      </c>
    </row>
    <row r="681" spans="1:12" x14ac:dyDescent="0.35">
      <c r="A681" t="s">
        <v>4397</v>
      </c>
      <c r="B681" t="s">
        <v>4398</v>
      </c>
      <c r="C681" t="s">
        <v>4399</v>
      </c>
      <c r="D681" t="s">
        <v>4400</v>
      </c>
      <c r="E681">
        <v>10</v>
      </c>
      <c r="F681">
        <v>9781467392037</v>
      </c>
      <c r="G681" t="s">
        <v>4401</v>
      </c>
      <c r="H681" t="s">
        <v>4402</v>
      </c>
      <c r="I681">
        <v>2015</v>
      </c>
      <c r="J681" t="s">
        <v>4403</v>
      </c>
      <c r="K681" t="s">
        <v>6</v>
      </c>
      <c r="L681" t="s">
        <v>147</v>
      </c>
    </row>
    <row r="682" spans="1:12" x14ac:dyDescent="0.35">
      <c r="A682" t="s">
        <v>4404</v>
      </c>
      <c r="B682" t="s">
        <v>4405</v>
      </c>
      <c r="C682" t="s">
        <v>6</v>
      </c>
      <c r="D682" t="s">
        <v>4406</v>
      </c>
      <c r="E682">
        <v>10</v>
      </c>
      <c r="F682">
        <v>9781467397148</v>
      </c>
      <c r="G682" t="s">
        <v>2147</v>
      </c>
      <c r="H682" t="s">
        <v>4407</v>
      </c>
      <c r="I682">
        <v>2016</v>
      </c>
      <c r="J682" t="s">
        <v>4408</v>
      </c>
      <c r="K682" t="s">
        <v>6</v>
      </c>
      <c r="L682" t="s">
        <v>162</v>
      </c>
    </row>
    <row r="683" spans="1:12" x14ac:dyDescent="0.35">
      <c r="A683" t="s">
        <v>4409</v>
      </c>
      <c r="B683" t="s">
        <v>4410</v>
      </c>
      <c r="C683" t="s">
        <v>4411</v>
      </c>
      <c r="D683" t="s">
        <v>4412</v>
      </c>
      <c r="E683">
        <v>7</v>
      </c>
      <c r="G683" t="s">
        <v>4413</v>
      </c>
      <c r="H683" t="s">
        <v>4414</v>
      </c>
      <c r="I683">
        <v>2017</v>
      </c>
      <c r="J683" t="s">
        <v>4415</v>
      </c>
      <c r="K683" t="s">
        <v>6</v>
      </c>
      <c r="L683" t="s">
        <v>283</v>
      </c>
    </row>
    <row r="684" spans="1:12" x14ac:dyDescent="0.35">
      <c r="A684" t="s">
        <v>4416</v>
      </c>
      <c r="B684" t="s">
        <v>4417</v>
      </c>
      <c r="C684" t="s">
        <v>4418</v>
      </c>
      <c r="D684" t="s">
        <v>4419</v>
      </c>
      <c r="E684">
        <v>7</v>
      </c>
      <c r="G684" t="s">
        <v>1691</v>
      </c>
      <c r="H684" t="s">
        <v>6</v>
      </c>
      <c r="I684">
        <v>2018</v>
      </c>
      <c r="J684" t="s">
        <v>4420</v>
      </c>
      <c r="K684" t="s">
        <v>6</v>
      </c>
      <c r="L684" t="s">
        <v>217</v>
      </c>
    </row>
    <row r="685" spans="1:12" x14ac:dyDescent="0.35">
      <c r="A685" t="s">
        <v>4421</v>
      </c>
      <c r="B685" t="s">
        <v>4422</v>
      </c>
      <c r="C685" t="s">
        <v>4423</v>
      </c>
      <c r="D685" t="s">
        <v>4424</v>
      </c>
      <c r="E685">
        <v>10</v>
      </c>
      <c r="F685">
        <v>9781538680889</v>
      </c>
      <c r="G685" t="s">
        <v>2195</v>
      </c>
      <c r="H685" t="s">
        <v>6</v>
      </c>
      <c r="I685">
        <v>2019</v>
      </c>
      <c r="J685" t="s">
        <v>4425</v>
      </c>
      <c r="K685" t="s">
        <v>6</v>
      </c>
      <c r="L685" t="s">
        <v>283</v>
      </c>
    </row>
    <row r="686" spans="1:12" x14ac:dyDescent="0.35">
      <c r="A686" t="s">
        <v>4426</v>
      </c>
      <c r="B686" t="s">
        <v>4427</v>
      </c>
      <c r="C686" t="s">
        <v>4428</v>
      </c>
      <c r="D686" t="s">
        <v>4429</v>
      </c>
      <c r="E686">
        <v>7</v>
      </c>
      <c r="G686" t="s">
        <v>4430</v>
      </c>
      <c r="H686" t="s">
        <v>4431</v>
      </c>
      <c r="I686">
        <v>2020</v>
      </c>
      <c r="J686" t="s">
        <v>4432</v>
      </c>
      <c r="K686" t="s">
        <v>6</v>
      </c>
      <c r="L686" t="s">
        <v>1120</v>
      </c>
    </row>
    <row r="687" spans="1:12" x14ac:dyDescent="0.35">
      <c r="A687" t="s">
        <v>4433</v>
      </c>
      <c r="B687" t="s">
        <v>4434</v>
      </c>
      <c r="C687" t="s">
        <v>4435</v>
      </c>
      <c r="D687" t="s">
        <v>4436</v>
      </c>
      <c r="E687">
        <v>10</v>
      </c>
      <c r="F687">
        <v>9781728102115</v>
      </c>
      <c r="G687" t="s">
        <v>4437</v>
      </c>
      <c r="H687" t="s">
        <v>4438</v>
      </c>
      <c r="I687">
        <v>2019</v>
      </c>
      <c r="J687" t="s">
        <v>4439</v>
      </c>
      <c r="K687" t="s">
        <v>6</v>
      </c>
      <c r="L687" t="s">
        <v>162</v>
      </c>
    </row>
    <row r="688" spans="1:12" x14ac:dyDescent="0.35">
      <c r="A688" t="s">
        <v>4440</v>
      </c>
      <c r="B688" t="s">
        <v>4441</v>
      </c>
      <c r="C688" t="s">
        <v>4442</v>
      </c>
      <c r="D688" t="s">
        <v>4443</v>
      </c>
      <c r="E688">
        <v>10</v>
      </c>
      <c r="F688">
        <v>9780999855119</v>
      </c>
      <c r="G688" t="s">
        <v>4444</v>
      </c>
      <c r="H688" t="s">
        <v>4445</v>
      </c>
      <c r="I688">
        <v>2018</v>
      </c>
      <c r="J688" t="s">
        <v>4446</v>
      </c>
      <c r="K688" t="s">
        <v>6</v>
      </c>
      <c r="L688" t="s">
        <v>162</v>
      </c>
    </row>
    <row r="689" spans="1:12" x14ac:dyDescent="0.35">
      <c r="A689" t="s">
        <v>4447</v>
      </c>
      <c r="B689" t="s">
        <v>4448</v>
      </c>
      <c r="C689" t="s">
        <v>4449</v>
      </c>
      <c r="D689" t="s">
        <v>4450</v>
      </c>
      <c r="E689">
        <v>10</v>
      </c>
      <c r="F689">
        <v>9783959770484</v>
      </c>
      <c r="G689" t="s">
        <v>1459</v>
      </c>
      <c r="H689" t="s">
        <v>6</v>
      </c>
      <c r="I689">
        <v>2017</v>
      </c>
      <c r="J689" t="s">
        <v>4451</v>
      </c>
      <c r="K689" t="s">
        <v>6</v>
      </c>
      <c r="L689" t="s">
        <v>176</v>
      </c>
    </row>
    <row r="690" spans="1:12" x14ac:dyDescent="0.35">
      <c r="A690" t="s">
        <v>4447</v>
      </c>
      <c r="B690" t="s">
        <v>4452</v>
      </c>
      <c r="C690" t="s">
        <v>4453</v>
      </c>
      <c r="D690" t="s">
        <v>4450</v>
      </c>
      <c r="E690">
        <v>7</v>
      </c>
      <c r="G690" t="s">
        <v>2103</v>
      </c>
      <c r="H690" t="s">
        <v>6</v>
      </c>
      <c r="I690">
        <v>2019</v>
      </c>
      <c r="J690" t="s">
        <v>4454</v>
      </c>
      <c r="K690" t="s">
        <v>6</v>
      </c>
      <c r="L690" t="s">
        <v>1120</v>
      </c>
    </row>
    <row r="691" spans="1:12" x14ac:dyDescent="0.35">
      <c r="A691" t="s">
        <v>4455</v>
      </c>
      <c r="B691" t="s">
        <v>4456</v>
      </c>
      <c r="C691" t="s">
        <v>4457</v>
      </c>
      <c r="D691" t="s">
        <v>4458</v>
      </c>
      <c r="E691">
        <v>10</v>
      </c>
      <c r="F691">
        <v>9781728123691</v>
      </c>
      <c r="G691" t="s">
        <v>4459</v>
      </c>
      <c r="H691" t="s">
        <v>6</v>
      </c>
      <c r="I691">
        <v>2019</v>
      </c>
      <c r="J691" t="s">
        <v>4460</v>
      </c>
      <c r="K691" t="s">
        <v>6</v>
      </c>
      <c r="L691" t="s">
        <v>217</v>
      </c>
    </row>
    <row r="692" spans="1:12" x14ac:dyDescent="0.35">
      <c r="A692" t="s">
        <v>4461</v>
      </c>
      <c r="B692" t="s">
        <v>4462</v>
      </c>
      <c r="C692" t="s">
        <v>6</v>
      </c>
      <c r="D692" t="s">
        <v>4463</v>
      </c>
      <c r="E692">
        <v>7</v>
      </c>
      <c r="G692" t="s">
        <v>4464</v>
      </c>
      <c r="H692" t="s">
        <v>4465</v>
      </c>
      <c r="I692">
        <v>2011</v>
      </c>
      <c r="J692" t="s">
        <v>4466</v>
      </c>
      <c r="K692" t="s">
        <v>6</v>
      </c>
      <c r="L692" t="s">
        <v>573</v>
      </c>
    </row>
    <row r="693" spans="1:12" x14ac:dyDescent="0.35">
      <c r="A693" t="s">
        <v>4467</v>
      </c>
      <c r="B693" t="s">
        <v>4468</v>
      </c>
      <c r="C693" t="s">
        <v>4469</v>
      </c>
      <c r="D693" t="s">
        <v>4470</v>
      </c>
      <c r="E693">
        <v>10</v>
      </c>
      <c r="F693">
        <v>9781906638474</v>
      </c>
      <c r="G693" t="s">
        <v>452</v>
      </c>
      <c r="H693" t="s">
        <v>4471</v>
      </c>
      <c r="I693">
        <v>2009</v>
      </c>
      <c r="J693" t="s">
        <v>4472</v>
      </c>
      <c r="K693" t="s">
        <v>6</v>
      </c>
      <c r="L693" t="s">
        <v>1120</v>
      </c>
    </row>
    <row r="694" spans="1:12" x14ac:dyDescent="0.35">
      <c r="A694" t="s">
        <v>4473</v>
      </c>
      <c r="B694" t="s">
        <v>4474</v>
      </c>
      <c r="C694" t="s">
        <v>4475</v>
      </c>
      <c r="D694" t="s">
        <v>4476</v>
      </c>
      <c r="E694">
        <v>10</v>
      </c>
      <c r="F694">
        <v>9781906638474</v>
      </c>
      <c r="G694" t="s">
        <v>452</v>
      </c>
      <c r="H694" t="s">
        <v>4477</v>
      </c>
      <c r="I694">
        <v>2009</v>
      </c>
      <c r="J694" t="s">
        <v>4478</v>
      </c>
      <c r="K694" t="s">
        <v>6</v>
      </c>
      <c r="L694" t="s">
        <v>1120</v>
      </c>
    </row>
    <row r="695" spans="1:12" x14ac:dyDescent="0.35">
      <c r="A695" t="s">
        <v>4479</v>
      </c>
      <c r="B695" t="s">
        <v>4480</v>
      </c>
      <c r="C695" t="s">
        <v>4481</v>
      </c>
      <c r="D695" t="s">
        <v>4470</v>
      </c>
      <c r="E695">
        <v>10</v>
      </c>
      <c r="F695">
        <v>9781622767083</v>
      </c>
      <c r="G695" t="s">
        <v>4482</v>
      </c>
      <c r="H695" t="s">
        <v>4483</v>
      </c>
      <c r="I695">
        <v>2010</v>
      </c>
      <c r="J695" t="s">
        <v>4484</v>
      </c>
      <c r="K695" t="s">
        <v>6</v>
      </c>
      <c r="L695" t="s">
        <v>162</v>
      </c>
    </row>
    <row r="696" spans="1:12" x14ac:dyDescent="0.35">
      <c r="A696" t="s">
        <v>4485</v>
      </c>
      <c r="B696" t="s">
        <v>4486</v>
      </c>
      <c r="C696" t="s">
        <v>4487</v>
      </c>
      <c r="D696" t="s">
        <v>4470</v>
      </c>
      <c r="E696">
        <v>10</v>
      </c>
      <c r="F696">
        <v>9781622767083</v>
      </c>
      <c r="G696" t="s">
        <v>4482</v>
      </c>
      <c r="H696" t="s">
        <v>4488</v>
      </c>
      <c r="I696">
        <v>2010</v>
      </c>
      <c r="J696" t="s">
        <v>4489</v>
      </c>
      <c r="K696" t="s">
        <v>6</v>
      </c>
      <c r="L696" t="s">
        <v>155</v>
      </c>
    </row>
    <row r="697" spans="1:12" x14ac:dyDescent="0.35">
      <c r="A697" t="s">
        <v>4490</v>
      </c>
      <c r="B697" t="s">
        <v>4491</v>
      </c>
      <c r="C697" t="s">
        <v>4492</v>
      </c>
      <c r="D697" t="s">
        <v>4493</v>
      </c>
      <c r="E697">
        <v>7</v>
      </c>
      <c r="G697" t="s">
        <v>1510</v>
      </c>
      <c r="H697" t="s">
        <v>4494</v>
      </c>
      <c r="I697">
        <v>2011</v>
      </c>
      <c r="J697" t="s">
        <v>4495</v>
      </c>
      <c r="K697" t="s">
        <v>6</v>
      </c>
      <c r="L697" t="s">
        <v>4496</v>
      </c>
    </row>
    <row r="698" spans="1:12" x14ac:dyDescent="0.35">
      <c r="A698" t="s">
        <v>4497</v>
      </c>
      <c r="B698" t="s">
        <v>4498</v>
      </c>
      <c r="C698" t="s">
        <v>4499</v>
      </c>
      <c r="D698" t="s">
        <v>4500</v>
      </c>
      <c r="E698">
        <v>10</v>
      </c>
      <c r="F698">
        <v>9781908272188</v>
      </c>
      <c r="G698" t="s">
        <v>452</v>
      </c>
      <c r="H698" t="s">
        <v>4501</v>
      </c>
      <c r="I698">
        <v>2011</v>
      </c>
      <c r="J698" t="s">
        <v>4502</v>
      </c>
      <c r="K698" t="s">
        <v>6</v>
      </c>
      <c r="L698" t="s">
        <v>147</v>
      </c>
    </row>
    <row r="699" spans="1:12" x14ac:dyDescent="0.35">
      <c r="A699" t="s">
        <v>4503</v>
      </c>
      <c r="B699" t="s">
        <v>4504</v>
      </c>
      <c r="C699" t="s">
        <v>4505</v>
      </c>
      <c r="D699" t="s">
        <v>4506</v>
      </c>
      <c r="E699">
        <v>10</v>
      </c>
      <c r="F699">
        <v>9781912764389</v>
      </c>
      <c r="G699" t="s">
        <v>452</v>
      </c>
      <c r="H699" t="s">
        <v>4507</v>
      </c>
      <c r="I699">
        <v>2019</v>
      </c>
      <c r="J699" t="s">
        <v>4508</v>
      </c>
      <c r="K699" t="s">
        <v>6</v>
      </c>
      <c r="L699" t="s">
        <v>162</v>
      </c>
    </row>
    <row r="700" spans="1:12" x14ac:dyDescent="0.35">
      <c r="A700" t="s">
        <v>4509</v>
      </c>
      <c r="B700" t="s">
        <v>4510</v>
      </c>
      <c r="C700" t="s">
        <v>4511</v>
      </c>
      <c r="D700" t="s">
        <v>4512</v>
      </c>
      <c r="E700">
        <v>7</v>
      </c>
      <c r="G700" t="s">
        <v>4513</v>
      </c>
      <c r="H700" t="s">
        <v>4514</v>
      </c>
      <c r="I700">
        <v>2019</v>
      </c>
      <c r="J700" t="s">
        <v>4515</v>
      </c>
      <c r="K700" t="s">
        <v>6</v>
      </c>
      <c r="L700" t="s">
        <v>2331</v>
      </c>
    </row>
    <row r="701" spans="1:12" x14ac:dyDescent="0.35">
      <c r="A701" t="s">
        <v>4516</v>
      </c>
      <c r="B701" t="s">
        <v>4517</v>
      </c>
      <c r="C701" t="s">
        <v>4518</v>
      </c>
      <c r="D701" t="s">
        <v>4519</v>
      </c>
      <c r="E701">
        <v>10</v>
      </c>
      <c r="F701">
        <v>9781538692233</v>
      </c>
      <c r="G701" t="s">
        <v>4520</v>
      </c>
      <c r="H701" t="s">
        <v>4521</v>
      </c>
      <c r="I701">
        <v>2019</v>
      </c>
      <c r="J701" t="s">
        <v>4522</v>
      </c>
      <c r="K701" t="s">
        <v>6</v>
      </c>
      <c r="L701" t="s">
        <v>155</v>
      </c>
    </row>
    <row r="702" spans="1:12" x14ac:dyDescent="0.35">
      <c r="A702" t="s">
        <v>4523</v>
      </c>
      <c r="B702" t="s">
        <v>4524</v>
      </c>
      <c r="C702" t="s">
        <v>4525</v>
      </c>
      <c r="D702" t="s">
        <v>4526</v>
      </c>
      <c r="E702">
        <v>7</v>
      </c>
      <c r="G702" t="s">
        <v>2525</v>
      </c>
      <c r="H702" t="s">
        <v>4527</v>
      </c>
      <c r="I702">
        <v>2020</v>
      </c>
      <c r="J702" t="s">
        <v>4528</v>
      </c>
      <c r="K702" t="s">
        <v>6</v>
      </c>
      <c r="L702" t="s">
        <v>1120</v>
      </c>
    </row>
    <row r="703" spans="1:12" x14ac:dyDescent="0.35">
      <c r="A703" t="s">
        <v>4529</v>
      </c>
      <c r="B703" t="s">
        <v>4530</v>
      </c>
      <c r="C703" t="s">
        <v>4531</v>
      </c>
      <c r="D703" t="s">
        <v>4532</v>
      </c>
      <c r="E703">
        <v>10</v>
      </c>
      <c r="F703">
        <v>9781424445073</v>
      </c>
      <c r="G703" t="s">
        <v>3029</v>
      </c>
      <c r="H703" t="s">
        <v>6</v>
      </c>
      <c r="I703">
        <v>2009</v>
      </c>
      <c r="J703" t="s">
        <v>4533</v>
      </c>
      <c r="K703" t="s">
        <v>6</v>
      </c>
      <c r="L703" t="s">
        <v>162</v>
      </c>
    </row>
    <row r="704" spans="1:12" x14ac:dyDescent="0.35">
      <c r="A704" t="s">
        <v>4534</v>
      </c>
      <c r="B704" t="s">
        <v>4535</v>
      </c>
      <c r="C704" t="s">
        <v>4536</v>
      </c>
      <c r="D704" t="s">
        <v>4537</v>
      </c>
      <c r="E704">
        <v>7</v>
      </c>
      <c r="G704" t="s">
        <v>4538</v>
      </c>
      <c r="H704" t="s">
        <v>4539</v>
      </c>
      <c r="I704">
        <v>2015</v>
      </c>
      <c r="J704" t="s">
        <v>4540</v>
      </c>
      <c r="K704" t="s">
        <v>6</v>
      </c>
      <c r="L704" t="s">
        <v>283</v>
      </c>
    </row>
    <row r="705" spans="1:12" x14ac:dyDescent="0.35">
      <c r="A705" t="s">
        <v>4541</v>
      </c>
      <c r="B705" t="s">
        <v>4542</v>
      </c>
      <c r="C705" t="s">
        <v>4543</v>
      </c>
      <c r="D705" t="s">
        <v>4544</v>
      </c>
      <c r="E705">
        <v>10</v>
      </c>
      <c r="F705">
        <v>9781450366038</v>
      </c>
      <c r="G705" t="s">
        <v>194</v>
      </c>
      <c r="H705" t="s">
        <v>6</v>
      </c>
      <c r="I705">
        <v>2019</v>
      </c>
      <c r="J705" t="s">
        <v>4545</v>
      </c>
      <c r="K705" t="s">
        <v>6</v>
      </c>
      <c r="L705" t="s">
        <v>155</v>
      </c>
    </row>
    <row r="706" spans="1:12" x14ac:dyDescent="0.35">
      <c r="A706" t="s">
        <v>4546</v>
      </c>
      <c r="B706" t="s">
        <v>4547</v>
      </c>
      <c r="C706" t="s">
        <v>4548</v>
      </c>
      <c r="D706" t="s">
        <v>4549</v>
      </c>
      <c r="E706">
        <v>10</v>
      </c>
      <c r="F706">
        <v>9789492859082</v>
      </c>
      <c r="G706" t="s">
        <v>229</v>
      </c>
      <c r="H706" t="s">
        <v>4550</v>
      </c>
      <c r="I706">
        <v>2019</v>
      </c>
      <c r="J706" t="s">
        <v>4551</v>
      </c>
      <c r="K706" t="s">
        <v>6</v>
      </c>
      <c r="L706" t="s">
        <v>162</v>
      </c>
    </row>
    <row r="707" spans="1:12" x14ac:dyDescent="0.35">
      <c r="A707" t="s">
        <v>4552</v>
      </c>
      <c r="B707" t="s">
        <v>4553</v>
      </c>
      <c r="C707" t="s">
        <v>4554</v>
      </c>
      <c r="D707" t="s">
        <v>4555</v>
      </c>
      <c r="E707">
        <v>7</v>
      </c>
      <c r="F707">
        <v>9783030343491</v>
      </c>
      <c r="G707" t="s">
        <v>152</v>
      </c>
      <c r="H707" t="s">
        <v>4556</v>
      </c>
      <c r="I707">
        <v>2019</v>
      </c>
      <c r="J707" t="s">
        <v>4557</v>
      </c>
      <c r="K707" t="s">
        <v>6</v>
      </c>
      <c r="L707" t="s">
        <v>162</v>
      </c>
    </row>
    <row r="708" spans="1:12" x14ac:dyDescent="0.35">
      <c r="A708" t="s">
        <v>4558</v>
      </c>
      <c r="B708" t="s">
        <v>4559</v>
      </c>
      <c r="C708" t="s">
        <v>4560</v>
      </c>
      <c r="D708" t="s">
        <v>4561</v>
      </c>
      <c r="E708">
        <v>10</v>
      </c>
      <c r="F708">
        <v>9780769556970</v>
      </c>
      <c r="G708" t="s">
        <v>4562</v>
      </c>
      <c r="H708" t="s">
        <v>4563</v>
      </c>
      <c r="I708">
        <v>2015</v>
      </c>
      <c r="J708" t="s">
        <v>4564</v>
      </c>
      <c r="K708" t="s">
        <v>6</v>
      </c>
      <c r="L708" t="s">
        <v>162</v>
      </c>
    </row>
    <row r="709" spans="1:12" x14ac:dyDescent="0.35">
      <c r="A709" t="s">
        <v>4565</v>
      </c>
      <c r="B709" t="s">
        <v>4566</v>
      </c>
      <c r="C709" t="s">
        <v>4567</v>
      </c>
      <c r="D709" t="s">
        <v>4568</v>
      </c>
      <c r="E709">
        <v>10</v>
      </c>
      <c r="F709">
        <v>9781424455386</v>
      </c>
      <c r="G709" t="s">
        <v>4569</v>
      </c>
      <c r="H709" t="s">
        <v>4570</v>
      </c>
      <c r="I709">
        <v>2010</v>
      </c>
      <c r="J709" t="s">
        <v>4571</v>
      </c>
      <c r="K709" t="s">
        <v>6</v>
      </c>
      <c r="L709" t="s">
        <v>162</v>
      </c>
    </row>
    <row r="710" spans="1:12" x14ac:dyDescent="0.35">
      <c r="A710" t="s">
        <v>4572</v>
      </c>
      <c r="B710" t="s">
        <v>4573</v>
      </c>
      <c r="C710" t="s">
        <v>4574</v>
      </c>
      <c r="D710" t="s">
        <v>4575</v>
      </c>
      <c r="E710">
        <v>7</v>
      </c>
      <c r="G710" t="s">
        <v>4576</v>
      </c>
      <c r="H710" t="s">
        <v>4577</v>
      </c>
      <c r="I710">
        <v>2013</v>
      </c>
      <c r="J710" t="s">
        <v>4578</v>
      </c>
      <c r="K710" t="s">
        <v>6</v>
      </c>
      <c r="L710" t="s">
        <v>4579</v>
      </c>
    </row>
    <row r="711" spans="1:12" x14ac:dyDescent="0.35">
      <c r="A711" t="s">
        <v>4580</v>
      </c>
      <c r="B711" t="s">
        <v>4581</v>
      </c>
      <c r="C711" t="s">
        <v>4582</v>
      </c>
      <c r="D711" t="s">
        <v>4583</v>
      </c>
      <c r="E711">
        <v>10</v>
      </c>
      <c r="F711">
        <v>9781479983520</v>
      </c>
      <c r="G711" t="s">
        <v>4584</v>
      </c>
      <c r="H711" t="s">
        <v>4585</v>
      </c>
      <c r="I711">
        <v>2015</v>
      </c>
      <c r="J711" t="s">
        <v>4586</v>
      </c>
      <c r="K711" t="s">
        <v>6</v>
      </c>
      <c r="L711" t="s">
        <v>147</v>
      </c>
    </row>
    <row r="712" spans="1:12" x14ac:dyDescent="0.35">
      <c r="A712" t="s">
        <v>4587</v>
      </c>
      <c r="B712" t="s">
        <v>4588</v>
      </c>
      <c r="C712" t="s">
        <v>4589</v>
      </c>
      <c r="D712" t="s">
        <v>4590</v>
      </c>
      <c r="E712">
        <v>10</v>
      </c>
      <c r="F712">
        <v>9781911218562</v>
      </c>
      <c r="G712" t="s">
        <v>1883</v>
      </c>
      <c r="H712" t="s">
        <v>4591</v>
      </c>
      <c r="I712">
        <v>2017</v>
      </c>
      <c r="J712" t="s">
        <v>4592</v>
      </c>
      <c r="K712" t="s">
        <v>6</v>
      </c>
      <c r="L712" t="s">
        <v>162</v>
      </c>
    </row>
    <row r="713" spans="1:12" x14ac:dyDescent="0.35">
      <c r="A713" t="s">
        <v>4593</v>
      </c>
      <c r="B713" t="s">
        <v>4594</v>
      </c>
      <c r="C713" t="s">
        <v>4595</v>
      </c>
      <c r="D713" t="s">
        <v>4596</v>
      </c>
      <c r="E713">
        <v>10</v>
      </c>
      <c r="F713">
        <v>9789810854799</v>
      </c>
      <c r="G713" t="s">
        <v>4597</v>
      </c>
      <c r="H713" t="s">
        <v>4598</v>
      </c>
      <c r="I713">
        <v>2010</v>
      </c>
      <c r="J713" t="s">
        <v>4599</v>
      </c>
      <c r="K713" t="s">
        <v>6</v>
      </c>
      <c r="L713" t="s">
        <v>162</v>
      </c>
    </row>
    <row r="714" spans="1:12" x14ac:dyDescent="0.35">
      <c r="A714" t="s">
        <v>4600</v>
      </c>
      <c r="B714" t="s">
        <v>4601</v>
      </c>
      <c r="C714" t="s">
        <v>4602</v>
      </c>
      <c r="D714" t="s">
        <v>4603</v>
      </c>
      <c r="E714">
        <v>10</v>
      </c>
      <c r="F714">
        <v>9781424459612</v>
      </c>
      <c r="G714" t="s">
        <v>4604</v>
      </c>
      <c r="H714" t="s">
        <v>4605</v>
      </c>
      <c r="I714">
        <v>2010</v>
      </c>
      <c r="J714" t="s">
        <v>4606</v>
      </c>
      <c r="K714" t="s">
        <v>6</v>
      </c>
      <c r="L714" t="s">
        <v>675</v>
      </c>
    </row>
    <row r="715" spans="1:12" x14ac:dyDescent="0.35">
      <c r="A715" t="s">
        <v>4607</v>
      </c>
      <c r="B715" t="s">
        <v>4608</v>
      </c>
      <c r="C715" t="s">
        <v>4609</v>
      </c>
      <c r="D715" t="s">
        <v>4610</v>
      </c>
      <c r="E715">
        <v>10</v>
      </c>
      <c r="F715">
        <v>9781728172491</v>
      </c>
      <c r="G715" t="s">
        <v>4611</v>
      </c>
      <c r="H715" t="s">
        <v>4612</v>
      </c>
      <c r="I715">
        <v>2020</v>
      </c>
      <c r="J715" t="s">
        <v>4613</v>
      </c>
      <c r="K715" t="s">
        <v>6</v>
      </c>
      <c r="L715" t="s">
        <v>162</v>
      </c>
    </row>
    <row r="716" spans="1:12" x14ac:dyDescent="0.35">
      <c r="A716" t="s">
        <v>4614</v>
      </c>
      <c r="B716" t="s">
        <v>4615</v>
      </c>
      <c r="C716" t="s">
        <v>4616</v>
      </c>
      <c r="D716" t="s">
        <v>4617</v>
      </c>
      <c r="E716">
        <v>10</v>
      </c>
      <c r="F716">
        <v>9781450359719</v>
      </c>
      <c r="G716" t="s">
        <v>1310</v>
      </c>
      <c r="H716" t="s">
        <v>6</v>
      </c>
      <c r="I716">
        <v>2019</v>
      </c>
      <c r="J716" t="s">
        <v>4618</v>
      </c>
      <c r="K716" t="s">
        <v>6</v>
      </c>
      <c r="L716" t="s">
        <v>147</v>
      </c>
    </row>
    <row r="717" spans="1:12" x14ac:dyDescent="0.35">
      <c r="A717" t="s">
        <v>4619</v>
      </c>
      <c r="B717" t="s">
        <v>4620</v>
      </c>
      <c r="C717" t="s">
        <v>4621</v>
      </c>
      <c r="D717" t="s">
        <v>4622</v>
      </c>
      <c r="E717">
        <v>10</v>
      </c>
      <c r="F717">
        <v>9781450302357</v>
      </c>
      <c r="G717" t="s">
        <v>1562</v>
      </c>
      <c r="H717" t="s">
        <v>4623</v>
      </c>
      <c r="I717">
        <v>2010</v>
      </c>
      <c r="J717" t="s">
        <v>4624</v>
      </c>
      <c r="K717" t="s">
        <v>6</v>
      </c>
      <c r="L717" t="s">
        <v>573</v>
      </c>
    </row>
    <row r="718" spans="1:12" x14ac:dyDescent="0.35">
      <c r="A718" t="s">
        <v>4625</v>
      </c>
      <c r="B718" t="s">
        <v>4626</v>
      </c>
      <c r="C718" t="s">
        <v>4627</v>
      </c>
      <c r="D718" t="s">
        <v>4628</v>
      </c>
      <c r="E718">
        <v>7</v>
      </c>
      <c r="G718" t="s">
        <v>4629</v>
      </c>
      <c r="H718" t="s">
        <v>4630</v>
      </c>
      <c r="I718">
        <v>2011</v>
      </c>
      <c r="J718" t="s">
        <v>4631</v>
      </c>
      <c r="K718" t="s">
        <v>6</v>
      </c>
      <c r="L718" t="s">
        <v>4202</v>
      </c>
    </row>
    <row r="719" spans="1:12" x14ac:dyDescent="0.35">
      <c r="A719" t="s">
        <v>4632</v>
      </c>
      <c r="B719" t="s">
        <v>4633</v>
      </c>
      <c r="C719" t="s">
        <v>4634</v>
      </c>
      <c r="D719" t="s">
        <v>4635</v>
      </c>
      <c r="E719">
        <v>10</v>
      </c>
      <c r="F719">
        <v>9781538629307</v>
      </c>
      <c r="G719" t="s">
        <v>4636</v>
      </c>
      <c r="H719" t="s">
        <v>4637</v>
      </c>
      <c r="I719">
        <v>2018</v>
      </c>
      <c r="J719" t="s">
        <v>4638</v>
      </c>
      <c r="K719" t="s">
        <v>6</v>
      </c>
      <c r="L719" t="s">
        <v>283</v>
      </c>
    </row>
    <row r="720" spans="1:12" x14ac:dyDescent="0.35">
      <c r="A720" t="s">
        <v>4639</v>
      </c>
      <c r="B720" t="s">
        <v>4640</v>
      </c>
      <c r="C720" t="s">
        <v>4641</v>
      </c>
      <c r="D720" t="s">
        <v>4642</v>
      </c>
      <c r="E720">
        <v>7</v>
      </c>
      <c r="F720">
        <v>9783030324087</v>
      </c>
      <c r="G720" t="s">
        <v>152</v>
      </c>
      <c r="H720" t="s">
        <v>4643</v>
      </c>
      <c r="I720">
        <v>2019</v>
      </c>
      <c r="J720" t="s">
        <v>4644</v>
      </c>
      <c r="K720" t="s">
        <v>6</v>
      </c>
      <c r="L720" t="s">
        <v>217</v>
      </c>
    </row>
    <row r="721" spans="1:12" x14ac:dyDescent="0.35">
      <c r="A721" t="s">
        <v>4645</v>
      </c>
      <c r="B721" t="s">
        <v>4646</v>
      </c>
      <c r="C721" t="s">
        <v>4647</v>
      </c>
      <c r="D721" t="s">
        <v>4648</v>
      </c>
      <c r="E721">
        <v>10</v>
      </c>
      <c r="F721">
        <v>9781467362634</v>
      </c>
      <c r="G721" t="s">
        <v>349</v>
      </c>
      <c r="H721" t="s">
        <v>4649</v>
      </c>
      <c r="I721">
        <v>2013</v>
      </c>
      <c r="J721" t="s">
        <v>4650</v>
      </c>
      <c r="K721" t="s">
        <v>6</v>
      </c>
      <c r="L721" t="s">
        <v>283</v>
      </c>
    </row>
    <row r="722" spans="1:12" x14ac:dyDescent="0.35">
      <c r="A722" t="s">
        <v>4651</v>
      </c>
      <c r="B722" t="s">
        <v>4652</v>
      </c>
      <c r="C722" t="s">
        <v>4653</v>
      </c>
      <c r="D722" t="s">
        <v>4654</v>
      </c>
      <c r="E722">
        <v>10</v>
      </c>
      <c r="G722" t="s">
        <v>2818</v>
      </c>
      <c r="H722" t="s">
        <v>4655</v>
      </c>
      <c r="I722">
        <v>2013</v>
      </c>
      <c r="J722" t="s">
        <v>4656</v>
      </c>
      <c r="K722" t="s">
        <v>6</v>
      </c>
      <c r="L722" t="s">
        <v>162</v>
      </c>
    </row>
    <row r="723" spans="1:12" x14ac:dyDescent="0.35">
      <c r="A723" t="s">
        <v>4657</v>
      </c>
      <c r="B723" t="s">
        <v>4658</v>
      </c>
      <c r="C723" t="s">
        <v>6</v>
      </c>
      <c r="D723" t="s">
        <v>4659</v>
      </c>
      <c r="E723">
        <v>7</v>
      </c>
      <c r="G723" t="s">
        <v>4660</v>
      </c>
      <c r="H723" t="s">
        <v>4661</v>
      </c>
      <c r="I723">
        <v>2018</v>
      </c>
      <c r="J723" t="s">
        <v>4662</v>
      </c>
      <c r="K723" t="s">
        <v>6</v>
      </c>
      <c r="L723" t="s">
        <v>147</v>
      </c>
    </row>
    <row r="724" spans="1:12" x14ac:dyDescent="0.35">
      <c r="A724" t="s">
        <v>4663</v>
      </c>
      <c r="B724" t="s">
        <v>4664</v>
      </c>
      <c r="C724" t="s">
        <v>4665</v>
      </c>
      <c r="D724" t="s">
        <v>4666</v>
      </c>
      <c r="E724">
        <v>10</v>
      </c>
      <c r="F724">
        <v>9781728159539</v>
      </c>
      <c r="G724" t="s">
        <v>4667</v>
      </c>
      <c r="H724" t="s">
        <v>4668</v>
      </c>
      <c r="I724">
        <v>2020</v>
      </c>
      <c r="J724" t="s">
        <v>4669</v>
      </c>
      <c r="K724" t="s">
        <v>6</v>
      </c>
      <c r="L724" t="s">
        <v>217</v>
      </c>
    </row>
    <row r="725" spans="1:12" x14ac:dyDescent="0.35">
      <c r="A725" t="s">
        <v>4670</v>
      </c>
      <c r="B725" t="s">
        <v>4671</v>
      </c>
      <c r="C725" t="s">
        <v>4672</v>
      </c>
      <c r="D725" t="s">
        <v>4673</v>
      </c>
      <c r="E725">
        <v>7</v>
      </c>
      <c r="F725">
        <v>9783319585086</v>
      </c>
      <c r="G725" t="s">
        <v>152</v>
      </c>
      <c r="H725" t="s">
        <v>4674</v>
      </c>
      <c r="I725">
        <v>2017</v>
      </c>
      <c r="J725" t="s">
        <v>4675</v>
      </c>
      <c r="K725" t="s">
        <v>6</v>
      </c>
      <c r="L725" t="s">
        <v>162</v>
      </c>
    </row>
    <row r="726" spans="1:12" x14ac:dyDescent="0.35">
      <c r="A726" t="s">
        <v>4676</v>
      </c>
      <c r="B726" t="s">
        <v>4677</v>
      </c>
      <c r="C726" t="s">
        <v>4678</v>
      </c>
      <c r="D726" t="s">
        <v>4679</v>
      </c>
      <c r="E726">
        <v>10</v>
      </c>
      <c r="F726">
        <v>9781467360432</v>
      </c>
      <c r="G726" t="s">
        <v>4680</v>
      </c>
      <c r="H726" t="s">
        <v>4681</v>
      </c>
      <c r="I726">
        <v>2013</v>
      </c>
      <c r="J726" t="s">
        <v>4682</v>
      </c>
      <c r="K726" t="s">
        <v>6</v>
      </c>
      <c r="L726" t="s">
        <v>155</v>
      </c>
    </row>
    <row r="727" spans="1:12" x14ac:dyDescent="0.35">
      <c r="A727" t="s">
        <v>4683</v>
      </c>
      <c r="B727" t="s">
        <v>4684</v>
      </c>
      <c r="C727" t="s">
        <v>4685</v>
      </c>
      <c r="D727" t="s">
        <v>4686</v>
      </c>
      <c r="E727">
        <v>7</v>
      </c>
      <c r="F727">
        <v>9783642335419</v>
      </c>
      <c r="G727" t="s">
        <v>152</v>
      </c>
      <c r="H727" t="s">
        <v>4687</v>
      </c>
      <c r="I727">
        <v>2012</v>
      </c>
      <c r="J727" t="s">
        <v>4688</v>
      </c>
      <c r="K727" t="s">
        <v>6</v>
      </c>
      <c r="L727" t="s">
        <v>162</v>
      </c>
    </row>
    <row r="728" spans="1:12" x14ac:dyDescent="0.35">
      <c r="A728" t="s">
        <v>4689</v>
      </c>
      <c r="B728" t="s">
        <v>4690</v>
      </c>
      <c r="C728" t="s">
        <v>4691</v>
      </c>
      <c r="D728" t="s">
        <v>4692</v>
      </c>
      <c r="E728">
        <v>10</v>
      </c>
      <c r="F728">
        <v>9789949231782</v>
      </c>
      <c r="G728" t="s">
        <v>4693</v>
      </c>
      <c r="H728" t="s">
        <v>4694</v>
      </c>
      <c r="I728">
        <v>2011</v>
      </c>
      <c r="J728" t="s">
        <v>4695</v>
      </c>
      <c r="K728" t="s">
        <v>6</v>
      </c>
      <c r="L728" t="s">
        <v>147</v>
      </c>
    </row>
    <row r="729" spans="1:12" x14ac:dyDescent="0.35">
      <c r="A729" t="s">
        <v>4696</v>
      </c>
      <c r="B729" t="s">
        <v>4697</v>
      </c>
      <c r="C729" t="s">
        <v>4698</v>
      </c>
      <c r="D729" t="s">
        <v>4699</v>
      </c>
      <c r="E729">
        <v>7</v>
      </c>
      <c r="G729" t="s">
        <v>4700</v>
      </c>
      <c r="H729" t="s">
        <v>6</v>
      </c>
      <c r="I729">
        <v>2018</v>
      </c>
      <c r="J729" t="s">
        <v>4701</v>
      </c>
      <c r="K729" t="s">
        <v>6</v>
      </c>
      <c r="L729" t="s">
        <v>473</v>
      </c>
    </row>
    <row r="730" spans="1:12" x14ac:dyDescent="0.35">
      <c r="A730" t="s">
        <v>4702</v>
      </c>
      <c r="B730" t="s">
        <v>4703</v>
      </c>
      <c r="C730" t="s">
        <v>4704</v>
      </c>
      <c r="D730" t="s">
        <v>4705</v>
      </c>
      <c r="E730">
        <v>10</v>
      </c>
      <c r="F730">
        <v>9789898533524</v>
      </c>
      <c r="G730" t="s">
        <v>4134</v>
      </c>
      <c r="H730" t="s">
        <v>4706</v>
      </c>
      <c r="I730">
        <v>2016</v>
      </c>
      <c r="J730" t="s">
        <v>4707</v>
      </c>
      <c r="K730" t="s">
        <v>6</v>
      </c>
      <c r="L730" t="s">
        <v>162</v>
      </c>
    </row>
    <row r="731" spans="1:12" x14ac:dyDescent="0.35">
      <c r="A731" t="s">
        <v>4708</v>
      </c>
      <c r="B731" t="s">
        <v>4709</v>
      </c>
      <c r="C731" t="s">
        <v>4710</v>
      </c>
      <c r="D731" t="s">
        <v>4711</v>
      </c>
      <c r="E731">
        <v>10</v>
      </c>
      <c r="G731" t="s">
        <v>4712</v>
      </c>
      <c r="H731" t="s">
        <v>4713</v>
      </c>
      <c r="I731">
        <v>2009</v>
      </c>
      <c r="J731" t="s">
        <v>4714</v>
      </c>
      <c r="K731" t="s">
        <v>6</v>
      </c>
      <c r="L731" t="s">
        <v>162</v>
      </c>
    </row>
    <row r="732" spans="1:12" x14ac:dyDescent="0.35">
      <c r="A732" t="s">
        <v>4715</v>
      </c>
      <c r="B732" t="s">
        <v>4716</v>
      </c>
      <c r="C732" t="s">
        <v>4717</v>
      </c>
      <c r="D732" t="s">
        <v>4718</v>
      </c>
      <c r="E732">
        <v>7</v>
      </c>
      <c r="G732" t="s">
        <v>4719</v>
      </c>
      <c r="H732" t="s">
        <v>6</v>
      </c>
      <c r="I732">
        <v>2021</v>
      </c>
      <c r="J732" t="s">
        <v>4720</v>
      </c>
      <c r="K732" t="s">
        <v>6</v>
      </c>
      <c r="L732" t="s">
        <v>162</v>
      </c>
    </row>
    <row r="733" spans="1:12" x14ac:dyDescent="0.35">
      <c r="A733" t="s">
        <v>4721</v>
      </c>
      <c r="B733" t="s">
        <v>4722</v>
      </c>
      <c r="C733" t="s">
        <v>4723</v>
      </c>
      <c r="D733" t="s">
        <v>4724</v>
      </c>
      <c r="E733">
        <v>10</v>
      </c>
      <c r="F733">
        <v>9781450314381</v>
      </c>
      <c r="G733" t="s">
        <v>4725</v>
      </c>
      <c r="H733" t="s">
        <v>4726</v>
      </c>
      <c r="I733">
        <v>2012</v>
      </c>
      <c r="J733" t="s">
        <v>4727</v>
      </c>
      <c r="K733" t="s">
        <v>6</v>
      </c>
      <c r="L733" t="s">
        <v>155</v>
      </c>
    </row>
    <row r="734" spans="1:12" x14ac:dyDescent="0.35">
      <c r="A734" t="s">
        <v>4728</v>
      </c>
      <c r="B734" t="s">
        <v>4729</v>
      </c>
      <c r="C734" t="s">
        <v>4730</v>
      </c>
      <c r="D734" t="s">
        <v>4731</v>
      </c>
      <c r="E734">
        <v>10</v>
      </c>
      <c r="F734">
        <v>9781509027224</v>
      </c>
      <c r="G734" t="s">
        <v>2788</v>
      </c>
      <c r="H734" t="s">
        <v>6</v>
      </c>
      <c r="I734">
        <v>2016</v>
      </c>
      <c r="J734" t="s">
        <v>4732</v>
      </c>
      <c r="K734" t="s">
        <v>6</v>
      </c>
      <c r="L734" t="s">
        <v>147</v>
      </c>
    </row>
    <row r="735" spans="1:12" x14ac:dyDescent="0.35">
      <c r="A735" t="s">
        <v>4733</v>
      </c>
      <c r="B735" t="s">
        <v>4734</v>
      </c>
      <c r="C735" t="s">
        <v>4735</v>
      </c>
      <c r="D735" t="s">
        <v>4736</v>
      </c>
      <c r="E735">
        <v>7</v>
      </c>
      <c r="G735" t="s">
        <v>144</v>
      </c>
      <c r="H735" t="s">
        <v>4737</v>
      </c>
      <c r="I735">
        <v>2018</v>
      </c>
      <c r="J735" t="s">
        <v>4738</v>
      </c>
      <c r="K735" t="s">
        <v>6</v>
      </c>
      <c r="L735" t="s">
        <v>480</v>
      </c>
    </row>
    <row r="736" spans="1:12" x14ac:dyDescent="0.35">
      <c r="A736" t="s">
        <v>4739</v>
      </c>
      <c r="B736" t="s">
        <v>4740</v>
      </c>
      <c r="C736" t="s">
        <v>4741</v>
      </c>
      <c r="D736" t="s">
        <v>4742</v>
      </c>
      <c r="E736">
        <v>7</v>
      </c>
      <c r="G736" t="s">
        <v>261</v>
      </c>
      <c r="H736" t="s">
        <v>4743</v>
      </c>
      <c r="I736">
        <v>2017</v>
      </c>
      <c r="J736" t="s">
        <v>4744</v>
      </c>
      <c r="K736" t="s">
        <v>6</v>
      </c>
      <c r="L736" t="s">
        <v>323</v>
      </c>
    </row>
    <row r="737" spans="1:12" x14ac:dyDescent="0.35">
      <c r="A737" t="s">
        <v>4745</v>
      </c>
      <c r="B737" t="s">
        <v>4746</v>
      </c>
      <c r="C737" t="s">
        <v>4747</v>
      </c>
      <c r="D737" t="s">
        <v>4748</v>
      </c>
      <c r="E737">
        <v>7</v>
      </c>
      <c r="G737" t="s">
        <v>556</v>
      </c>
      <c r="H737" t="s">
        <v>4749</v>
      </c>
      <c r="I737">
        <v>2019</v>
      </c>
      <c r="J737" t="s">
        <v>4750</v>
      </c>
      <c r="K737" t="s">
        <v>6</v>
      </c>
      <c r="L737" t="s">
        <v>480</v>
      </c>
    </row>
    <row r="738" spans="1:12" x14ac:dyDescent="0.35">
      <c r="A738" t="s">
        <v>4751</v>
      </c>
      <c r="B738" t="s">
        <v>4752</v>
      </c>
      <c r="C738" t="s">
        <v>4753</v>
      </c>
      <c r="D738" t="s">
        <v>4754</v>
      </c>
      <c r="E738">
        <v>10</v>
      </c>
      <c r="F738">
        <v>9781450335577</v>
      </c>
      <c r="G738" t="s">
        <v>4755</v>
      </c>
      <c r="H738" t="s">
        <v>4756</v>
      </c>
      <c r="I738">
        <v>2015</v>
      </c>
      <c r="J738" t="s">
        <v>4757</v>
      </c>
      <c r="K738" t="s">
        <v>6</v>
      </c>
      <c r="L738" t="s">
        <v>703</v>
      </c>
    </row>
    <row r="739" spans="1:12" x14ac:dyDescent="0.35">
      <c r="A739" t="s">
        <v>4758</v>
      </c>
      <c r="B739" t="s">
        <v>4759</v>
      </c>
      <c r="C739" t="s">
        <v>4760</v>
      </c>
      <c r="D739" t="s">
        <v>4761</v>
      </c>
      <c r="E739">
        <v>10</v>
      </c>
      <c r="F739">
        <v>9781450347631</v>
      </c>
      <c r="G739" t="s">
        <v>308</v>
      </c>
      <c r="H739" t="s">
        <v>6</v>
      </c>
      <c r="I739">
        <v>2016</v>
      </c>
      <c r="J739" t="s">
        <v>4762</v>
      </c>
      <c r="K739" t="s">
        <v>6</v>
      </c>
      <c r="L739" t="s">
        <v>162</v>
      </c>
    </row>
    <row r="740" spans="1:12" x14ac:dyDescent="0.35">
      <c r="A740" t="s">
        <v>4763</v>
      </c>
      <c r="B740" t="s">
        <v>4764</v>
      </c>
      <c r="C740" t="s">
        <v>4765</v>
      </c>
      <c r="D740" t="s">
        <v>4766</v>
      </c>
      <c r="E740">
        <v>7</v>
      </c>
      <c r="G740" t="s">
        <v>542</v>
      </c>
      <c r="H740" t="s">
        <v>4767</v>
      </c>
      <c r="I740">
        <v>2020</v>
      </c>
      <c r="J740" t="s">
        <v>4768</v>
      </c>
      <c r="K740" t="s">
        <v>6</v>
      </c>
      <c r="L740" t="s">
        <v>162</v>
      </c>
    </row>
    <row r="741" spans="1:12" x14ac:dyDescent="0.35">
      <c r="A741" t="s">
        <v>4769</v>
      </c>
      <c r="B741" t="s">
        <v>4770</v>
      </c>
      <c r="C741" t="s">
        <v>4771</v>
      </c>
      <c r="D741" t="s">
        <v>4772</v>
      </c>
      <c r="E741">
        <v>10</v>
      </c>
      <c r="F741">
        <v>9781908272188</v>
      </c>
      <c r="G741" t="s">
        <v>452</v>
      </c>
      <c r="H741" t="s">
        <v>4773</v>
      </c>
      <c r="I741">
        <v>2011</v>
      </c>
      <c r="J741" t="s">
        <v>4774</v>
      </c>
      <c r="K741" t="s">
        <v>6</v>
      </c>
      <c r="L741" t="s">
        <v>162</v>
      </c>
    </row>
    <row r="742" spans="1:12" x14ac:dyDescent="0.35">
      <c r="A742" t="s">
        <v>4775</v>
      </c>
      <c r="B742" t="s">
        <v>4776</v>
      </c>
      <c r="C742" t="s">
        <v>6</v>
      </c>
      <c r="D742" t="s">
        <v>4777</v>
      </c>
      <c r="E742">
        <v>7</v>
      </c>
      <c r="G742" t="s">
        <v>4778</v>
      </c>
      <c r="H742" t="s">
        <v>6</v>
      </c>
      <c r="I742">
        <v>2018</v>
      </c>
      <c r="J742" t="s">
        <v>4779</v>
      </c>
      <c r="K742" t="s">
        <v>6</v>
      </c>
      <c r="L742" t="s">
        <v>217</v>
      </c>
    </row>
    <row r="743" spans="1:12" x14ac:dyDescent="0.35">
      <c r="A743" t="s">
        <v>4780</v>
      </c>
      <c r="B743" t="s">
        <v>4781</v>
      </c>
      <c r="C743" t="s">
        <v>4782</v>
      </c>
      <c r="D743" t="s">
        <v>4783</v>
      </c>
      <c r="E743">
        <v>7</v>
      </c>
      <c r="G743" t="s">
        <v>4784</v>
      </c>
      <c r="H743" t="s">
        <v>4785</v>
      </c>
      <c r="I743">
        <v>2021</v>
      </c>
      <c r="J743" t="s">
        <v>4786</v>
      </c>
      <c r="K743" t="s">
        <v>6</v>
      </c>
      <c r="L743" t="s">
        <v>162</v>
      </c>
    </row>
    <row r="744" spans="1:12" x14ac:dyDescent="0.35">
      <c r="A744" t="s">
        <v>4787</v>
      </c>
      <c r="B744" t="s">
        <v>4788</v>
      </c>
      <c r="C744" t="s">
        <v>4789</v>
      </c>
      <c r="D744" t="s">
        <v>4790</v>
      </c>
      <c r="E744">
        <v>10</v>
      </c>
      <c r="F744">
        <v>9781450330145</v>
      </c>
      <c r="G744" t="s">
        <v>4791</v>
      </c>
      <c r="H744" t="s">
        <v>4792</v>
      </c>
      <c r="I744">
        <v>2014</v>
      </c>
      <c r="J744" t="s">
        <v>4793</v>
      </c>
      <c r="K744" t="s">
        <v>6</v>
      </c>
      <c r="L744" t="s">
        <v>162</v>
      </c>
    </row>
    <row r="745" spans="1:12" x14ac:dyDescent="0.35">
      <c r="A745" t="s">
        <v>4794</v>
      </c>
      <c r="B745" t="s">
        <v>4795</v>
      </c>
      <c r="C745" t="s">
        <v>4796</v>
      </c>
      <c r="D745" t="s">
        <v>4797</v>
      </c>
      <c r="E745">
        <v>10</v>
      </c>
      <c r="F745">
        <v>9781450341820</v>
      </c>
      <c r="G745" t="s">
        <v>308</v>
      </c>
      <c r="H745" t="s">
        <v>4798</v>
      </c>
      <c r="I745">
        <v>2016</v>
      </c>
      <c r="J745" t="s">
        <v>4799</v>
      </c>
      <c r="K745" t="s">
        <v>6</v>
      </c>
      <c r="L745" t="s">
        <v>217</v>
      </c>
    </row>
    <row r="746" spans="1:12" x14ac:dyDescent="0.35">
      <c r="A746" t="s">
        <v>4800</v>
      </c>
      <c r="B746" t="s">
        <v>4801</v>
      </c>
      <c r="C746" t="s">
        <v>4802</v>
      </c>
      <c r="D746" t="s">
        <v>4803</v>
      </c>
      <c r="E746">
        <v>7</v>
      </c>
      <c r="G746" t="s">
        <v>4804</v>
      </c>
      <c r="H746" t="s">
        <v>4805</v>
      </c>
      <c r="I746">
        <v>2017</v>
      </c>
      <c r="J746" t="s">
        <v>4806</v>
      </c>
      <c r="K746" t="s">
        <v>6</v>
      </c>
      <c r="L746" t="s">
        <v>573</v>
      </c>
    </row>
    <row r="747" spans="1:12" x14ac:dyDescent="0.35">
      <c r="A747" t="s">
        <v>4807</v>
      </c>
      <c r="B747" t="s">
        <v>4808</v>
      </c>
      <c r="C747" t="s">
        <v>4809</v>
      </c>
      <c r="D747" t="s">
        <v>4810</v>
      </c>
      <c r="E747">
        <v>10</v>
      </c>
      <c r="F747">
        <v>9781912764389</v>
      </c>
      <c r="G747" t="s">
        <v>452</v>
      </c>
      <c r="H747" t="s">
        <v>4811</v>
      </c>
      <c r="I747">
        <v>2019</v>
      </c>
      <c r="J747" t="s">
        <v>4812</v>
      </c>
      <c r="K747" t="s">
        <v>6</v>
      </c>
      <c r="L747" t="s">
        <v>217</v>
      </c>
    </row>
    <row r="748" spans="1:12" x14ac:dyDescent="0.35">
      <c r="A748" t="s">
        <v>4813</v>
      </c>
      <c r="B748" t="s">
        <v>4814</v>
      </c>
      <c r="C748" t="s">
        <v>4815</v>
      </c>
      <c r="D748" t="s">
        <v>4816</v>
      </c>
      <c r="E748">
        <v>10</v>
      </c>
      <c r="F748">
        <v>9781538631454</v>
      </c>
      <c r="G748" t="s">
        <v>4817</v>
      </c>
      <c r="H748" t="s">
        <v>432</v>
      </c>
      <c r="I748">
        <v>2018</v>
      </c>
      <c r="J748" t="s">
        <v>4818</v>
      </c>
      <c r="K748" t="s">
        <v>6</v>
      </c>
      <c r="L748" t="s">
        <v>147</v>
      </c>
    </row>
    <row r="749" spans="1:12" x14ac:dyDescent="0.35">
      <c r="A749" t="s">
        <v>4819</v>
      </c>
      <c r="B749" t="s">
        <v>4820</v>
      </c>
      <c r="C749" t="s">
        <v>4821</v>
      </c>
      <c r="D749" t="s">
        <v>4822</v>
      </c>
      <c r="E749">
        <v>10</v>
      </c>
      <c r="G749" t="s">
        <v>4823</v>
      </c>
      <c r="H749" t="s">
        <v>4824</v>
      </c>
      <c r="I749">
        <v>2015</v>
      </c>
      <c r="J749" t="s">
        <v>4825</v>
      </c>
      <c r="K749" t="s">
        <v>6</v>
      </c>
      <c r="L749" t="s">
        <v>480</v>
      </c>
    </row>
    <row r="750" spans="1:12" x14ac:dyDescent="0.35">
      <c r="A750" t="s">
        <v>4826</v>
      </c>
      <c r="B750" t="s">
        <v>4827</v>
      </c>
      <c r="C750" t="s">
        <v>4828</v>
      </c>
      <c r="D750" t="s">
        <v>4829</v>
      </c>
      <c r="E750">
        <v>10</v>
      </c>
      <c r="G750" t="s">
        <v>4830</v>
      </c>
      <c r="H750" t="s">
        <v>6</v>
      </c>
      <c r="I750">
        <v>2016</v>
      </c>
      <c r="J750" t="s">
        <v>4831</v>
      </c>
      <c r="K750" t="s">
        <v>6</v>
      </c>
      <c r="L750" t="s">
        <v>162</v>
      </c>
    </row>
    <row r="751" spans="1:12" x14ac:dyDescent="0.35">
      <c r="A751" t="s">
        <v>4832</v>
      </c>
      <c r="B751" t="s">
        <v>4833</v>
      </c>
      <c r="C751" t="s">
        <v>4834</v>
      </c>
      <c r="D751" t="s">
        <v>4835</v>
      </c>
      <c r="E751">
        <v>7</v>
      </c>
      <c r="G751" t="s">
        <v>4836</v>
      </c>
      <c r="H751" t="s">
        <v>4837</v>
      </c>
      <c r="I751">
        <v>2014</v>
      </c>
      <c r="J751" t="s">
        <v>4838</v>
      </c>
      <c r="K751" t="s">
        <v>6</v>
      </c>
      <c r="L751" t="s">
        <v>217</v>
      </c>
    </row>
    <row r="752" spans="1:12" x14ac:dyDescent="0.35">
      <c r="A752" t="s">
        <v>4839</v>
      </c>
      <c r="B752" t="s">
        <v>4840</v>
      </c>
      <c r="C752" t="s">
        <v>4841</v>
      </c>
      <c r="D752" t="s">
        <v>4842</v>
      </c>
      <c r="E752">
        <v>10</v>
      </c>
      <c r="F752">
        <v>9781450318549</v>
      </c>
      <c r="G752" t="s">
        <v>308</v>
      </c>
      <c r="H752" t="s">
        <v>6</v>
      </c>
      <c r="I752">
        <v>2012</v>
      </c>
      <c r="J752" t="s">
        <v>4843</v>
      </c>
      <c r="K752" t="s">
        <v>6</v>
      </c>
      <c r="L752" t="s">
        <v>217</v>
      </c>
    </row>
    <row r="753" spans="1:12" x14ac:dyDescent="0.35">
      <c r="A753" t="s">
        <v>4844</v>
      </c>
      <c r="B753" t="s">
        <v>4845</v>
      </c>
      <c r="C753" t="s">
        <v>4846</v>
      </c>
      <c r="D753" t="s">
        <v>4847</v>
      </c>
      <c r="E753">
        <v>7</v>
      </c>
      <c r="G753" t="s">
        <v>4848</v>
      </c>
      <c r="H753" t="s">
        <v>4849</v>
      </c>
      <c r="I753">
        <v>2010</v>
      </c>
      <c r="J753" t="s">
        <v>4850</v>
      </c>
      <c r="K753" t="s">
        <v>6</v>
      </c>
      <c r="L753" t="s">
        <v>217</v>
      </c>
    </row>
    <row r="754" spans="1:12" x14ac:dyDescent="0.35">
      <c r="A754" t="s">
        <v>4851</v>
      </c>
      <c r="B754" t="s">
        <v>4852</v>
      </c>
      <c r="C754" t="s">
        <v>4853</v>
      </c>
      <c r="D754" t="s">
        <v>4854</v>
      </c>
      <c r="E754">
        <v>10</v>
      </c>
      <c r="F754">
        <v>9780791848999</v>
      </c>
      <c r="G754" t="s">
        <v>4855</v>
      </c>
      <c r="H754" t="s">
        <v>4856</v>
      </c>
      <c r="I754">
        <v>2009</v>
      </c>
      <c r="J754" t="s">
        <v>4857</v>
      </c>
      <c r="K754" t="s">
        <v>6</v>
      </c>
      <c r="L754" t="s">
        <v>162</v>
      </c>
    </row>
    <row r="755" spans="1:12" x14ac:dyDescent="0.35">
      <c r="A755" t="s">
        <v>4851</v>
      </c>
      <c r="B755" t="s">
        <v>4858</v>
      </c>
      <c r="C755" t="s">
        <v>4859</v>
      </c>
      <c r="D755" t="s">
        <v>4860</v>
      </c>
      <c r="E755">
        <v>10</v>
      </c>
      <c r="F755">
        <v>9780791848999</v>
      </c>
      <c r="G755" t="s">
        <v>4861</v>
      </c>
      <c r="H755" t="s">
        <v>4856</v>
      </c>
      <c r="I755">
        <v>2010</v>
      </c>
      <c r="J755" t="s">
        <v>4862</v>
      </c>
      <c r="K755" t="s">
        <v>6</v>
      </c>
      <c r="L755" t="s">
        <v>162</v>
      </c>
    </row>
    <row r="756" spans="1:12" x14ac:dyDescent="0.35">
      <c r="A756" t="s">
        <v>4863</v>
      </c>
      <c r="B756" t="s">
        <v>4864</v>
      </c>
      <c r="C756" t="s">
        <v>4865</v>
      </c>
      <c r="D756" t="s">
        <v>4866</v>
      </c>
      <c r="E756">
        <v>10</v>
      </c>
      <c r="F756">
        <v>9781450340427</v>
      </c>
      <c r="G756" t="s">
        <v>308</v>
      </c>
      <c r="H756" t="s">
        <v>6</v>
      </c>
      <c r="I756">
        <v>2016</v>
      </c>
      <c r="J756" t="s">
        <v>4867</v>
      </c>
      <c r="K756" t="s">
        <v>6</v>
      </c>
      <c r="L756" t="s">
        <v>283</v>
      </c>
    </row>
    <row r="757" spans="1:12" x14ac:dyDescent="0.35">
      <c r="A757" t="s">
        <v>4868</v>
      </c>
      <c r="B757" t="s">
        <v>4869</v>
      </c>
      <c r="C757" t="s">
        <v>4870</v>
      </c>
      <c r="D757" t="s">
        <v>4871</v>
      </c>
      <c r="E757">
        <v>10</v>
      </c>
      <c r="F757">
        <v>9781479908189</v>
      </c>
      <c r="G757" t="s">
        <v>1678</v>
      </c>
      <c r="H757" t="s">
        <v>2706</v>
      </c>
      <c r="I757">
        <v>2013</v>
      </c>
      <c r="J757" t="s">
        <v>4872</v>
      </c>
      <c r="K757" t="s">
        <v>6</v>
      </c>
      <c r="L757" t="s">
        <v>1120</v>
      </c>
    </row>
    <row r="758" spans="1:12" x14ac:dyDescent="0.35">
      <c r="A758" t="s">
        <v>4873</v>
      </c>
      <c r="B758" t="s">
        <v>4874</v>
      </c>
      <c r="C758" t="s">
        <v>4875</v>
      </c>
      <c r="D758" t="s">
        <v>4876</v>
      </c>
      <c r="E758">
        <v>7</v>
      </c>
      <c r="G758" t="s">
        <v>1510</v>
      </c>
      <c r="H758" t="s">
        <v>4877</v>
      </c>
      <c r="I758">
        <v>2016</v>
      </c>
      <c r="J758" t="s">
        <v>4878</v>
      </c>
      <c r="K758" t="s">
        <v>6</v>
      </c>
      <c r="L758" t="s">
        <v>4879</v>
      </c>
    </row>
    <row r="759" spans="1:12" x14ac:dyDescent="0.35">
      <c r="A759" t="s">
        <v>4880</v>
      </c>
      <c r="B759" t="s">
        <v>4881</v>
      </c>
      <c r="C759" t="s">
        <v>4882</v>
      </c>
      <c r="D759" t="s">
        <v>4883</v>
      </c>
      <c r="E759">
        <v>10</v>
      </c>
      <c r="F759">
        <v>9781538604434</v>
      </c>
      <c r="G759" t="s">
        <v>1002</v>
      </c>
      <c r="H759" t="s">
        <v>4884</v>
      </c>
      <c r="I759">
        <v>2017</v>
      </c>
      <c r="J759" t="s">
        <v>4885</v>
      </c>
      <c r="K759" t="s">
        <v>6</v>
      </c>
      <c r="L759" t="s">
        <v>162</v>
      </c>
    </row>
    <row r="760" spans="1:12" x14ac:dyDescent="0.35">
      <c r="A760" t="s">
        <v>4886</v>
      </c>
      <c r="B760" t="s">
        <v>4887</v>
      </c>
      <c r="C760" t="s">
        <v>4888</v>
      </c>
      <c r="D760" t="s">
        <v>4889</v>
      </c>
      <c r="E760">
        <v>7</v>
      </c>
      <c r="F760">
        <v>9783030337193</v>
      </c>
      <c r="G760" t="s">
        <v>152</v>
      </c>
      <c r="H760" t="s">
        <v>4890</v>
      </c>
      <c r="I760">
        <v>2019</v>
      </c>
      <c r="J760" t="s">
        <v>4891</v>
      </c>
      <c r="K760" t="s">
        <v>6</v>
      </c>
      <c r="L760" t="s">
        <v>147</v>
      </c>
    </row>
    <row r="761" spans="1:12" x14ac:dyDescent="0.35">
      <c r="A761" t="s">
        <v>4892</v>
      </c>
      <c r="B761" t="s">
        <v>4893</v>
      </c>
      <c r="C761" t="s">
        <v>4894</v>
      </c>
      <c r="D761" t="s">
        <v>4895</v>
      </c>
      <c r="E761">
        <v>7</v>
      </c>
      <c r="G761" t="s">
        <v>4034</v>
      </c>
      <c r="H761" t="s">
        <v>6</v>
      </c>
      <c r="I761">
        <v>2019</v>
      </c>
      <c r="J761" t="s">
        <v>4896</v>
      </c>
      <c r="K761" t="s">
        <v>6</v>
      </c>
      <c r="L761" t="s">
        <v>176</v>
      </c>
    </row>
    <row r="762" spans="1:12" x14ac:dyDescent="0.35">
      <c r="A762" t="s">
        <v>4897</v>
      </c>
      <c r="B762" t="s">
        <v>4898</v>
      </c>
      <c r="C762" t="s">
        <v>4899</v>
      </c>
      <c r="D762" t="s">
        <v>4900</v>
      </c>
      <c r="E762">
        <v>10</v>
      </c>
      <c r="F762">
        <v>9781450358903</v>
      </c>
      <c r="G762" t="s">
        <v>687</v>
      </c>
      <c r="H762" t="s">
        <v>4901</v>
      </c>
      <c r="I762">
        <v>2019</v>
      </c>
      <c r="J762" t="s">
        <v>4902</v>
      </c>
      <c r="K762" t="s">
        <v>6</v>
      </c>
      <c r="L762" t="s">
        <v>147</v>
      </c>
    </row>
    <row r="763" spans="1:12" x14ac:dyDescent="0.35">
      <c r="A763" t="s">
        <v>4903</v>
      </c>
      <c r="B763" t="s">
        <v>4904</v>
      </c>
      <c r="C763" t="s">
        <v>4905</v>
      </c>
      <c r="D763" t="s">
        <v>4906</v>
      </c>
      <c r="E763">
        <v>10</v>
      </c>
      <c r="G763" t="s">
        <v>4907</v>
      </c>
      <c r="H763" t="s">
        <v>4908</v>
      </c>
      <c r="I763">
        <v>2013</v>
      </c>
      <c r="J763" t="s">
        <v>4909</v>
      </c>
      <c r="K763" t="s">
        <v>6</v>
      </c>
      <c r="L763" t="s">
        <v>283</v>
      </c>
    </row>
    <row r="764" spans="1:12" x14ac:dyDescent="0.35">
      <c r="A764" t="s">
        <v>4910</v>
      </c>
      <c r="B764" t="s">
        <v>4911</v>
      </c>
      <c r="C764" t="s">
        <v>4912</v>
      </c>
      <c r="D764" t="s">
        <v>4913</v>
      </c>
      <c r="E764">
        <v>10</v>
      </c>
      <c r="F764">
        <v>9781479942664</v>
      </c>
      <c r="G764" t="s">
        <v>4914</v>
      </c>
      <c r="H764" t="s">
        <v>4915</v>
      </c>
      <c r="I764">
        <v>2014</v>
      </c>
      <c r="J764" t="s">
        <v>4916</v>
      </c>
      <c r="K764" t="s">
        <v>6</v>
      </c>
      <c r="L764" t="s">
        <v>695</v>
      </c>
    </row>
    <row r="765" spans="1:12" x14ac:dyDescent="0.35">
      <c r="A765" t="s">
        <v>4917</v>
      </c>
      <c r="B765" t="s">
        <v>4918</v>
      </c>
      <c r="C765" t="s">
        <v>4919</v>
      </c>
      <c r="D765" t="s">
        <v>4920</v>
      </c>
      <c r="E765">
        <v>10</v>
      </c>
      <c r="F765">
        <v>9781424486236</v>
      </c>
      <c r="G765" t="s">
        <v>4921</v>
      </c>
      <c r="H765" t="s">
        <v>4922</v>
      </c>
      <c r="I765">
        <v>2011</v>
      </c>
      <c r="J765" t="s">
        <v>4923</v>
      </c>
      <c r="K765" t="s">
        <v>6</v>
      </c>
      <c r="L765" t="s">
        <v>155</v>
      </c>
    </row>
    <row r="766" spans="1:12" x14ac:dyDescent="0.35">
      <c r="A766" t="s">
        <v>4924</v>
      </c>
      <c r="B766" t="s">
        <v>4925</v>
      </c>
      <c r="C766" t="s">
        <v>4926</v>
      </c>
      <c r="D766" t="s">
        <v>4927</v>
      </c>
      <c r="E766">
        <v>10</v>
      </c>
      <c r="F766">
        <v>9789078677604</v>
      </c>
      <c r="G766" t="s">
        <v>4928</v>
      </c>
      <c r="H766" t="s">
        <v>4929</v>
      </c>
      <c r="I766">
        <v>2012</v>
      </c>
      <c r="J766" t="s">
        <v>4930</v>
      </c>
      <c r="K766" t="s">
        <v>6</v>
      </c>
      <c r="L766" t="s">
        <v>147</v>
      </c>
    </row>
    <row r="767" spans="1:12" x14ac:dyDescent="0.35">
      <c r="A767" t="s">
        <v>4931</v>
      </c>
      <c r="B767" t="s">
        <v>4932</v>
      </c>
      <c r="C767" t="s">
        <v>4933</v>
      </c>
      <c r="D767" t="s">
        <v>4934</v>
      </c>
      <c r="E767">
        <v>10</v>
      </c>
      <c r="F767">
        <v>9788988678213</v>
      </c>
      <c r="G767" t="s">
        <v>4935</v>
      </c>
      <c r="H767" t="s">
        <v>4936</v>
      </c>
      <c r="I767">
        <v>2010</v>
      </c>
      <c r="J767" t="s">
        <v>4937</v>
      </c>
      <c r="K767" t="s">
        <v>6</v>
      </c>
      <c r="L767" t="s">
        <v>162</v>
      </c>
    </row>
    <row r="768" spans="1:12" x14ac:dyDescent="0.35">
      <c r="A768" t="s">
        <v>4938</v>
      </c>
      <c r="B768" t="s">
        <v>4939</v>
      </c>
      <c r="C768" t="s">
        <v>4940</v>
      </c>
      <c r="D768" t="s">
        <v>4941</v>
      </c>
      <c r="E768">
        <v>10</v>
      </c>
      <c r="F768">
        <v>9781457702587</v>
      </c>
      <c r="G768" t="s">
        <v>4942</v>
      </c>
      <c r="H768" t="s">
        <v>4943</v>
      </c>
      <c r="I768">
        <v>2011</v>
      </c>
      <c r="J768" t="s">
        <v>4944</v>
      </c>
      <c r="K768" t="s">
        <v>6</v>
      </c>
      <c r="L768" t="s">
        <v>217</v>
      </c>
    </row>
    <row r="769" spans="1:12" x14ac:dyDescent="0.35">
      <c r="A769" t="s">
        <v>4945</v>
      </c>
      <c r="B769" t="s">
        <v>4946</v>
      </c>
      <c r="C769" t="s">
        <v>4947</v>
      </c>
      <c r="D769" t="s">
        <v>4948</v>
      </c>
      <c r="E769">
        <v>7</v>
      </c>
      <c r="G769" t="s">
        <v>152</v>
      </c>
      <c r="H769" t="s">
        <v>4949</v>
      </c>
      <c r="I769">
        <v>2011</v>
      </c>
      <c r="J769" t="s">
        <v>4950</v>
      </c>
      <c r="K769" t="s">
        <v>6</v>
      </c>
      <c r="L769" t="s">
        <v>2352</v>
      </c>
    </row>
    <row r="770" spans="1:12" x14ac:dyDescent="0.35">
      <c r="A770" t="s">
        <v>4951</v>
      </c>
      <c r="B770" t="s">
        <v>4952</v>
      </c>
      <c r="C770" t="s">
        <v>4953</v>
      </c>
      <c r="D770" t="s">
        <v>4954</v>
      </c>
      <c r="E770">
        <v>7</v>
      </c>
      <c r="G770" t="s">
        <v>634</v>
      </c>
      <c r="H770" t="s">
        <v>6</v>
      </c>
      <c r="I770">
        <v>2013</v>
      </c>
      <c r="J770" t="s">
        <v>4955</v>
      </c>
      <c r="K770" t="s">
        <v>6</v>
      </c>
      <c r="L770" t="s">
        <v>573</v>
      </c>
    </row>
    <row r="771" spans="1:12" x14ac:dyDescent="0.35">
      <c r="A771" t="s">
        <v>4956</v>
      </c>
      <c r="B771" t="s">
        <v>4957</v>
      </c>
      <c r="C771" t="s">
        <v>4958</v>
      </c>
      <c r="D771" t="s">
        <v>4959</v>
      </c>
      <c r="E771">
        <v>10</v>
      </c>
      <c r="F771">
        <v>9781450318990</v>
      </c>
      <c r="G771" t="s">
        <v>1310</v>
      </c>
      <c r="H771" t="s">
        <v>4960</v>
      </c>
      <c r="I771">
        <v>2013</v>
      </c>
      <c r="J771" t="s">
        <v>4961</v>
      </c>
      <c r="K771" t="s">
        <v>6</v>
      </c>
      <c r="L771" t="s">
        <v>4177</v>
      </c>
    </row>
    <row r="772" spans="1:12" x14ac:dyDescent="0.35">
      <c r="A772" t="s">
        <v>4962</v>
      </c>
      <c r="B772" t="s">
        <v>4963</v>
      </c>
      <c r="C772" t="s">
        <v>4964</v>
      </c>
      <c r="D772" t="s">
        <v>4965</v>
      </c>
      <c r="E772">
        <v>7</v>
      </c>
      <c r="F772">
        <v>9783319403540</v>
      </c>
      <c r="G772" t="s">
        <v>152</v>
      </c>
      <c r="H772" t="s">
        <v>4966</v>
      </c>
      <c r="I772">
        <v>2016</v>
      </c>
      <c r="J772" t="s">
        <v>4967</v>
      </c>
      <c r="K772" t="s">
        <v>6</v>
      </c>
      <c r="L772" t="s">
        <v>217</v>
      </c>
    </row>
    <row r="773" spans="1:12" x14ac:dyDescent="0.35">
      <c r="A773" t="s">
        <v>4968</v>
      </c>
      <c r="B773" t="s">
        <v>4969</v>
      </c>
      <c r="C773" t="s">
        <v>4970</v>
      </c>
      <c r="D773" t="s">
        <v>4971</v>
      </c>
      <c r="E773">
        <v>7</v>
      </c>
      <c r="F773">
        <v>9783319528359</v>
      </c>
      <c r="G773" t="s">
        <v>152</v>
      </c>
      <c r="H773" t="s">
        <v>4972</v>
      </c>
      <c r="I773">
        <v>2017</v>
      </c>
      <c r="J773" t="s">
        <v>4973</v>
      </c>
      <c r="K773" t="s">
        <v>6</v>
      </c>
      <c r="L773" t="s">
        <v>162</v>
      </c>
    </row>
    <row r="774" spans="1:12" x14ac:dyDescent="0.35">
      <c r="A774" t="s">
        <v>4974</v>
      </c>
      <c r="B774" t="s">
        <v>4975</v>
      </c>
      <c r="C774" t="s">
        <v>4976</v>
      </c>
      <c r="D774" t="s">
        <v>4977</v>
      </c>
      <c r="E774">
        <v>7</v>
      </c>
      <c r="G774" t="s">
        <v>4978</v>
      </c>
      <c r="H774" t="s">
        <v>4979</v>
      </c>
      <c r="I774">
        <v>2017</v>
      </c>
      <c r="J774" t="s">
        <v>4980</v>
      </c>
      <c r="K774" t="s">
        <v>6</v>
      </c>
      <c r="L774" t="s">
        <v>2352</v>
      </c>
    </row>
    <row r="775" spans="1:12" x14ac:dyDescent="0.35">
      <c r="A775" t="s">
        <v>4981</v>
      </c>
      <c r="B775" t="s">
        <v>4982</v>
      </c>
      <c r="C775" t="s">
        <v>4983</v>
      </c>
      <c r="D775" t="s">
        <v>4984</v>
      </c>
      <c r="E775">
        <v>10</v>
      </c>
      <c r="F775">
        <v>9781728145334</v>
      </c>
      <c r="G775" t="s">
        <v>762</v>
      </c>
      <c r="H775" t="s">
        <v>4985</v>
      </c>
      <c r="I775">
        <v>2020</v>
      </c>
      <c r="J775" t="s">
        <v>4986</v>
      </c>
      <c r="K775" t="s">
        <v>6</v>
      </c>
      <c r="L775" t="s">
        <v>162</v>
      </c>
    </row>
    <row r="776" spans="1:12" x14ac:dyDescent="0.35">
      <c r="A776" t="s">
        <v>4987</v>
      </c>
      <c r="B776" t="s">
        <v>4988</v>
      </c>
      <c r="C776" t="s">
        <v>4989</v>
      </c>
      <c r="D776" t="s">
        <v>4990</v>
      </c>
      <c r="E776">
        <v>7</v>
      </c>
      <c r="F776">
        <v>9783030433055</v>
      </c>
      <c r="G776" t="s">
        <v>207</v>
      </c>
      <c r="H776" t="s">
        <v>4991</v>
      </c>
      <c r="I776">
        <v>2020</v>
      </c>
      <c r="J776" t="s">
        <v>4992</v>
      </c>
      <c r="K776" t="s">
        <v>6</v>
      </c>
      <c r="L776" t="s">
        <v>217</v>
      </c>
    </row>
    <row r="777" spans="1:12" x14ac:dyDescent="0.35">
      <c r="A777" t="s">
        <v>4993</v>
      </c>
      <c r="B777" t="s">
        <v>4994</v>
      </c>
      <c r="C777" t="s">
        <v>4995</v>
      </c>
      <c r="D777" t="s">
        <v>4996</v>
      </c>
      <c r="E777">
        <v>10</v>
      </c>
      <c r="F777">
        <v>9781424462599</v>
      </c>
      <c r="G777" t="s">
        <v>1374</v>
      </c>
      <c r="H777" t="s">
        <v>4997</v>
      </c>
      <c r="I777">
        <v>2010</v>
      </c>
      <c r="J777" t="s">
        <v>4998</v>
      </c>
      <c r="K777" t="s">
        <v>6</v>
      </c>
      <c r="L777" t="s">
        <v>217</v>
      </c>
    </row>
    <row r="778" spans="1:12" x14ac:dyDescent="0.35">
      <c r="A778" t="s">
        <v>4999</v>
      </c>
      <c r="B778" t="s">
        <v>5000</v>
      </c>
      <c r="C778" t="s">
        <v>5001</v>
      </c>
      <c r="D778" t="s">
        <v>5002</v>
      </c>
      <c r="E778">
        <v>7</v>
      </c>
      <c r="F778">
        <v>9783319579689</v>
      </c>
      <c r="G778" t="s">
        <v>866</v>
      </c>
      <c r="H778" t="s">
        <v>5003</v>
      </c>
      <c r="I778">
        <v>2017</v>
      </c>
      <c r="J778" t="s">
        <v>5004</v>
      </c>
      <c r="K778" t="s">
        <v>6</v>
      </c>
      <c r="L778" t="s">
        <v>147</v>
      </c>
    </row>
    <row r="779" spans="1:12" x14ac:dyDescent="0.35">
      <c r="A779" t="s">
        <v>5005</v>
      </c>
      <c r="B779" t="s">
        <v>5006</v>
      </c>
      <c r="C779" t="s">
        <v>5007</v>
      </c>
      <c r="D779" t="s">
        <v>5008</v>
      </c>
      <c r="E779">
        <v>7</v>
      </c>
      <c r="F779">
        <v>9783030243364</v>
      </c>
      <c r="G779" t="s">
        <v>866</v>
      </c>
      <c r="H779" t="s">
        <v>5009</v>
      </c>
      <c r="I779">
        <v>2019</v>
      </c>
      <c r="J779" t="s">
        <v>5010</v>
      </c>
      <c r="K779" t="s">
        <v>6</v>
      </c>
      <c r="L779" t="s">
        <v>162</v>
      </c>
    </row>
    <row r="780" spans="1:12" x14ac:dyDescent="0.35">
      <c r="A780" t="s">
        <v>5011</v>
      </c>
      <c r="B780" t="s">
        <v>5012</v>
      </c>
      <c r="C780" t="s">
        <v>5013</v>
      </c>
      <c r="D780" t="s">
        <v>5014</v>
      </c>
      <c r="E780">
        <v>7</v>
      </c>
      <c r="G780" t="s">
        <v>4375</v>
      </c>
      <c r="H780" t="s">
        <v>5015</v>
      </c>
      <c r="I780">
        <v>2016</v>
      </c>
      <c r="J780" t="s">
        <v>5016</v>
      </c>
      <c r="K780" t="s">
        <v>6</v>
      </c>
      <c r="L780" t="s">
        <v>147</v>
      </c>
    </row>
    <row r="781" spans="1:12" x14ac:dyDescent="0.35">
      <c r="A781" t="s">
        <v>5017</v>
      </c>
      <c r="B781" t="s">
        <v>5018</v>
      </c>
      <c r="C781" t="s">
        <v>5019</v>
      </c>
      <c r="D781" t="s">
        <v>5020</v>
      </c>
      <c r="E781">
        <v>7</v>
      </c>
      <c r="G781" t="s">
        <v>1510</v>
      </c>
      <c r="H781" t="s">
        <v>5021</v>
      </c>
      <c r="I781">
        <v>2017</v>
      </c>
      <c r="J781" t="s">
        <v>5022</v>
      </c>
      <c r="K781" t="s">
        <v>6</v>
      </c>
      <c r="L781" t="s">
        <v>5023</v>
      </c>
    </row>
    <row r="782" spans="1:12" x14ac:dyDescent="0.35">
      <c r="A782" t="s">
        <v>5024</v>
      </c>
      <c r="B782" t="s">
        <v>5025</v>
      </c>
      <c r="C782" t="s">
        <v>5026</v>
      </c>
      <c r="D782" t="s">
        <v>5027</v>
      </c>
      <c r="E782">
        <v>10</v>
      </c>
      <c r="F782">
        <v>9781450347631</v>
      </c>
      <c r="G782" t="s">
        <v>308</v>
      </c>
      <c r="H782" t="s">
        <v>6</v>
      </c>
      <c r="I782">
        <v>2016</v>
      </c>
      <c r="J782" t="s">
        <v>5028</v>
      </c>
      <c r="K782" t="s">
        <v>6</v>
      </c>
      <c r="L782" t="s">
        <v>162</v>
      </c>
    </row>
    <row r="783" spans="1:12" x14ac:dyDescent="0.35">
      <c r="A783" t="s">
        <v>5029</v>
      </c>
      <c r="B783" t="s">
        <v>5030</v>
      </c>
      <c r="C783" t="s">
        <v>5031</v>
      </c>
      <c r="D783" t="s">
        <v>5032</v>
      </c>
      <c r="E783">
        <v>7</v>
      </c>
      <c r="G783" t="s">
        <v>5033</v>
      </c>
      <c r="H783" t="s">
        <v>5034</v>
      </c>
      <c r="I783">
        <v>2009</v>
      </c>
      <c r="J783" t="s">
        <v>5035</v>
      </c>
      <c r="K783" t="s">
        <v>6</v>
      </c>
      <c r="L783" t="s">
        <v>337</v>
      </c>
    </row>
    <row r="784" spans="1:12" x14ac:dyDescent="0.35">
      <c r="A784" t="s">
        <v>5036</v>
      </c>
      <c r="B784" t="s">
        <v>5037</v>
      </c>
      <c r="C784" t="s">
        <v>5038</v>
      </c>
      <c r="D784" t="s">
        <v>5039</v>
      </c>
      <c r="E784">
        <v>7</v>
      </c>
      <c r="G784" t="s">
        <v>542</v>
      </c>
      <c r="H784" t="s">
        <v>5040</v>
      </c>
      <c r="I784">
        <v>2019</v>
      </c>
      <c r="J784" t="s">
        <v>5041</v>
      </c>
      <c r="K784" t="s">
        <v>6</v>
      </c>
      <c r="L784" t="s">
        <v>2331</v>
      </c>
    </row>
    <row r="785" spans="1:12" x14ac:dyDescent="0.35">
      <c r="A785" t="s">
        <v>5042</v>
      </c>
      <c r="B785" t="s">
        <v>5043</v>
      </c>
      <c r="C785" t="s">
        <v>5044</v>
      </c>
      <c r="D785" t="s">
        <v>5045</v>
      </c>
      <c r="E785">
        <v>7</v>
      </c>
      <c r="G785" t="s">
        <v>542</v>
      </c>
      <c r="H785" t="s">
        <v>5046</v>
      </c>
      <c r="I785">
        <v>2019</v>
      </c>
      <c r="J785" t="s">
        <v>5047</v>
      </c>
      <c r="K785" t="s">
        <v>6</v>
      </c>
      <c r="L785" t="s">
        <v>337</v>
      </c>
    </row>
    <row r="786" spans="1:12" x14ac:dyDescent="0.35">
      <c r="A786" t="s">
        <v>5048</v>
      </c>
      <c r="B786" t="s">
        <v>5049</v>
      </c>
      <c r="C786" t="s">
        <v>5050</v>
      </c>
      <c r="D786" t="s">
        <v>5051</v>
      </c>
      <c r="E786">
        <v>7</v>
      </c>
      <c r="G786" t="s">
        <v>1510</v>
      </c>
      <c r="H786" t="s">
        <v>5052</v>
      </c>
      <c r="I786">
        <v>2013</v>
      </c>
      <c r="J786" t="s">
        <v>5053</v>
      </c>
      <c r="K786" t="s">
        <v>6</v>
      </c>
      <c r="L786" t="s">
        <v>5054</v>
      </c>
    </row>
    <row r="787" spans="1:12" x14ac:dyDescent="0.35">
      <c r="A787" t="s">
        <v>5055</v>
      </c>
      <c r="B787" t="s">
        <v>5056</v>
      </c>
      <c r="C787" t="s">
        <v>6</v>
      </c>
      <c r="D787" t="s">
        <v>5057</v>
      </c>
      <c r="E787">
        <v>7</v>
      </c>
      <c r="G787" t="s">
        <v>5058</v>
      </c>
      <c r="H787" t="s">
        <v>5059</v>
      </c>
      <c r="I787">
        <v>2016</v>
      </c>
      <c r="J787" t="s">
        <v>5060</v>
      </c>
      <c r="K787" t="s">
        <v>6</v>
      </c>
      <c r="L787" t="s">
        <v>5061</v>
      </c>
    </row>
    <row r="788" spans="1:12" x14ac:dyDescent="0.35">
      <c r="A788" t="s">
        <v>5062</v>
      </c>
      <c r="B788" t="s">
        <v>5063</v>
      </c>
      <c r="C788" t="s">
        <v>5064</v>
      </c>
      <c r="D788" t="s">
        <v>5065</v>
      </c>
      <c r="E788">
        <v>10</v>
      </c>
      <c r="F788">
        <v>9781450355629</v>
      </c>
      <c r="G788" t="s">
        <v>1730</v>
      </c>
      <c r="H788" t="s">
        <v>5066</v>
      </c>
      <c r="I788">
        <v>2018</v>
      </c>
      <c r="J788" t="s">
        <v>5067</v>
      </c>
      <c r="K788" t="s">
        <v>6</v>
      </c>
      <c r="L788" t="s">
        <v>217</v>
      </c>
    </row>
    <row r="789" spans="1:12" x14ac:dyDescent="0.35">
      <c r="A789" t="s">
        <v>5068</v>
      </c>
      <c r="B789" t="s">
        <v>5069</v>
      </c>
      <c r="C789" t="s">
        <v>5070</v>
      </c>
      <c r="D789" t="s">
        <v>5071</v>
      </c>
      <c r="E789">
        <v>10</v>
      </c>
      <c r="G789" t="s">
        <v>496</v>
      </c>
      <c r="H789" t="s">
        <v>6</v>
      </c>
      <c r="I789">
        <v>2017</v>
      </c>
      <c r="J789" t="s">
        <v>5072</v>
      </c>
      <c r="K789" t="s">
        <v>6</v>
      </c>
      <c r="L789" t="s">
        <v>162</v>
      </c>
    </row>
    <row r="790" spans="1:12" x14ac:dyDescent="0.35">
      <c r="A790" t="s">
        <v>5073</v>
      </c>
      <c r="B790" t="s">
        <v>5074</v>
      </c>
      <c r="C790" t="s">
        <v>5075</v>
      </c>
      <c r="D790" t="s">
        <v>5071</v>
      </c>
      <c r="E790">
        <v>10</v>
      </c>
      <c r="G790" t="s">
        <v>496</v>
      </c>
      <c r="H790" t="s">
        <v>5076</v>
      </c>
      <c r="I790">
        <v>2017</v>
      </c>
      <c r="J790" t="s">
        <v>5077</v>
      </c>
      <c r="K790" t="s">
        <v>6</v>
      </c>
      <c r="L790" t="s">
        <v>162</v>
      </c>
    </row>
    <row r="791" spans="1:12" x14ac:dyDescent="0.35">
      <c r="A791" t="s">
        <v>5078</v>
      </c>
      <c r="B791" t="s">
        <v>5079</v>
      </c>
      <c r="C791" t="s">
        <v>5080</v>
      </c>
      <c r="D791" t="s">
        <v>5071</v>
      </c>
      <c r="E791">
        <v>10</v>
      </c>
      <c r="G791" t="s">
        <v>5081</v>
      </c>
      <c r="H791" t="s">
        <v>5082</v>
      </c>
      <c r="I791">
        <v>2018</v>
      </c>
      <c r="J791" t="s">
        <v>5083</v>
      </c>
      <c r="K791" t="s">
        <v>6</v>
      </c>
      <c r="L791" t="s">
        <v>162</v>
      </c>
    </row>
    <row r="792" spans="1:12" x14ac:dyDescent="0.35">
      <c r="A792" t="s">
        <v>5084</v>
      </c>
      <c r="B792" t="s">
        <v>5085</v>
      </c>
      <c r="C792" t="s">
        <v>5086</v>
      </c>
      <c r="D792" t="s">
        <v>5087</v>
      </c>
      <c r="E792">
        <v>10</v>
      </c>
      <c r="F792">
        <v>9781612081779</v>
      </c>
      <c r="G792" t="s">
        <v>5088</v>
      </c>
      <c r="H792" t="s">
        <v>5089</v>
      </c>
      <c r="I792">
        <v>2012</v>
      </c>
      <c r="J792" t="s">
        <v>5090</v>
      </c>
      <c r="K792" t="s">
        <v>6</v>
      </c>
      <c r="L792" t="s">
        <v>337</v>
      </c>
    </row>
    <row r="793" spans="1:12" x14ac:dyDescent="0.35">
      <c r="A793" t="s">
        <v>5091</v>
      </c>
      <c r="B793" t="s">
        <v>5092</v>
      </c>
      <c r="C793" t="s">
        <v>5093</v>
      </c>
      <c r="D793" t="s">
        <v>5094</v>
      </c>
      <c r="E793">
        <v>10</v>
      </c>
      <c r="F793">
        <v>9781728173979</v>
      </c>
      <c r="G793" t="s">
        <v>5095</v>
      </c>
      <c r="H793" t="s">
        <v>5096</v>
      </c>
      <c r="I793">
        <v>2020</v>
      </c>
      <c r="J793" t="s">
        <v>5097</v>
      </c>
      <c r="K793" t="s">
        <v>6</v>
      </c>
      <c r="L793" t="s">
        <v>162</v>
      </c>
    </row>
    <row r="794" spans="1:12" x14ac:dyDescent="0.35">
      <c r="A794" t="s">
        <v>5098</v>
      </c>
      <c r="B794" t="s">
        <v>5099</v>
      </c>
      <c r="C794" t="s">
        <v>5100</v>
      </c>
      <c r="D794" t="s">
        <v>5101</v>
      </c>
      <c r="E794">
        <v>10</v>
      </c>
      <c r="F794">
        <v>9781450333573</v>
      </c>
      <c r="G794" t="s">
        <v>308</v>
      </c>
      <c r="H794" t="s">
        <v>5102</v>
      </c>
      <c r="I794">
        <v>2015</v>
      </c>
      <c r="J794" t="s">
        <v>5103</v>
      </c>
      <c r="K794" t="s">
        <v>6</v>
      </c>
      <c r="L794" t="s">
        <v>162</v>
      </c>
    </row>
    <row r="795" spans="1:12" x14ac:dyDescent="0.35">
      <c r="A795" t="s">
        <v>5104</v>
      </c>
      <c r="B795" t="s">
        <v>5105</v>
      </c>
      <c r="C795" t="s">
        <v>5106</v>
      </c>
      <c r="D795" t="s">
        <v>5107</v>
      </c>
      <c r="E795">
        <v>7</v>
      </c>
      <c r="F795">
        <v>9783030532932</v>
      </c>
      <c r="G795" t="s">
        <v>3009</v>
      </c>
      <c r="H795" t="s">
        <v>5108</v>
      </c>
      <c r="I795">
        <v>2020</v>
      </c>
      <c r="J795" t="s">
        <v>5109</v>
      </c>
      <c r="K795" t="s">
        <v>6</v>
      </c>
      <c r="L795" t="s">
        <v>217</v>
      </c>
    </row>
    <row r="796" spans="1:12" x14ac:dyDescent="0.35">
      <c r="A796" t="s">
        <v>5110</v>
      </c>
      <c r="B796" t="s">
        <v>5111</v>
      </c>
      <c r="C796" t="s">
        <v>5112</v>
      </c>
      <c r="D796" t="s">
        <v>5113</v>
      </c>
      <c r="E796">
        <v>7</v>
      </c>
      <c r="G796" t="s">
        <v>4034</v>
      </c>
      <c r="H796" t="s">
        <v>6</v>
      </c>
      <c r="I796">
        <v>2012</v>
      </c>
      <c r="J796" t="s">
        <v>5114</v>
      </c>
      <c r="K796" t="s">
        <v>6</v>
      </c>
      <c r="L796" t="s">
        <v>473</v>
      </c>
    </row>
    <row r="797" spans="1:12" x14ac:dyDescent="0.35">
      <c r="A797" t="s">
        <v>5115</v>
      </c>
      <c r="B797" t="s">
        <v>5116</v>
      </c>
      <c r="C797" t="s">
        <v>5117</v>
      </c>
      <c r="D797" t="s">
        <v>5118</v>
      </c>
      <c r="E797">
        <v>7</v>
      </c>
      <c r="G797" t="s">
        <v>556</v>
      </c>
      <c r="H797" t="s">
        <v>742</v>
      </c>
      <c r="I797">
        <v>2019</v>
      </c>
      <c r="J797" t="s">
        <v>5119</v>
      </c>
      <c r="K797" t="s">
        <v>6</v>
      </c>
      <c r="L797" t="s">
        <v>1120</v>
      </c>
    </row>
    <row r="798" spans="1:12" x14ac:dyDescent="0.35">
      <c r="A798" t="s">
        <v>5120</v>
      </c>
      <c r="B798" t="s">
        <v>5121</v>
      </c>
      <c r="C798" t="s">
        <v>5122</v>
      </c>
      <c r="D798" t="s">
        <v>5123</v>
      </c>
      <c r="E798">
        <v>10</v>
      </c>
      <c r="F798">
        <v>9781538643594</v>
      </c>
      <c r="G798" t="s">
        <v>762</v>
      </c>
      <c r="H798" t="s">
        <v>6</v>
      </c>
      <c r="I798">
        <v>2018</v>
      </c>
      <c r="J798" t="s">
        <v>5124</v>
      </c>
      <c r="K798" t="s">
        <v>6</v>
      </c>
      <c r="L798" t="s">
        <v>337</v>
      </c>
    </row>
    <row r="799" spans="1:12" x14ac:dyDescent="0.35">
      <c r="A799" t="s">
        <v>5125</v>
      </c>
      <c r="B799" t="s">
        <v>5126</v>
      </c>
      <c r="C799" t="s">
        <v>5127</v>
      </c>
      <c r="D799" t="s">
        <v>5128</v>
      </c>
      <c r="E799">
        <v>10</v>
      </c>
      <c r="F799">
        <v>9781479910922</v>
      </c>
      <c r="G799" t="s">
        <v>5129</v>
      </c>
      <c r="H799" t="s">
        <v>6</v>
      </c>
      <c r="I799">
        <v>2013</v>
      </c>
      <c r="J799" t="s">
        <v>5130</v>
      </c>
      <c r="K799" t="s">
        <v>6</v>
      </c>
      <c r="L799" t="s">
        <v>283</v>
      </c>
    </row>
    <row r="800" spans="1:12" x14ac:dyDescent="0.35">
      <c r="A800" t="s">
        <v>5131</v>
      </c>
      <c r="B800" t="s">
        <v>5132</v>
      </c>
      <c r="C800" t="s">
        <v>5133</v>
      </c>
      <c r="D800" t="s">
        <v>5134</v>
      </c>
      <c r="E800">
        <v>10</v>
      </c>
      <c r="F800">
        <v>9789898565624</v>
      </c>
      <c r="G800" t="s">
        <v>5135</v>
      </c>
      <c r="H800" t="s">
        <v>5136</v>
      </c>
      <c r="I800">
        <v>2013</v>
      </c>
      <c r="J800" t="s">
        <v>5137</v>
      </c>
      <c r="K800" t="s">
        <v>6</v>
      </c>
      <c r="L800" t="s">
        <v>162</v>
      </c>
    </row>
    <row r="801" spans="1:12" x14ac:dyDescent="0.35">
      <c r="A801" t="s">
        <v>5138</v>
      </c>
      <c r="B801" t="s">
        <v>5139</v>
      </c>
      <c r="C801" t="s">
        <v>5140</v>
      </c>
      <c r="D801" t="s">
        <v>5141</v>
      </c>
      <c r="E801">
        <v>7</v>
      </c>
      <c r="F801">
        <v>9783319667140</v>
      </c>
      <c r="G801" t="s">
        <v>152</v>
      </c>
      <c r="H801" t="s">
        <v>5142</v>
      </c>
      <c r="I801">
        <v>2017</v>
      </c>
      <c r="J801" t="s">
        <v>5143</v>
      </c>
      <c r="K801" t="s">
        <v>6</v>
      </c>
      <c r="L801" t="s">
        <v>162</v>
      </c>
    </row>
    <row r="802" spans="1:12" x14ac:dyDescent="0.35">
      <c r="A802" t="s">
        <v>5144</v>
      </c>
      <c r="B802" t="s">
        <v>5145</v>
      </c>
      <c r="C802" t="s">
        <v>5146</v>
      </c>
      <c r="D802" t="s">
        <v>5147</v>
      </c>
      <c r="E802">
        <v>7</v>
      </c>
      <c r="F802">
        <v>9783319667140</v>
      </c>
      <c r="G802" t="s">
        <v>152</v>
      </c>
      <c r="H802" t="s">
        <v>5148</v>
      </c>
      <c r="I802">
        <v>2017</v>
      </c>
      <c r="J802" t="s">
        <v>5149</v>
      </c>
      <c r="K802" t="s">
        <v>6</v>
      </c>
      <c r="L802" t="s">
        <v>147</v>
      </c>
    </row>
    <row r="803" spans="1:12" x14ac:dyDescent="0.35">
      <c r="A803" t="s">
        <v>5150</v>
      </c>
      <c r="B803" t="s">
        <v>5151</v>
      </c>
      <c r="C803" t="s">
        <v>5152</v>
      </c>
      <c r="D803" t="s">
        <v>5153</v>
      </c>
      <c r="E803">
        <v>10</v>
      </c>
      <c r="F803">
        <v>9789728939229</v>
      </c>
      <c r="G803" t="s">
        <v>5154</v>
      </c>
      <c r="H803" t="s">
        <v>5155</v>
      </c>
      <c r="I803">
        <v>2010</v>
      </c>
      <c r="J803" t="s">
        <v>5156</v>
      </c>
      <c r="K803" t="s">
        <v>6</v>
      </c>
      <c r="L803" t="s">
        <v>162</v>
      </c>
    </row>
    <row r="804" spans="1:12" x14ac:dyDescent="0.35">
      <c r="A804" t="s">
        <v>5157</v>
      </c>
      <c r="B804" t="s">
        <v>5158</v>
      </c>
      <c r="C804" t="s">
        <v>5159</v>
      </c>
      <c r="D804" t="s">
        <v>5160</v>
      </c>
      <c r="E804">
        <v>7</v>
      </c>
      <c r="G804" t="s">
        <v>3541</v>
      </c>
      <c r="H804" t="s">
        <v>6</v>
      </c>
      <c r="I804">
        <v>2020</v>
      </c>
      <c r="J804" t="s">
        <v>5161</v>
      </c>
      <c r="K804" t="s">
        <v>6</v>
      </c>
      <c r="L804" t="s">
        <v>147</v>
      </c>
    </row>
    <row r="805" spans="1:12" x14ac:dyDescent="0.35">
      <c r="A805" t="s">
        <v>5162</v>
      </c>
      <c r="B805" t="s">
        <v>5163</v>
      </c>
      <c r="C805" t="s">
        <v>5164</v>
      </c>
      <c r="D805" t="s">
        <v>5165</v>
      </c>
      <c r="E805">
        <v>7</v>
      </c>
      <c r="F805">
        <v>9783319787947</v>
      </c>
      <c r="G805" t="s">
        <v>152</v>
      </c>
      <c r="H805" t="s">
        <v>5166</v>
      </c>
      <c r="I805">
        <v>2018</v>
      </c>
      <c r="J805" t="s">
        <v>5167</v>
      </c>
      <c r="K805" t="s">
        <v>6</v>
      </c>
      <c r="L805" t="s">
        <v>162</v>
      </c>
    </row>
    <row r="806" spans="1:12" x14ac:dyDescent="0.35">
      <c r="A806" t="s">
        <v>5168</v>
      </c>
      <c r="B806" t="s">
        <v>5169</v>
      </c>
      <c r="C806" t="s">
        <v>5170</v>
      </c>
      <c r="D806" t="s">
        <v>5171</v>
      </c>
      <c r="E806">
        <v>7</v>
      </c>
      <c r="F806">
        <v>9783030177973</v>
      </c>
      <c r="G806" t="s">
        <v>207</v>
      </c>
      <c r="H806" t="s">
        <v>5172</v>
      </c>
      <c r="I806">
        <v>2020</v>
      </c>
      <c r="J806" t="s">
        <v>5173</v>
      </c>
      <c r="K806" t="s">
        <v>6</v>
      </c>
      <c r="L806" t="s">
        <v>162</v>
      </c>
    </row>
    <row r="807" spans="1:12" x14ac:dyDescent="0.35">
      <c r="A807" t="s">
        <v>5174</v>
      </c>
      <c r="B807" t="s">
        <v>5175</v>
      </c>
      <c r="C807" t="s">
        <v>5176</v>
      </c>
      <c r="D807" t="s">
        <v>5177</v>
      </c>
      <c r="E807">
        <v>10</v>
      </c>
      <c r="F807">
        <v>9780769546544</v>
      </c>
      <c r="G807" t="s">
        <v>5178</v>
      </c>
      <c r="H807" t="s">
        <v>5179</v>
      </c>
      <c r="I807">
        <v>2012</v>
      </c>
      <c r="J807" t="s">
        <v>5180</v>
      </c>
      <c r="K807" t="s">
        <v>6</v>
      </c>
      <c r="L807" t="s">
        <v>5181</v>
      </c>
    </row>
    <row r="808" spans="1:12" x14ac:dyDescent="0.35">
      <c r="A808" t="s">
        <v>5182</v>
      </c>
      <c r="B808" t="s">
        <v>5183</v>
      </c>
      <c r="C808" t="s">
        <v>5184</v>
      </c>
      <c r="D808" t="s">
        <v>5185</v>
      </c>
      <c r="E808">
        <v>10</v>
      </c>
      <c r="F808">
        <v>9781509020508</v>
      </c>
      <c r="G808" t="s">
        <v>5186</v>
      </c>
      <c r="H808" t="s">
        <v>5187</v>
      </c>
      <c r="I808">
        <v>2017</v>
      </c>
      <c r="J808" t="s">
        <v>5188</v>
      </c>
      <c r="K808" t="s">
        <v>6</v>
      </c>
      <c r="L808" t="s">
        <v>1120</v>
      </c>
    </row>
    <row r="809" spans="1:12" x14ac:dyDescent="0.35">
      <c r="A809" t="s">
        <v>5189</v>
      </c>
      <c r="B809" t="s">
        <v>5190</v>
      </c>
      <c r="C809" t="s">
        <v>5191</v>
      </c>
      <c r="D809" t="s">
        <v>5192</v>
      </c>
      <c r="E809">
        <v>7</v>
      </c>
      <c r="G809" t="s">
        <v>1398</v>
      </c>
      <c r="H809" t="s">
        <v>1009</v>
      </c>
      <c r="I809">
        <v>2016</v>
      </c>
      <c r="J809" t="s">
        <v>5193</v>
      </c>
      <c r="K809" t="s">
        <v>6</v>
      </c>
      <c r="L809" t="s">
        <v>162</v>
      </c>
    </row>
    <row r="810" spans="1:12" x14ac:dyDescent="0.35">
      <c r="A810" t="s">
        <v>5194</v>
      </c>
      <c r="B810" t="s">
        <v>5195</v>
      </c>
      <c r="C810" t="s">
        <v>5196</v>
      </c>
      <c r="D810" t="s">
        <v>5197</v>
      </c>
      <c r="E810">
        <v>7</v>
      </c>
      <c r="G810" t="s">
        <v>2175</v>
      </c>
      <c r="H810" t="s">
        <v>5198</v>
      </c>
      <c r="I810">
        <v>2020</v>
      </c>
      <c r="J810" t="s">
        <v>5199</v>
      </c>
      <c r="K810" t="s">
        <v>6</v>
      </c>
      <c r="L810" t="s">
        <v>1120</v>
      </c>
    </row>
    <row r="811" spans="1:12" x14ac:dyDescent="0.35">
      <c r="A811" t="s">
        <v>5200</v>
      </c>
      <c r="B811" t="s">
        <v>5201</v>
      </c>
      <c r="C811" t="s">
        <v>5202</v>
      </c>
      <c r="D811" t="s">
        <v>5203</v>
      </c>
      <c r="E811">
        <v>7</v>
      </c>
      <c r="G811" t="s">
        <v>5204</v>
      </c>
      <c r="H811" t="s">
        <v>5205</v>
      </c>
      <c r="I811">
        <v>2018</v>
      </c>
      <c r="J811" t="s">
        <v>5206</v>
      </c>
      <c r="K811" t="s">
        <v>6</v>
      </c>
      <c r="L811" t="s">
        <v>162</v>
      </c>
    </row>
    <row r="812" spans="1:12" x14ac:dyDescent="0.35">
      <c r="A812" t="s">
        <v>5207</v>
      </c>
      <c r="B812" t="s">
        <v>5208</v>
      </c>
      <c r="C812" t="s">
        <v>5209</v>
      </c>
      <c r="D812" t="s">
        <v>5210</v>
      </c>
      <c r="E812">
        <v>10</v>
      </c>
      <c r="G812" t="s">
        <v>496</v>
      </c>
      <c r="H812" t="s">
        <v>5211</v>
      </c>
      <c r="I812">
        <v>2020</v>
      </c>
      <c r="J812" t="s">
        <v>5212</v>
      </c>
      <c r="K812" t="s">
        <v>6</v>
      </c>
      <c r="L812" t="s">
        <v>162</v>
      </c>
    </row>
    <row r="813" spans="1:12" x14ac:dyDescent="0.35">
      <c r="A813" t="s">
        <v>5213</v>
      </c>
      <c r="B813" t="s">
        <v>5214</v>
      </c>
      <c r="C813" t="s">
        <v>5215</v>
      </c>
      <c r="D813" t="s">
        <v>5216</v>
      </c>
      <c r="E813">
        <v>10</v>
      </c>
      <c r="F813">
        <v>9781450309172</v>
      </c>
      <c r="G813" t="s">
        <v>308</v>
      </c>
      <c r="H813" t="s">
        <v>5217</v>
      </c>
      <c r="I813">
        <v>2011</v>
      </c>
      <c r="J813" t="s">
        <v>5218</v>
      </c>
      <c r="K813" t="s">
        <v>6</v>
      </c>
      <c r="L813" t="s">
        <v>1120</v>
      </c>
    </row>
    <row r="814" spans="1:12" x14ac:dyDescent="0.35">
      <c r="A814" t="s">
        <v>5219</v>
      </c>
      <c r="B814" t="s">
        <v>5220</v>
      </c>
      <c r="C814" t="s">
        <v>5221</v>
      </c>
      <c r="D814" t="s">
        <v>5222</v>
      </c>
      <c r="E814">
        <v>10</v>
      </c>
      <c r="F814">
        <v>9781450375870</v>
      </c>
      <c r="G814" t="s">
        <v>5223</v>
      </c>
      <c r="H814" t="s">
        <v>5224</v>
      </c>
      <c r="I814">
        <v>2020</v>
      </c>
      <c r="J814" t="s">
        <v>5225</v>
      </c>
      <c r="K814" t="s">
        <v>6</v>
      </c>
      <c r="L814" t="s">
        <v>217</v>
      </c>
    </row>
    <row r="815" spans="1:12" x14ac:dyDescent="0.35">
      <c r="A815" t="s">
        <v>5226</v>
      </c>
      <c r="B815" t="s">
        <v>5227</v>
      </c>
      <c r="C815" t="s">
        <v>5228</v>
      </c>
      <c r="D815" t="s">
        <v>5229</v>
      </c>
      <c r="E815">
        <v>7</v>
      </c>
      <c r="F815">
        <v>9783030209148</v>
      </c>
      <c r="G815" t="s">
        <v>152</v>
      </c>
      <c r="H815" t="s">
        <v>5230</v>
      </c>
      <c r="I815">
        <v>2019</v>
      </c>
      <c r="J815" t="s">
        <v>5231</v>
      </c>
      <c r="K815" t="s">
        <v>6</v>
      </c>
      <c r="L815" t="s">
        <v>283</v>
      </c>
    </row>
    <row r="816" spans="1:12" x14ac:dyDescent="0.35">
      <c r="A816" t="s">
        <v>5232</v>
      </c>
      <c r="B816" t="s">
        <v>5233</v>
      </c>
      <c r="C816" t="s">
        <v>5234</v>
      </c>
      <c r="D816" t="s">
        <v>5235</v>
      </c>
      <c r="E816">
        <v>7</v>
      </c>
      <c r="F816">
        <v>9783319325811</v>
      </c>
      <c r="G816" t="s">
        <v>152</v>
      </c>
      <c r="H816" t="s">
        <v>5236</v>
      </c>
      <c r="I816">
        <v>2016</v>
      </c>
      <c r="J816" t="s">
        <v>5237</v>
      </c>
      <c r="K816" t="s">
        <v>6</v>
      </c>
      <c r="L816" t="s">
        <v>703</v>
      </c>
    </row>
    <row r="817" spans="1:12" x14ac:dyDescent="0.35">
      <c r="A817" t="s">
        <v>5238</v>
      </c>
      <c r="B817" t="s">
        <v>5239</v>
      </c>
      <c r="C817" t="s">
        <v>5240</v>
      </c>
      <c r="D817" t="s">
        <v>5235</v>
      </c>
      <c r="E817">
        <v>7</v>
      </c>
      <c r="G817" t="s">
        <v>5241</v>
      </c>
      <c r="H817" t="s">
        <v>5242</v>
      </c>
      <c r="I817">
        <v>2018</v>
      </c>
      <c r="J817" t="s">
        <v>5243</v>
      </c>
      <c r="K817" t="s">
        <v>6</v>
      </c>
      <c r="L817" t="s">
        <v>323</v>
      </c>
    </row>
    <row r="818" spans="1:12" x14ac:dyDescent="0.35">
      <c r="A818" t="s">
        <v>5244</v>
      </c>
      <c r="B818" t="s">
        <v>5245</v>
      </c>
      <c r="C818" t="s">
        <v>5246</v>
      </c>
      <c r="D818" t="s">
        <v>5247</v>
      </c>
      <c r="E818">
        <v>7</v>
      </c>
      <c r="G818" t="s">
        <v>5248</v>
      </c>
      <c r="H818" t="s">
        <v>5249</v>
      </c>
      <c r="I818">
        <v>2012</v>
      </c>
      <c r="J818" t="s">
        <v>5250</v>
      </c>
      <c r="K818" t="s">
        <v>6</v>
      </c>
      <c r="L818" t="s">
        <v>155</v>
      </c>
    </row>
    <row r="819" spans="1:12" x14ac:dyDescent="0.35">
      <c r="A819" t="s">
        <v>5251</v>
      </c>
      <c r="B819" t="s">
        <v>5252</v>
      </c>
      <c r="C819" t="s">
        <v>5253</v>
      </c>
      <c r="D819" t="s">
        <v>5254</v>
      </c>
      <c r="E819">
        <v>10</v>
      </c>
      <c r="G819" t="s">
        <v>5255</v>
      </c>
      <c r="H819" t="s">
        <v>5256</v>
      </c>
      <c r="I819">
        <v>2012</v>
      </c>
      <c r="J819" t="s">
        <v>5257</v>
      </c>
      <c r="K819" t="s">
        <v>6</v>
      </c>
      <c r="L819" t="s">
        <v>147</v>
      </c>
    </row>
    <row r="820" spans="1:12" x14ac:dyDescent="0.35">
      <c r="A820" t="s">
        <v>5258</v>
      </c>
      <c r="B820" t="s">
        <v>5259</v>
      </c>
      <c r="C820" t="s">
        <v>5260</v>
      </c>
      <c r="D820" t="s">
        <v>5261</v>
      </c>
      <c r="E820">
        <v>10</v>
      </c>
      <c r="F820">
        <v>9781450337359</v>
      </c>
      <c r="G820" t="s">
        <v>308</v>
      </c>
      <c r="H820" t="s">
        <v>6</v>
      </c>
      <c r="I820">
        <v>2015</v>
      </c>
      <c r="J820" t="s">
        <v>5262</v>
      </c>
      <c r="K820" t="s">
        <v>6</v>
      </c>
      <c r="L820" t="s">
        <v>162</v>
      </c>
    </row>
    <row r="821" spans="1:12" x14ac:dyDescent="0.35">
      <c r="A821" t="s">
        <v>5263</v>
      </c>
      <c r="B821" t="s">
        <v>5264</v>
      </c>
      <c r="C821" t="s">
        <v>5265</v>
      </c>
      <c r="D821" t="s">
        <v>5266</v>
      </c>
      <c r="E821">
        <v>7</v>
      </c>
      <c r="F821">
        <v>9781614995029</v>
      </c>
      <c r="G821" t="s">
        <v>5267</v>
      </c>
      <c r="H821" t="s">
        <v>5268</v>
      </c>
      <c r="I821">
        <v>2015</v>
      </c>
      <c r="J821" t="s">
        <v>5269</v>
      </c>
      <c r="K821" t="s">
        <v>6</v>
      </c>
      <c r="L821" t="s">
        <v>162</v>
      </c>
    </row>
    <row r="822" spans="1:12" x14ac:dyDescent="0.35">
      <c r="A822" t="s">
        <v>5270</v>
      </c>
      <c r="B822" t="s">
        <v>5271</v>
      </c>
      <c r="C822" t="s">
        <v>5272</v>
      </c>
      <c r="D822" t="s">
        <v>5273</v>
      </c>
      <c r="E822">
        <v>7</v>
      </c>
      <c r="G822" t="s">
        <v>5274</v>
      </c>
      <c r="H822" t="s">
        <v>5275</v>
      </c>
      <c r="I822">
        <v>2017</v>
      </c>
      <c r="J822" t="s">
        <v>5276</v>
      </c>
      <c r="K822" t="s">
        <v>6</v>
      </c>
      <c r="L822" t="s">
        <v>147</v>
      </c>
    </row>
    <row r="823" spans="1:12" x14ac:dyDescent="0.35">
      <c r="A823" t="s">
        <v>5277</v>
      </c>
      <c r="B823" t="s">
        <v>5278</v>
      </c>
      <c r="C823" t="s">
        <v>5279</v>
      </c>
      <c r="D823" t="s">
        <v>5280</v>
      </c>
      <c r="E823">
        <v>10</v>
      </c>
      <c r="F823">
        <v>9781450333467</v>
      </c>
      <c r="G823" t="s">
        <v>308</v>
      </c>
      <c r="H823" t="s">
        <v>5281</v>
      </c>
      <c r="I823">
        <v>2015</v>
      </c>
      <c r="J823" t="s">
        <v>5282</v>
      </c>
      <c r="K823" t="s">
        <v>6</v>
      </c>
      <c r="L823" t="s">
        <v>1120</v>
      </c>
    </row>
    <row r="824" spans="1:12" x14ac:dyDescent="0.35">
      <c r="A824" t="s">
        <v>5283</v>
      </c>
      <c r="B824" t="s">
        <v>5284</v>
      </c>
      <c r="C824" t="s">
        <v>5285</v>
      </c>
      <c r="D824" t="s">
        <v>5286</v>
      </c>
      <c r="E824">
        <v>10</v>
      </c>
      <c r="F824">
        <v>9781509010745</v>
      </c>
      <c r="G824" t="s">
        <v>5287</v>
      </c>
      <c r="H824" t="s">
        <v>5288</v>
      </c>
      <c r="I824">
        <v>2016</v>
      </c>
      <c r="J824" t="s">
        <v>5289</v>
      </c>
      <c r="K824" t="s">
        <v>6</v>
      </c>
      <c r="L824" t="s">
        <v>573</v>
      </c>
    </row>
    <row r="825" spans="1:12" x14ac:dyDescent="0.35">
      <c r="A825" t="s">
        <v>5290</v>
      </c>
      <c r="B825" t="s">
        <v>5291</v>
      </c>
      <c r="C825" t="s">
        <v>5292</v>
      </c>
      <c r="D825" t="s">
        <v>5293</v>
      </c>
      <c r="E825">
        <v>10</v>
      </c>
      <c r="F825">
        <v>9781450362511</v>
      </c>
      <c r="G825" t="s">
        <v>5294</v>
      </c>
      <c r="H825" t="s">
        <v>2700</v>
      </c>
      <c r="I825">
        <v>2019</v>
      </c>
      <c r="J825" t="s">
        <v>5295</v>
      </c>
      <c r="K825" t="s">
        <v>6</v>
      </c>
      <c r="L825" t="s">
        <v>217</v>
      </c>
    </row>
    <row r="826" spans="1:12" x14ac:dyDescent="0.35">
      <c r="A826" t="s">
        <v>5296</v>
      </c>
      <c r="B826" t="s">
        <v>5297</v>
      </c>
      <c r="C826" t="s">
        <v>5298</v>
      </c>
      <c r="D826" t="s">
        <v>5299</v>
      </c>
      <c r="E826">
        <v>10</v>
      </c>
      <c r="F826">
        <v>9781665448543</v>
      </c>
      <c r="G826" t="s">
        <v>5300</v>
      </c>
      <c r="H826" t="s">
        <v>5301</v>
      </c>
      <c r="I826">
        <v>2021</v>
      </c>
      <c r="J826" t="s">
        <v>5302</v>
      </c>
      <c r="K826" t="s">
        <v>6</v>
      </c>
      <c r="L826" t="s">
        <v>162</v>
      </c>
    </row>
    <row r="827" spans="1:12" x14ac:dyDescent="0.35">
      <c r="A827" t="s">
        <v>5303</v>
      </c>
      <c r="B827" t="s">
        <v>5304</v>
      </c>
      <c r="C827" t="s">
        <v>5305</v>
      </c>
      <c r="D827" t="s">
        <v>5306</v>
      </c>
      <c r="E827">
        <v>10</v>
      </c>
      <c r="F827">
        <v>9781538627617</v>
      </c>
      <c r="G827" t="s">
        <v>5307</v>
      </c>
      <c r="H827" t="s">
        <v>6</v>
      </c>
      <c r="I827">
        <v>2017</v>
      </c>
      <c r="J827" t="s">
        <v>5308</v>
      </c>
      <c r="K827" t="s">
        <v>6</v>
      </c>
      <c r="L827" t="s">
        <v>162</v>
      </c>
    </row>
    <row r="828" spans="1:12" x14ac:dyDescent="0.35">
      <c r="A828" t="s">
        <v>5309</v>
      </c>
      <c r="B828" t="s">
        <v>5310</v>
      </c>
      <c r="C828" t="s">
        <v>5311</v>
      </c>
      <c r="D828" t="s">
        <v>5312</v>
      </c>
      <c r="E828">
        <v>7</v>
      </c>
      <c r="F828">
        <v>9783319585086</v>
      </c>
      <c r="G828" t="s">
        <v>152</v>
      </c>
      <c r="H828" t="s">
        <v>5313</v>
      </c>
      <c r="I828">
        <v>2017</v>
      </c>
      <c r="J828" t="s">
        <v>5314</v>
      </c>
      <c r="K828" t="s">
        <v>6</v>
      </c>
      <c r="L828" t="s">
        <v>162</v>
      </c>
    </row>
    <row r="829" spans="1:12" x14ac:dyDescent="0.35">
      <c r="A829" t="s">
        <v>5315</v>
      </c>
      <c r="B829" t="s">
        <v>5316</v>
      </c>
      <c r="C829" t="s">
        <v>5317</v>
      </c>
      <c r="D829" t="s">
        <v>5318</v>
      </c>
      <c r="E829">
        <v>10</v>
      </c>
      <c r="F829">
        <v>9781450306867</v>
      </c>
      <c r="G829" t="s">
        <v>4344</v>
      </c>
      <c r="H829" t="s">
        <v>5319</v>
      </c>
      <c r="I829">
        <v>2011</v>
      </c>
      <c r="J829" t="s">
        <v>5320</v>
      </c>
      <c r="K829" t="s">
        <v>6</v>
      </c>
      <c r="L829" t="s">
        <v>162</v>
      </c>
    </row>
    <row r="830" spans="1:12" x14ac:dyDescent="0.35">
      <c r="A830" t="s">
        <v>5321</v>
      </c>
      <c r="B830" t="s">
        <v>5322</v>
      </c>
      <c r="C830" t="s">
        <v>5323</v>
      </c>
      <c r="D830" t="s">
        <v>5324</v>
      </c>
      <c r="E830">
        <v>10</v>
      </c>
      <c r="F830">
        <v>9781450348829</v>
      </c>
      <c r="G830" t="s">
        <v>5325</v>
      </c>
      <c r="H830" t="s">
        <v>5326</v>
      </c>
      <c r="I830">
        <v>2016</v>
      </c>
      <c r="J830" t="s">
        <v>5327</v>
      </c>
      <c r="K830" t="s">
        <v>6</v>
      </c>
      <c r="L830" t="s">
        <v>337</v>
      </c>
    </row>
    <row r="831" spans="1:12" x14ac:dyDescent="0.35">
      <c r="A831" t="s">
        <v>5328</v>
      </c>
      <c r="B831" t="s">
        <v>5329</v>
      </c>
      <c r="C831" t="s">
        <v>5330</v>
      </c>
      <c r="D831" t="s">
        <v>5331</v>
      </c>
      <c r="E831">
        <v>10</v>
      </c>
      <c r="G831" t="s">
        <v>5332</v>
      </c>
      <c r="H831" t="s">
        <v>5333</v>
      </c>
      <c r="I831">
        <v>2016</v>
      </c>
      <c r="J831" t="s">
        <v>5334</v>
      </c>
      <c r="K831" t="s">
        <v>6</v>
      </c>
      <c r="L831" t="s">
        <v>5335</v>
      </c>
    </row>
    <row r="832" spans="1:12" x14ac:dyDescent="0.35">
      <c r="A832" t="s">
        <v>5336</v>
      </c>
      <c r="B832" t="s">
        <v>5337</v>
      </c>
      <c r="C832" t="s">
        <v>6</v>
      </c>
      <c r="D832" t="s">
        <v>5338</v>
      </c>
      <c r="E832">
        <v>7</v>
      </c>
      <c r="G832" t="s">
        <v>5339</v>
      </c>
      <c r="H832" t="s">
        <v>5340</v>
      </c>
      <c r="I832">
        <v>2020</v>
      </c>
      <c r="J832" t="s">
        <v>5341</v>
      </c>
      <c r="K832" t="s">
        <v>6</v>
      </c>
      <c r="L832" t="s">
        <v>217</v>
      </c>
    </row>
    <row r="833" spans="1:12" x14ac:dyDescent="0.35">
      <c r="A833" t="s">
        <v>5342</v>
      </c>
      <c r="B833" t="s">
        <v>5343</v>
      </c>
      <c r="C833" t="s">
        <v>5344</v>
      </c>
      <c r="D833" t="s">
        <v>5345</v>
      </c>
      <c r="E833">
        <v>10</v>
      </c>
      <c r="F833">
        <v>9781728101255</v>
      </c>
      <c r="G833" t="s">
        <v>5346</v>
      </c>
      <c r="H833" t="s">
        <v>6</v>
      </c>
      <c r="I833">
        <v>2019</v>
      </c>
      <c r="J833" t="s">
        <v>5347</v>
      </c>
      <c r="K833" t="s">
        <v>6</v>
      </c>
      <c r="L833" t="s">
        <v>162</v>
      </c>
    </row>
    <row r="834" spans="1:12" x14ac:dyDescent="0.35">
      <c r="A834" t="s">
        <v>5348</v>
      </c>
      <c r="B834" t="s">
        <v>5349</v>
      </c>
      <c r="C834" t="s">
        <v>6</v>
      </c>
      <c r="D834" t="s">
        <v>5350</v>
      </c>
      <c r="E834">
        <v>7</v>
      </c>
      <c r="F834">
        <v>9789811610882</v>
      </c>
      <c r="G834" t="s">
        <v>5351</v>
      </c>
      <c r="H834" t="s">
        <v>5352</v>
      </c>
      <c r="I834">
        <v>2021</v>
      </c>
      <c r="J834" t="s">
        <v>5353</v>
      </c>
      <c r="K834" t="s">
        <v>6</v>
      </c>
      <c r="L834" t="s">
        <v>162</v>
      </c>
    </row>
    <row r="835" spans="1:12" x14ac:dyDescent="0.35">
      <c r="A835" t="s">
        <v>5354</v>
      </c>
      <c r="B835" t="s">
        <v>5355</v>
      </c>
      <c r="C835" t="s">
        <v>5356</v>
      </c>
      <c r="D835" t="s">
        <v>5357</v>
      </c>
      <c r="E835">
        <v>10</v>
      </c>
      <c r="F835">
        <v>9789077381588</v>
      </c>
      <c r="G835" t="s">
        <v>5358</v>
      </c>
      <c r="H835" t="s">
        <v>1051</v>
      </c>
      <c r="I835">
        <v>2010</v>
      </c>
      <c r="J835" t="s">
        <v>5359</v>
      </c>
      <c r="K835" t="s">
        <v>6</v>
      </c>
      <c r="L835" t="s">
        <v>480</v>
      </c>
    </row>
    <row r="836" spans="1:12" x14ac:dyDescent="0.35">
      <c r="A836" t="s">
        <v>5360</v>
      </c>
      <c r="B836" t="s">
        <v>5361</v>
      </c>
      <c r="C836" t="s">
        <v>5362</v>
      </c>
      <c r="D836" t="s">
        <v>5363</v>
      </c>
      <c r="E836">
        <v>10</v>
      </c>
      <c r="F836">
        <v>9781911218098</v>
      </c>
      <c r="G836" t="s">
        <v>452</v>
      </c>
      <c r="H836" t="s">
        <v>5364</v>
      </c>
      <c r="I836">
        <v>2016</v>
      </c>
      <c r="J836" t="s">
        <v>5365</v>
      </c>
      <c r="K836" t="s">
        <v>6</v>
      </c>
      <c r="L836" t="s">
        <v>147</v>
      </c>
    </row>
    <row r="837" spans="1:12" x14ac:dyDescent="0.35">
      <c r="A837" t="s">
        <v>5366</v>
      </c>
      <c r="B837" t="s">
        <v>5367</v>
      </c>
      <c r="C837" t="s">
        <v>5368</v>
      </c>
      <c r="D837" t="s">
        <v>5369</v>
      </c>
      <c r="E837">
        <v>10</v>
      </c>
      <c r="F837">
        <v>9781943436095</v>
      </c>
      <c r="G837" t="s">
        <v>5370</v>
      </c>
      <c r="H837" t="s">
        <v>5371</v>
      </c>
      <c r="I837">
        <v>2017</v>
      </c>
      <c r="J837" t="s">
        <v>5372</v>
      </c>
      <c r="K837" t="s">
        <v>6</v>
      </c>
      <c r="L837" t="s">
        <v>162</v>
      </c>
    </row>
    <row r="838" spans="1:12" x14ac:dyDescent="0.35">
      <c r="A838" t="s">
        <v>5373</v>
      </c>
      <c r="B838" t="s">
        <v>5374</v>
      </c>
      <c r="C838" t="s">
        <v>5375</v>
      </c>
      <c r="D838" t="s">
        <v>5376</v>
      </c>
      <c r="E838">
        <v>7</v>
      </c>
      <c r="F838">
        <v>9783642411052</v>
      </c>
      <c r="G838" t="s">
        <v>152</v>
      </c>
      <c r="H838" t="s">
        <v>5377</v>
      </c>
      <c r="I838">
        <v>2013</v>
      </c>
      <c r="J838" t="s">
        <v>5378</v>
      </c>
      <c r="K838" t="s">
        <v>6</v>
      </c>
      <c r="L838" t="s">
        <v>217</v>
      </c>
    </row>
    <row r="839" spans="1:12" x14ac:dyDescent="0.35">
      <c r="A839" t="s">
        <v>5379</v>
      </c>
      <c r="B839" t="s">
        <v>5380</v>
      </c>
      <c r="C839" t="s">
        <v>5381</v>
      </c>
      <c r="D839" t="s">
        <v>5382</v>
      </c>
      <c r="E839">
        <v>10</v>
      </c>
      <c r="F839">
        <v>9781450361965</v>
      </c>
      <c r="G839" t="s">
        <v>5383</v>
      </c>
      <c r="H839" t="s">
        <v>5384</v>
      </c>
      <c r="I839">
        <v>2019</v>
      </c>
      <c r="J839" t="s">
        <v>5385</v>
      </c>
      <c r="K839" t="s">
        <v>6</v>
      </c>
      <c r="L839" t="s">
        <v>162</v>
      </c>
    </row>
    <row r="840" spans="1:12" x14ac:dyDescent="0.35">
      <c r="A840" t="s">
        <v>5386</v>
      </c>
      <c r="B840" t="s">
        <v>5387</v>
      </c>
      <c r="C840" t="s">
        <v>5388</v>
      </c>
      <c r="D840" t="s">
        <v>5389</v>
      </c>
      <c r="E840">
        <v>7</v>
      </c>
      <c r="G840" t="s">
        <v>144</v>
      </c>
      <c r="H840" t="s">
        <v>5390</v>
      </c>
      <c r="I840">
        <v>2015</v>
      </c>
      <c r="J840" t="s">
        <v>5391</v>
      </c>
      <c r="K840" t="s">
        <v>6</v>
      </c>
      <c r="L840" t="s">
        <v>573</v>
      </c>
    </row>
    <row r="841" spans="1:12" x14ac:dyDescent="0.35">
      <c r="A841" t="s">
        <v>5392</v>
      </c>
      <c r="B841" t="s">
        <v>5393</v>
      </c>
      <c r="C841" t="s">
        <v>6</v>
      </c>
      <c r="D841" t="s">
        <v>5394</v>
      </c>
      <c r="E841">
        <v>7</v>
      </c>
      <c r="G841" t="s">
        <v>5395</v>
      </c>
      <c r="H841" t="s">
        <v>5396</v>
      </c>
      <c r="I841">
        <v>2019</v>
      </c>
      <c r="J841" t="s">
        <v>5397</v>
      </c>
      <c r="K841" t="s">
        <v>6</v>
      </c>
      <c r="L841" t="s">
        <v>162</v>
      </c>
    </row>
    <row r="842" spans="1:12" x14ac:dyDescent="0.35">
      <c r="A842" t="s">
        <v>5398</v>
      </c>
      <c r="B842" t="s">
        <v>5399</v>
      </c>
      <c r="C842" t="s">
        <v>5400</v>
      </c>
      <c r="D842" t="s">
        <v>5401</v>
      </c>
      <c r="E842">
        <v>7</v>
      </c>
      <c r="G842" t="s">
        <v>5402</v>
      </c>
      <c r="H842" t="s">
        <v>5403</v>
      </c>
      <c r="I842">
        <v>2011</v>
      </c>
      <c r="J842" t="s">
        <v>5404</v>
      </c>
      <c r="K842" t="s">
        <v>6</v>
      </c>
      <c r="L842" t="s">
        <v>162</v>
      </c>
    </row>
    <row r="843" spans="1:12" x14ac:dyDescent="0.35">
      <c r="A843" t="s">
        <v>5405</v>
      </c>
      <c r="B843" t="s">
        <v>5406</v>
      </c>
      <c r="C843" t="s">
        <v>5407</v>
      </c>
      <c r="D843" t="s">
        <v>5408</v>
      </c>
      <c r="E843">
        <v>7</v>
      </c>
      <c r="G843" t="s">
        <v>5409</v>
      </c>
      <c r="H843" t="s">
        <v>5410</v>
      </c>
      <c r="I843">
        <v>2015</v>
      </c>
      <c r="J843" t="s">
        <v>5411</v>
      </c>
      <c r="K843" t="s">
        <v>6</v>
      </c>
      <c r="L843" t="s">
        <v>1120</v>
      </c>
    </row>
    <row r="844" spans="1:12" x14ac:dyDescent="0.35">
      <c r="A844" t="s">
        <v>5412</v>
      </c>
      <c r="B844" t="s">
        <v>5413</v>
      </c>
      <c r="C844" t="s">
        <v>5414</v>
      </c>
      <c r="D844" t="s">
        <v>5415</v>
      </c>
      <c r="E844">
        <v>10</v>
      </c>
      <c r="F844">
        <v>9781510609112</v>
      </c>
      <c r="G844" t="s">
        <v>2531</v>
      </c>
      <c r="H844" t="s">
        <v>6</v>
      </c>
      <c r="I844">
        <v>2017</v>
      </c>
      <c r="J844" t="s">
        <v>5416</v>
      </c>
      <c r="K844" t="s">
        <v>6</v>
      </c>
      <c r="L844" t="s">
        <v>162</v>
      </c>
    </row>
    <row r="845" spans="1:12" x14ac:dyDescent="0.35">
      <c r="A845" t="s">
        <v>5417</v>
      </c>
      <c r="B845" t="s">
        <v>5418</v>
      </c>
      <c r="C845" t="s">
        <v>5419</v>
      </c>
      <c r="D845" t="s">
        <v>5420</v>
      </c>
      <c r="E845">
        <v>7</v>
      </c>
      <c r="G845" t="s">
        <v>1691</v>
      </c>
      <c r="H845" t="s">
        <v>6</v>
      </c>
      <c r="I845">
        <v>2021</v>
      </c>
      <c r="J845" t="s">
        <v>5421</v>
      </c>
      <c r="K845" t="s">
        <v>6</v>
      </c>
      <c r="L845" t="s">
        <v>162</v>
      </c>
    </row>
    <row r="846" spans="1:12" x14ac:dyDescent="0.35">
      <c r="A846" t="s">
        <v>5422</v>
      </c>
      <c r="B846" t="s">
        <v>5423</v>
      </c>
      <c r="C846" t="s">
        <v>5424</v>
      </c>
      <c r="D846" t="s">
        <v>5425</v>
      </c>
      <c r="E846">
        <v>7</v>
      </c>
      <c r="G846" t="s">
        <v>5409</v>
      </c>
      <c r="H846" t="s">
        <v>5426</v>
      </c>
      <c r="I846">
        <v>2018</v>
      </c>
      <c r="J846" t="s">
        <v>5427</v>
      </c>
      <c r="K846" t="s">
        <v>6</v>
      </c>
      <c r="L846" t="s">
        <v>703</v>
      </c>
    </row>
    <row r="847" spans="1:12" x14ac:dyDescent="0.35">
      <c r="A847" t="s">
        <v>5428</v>
      </c>
      <c r="B847" t="s">
        <v>5429</v>
      </c>
      <c r="C847" t="s">
        <v>5430</v>
      </c>
      <c r="D847" t="s">
        <v>5431</v>
      </c>
      <c r="E847">
        <v>10</v>
      </c>
      <c r="F847">
        <v>9789532330816</v>
      </c>
      <c r="G847" t="s">
        <v>5432</v>
      </c>
      <c r="H847" t="s">
        <v>5433</v>
      </c>
      <c r="I847">
        <v>2014</v>
      </c>
      <c r="J847" t="s">
        <v>5434</v>
      </c>
      <c r="K847" t="s">
        <v>6</v>
      </c>
      <c r="L847" t="s">
        <v>1120</v>
      </c>
    </row>
    <row r="848" spans="1:12" x14ac:dyDescent="0.35">
      <c r="A848" t="s">
        <v>5435</v>
      </c>
      <c r="B848" t="s">
        <v>5436</v>
      </c>
      <c r="C848" t="s">
        <v>5437</v>
      </c>
      <c r="D848" t="s">
        <v>5438</v>
      </c>
      <c r="E848">
        <v>10</v>
      </c>
      <c r="F848">
        <v>9781605584379</v>
      </c>
      <c r="G848" t="s">
        <v>1582</v>
      </c>
      <c r="H848" t="s">
        <v>5439</v>
      </c>
      <c r="I848">
        <v>2009</v>
      </c>
      <c r="J848" t="s">
        <v>5440</v>
      </c>
      <c r="K848" t="s">
        <v>6</v>
      </c>
      <c r="L848" t="s">
        <v>5441</v>
      </c>
    </row>
    <row r="849" spans="1:12" x14ac:dyDescent="0.35">
      <c r="A849" t="s">
        <v>5442</v>
      </c>
      <c r="B849" t="s">
        <v>5443</v>
      </c>
      <c r="C849" t="s">
        <v>6</v>
      </c>
      <c r="D849" t="s">
        <v>5444</v>
      </c>
      <c r="E849">
        <v>7</v>
      </c>
      <c r="G849" t="s">
        <v>2536</v>
      </c>
      <c r="H849" t="s">
        <v>5445</v>
      </c>
      <c r="I849">
        <v>2012</v>
      </c>
      <c r="J849" t="s">
        <v>5446</v>
      </c>
      <c r="K849" t="s">
        <v>6</v>
      </c>
      <c r="L849" t="s">
        <v>4177</v>
      </c>
    </row>
    <row r="850" spans="1:12" x14ac:dyDescent="0.35">
      <c r="A850" t="s">
        <v>5447</v>
      </c>
      <c r="B850" t="s">
        <v>5448</v>
      </c>
      <c r="C850" t="s">
        <v>5449</v>
      </c>
      <c r="D850" t="s">
        <v>5450</v>
      </c>
      <c r="E850">
        <v>10</v>
      </c>
      <c r="F850">
        <v>9781450310079</v>
      </c>
      <c r="G850" t="s">
        <v>308</v>
      </c>
      <c r="H850" t="s">
        <v>2045</v>
      </c>
      <c r="I850">
        <v>2012</v>
      </c>
      <c r="J850" t="s">
        <v>5451</v>
      </c>
      <c r="K850" t="s">
        <v>6</v>
      </c>
      <c r="L850" t="s">
        <v>573</v>
      </c>
    </row>
    <row r="851" spans="1:12" x14ac:dyDescent="0.35">
      <c r="A851" t="s">
        <v>5452</v>
      </c>
      <c r="B851" t="s">
        <v>5453</v>
      </c>
      <c r="C851" t="s">
        <v>5454</v>
      </c>
      <c r="D851" t="s">
        <v>5455</v>
      </c>
      <c r="E851">
        <v>10</v>
      </c>
      <c r="F851">
        <v>9789898533388</v>
      </c>
      <c r="G851" t="s">
        <v>514</v>
      </c>
      <c r="H851" t="s">
        <v>5456</v>
      </c>
      <c r="I851">
        <v>2015</v>
      </c>
      <c r="J851" t="s">
        <v>5457</v>
      </c>
      <c r="K851" t="s">
        <v>6</v>
      </c>
      <c r="L851" t="s">
        <v>162</v>
      </c>
    </row>
    <row r="852" spans="1:12" x14ac:dyDescent="0.35">
      <c r="A852" t="s">
        <v>5458</v>
      </c>
      <c r="B852" t="s">
        <v>5459</v>
      </c>
      <c r="C852" t="s">
        <v>5460</v>
      </c>
      <c r="D852" t="s">
        <v>5461</v>
      </c>
      <c r="E852">
        <v>10</v>
      </c>
      <c r="F852">
        <v>9781728108582</v>
      </c>
      <c r="G852" t="s">
        <v>5462</v>
      </c>
      <c r="H852" t="s">
        <v>5463</v>
      </c>
      <c r="I852">
        <v>2019</v>
      </c>
      <c r="J852" t="s">
        <v>5464</v>
      </c>
      <c r="K852" t="s">
        <v>6</v>
      </c>
      <c r="L852" t="s">
        <v>162</v>
      </c>
    </row>
    <row r="853" spans="1:12" x14ac:dyDescent="0.35">
      <c r="A853" t="s">
        <v>5465</v>
      </c>
      <c r="B853" t="s">
        <v>5466</v>
      </c>
      <c r="C853" t="s">
        <v>5467</v>
      </c>
      <c r="D853" t="s">
        <v>5468</v>
      </c>
      <c r="E853">
        <v>10</v>
      </c>
      <c r="F853">
        <v>9781509028894</v>
      </c>
      <c r="G853" t="s">
        <v>5469</v>
      </c>
      <c r="H853" t="s">
        <v>5470</v>
      </c>
      <c r="I853">
        <v>2017</v>
      </c>
      <c r="J853" t="s">
        <v>5471</v>
      </c>
      <c r="K853" t="s">
        <v>6</v>
      </c>
      <c r="L853" t="s">
        <v>162</v>
      </c>
    </row>
    <row r="854" spans="1:12" x14ac:dyDescent="0.35">
      <c r="A854" t="s">
        <v>5472</v>
      </c>
      <c r="B854" t="s">
        <v>5473</v>
      </c>
      <c r="C854" t="s">
        <v>5474</v>
      </c>
      <c r="D854" t="s">
        <v>5475</v>
      </c>
      <c r="E854">
        <v>10</v>
      </c>
      <c r="F854">
        <v>9781607500490</v>
      </c>
      <c r="G854" t="s">
        <v>5476</v>
      </c>
      <c r="H854" t="s">
        <v>6</v>
      </c>
      <c r="I854">
        <v>2009</v>
      </c>
      <c r="J854" t="s">
        <v>5477</v>
      </c>
      <c r="K854" t="s">
        <v>6</v>
      </c>
      <c r="L854" t="s">
        <v>162</v>
      </c>
    </row>
    <row r="855" spans="1:12" x14ac:dyDescent="0.35">
      <c r="A855" t="s">
        <v>5472</v>
      </c>
      <c r="B855" t="s">
        <v>5478</v>
      </c>
      <c r="C855" t="s">
        <v>5479</v>
      </c>
      <c r="D855" t="s">
        <v>5475</v>
      </c>
      <c r="E855">
        <v>7</v>
      </c>
      <c r="F855">
        <v>9781607500490</v>
      </c>
      <c r="G855" t="s">
        <v>5267</v>
      </c>
      <c r="H855" t="s">
        <v>5480</v>
      </c>
      <c r="I855">
        <v>2009</v>
      </c>
      <c r="J855" t="s">
        <v>5481</v>
      </c>
      <c r="K855" t="s">
        <v>6</v>
      </c>
      <c r="L855" t="s">
        <v>162</v>
      </c>
    </row>
    <row r="856" spans="1:12" x14ac:dyDescent="0.35">
      <c r="A856" t="s">
        <v>5482</v>
      </c>
      <c r="B856" t="s">
        <v>5483</v>
      </c>
      <c r="C856" t="s">
        <v>5484</v>
      </c>
      <c r="D856" t="s">
        <v>5485</v>
      </c>
      <c r="E856">
        <v>10</v>
      </c>
      <c r="F856">
        <v>9781450351522</v>
      </c>
      <c r="G856" t="s">
        <v>5486</v>
      </c>
      <c r="H856" t="s">
        <v>5487</v>
      </c>
      <c r="I856">
        <v>2018</v>
      </c>
      <c r="J856" t="s">
        <v>5488</v>
      </c>
      <c r="K856" t="s">
        <v>6</v>
      </c>
      <c r="L856" t="s">
        <v>473</v>
      </c>
    </row>
    <row r="857" spans="1:12" x14ac:dyDescent="0.35">
      <c r="A857" t="s">
        <v>5489</v>
      </c>
      <c r="B857" t="s">
        <v>5490</v>
      </c>
      <c r="C857" t="s">
        <v>5491</v>
      </c>
      <c r="D857" t="s">
        <v>5492</v>
      </c>
      <c r="E857">
        <v>10</v>
      </c>
      <c r="F857">
        <v>9789077381649</v>
      </c>
      <c r="G857" t="s">
        <v>5493</v>
      </c>
      <c r="H857" t="s">
        <v>5494</v>
      </c>
      <c r="I857">
        <v>2011</v>
      </c>
      <c r="J857" t="s">
        <v>5495</v>
      </c>
      <c r="K857" t="s">
        <v>6</v>
      </c>
      <c r="L857" t="s">
        <v>1120</v>
      </c>
    </row>
    <row r="858" spans="1:12" x14ac:dyDescent="0.35">
      <c r="A858" t="s">
        <v>5496</v>
      </c>
      <c r="B858" t="s">
        <v>5497</v>
      </c>
      <c r="C858" t="s">
        <v>5498</v>
      </c>
      <c r="D858" t="s">
        <v>5499</v>
      </c>
      <c r="E858">
        <v>10</v>
      </c>
      <c r="F858">
        <v>9781538645703</v>
      </c>
      <c r="G858" t="s">
        <v>4584</v>
      </c>
      <c r="H858" t="s">
        <v>5500</v>
      </c>
      <c r="I858">
        <v>2018</v>
      </c>
      <c r="J858" t="s">
        <v>5501</v>
      </c>
      <c r="K858" t="s">
        <v>6</v>
      </c>
      <c r="L858" t="s">
        <v>217</v>
      </c>
    </row>
    <row r="859" spans="1:12" x14ac:dyDescent="0.35">
      <c r="A859" t="s">
        <v>5502</v>
      </c>
      <c r="B859" t="s">
        <v>5503</v>
      </c>
      <c r="C859" t="s">
        <v>5504</v>
      </c>
      <c r="D859" t="s">
        <v>5505</v>
      </c>
      <c r="E859">
        <v>10</v>
      </c>
      <c r="F859">
        <v>9780769535968</v>
      </c>
      <c r="G859" t="s">
        <v>5506</v>
      </c>
      <c r="H859" t="s">
        <v>1544</v>
      </c>
      <c r="I859">
        <v>2009</v>
      </c>
      <c r="J859" t="s">
        <v>5507</v>
      </c>
      <c r="K859" t="s">
        <v>6</v>
      </c>
      <c r="L859" t="s">
        <v>5508</v>
      </c>
    </row>
    <row r="860" spans="1:12" x14ac:dyDescent="0.35">
      <c r="A860" t="s">
        <v>5509</v>
      </c>
      <c r="B860" t="s">
        <v>5510</v>
      </c>
      <c r="C860" t="s">
        <v>6</v>
      </c>
      <c r="D860" t="s">
        <v>5511</v>
      </c>
      <c r="E860">
        <v>7</v>
      </c>
      <c r="G860" t="s">
        <v>5512</v>
      </c>
      <c r="H860" t="s">
        <v>5513</v>
      </c>
      <c r="I860">
        <v>2013</v>
      </c>
      <c r="J860" t="s">
        <v>5514</v>
      </c>
      <c r="K860" t="s">
        <v>6</v>
      </c>
      <c r="L860" t="s">
        <v>162</v>
      </c>
    </row>
    <row r="861" spans="1:12" x14ac:dyDescent="0.35">
      <c r="A861" t="s">
        <v>5515</v>
      </c>
      <c r="B861" t="s">
        <v>5516</v>
      </c>
      <c r="C861" t="s">
        <v>5517</v>
      </c>
      <c r="D861" t="s">
        <v>5518</v>
      </c>
      <c r="E861">
        <v>10</v>
      </c>
      <c r="F861">
        <v>9781450353199</v>
      </c>
      <c r="G861" t="s">
        <v>308</v>
      </c>
      <c r="H861" t="s">
        <v>6</v>
      </c>
      <c r="I861">
        <v>2017</v>
      </c>
      <c r="J861" t="s">
        <v>5519</v>
      </c>
      <c r="K861" t="s">
        <v>6</v>
      </c>
      <c r="L861" t="s">
        <v>147</v>
      </c>
    </row>
    <row r="862" spans="1:12" x14ac:dyDescent="0.35">
      <c r="A862" t="s">
        <v>5520</v>
      </c>
      <c r="B862" t="s">
        <v>5521</v>
      </c>
      <c r="C862" t="s">
        <v>5522</v>
      </c>
      <c r="D862" t="s">
        <v>5523</v>
      </c>
      <c r="E862">
        <v>10</v>
      </c>
      <c r="F862">
        <v>9781450372176</v>
      </c>
      <c r="G862" t="s">
        <v>194</v>
      </c>
      <c r="H862" t="s">
        <v>6</v>
      </c>
      <c r="I862">
        <v>2019</v>
      </c>
      <c r="J862" t="s">
        <v>5524</v>
      </c>
      <c r="K862" t="s">
        <v>6</v>
      </c>
      <c r="L862" t="s">
        <v>162</v>
      </c>
    </row>
    <row r="863" spans="1:12" x14ac:dyDescent="0.35">
      <c r="A863" t="s">
        <v>5525</v>
      </c>
      <c r="B863" t="s">
        <v>5526</v>
      </c>
      <c r="C863" t="s">
        <v>5527</v>
      </c>
      <c r="D863" t="s">
        <v>5523</v>
      </c>
      <c r="E863">
        <v>10</v>
      </c>
      <c r="F863">
        <v>9781450388078</v>
      </c>
      <c r="G863" t="s">
        <v>194</v>
      </c>
      <c r="H863" t="s">
        <v>6</v>
      </c>
      <c r="I863">
        <v>2020</v>
      </c>
      <c r="J863" t="s">
        <v>5528</v>
      </c>
      <c r="K863" t="s">
        <v>6</v>
      </c>
      <c r="L863" t="s">
        <v>162</v>
      </c>
    </row>
    <row r="864" spans="1:12" x14ac:dyDescent="0.35">
      <c r="A864" t="s">
        <v>5529</v>
      </c>
      <c r="B864" t="s">
        <v>5530</v>
      </c>
      <c r="C864" t="s">
        <v>5531</v>
      </c>
      <c r="D864" t="s">
        <v>5532</v>
      </c>
      <c r="E864">
        <v>10</v>
      </c>
      <c r="F864">
        <v>9781605586106</v>
      </c>
      <c r="G864" t="s">
        <v>5533</v>
      </c>
      <c r="H864" t="s">
        <v>5534</v>
      </c>
      <c r="I864">
        <v>2009</v>
      </c>
      <c r="J864" t="s">
        <v>5535</v>
      </c>
      <c r="K864" t="s">
        <v>6</v>
      </c>
      <c r="L864" t="s">
        <v>4202</v>
      </c>
    </row>
    <row r="865" spans="1:12" x14ac:dyDescent="0.35">
      <c r="A865" t="s">
        <v>5536</v>
      </c>
      <c r="B865" t="s">
        <v>5537</v>
      </c>
      <c r="C865" t="s">
        <v>5538</v>
      </c>
      <c r="D865" t="s">
        <v>5539</v>
      </c>
      <c r="E865">
        <v>7</v>
      </c>
      <c r="F865">
        <v>9783642335419</v>
      </c>
      <c r="G865" t="s">
        <v>152</v>
      </c>
      <c r="H865" t="s">
        <v>5540</v>
      </c>
      <c r="I865">
        <v>2012</v>
      </c>
      <c r="J865" t="s">
        <v>5541</v>
      </c>
      <c r="K865" t="s">
        <v>6</v>
      </c>
      <c r="L865" t="s">
        <v>162</v>
      </c>
    </row>
    <row r="866" spans="1:12" x14ac:dyDescent="0.35">
      <c r="A866" t="s">
        <v>5542</v>
      </c>
      <c r="B866" t="s">
        <v>5543</v>
      </c>
      <c r="C866" t="s">
        <v>5544</v>
      </c>
      <c r="D866" t="s">
        <v>5545</v>
      </c>
      <c r="E866">
        <v>10</v>
      </c>
      <c r="F866">
        <v>9781467323345</v>
      </c>
      <c r="G866" t="s">
        <v>5546</v>
      </c>
      <c r="H866" t="s">
        <v>6</v>
      </c>
      <c r="I866">
        <v>2012</v>
      </c>
      <c r="J866" t="s">
        <v>5547</v>
      </c>
      <c r="K866" t="s">
        <v>6</v>
      </c>
      <c r="L866" t="s">
        <v>283</v>
      </c>
    </row>
    <row r="867" spans="1:12" x14ac:dyDescent="0.35">
      <c r="A867" t="s">
        <v>5548</v>
      </c>
      <c r="B867" t="s">
        <v>5549</v>
      </c>
      <c r="C867" t="s">
        <v>5550</v>
      </c>
      <c r="D867" t="s">
        <v>5551</v>
      </c>
      <c r="E867">
        <v>10</v>
      </c>
      <c r="F867">
        <v>9781450353199</v>
      </c>
      <c r="G867" t="s">
        <v>308</v>
      </c>
      <c r="H867" t="s">
        <v>6</v>
      </c>
      <c r="I867">
        <v>2017</v>
      </c>
      <c r="J867" t="s">
        <v>5552</v>
      </c>
      <c r="K867" t="s">
        <v>6</v>
      </c>
      <c r="L867" t="s">
        <v>147</v>
      </c>
    </row>
    <row r="868" spans="1:12" x14ac:dyDescent="0.35">
      <c r="A868" t="s">
        <v>5553</v>
      </c>
      <c r="B868" t="s">
        <v>5554</v>
      </c>
      <c r="C868" t="s">
        <v>5555</v>
      </c>
      <c r="D868" t="s">
        <v>5556</v>
      </c>
      <c r="E868">
        <v>10</v>
      </c>
      <c r="G868" t="s">
        <v>496</v>
      </c>
      <c r="H868" t="s">
        <v>6</v>
      </c>
      <c r="I868">
        <v>2019</v>
      </c>
      <c r="J868" t="s">
        <v>5557</v>
      </c>
      <c r="K868" t="s">
        <v>6</v>
      </c>
      <c r="L868" t="s">
        <v>217</v>
      </c>
    </row>
    <row r="869" spans="1:12" x14ac:dyDescent="0.35">
      <c r="A869" t="s">
        <v>5558</v>
      </c>
      <c r="B869" t="s">
        <v>5559</v>
      </c>
      <c r="C869" t="s">
        <v>5560</v>
      </c>
      <c r="D869" t="s">
        <v>5561</v>
      </c>
      <c r="E869">
        <v>10</v>
      </c>
      <c r="F869">
        <v>9781450353199</v>
      </c>
      <c r="G869" t="s">
        <v>308</v>
      </c>
      <c r="H869" t="s">
        <v>6</v>
      </c>
      <c r="I869">
        <v>2017</v>
      </c>
      <c r="J869" t="s">
        <v>5562</v>
      </c>
      <c r="K869" t="s">
        <v>6</v>
      </c>
      <c r="L869" t="s">
        <v>480</v>
      </c>
    </row>
    <row r="870" spans="1:12" x14ac:dyDescent="0.35">
      <c r="A870" t="s">
        <v>5563</v>
      </c>
      <c r="B870" t="s">
        <v>5564</v>
      </c>
      <c r="C870" t="s">
        <v>5565</v>
      </c>
      <c r="D870" t="s">
        <v>5566</v>
      </c>
      <c r="E870">
        <v>7</v>
      </c>
      <c r="G870" t="s">
        <v>5567</v>
      </c>
      <c r="H870" t="s">
        <v>5568</v>
      </c>
      <c r="I870">
        <v>2020</v>
      </c>
      <c r="J870" t="s">
        <v>5569</v>
      </c>
      <c r="K870" t="s">
        <v>6</v>
      </c>
      <c r="L870" t="s">
        <v>1120</v>
      </c>
    </row>
    <row r="871" spans="1:12" x14ac:dyDescent="0.35">
      <c r="A871" t="s">
        <v>5570</v>
      </c>
      <c r="B871" t="s">
        <v>5571</v>
      </c>
      <c r="C871" t="s">
        <v>5572</v>
      </c>
      <c r="D871" t="s">
        <v>5573</v>
      </c>
      <c r="E871">
        <v>10</v>
      </c>
      <c r="F871">
        <v>9781450347631</v>
      </c>
      <c r="G871" t="s">
        <v>308</v>
      </c>
      <c r="H871" t="s">
        <v>6</v>
      </c>
      <c r="I871">
        <v>2016</v>
      </c>
      <c r="J871" t="s">
        <v>5574</v>
      </c>
      <c r="K871" t="s">
        <v>6</v>
      </c>
      <c r="L871" t="s">
        <v>703</v>
      </c>
    </row>
    <row r="872" spans="1:12" x14ac:dyDescent="0.35">
      <c r="A872" t="s">
        <v>5575</v>
      </c>
      <c r="B872" t="s">
        <v>5576</v>
      </c>
      <c r="C872" t="s">
        <v>5577</v>
      </c>
      <c r="D872" t="s">
        <v>5578</v>
      </c>
      <c r="E872">
        <v>10</v>
      </c>
      <c r="F872">
        <v>9781509000685</v>
      </c>
      <c r="G872" t="s">
        <v>5579</v>
      </c>
      <c r="H872" t="s">
        <v>6</v>
      </c>
      <c r="I872">
        <v>2016</v>
      </c>
      <c r="J872" t="s">
        <v>5580</v>
      </c>
      <c r="K872" t="s">
        <v>6</v>
      </c>
      <c r="L872" t="s">
        <v>283</v>
      </c>
    </row>
    <row r="873" spans="1:12" x14ac:dyDescent="0.35">
      <c r="A873" t="s">
        <v>5581</v>
      </c>
      <c r="B873" t="s">
        <v>5582</v>
      </c>
      <c r="C873" t="s">
        <v>5583</v>
      </c>
      <c r="D873" t="s">
        <v>5578</v>
      </c>
      <c r="E873">
        <v>7</v>
      </c>
      <c r="G873" t="s">
        <v>922</v>
      </c>
      <c r="H873" t="s">
        <v>5584</v>
      </c>
      <c r="I873">
        <v>2017</v>
      </c>
      <c r="J873" t="s">
        <v>5585</v>
      </c>
      <c r="K873" t="s">
        <v>6</v>
      </c>
      <c r="L873" t="s">
        <v>256</v>
      </c>
    </row>
    <row r="874" spans="1:12" x14ac:dyDescent="0.35">
      <c r="A874" t="s">
        <v>5586</v>
      </c>
      <c r="B874" t="s">
        <v>5587</v>
      </c>
      <c r="C874" t="s">
        <v>5588</v>
      </c>
      <c r="D874" t="s">
        <v>5589</v>
      </c>
      <c r="E874">
        <v>10</v>
      </c>
      <c r="F874">
        <v>9781728129464</v>
      </c>
      <c r="G874" t="s">
        <v>5590</v>
      </c>
      <c r="H874" t="s">
        <v>5591</v>
      </c>
      <c r="I874">
        <v>2019</v>
      </c>
      <c r="J874" t="s">
        <v>5592</v>
      </c>
      <c r="K874" t="s">
        <v>6</v>
      </c>
      <c r="L874" t="s">
        <v>217</v>
      </c>
    </row>
    <row r="875" spans="1:12" x14ac:dyDescent="0.35">
      <c r="A875" t="s">
        <v>5593</v>
      </c>
      <c r="B875" t="s">
        <v>5594</v>
      </c>
      <c r="C875" t="s">
        <v>5595</v>
      </c>
      <c r="D875" t="s">
        <v>5596</v>
      </c>
      <c r="E875">
        <v>10</v>
      </c>
      <c r="F875">
        <v>9781450324823</v>
      </c>
      <c r="G875" t="s">
        <v>308</v>
      </c>
      <c r="H875" t="s">
        <v>5597</v>
      </c>
      <c r="I875">
        <v>2013</v>
      </c>
      <c r="J875" t="s">
        <v>5598</v>
      </c>
      <c r="K875" t="s">
        <v>6</v>
      </c>
      <c r="L875" t="s">
        <v>323</v>
      </c>
    </row>
    <row r="876" spans="1:12" x14ac:dyDescent="0.35">
      <c r="A876" t="s">
        <v>5599</v>
      </c>
      <c r="B876" t="s">
        <v>5600</v>
      </c>
      <c r="C876" t="s">
        <v>5601</v>
      </c>
      <c r="D876" t="s">
        <v>5602</v>
      </c>
      <c r="E876">
        <v>7</v>
      </c>
      <c r="F876">
        <v>9783319058429</v>
      </c>
      <c r="G876" t="s">
        <v>152</v>
      </c>
      <c r="H876" t="s">
        <v>1846</v>
      </c>
      <c r="I876">
        <v>2014</v>
      </c>
      <c r="J876" t="s">
        <v>5603</v>
      </c>
      <c r="K876" t="s">
        <v>6</v>
      </c>
      <c r="L876" t="s">
        <v>4177</v>
      </c>
    </row>
    <row r="877" spans="1:12" x14ac:dyDescent="0.35">
      <c r="A877" t="s">
        <v>5604</v>
      </c>
      <c r="B877" t="s">
        <v>5605</v>
      </c>
      <c r="C877" t="s">
        <v>5606</v>
      </c>
      <c r="D877" t="s">
        <v>5607</v>
      </c>
      <c r="E877">
        <v>10</v>
      </c>
      <c r="F877">
        <v>9781450341820</v>
      </c>
      <c r="G877" t="s">
        <v>308</v>
      </c>
      <c r="H877" t="s">
        <v>5608</v>
      </c>
      <c r="I877">
        <v>2016</v>
      </c>
      <c r="J877" t="s">
        <v>5609</v>
      </c>
      <c r="K877" t="s">
        <v>6</v>
      </c>
      <c r="L877" t="s">
        <v>703</v>
      </c>
    </row>
    <row r="878" spans="1:12" x14ac:dyDescent="0.35">
      <c r="A878" t="s">
        <v>5610</v>
      </c>
      <c r="B878" t="s">
        <v>5611</v>
      </c>
      <c r="C878" t="s">
        <v>5612</v>
      </c>
      <c r="D878" t="s">
        <v>5613</v>
      </c>
      <c r="E878">
        <v>10</v>
      </c>
      <c r="F878">
        <v>9781467393119</v>
      </c>
      <c r="G878" t="s">
        <v>5614</v>
      </c>
      <c r="H878" t="s">
        <v>6</v>
      </c>
      <c r="I878">
        <v>2016</v>
      </c>
      <c r="J878" t="s">
        <v>5615</v>
      </c>
      <c r="K878" t="s">
        <v>6</v>
      </c>
      <c r="L878" t="s">
        <v>155</v>
      </c>
    </row>
    <row r="879" spans="1:12" x14ac:dyDescent="0.35">
      <c r="A879" t="s">
        <v>5616</v>
      </c>
      <c r="B879" t="s">
        <v>5617</v>
      </c>
      <c r="C879" t="s">
        <v>5618</v>
      </c>
      <c r="D879" t="s">
        <v>5619</v>
      </c>
      <c r="E879">
        <v>10</v>
      </c>
      <c r="F879">
        <v>9781450347631</v>
      </c>
      <c r="G879" t="s">
        <v>308</v>
      </c>
      <c r="H879" t="s">
        <v>6</v>
      </c>
      <c r="I879">
        <v>2016</v>
      </c>
      <c r="J879" t="s">
        <v>5620</v>
      </c>
      <c r="K879" t="s">
        <v>6</v>
      </c>
      <c r="L879" t="s">
        <v>217</v>
      </c>
    </row>
    <row r="880" spans="1:12" x14ac:dyDescent="0.35">
      <c r="A880" t="s">
        <v>5621</v>
      </c>
      <c r="B880" t="s">
        <v>5622</v>
      </c>
      <c r="C880" t="s">
        <v>5623</v>
      </c>
      <c r="D880" t="s">
        <v>5624</v>
      </c>
      <c r="E880">
        <v>7</v>
      </c>
      <c r="G880" t="s">
        <v>5625</v>
      </c>
      <c r="H880" t="s">
        <v>5626</v>
      </c>
      <c r="I880">
        <v>2015</v>
      </c>
      <c r="J880" t="s">
        <v>5627</v>
      </c>
      <c r="K880" t="s">
        <v>6</v>
      </c>
      <c r="L880" t="s">
        <v>836</v>
      </c>
    </row>
    <row r="881" spans="1:12" x14ac:dyDescent="0.35">
      <c r="A881" t="s">
        <v>5628</v>
      </c>
      <c r="B881" t="s">
        <v>5629</v>
      </c>
      <c r="C881" t="s">
        <v>5630</v>
      </c>
      <c r="D881" t="s">
        <v>5631</v>
      </c>
      <c r="E881">
        <v>7</v>
      </c>
      <c r="F881">
        <v>9783319587028</v>
      </c>
      <c r="G881" t="s">
        <v>152</v>
      </c>
      <c r="H881" t="s">
        <v>5632</v>
      </c>
      <c r="I881">
        <v>2017</v>
      </c>
      <c r="J881" t="s">
        <v>5633</v>
      </c>
      <c r="K881" t="s">
        <v>6</v>
      </c>
      <c r="L881" t="s">
        <v>147</v>
      </c>
    </row>
    <row r="882" spans="1:12" x14ac:dyDescent="0.35">
      <c r="A882" t="s">
        <v>5634</v>
      </c>
      <c r="B882" t="s">
        <v>5635</v>
      </c>
      <c r="C882" t="s">
        <v>5636</v>
      </c>
      <c r="D882" t="s">
        <v>5637</v>
      </c>
      <c r="E882">
        <v>10</v>
      </c>
      <c r="F882">
        <v>9781450322393</v>
      </c>
      <c r="G882" t="s">
        <v>5638</v>
      </c>
      <c r="H882" t="s">
        <v>5639</v>
      </c>
      <c r="I882">
        <v>2013</v>
      </c>
      <c r="J882" t="s">
        <v>5640</v>
      </c>
      <c r="K882" t="s">
        <v>6</v>
      </c>
      <c r="L882" t="s">
        <v>1120</v>
      </c>
    </row>
    <row r="883" spans="1:12" x14ac:dyDescent="0.35">
      <c r="A883" t="s">
        <v>5641</v>
      </c>
      <c r="B883" t="s">
        <v>5642</v>
      </c>
      <c r="C883" t="s">
        <v>5643</v>
      </c>
      <c r="D883" t="s">
        <v>5644</v>
      </c>
      <c r="E883">
        <v>7</v>
      </c>
      <c r="G883" t="s">
        <v>542</v>
      </c>
      <c r="H883" t="s">
        <v>5645</v>
      </c>
      <c r="I883">
        <v>2020</v>
      </c>
      <c r="J883" t="s">
        <v>5646</v>
      </c>
      <c r="K883" t="s">
        <v>6</v>
      </c>
      <c r="L883" t="s">
        <v>162</v>
      </c>
    </row>
    <row r="884" spans="1:12" x14ac:dyDescent="0.35">
      <c r="A884" t="s">
        <v>5647</v>
      </c>
      <c r="B884" t="s">
        <v>5648</v>
      </c>
      <c r="C884" t="s">
        <v>5649</v>
      </c>
      <c r="D884" t="s">
        <v>5650</v>
      </c>
      <c r="E884">
        <v>10</v>
      </c>
      <c r="F884">
        <v>9781450389372</v>
      </c>
      <c r="G884" t="s">
        <v>194</v>
      </c>
      <c r="H884" t="s">
        <v>5651</v>
      </c>
      <c r="I884">
        <v>2020</v>
      </c>
      <c r="J884" t="s">
        <v>5652</v>
      </c>
      <c r="K884" t="s">
        <v>6</v>
      </c>
      <c r="L884" t="s">
        <v>162</v>
      </c>
    </row>
    <row r="885" spans="1:12" x14ac:dyDescent="0.35">
      <c r="A885" t="s">
        <v>5653</v>
      </c>
      <c r="B885" t="s">
        <v>5654</v>
      </c>
      <c r="C885" t="s">
        <v>5655</v>
      </c>
      <c r="D885" t="s">
        <v>5656</v>
      </c>
      <c r="E885">
        <v>7</v>
      </c>
      <c r="F885">
        <v>9783319961446</v>
      </c>
      <c r="G885" t="s">
        <v>152</v>
      </c>
      <c r="H885" t="s">
        <v>5657</v>
      </c>
      <c r="I885">
        <v>2018</v>
      </c>
      <c r="J885" t="s">
        <v>5658</v>
      </c>
      <c r="K885" t="s">
        <v>6</v>
      </c>
      <c r="L885" t="s">
        <v>473</v>
      </c>
    </row>
    <row r="886" spans="1:12" x14ac:dyDescent="0.35">
      <c r="A886" t="s">
        <v>5659</v>
      </c>
      <c r="B886" t="s">
        <v>5660</v>
      </c>
      <c r="C886" t="s">
        <v>5661</v>
      </c>
      <c r="D886" t="s">
        <v>5662</v>
      </c>
      <c r="E886">
        <v>7</v>
      </c>
      <c r="G886" t="s">
        <v>597</v>
      </c>
      <c r="H886" t="s">
        <v>5663</v>
      </c>
      <c r="I886">
        <v>2018</v>
      </c>
      <c r="J886" t="s">
        <v>5664</v>
      </c>
      <c r="K886" t="s">
        <v>6</v>
      </c>
      <c r="L886" t="s">
        <v>5665</v>
      </c>
    </row>
    <row r="887" spans="1:12" x14ac:dyDescent="0.35">
      <c r="A887" t="s">
        <v>5666</v>
      </c>
      <c r="B887" t="s">
        <v>5667</v>
      </c>
      <c r="C887" t="s">
        <v>5668</v>
      </c>
      <c r="D887" t="s">
        <v>5669</v>
      </c>
      <c r="E887">
        <v>7</v>
      </c>
      <c r="F887">
        <v>9783319138220</v>
      </c>
      <c r="G887" t="s">
        <v>152</v>
      </c>
      <c r="H887" t="s">
        <v>5670</v>
      </c>
      <c r="I887">
        <v>2014</v>
      </c>
      <c r="J887" t="s">
        <v>5671</v>
      </c>
      <c r="K887" t="s">
        <v>6</v>
      </c>
      <c r="L887" t="s">
        <v>162</v>
      </c>
    </row>
    <row r="888" spans="1:12" x14ac:dyDescent="0.35">
      <c r="A888" t="s">
        <v>5672</v>
      </c>
      <c r="B888" t="s">
        <v>5673</v>
      </c>
      <c r="C888" t="s">
        <v>5674</v>
      </c>
      <c r="D888" t="s">
        <v>5675</v>
      </c>
      <c r="E888">
        <v>10</v>
      </c>
      <c r="G888" t="s">
        <v>5255</v>
      </c>
      <c r="H888" t="s">
        <v>5676</v>
      </c>
      <c r="I888">
        <v>2012</v>
      </c>
      <c r="J888" t="s">
        <v>5677</v>
      </c>
      <c r="K888" t="s">
        <v>6</v>
      </c>
      <c r="L888" t="s">
        <v>984</v>
      </c>
    </row>
    <row r="889" spans="1:12" x14ac:dyDescent="0.35">
      <c r="A889" t="s">
        <v>5678</v>
      </c>
      <c r="B889" t="s">
        <v>5679</v>
      </c>
      <c r="C889" t="s">
        <v>5680</v>
      </c>
      <c r="D889" t="s">
        <v>5681</v>
      </c>
      <c r="E889">
        <v>10</v>
      </c>
      <c r="F889">
        <v>9781479958535</v>
      </c>
      <c r="G889" t="s">
        <v>3400</v>
      </c>
      <c r="H889" t="s">
        <v>5682</v>
      </c>
      <c r="I889">
        <v>2014</v>
      </c>
      <c r="J889" t="s">
        <v>5683</v>
      </c>
      <c r="K889" t="s">
        <v>6</v>
      </c>
      <c r="L889" t="s">
        <v>283</v>
      </c>
    </row>
    <row r="890" spans="1:12" x14ac:dyDescent="0.35">
      <c r="A890" t="s">
        <v>5684</v>
      </c>
      <c r="B890" t="s">
        <v>5685</v>
      </c>
      <c r="C890" t="s">
        <v>5686</v>
      </c>
      <c r="D890" t="s">
        <v>5687</v>
      </c>
      <c r="E890">
        <v>7</v>
      </c>
      <c r="G890" t="s">
        <v>5688</v>
      </c>
      <c r="H890" t="s">
        <v>5689</v>
      </c>
      <c r="I890">
        <v>2021</v>
      </c>
      <c r="J890" t="s">
        <v>5690</v>
      </c>
      <c r="K890" t="s">
        <v>6</v>
      </c>
      <c r="L890" t="s">
        <v>283</v>
      </c>
    </row>
    <row r="891" spans="1:12" x14ac:dyDescent="0.35">
      <c r="A891" t="s">
        <v>5691</v>
      </c>
      <c r="B891" t="s">
        <v>5692</v>
      </c>
      <c r="C891" t="s">
        <v>5693</v>
      </c>
      <c r="D891" t="s">
        <v>5694</v>
      </c>
      <c r="E891">
        <v>7</v>
      </c>
      <c r="F891">
        <v>9783642237706</v>
      </c>
      <c r="G891" t="s">
        <v>152</v>
      </c>
      <c r="H891" t="s">
        <v>5695</v>
      </c>
      <c r="I891">
        <v>2011</v>
      </c>
      <c r="J891" t="s">
        <v>5696</v>
      </c>
      <c r="K891" t="s">
        <v>6</v>
      </c>
      <c r="L891" t="s">
        <v>283</v>
      </c>
    </row>
    <row r="892" spans="1:12" x14ac:dyDescent="0.35">
      <c r="A892" t="s">
        <v>5697</v>
      </c>
      <c r="B892" t="s">
        <v>5698</v>
      </c>
      <c r="C892" t="s">
        <v>5699</v>
      </c>
      <c r="D892" t="s">
        <v>5700</v>
      </c>
      <c r="E892">
        <v>10</v>
      </c>
      <c r="F892">
        <v>9781450333771</v>
      </c>
      <c r="G892" t="s">
        <v>5701</v>
      </c>
      <c r="H892" t="s">
        <v>6</v>
      </c>
      <c r="I892">
        <v>2015</v>
      </c>
      <c r="J892" t="s">
        <v>5702</v>
      </c>
      <c r="K892" t="s">
        <v>6</v>
      </c>
      <c r="L892" t="s">
        <v>2976</v>
      </c>
    </row>
    <row r="893" spans="1:12" x14ac:dyDescent="0.35">
      <c r="A893" t="s">
        <v>5703</v>
      </c>
      <c r="B893" t="s">
        <v>5704</v>
      </c>
      <c r="C893" t="s">
        <v>5705</v>
      </c>
      <c r="D893" t="s">
        <v>5706</v>
      </c>
      <c r="E893">
        <v>10</v>
      </c>
      <c r="F893">
        <v>9781538604755</v>
      </c>
      <c r="G893" t="s">
        <v>5707</v>
      </c>
      <c r="H893" t="s">
        <v>2182</v>
      </c>
      <c r="I893">
        <v>2018</v>
      </c>
      <c r="J893" t="s">
        <v>5708</v>
      </c>
      <c r="K893" t="s">
        <v>6</v>
      </c>
      <c r="L893" t="s">
        <v>337</v>
      </c>
    </row>
    <row r="894" spans="1:12" x14ac:dyDescent="0.35">
      <c r="A894" t="s">
        <v>5709</v>
      </c>
      <c r="B894" t="s">
        <v>5710</v>
      </c>
      <c r="C894" t="s">
        <v>5711</v>
      </c>
      <c r="D894" t="s">
        <v>5712</v>
      </c>
      <c r="E894">
        <v>10</v>
      </c>
      <c r="F894">
        <v>9781728124186</v>
      </c>
      <c r="G894" t="s">
        <v>5713</v>
      </c>
      <c r="H894" t="s">
        <v>5714</v>
      </c>
      <c r="I894">
        <v>2019</v>
      </c>
      <c r="J894" t="s">
        <v>5715</v>
      </c>
      <c r="K894" t="s">
        <v>6</v>
      </c>
      <c r="L894" t="s">
        <v>217</v>
      </c>
    </row>
    <row r="895" spans="1:12" x14ac:dyDescent="0.35">
      <c r="A895" t="s">
        <v>5716</v>
      </c>
      <c r="B895" t="s">
        <v>5717</v>
      </c>
      <c r="C895" t="s">
        <v>6</v>
      </c>
      <c r="D895" t="s">
        <v>5718</v>
      </c>
      <c r="E895">
        <v>7</v>
      </c>
      <c r="G895" t="s">
        <v>5719</v>
      </c>
      <c r="H895" t="s">
        <v>5720</v>
      </c>
      <c r="I895">
        <v>2011</v>
      </c>
      <c r="J895" t="s">
        <v>5721</v>
      </c>
      <c r="K895" t="s">
        <v>6</v>
      </c>
      <c r="L895" t="s">
        <v>636</v>
      </c>
    </row>
    <row r="896" spans="1:12" x14ac:dyDescent="0.35">
      <c r="A896" t="s">
        <v>5722</v>
      </c>
      <c r="B896" t="s">
        <v>5723</v>
      </c>
      <c r="C896" t="s">
        <v>5724</v>
      </c>
      <c r="D896" t="s">
        <v>5725</v>
      </c>
      <c r="E896">
        <v>10</v>
      </c>
      <c r="F896">
        <v>9781479985470</v>
      </c>
      <c r="G896" t="s">
        <v>5726</v>
      </c>
      <c r="H896" t="s">
        <v>5727</v>
      </c>
      <c r="I896">
        <v>2015</v>
      </c>
      <c r="J896" t="s">
        <v>5728</v>
      </c>
      <c r="K896" t="s">
        <v>6</v>
      </c>
      <c r="L896" t="s">
        <v>217</v>
      </c>
    </row>
    <row r="897" spans="1:12" x14ac:dyDescent="0.35">
      <c r="A897" t="s">
        <v>5729</v>
      </c>
      <c r="B897" t="s">
        <v>5730</v>
      </c>
      <c r="C897" t="s">
        <v>5731</v>
      </c>
      <c r="D897" t="s">
        <v>5732</v>
      </c>
      <c r="E897">
        <v>10</v>
      </c>
      <c r="F897">
        <v>9781728188553</v>
      </c>
      <c r="G897" t="s">
        <v>5733</v>
      </c>
      <c r="H897" t="s">
        <v>6</v>
      </c>
      <c r="I897">
        <v>2020</v>
      </c>
      <c r="J897" t="s">
        <v>5734</v>
      </c>
      <c r="K897" t="s">
        <v>6</v>
      </c>
      <c r="L897" t="s">
        <v>162</v>
      </c>
    </row>
    <row r="898" spans="1:12" x14ac:dyDescent="0.35">
      <c r="A898" t="s">
        <v>5735</v>
      </c>
      <c r="B898" t="s">
        <v>5736</v>
      </c>
      <c r="C898" t="s">
        <v>5737</v>
      </c>
      <c r="D898" t="s">
        <v>5738</v>
      </c>
      <c r="E898">
        <v>7</v>
      </c>
      <c r="F898">
        <v>9789811544088</v>
      </c>
      <c r="G898" t="s">
        <v>207</v>
      </c>
      <c r="H898" t="s">
        <v>5739</v>
      </c>
      <c r="I898">
        <v>2021</v>
      </c>
      <c r="J898" t="s">
        <v>5740</v>
      </c>
      <c r="K898" t="s">
        <v>6</v>
      </c>
      <c r="L898" t="s">
        <v>162</v>
      </c>
    </row>
    <row r="899" spans="1:12" x14ac:dyDescent="0.35">
      <c r="A899" t="s">
        <v>5741</v>
      </c>
      <c r="B899" t="s">
        <v>5742</v>
      </c>
      <c r="C899" t="s">
        <v>5743</v>
      </c>
      <c r="D899" t="s">
        <v>5738</v>
      </c>
      <c r="E899">
        <v>7</v>
      </c>
      <c r="F899">
        <v>9789811544088</v>
      </c>
      <c r="G899" t="s">
        <v>207</v>
      </c>
      <c r="H899" t="s">
        <v>4798</v>
      </c>
      <c r="I899">
        <v>2021</v>
      </c>
      <c r="J899" t="s">
        <v>5744</v>
      </c>
      <c r="K899" t="s">
        <v>6</v>
      </c>
      <c r="L899" t="s">
        <v>162</v>
      </c>
    </row>
    <row r="900" spans="1:12" x14ac:dyDescent="0.35">
      <c r="A900" t="s">
        <v>5745</v>
      </c>
      <c r="B900" t="s">
        <v>5746</v>
      </c>
      <c r="C900" t="s">
        <v>5747</v>
      </c>
      <c r="D900" t="s">
        <v>5748</v>
      </c>
      <c r="E900">
        <v>10</v>
      </c>
      <c r="F900">
        <v>9781728143651</v>
      </c>
      <c r="G900" t="s">
        <v>5749</v>
      </c>
      <c r="H900" t="s">
        <v>5750</v>
      </c>
      <c r="I900">
        <v>2019</v>
      </c>
      <c r="J900" t="s">
        <v>5751</v>
      </c>
      <c r="K900" t="s">
        <v>6</v>
      </c>
      <c r="L900" t="s">
        <v>162</v>
      </c>
    </row>
    <row r="901" spans="1:12" x14ac:dyDescent="0.35">
      <c r="A901" t="s">
        <v>5752</v>
      </c>
      <c r="B901" t="s">
        <v>5753</v>
      </c>
      <c r="C901" t="s">
        <v>5754</v>
      </c>
      <c r="D901" t="s">
        <v>5755</v>
      </c>
      <c r="E901">
        <v>7</v>
      </c>
      <c r="G901" t="s">
        <v>5409</v>
      </c>
      <c r="H901" t="s">
        <v>5756</v>
      </c>
      <c r="I901">
        <v>2009</v>
      </c>
      <c r="J901" t="s">
        <v>5757</v>
      </c>
      <c r="K901" t="s">
        <v>6</v>
      </c>
      <c r="L901" t="s">
        <v>5665</v>
      </c>
    </row>
    <row r="902" spans="1:12" x14ac:dyDescent="0.35">
      <c r="A902" t="s">
        <v>5758</v>
      </c>
      <c r="B902" t="s">
        <v>5759</v>
      </c>
      <c r="C902" t="s">
        <v>5760</v>
      </c>
      <c r="D902" t="s">
        <v>5761</v>
      </c>
      <c r="E902">
        <v>7</v>
      </c>
      <c r="F902">
        <v>9783030501631</v>
      </c>
      <c r="G902" t="s">
        <v>152</v>
      </c>
      <c r="H902" t="s">
        <v>5762</v>
      </c>
      <c r="I902">
        <v>2020</v>
      </c>
      <c r="J902" t="s">
        <v>5763</v>
      </c>
      <c r="K902" t="s">
        <v>6</v>
      </c>
      <c r="L902" t="s">
        <v>217</v>
      </c>
    </row>
    <row r="903" spans="1:12" x14ac:dyDescent="0.35">
      <c r="A903" t="s">
        <v>5764</v>
      </c>
      <c r="B903" t="s">
        <v>5765</v>
      </c>
      <c r="C903" t="s">
        <v>5766</v>
      </c>
      <c r="D903" t="s">
        <v>5767</v>
      </c>
      <c r="E903">
        <v>10</v>
      </c>
      <c r="F903">
        <v>9781479919659</v>
      </c>
      <c r="G903" t="s">
        <v>5768</v>
      </c>
      <c r="H903" t="s">
        <v>5769</v>
      </c>
      <c r="I903">
        <v>2015</v>
      </c>
      <c r="J903" t="s">
        <v>5770</v>
      </c>
      <c r="K903" t="s">
        <v>6</v>
      </c>
      <c r="L903" t="s">
        <v>5181</v>
      </c>
    </row>
    <row r="904" spans="1:12" x14ac:dyDescent="0.35">
      <c r="A904" t="s">
        <v>5771</v>
      </c>
      <c r="B904" t="s">
        <v>5772</v>
      </c>
      <c r="C904" t="s">
        <v>5773</v>
      </c>
      <c r="D904" t="s">
        <v>5774</v>
      </c>
      <c r="E904">
        <v>7</v>
      </c>
      <c r="G904" t="s">
        <v>478</v>
      </c>
      <c r="H904" t="s">
        <v>6</v>
      </c>
      <c r="I904">
        <v>2021</v>
      </c>
      <c r="J904" t="s">
        <v>5775</v>
      </c>
      <c r="K904" t="s">
        <v>6</v>
      </c>
      <c r="L904" t="s">
        <v>217</v>
      </c>
    </row>
    <row r="905" spans="1:12" x14ac:dyDescent="0.35">
      <c r="A905" t="s">
        <v>5776</v>
      </c>
      <c r="B905" t="s">
        <v>5777</v>
      </c>
      <c r="C905" t="s">
        <v>5778</v>
      </c>
      <c r="D905" t="s">
        <v>5779</v>
      </c>
      <c r="E905">
        <v>10</v>
      </c>
      <c r="F905">
        <v>9781509022991</v>
      </c>
      <c r="G905" t="s">
        <v>5780</v>
      </c>
      <c r="H905" t="s">
        <v>4985</v>
      </c>
      <c r="I905">
        <v>2016</v>
      </c>
      <c r="J905" t="s">
        <v>5781</v>
      </c>
      <c r="K905" t="s">
        <v>6</v>
      </c>
      <c r="L905" t="s">
        <v>217</v>
      </c>
    </row>
    <row r="906" spans="1:12" x14ac:dyDescent="0.35">
      <c r="A906" t="s">
        <v>5782</v>
      </c>
      <c r="B906" t="s">
        <v>5783</v>
      </c>
      <c r="C906" t="s">
        <v>5784</v>
      </c>
      <c r="D906" t="s">
        <v>5785</v>
      </c>
      <c r="E906">
        <v>10</v>
      </c>
      <c r="F906">
        <v>9781450309196</v>
      </c>
      <c r="G906" t="s">
        <v>5786</v>
      </c>
      <c r="H906" t="s">
        <v>5787</v>
      </c>
      <c r="I906">
        <v>2011</v>
      </c>
      <c r="J906" t="s">
        <v>5788</v>
      </c>
      <c r="K906" t="s">
        <v>6</v>
      </c>
      <c r="L906" t="s">
        <v>875</v>
      </c>
    </row>
    <row r="907" spans="1:12" x14ac:dyDescent="0.35">
      <c r="A907" t="s">
        <v>5789</v>
      </c>
      <c r="B907" t="s">
        <v>5790</v>
      </c>
      <c r="C907" t="s">
        <v>6</v>
      </c>
      <c r="D907" t="s">
        <v>5791</v>
      </c>
      <c r="E907">
        <v>7</v>
      </c>
      <c r="G907" t="s">
        <v>5792</v>
      </c>
      <c r="H907" t="s">
        <v>5793</v>
      </c>
      <c r="I907">
        <v>2018</v>
      </c>
      <c r="J907" t="s">
        <v>5794</v>
      </c>
      <c r="K907" t="s">
        <v>6</v>
      </c>
      <c r="L907" t="s">
        <v>480</v>
      </c>
    </row>
    <row r="908" spans="1:12" x14ac:dyDescent="0.35">
      <c r="A908" t="s">
        <v>5795</v>
      </c>
      <c r="B908" t="s">
        <v>5796</v>
      </c>
      <c r="C908" t="s">
        <v>5797</v>
      </c>
      <c r="D908" t="s">
        <v>5798</v>
      </c>
      <c r="E908">
        <v>7</v>
      </c>
      <c r="G908" t="s">
        <v>542</v>
      </c>
      <c r="H908" t="s">
        <v>5799</v>
      </c>
      <c r="I908">
        <v>2018</v>
      </c>
      <c r="J908" t="s">
        <v>5800</v>
      </c>
      <c r="K908" t="s">
        <v>6</v>
      </c>
      <c r="L908" t="s">
        <v>1120</v>
      </c>
    </row>
    <row r="909" spans="1:12" x14ac:dyDescent="0.35">
      <c r="A909" t="s">
        <v>5801</v>
      </c>
      <c r="B909" t="s">
        <v>5802</v>
      </c>
      <c r="C909" t="s">
        <v>5803</v>
      </c>
      <c r="D909" t="s">
        <v>5804</v>
      </c>
      <c r="E909">
        <v>10</v>
      </c>
      <c r="F909">
        <v>9781728149677</v>
      </c>
      <c r="G909" t="s">
        <v>5805</v>
      </c>
      <c r="H909" t="s">
        <v>5806</v>
      </c>
      <c r="I909">
        <v>2019</v>
      </c>
      <c r="J909" t="s">
        <v>5807</v>
      </c>
      <c r="K909" t="s">
        <v>6</v>
      </c>
      <c r="L909" t="s">
        <v>217</v>
      </c>
    </row>
    <row r="910" spans="1:12" x14ac:dyDescent="0.35">
      <c r="A910" t="s">
        <v>5808</v>
      </c>
      <c r="B910" t="s">
        <v>5809</v>
      </c>
      <c r="C910" t="s">
        <v>5810</v>
      </c>
      <c r="D910" t="s">
        <v>5811</v>
      </c>
      <c r="E910">
        <v>10</v>
      </c>
      <c r="F910">
        <v>9781450305785</v>
      </c>
      <c r="G910" t="s">
        <v>274</v>
      </c>
      <c r="H910" t="s">
        <v>5812</v>
      </c>
      <c r="I910">
        <v>2011</v>
      </c>
      <c r="J910" t="s">
        <v>5813</v>
      </c>
      <c r="K910" t="s">
        <v>6</v>
      </c>
      <c r="L910" t="s">
        <v>162</v>
      </c>
    </row>
    <row r="911" spans="1:12" x14ac:dyDescent="0.35">
      <c r="A911" t="s">
        <v>5814</v>
      </c>
      <c r="B911" t="s">
        <v>5815</v>
      </c>
      <c r="C911" t="s">
        <v>5816</v>
      </c>
      <c r="D911" t="s">
        <v>5817</v>
      </c>
      <c r="E911">
        <v>10</v>
      </c>
      <c r="F911">
        <v>9781728119908</v>
      </c>
      <c r="G911" t="s">
        <v>5818</v>
      </c>
      <c r="H911" t="s">
        <v>5819</v>
      </c>
      <c r="I911">
        <v>2020</v>
      </c>
      <c r="J911" t="s">
        <v>5820</v>
      </c>
      <c r="K911" t="s">
        <v>6</v>
      </c>
      <c r="L911" t="s">
        <v>217</v>
      </c>
    </row>
    <row r="912" spans="1:12" x14ac:dyDescent="0.35">
      <c r="A912" t="s">
        <v>5821</v>
      </c>
      <c r="B912" t="s">
        <v>5822</v>
      </c>
      <c r="C912" t="s">
        <v>5823</v>
      </c>
      <c r="D912" t="s">
        <v>5824</v>
      </c>
      <c r="E912">
        <v>10</v>
      </c>
      <c r="G912" t="s">
        <v>5825</v>
      </c>
      <c r="H912" t="s">
        <v>6</v>
      </c>
      <c r="I912">
        <v>2015</v>
      </c>
      <c r="J912" t="s">
        <v>5826</v>
      </c>
      <c r="K912" t="s">
        <v>6</v>
      </c>
      <c r="L912" t="s">
        <v>473</v>
      </c>
    </row>
    <row r="913" spans="1:12" x14ac:dyDescent="0.35">
      <c r="A913" t="s">
        <v>5827</v>
      </c>
      <c r="B913" t="s">
        <v>5828</v>
      </c>
      <c r="C913" t="s">
        <v>5829</v>
      </c>
      <c r="D913" t="s">
        <v>5830</v>
      </c>
      <c r="E913">
        <v>7</v>
      </c>
      <c r="G913" t="s">
        <v>5831</v>
      </c>
      <c r="H913" t="s">
        <v>5832</v>
      </c>
      <c r="I913">
        <v>2016</v>
      </c>
      <c r="J913" t="s">
        <v>5833</v>
      </c>
      <c r="K913" t="s">
        <v>6</v>
      </c>
      <c r="L913" t="s">
        <v>480</v>
      </c>
    </row>
    <row r="914" spans="1:12" x14ac:dyDescent="0.35">
      <c r="A914" t="s">
        <v>5834</v>
      </c>
      <c r="B914" t="s">
        <v>5835</v>
      </c>
      <c r="C914" t="s">
        <v>5836</v>
      </c>
      <c r="D914" t="s">
        <v>5837</v>
      </c>
      <c r="E914">
        <v>10</v>
      </c>
      <c r="F914">
        <v>9781912764075</v>
      </c>
      <c r="G914" t="s">
        <v>5838</v>
      </c>
      <c r="H914" t="s">
        <v>5839</v>
      </c>
      <c r="I914">
        <v>2018</v>
      </c>
      <c r="J914" t="s">
        <v>5840</v>
      </c>
      <c r="K914" t="s">
        <v>6</v>
      </c>
      <c r="L914" t="s">
        <v>162</v>
      </c>
    </row>
    <row r="915" spans="1:12" x14ac:dyDescent="0.35">
      <c r="A915" t="s">
        <v>5841</v>
      </c>
      <c r="B915" t="s">
        <v>5842</v>
      </c>
      <c r="C915" t="s">
        <v>5843</v>
      </c>
      <c r="D915" t="s">
        <v>5844</v>
      </c>
      <c r="E915">
        <v>7</v>
      </c>
      <c r="G915" t="s">
        <v>5845</v>
      </c>
      <c r="H915" t="s">
        <v>5846</v>
      </c>
      <c r="I915">
        <v>2017</v>
      </c>
      <c r="J915" t="s">
        <v>5847</v>
      </c>
      <c r="K915" t="s">
        <v>6</v>
      </c>
      <c r="L915" t="s">
        <v>703</v>
      </c>
    </row>
    <row r="916" spans="1:12" x14ac:dyDescent="0.35">
      <c r="A916" t="s">
        <v>5848</v>
      </c>
      <c r="B916" t="s">
        <v>5849</v>
      </c>
      <c r="C916" t="s">
        <v>5850</v>
      </c>
      <c r="D916" t="s">
        <v>5851</v>
      </c>
      <c r="E916">
        <v>7</v>
      </c>
      <c r="F916">
        <v>9783319587523</v>
      </c>
      <c r="G916" t="s">
        <v>866</v>
      </c>
      <c r="H916" t="s">
        <v>5852</v>
      </c>
      <c r="I916">
        <v>2017</v>
      </c>
      <c r="J916" t="s">
        <v>5853</v>
      </c>
      <c r="K916" t="s">
        <v>6</v>
      </c>
      <c r="L916" t="s">
        <v>217</v>
      </c>
    </row>
    <row r="917" spans="1:12" x14ac:dyDescent="0.35">
      <c r="A917" t="s">
        <v>5854</v>
      </c>
      <c r="B917" t="s">
        <v>5855</v>
      </c>
      <c r="C917" t="s">
        <v>5856</v>
      </c>
      <c r="D917" t="s">
        <v>5857</v>
      </c>
      <c r="E917">
        <v>10</v>
      </c>
      <c r="F917">
        <v>9783885796145</v>
      </c>
      <c r="G917" t="s">
        <v>5858</v>
      </c>
      <c r="H917" t="s">
        <v>5859</v>
      </c>
      <c r="I917">
        <v>2013</v>
      </c>
      <c r="J917" t="s">
        <v>5860</v>
      </c>
      <c r="K917" t="s">
        <v>6</v>
      </c>
      <c r="L917" t="s">
        <v>473</v>
      </c>
    </row>
    <row r="918" spans="1:12" x14ac:dyDescent="0.35">
      <c r="A918" t="s">
        <v>5861</v>
      </c>
      <c r="B918" t="s">
        <v>5862</v>
      </c>
      <c r="C918" t="s">
        <v>6</v>
      </c>
      <c r="D918" t="s">
        <v>5863</v>
      </c>
      <c r="E918">
        <v>7</v>
      </c>
      <c r="G918" t="s">
        <v>5864</v>
      </c>
      <c r="H918" t="s">
        <v>5865</v>
      </c>
      <c r="I918">
        <v>2016</v>
      </c>
      <c r="J918" t="s">
        <v>5866</v>
      </c>
      <c r="K918" t="s">
        <v>6</v>
      </c>
      <c r="L918" t="s">
        <v>337</v>
      </c>
    </row>
    <row r="919" spans="1:12" x14ac:dyDescent="0.35">
      <c r="A919" t="s">
        <v>5867</v>
      </c>
      <c r="B919" t="s">
        <v>5868</v>
      </c>
      <c r="C919" t="s">
        <v>5869</v>
      </c>
      <c r="D919" t="s">
        <v>5870</v>
      </c>
      <c r="E919">
        <v>10</v>
      </c>
      <c r="F919">
        <v>9781538648469</v>
      </c>
      <c r="G919" t="s">
        <v>388</v>
      </c>
      <c r="H919" t="s">
        <v>5871</v>
      </c>
      <c r="I919">
        <v>2018</v>
      </c>
      <c r="J919" t="s">
        <v>5872</v>
      </c>
      <c r="K919" t="s">
        <v>6</v>
      </c>
      <c r="L919" t="s">
        <v>703</v>
      </c>
    </row>
    <row r="920" spans="1:12" x14ac:dyDescent="0.35">
      <c r="A920" t="s">
        <v>5873</v>
      </c>
      <c r="B920" t="s">
        <v>5874</v>
      </c>
      <c r="C920" t="s">
        <v>5875</v>
      </c>
      <c r="D920" t="s">
        <v>5876</v>
      </c>
      <c r="E920">
        <v>7</v>
      </c>
      <c r="F920">
        <v>9783030782207</v>
      </c>
      <c r="G920" t="s">
        <v>152</v>
      </c>
      <c r="H920" t="s">
        <v>5877</v>
      </c>
      <c r="I920">
        <v>2021</v>
      </c>
      <c r="J920" t="s">
        <v>5878</v>
      </c>
      <c r="K920" t="s">
        <v>6</v>
      </c>
      <c r="L920" t="s">
        <v>162</v>
      </c>
    </row>
    <row r="921" spans="1:12" x14ac:dyDescent="0.35">
      <c r="A921" t="s">
        <v>5879</v>
      </c>
      <c r="B921" t="s">
        <v>5880</v>
      </c>
      <c r="C921" t="s">
        <v>5881</v>
      </c>
      <c r="D921" t="s">
        <v>5882</v>
      </c>
      <c r="E921">
        <v>10</v>
      </c>
      <c r="F921">
        <v>9781728139920</v>
      </c>
      <c r="G921" t="s">
        <v>5883</v>
      </c>
      <c r="H921" t="s">
        <v>6</v>
      </c>
      <c r="I921">
        <v>2019</v>
      </c>
      <c r="J921" t="s">
        <v>5884</v>
      </c>
      <c r="K921" t="s">
        <v>6</v>
      </c>
      <c r="L921" t="s">
        <v>147</v>
      </c>
    </row>
    <row r="922" spans="1:12" x14ac:dyDescent="0.35">
      <c r="A922" t="s">
        <v>5885</v>
      </c>
      <c r="B922" t="s">
        <v>5886</v>
      </c>
      <c r="C922" t="s">
        <v>5887</v>
      </c>
      <c r="D922" t="s">
        <v>5888</v>
      </c>
      <c r="E922">
        <v>7</v>
      </c>
      <c r="F922">
        <v>9783319461519</v>
      </c>
      <c r="G922" t="s">
        <v>152</v>
      </c>
      <c r="H922" t="s">
        <v>5889</v>
      </c>
      <c r="I922">
        <v>2016</v>
      </c>
      <c r="J922" t="s">
        <v>5890</v>
      </c>
      <c r="K922" t="s">
        <v>6</v>
      </c>
      <c r="L922" t="s">
        <v>162</v>
      </c>
    </row>
    <row r="923" spans="1:12" x14ac:dyDescent="0.35">
      <c r="A923" t="s">
        <v>5891</v>
      </c>
      <c r="B923" t="s">
        <v>5892</v>
      </c>
      <c r="C923" t="s">
        <v>5893</v>
      </c>
      <c r="D923" t="s">
        <v>5894</v>
      </c>
      <c r="E923">
        <v>10</v>
      </c>
      <c r="F923">
        <v>9789462520028</v>
      </c>
      <c r="G923" t="s">
        <v>5895</v>
      </c>
      <c r="H923" t="s">
        <v>5896</v>
      </c>
      <c r="I923">
        <v>2013</v>
      </c>
      <c r="J923" t="s">
        <v>5897</v>
      </c>
      <c r="K923" t="s">
        <v>6</v>
      </c>
      <c r="L923" t="s">
        <v>217</v>
      </c>
    </row>
    <row r="924" spans="1:12" x14ac:dyDescent="0.35">
      <c r="A924" t="s">
        <v>5898</v>
      </c>
      <c r="B924" t="s">
        <v>5899</v>
      </c>
      <c r="C924" t="s">
        <v>5900</v>
      </c>
      <c r="D924" t="s">
        <v>5901</v>
      </c>
      <c r="E924">
        <v>7</v>
      </c>
      <c r="G924" t="s">
        <v>5902</v>
      </c>
      <c r="H924" t="s">
        <v>5903</v>
      </c>
      <c r="I924">
        <v>2016</v>
      </c>
      <c r="J924" t="s">
        <v>5904</v>
      </c>
      <c r="K924" t="s">
        <v>6</v>
      </c>
      <c r="L924" t="s">
        <v>5023</v>
      </c>
    </row>
    <row r="925" spans="1:12" x14ac:dyDescent="0.35">
      <c r="A925" t="s">
        <v>5905</v>
      </c>
      <c r="B925" t="s">
        <v>5906</v>
      </c>
      <c r="C925" t="s">
        <v>5907</v>
      </c>
      <c r="D925" t="s">
        <v>5908</v>
      </c>
      <c r="E925">
        <v>10</v>
      </c>
      <c r="F925">
        <v>9781910309551</v>
      </c>
      <c r="G925" t="s">
        <v>452</v>
      </c>
      <c r="H925" t="s">
        <v>5909</v>
      </c>
      <c r="I925">
        <v>2014</v>
      </c>
      <c r="J925" t="s">
        <v>5910</v>
      </c>
      <c r="K925" t="s">
        <v>6</v>
      </c>
      <c r="L925" t="s">
        <v>283</v>
      </c>
    </row>
    <row r="926" spans="1:12" x14ac:dyDescent="0.35">
      <c r="A926" t="s">
        <v>5911</v>
      </c>
      <c r="B926" t="s">
        <v>5912</v>
      </c>
      <c r="C926" t="s">
        <v>6</v>
      </c>
      <c r="D926" t="s">
        <v>5913</v>
      </c>
      <c r="E926">
        <v>7</v>
      </c>
      <c r="G926" t="s">
        <v>5914</v>
      </c>
      <c r="H926" t="s">
        <v>5915</v>
      </c>
      <c r="I926">
        <v>2017</v>
      </c>
      <c r="J926" t="s">
        <v>5916</v>
      </c>
      <c r="K926" t="s">
        <v>6</v>
      </c>
      <c r="L926" t="s">
        <v>162</v>
      </c>
    </row>
    <row r="927" spans="1:12" x14ac:dyDescent="0.35">
      <c r="A927" t="s">
        <v>5917</v>
      </c>
      <c r="B927" t="s">
        <v>5918</v>
      </c>
      <c r="C927" t="s">
        <v>5919</v>
      </c>
      <c r="D927" t="s">
        <v>5920</v>
      </c>
      <c r="E927">
        <v>7</v>
      </c>
      <c r="F927">
        <v>9783319246468</v>
      </c>
      <c r="G927" t="s">
        <v>866</v>
      </c>
      <c r="H927" t="s">
        <v>5921</v>
      </c>
      <c r="I927">
        <v>2015</v>
      </c>
      <c r="J927" t="s">
        <v>5922</v>
      </c>
      <c r="K927" t="s">
        <v>6</v>
      </c>
      <c r="L927" t="s">
        <v>1120</v>
      </c>
    </row>
    <row r="928" spans="1:12" x14ac:dyDescent="0.35">
      <c r="A928" t="s">
        <v>5923</v>
      </c>
      <c r="B928" t="s">
        <v>5924</v>
      </c>
      <c r="C928" t="s">
        <v>5925</v>
      </c>
      <c r="D928" t="s">
        <v>5926</v>
      </c>
      <c r="E928">
        <v>10</v>
      </c>
      <c r="F928">
        <v>9788394941970</v>
      </c>
      <c r="G928" t="s">
        <v>5927</v>
      </c>
      <c r="H928" t="s">
        <v>5928</v>
      </c>
      <c r="I928">
        <v>2018</v>
      </c>
      <c r="J928" t="s">
        <v>5929</v>
      </c>
      <c r="K928" t="s">
        <v>6</v>
      </c>
      <c r="L928" t="s">
        <v>480</v>
      </c>
    </row>
    <row r="929" spans="1:12" x14ac:dyDescent="0.35">
      <c r="A929" t="s">
        <v>5930</v>
      </c>
      <c r="B929" t="s">
        <v>5931</v>
      </c>
      <c r="C929" t="s">
        <v>5932</v>
      </c>
      <c r="D929" t="s">
        <v>5933</v>
      </c>
      <c r="E929">
        <v>7</v>
      </c>
      <c r="F929">
        <v>9783319250120</v>
      </c>
      <c r="G929" t="s">
        <v>152</v>
      </c>
      <c r="H929" t="s">
        <v>5934</v>
      </c>
      <c r="I929">
        <v>2015</v>
      </c>
      <c r="J929" t="s">
        <v>5935</v>
      </c>
      <c r="K929" t="s">
        <v>6</v>
      </c>
      <c r="L929" t="s">
        <v>256</v>
      </c>
    </row>
    <row r="930" spans="1:12" x14ac:dyDescent="0.35">
      <c r="A930" t="s">
        <v>5936</v>
      </c>
      <c r="B930" t="s">
        <v>5937</v>
      </c>
      <c r="C930" t="s">
        <v>5938</v>
      </c>
      <c r="D930" t="s">
        <v>5939</v>
      </c>
      <c r="E930">
        <v>7</v>
      </c>
      <c r="F930">
        <v>9783642383137</v>
      </c>
      <c r="G930" t="s">
        <v>2587</v>
      </c>
      <c r="H930" t="s">
        <v>5940</v>
      </c>
      <c r="I930">
        <v>2013</v>
      </c>
      <c r="J930" t="s">
        <v>5941</v>
      </c>
      <c r="K930" t="s">
        <v>6</v>
      </c>
      <c r="L930" t="s">
        <v>337</v>
      </c>
    </row>
    <row r="931" spans="1:12" x14ac:dyDescent="0.35">
      <c r="A931" t="s">
        <v>5942</v>
      </c>
      <c r="B931" t="s">
        <v>5943</v>
      </c>
      <c r="C931" t="s">
        <v>5944</v>
      </c>
      <c r="D931" t="s">
        <v>5945</v>
      </c>
      <c r="E931">
        <v>10</v>
      </c>
      <c r="F931">
        <v>9781450388535</v>
      </c>
      <c r="G931" t="s">
        <v>194</v>
      </c>
      <c r="H931" t="s">
        <v>5946</v>
      </c>
      <c r="I931">
        <v>2020</v>
      </c>
      <c r="J931" t="s">
        <v>5947</v>
      </c>
      <c r="K931" t="s">
        <v>6</v>
      </c>
      <c r="L931" t="s">
        <v>147</v>
      </c>
    </row>
    <row r="932" spans="1:12" x14ac:dyDescent="0.35">
      <c r="A932" t="s">
        <v>5948</v>
      </c>
      <c r="B932" t="s">
        <v>5949</v>
      </c>
      <c r="C932" t="s">
        <v>5950</v>
      </c>
      <c r="D932" t="s">
        <v>5945</v>
      </c>
      <c r="E932">
        <v>10</v>
      </c>
      <c r="F932">
        <v>9781450386753</v>
      </c>
      <c r="G932" t="s">
        <v>5951</v>
      </c>
      <c r="H932" t="s">
        <v>5952</v>
      </c>
      <c r="I932">
        <v>2021</v>
      </c>
      <c r="J932" t="s">
        <v>5953</v>
      </c>
      <c r="K932" t="s">
        <v>6</v>
      </c>
      <c r="L932" t="s">
        <v>162</v>
      </c>
    </row>
    <row r="933" spans="1:12" x14ac:dyDescent="0.35">
      <c r="A933" t="s">
        <v>5954</v>
      </c>
      <c r="B933" t="s">
        <v>5955</v>
      </c>
      <c r="C933" t="s">
        <v>5956</v>
      </c>
      <c r="D933" t="s">
        <v>5957</v>
      </c>
      <c r="E933">
        <v>7</v>
      </c>
      <c r="G933" t="s">
        <v>542</v>
      </c>
      <c r="H933" t="s">
        <v>5958</v>
      </c>
      <c r="I933">
        <v>2019</v>
      </c>
      <c r="J933" t="s">
        <v>5959</v>
      </c>
      <c r="K933" t="s">
        <v>6</v>
      </c>
      <c r="L933" t="s">
        <v>480</v>
      </c>
    </row>
    <row r="934" spans="1:12" x14ac:dyDescent="0.35">
      <c r="A934" t="s">
        <v>5960</v>
      </c>
      <c r="B934" t="s">
        <v>5961</v>
      </c>
      <c r="C934" t="s">
        <v>5962</v>
      </c>
      <c r="D934" t="s">
        <v>5963</v>
      </c>
      <c r="E934">
        <v>10</v>
      </c>
      <c r="F934">
        <v>9781450340427</v>
      </c>
      <c r="G934" t="s">
        <v>308</v>
      </c>
      <c r="H934" t="s">
        <v>6</v>
      </c>
      <c r="I934">
        <v>2016</v>
      </c>
      <c r="J934" t="s">
        <v>5964</v>
      </c>
      <c r="K934" t="s">
        <v>6</v>
      </c>
      <c r="L934" t="s">
        <v>162</v>
      </c>
    </row>
    <row r="935" spans="1:12" x14ac:dyDescent="0.35">
      <c r="A935" t="s">
        <v>5965</v>
      </c>
      <c r="B935" t="s">
        <v>5966</v>
      </c>
      <c r="C935" t="s">
        <v>5967</v>
      </c>
      <c r="D935" t="s">
        <v>5968</v>
      </c>
      <c r="E935">
        <v>10</v>
      </c>
      <c r="F935">
        <v>9781450385145</v>
      </c>
      <c r="G935" t="s">
        <v>308</v>
      </c>
      <c r="H935" t="s">
        <v>5969</v>
      </c>
      <c r="I935">
        <v>2021</v>
      </c>
      <c r="J935" t="s">
        <v>5970</v>
      </c>
      <c r="K935" t="s">
        <v>6</v>
      </c>
      <c r="L935" t="s">
        <v>162</v>
      </c>
    </row>
    <row r="936" spans="1:12" x14ac:dyDescent="0.35">
      <c r="A936" t="s">
        <v>5971</v>
      </c>
      <c r="B936" t="s">
        <v>5972</v>
      </c>
      <c r="C936" t="s">
        <v>5973</v>
      </c>
      <c r="D936" t="s">
        <v>5974</v>
      </c>
      <c r="E936">
        <v>10</v>
      </c>
      <c r="F936">
        <v>9789898533791</v>
      </c>
      <c r="G936" t="s">
        <v>2286</v>
      </c>
      <c r="H936" t="s">
        <v>5975</v>
      </c>
      <c r="I936">
        <v>2018</v>
      </c>
      <c r="J936" t="s">
        <v>5976</v>
      </c>
      <c r="K936" t="s">
        <v>6</v>
      </c>
      <c r="L936" t="s">
        <v>162</v>
      </c>
    </row>
    <row r="937" spans="1:12" x14ac:dyDescent="0.35">
      <c r="A937" t="s">
        <v>5977</v>
      </c>
      <c r="B937" t="s">
        <v>5978</v>
      </c>
      <c r="C937" t="s">
        <v>5979</v>
      </c>
      <c r="D937" t="s">
        <v>5980</v>
      </c>
      <c r="E937">
        <v>10</v>
      </c>
      <c r="F937">
        <v>9781538680254</v>
      </c>
      <c r="G937" t="s">
        <v>5981</v>
      </c>
      <c r="H937" t="s">
        <v>5982</v>
      </c>
      <c r="I937">
        <v>2019</v>
      </c>
      <c r="J937" t="s">
        <v>5983</v>
      </c>
      <c r="K937" t="s">
        <v>6</v>
      </c>
      <c r="L937" t="s">
        <v>703</v>
      </c>
    </row>
    <row r="938" spans="1:12" x14ac:dyDescent="0.35">
      <c r="A938" t="s">
        <v>5984</v>
      </c>
      <c r="B938" t="s">
        <v>5985</v>
      </c>
      <c r="C938" t="s">
        <v>5986</v>
      </c>
      <c r="D938" t="s">
        <v>5987</v>
      </c>
      <c r="E938">
        <v>10</v>
      </c>
      <c r="F938">
        <v>9781450365710</v>
      </c>
      <c r="G938" t="s">
        <v>308</v>
      </c>
      <c r="H938" t="s">
        <v>6</v>
      </c>
      <c r="I938">
        <v>2018</v>
      </c>
      <c r="J938" t="s">
        <v>5988</v>
      </c>
      <c r="K938" t="s">
        <v>6</v>
      </c>
      <c r="L938" t="s">
        <v>147</v>
      </c>
    </row>
    <row r="939" spans="1:12" x14ac:dyDescent="0.35">
      <c r="A939" t="s">
        <v>5989</v>
      </c>
      <c r="B939" t="s">
        <v>5990</v>
      </c>
      <c r="C939" t="s">
        <v>5991</v>
      </c>
      <c r="D939" t="s">
        <v>5992</v>
      </c>
      <c r="E939">
        <v>7</v>
      </c>
      <c r="G939" t="s">
        <v>5993</v>
      </c>
      <c r="H939" t="s">
        <v>5994</v>
      </c>
      <c r="I939">
        <v>2020</v>
      </c>
      <c r="J939" t="s">
        <v>5995</v>
      </c>
      <c r="K939" t="s">
        <v>6</v>
      </c>
      <c r="L939" t="s">
        <v>162</v>
      </c>
    </row>
    <row r="940" spans="1:12" x14ac:dyDescent="0.35">
      <c r="A940" t="s">
        <v>5996</v>
      </c>
      <c r="B940" t="s">
        <v>5997</v>
      </c>
      <c r="C940" t="s">
        <v>5998</v>
      </c>
      <c r="D940" t="s">
        <v>5999</v>
      </c>
      <c r="E940">
        <v>10</v>
      </c>
      <c r="F940">
        <v>9781424444601</v>
      </c>
      <c r="G940" t="s">
        <v>6000</v>
      </c>
      <c r="H940" t="s">
        <v>6001</v>
      </c>
      <c r="I940">
        <v>2009</v>
      </c>
      <c r="J940" t="s">
        <v>6002</v>
      </c>
      <c r="K940" t="s">
        <v>6</v>
      </c>
      <c r="L940" t="s">
        <v>695</v>
      </c>
    </row>
    <row r="941" spans="1:12" x14ac:dyDescent="0.35">
      <c r="A941" t="s">
        <v>6003</v>
      </c>
      <c r="B941" t="s">
        <v>6004</v>
      </c>
      <c r="C941" t="s">
        <v>6005</v>
      </c>
      <c r="D941" t="s">
        <v>6006</v>
      </c>
      <c r="E941">
        <v>10</v>
      </c>
      <c r="F941">
        <v>9781467313513</v>
      </c>
      <c r="G941" t="s">
        <v>1374</v>
      </c>
      <c r="H941" t="s">
        <v>6</v>
      </c>
      <c r="I941">
        <v>2012</v>
      </c>
      <c r="J941" t="s">
        <v>6007</v>
      </c>
      <c r="K941" t="s">
        <v>6</v>
      </c>
      <c r="L941" t="s">
        <v>162</v>
      </c>
    </row>
    <row r="942" spans="1:12" x14ac:dyDescent="0.35">
      <c r="A942" t="s">
        <v>6008</v>
      </c>
      <c r="B942" t="s">
        <v>6009</v>
      </c>
      <c r="C942" t="s">
        <v>6</v>
      </c>
      <c r="D942" t="s">
        <v>5999</v>
      </c>
      <c r="E942">
        <v>7</v>
      </c>
      <c r="G942" t="s">
        <v>1794</v>
      </c>
      <c r="H942" t="s">
        <v>6010</v>
      </c>
      <c r="I942">
        <v>2013</v>
      </c>
      <c r="J942" t="s">
        <v>6011</v>
      </c>
      <c r="K942" t="s">
        <v>6</v>
      </c>
      <c r="L942" t="s">
        <v>5441</v>
      </c>
    </row>
    <row r="943" spans="1:12" x14ac:dyDescent="0.35">
      <c r="A943" t="s">
        <v>6012</v>
      </c>
      <c r="B943" t="s">
        <v>6013</v>
      </c>
      <c r="C943" t="s">
        <v>6014</v>
      </c>
      <c r="D943" t="s">
        <v>6015</v>
      </c>
      <c r="E943">
        <v>10</v>
      </c>
      <c r="F943">
        <v>9781450347631</v>
      </c>
      <c r="G943" t="s">
        <v>308</v>
      </c>
      <c r="H943" t="s">
        <v>6</v>
      </c>
      <c r="I943">
        <v>2016</v>
      </c>
      <c r="J943" t="s">
        <v>6016</v>
      </c>
      <c r="K943" t="s">
        <v>6</v>
      </c>
      <c r="L943" t="s">
        <v>402</v>
      </c>
    </row>
    <row r="944" spans="1:12" x14ac:dyDescent="0.35">
      <c r="A944" t="s">
        <v>6017</v>
      </c>
      <c r="B944" t="s">
        <v>6018</v>
      </c>
      <c r="C944" t="s">
        <v>6019</v>
      </c>
      <c r="D944" t="s">
        <v>6020</v>
      </c>
      <c r="E944">
        <v>10</v>
      </c>
      <c r="F944">
        <v>9781728106502</v>
      </c>
      <c r="G944" t="s">
        <v>6021</v>
      </c>
      <c r="H944" t="s">
        <v>6022</v>
      </c>
      <c r="I944">
        <v>2019</v>
      </c>
      <c r="J944" t="s">
        <v>6023</v>
      </c>
      <c r="K944" t="s">
        <v>6</v>
      </c>
      <c r="L944" t="s">
        <v>217</v>
      </c>
    </row>
    <row r="945" spans="1:12" x14ac:dyDescent="0.35">
      <c r="A945" t="s">
        <v>6024</v>
      </c>
      <c r="B945" t="s">
        <v>6025</v>
      </c>
      <c r="C945" t="s">
        <v>6026</v>
      </c>
      <c r="D945" t="s">
        <v>6027</v>
      </c>
      <c r="E945">
        <v>10</v>
      </c>
      <c r="F945">
        <v>9781538694718</v>
      </c>
      <c r="G945" t="s">
        <v>6028</v>
      </c>
      <c r="H945" t="s">
        <v>6</v>
      </c>
      <c r="I945">
        <v>2019</v>
      </c>
      <c r="J945" t="s">
        <v>6029</v>
      </c>
      <c r="K945" t="s">
        <v>6</v>
      </c>
      <c r="L945" t="s">
        <v>256</v>
      </c>
    </row>
    <row r="946" spans="1:12" x14ac:dyDescent="0.35">
      <c r="A946" t="s">
        <v>6030</v>
      </c>
      <c r="B946" t="s">
        <v>6031</v>
      </c>
      <c r="C946" t="s">
        <v>6032</v>
      </c>
      <c r="D946" t="s">
        <v>6033</v>
      </c>
      <c r="E946">
        <v>7</v>
      </c>
      <c r="G946" t="s">
        <v>2342</v>
      </c>
      <c r="H946" t="s">
        <v>6034</v>
      </c>
      <c r="I946">
        <v>2013</v>
      </c>
      <c r="J946" t="s">
        <v>6035</v>
      </c>
      <c r="K946" t="s">
        <v>6</v>
      </c>
      <c r="L946" t="s">
        <v>217</v>
      </c>
    </row>
    <row r="947" spans="1:12" x14ac:dyDescent="0.35">
      <c r="A947" t="s">
        <v>6036</v>
      </c>
      <c r="B947" t="s">
        <v>6037</v>
      </c>
      <c r="C947" t="s">
        <v>6038</v>
      </c>
      <c r="D947" t="s">
        <v>6039</v>
      </c>
      <c r="E947">
        <v>7</v>
      </c>
      <c r="F947">
        <v>9783319419619</v>
      </c>
      <c r="G947" t="s">
        <v>207</v>
      </c>
      <c r="H947" t="s">
        <v>6040</v>
      </c>
      <c r="I947">
        <v>2016</v>
      </c>
      <c r="J947" t="s">
        <v>6041</v>
      </c>
      <c r="K947" t="s">
        <v>6</v>
      </c>
      <c r="L947" t="s">
        <v>162</v>
      </c>
    </row>
    <row r="948" spans="1:12" x14ac:dyDescent="0.35">
      <c r="A948" t="s">
        <v>6042</v>
      </c>
      <c r="B948" t="s">
        <v>6043</v>
      </c>
      <c r="C948" t="s">
        <v>6044</v>
      </c>
      <c r="D948" t="s">
        <v>6045</v>
      </c>
      <c r="E948">
        <v>7</v>
      </c>
      <c r="F948">
        <v>9783030633189</v>
      </c>
      <c r="G948" t="s">
        <v>207</v>
      </c>
      <c r="H948" t="s">
        <v>3333</v>
      </c>
      <c r="I948">
        <v>2020</v>
      </c>
      <c r="J948" t="s">
        <v>6046</v>
      </c>
      <c r="K948" t="s">
        <v>6</v>
      </c>
      <c r="L948" t="s">
        <v>147</v>
      </c>
    </row>
    <row r="949" spans="1:12" x14ac:dyDescent="0.35">
      <c r="A949" t="s">
        <v>6047</v>
      </c>
      <c r="B949" t="s">
        <v>6048</v>
      </c>
      <c r="C949" t="s">
        <v>6049</v>
      </c>
      <c r="D949" t="s">
        <v>6050</v>
      </c>
      <c r="E949">
        <v>7</v>
      </c>
      <c r="G949" t="s">
        <v>1398</v>
      </c>
      <c r="H949" t="s">
        <v>6051</v>
      </c>
      <c r="I949">
        <v>2017</v>
      </c>
      <c r="J949" t="s">
        <v>6052</v>
      </c>
      <c r="K949" t="s">
        <v>6</v>
      </c>
      <c r="L949" t="s">
        <v>155</v>
      </c>
    </row>
    <row r="950" spans="1:12" x14ac:dyDescent="0.35">
      <c r="A950" t="s">
        <v>6053</v>
      </c>
      <c r="B950" t="s">
        <v>6054</v>
      </c>
      <c r="C950" t="s">
        <v>6055</v>
      </c>
      <c r="D950" t="s">
        <v>6056</v>
      </c>
      <c r="E950">
        <v>10</v>
      </c>
      <c r="F950">
        <v>9781467388450</v>
      </c>
      <c r="G950" t="s">
        <v>4256</v>
      </c>
      <c r="H950" t="s">
        <v>6057</v>
      </c>
      <c r="I950">
        <v>2016</v>
      </c>
      <c r="J950" t="s">
        <v>6058</v>
      </c>
      <c r="K950" t="s">
        <v>6</v>
      </c>
      <c r="L950" t="s">
        <v>147</v>
      </c>
    </row>
    <row r="951" spans="1:12" x14ac:dyDescent="0.35">
      <c r="A951" t="s">
        <v>6059</v>
      </c>
      <c r="B951" t="s">
        <v>6060</v>
      </c>
      <c r="C951" t="s">
        <v>6061</v>
      </c>
      <c r="D951" t="s">
        <v>6062</v>
      </c>
      <c r="E951">
        <v>10</v>
      </c>
      <c r="F951">
        <v>9781538661192</v>
      </c>
      <c r="G951" t="s">
        <v>6063</v>
      </c>
      <c r="H951" t="s">
        <v>6</v>
      </c>
      <c r="I951">
        <v>2018</v>
      </c>
      <c r="J951" t="s">
        <v>6064</v>
      </c>
      <c r="K951" t="s">
        <v>6</v>
      </c>
      <c r="L951" t="s">
        <v>155</v>
      </c>
    </row>
    <row r="952" spans="1:12" x14ac:dyDescent="0.35">
      <c r="A952" t="s">
        <v>6065</v>
      </c>
      <c r="B952" t="s">
        <v>6066</v>
      </c>
      <c r="C952" t="s">
        <v>6067</v>
      </c>
      <c r="D952" t="s">
        <v>6068</v>
      </c>
      <c r="E952">
        <v>7</v>
      </c>
      <c r="G952" t="s">
        <v>5409</v>
      </c>
      <c r="H952" t="s">
        <v>6069</v>
      </c>
      <c r="I952">
        <v>2016</v>
      </c>
      <c r="J952" t="s">
        <v>6070</v>
      </c>
      <c r="K952" t="s">
        <v>6</v>
      </c>
      <c r="L952" t="s">
        <v>480</v>
      </c>
    </row>
    <row r="953" spans="1:12" x14ac:dyDescent="0.35">
      <c r="A953" t="s">
        <v>6071</v>
      </c>
      <c r="B953" t="s">
        <v>6072</v>
      </c>
      <c r="C953" t="s">
        <v>6073</v>
      </c>
      <c r="D953" t="s">
        <v>6074</v>
      </c>
      <c r="E953">
        <v>10</v>
      </c>
      <c r="F953">
        <v>9781450306904</v>
      </c>
      <c r="G953" t="s">
        <v>6075</v>
      </c>
      <c r="H953" t="s">
        <v>6076</v>
      </c>
      <c r="I953">
        <v>2011</v>
      </c>
      <c r="J953" t="s">
        <v>6077</v>
      </c>
      <c r="K953" t="s">
        <v>6</v>
      </c>
      <c r="L953" t="s">
        <v>155</v>
      </c>
    </row>
    <row r="954" spans="1:12" x14ac:dyDescent="0.35">
      <c r="A954" t="s">
        <v>6078</v>
      </c>
      <c r="B954" t="s">
        <v>6079</v>
      </c>
      <c r="C954" t="s">
        <v>6</v>
      </c>
      <c r="D954" t="s">
        <v>6074</v>
      </c>
      <c r="E954">
        <v>7</v>
      </c>
      <c r="F954">
        <v>9783642287886</v>
      </c>
      <c r="G954" t="s">
        <v>3571</v>
      </c>
      <c r="H954" t="s">
        <v>6080</v>
      </c>
      <c r="I954">
        <v>2012</v>
      </c>
      <c r="J954" t="s">
        <v>6081</v>
      </c>
      <c r="K954" t="s">
        <v>6</v>
      </c>
      <c r="L954" t="s">
        <v>283</v>
      </c>
    </row>
    <row r="955" spans="1:12" x14ac:dyDescent="0.35">
      <c r="A955" t="s">
        <v>6082</v>
      </c>
      <c r="B955" t="s">
        <v>6083</v>
      </c>
      <c r="C955" t="s">
        <v>6084</v>
      </c>
      <c r="D955" t="s">
        <v>6085</v>
      </c>
      <c r="E955">
        <v>10</v>
      </c>
      <c r="F955">
        <v>9781450383516</v>
      </c>
      <c r="G955" t="s">
        <v>6086</v>
      </c>
      <c r="H955" t="s">
        <v>6087</v>
      </c>
      <c r="I955">
        <v>2021</v>
      </c>
      <c r="J955" t="s">
        <v>6088</v>
      </c>
      <c r="K955" t="s">
        <v>6</v>
      </c>
      <c r="L955" t="s">
        <v>162</v>
      </c>
    </row>
    <row r="956" spans="1:12" x14ac:dyDescent="0.35">
      <c r="A956" t="s">
        <v>6089</v>
      </c>
      <c r="B956" t="s">
        <v>6090</v>
      </c>
      <c r="C956" t="s">
        <v>6091</v>
      </c>
      <c r="D956" t="s">
        <v>6092</v>
      </c>
      <c r="E956">
        <v>7</v>
      </c>
      <c r="F956">
        <v>9783642220234</v>
      </c>
      <c r="G956" t="s">
        <v>152</v>
      </c>
      <c r="H956" t="s">
        <v>3561</v>
      </c>
      <c r="I956">
        <v>2011</v>
      </c>
      <c r="J956" t="s">
        <v>6093</v>
      </c>
      <c r="K956" t="s">
        <v>6</v>
      </c>
      <c r="L956" t="s">
        <v>695</v>
      </c>
    </row>
    <row r="957" spans="1:12" x14ac:dyDescent="0.35">
      <c r="A957" t="s">
        <v>6094</v>
      </c>
      <c r="B957" t="s">
        <v>6095</v>
      </c>
      <c r="C957" t="s">
        <v>6096</v>
      </c>
      <c r="D957" t="s">
        <v>6097</v>
      </c>
      <c r="E957">
        <v>10</v>
      </c>
      <c r="G957" t="s">
        <v>496</v>
      </c>
      <c r="H957" t="s">
        <v>6098</v>
      </c>
      <c r="I957">
        <v>2015</v>
      </c>
      <c r="J957" t="s">
        <v>6099</v>
      </c>
      <c r="K957" t="s">
        <v>6</v>
      </c>
      <c r="L957" t="s">
        <v>1120</v>
      </c>
    </row>
    <row r="958" spans="1:12" x14ac:dyDescent="0.35">
      <c r="A958" t="s">
        <v>6100</v>
      </c>
      <c r="B958" t="s">
        <v>6101</v>
      </c>
      <c r="C958" t="s">
        <v>6102</v>
      </c>
      <c r="D958" t="s">
        <v>6103</v>
      </c>
      <c r="E958">
        <v>10</v>
      </c>
      <c r="F958">
        <v>9781450347631</v>
      </c>
      <c r="G958" t="s">
        <v>308</v>
      </c>
      <c r="H958" t="s">
        <v>6</v>
      </c>
      <c r="I958">
        <v>2016</v>
      </c>
      <c r="J958" t="s">
        <v>6104</v>
      </c>
      <c r="K958" t="s">
        <v>6</v>
      </c>
      <c r="L958" t="s">
        <v>162</v>
      </c>
    </row>
    <row r="959" spans="1:12" x14ac:dyDescent="0.35">
      <c r="A959" t="s">
        <v>6105</v>
      </c>
      <c r="B959" t="s">
        <v>6106</v>
      </c>
      <c r="C959" t="s">
        <v>6107</v>
      </c>
      <c r="D959" t="s">
        <v>6108</v>
      </c>
      <c r="E959">
        <v>10</v>
      </c>
      <c r="F959">
        <v>9781509051885</v>
      </c>
      <c r="G959" t="s">
        <v>6109</v>
      </c>
      <c r="H959" t="s">
        <v>6110</v>
      </c>
      <c r="I959">
        <v>2017</v>
      </c>
      <c r="J959" t="s">
        <v>6111</v>
      </c>
      <c r="K959" t="s">
        <v>6</v>
      </c>
      <c r="L959" t="s">
        <v>283</v>
      </c>
    </row>
    <row r="960" spans="1:12" x14ac:dyDescent="0.35">
      <c r="A960" t="s">
        <v>6112</v>
      </c>
      <c r="B960" t="s">
        <v>6113</v>
      </c>
      <c r="C960" t="s">
        <v>6114</v>
      </c>
      <c r="D960" t="s">
        <v>6115</v>
      </c>
      <c r="E960">
        <v>10</v>
      </c>
      <c r="F960">
        <v>9781467312493</v>
      </c>
      <c r="G960" t="s">
        <v>6116</v>
      </c>
      <c r="H960" t="s">
        <v>6117</v>
      </c>
      <c r="I960">
        <v>2012</v>
      </c>
      <c r="J960" t="s">
        <v>6118</v>
      </c>
      <c r="K960" t="s">
        <v>6</v>
      </c>
      <c r="L960" t="s">
        <v>256</v>
      </c>
    </row>
    <row r="961" spans="1:12" x14ac:dyDescent="0.35">
      <c r="A961" t="s">
        <v>6119</v>
      </c>
      <c r="B961" t="s">
        <v>6120</v>
      </c>
      <c r="C961" t="s">
        <v>6121</v>
      </c>
      <c r="D961" t="s">
        <v>6122</v>
      </c>
      <c r="E961">
        <v>10</v>
      </c>
      <c r="F961">
        <v>9781911218562</v>
      </c>
      <c r="G961" t="s">
        <v>1883</v>
      </c>
      <c r="H961" t="s">
        <v>6123</v>
      </c>
      <c r="I961">
        <v>2017</v>
      </c>
      <c r="J961" t="s">
        <v>6124</v>
      </c>
      <c r="K961" t="s">
        <v>6</v>
      </c>
      <c r="L961" t="s">
        <v>147</v>
      </c>
    </row>
    <row r="962" spans="1:12" x14ac:dyDescent="0.35">
      <c r="A962" t="s">
        <v>6125</v>
      </c>
      <c r="B962" t="s">
        <v>6126</v>
      </c>
      <c r="C962" t="s">
        <v>6127</v>
      </c>
      <c r="D962" t="s">
        <v>6122</v>
      </c>
      <c r="E962">
        <v>10</v>
      </c>
      <c r="F962">
        <v>9781911218999</v>
      </c>
      <c r="G962" t="s">
        <v>452</v>
      </c>
      <c r="H962" t="s">
        <v>6128</v>
      </c>
      <c r="I962">
        <v>2018</v>
      </c>
      <c r="J962" t="s">
        <v>6129</v>
      </c>
      <c r="K962" t="s">
        <v>6</v>
      </c>
      <c r="L962" t="s">
        <v>217</v>
      </c>
    </row>
    <row r="963" spans="1:12" x14ac:dyDescent="0.35">
      <c r="A963" t="s">
        <v>6130</v>
      </c>
      <c r="B963" t="s">
        <v>6131</v>
      </c>
      <c r="C963" t="s">
        <v>6132</v>
      </c>
      <c r="D963" t="s">
        <v>6133</v>
      </c>
      <c r="E963">
        <v>7</v>
      </c>
      <c r="G963" t="s">
        <v>3488</v>
      </c>
      <c r="H963" t="s">
        <v>6134</v>
      </c>
      <c r="I963">
        <v>2009</v>
      </c>
      <c r="J963" t="s">
        <v>6135</v>
      </c>
      <c r="K963" t="s">
        <v>6</v>
      </c>
      <c r="L963" t="s">
        <v>6136</v>
      </c>
    </row>
    <row r="964" spans="1:12" x14ac:dyDescent="0.35">
      <c r="A964" t="s">
        <v>6137</v>
      </c>
      <c r="B964" t="s">
        <v>6138</v>
      </c>
      <c r="C964" t="s">
        <v>6139</v>
      </c>
      <c r="D964" t="s">
        <v>6140</v>
      </c>
      <c r="E964">
        <v>7</v>
      </c>
      <c r="G964" t="s">
        <v>6141</v>
      </c>
      <c r="H964" t="s">
        <v>6142</v>
      </c>
      <c r="I964">
        <v>2011</v>
      </c>
      <c r="J964" t="s">
        <v>6143</v>
      </c>
      <c r="K964" t="s">
        <v>6</v>
      </c>
      <c r="L964" t="s">
        <v>147</v>
      </c>
    </row>
    <row r="965" spans="1:12" x14ac:dyDescent="0.35">
      <c r="A965" t="s">
        <v>6144</v>
      </c>
      <c r="B965" t="s">
        <v>6145</v>
      </c>
      <c r="C965" t="s">
        <v>6146</v>
      </c>
      <c r="D965" t="s">
        <v>6147</v>
      </c>
      <c r="E965">
        <v>7</v>
      </c>
      <c r="G965" t="s">
        <v>4375</v>
      </c>
      <c r="H965" t="s">
        <v>6148</v>
      </c>
      <c r="I965">
        <v>2013</v>
      </c>
      <c r="J965" t="s">
        <v>6149</v>
      </c>
      <c r="K965" t="s">
        <v>6</v>
      </c>
      <c r="L965" t="s">
        <v>217</v>
      </c>
    </row>
    <row r="966" spans="1:12" x14ac:dyDescent="0.35">
      <c r="A966" t="s">
        <v>6150</v>
      </c>
      <c r="B966" t="s">
        <v>6151</v>
      </c>
      <c r="C966" t="s">
        <v>6152</v>
      </c>
      <c r="D966" t="s">
        <v>6153</v>
      </c>
      <c r="E966">
        <v>10</v>
      </c>
      <c r="F966">
        <v>9781479940356</v>
      </c>
      <c r="G966" t="s">
        <v>1002</v>
      </c>
      <c r="H966" t="s">
        <v>6154</v>
      </c>
      <c r="I966">
        <v>2014</v>
      </c>
      <c r="J966" t="s">
        <v>6155</v>
      </c>
      <c r="K966" t="s">
        <v>6</v>
      </c>
      <c r="L966" t="s">
        <v>473</v>
      </c>
    </row>
    <row r="967" spans="1:12" x14ac:dyDescent="0.35">
      <c r="A967" t="s">
        <v>6156</v>
      </c>
      <c r="B967" t="s">
        <v>6157</v>
      </c>
      <c r="C967" t="s">
        <v>6158</v>
      </c>
      <c r="D967" t="s">
        <v>6159</v>
      </c>
      <c r="E967">
        <v>10</v>
      </c>
      <c r="F967">
        <v>9781941763384</v>
      </c>
      <c r="G967" t="s">
        <v>6160</v>
      </c>
      <c r="H967" t="s">
        <v>6161</v>
      </c>
      <c r="I967">
        <v>2016</v>
      </c>
      <c r="J967" t="s">
        <v>6162</v>
      </c>
      <c r="K967" t="s">
        <v>6</v>
      </c>
      <c r="L967" t="s">
        <v>323</v>
      </c>
    </row>
    <row r="968" spans="1:12" x14ac:dyDescent="0.35">
      <c r="A968" t="s">
        <v>6163</v>
      </c>
      <c r="B968" t="s">
        <v>6164</v>
      </c>
      <c r="C968" t="s">
        <v>6165</v>
      </c>
      <c r="D968" t="s">
        <v>6166</v>
      </c>
      <c r="E968">
        <v>7</v>
      </c>
      <c r="F968">
        <v>9783030436865</v>
      </c>
      <c r="G968" t="s">
        <v>152</v>
      </c>
      <c r="H968" t="s">
        <v>6167</v>
      </c>
      <c r="I968">
        <v>2020</v>
      </c>
      <c r="J968" t="s">
        <v>6168</v>
      </c>
      <c r="K968" t="s">
        <v>6</v>
      </c>
      <c r="L968" t="s">
        <v>162</v>
      </c>
    </row>
    <row r="969" spans="1:12" x14ac:dyDescent="0.35">
      <c r="A969" t="s">
        <v>6169</v>
      </c>
      <c r="B969" t="s">
        <v>6170</v>
      </c>
      <c r="C969" t="s">
        <v>6171</v>
      </c>
      <c r="D969" t="s">
        <v>6172</v>
      </c>
      <c r="E969">
        <v>10</v>
      </c>
      <c r="F969">
        <v>9781450365925</v>
      </c>
      <c r="G969" t="s">
        <v>194</v>
      </c>
      <c r="H969" t="s">
        <v>6173</v>
      </c>
      <c r="I969">
        <v>2019</v>
      </c>
      <c r="J969" t="s">
        <v>6174</v>
      </c>
      <c r="K969" t="s">
        <v>6</v>
      </c>
      <c r="L969" t="s">
        <v>162</v>
      </c>
    </row>
    <row r="970" spans="1:12" x14ac:dyDescent="0.35">
      <c r="A970" t="s">
        <v>6175</v>
      </c>
      <c r="B970" t="s">
        <v>6176</v>
      </c>
      <c r="C970" t="s">
        <v>6177</v>
      </c>
      <c r="D970" t="s">
        <v>6178</v>
      </c>
      <c r="E970">
        <v>7</v>
      </c>
      <c r="F970">
        <v>9783030235598</v>
      </c>
      <c r="G970" t="s">
        <v>152</v>
      </c>
      <c r="H970" t="s">
        <v>6179</v>
      </c>
      <c r="I970">
        <v>2019</v>
      </c>
      <c r="J970" t="s">
        <v>6180</v>
      </c>
      <c r="K970" t="s">
        <v>6</v>
      </c>
      <c r="L970" t="s">
        <v>162</v>
      </c>
    </row>
    <row r="971" spans="1:12" x14ac:dyDescent="0.35">
      <c r="A971" t="s">
        <v>6181</v>
      </c>
      <c r="B971" t="s">
        <v>6182</v>
      </c>
      <c r="C971" t="s">
        <v>6183</v>
      </c>
      <c r="D971" t="s">
        <v>6184</v>
      </c>
      <c r="E971">
        <v>10</v>
      </c>
      <c r="F971">
        <v>9789897580734</v>
      </c>
      <c r="G971" t="s">
        <v>6185</v>
      </c>
      <c r="H971" t="s">
        <v>6186</v>
      </c>
      <c r="I971">
        <v>2015</v>
      </c>
      <c r="J971" t="s">
        <v>6187</v>
      </c>
      <c r="K971" t="s">
        <v>6</v>
      </c>
      <c r="L971" t="s">
        <v>147</v>
      </c>
    </row>
    <row r="972" spans="1:12" x14ac:dyDescent="0.35">
      <c r="A972" t="s">
        <v>6188</v>
      </c>
      <c r="B972" t="s">
        <v>6189</v>
      </c>
      <c r="C972" t="s">
        <v>6190</v>
      </c>
      <c r="D972" t="s">
        <v>6191</v>
      </c>
      <c r="E972">
        <v>7</v>
      </c>
      <c r="G972" t="s">
        <v>647</v>
      </c>
      <c r="H972" t="s">
        <v>262</v>
      </c>
      <c r="I972">
        <v>2021</v>
      </c>
      <c r="J972" t="s">
        <v>6192</v>
      </c>
      <c r="K972" t="s">
        <v>6</v>
      </c>
      <c r="L972" t="s">
        <v>162</v>
      </c>
    </row>
    <row r="973" spans="1:12" x14ac:dyDescent="0.35">
      <c r="A973" t="s">
        <v>6193</v>
      </c>
      <c r="B973" t="s">
        <v>6194</v>
      </c>
      <c r="C973" t="s">
        <v>6195</v>
      </c>
      <c r="D973" t="s">
        <v>6196</v>
      </c>
      <c r="E973">
        <v>10</v>
      </c>
      <c r="F973">
        <v>9780769542843</v>
      </c>
      <c r="G973" t="s">
        <v>6197</v>
      </c>
      <c r="H973" t="s">
        <v>6198</v>
      </c>
      <c r="I973">
        <v>2010</v>
      </c>
      <c r="J973" t="s">
        <v>6199</v>
      </c>
      <c r="K973" t="s">
        <v>6</v>
      </c>
      <c r="L973" t="s">
        <v>283</v>
      </c>
    </row>
    <row r="974" spans="1:12" x14ac:dyDescent="0.35">
      <c r="A974" t="s">
        <v>6200</v>
      </c>
      <c r="B974" t="s">
        <v>6201</v>
      </c>
      <c r="C974" t="s">
        <v>6202</v>
      </c>
      <c r="D974" t="s">
        <v>6203</v>
      </c>
      <c r="E974">
        <v>10</v>
      </c>
      <c r="F974">
        <v>9781450380959</v>
      </c>
      <c r="G974" t="s">
        <v>1310</v>
      </c>
      <c r="H974" t="s">
        <v>6</v>
      </c>
      <c r="I974">
        <v>2021</v>
      </c>
      <c r="J974" t="s">
        <v>6204</v>
      </c>
      <c r="K974" t="s">
        <v>6</v>
      </c>
      <c r="L974" t="s">
        <v>162</v>
      </c>
    </row>
    <row r="975" spans="1:12" x14ac:dyDescent="0.35">
      <c r="A975" t="s">
        <v>6205</v>
      </c>
      <c r="B975" t="s">
        <v>6206</v>
      </c>
      <c r="C975" t="s">
        <v>6207</v>
      </c>
      <c r="D975" t="s">
        <v>6208</v>
      </c>
      <c r="E975">
        <v>10</v>
      </c>
      <c r="F975">
        <v>9781509013401</v>
      </c>
      <c r="G975" t="s">
        <v>6209</v>
      </c>
      <c r="H975" t="s">
        <v>6</v>
      </c>
      <c r="I975">
        <v>2017</v>
      </c>
      <c r="J975" t="s">
        <v>6210</v>
      </c>
      <c r="K975" t="s">
        <v>6</v>
      </c>
      <c r="L975" t="s">
        <v>217</v>
      </c>
    </row>
    <row r="976" spans="1:12" x14ac:dyDescent="0.35">
      <c r="A976" t="s">
        <v>6211</v>
      </c>
      <c r="B976" t="s">
        <v>6212</v>
      </c>
      <c r="C976" t="s">
        <v>6213</v>
      </c>
      <c r="D976" t="s">
        <v>6214</v>
      </c>
      <c r="E976">
        <v>10</v>
      </c>
      <c r="F976">
        <v>9781450353199</v>
      </c>
      <c r="G976" t="s">
        <v>308</v>
      </c>
      <c r="H976" t="s">
        <v>6</v>
      </c>
      <c r="I976">
        <v>2017</v>
      </c>
      <c r="J976" t="s">
        <v>6215</v>
      </c>
      <c r="K976" t="s">
        <v>6</v>
      </c>
      <c r="L976" t="s">
        <v>147</v>
      </c>
    </row>
    <row r="977" spans="1:12" x14ac:dyDescent="0.35">
      <c r="A977" t="s">
        <v>6216</v>
      </c>
      <c r="B977" t="s">
        <v>6217</v>
      </c>
      <c r="C977" t="s">
        <v>6218</v>
      </c>
      <c r="D977" t="s">
        <v>6219</v>
      </c>
      <c r="E977">
        <v>7</v>
      </c>
      <c r="F977">
        <v>9783030509941</v>
      </c>
      <c r="G977" t="s">
        <v>152</v>
      </c>
      <c r="H977" t="s">
        <v>6220</v>
      </c>
      <c r="I977">
        <v>2020</v>
      </c>
      <c r="J977" t="s">
        <v>6221</v>
      </c>
      <c r="K977" t="s">
        <v>6</v>
      </c>
      <c r="L977" t="s">
        <v>162</v>
      </c>
    </row>
    <row r="978" spans="1:12" x14ac:dyDescent="0.35">
      <c r="A978" t="s">
        <v>6222</v>
      </c>
      <c r="B978" t="s">
        <v>6223</v>
      </c>
      <c r="C978" t="s">
        <v>6224</v>
      </c>
      <c r="D978" t="s">
        <v>6225</v>
      </c>
      <c r="E978">
        <v>10</v>
      </c>
      <c r="G978" t="s">
        <v>4823</v>
      </c>
      <c r="H978" t="s">
        <v>6226</v>
      </c>
      <c r="I978">
        <v>2017</v>
      </c>
      <c r="J978" t="s">
        <v>6227</v>
      </c>
      <c r="K978" t="s">
        <v>6</v>
      </c>
      <c r="L978" t="s">
        <v>147</v>
      </c>
    </row>
    <row r="979" spans="1:12" x14ac:dyDescent="0.35">
      <c r="A979" t="s">
        <v>6228</v>
      </c>
      <c r="B979" t="s">
        <v>6229</v>
      </c>
      <c r="C979" t="s">
        <v>6230</v>
      </c>
      <c r="D979" t="s">
        <v>6225</v>
      </c>
      <c r="E979">
        <v>10</v>
      </c>
      <c r="F979">
        <v>9781538646236</v>
      </c>
      <c r="G979" t="s">
        <v>6231</v>
      </c>
      <c r="H979" t="s">
        <v>6</v>
      </c>
      <c r="I979">
        <v>2018</v>
      </c>
      <c r="J979" t="s">
        <v>6232</v>
      </c>
      <c r="K979" t="s">
        <v>6</v>
      </c>
      <c r="L979" t="s">
        <v>217</v>
      </c>
    </row>
    <row r="980" spans="1:12" x14ac:dyDescent="0.35">
      <c r="A980" t="s">
        <v>6233</v>
      </c>
      <c r="B980" t="s">
        <v>6234</v>
      </c>
      <c r="C980" t="s">
        <v>6235</v>
      </c>
      <c r="D980" t="s">
        <v>6236</v>
      </c>
      <c r="E980">
        <v>7</v>
      </c>
      <c r="F980">
        <v>9783030235598</v>
      </c>
      <c r="G980" t="s">
        <v>152</v>
      </c>
      <c r="H980" t="s">
        <v>6237</v>
      </c>
      <c r="I980">
        <v>2019</v>
      </c>
      <c r="J980" t="s">
        <v>6238</v>
      </c>
      <c r="K980" t="s">
        <v>6</v>
      </c>
      <c r="L980" t="s">
        <v>162</v>
      </c>
    </row>
    <row r="981" spans="1:12" x14ac:dyDescent="0.35">
      <c r="A981" t="s">
        <v>6239</v>
      </c>
      <c r="B981" t="s">
        <v>6240</v>
      </c>
      <c r="C981" t="s">
        <v>6241</v>
      </c>
      <c r="D981" t="s">
        <v>6242</v>
      </c>
      <c r="E981">
        <v>10</v>
      </c>
      <c r="F981">
        <v>9781605589374</v>
      </c>
      <c r="G981" t="s">
        <v>6243</v>
      </c>
      <c r="H981" t="s">
        <v>6244</v>
      </c>
      <c r="I981">
        <v>2010</v>
      </c>
      <c r="J981" t="s">
        <v>6245</v>
      </c>
      <c r="K981" t="s">
        <v>6</v>
      </c>
      <c r="L981" t="s">
        <v>1848</v>
      </c>
    </row>
    <row r="982" spans="1:12" x14ac:dyDescent="0.35">
      <c r="A982" t="s">
        <v>6246</v>
      </c>
      <c r="B982" t="s">
        <v>6247</v>
      </c>
      <c r="C982" t="s">
        <v>6248</v>
      </c>
      <c r="D982" t="s">
        <v>6249</v>
      </c>
      <c r="E982">
        <v>10</v>
      </c>
      <c r="F982">
        <v>9781605587196</v>
      </c>
      <c r="G982" t="s">
        <v>274</v>
      </c>
      <c r="H982" t="s">
        <v>6057</v>
      </c>
      <c r="I982">
        <v>2010</v>
      </c>
      <c r="J982" t="s">
        <v>6250</v>
      </c>
      <c r="K982" t="s">
        <v>6</v>
      </c>
      <c r="L982" t="s">
        <v>480</v>
      </c>
    </row>
    <row r="983" spans="1:12" x14ac:dyDescent="0.35">
      <c r="A983" t="s">
        <v>6251</v>
      </c>
      <c r="B983" t="s">
        <v>6252</v>
      </c>
      <c r="C983" t="s">
        <v>6253</v>
      </c>
      <c r="D983" t="s">
        <v>6254</v>
      </c>
      <c r="E983">
        <v>10</v>
      </c>
      <c r="F983">
        <v>9781605587196</v>
      </c>
      <c r="G983" t="s">
        <v>274</v>
      </c>
      <c r="H983" t="s">
        <v>6255</v>
      </c>
      <c r="I983">
        <v>2010</v>
      </c>
      <c r="J983" t="s">
        <v>6256</v>
      </c>
      <c r="K983" t="s">
        <v>6</v>
      </c>
      <c r="L983" t="s">
        <v>217</v>
      </c>
    </row>
    <row r="984" spans="1:12" x14ac:dyDescent="0.35">
      <c r="A984" t="s">
        <v>6257</v>
      </c>
      <c r="B984" t="s">
        <v>6258</v>
      </c>
      <c r="C984" t="s">
        <v>6259</v>
      </c>
      <c r="D984" t="s">
        <v>6249</v>
      </c>
      <c r="E984">
        <v>10</v>
      </c>
      <c r="F984">
        <v>9781450305785</v>
      </c>
      <c r="G984" t="s">
        <v>274</v>
      </c>
      <c r="H984" t="s">
        <v>6260</v>
      </c>
      <c r="I984">
        <v>2011</v>
      </c>
      <c r="J984" t="s">
        <v>6261</v>
      </c>
      <c r="K984" t="s">
        <v>6</v>
      </c>
      <c r="L984" t="s">
        <v>1505</v>
      </c>
    </row>
    <row r="985" spans="1:12" x14ac:dyDescent="0.35">
      <c r="A985" t="s">
        <v>6262</v>
      </c>
      <c r="B985" t="s">
        <v>6263</v>
      </c>
      <c r="C985" t="s">
        <v>6264</v>
      </c>
      <c r="D985" t="s">
        <v>6265</v>
      </c>
      <c r="E985">
        <v>10</v>
      </c>
      <c r="F985">
        <v>9781615676576</v>
      </c>
      <c r="G985" t="s">
        <v>6266</v>
      </c>
      <c r="H985" t="s">
        <v>6267</v>
      </c>
      <c r="I985">
        <v>2009</v>
      </c>
      <c r="J985" t="s">
        <v>6268</v>
      </c>
      <c r="K985" t="s">
        <v>6</v>
      </c>
      <c r="L985" t="s">
        <v>162</v>
      </c>
    </row>
    <row r="986" spans="1:12" x14ac:dyDescent="0.35">
      <c r="A986" t="s">
        <v>6269</v>
      </c>
      <c r="B986" t="s">
        <v>6270</v>
      </c>
      <c r="C986" t="s">
        <v>6271</v>
      </c>
      <c r="D986" t="s">
        <v>6272</v>
      </c>
      <c r="E986">
        <v>7</v>
      </c>
      <c r="G986" t="s">
        <v>6273</v>
      </c>
      <c r="H986" t="s">
        <v>6274</v>
      </c>
      <c r="I986">
        <v>2010</v>
      </c>
      <c r="J986" t="s">
        <v>6275</v>
      </c>
      <c r="K986" t="s">
        <v>6</v>
      </c>
      <c r="L986" t="s">
        <v>6276</v>
      </c>
    </row>
    <row r="987" spans="1:12" x14ac:dyDescent="0.35">
      <c r="A987" t="s">
        <v>6277</v>
      </c>
      <c r="B987" t="s">
        <v>6278</v>
      </c>
      <c r="C987" t="s">
        <v>6279</v>
      </c>
      <c r="D987" t="s">
        <v>6280</v>
      </c>
      <c r="E987">
        <v>7</v>
      </c>
      <c r="F987">
        <v>9783642302220</v>
      </c>
      <c r="G987" t="s">
        <v>1801</v>
      </c>
      <c r="H987" t="s">
        <v>6281</v>
      </c>
      <c r="I987">
        <v>2012</v>
      </c>
      <c r="J987" t="s">
        <v>6282</v>
      </c>
      <c r="K987" t="s">
        <v>6</v>
      </c>
      <c r="L987" t="s">
        <v>162</v>
      </c>
    </row>
    <row r="988" spans="1:12" x14ac:dyDescent="0.35">
      <c r="A988" t="s">
        <v>6283</v>
      </c>
      <c r="B988" t="s">
        <v>6284</v>
      </c>
      <c r="C988" t="s">
        <v>6285</v>
      </c>
      <c r="D988" t="s">
        <v>6286</v>
      </c>
      <c r="E988">
        <v>7</v>
      </c>
      <c r="G988" t="s">
        <v>2134</v>
      </c>
      <c r="H988" t="s">
        <v>6287</v>
      </c>
      <c r="I988">
        <v>2012</v>
      </c>
      <c r="J988" t="s">
        <v>6288</v>
      </c>
      <c r="K988" t="s">
        <v>6</v>
      </c>
      <c r="L988" t="s">
        <v>1120</v>
      </c>
    </row>
    <row r="989" spans="1:12" x14ac:dyDescent="0.35">
      <c r="A989" t="s">
        <v>6289</v>
      </c>
      <c r="B989" t="s">
        <v>6290</v>
      </c>
      <c r="C989" t="s">
        <v>6291</v>
      </c>
      <c r="D989" t="s">
        <v>6292</v>
      </c>
      <c r="E989">
        <v>10</v>
      </c>
      <c r="F989">
        <v>1891706365</v>
      </c>
      <c r="G989" t="s">
        <v>6293</v>
      </c>
      <c r="H989" t="s">
        <v>6294</v>
      </c>
      <c r="I989">
        <v>2014</v>
      </c>
      <c r="J989" t="s">
        <v>6295</v>
      </c>
      <c r="K989" t="s">
        <v>6</v>
      </c>
      <c r="L989" t="s">
        <v>162</v>
      </c>
    </row>
    <row r="990" spans="1:12" x14ac:dyDescent="0.35">
      <c r="A990" t="s">
        <v>6296</v>
      </c>
      <c r="B990" t="s">
        <v>6297</v>
      </c>
      <c r="C990" t="s">
        <v>6298</v>
      </c>
      <c r="D990" t="s">
        <v>6299</v>
      </c>
      <c r="E990">
        <v>10</v>
      </c>
      <c r="G990" t="s">
        <v>1374</v>
      </c>
      <c r="H990" t="s">
        <v>6</v>
      </c>
      <c r="I990">
        <v>2015</v>
      </c>
      <c r="J990" t="s">
        <v>6300</v>
      </c>
      <c r="K990" t="s">
        <v>6</v>
      </c>
      <c r="L990" t="s">
        <v>147</v>
      </c>
    </row>
    <row r="991" spans="1:12" x14ac:dyDescent="0.35">
      <c r="A991" t="s">
        <v>6301</v>
      </c>
      <c r="B991" t="s">
        <v>6302</v>
      </c>
      <c r="C991" t="s">
        <v>6303</v>
      </c>
      <c r="D991" t="s">
        <v>6304</v>
      </c>
      <c r="E991">
        <v>10</v>
      </c>
      <c r="F991">
        <v>9781509022397</v>
      </c>
      <c r="G991" t="s">
        <v>6305</v>
      </c>
      <c r="H991" t="s">
        <v>6306</v>
      </c>
      <c r="I991">
        <v>2016</v>
      </c>
      <c r="J991" t="s">
        <v>6307</v>
      </c>
      <c r="K991" t="s">
        <v>6</v>
      </c>
      <c r="L991" t="s">
        <v>1120</v>
      </c>
    </row>
    <row r="992" spans="1:12" x14ac:dyDescent="0.35">
      <c r="A992" t="s">
        <v>6308</v>
      </c>
      <c r="B992" t="s">
        <v>6309</v>
      </c>
      <c r="C992" t="s">
        <v>6310</v>
      </c>
      <c r="D992" t="s">
        <v>6311</v>
      </c>
      <c r="E992">
        <v>10</v>
      </c>
      <c r="F992">
        <v>9781450351119</v>
      </c>
      <c r="G992" t="s">
        <v>6312</v>
      </c>
      <c r="H992" t="s">
        <v>6313</v>
      </c>
      <c r="I992">
        <v>2017</v>
      </c>
      <c r="J992" t="s">
        <v>6314</v>
      </c>
      <c r="K992" t="s">
        <v>6</v>
      </c>
      <c r="L992" t="s">
        <v>573</v>
      </c>
    </row>
    <row r="993" spans="1:12" x14ac:dyDescent="0.35">
      <c r="A993" t="s">
        <v>6315</v>
      </c>
      <c r="B993" t="s">
        <v>6316</v>
      </c>
      <c r="C993" t="s">
        <v>6317</v>
      </c>
      <c r="D993" t="s">
        <v>6318</v>
      </c>
      <c r="E993">
        <v>10</v>
      </c>
      <c r="F993">
        <v>9781509060146</v>
      </c>
      <c r="G993" t="s">
        <v>6319</v>
      </c>
      <c r="H993" t="s">
        <v>6</v>
      </c>
      <c r="I993">
        <v>2018</v>
      </c>
      <c r="J993" t="s">
        <v>6320</v>
      </c>
      <c r="K993" t="s">
        <v>6</v>
      </c>
      <c r="L993" t="s">
        <v>155</v>
      </c>
    </row>
    <row r="994" spans="1:12" x14ac:dyDescent="0.35">
      <c r="A994" t="s">
        <v>6321</v>
      </c>
      <c r="B994" t="s">
        <v>6322</v>
      </c>
      <c r="C994" t="s">
        <v>6323</v>
      </c>
      <c r="D994" t="s">
        <v>6324</v>
      </c>
      <c r="E994">
        <v>10</v>
      </c>
      <c r="F994">
        <v>9781538658505</v>
      </c>
      <c r="G994" t="s">
        <v>1167</v>
      </c>
      <c r="H994" t="s">
        <v>6325</v>
      </c>
      <c r="I994">
        <v>2018</v>
      </c>
      <c r="J994" t="s">
        <v>6326</v>
      </c>
      <c r="K994" t="s">
        <v>6</v>
      </c>
      <c r="L994" t="s">
        <v>147</v>
      </c>
    </row>
    <row r="995" spans="1:12" x14ac:dyDescent="0.35">
      <c r="A995" t="s">
        <v>6327</v>
      </c>
      <c r="B995" t="s">
        <v>6328</v>
      </c>
      <c r="C995" t="s">
        <v>6329</v>
      </c>
      <c r="D995" t="s">
        <v>6330</v>
      </c>
      <c r="E995">
        <v>7</v>
      </c>
      <c r="G995" t="s">
        <v>1353</v>
      </c>
      <c r="H995" t="s">
        <v>6</v>
      </c>
      <c r="I995">
        <v>2019</v>
      </c>
      <c r="J995" t="s">
        <v>6331</v>
      </c>
      <c r="K995" t="s">
        <v>6</v>
      </c>
      <c r="L995" t="s">
        <v>162</v>
      </c>
    </row>
    <row r="996" spans="1:12" x14ac:dyDescent="0.35">
      <c r="A996" t="s">
        <v>6332</v>
      </c>
      <c r="B996" t="s">
        <v>6333</v>
      </c>
      <c r="C996" t="s">
        <v>6334</v>
      </c>
      <c r="D996" t="s">
        <v>6335</v>
      </c>
      <c r="E996">
        <v>7</v>
      </c>
      <c r="G996" t="s">
        <v>6336</v>
      </c>
      <c r="H996" t="s">
        <v>6</v>
      </c>
      <c r="I996">
        <v>2020</v>
      </c>
      <c r="J996" t="s">
        <v>6337</v>
      </c>
      <c r="K996" t="s">
        <v>6</v>
      </c>
      <c r="L996" t="s">
        <v>162</v>
      </c>
    </row>
    <row r="997" spans="1:12" x14ac:dyDescent="0.35">
      <c r="A997" t="s">
        <v>6338</v>
      </c>
      <c r="B997" t="s">
        <v>6339</v>
      </c>
      <c r="C997" t="s">
        <v>6340</v>
      </c>
      <c r="D997" t="s">
        <v>6341</v>
      </c>
      <c r="E997">
        <v>10</v>
      </c>
      <c r="F997">
        <v>9781728170862</v>
      </c>
      <c r="G997" t="s">
        <v>6342</v>
      </c>
      <c r="H997" t="s">
        <v>6343</v>
      </c>
      <c r="I997">
        <v>2020</v>
      </c>
      <c r="J997" t="s">
        <v>6344</v>
      </c>
      <c r="K997" t="s">
        <v>6</v>
      </c>
      <c r="L997" t="s">
        <v>162</v>
      </c>
    </row>
    <row r="998" spans="1:12" x14ac:dyDescent="0.35">
      <c r="A998" t="s">
        <v>6345</v>
      </c>
      <c r="B998" t="s">
        <v>6346</v>
      </c>
      <c r="C998" t="s">
        <v>6347</v>
      </c>
      <c r="D998" t="s">
        <v>6348</v>
      </c>
      <c r="E998">
        <v>10</v>
      </c>
      <c r="F998">
        <v>9781728152240</v>
      </c>
      <c r="G998" t="s">
        <v>6349</v>
      </c>
      <c r="H998" t="s">
        <v>515</v>
      </c>
      <c r="I998">
        <v>2020</v>
      </c>
      <c r="J998" t="s">
        <v>6350</v>
      </c>
      <c r="K998" t="s">
        <v>6</v>
      </c>
      <c r="L998" t="s">
        <v>217</v>
      </c>
    </row>
    <row r="999" spans="1:12" x14ac:dyDescent="0.35">
      <c r="A999" t="s">
        <v>6351</v>
      </c>
      <c r="B999" t="s">
        <v>6352</v>
      </c>
      <c r="C999" t="s">
        <v>6353</v>
      </c>
      <c r="D999" t="s">
        <v>6354</v>
      </c>
      <c r="E999">
        <v>10</v>
      </c>
      <c r="F999">
        <v>9781450377744</v>
      </c>
      <c r="G999" t="s">
        <v>194</v>
      </c>
      <c r="H999" t="s">
        <v>6355</v>
      </c>
      <c r="I999">
        <v>2020</v>
      </c>
      <c r="J999" t="s">
        <v>6356</v>
      </c>
      <c r="K999" t="s">
        <v>6</v>
      </c>
      <c r="L999" t="s">
        <v>147</v>
      </c>
    </row>
    <row r="1000" spans="1:12" x14ac:dyDescent="0.35">
      <c r="A1000" t="s">
        <v>6357</v>
      </c>
      <c r="B1000" t="s">
        <v>6358</v>
      </c>
      <c r="C1000" t="s">
        <v>6359</v>
      </c>
      <c r="D1000" t="s">
        <v>6360</v>
      </c>
      <c r="E1000">
        <v>10</v>
      </c>
      <c r="F1000">
        <v>9781728199160</v>
      </c>
      <c r="G1000" t="s">
        <v>6361</v>
      </c>
      <c r="H1000" t="s">
        <v>6362</v>
      </c>
      <c r="I1000">
        <v>2020</v>
      </c>
      <c r="J1000" t="s">
        <v>6363</v>
      </c>
      <c r="K1000" t="s">
        <v>6</v>
      </c>
      <c r="L1000" t="s">
        <v>162</v>
      </c>
    </row>
    <row r="1001" spans="1:12" x14ac:dyDescent="0.35">
      <c r="A1001" t="s">
        <v>6364</v>
      </c>
      <c r="B1001" t="s">
        <v>6365</v>
      </c>
      <c r="C1001" t="s">
        <v>6366</v>
      </c>
      <c r="D1001" t="s">
        <v>6367</v>
      </c>
      <c r="E1001">
        <v>7</v>
      </c>
      <c r="G1001" t="s">
        <v>1691</v>
      </c>
      <c r="H1001" t="s">
        <v>6</v>
      </c>
      <c r="I1001">
        <v>2021</v>
      </c>
      <c r="J1001" t="s">
        <v>6368</v>
      </c>
      <c r="K1001" t="s">
        <v>6</v>
      </c>
      <c r="L1001" t="s">
        <v>162</v>
      </c>
    </row>
    <row r="1002" spans="1:12" x14ac:dyDescent="0.35">
      <c r="A1002" t="s">
        <v>6369</v>
      </c>
      <c r="B1002" t="s">
        <v>6370</v>
      </c>
      <c r="C1002" t="s">
        <v>6371</v>
      </c>
      <c r="D1002" t="s">
        <v>6372</v>
      </c>
      <c r="E1002">
        <v>10</v>
      </c>
      <c r="F1002">
        <v>9780738105338</v>
      </c>
      <c r="G1002" t="s">
        <v>6373</v>
      </c>
      <c r="H1002" t="s">
        <v>6374</v>
      </c>
      <c r="I1002">
        <v>2021</v>
      </c>
      <c r="J1002" t="s">
        <v>6375</v>
      </c>
      <c r="K1002" t="s">
        <v>6</v>
      </c>
      <c r="L1002" t="s">
        <v>162</v>
      </c>
    </row>
    <row r="1003" spans="1:12" x14ac:dyDescent="0.35">
      <c r="A1003" t="s">
        <v>6376</v>
      </c>
      <c r="B1003" t="s">
        <v>6377</v>
      </c>
      <c r="C1003" t="s">
        <v>6378</v>
      </c>
      <c r="D1003" t="s">
        <v>6379</v>
      </c>
      <c r="E1003">
        <v>7</v>
      </c>
      <c r="F1003">
        <v>9783030786205</v>
      </c>
      <c r="G1003" t="s">
        <v>866</v>
      </c>
      <c r="H1003" t="s">
        <v>6380</v>
      </c>
      <c r="I1003">
        <v>2021</v>
      </c>
      <c r="J1003" t="s">
        <v>6381</v>
      </c>
      <c r="K1003" t="s">
        <v>6</v>
      </c>
      <c r="L1003" t="s">
        <v>217</v>
      </c>
    </row>
    <row r="1004" spans="1:12" x14ac:dyDescent="0.35">
      <c r="A1004" t="s">
        <v>6382</v>
      </c>
      <c r="B1004" t="s">
        <v>6383</v>
      </c>
      <c r="C1004" t="s">
        <v>6384</v>
      </c>
      <c r="D1004" t="s">
        <v>6385</v>
      </c>
      <c r="E1004">
        <v>7</v>
      </c>
      <c r="G1004" t="s">
        <v>542</v>
      </c>
      <c r="H1004" t="s">
        <v>6386</v>
      </c>
      <c r="I1004">
        <v>2018</v>
      </c>
      <c r="J1004" t="s">
        <v>6387</v>
      </c>
      <c r="K1004" t="s">
        <v>6</v>
      </c>
      <c r="L1004" t="s">
        <v>480</v>
      </c>
    </row>
    <row r="1005" spans="1:12" x14ac:dyDescent="0.35">
      <c r="A1005" t="s">
        <v>6388</v>
      </c>
      <c r="B1005" t="s">
        <v>6389</v>
      </c>
      <c r="C1005" t="s">
        <v>6390</v>
      </c>
      <c r="D1005" t="s">
        <v>6391</v>
      </c>
      <c r="E1005">
        <v>10</v>
      </c>
      <c r="F1005">
        <v>9781450367127</v>
      </c>
      <c r="G1005" t="s">
        <v>6392</v>
      </c>
      <c r="H1005" t="s">
        <v>6393</v>
      </c>
      <c r="I1005">
        <v>2019</v>
      </c>
      <c r="J1005" t="s">
        <v>6394</v>
      </c>
      <c r="K1005" t="s">
        <v>6</v>
      </c>
      <c r="L1005" t="s">
        <v>283</v>
      </c>
    </row>
    <row r="1006" spans="1:12" x14ac:dyDescent="0.35">
      <c r="A1006" t="s">
        <v>6395</v>
      </c>
      <c r="B1006" t="s">
        <v>6396</v>
      </c>
      <c r="C1006" t="s">
        <v>6397</v>
      </c>
      <c r="D1006" t="s">
        <v>6398</v>
      </c>
      <c r="E1006">
        <v>10</v>
      </c>
      <c r="F1006">
        <v>9789898533388</v>
      </c>
      <c r="G1006" t="s">
        <v>514</v>
      </c>
      <c r="H1006" t="s">
        <v>6399</v>
      </c>
      <c r="I1006">
        <v>2015</v>
      </c>
      <c r="J1006" t="s">
        <v>6400</v>
      </c>
      <c r="K1006" t="s">
        <v>6</v>
      </c>
      <c r="L1006" t="s">
        <v>162</v>
      </c>
    </row>
    <row r="1007" spans="1:12" x14ac:dyDescent="0.35">
      <c r="A1007" t="s">
        <v>6401</v>
      </c>
      <c r="B1007" t="s">
        <v>6402</v>
      </c>
      <c r="C1007" t="s">
        <v>6403</v>
      </c>
      <c r="D1007" t="s">
        <v>6404</v>
      </c>
      <c r="E1007">
        <v>7</v>
      </c>
      <c r="G1007" t="s">
        <v>1853</v>
      </c>
      <c r="H1007" t="s">
        <v>6</v>
      </c>
      <c r="I1007">
        <v>2014</v>
      </c>
      <c r="J1007" t="s">
        <v>6405</v>
      </c>
      <c r="K1007" t="s">
        <v>6</v>
      </c>
      <c r="L1007" t="s">
        <v>147</v>
      </c>
    </row>
    <row r="1008" spans="1:12" x14ac:dyDescent="0.35">
      <c r="A1008" t="s">
        <v>6406</v>
      </c>
      <c r="B1008" t="s">
        <v>6407</v>
      </c>
      <c r="C1008" t="s">
        <v>6408</v>
      </c>
      <c r="D1008" t="s">
        <v>6409</v>
      </c>
      <c r="E1008">
        <v>10</v>
      </c>
      <c r="F1008">
        <v>9781467307932</v>
      </c>
      <c r="G1008" t="s">
        <v>6410</v>
      </c>
      <c r="H1008" t="s">
        <v>6</v>
      </c>
      <c r="I1008">
        <v>2012</v>
      </c>
      <c r="J1008" t="s">
        <v>6411</v>
      </c>
      <c r="K1008" t="s">
        <v>6</v>
      </c>
      <c r="L1008" t="s">
        <v>283</v>
      </c>
    </row>
    <row r="1009" spans="1:12" x14ac:dyDescent="0.35">
      <c r="A1009" t="s">
        <v>6412</v>
      </c>
      <c r="B1009" t="s">
        <v>6413</v>
      </c>
      <c r="C1009" t="s">
        <v>6</v>
      </c>
      <c r="D1009" t="s">
        <v>6414</v>
      </c>
      <c r="E1009">
        <v>7</v>
      </c>
      <c r="G1009" t="s">
        <v>5567</v>
      </c>
      <c r="H1009" t="s">
        <v>6415</v>
      </c>
      <c r="I1009">
        <v>2010</v>
      </c>
      <c r="J1009" t="s">
        <v>6416</v>
      </c>
      <c r="K1009" t="s">
        <v>6</v>
      </c>
      <c r="L1009" t="s">
        <v>6417</v>
      </c>
    </row>
    <row r="1010" spans="1:12" x14ac:dyDescent="0.35">
      <c r="A1010" t="s">
        <v>6418</v>
      </c>
      <c r="B1010" t="s">
        <v>6419</v>
      </c>
      <c r="C1010" t="s">
        <v>6420</v>
      </c>
      <c r="D1010" t="s">
        <v>6421</v>
      </c>
      <c r="E1010">
        <v>7</v>
      </c>
      <c r="G1010" t="s">
        <v>6422</v>
      </c>
      <c r="H1010" t="s">
        <v>6423</v>
      </c>
      <c r="I1010">
        <v>2010</v>
      </c>
      <c r="J1010" t="s">
        <v>6424</v>
      </c>
      <c r="K1010" t="s">
        <v>6</v>
      </c>
      <c r="L1010" t="s">
        <v>480</v>
      </c>
    </row>
    <row r="1011" spans="1:12" x14ac:dyDescent="0.35">
      <c r="A1011" t="s">
        <v>6425</v>
      </c>
      <c r="B1011" t="s">
        <v>6426</v>
      </c>
      <c r="C1011" t="s">
        <v>6427</v>
      </c>
      <c r="D1011" t="s">
        <v>6428</v>
      </c>
      <c r="E1011">
        <v>10</v>
      </c>
      <c r="F1011">
        <v>9781577356035</v>
      </c>
      <c r="G1011" t="s">
        <v>6429</v>
      </c>
      <c r="H1011" t="s">
        <v>6430</v>
      </c>
      <c r="I1011">
        <v>2013</v>
      </c>
      <c r="J1011" t="s">
        <v>6431</v>
      </c>
      <c r="K1011" t="s">
        <v>6</v>
      </c>
      <c r="L1011" t="s">
        <v>1120</v>
      </c>
    </row>
    <row r="1012" spans="1:12" x14ac:dyDescent="0.35">
      <c r="A1012" t="s">
        <v>6432</v>
      </c>
      <c r="B1012" t="s">
        <v>6433</v>
      </c>
      <c r="C1012" t="s">
        <v>6434</v>
      </c>
      <c r="D1012" t="s">
        <v>6435</v>
      </c>
      <c r="E1012">
        <v>7</v>
      </c>
      <c r="G1012" t="s">
        <v>6436</v>
      </c>
      <c r="H1012" t="s">
        <v>6437</v>
      </c>
      <c r="I1012">
        <v>2017</v>
      </c>
      <c r="J1012" t="s">
        <v>6438</v>
      </c>
      <c r="K1012" t="s">
        <v>6</v>
      </c>
      <c r="L1012" t="s">
        <v>836</v>
      </c>
    </row>
    <row r="1013" spans="1:12" x14ac:dyDescent="0.35">
      <c r="A1013" t="s">
        <v>6439</v>
      </c>
      <c r="B1013" t="s">
        <v>6440</v>
      </c>
      <c r="C1013" t="s">
        <v>6441</v>
      </c>
      <c r="D1013" t="s">
        <v>6435</v>
      </c>
      <c r="E1013">
        <v>7</v>
      </c>
      <c r="G1013" t="s">
        <v>6436</v>
      </c>
      <c r="H1013" t="s">
        <v>6442</v>
      </c>
      <c r="I1013">
        <v>2018</v>
      </c>
      <c r="J1013" t="s">
        <v>6443</v>
      </c>
      <c r="K1013" t="s">
        <v>6</v>
      </c>
      <c r="L1013" t="s">
        <v>402</v>
      </c>
    </row>
    <row r="1014" spans="1:12" x14ac:dyDescent="0.35">
      <c r="A1014" t="s">
        <v>6444</v>
      </c>
      <c r="B1014" t="s">
        <v>6445</v>
      </c>
      <c r="C1014" t="s">
        <v>6446</v>
      </c>
      <c r="D1014" t="s">
        <v>6447</v>
      </c>
      <c r="E1014">
        <v>7</v>
      </c>
      <c r="G1014" t="s">
        <v>6436</v>
      </c>
      <c r="H1014" t="s">
        <v>6448</v>
      </c>
      <c r="I1014">
        <v>2019</v>
      </c>
      <c r="J1014" t="s">
        <v>6449</v>
      </c>
      <c r="K1014" t="s">
        <v>6</v>
      </c>
      <c r="L1014" t="s">
        <v>636</v>
      </c>
    </row>
    <row r="1015" spans="1:12" x14ac:dyDescent="0.35">
      <c r="A1015" t="s">
        <v>6450</v>
      </c>
      <c r="B1015" t="s">
        <v>6451</v>
      </c>
      <c r="C1015" t="s">
        <v>6452</v>
      </c>
      <c r="D1015" t="s">
        <v>6453</v>
      </c>
      <c r="E1015">
        <v>10</v>
      </c>
      <c r="F1015">
        <v>9781450362580</v>
      </c>
      <c r="G1015" t="s">
        <v>194</v>
      </c>
      <c r="H1015" t="s">
        <v>6454</v>
      </c>
      <c r="I1015">
        <v>2019</v>
      </c>
      <c r="J1015" t="s">
        <v>6455</v>
      </c>
      <c r="K1015" t="s">
        <v>6</v>
      </c>
      <c r="L1015" t="s">
        <v>147</v>
      </c>
    </row>
    <row r="1016" spans="1:12" x14ac:dyDescent="0.35">
      <c r="A1016" t="s">
        <v>6456</v>
      </c>
      <c r="B1016" t="s">
        <v>6457</v>
      </c>
      <c r="C1016" t="s">
        <v>6458</v>
      </c>
      <c r="D1016" t="s">
        <v>6435</v>
      </c>
      <c r="E1016">
        <v>7</v>
      </c>
      <c r="G1016" t="s">
        <v>6436</v>
      </c>
      <c r="H1016" t="s">
        <v>6459</v>
      </c>
      <c r="I1016">
        <v>2019</v>
      </c>
      <c r="J1016" t="s">
        <v>6460</v>
      </c>
      <c r="K1016" t="s">
        <v>6</v>
      </c>
      <c r="L1016" t="s">
        <v>155</v>
      </c>
    </row>
    <row r="1017" spans="1:12" x14ac:dyDescent="0.35">
      <c r="A1017" t="s">
        <v>6461</v>
      </c>
      <c r="B1017" t="s">
        <v>6462</v>
      </c>
      <c r="C1017" t="s">
        <v>6463</v>
      </c>
      <c r="D1017" t="s">
        <v>6464</v>
      </c>
      <c r="E1017">
        <v>10</v>
      </c>
      <c r="F1017">
        <v>9781577358497</v>
      </c>
      <c r="G1017" t="s">
        <v>2051</v>
      </c>
      <c r="H1017" t="s">
        <v>6465</v>
      </c>
      <c r="I1017">
        <v>2020</v>
      </c>
      <c r="J1017" t="s">
        <v>6466</v>
      </c>
      <c r="K1017" t="s">
        <v>6</v>
      </c>
      <c r="L1017" t="s">
        <v>217</v>
      </c>
    </row>
    <row r="1018" spans="1:12" x14ac:dyDescent="0.35">
      <c r="A1018" t="s">
        <v>6467</v>
      </c>
      <c r="B1018" t="s">
        <v>6468</v>
      </c>
      <c r="C1018" t="s">
        <v>6469</v>
      </c>
      <c r="D1018" t="s">
        <v>6470</v>
      </c>
      <c r="E1018">
        <v>10</v>
      </c>
      <c r="F1018">
        <v>9780769537368</v>
      </c>
      <c r="G1018" t="s">
        <v>6471</v>
      </c>
      <c r="H1018" t="s">
        <v>6472</v>
      </c>
      <c r="I1018">
        <v>2009</v>
      </c>
      <c r="J1018" t="s">
        <v>6473</v>
      </c>
      <c r="K1018" t="s">
        <v>6</v>
      </c>
      <c r="L1018" t="s">
        <v>155</v>
      </c>
    </row>
    <row r="1019" spans="1:12" x14ac:dyDescent="0.35">
      <c r="A1019" t="s">
        <v>6474</v>
      </c>
      <c r="B1019" t="s">
        <v>6475</v>
      </c>
      <c r="C1019" t="s">
        <v>6476</v>
      </c>
      <c r="D1019" t="s">
        <v>6477</v>
      </c>
      <c r="E1019">
        <v>10</v>
      </c>
      <c r="F1019">
        <v>9781424474912</v>
      </c>
      <c r="G1019" t="s">
        <v>6478</v>
      </c>
      <c r="H1019" t="s">
        <v>6479</v>
      </c>
      <c r="I1019">
        <v>2010</v>
      </c>
      <c r="J1019" t="s">
        <v>6480</v>
      </c>
      <c r="K1019" t="s">
        <v>6</v>
      </c>
      <c r="L1019" t="s">
        <v>1539</v>
      </c>
    </row>
    <row r="1020" spans="1:12" x14ac:dyDescent="0.35">
      <c r="A1020" t="s">
        <v>6481</v>
      </c>
      <c r="B1020" t="s">
        <v>6482</v>
      </c>
      <c r="C1020" t="s">
        <v>6483</v>
      </c>
      <c r="D1020" t="s">
        <v>6484</v>
      </c>
      <c r="E1020">
        <v>10</v>
      </c>
      <c r="F1020">
        <v>9780769549194</v>
      </c>
      <c r="G1020" t="s">
        <v>6485</v>
      </c>
      <c r="H1020" t="s">
        <v>6486</v>
      </c>
      <c r="I1020">
        <v>2012</v>
      </c>
      <c r="J1020" t="s">
        <v>6487</v>
      </c>
      <c r="K1020" t="s">
        <v>6</v>
      </c>
      <c r="L1020" t="s">
        <v>217</v>
      </c>
    </row>
    <row r="1021" spans="1:12" x14ac:dyDescent="0.35">
      <c r="A1021" t="s">
        <v>6488</v>
      </c>
      <c r="B1021" t="s">
        <v>6489</v>
      </c>
      <c r="C1021" t="s">
        <v>6490</v>
      </c>
      <c r="D1021" t="s">
        <v>6491</v>
      </c>
      <c r="E1021">
        <v>7</v>
      </c>
      <c r="G1021" t="s">
        <v>6492</v>
      </c>
      <c r="H1021" t="s">
        <v>6493</v>
      </c>
      <c r="I1021">
        <v>2013</v>
      </c>
      <c r="J1021" t="s">
        <v>6494</v>
      </c>
      <c r="K1021" t="s">
        <v>6</v>
      </c>
      <c r="L1021" t="s">
        <v>6495</v>
      </c>
    </row>
    <row r="1022" spans="1:12" x14ac:dyDescent="0.35">
      <c r="A1022" t="s">
        <v>6496</v>
      </c>
      <c r="B1022" t="s">
        <v>6497</v>
      </c>
      <c r="C1022" t="s">
        <v>6498</v>
      </c>
      <c r="D1022" t="s">
        <v>6499</v>
      </c>
      <c r="E1022">
        <v>7</v>
      </c>
      <c r="F1022">
        <v>9783642354519</v>
      </c>
      <c r="G1022" t="s">
        <v>6500</v>
      </c>
      <c r="H1022" t="s">
        <v>6501</v>
      </c>
      <c r="I1022">
        <v>2013</v>
      </c>
      <c r="J1022" t="s">
        <v>6502</v>
      </c>
      <c r="K1022" t="s">
        <v>6</v>
      </c>
      <c r="L1022" t="s">
        <v>162</v>
      </c>
    </row>
    <row r="1023" spans="1:12" x14ac:dyDescent="0.35">
      <c r="A1023" t="s">
        <v>6503</v>
      </c>
      <c r="B1023" t="s">
        <v>6504</v>
      </c>
      <c r="C1023" t="s">
        <v>6505</v>
      </c>
      <c r="D1023" t="s">
        <v>6506</v>
      </c>
      <c r="E1023">
        <v>10</v>
      </c>
      <c r="G1023" t="s">
        <v>2065</v>
      </c>
      <c r="H1023" t="s">
        <v>6507</v>
      </c>
      <c r="I1023">
        <v>2014</v>
      </c>
      <c r="J1023" t="s">
        <v>6508</v>
      </c>
      <c r="K1023" t="s">
        <v>6</v>
      </c>
      <c r="L1023" t="s">
        <v>1505</v>
      </c>
    </row>
    <row r="1024" spans="1:12" x14ac:dyDescent="0.35">
      <c r="A1024" t="s">
        <v>6509</v>
      </c>
      <c r="B1024" t="s">
        <v>6510</v>
      </c>
      <c r="C1024" t="s">
        <v>6511</v>
      </c>
      <c r="D1024" t="s">
        <v>6512</v>
      </c>
      <c r="E1024">
        <v>10</v>
      </c>
      <c r="F1024">
        <v>9781479975464</v>
      </c>
      <c r="G1024" t="s">
        <v>6513</v>
      </c>
      <c r="H1024" t="s">
        <v>6</v>
      </c>
      <c r="I1024">
        <v>2015</v>
      </c>
      <c r="J1024" t="s">
        <v>6514</v>
      </c>
      <c r="K1024" t="s">
        <v>6</v>
      </c>
      <c r="L1024" t="s">
        <v>162</v>
      </c>
    </row>
    <row r="1025" spans="1:12" x14ac:dyDescent="0.35">
      <c r="A1025" t="s">
        <v>6515</v>
      </c>
      <c r="B1025" t="s">
        <v>6516</v>
      </c>
      <c r="C1025" t="s">
        <v>6517</v>
      </c>
      <c r="D1025" t="s">
        <v>6518</v>
      </c>
      <c r="E1025">
        <v>10</v>
      </c>
      <c r="F1025">
        <v>9780996683111</v>
      </c>
      <c r="G1025" t="s">
        <v>6519</v>
      </c>
      <c r="H1025" t="s">
        <v>6</v>
      </c>
      <c r="I1025">
        <v>2015</v>
      </c>
      <c r="J1025" t="s">
        <v>6520</v>
      </c>
      <c r="K1025" t="s">
        <v>6</v>
      </c>
      <c r="L1025" t="s">
        <v>162</v>
      </c>
    </row>
    <row r="1026" spans="1:12" x14ac:dyDescent="0.35">
      <c r="A1026" t="s">
        <v>6521</v>
      </c>
      <c r="B1026" t="s">
        <v>6522</v>
      </c>
      <c r="C1026" t="s">
        <v>6523</v>
      </c>
      <c r="D1026" t="s">
        <v>6524</v>
      </c>
      <c r="E1026">
        <v>7</v>
      </c>
      <c r="G1026" t="s">
        <v>534</v>
      </c>
      <c r="H1026" t="s">
        <v>6525</v>
      </c>
      <c r="I1026">
        <v>2016</v>
      </c>
      <c r="J1026" t="s">
        <v>6526</v>
      </c>
      <c r="K1026" t="s">
        <v>6</v>
      </c>
      <c r="L1026" t="s">
        <v>2157</v>
      </c>
    </row>
    <row r="1027" spans="1:12" x14ac:dyDescent="0.35">
      <c r="A1027" t="s">
        <v>6527</v>
      </c>
      <c r="B1027" t="s">
        <v>6528</v>
      </c>
      <c r="C1027" t="s">
        <v>6529</v>
      </c>
      <c r="D1027" t="s">
        <v>6530</v>
      </c>
      <c r="E1027">
        <v>10</v>
      </c>
      <c r="F1027">
        <v>9781538672082</v>
      </c>
      <c r="G1027" t="s">
        <v>6531</v>
      </c>
      <c r="H1027" t="s">
        <v>6532</v>
      </c>
      <c r="I1027">
        <v>2018</v>
      </c>
      <c r="J1027" t="s">
        <v>6533</v>
      </c>
      <c r="K1027" t="s">
        <v>6</v>
      </c>
      <c r="L1027" t="s">
        <v>147</v>
      </c>
    </row>
    <row r="1028" spans="1:12" x14ac:dyDescent="0.35">
      <c r="A1028" t="s">
        <v>6534</v>
      </c>
      <c r="B1028" t="s">
        <v>6535</v>
      </c>
      <c r="C1028" t="s">
        <v>6536</v>
      </c>
      <c r="D1028" t="s">
        <v>6537</v>
      </c>
      <c r="E1028">
        <v>10</v>
      </c>
      <c r="F1028">
        <v>9781728144627</v>
      </c>
      <c r="G1028" t="s">
        <v>6538</v>
      </c>
      <c r="H1028" t="s">
        <v>6539</v>
      </c>
      <c r="I1028">
        <v>2019</v>
      </c>
      <c r="J1028" t="s">
        <v>6540</v>
      </c>
      <c r="K1028" t="s">
        <v>6</v>
      </c>
      <c r="L1028" t="s">
        <v>162</v>
      </c>
    </row>
    <row r="1029" spans="1:12" x14ac:dyDescent="0.35">
      <c r="A1029" t="s">
        <v>6541</v>
      </c>
      <c r="B1029" t="s">
        <v>6542</v>
      </c>
      <c r="C1029" t="s">
        <v>6</v>
      </c>
      <c r="D1029" t="s">
        <v>6543</v>
      </c>
      <c r="E1029">
        <v>7</v>
      </c>
      <c r="G1029" t="s">
        <v>2272</v>
      </c>
      <c r="H1029" t="s">
        <v>6</v>
      </c>
      <c r="I1029">
        <v>2020</v>
      </c>
      <c r="J1029" t="s">
        <v>6544</v>
      </c>
      <c r="K1029" t="s">
        <v>6</v>
      </c>
      <c r="L1029" t="s">
        <v>217</v>
      </c>
    </row>
    <row r="1030" spans="1:12" x14ac:dyDescent="0.35">
      <c r="A1030" t="s">
        <v>6545</v>
      </c>
      <c r="B1030" t="s">
        <v>6546</v>
      </c>
      <c r="C1030" t="s">
        <v>6547</v>
      </c>
      <c r="D1030" t="s">
        <v>6548</v>
      </c>
      <c r="E1030">
        <v>7</v>
      </c>
      <c r="G1030" t="s">
        <v>3412</v>
      </c>
      <c r="H1030" t="s">
        <v>6549</v>
      </c>
      <c r="I1030">
        <v>2020</v>
      </c>
      <c r="J1030" t="s">
        <v>6550</v>
      </c>
      <c r="K1030" t="s">
        <v>6</v>
      </c>
      <c r="L1030" t="s">
        <v>147</v>
      </c>
    </row>
    <row r="1031" spans="1:12" x14ac:dyDescent="0.35">
      <c r="A1031" t="s">
        <v>6551</v>
      </c>
      <c r="B1031" t="s">
        <v>6552</v>
      </c>
      <c r="C1031" t="s">
        <v>6553</v>
      </c>
      <c r="D1031" t="s">
        <v>6554</v>
      </c>
      <c r="E1031">
        <v>7</v>
      </c>
      <c r="G1031" t="s">
        <v>2525</v>
      </c>
      <c r="H1031" t="s">
        <v>471</v>
      </c>
      <c r="I1031">
        <v>2021</v>
      </c>
      <c r="J1031" t="s">
        <v>6555</v>
      </c>
      <c r="K1031" t="s">
        <v>6</v>
      </c>
      <c r="L1031" t="s">
        <v>5441</v>
      </c>
    </row>
    <row r="1032" spans="1:12" x14ac:dyDescent="0.35">
      <c r="A1032" t="s">
        <v>6556</v>
      </c>
      <c r="B1032" t="s">
        <v>6557</v>
      </c>
      <c r="C1032" t="s">
        <v>6558</v>
      </c>
      <c r="D1032" t="s">
        <v>6559</v>
      </c>
      <c r="E1032">
        <v>10</v>
      </c>
      <c r="F1032">
        <v>9781577354314</v>
      </c>
      <c r="G1032" t="s">
        <v>6560</v>
      </c>
      <c r="H1032" t="s">
        <v>6561</v>
      </c>
      <c r="I1032">
        <v>2009</v>
      </c>
      <c r="J1032" t="s">
        <v>6562</v>
      </c>
      <c r="K1032" t="s">
        <v>6</v>
      </c>
      <c r="L1032" t="s">
        <v>155</v>
      </c>
    </row>
    <row r="1033" spans="1:12" x14ac:dyDescent="0.35">
      <c r="A1033" t="s">
        <v>6563</v>
      </c>
      <c r="B1033" t="s">
        <v>6564</v>
      </c>
      <c r="C1033" t="s">
        <v>6565</v>
      </c>
      <c r="D1033" t="s">
        <v>6566</v>
      </c>
      <c r="E1033">
        <v>10</v>
      </c>
      <c r="F1033">
        <v>9782905267788</v>
      </c>
      <c r="G1033" t="s">
        <v>496</v>
      </c>
      <c r="H1033" t="s">
        <v>6567</v>
      </c>
      <c r="I1033">
        <v>2011</v>
      </c>
      <c r="J1033" t="s">
        <v>6568</v>
      </c>
      <c r="K1033" t="s">
        <v>6</v>
      </c>
      <c r="L1033" t="s">
        <v>217</v>
      </c>
    </row>
    <row r="1034" spans="1:12" x14ac:dyDescent="0.35">
      <c r="A1034" t="s">
        <v>6569</v>
      </c>
      <c r="B1034" t="s">
        <v>6570</v>
      </c>
      <c r="C1034" t="s">
        <v>6571</v>
      </c>
      <c r="D1034" t="s">
        <v>6572</v>
      </c>
      <c r="E1034">
        <v>10</v>
      </c>
      <c r="G1034" t="s">
        <v>6573</v>
      </c>
      <c r="H1034" t="s">
        <v>6574</v>
      </c>
      <c r="I1034">
        <v>2011</v>
      </c>
      <c r="J1034" t="s">
        <v>6575</v>
      </c>
      <c r="K1034" t="s">
        <v>6</v>
      </c>
      <c r="L1034" t="s">
        <v>147</v>
      </c>
    </row>
    <row r="1035" spans="1:12" x14ac:dyDescent="0.35">
      <c r="A1035" t="s">
        <v>6576</v>
      </c>
      <c r="B1035" t="s">
        <v>6577</v>
      </c>
      <c r="C1035" t="s">
        <v>6578</v>
      </c>
      <c r="D1035" t="s">
        <v>6572</v>
      </c>
      <c r="E1035">
        <v>10</v>
      </c>
      <c r="F1035">
        <v>9781450308045</v>
      </c>
      <c r="G1035" t="s">
        <v>2878</v>
      </c>
      <c r="H1035" t="s">
        <v>6579</v>
      </c>
      <c r="I1035">
        <v>2011</v>
      </c>
      <c r="J1035" t="s">
        <v>6580</v>
      </c>
      <c r="K1035" t="s">
        <v>6</v>
      </c>
      <c r="L1035" t="s">
        <v>323</v>
      </c>
    </row>
    <row r="1036" spans="1:12" x14ac:dyDescent="0.35">
      <c r="A1036" t="s">
        <v>6581</v>
      </c>
      <c r="B1036" t="s">
        <v>6582</v>
      </c>
      <c r="C1036" t="s">
        <v>6583</v>
      </c>
      <c r="D1036" t="s">
        <v>6584</v>
      </c>
      <c r="E1036">
        <v>10</v>
      </c>
      <c r="F1036">
        <v>9781479919345</v>
      </c>
      <c r="G1036" t="s">
        <v>3954</v>
      </c>
      <c r="H1036" t="s">
        <v>6585</v>
      </c>
      <c r="I1036">
        <v>2015</v>
      </c>
      <c r="J1036" t="s">
        <v>6586</v>
      </c>
      <c r="K1036" t="s">
        <v>6</v>
      </c>
      <c r="L1036" t="s">
        <v>147</v>
      </c>
    </row>
    <row r="1037" spans="1:12" x14ac:dyDescent="0.35">
      <c r="A1037" t="s">
        <v>6587</v>
      </c>
      <c r="B1037" t="s">
        <v>6588</v>
      </c>
      <c r="C1037" t="s">
        <v>6589</v>
      </c>
      <c r="D1037" t="s">
        <v>6590</v>
      </c>
      <c r="E1037">
        <v>10</v>
      </c>
      <c r="F1037">
        <v>9789897584299</v>
      </c>
      <c r="G1037" t="s">
        <v>6591</v>
      </c>
      <c r="H1037" t="s">
        <v>6592</v>
      </c>
      <c r="I1037">
        <v>2020</v>
      </c>
      <c r="J1037" t="s">
        <v>6593</v>
      </c>
      <c r="K1037" t="s">
        <v>6</v>
      </c>
      <c r="L1037" t="s">
        <v>162</v>
      </c>
    </row>
    <row r="1038" spans="1:12" x14ac:dyDescent="0.35">
      <c r="A1038" t="s">
        <v>6594</v>
      </c>
      <c r="B1038" t="s">
        <v>6595</v>
      </c>
      <c r="C1038" t="s">
        <v>6596</v>
      </c>
      <c r="D1038" t="s">
        <v>6597</v>
      </c>
      <c r="E1038">
        <v>10</v>
      </c>
      <c r="F1038">
        <v>9781479958122</v>
      </c>
      <c r="G1038" t="s">
        <v>6598</v>
      </c>
      <c r="H1038" t="s">
        <v>1380</v>
      </c>
      <c r="I1038">
        <v>2015</v>
      </c>
      <c r="J1038" t="s">
        <v>6599</v>
      </c>
      <c r="K1038" t="s">
        <v>6</v>
      </c>
      <c r="L1038" t="s">
        <v>147</v>
      </c>
    </row>
    <row r="1039" spans="1:12" x14ac:dyDescent="0.35">
      <c r="A1039" t="s">
        <v>6600</v>
      </c>
      <c r="B1039" t="s">
        <v>6601</v>
      </c>
      <c r="C1039" t="s">
        <v>6602</v>
      </c>
      <c r="D1039" t="s">
        <v>6603</v>
      </c>
      <c r="E1039">
        <v>10</v>
      </c>
      <c r="F1039">
        <v>9781479908189</v>
      </c>
      <c r="G1039" t="s">
        <v>1678</v>
      </c>
      <c r="H1039" t="s">
        <v>6604</v>
      </c>
      <c r="I1039">
        <v>2013</v>
      </c>
      <c r="J1039" t="s">
        <v>6605</v>
      </c>
      <c r="K1039" t="s">
        <v>6</v>
      </c>
      <c r="L1039" t="s">
        <v>147</v>
      </c>
    </row>
    <row r="1040" spans="1:12" x14ac:dyDescent="0.35">
      <c r="A1040" t="s">
        <v>6606</v>
      </c>
      <c r="B1040" t="s">
        <v>6607</v>
      </c>
      <c r="C1040" t="s">
        <v>6608</v>
      </c>
      <c r="D1040" t="s">
        <v>6609</v>
      </c>
      <c r="E1040">
        <v>10</v>
      </c>
      <c r="G1040" t="s">
        <v>496</v>
      </c>
      <c r="H1040" t="s">
        <v>6610</v>
      </c>
      <c r="I1040">
        <v>2020</v>
      </c>
      <c r="J1040" t="s">
        <v>6611</v>
      </c>
      <c r="K1040" t="s">
        <v>6</v>
      </c>
      <c r="L1040" t="s">
        <v>162</v>
      </c>
    </row>
    <row r="1041" spans="1:12" x14ac:dyDescent="0.35">
      <c r="A1041" t="s">
        <v>6612</v>
      </c>
      <c r="B1041" t="s">
        <v>6613</v>
      </c>
      <c r="C1041" t="s">
        <v>6614</v>
      </c>
      <c r="D1041" t="s">
        <v>6615</v>
      </c>
      <c r="E1041">
        <v>10</v>
      </c>
      <c r="F1041">
        <v>9781629931395</v>
      </c>
      <c r="G1041" t="s">
        <v>6616</v>
      </c>
      <c r="H1041" t="s">
        <v>6617</v>
      </c>
      <c r="I1041">
        <v>2013</v>
      </c>
      <c r="J1041" t="s">
        <v>6618</v>
      </c>
      <c r="K1041" t="s">
        <v>6</v>
      </c>
      <c r="L1041" t="s">
        <v>162</v>
      </c>
    </row>
    <row r="1042" spans="1:12" x14ac:dyDescent="0.35">
      <c r="A1042" t="s">
        <v>6619</v>
      </c>
      <c r="B1042" t="s">
        <v>6620</v>
      </c>
      <c r="C1042" t="s">
        <v>6621</v>
      </c>
      <c r="D1042" t="s">
        <v>6622</v>
      </c>
      <c r="E1042">
        <v>7</v>
      </c>
      <c r="F1042">
        <v>9783319762692</v>
      </c>
      <c r="G1042" t="s">
        <v>152</v>
      </c>
      <c r="H1042" t="s">
        <v>6623</v>
      </c>
      <c r="I1042">
        <v>2018</v>
      </c>
      <c r="J1042" t="s">
        <v>6624</v>
      </c>
      <c r="K1042" t="s">
        <v>6</v>
      </c>
      <c r="L1042" t="s">
        <v>162</v>
      </c>
    </row>
    <row r="1043" spans="1:12" x14ac:dyDescent="0.35">
      <c r="A1043" t="s">
        <v>6625</v>
      </c>
      <c r="B1043" t="s">
        <v>6626</v>
      </c>
      <c r="C1043" t="s">
        <v>6627</v>
      </c>
      <c r="D1043" t="s">
        <v>6628</v>
      </c>
      <c r="E1043">
        <v>10</v>
      </c>
      <c r="F1043">
        <v>9781479938247</v>
      </c>
      <c r="G1043" t="s">
        <v>6629</v>
      </c>
      <c r="H1043" t="s">
        <v>6630</v>
      </c>
      <c r="I1043">
        <v>2014</v>
      </c>
      <c r="J1043" t="s">
        <v>6631</v>
      </c>
      <c r="K1043" t="s">
        <v>6</v>
      </c>
      <c r="L1043" t="s">
        <v>155</v>
      </c>
    </row>
    <row r="1044" spans="1:12" x14ac:dyDescent="0.35">
      <c r="A1044" t="s">
        <v>6632</v>
      </c>
      <c r="B1044" t="s">
        <v>6633</v>
      </c>
      <c r="C1044" t="s">
        <v>6634</v>
      </c>
      <c r="D1044" t="s">
        <v>6635</v>
      </c>
      <c r="E1044">
        <v>10</v>
      </c>
      <c r="F1044">
        <v>9781728117645</v>
      </c>
      <c r="G1044" t="s">
        <v>6636</v>
      </c>
      <c r="H1044" t="s">
        <v>6637</v>
      </c>
      <c r="I1044">
        <v>2019</v>
      </c>
      <c r="J1044" t="s">
        <v>6638</v>
      </c>
      <c r="K1044" t="s">
        <v>6</v>
      </c>
      <c r="L1044" t="s">
        <v>217</v>
      </c>
    </row>
    <row r="1045" spans="1:12" x14ac:dyDescent="0.35">
      <c r="A1045" t="s">
        <v>6639</v>
      </c>
      <c r="B1045" t="s">
        <v>6640</v>
      </c>
      <c r="C1045" t="s">
        <v>6641</v>
      </c>
      <c r="D1045" t="s">
        <v>6642</v>
      </c>
      <c r="E1045">
        <v>10</v>
      </c>
      <c r="F1045">
        <v>9781538677698</v>
      </c>
      <c r="G1045" t="s">
        <v>388</v>
      </c>
      <c r="H1045" t="s">
        <v>6643</v>
      </c>
      <c r="I1045">
        <v>2019</v>
      </c>
      <c r="J1045" t="s">
        <v>6644</v>
      </c>
      <c r="K1045" t="s">
        <v>6</v>
      </c>
      <c r="L1045" t="s">
        <v>147</v>
      </c>
    </row>
    <row r="1046" spans="1:12" x14ac:dyDescent="0.35">
      <c r="A1046" t="s">
        <v>6645</v>
      </c>
      <c r="B1046" t="s">
        <v>6646</v>
      </c>
      <c r="C1046" t="s">
        <v>6647</v>
      </c>
      <c r="D1046" t="s">
        <v>6648</v>
      </c>
      <c r="E1046">
        <v>7</v>
      </c>
      <c r="G1046" t="s">
        <v>144</v>
      </c>
      <c r="H1046" t="s">
        <v>6649</v>
      </c>
      <c r="I1046">
        <v>2015</v>
      </c>
      <c r="J1046" t="s">
        <v>6650</v>
      </c>
      <c r="K1046" t="s">
        <v>6</v>
      </c>
      <c r="L1046" t="s">
        <v>1539</v>
      </c>
    </row>
    <row r="1047" spans="1:12" x14ac:dyDescent="0.35">
      <c r="A1047" t="s">
        <v>6651</v>
      </c>
      <c r="B1047" t="s">
        <v>6652</v>
      </c>
      <c r="C1047" t="s">
        <v>6653</v>
      </c>
      <c r="D1047" t="s">
        <v>6654</v>
      </c>
      <c r="E1047">
        <v>10</v>
      </c>
      <c r="F1047">
        <v>9781450372176</v>
      </c>
      <c r="G1047" t="s">
        <v>194</v>
      </c>
      <c r="H1047" t="s">
        <v>6</v>
      </c>
      <c r="I1047">
        <v>2019</v>
      </c>
      <c r="J1047" t="s">
        <v>6655</v>
      </c>
      <c r="K1047" t="s">
        <v>6</v>
      </c>
      <c r="L1047" t="s">
        <v>162</v>
      </c>
    </row>
    <row r="1048" spans="1:12" x14ac:dyDescent="0.35">
      <c r="A1048" t="s">
        <v>6656</v>
      </c>
      <c r="B1048" t="s">
        <v>6657</v>
      </c>
      <c r="C1048" t="s">
        <v>6658</v>
      </c>
      <c r="D1048" t="s">
        <v>6659</v>
      </c>
      <c r="E1048">
        <v>10</v>
      </c>
      <c r="F1048">
        <v>9781450371582</v>
      </c>
      <c r="G1048" t="s">
        <v>194</v>
      </c>
      <c r="H1048" t="s">
        <v>6</v>
      </c>
      <c r="I1048">
        <v>2019</v>
      </c>
      <c r="J1048" t="s">
        <v>6660</v>
      </c>
      <c r="K1048" t="s">
        <v>6</v>
      </c>
      <c r="L1048" t="s">
        <v>162</v>
      </c>
    </row>
    <row r="1049" spans="1:12" x14ac:dyDescent="0.35">
      <c r="A1049" t="s">
        <v>6661</v>
      </c>
      <c r="B1049" t="s">
        <v>6662</v>
      </c>
      <c r="C1049" t="s">
        <v>6663</v>
      </c>
      <c r="D1049" t="s">
        <v>6664</v>
      </c>
      <c r="E1049">
        <v>10</v>
      </c>
      <c r="F1049">
        <v>9780692895641</v>
      </c>
      <c r="G1049" t="s">
        <v>6665</v>
      </c>
      <c r="H1049" t="s">
        <v>6</v>
      </c>
      <c r="I1049">
        <v>2017</v>
      </c>
      <c r="J1049" t="s">
        <v>6666</v>
      </c>
      <c r="K1049" t="s">
        <v>6</v>
      </c>
      <c r="L1049" t="s">
        <v>256</v>
      </c>
    </row>
    <row r="1050" spans="1:12" x14ac:dyDescent="0.35">
      <c r="A1050" t="s">
        <v>6667</v>
      </c>
      <c r="B1050" t="s">
        <v>6668</v>
      </c>
      <c r="C1050" t="s">
        <v>6669</v>
      </c>
      <c r="D1050" t="s">
        <v>6670</v>
      </c>
      <c r="E1050">
        <v>10</v>
      </c>
      <c r="F1050">
        <v>9781538654576</v>
      </c>
      <c r="G1050" t="s">
        <v>6671</v>
      </c>
      <c r="H1050" t="s">
        <v>6672</v>
      </c>
      <c r="I1050">
        <v>2019</v>
      </c>
      <c r="J1050" t="s">
        <v>6673</v>
      </c>
      <c r="K1050" t="s">
        <v>6</v>
      </c>
      <c r="L1050" t="s">
        <v>162</v>
      </c>
    </row>
    <row r="1051" spans="1:12" x14ac:dyDescent="0.35">
      <c r="A1051" t="s">
        <v>6674</v>
      </c>
      <c r="B1051" t="s">
        <v>6675</v>
      </c>
      <c r="C1051" t="s">
        <v>6676</v>
      </c>
      <c r="D1051" t="s">
        <v>6677</v>
      </c>
      <c r="E1051">
        <v>10</v>
      </c>
      <c r="F1051">
        <v>9781728134604</v>
      </c>
      <c r="G1051" t="s">
        <v>6678</v>
      </c>
      <c r="H1051" t="s">
        <v>145</v>
      </c>
      <c r="I1051">
        <v>2019</v>
      </c>
      <c r="J1051" t="s">
        <v>6679</v>
      </c>
      <c r="K1051" t="s">
        <v>6</v>
      </c>
      <c r="L1051" t="s">
        <v>217</v>
      </c>
    </row>
    <row r="1052" spans="1:12" x14ac:dyDescent="0.35">
      <c r="A1052" t="s">
        <v>6680</v>
      </c>
      <c r="B1052" t="s">
        <v>6681</v>
      </c>
      <c r="C1052" t="s">
        <v>6682</v>
      </c>
      <c r="D1052" t="s">
        <v>6683</v>
      </c>
      <c r="E1052">
        <v>7</v>
      </c>
      <c r="G1052" t="s">
        <v>6684</v>
      </c>
      <c r="H1052" t="s">
        <v>6685</v>
      </c>
      <c r="I1052">
        <v>2012</v>
      </c>
      <c r="J1052" t="s">
        <v>6686</v>
      </c>
      <c r="K1052" t="s">
        <v>6</v>
      </c>
      <c r="L1052" t="s">
        <v>155</v>
      </c>
    </row>
    <row r="1053" spans="1:12" x14ac:dyDescent="0.35">
      <c r="A1053" t="s">
        <v>6687</v>
      </c>
      <c r="B1053" t="s">
        <v>6688</v>
      </c>
      <c r="C1053" t="s">
        <v>6689</v>
      </c>
      <c r="D1053" t="s">
        <v>6690</v>
      </c>
      <c r="E1053">
        <v>10</v>
      </c>
      <c r="F1053">
        <v>9781450372176</v>
      </c>
      <c r="G1053" t="s">
        <v>194</v>
      </c>
      <c r="H1053" t="s">
        <v>6</v>
      </c>
      <c r="I1053">
        <v>2019</v>
      </c>
      <c r="J1053" t="s">
        <v>6691</v>
      </c>
      <c r="K1053" t="s">
        <v>6</v>
      </c>
      <c r="L1053" t="s">
        <v>162</v>
      </c>
    </row>
    <row r="1054" spans="1:12" x14ac:dyDescent="0.35">
      <c r="A1054" t="s">
        <v>6692</v>
      </c>
      <c r="B1054" t="s">
        <v>6693</v>
      </c>
      <c r="C1054" t="s">
        <v>6694</v>
      </c>
      <c r="D1054" t="s">
        <v>6695</v>
      </c>
      <c r="E1054">
        <v>10</v>
      </c>
      <c r="F1054">
        <v>9781910309551</v>
      </c>
      <c r="G1054" t="s">
        <v>452</v>
      </c>
      <c r="H1054" t="s">
        <v>6696</v>
      </c>
      <c r="I1054">
        <v>2014</v>
      </c>
      <c r="J1054" t="s">
        <v>6697</v>
      </c>
      <c r="K1054" t="s">
        <v>6</v>
      </c>
      <c r="L1054" t="s">
        <v>147</v>
      </c>
    </row>
    <row r="1055" spans="1:12" x14ac:dyDescent="0.35">
      <c r="A1055" t="s">
        <v>6698</v>
      </c>
      <c r="B1055" t="s">
        <v>6699</v>
      </c>
      <c r="C1055" t="s">
        <v>6700</v>
      </c>
      <c r="D1055" t="s">
        <v>6701</v>
      </c>
      <c r="E1055">
        <v>7</v>
      </c>
      <c r="G1055" t="s">
        <v>144</v>
      </c>
      <c r="H1055" t="s">
        <v>1354</v>
      </c>
      <c r="I1055">
        <v>2015</v>
      </c>
      <c r="J1055" t="s">
        <v>6702</v>
      </c>
      <c r="K1055" t="s">
        <v>6</v>
      </c>
      <c r="L1055" t="s">
        <v>5023</v>
      </c>
    </row>
    <row r="1056" spans="1:12" x14ac:dyDescent="0.35">
      <c r="A1056" t="s">
        <v>6703</v>
      </c>
      <c r="B1056" t="s">
        <v>6704</v>
      </c>
      <c r="C1056" t="s">
        <v>6705</v>
      </c>
      <c r="D1056" t="s">
        <v>6706</v>
      </c>
      <c r="E1056">
        <v>10</v>
      </c>
      <c r="F1056">
        <v>9781467350815</v>
      </c>
      <c r="G1056" t="s">
        <v>6707</v>
      </c>
      <c r="H1056" t="s">
        <v>6708</v>
      </c>
      <c r="I1056">
        <v>2012</v>
      </c>
      <c r="J1056" t="s">
        <v>6709</v>
      </c>
      <c r="K1056" t="s">
        <v>6</v>
      </c>
      <c r="L1056" t="s">
        <v>473</v>
      </c>
    </row>
    <row r="1057" spans="1:12" x14ac:dyDescent="0.35">
      <c r="A1057" t="s">
        <v>6710</v>
      </c>
      <c r="B1057" t="s">
        <v>6711</v>
      </c>
      <c r="C1057" t="s">
        <v>6712</v>
      </c>
      <c r="D1057" t="s">
        <v>6713</v>
      </c>
      <c r="E1057">
        <v>10</v>
      </c>
      <c r="F1057">
        <v>9781450372176</v>
      </c>
      <c r="G1057" t="s">
        <v>194</v>
      </c>
      <c r="H1057" t="s">
        <v>6</v>
      </c>
      <c r="I1057">
        <v>2019</v>
      </c>
      <c r="J1057" t="s">
        <v>6714</v>
      </c>
      <c r="K1057" t="s">
        <v>6</v>
      </c>
      <c r="L1057" t="s">
        <v>217</v>
      </c>
    </row>
    <row r="1058" spans="1:12" x14ac:dyDescent="0.35">
      <c r="A1058" t="s">
        <v>6715</v>
      </c>
      <c r="B1058" t="s">
        <v>6716</v>
      </c>
      <c r="C1058" t="s">
        <v>6717</v>
      </c>
      <c r="D1058" t="s">
        <v>6718</v>
      </c>
      <c r="E1058">
        <v>10</v>
      </c>
      <c r="F1058">
        <v>9789077381748</v>
      </c>
      <c r="G1058" t="s">
        <v>2299</v>
      </c>
      <c r="H1058" t="s">
        <v>6719</v>
      </c>
      <c r="I1058">
        <v>2012</v>
      </c>
      <c r="J1058" t="s">
        <v>6720</v>
      </c>
      <c r="K1058" t="s">
        <v>6</v>
      </c>
      <c r="L1058" t="s">
        <v>162</v>
      </c>
    </row>
    <row r="1059" spans="1:12" x14ac:dyDescent="0.35">
      <c r="A1059" t="s">
        <v>6721</v>
      </c>
      <c r="B1059" t="s">
        <v>6722</v>
      </c>
      <c r="C1059" t="s">
        <v>6723</v>
      </c>
      <c r="D1059" t="s">
        <v>6724</v>
      </c>
      <c r="E1059">
        <v>10</v>
      </c>
      <c r="F1059">
        <v>9781467355308</v>
      </c>
      <c r="G1059" t="s">
        <v>6725</v>
      </c>
      <c r="H1059" t="s">
        <v>6726</v>
      </c>
      <c r="I1059">
        <v>2012</v>
      </c>
      <c r="J1059" t="s">
        <v>6727</v>
      </c>
      <c r="K1059" t="s">
        <v>6</v>
      </c>
      <c r="L1059" t="s">
        <v>217</v>
      </c>
    </row>
    <row r="1060" spans="1:12" x14ac:dyDescent="0.35">
      <c r="A1060" t="s">
        <v>6728</v>
      </c>
      <c r="B1060" t="s">
        <v>6729</v>
      </c>
      <c r="C1060" t="s">
        <v>6730</v>
      </c>
      <c r="D1060" t="s">
        <v>6731</v>
      </c>
      <c r="E1060">
        <v>7</v>
      </c>
      <c r="F1060">
        <v>9783642335419</v>
      </c>
      <c r="G1060" t="s">
        <v>152</v>
      </c>
      <c r="H1060" t="s">
        <v>6732</v>
      </c>
      <c r="I1060">
        <v>2012</v>
      </c>
      <c r="J1060" t="s">
        <v>6733</v>
      </c>
      <c r="K1060" t="s">
        <v>6</v>
      </c>
      <c r="L1060" t="s">
        <v>2352</v>
      </c>
    </row>
    <row r="1061" spans="1:12" x14ac:dyDescent="0.35">
      <c r="A1061" t="s">
        <v>6734</v>
      </c>
      <c r="B1061" t="s">
        <v>6735</v>
      </c>
      <c r="C1061" t="s">
        <v>6736</v>
      </c>
      <c r="D1061" t="s">
        <v>6737</v>
      </c>
      <c r="E1061">
        <v>10</v>
      </c>
      <c r="F1061">
        <v>9781467317689</v>
      </c>
      <c r="G1061" t="s">
        <v>3152</v>
      </c>
      <c r="H1061" t="s">
        <v>6738</v>
      </c>
      <c r="I1061">
        <v>2012</v>
      </c>
      <c r="J1061" t="s">
        <v>6739</v>
      </c>
      <c r="K1061" t="s">
        <v>6</v>
      </c>
      <c r="L1061" t="s">
        <v>176</v>
      </c>
    </row>
    <row r="1062" spans="1:12" x14ac:dyDescent="0.35">
      <c r="A1062" t="s">
        <v>6740</v>
      </c>
      <c r="B1062" t="s">
        <v>6741</v>
      </c>
      <c r="C1062" t="s">
        <v>6742</v>
      </c>
      <c r="D1062" t="s">
        <v>6743</v>
      </c>
      <c r="E1062">
        <v>10</v>
      </c>
      <c r="F1062">
        <v>9781509006793</v>
      </c>
      <c r="G1062" t="s">
        <v>6744</v>
      </c>
      <c r="H1062" t="s">
        <v>6745</v>
      </c>
      <c r="I1062">
        <v>2016</v>
      </c>
      <c r="J1062" t="s">
        <v>6746</v>
      </c>
      <c r="K1062" t="s">
        <v>6</v>
      </c>
      <c r="L1062" t="s">
        <v>147</v>
      </c>
    </row>
    <row r="1063" spans="1:12" x14ac:dyDescent="0.35">
      <c r="A1063" t="s">
        <v>6747</v>
      </c>
      <c r="B1063" t="s">
        <v>6748</v>
      </c>
      <c r="C1063" t="s">
        <v>6749</v>
      </c>
      <c r="D1063" t="s">
        <v>6750</v>
      </c>
      <c r="E1063">
        <v>7</v>
      </c>
      <c r="F1063">
        <v>9783319470627</v>
      </c>
      <c r="G1063" t="s">
        <v>3009</v>
      </c>
      <c r="H1063" t="s">
        <v>6751</v>
      </c>
      <c r="I1063">
        <v>2016</v>
      </c>
      <c r="J1063" t="s">
        <v>6752</v>
      </c>
      <c r="K1063" t="s">
        <v>6</v>
      </c>
      <c r="L1063" t="s">
        <v>162</v>
      </c>
    </row>
    <row r="1064" spans="1:12" x14ac:dyDescent="0.35">
      <c r="A1064" t="s">
        <v>6753</v>
      </c>
      <c r="B1064" t="s">
        <v>6754</v>
      </c>
      <c r="C1064" t="s">
        <v>6755</v>
      </c>
      <c r="D1064" t="s">
        <v>6756</v>
      </c>
      <c r="E1064">
        <v>7</v>
      </c>
      <c r="F1064">
        <v>9783030329648</v>
      </c>
      <c r="G1064" t="s">
        <v>866</v>
      </c>
      <c r="H1064" t="s">
        <v>6757</v>
      </c>
      <c r="I1064">
        <v>2019</v>
      </c>
      <c r="J1064" t="s">
        <v>6758</v>
      </c>
      <c r="K1064" t="s">
        <v>6</v>
      </c>
      <c r="L1064" t="s">
        <v>162</v>
      </c>
    </row>
    <row r="1065" spans="1:12" x14ac:dyDescent="0.35">
      <c r="A1065" t="s">
        <v>6759</v>
      </c>
      <c r="B1065" t="s">
        <v>6760</v>
      </c>
      <c r="C1065" t="s">
        <v>6</v>
      </c>
      <c r="D1065" t="s">
        <v>6761</v>
      </c>
      <c r="E1065">
        <v>7</v>
      </c>
      <c r="G1065" t="s">
        <v>3671</v>
      </c>
      <c r="H1065" t="s">
        <v>6762</v>
      </c>
      <c r="I1065">
        <v>2020</v>
      </c>
      <c r="J1065" t="s">
        <v>6763</v>
      </c>
      <c r="K1065" t="s">
        <v>6</v>
      </c>
      <c r="L1065" t="s">
        <v>283</v>
      </c>
    </row>
    <row r="1066" spans="1:12" x14ac:dyDescent="0.35">
      <c r="A1066" t="s">
        <v>6764</v>
      </c>
      <c r="B1066" t="s">
        <v>6765</v>
      </c>
      <c r="C1066" t="s">
        <v>6766</v>
      </c>
      <c r="D1066" t="s">
        <v>6767</v>
      </c>
      <c r="E1066">
        <v>7</v>
      </c>
      <c r="G1066" t="s">
        <v>6768</v>
      </c>
      <c r="H1066" t="s">
        <v>6769</v>
      </c>
      <c r="I1066">
        <v>2013</v>
      </c>
      <c r="J1066" t="s">
        <v>6770</v>
      </c>
      <c r="K1066" t="s">
        <v>6</v>
      </c>
      <c r="L1066" t="s">
        <v>2157</v>
      </c>
    </row>
    <row r="1067" spans="1:12" x14ac:dyDescent="0.35">
      <c r="A1067" t="s">
        <v>6771</v>
      </c>
      <c r="B1067" t="s">
        <v>6772</v>
      </c>
      <c r="C1067" t="s">
        <v>6773</v>
      </c>
      <c r="D1067" t="s">
        <v>6774</v>
      </c>
      <c r="E1067">
        <v>10</v>
      </c>
      <c r="F1067">
        <v>9781450324557</v>
      </c>
      <c r="G1067" t="s">
        <v>308</v>
      </c>
      <c r="H1067" t="s">
        <v>6775</v>
      </c>
      <c r="I1067">
        <v>2013</v>
      </c>
      <c r="J1067" t="s">
        <v>6776</v>
      </c>
      <c r="K1067" t="s">
        <v>6</v>
      </c>
      <c r="L1067" t="s">
        <v>1120</v>
      </c>
    </row>
    <row r="1068" spans="1:12" x14ac:dyDescent="0.35">
      <c r="A1068" t="s">
        <v>6777</v>
      </c>
      <c r="B1068" t="s">
        <v>6778</v>
      </c>
      <c r="C1068" t="s">
        <v>6779</v>
      </c>
      <c r="D1068" t="s">
        <v>6780</v>
      </c>
      <c r="E1068">
        <v>10</v>
      </c>
      <c r="F1068">
        <v>9781728181790</v>
      </c>
      <c r="G1068" t="s">
        <v>6781</v>
      </c>
      <c r="H1068" t="s">
        <v>6782</v>
      </c>
      <c r="I1068">
        <v>2020</v>
      </c>
      <c r="J1068" t="s">
        <v>6783</v>
      </c>
      <c r="K1068" t="s">
        <v>6</v>
      </c>
      <c r="L1068" t="s">
        <v>217</v>
      </c>
    </row>
    <row r="1069" spans="1:12" x14ac:dyDescent="0.35">
      <c r="A1069" t="s">
        <v>6784</v>
      </c>
      <c r="B1069" t="s">
        <v>6785</v>
      </c>
      <c r="C1069" t="s">
        <v>6786</v>
      </c>
      <c r="D1069" t="s">
        <v>6787</v>
      </c>
      <c r="E1069">
        <v>10</v>
      </c>
      <c r="F1069">
        <v>9781450388931</v>
      </c>
      <c r="G1069" t="s">
        <v>194</v>
      </c>
      <c r="H1069" t="s">
        <v>4681</v>
      </c>
      <c r="I1069">
        <v>2020</v>
      </c>
      <c r="J1069" t="s">
        <v>6788</v>
      </c>
      <c r="K1069" t="s">
        <v>6</v>
      </c>
      <c r="L1069" t="s">
        <v>162</v>
      </c>
    </row>
    <row r="1070" spans="1:12" x14ac:dyDescent="0.35">
      <c r="A1070" t="s">
        <v>6789</v>
      </c>
      <c r="B1070" t="s">
        <v>6790</v>
      </c>
      <c r="C1070" t="s">
        <v>6791</v>
      </c>
      <c r="D1070" t="s">
        <v>6792</v>
      </c>
      <c r="E1070">
        <v>10</v>
      </c>
      <c r="F1070">
        <v>9781450380966</v>
      </c>
      <c r="G1070" t="s">
        <v>1310</v>
      </c>
      <c r="H1070" t="s">
        <v>6</v>
      </c>
      <c r="I1070">
        <v>2021</v>
      </c>
      <c r="J1070" t="s">
        <v>6793</v>
      </c>
      <c r="K1070" t="s">
        <v>6</v>
      </c>
      <c r="L1070" t="s">
        <v>162</v>
      </c>
    </row>
    <row r="1071" spans="1:12" x14ac:dyDescent="0.35">
      <c r="A1071" t="s">
        <v>6794</v>
      </c>
      <c r="B1071" t="s">
        <v>6795</v>
      </c>
      <c r="C1071" t="s">
        <v>6796</v>
      </c>
      <c r="D1071" t="s">
        <v>6797</v>
      </c>
      <c r="E1071">
        <v>7</v>
      </c>
      <c r="G1071" t="s">
        <v>144</v>
      </c>
      <c r="H1071" t="s">
        <v>6798</v>
      </c>
      <c r="I1071">
        <v>2015</v>
      </c>
      <c r="J1071" t="s">
        <v>6799</v>
      </c>
      <c r="K1071" t="s">
        <v>6</v>
      </c>
      <c r="L1071" t="s">
        <v>176</v>
      </c>
    </row>
    <row r="1072" spans="1:12" x14ac:dyDescent="0.35">
      <c r="A1072" t="s">
        <v>6800</v>
      </c>
      <c r="B1072" t="s">
        <v>6801</v>
      </c>
      <c r="C1072" t="s">
        <v>6802</v>
      </c>
      <c r="D1072" t="s">
        <v>6803</v>
      </c>
      <c r="E1072">
        <v>10</v>
      </c>
      <c r="G1072" t="s">
        <v>496</v>
      </c>
      <c r="H1072" t="s">
        <v>6</v>
      </c>
      <c r="I1072">
        <v>2009</v>
      </c>
      <c r="J1072" t="s">
        <v>6804</v>
      </c>
      <c r="K1072" t="s">
        <v>6</v>
      </c>
      <c r="L1072" t="s">
        <v>162</v>
      </c>
    </row>
    <row r="1073" spans="1:12" x14ac:dyDescent="0.35">
      <c r="A1073" t="s">
        <v>6805</v>
      </c>
      <c r="B1073" t="s">
        <v>6806</v>
      </c>
      <c r="C1073" t="s">
        <v>6</v>
      </c>
      <c r="D1073" t="s">
        <v>6807</v>
      </c>
      <c r="E1073">
        <v>7</v>
      </c>
      <c r="G1073" t="s">
        <v>6808</v>
      </c>
      <c r="H1073" t="s">
        <v>6809</v>
      </c>
      <c r="I1073">
        <v>2020</v>
      </c>
      <c r="J1073" t="s">
        <v>6810</v>
      </c>
      <c r="K1073" t="s">
        <v>6</v>
      </c>
      <c r="L1073" t="s">
        <v>217</v>
      </c>
    </row>
    <row r="1074" spans="1:12" x14ac:dyDescent="0.35">
      <c r="A1074" t="s">
        <v>6811</v>
      </c>
      <c r="B1074" t="s">
        <v>6812</v>
      </c>
      <c r="C1074" t="s">
        <v>6813</v>
      </c>
      <c r="D1074" t="s">
        <v>6814</v>
      </c>
      <c r="E1074">
        <v>7</v>
      </c>
      <c r="G1074" t="s">
        <v>6815</v>
      </c>
      <c r="H1074" t="s">
        <v>6816</v>
      </c>
      <c r="I1074">
        <v>2009</v>
      </c>
      <c r="J1074" t="s">
        <v>6817</v>
      </c>
      <c r="K1074" t="s">
        <v>6</v>
      </c>
      <c r="L1074" t="s">
        <v>162</v>
      </c>
    </row>
    <row r="1075" spans="1:12" x14ac:dyDescent="0.35">
      <c r="A1075" t="s">
        <v>6818</v>
      </c>
      <c r="B1075" t="s">
        <v>6819</v>
      </c>
      <c r="C1075" t="s">
        <v>6820</v>
      </c>
      <c r="D1075" t="s">
        <v>6821</v>
      </c>
      <c r="E1075">
        <v>7</v>
      </c>
      <c r="G1075" t="s">
        <v>1510</v>
      </c>
      <c r="H1075" t="s">
        <v>6822</v>
      </c>
      <c r="I1075">
        <v>2015</v>
      </c>
      <c r="J1075" t="s">
        <v>6823</v>
      </c>
      <c r="K1075" t="s">
        <v>6</v>
      </c>
      <c r="L1075" t="s">
        <v>4202</v>
      </c>
    </row>
    <row r="1076" spans="1:12" x14ac:dyDescent="0.35">
      <c r="A1076" t="s">
        <v>6824</v>
      </c>
      <c r="B1076" t="s">
        <v>6825</v>
      </c>
      <c r="C1076" t="s">
        <v>6</v>
      </c>
      <c r="D1076" t="s">
        <v>6826</v>
      </c>
      <c r="E1076">
        <v>7</v>
      </c>
      <c r="G1076" t="s">
        <v>879</v>
      </c>
      <c r="H1076" t="s">
        <v>6827</v>
      </c>
      <c r="I1076">
        <v>2015</v>
      </c>
      <c r="J1076" t="s">
        <v>6828</v>
      </c>
      <c r="K1076" t="s">
        <v>6</v>
      </c>
      <c r="L1076" t="s">
        <v>147</v>
      </c>
    </row>
    <row r="1077" spans="1:12" x14ac:dyDescent="0.35">
      <c r="A1077" t="s">
        <v>6829</v>
      </c>
      <c r="B1077" t="s">
        <v>6830</v>
      </c>
      <c r="C1077" t="s">
        <v>6831</v>
      </c>
      <c r="D1077" t="s">
        <v>6832</v>
      </c>
      <c r="E1077">
        <v>10</v>
      </c>
      <c r="F1077">
        <v>9781509057788</v>
      </c>
      <c r="G1077" t="s">
        <v>6833</v>
      </c>
      <c r="H1077" t="s">
        <v>6</v>
      </c>
      <c r="I1077">
        <v>2017</v>
      </c>
      <c r="J1077" t="s">
        <v>6834</v>
      </c>
      <c r="K1077" t="s">
        <v>6</v>
      </c>
      <c r="L1077" t="s">
        <v>155</v>
      </c>
    </row>
    <row r="1078" spans="1:12" x14ac:dyDescent="0.35">
      <c r="A1078" t="s">
        <v>6835</v>
      </c>
      <c r="B1078" t="s">
        <v>6836</v>
      </c>
      <c r="C1078" t="s">
        <v>6837</v>
      </c>
      <c r="D1078" t="s">
        <v>6838</v>
      </c>
      <c r="E1078">
        <v>10</v>
      </c>
      <c r="G1078" t="s">
        <v>6839</v>
      </c>
      <c r="H1078" t="s">
        <v>6840</v>
      </c>
      <c r="I1078">
        <v>2011</v>
      </c>
      <c r="J1078" t="s">
        <v>6841</v>
      </c>
      <c r="K1078" t="s">
        <v>6</v>
      </c>
      <c r="L1078" t="s">
        <v>323</v>
      </c>
    </row>
    <row r="1079" spans="1:12" x14ac:dyDescent="0.35">
      <c r="A1079" t="s">
        <v>6842</v>
      </c>
      <c r="B1079" t="s">
        <v>6843</v>
      </c>
      <c r="C1079" t="s">
        <v>6844</v>
      </c>
      <c r="D1079" t="s">
        <v>6845</v>
      </c>
      <c r="E1079">
        <v>10</v>
      </c>
      <c r="F1079">
        <v>9789897582981</v>
      </c>
      <c r="G1079" t="s">
        <v>6846</v>
      </c>
      <c r="H1079" t="s">
        <v>6847</v>
      </c>
      <c r="I1079">
        <v>2018</v>
      </c>
      <c r="J1079" t="s">
        <v>6848</v>
      </c>
      <c r="K1079" t="s">
        <v>6</v>
      </c>
      <c r="L1079" t="s">
        <v>217</v>
      </c>
    </row>
    <row r="1080" spans="1:12" x14ac:dyDescent="0.35">
      <c r="A1080" t="s">
        <v>6849</v>
      </c>
      <c r="B1080" t="s">
        <v>6850</v>
      </c>
      <c r="C1080" t="s">
        <v>6851</v>
      </c>
      <c r="D1080" t="s">
        <v>6852</v>
      </c>
      <c r="E1080">
        <v>7</v>
      </c>
      <c r="F1080">
        <v>9783030235215</v>
      </c>
      <c r="G1080" t="s">
        <v>866</v>
      </c>
      <c r="H1080" t="s">
        <v>1895</v>
      </c>
      <c r="I1080">
        <v>2019</v>
      </c>
      <c r="J1080" t="s">
        <v>6853</v>
      </c>
      <c r="K1080" t="s">
        <v>6</v>
      </c>
      <c r="L1080" t="s">
        <v>162</v>
      </c>
    </row>
    <row r="1081" spans="1:12" x14ac:dyDescent="0.35">
      <c r="A1081" t="s">
        <v>6854</v>
      </c>
      <c r="B1081" t="s">
        <v>6855</v>
      </c>
      <c r="C1081" t="s">
        <v>6856</v>
      </c>
      <c r="D1081" t="s">
        <v>6857</v>
      </c>
      <c r="E1081">
        <v>10</v>
      </c>
      <c r="F1081">
        <v>9781910309551</v>
      </c>
      <c r="G1081" t="s">
        <v>452</v>
      </c>
      <c r="H1081" t="s">
        <v>6858</v>
      </c>
      <c r="I1081">
        <v>2014</v>
      </c>
      <c r="J1081" t="s">
        <v>6859</v>
      </c>
      <c r="K1081" t="s">
        <v>6</v>
      </c>
      <c r="L1081" t="s">
        <v>1120</v>
      </c>
    </row>
    <row r="1082" spans="1:12" x14ac:dyDescent="0.35">
      <c r="A1082" t="s">
        <v>6860</v>
      </c>
      <c r="B1082" t="s">
        <v>6861</v>
      </c>
      <c r="C1082" t="s">
        <v>6</v>
      </c>
      <c r="D1082" t="s">
        <v>6862</v>
      </c>
      <c r="E1082">
        <v>7</v>
      </c>
      <c r="G1082" t="s">
        <v>6863</v>
      </c>
      <c r="H1082" t="s">
        <v>6864</v>
      </c>
      <c r="I1082">
        <v>2011</v>
      </c>
      <c r="J1082" t="s">
        <v>6865</v>
      </c>
      <c r="K1082" t="s">
        <v>6</v>
      </c>
      <c r="L1082" t="s">
        <v>6866</v>
      </c>
    </row>
    <row r="1083" spans="1:12" x14ac:dyDescent="0.35">
      <c r="A1083" t="s">
        <v>6867</v>
      </c>
      <c r="B1083" t="s">
        <v>6868</v>
      </c>
      <c r="C1083" t="s">
        <v>6869</v>
      </c>
      <c r="D1083" t="s">
        <v>6870</v>
      </c>
      <c r="E1083">
        <v>7</v>
      </c>
      <c r="G1083" t="s">
        <v>1510</v>
      </c>
      <c r="H1083" t="s">
        <v>6871</v>
      </c>
      <c r="I1083">
        <v>2012</v>
      </c>
      <c r="J1083" t="s">
        <v>6872</v>
      </c>
      <c r="K1083" t="s">
        <v>6</v>
      </c>
      <c r="L1083" t="s">
        <v>6873</v>
      </c>
    </row>
    <row r="1084" spans="1:12" x14ac:dyDescent="0.35">
      <c r="A1084" t="s">
        <v>6874</v>
      </c>
      <c r="B1084" t="s">
        <v>6875</v>
      </c>
      <c r="C1084" t="s">
        <v>6876</v>
      </c>
      <c r="D1084" t="s">
        <v>6877</v>
      </c>
      <c r="E1084">
        <v>10</v>
      </c>
      <c r="F1084">
        <v>9780769546636</v>
      </c>
      <c r="G1084" t="s">
        <v>6878</v>
      </c>
      <c r="H1084" t="s">
        <v>6879</v>
      </c>
      <c r="I1084">
        <v>2012</v>
      </c>
      <c r="J1084" t="s">
        <v>6880</v>
      </c>
      <c r="K1084" t="s">
        <v>6</v>
      </c>
      <c r="L1084" t="s">
        <v>256</v>
      </c>
    </row>
    <row r="1085" spans="1:12" x14ac:dyDescent="0.35">
      <c r="A1085" t="s">
        <v>6881</v>
      </c>
      <c r="B1085" t="s">
        <v>6882</v>
      </c>
      <c r="C1085" t="s">
        <v>6883</v>
      </c>
      <c r="D1085" t="s">
        <v>6884</v>
      </c>
      <c r="E1085">
        <v>7</v>
      </c>
      <c r="F1085">
        <v>9783030034177</v>
      </c>
      <c r="G1085" t="s">
        <v>152</v>
      </c>
      <c r="H1085" t="s">
        <v>6885</v>
      </c>
      <c r="I1085">
        <v>2018</v>
      </c>
      <c r="J1085" t="s">
        <v>6886</v>
      </c>
      <c r="K1085" t="s">
        <v>6</v>
      </c>
      <c r="L1085" t="s">
        <v>1120</v>
      </c>
    </row>
    <row r="1086" spans="1:12" x14ac:dyDescent="0.35">
      <c r="A1086" t="s">
        <v>6887</v>
      </c>
      <c r="B1086" t="s">
        <v>6888</v>
      </c>
      <c r="C1086" t="s">
        <v>6889</v>
      </c>
      <c r="D1086" t="s">
        <v>6890</v>
      </c>
      <c r="E1086">
        <v>10</v>
      </c>
      <c r="F1086">
        <v>9781728169583</v>
      </c>
      <c r="G1086" t="s">
        <v>6891</v>
      </c>
      <c r="H1086" t="s">
        <v>6892</v>
      </c>
      <c r="I1086">
        <v>2020</v>
      </c>
      <c r="J1086" t="s">
        <v>6893</v>
      </c>
      <c r="K1086" t="s">
        <v>6</v>
      </c>
      <c r="L1086" t="s">
        <v>162</v>
      </c>
    </row>
    <row r="1087" spans="1:12" x14ac:dyDescent="0.35">
      <c r="A1087" t="s">
        <v>6894</v>
      </c>
      <c r="B1087" t="s">
        <v>6895</v>
      </c>
      <c r="C1087" t="s">
        <v>6896</v>
      </c>
      <c r="D1087" t="s">
        <v>6897</v>
      </c>
      <c r="E1087">
        <v>7</v>
      </c>
      <c r="G1087" t="s">
        <v>6898</v>
      </c>
      <c r="H1087" t="s">
        <v>6</v>
      </c>
      <c r="I1087">
        <v>2020</v>
      </c>
      <c r="J1087" t="s">
        <v>6899</v>
      </c>
      <c r="K1087" t="s">
        <v>6</v>
      </c>
      <c r="L1087" t="s">
        <v>155</v>
      </c>
    </row>
    <row r="1088" spans="1:12" x14ac:dyDescent="0.35">
      <c r="A1088" t="s">
        <v>6900</v>
      </c>
      <c r="B1088" t="s">
        <v>6901</v>
      </c>
      <c r="C1088" t="s">
        <v>6902</v>
      </c>
      <c r="D1088" t="s">
        <v>6903</v>
      </c>
      <c r="E1088">
        <v>7</v>
      </c>
      <c r="F1088">
        <v>9783030456870</v>
      </c>
      <c r="G1088" t="s">
        <v>207</v>
      </c>
      <c r="H1088" t="s">
        <v>6904</v>
      </c>
      <c r="I1088">
        <v>2020</v>
      </c>
      <c r="J1088" t="s">
        <v>6905</v>
      </c>
      <c r="K1088" t="s">
        <v>6</v>
      </c>
      <c r="L1088" t="s">
        <v>162</v>
      </c>
    </row>
    <row r="1089" spans="1:12" x14ac:dyDescent="0.35">
      <c r="A1089" t="s">
        <v>6906</v>
      </c>
      <c r="B1089" t="s">
        <v>6907</v>
      </c>
      <c r="C1089" t="s">
        <v>6908</v>
      </c>
      <c r="D1089" t="s">
        <v>6909</v>
      </c>
      <c r="E1089">
        <v>7</v>
      </c>
      <c r="F1089">
        <v>9783030456870</v>
      </c>
      <c r="G1089" t="s">
        <v>207</v>
      </c>
      <c r="H1089" t="s">
        <v>4890</v>
      </c>
      <c r="I1089">
        <v>2020</v>
      </c>
      <c r="J1089" t="s">
        <v>6910</v>
      </c>
      <c r="K1089" t="s">
        <v>6</v>
      </c>
      <c r="L1089" t="s">
        <v>217</v>
      </c>
    </row>
    <row r="1090" spans="1:12" x14ac:dyDescent="0.35">
      <c r="A1090" t="s">
        <v>6911</v>
      </c>
      <c r="B1090" t="s">
        <v>6912</v>
      </c>
      <c r="C1090" t="s">
        <v>6</v>
      </c>
      <c r="D1090" t="s">
        <v>6909</v>
      </c>
      <c r="E1090">
        <v>7</v>
      </c>
      <c r="F1090">
        <v>9783030862602</v>
      </c>
      <c r="G1090" t="s">
        <v>5351</v>
      </c>
      <c r="H1090" t="s">
        <v>6913</v>
      </c>
      <c r="I1090">
        <v>2021</v>
      </c>
      <c r="J1090" t="s">
        <v>6914</v>
      </c>
      <c r="K1090" t="s">
        <v>6</v>
      </c>
      <c r="L1090" t="s">
        <v>162</v>
      </c>
    </row>
    <row r="1091" spans="1:12" x14ac:dyDescent="0.35">
      <c r="A1091" t="s">
        <v>6915</v>
      </c>
      <c r="B1091" t="s">
        <v>6916</v>
      </c>
      <c r="C1091" t="s">
        <v>6917</v>
      </c>
      <c r="D1091" t="s">
        <v>6918</v>
      </c>
      <c r="E1091">
        <v>10</v>
      </c>
      <c r="F1091">
        <v>9780954901684</v>
      </c>
      <c r="G1091" t="s">
        <v>909</v>
      </c>
      <c r="H1091" t="s">
        <v>6919</v>
      </c>
      <c r="I1091">
        <v>2010</v>
      </c>
      <c r="J1091" t="s">
        <v>6920</v>
      </c>
      <c r="K1091" t="s">
        <v>6</v>
      </c>
      <c r="L1091" t="s">
        <v>217</v>
      </c>
    </row>
    <row r="1092" spans="1:12" x14ac:dyDescent="0.35">
      <c r="A1092" t="s">
        <v>6921</v>
      </c>
      <c r="B1092" t="s">
        <v>6922</v>
      </c>
      <c r="C1092" t="s">
        <v>6923</v>
      </c>
      <c r="D1092" t="s">
        <v>6924</v>
      </c>
      <c r="E1092">
        <v>7</v>
      </c>
      <c r="G1092" t="s">
        <v>1398</v>
      </c>
      <c r="H1092" t="s">
        <v>6925</v>
      </c>
      <c r="I1092">
        <v>2013</v>
      </c>
      <c r="J1092" t="s">
        <v>6926</v>
      </c>
      <c r="K1092" t="s">
        <v>6</v>
      </c>
      <c r="L1092" t="s">
        <v>6927</v>
      </c>
    </row>
    <row r="1093" spans="1:12" x14ac:dyDescent="0.35">
      <c r="A1093" t="s">
        <v>6928</v>
      </c>
      <c r="B1093" t="s">
        <v>6929</v>
      </c>
      <c r="C1093" t="s">
        <v>6930</v>
      </c>
      <c r="D1093" t="s">
        <v>6931</v>
      </c>
      <c r="E1093">
        <v>7</v>
      </c>
      <c r="G1093" t="s">
        <v>4027</v>
      </c>
      <c r="H1093" t="s">
        <v>471</v>
      </c>
      <c r="I1093">
        <v>2016</v>
      </c>
      <c r="J1093" t="s">
        <v>6932</v>
      </c>
      <c r="K1093" t="s">
        <v>6</v>
      </c>
      <c r="L1093" t="s">
        <v>1539</v>
      </c>
    </row>
    <row r="1094" spans="1:12" x14ac:dyDescent="0.35">
      <c r="A1094" t="s">
        <v>6933</v>
      </c>
      <c r="B1094" t="s">
        <v>6934</v>
      </c>
      <c r="C1094" t="s">
        <v>6935</v>
      </c>
      <c r="D1094" t="s">
        <v>6936</v>
      </c>
      <c r="E1094">
        <v>10</v>
      </c>
      <c r="F1094">
        <v>9781728118840</v>
      </c>
      <c r="G1094" t="s">
        <v>762</v>
      </c>
      <c r="H1094" t="s">
        <v>6</v>
      </c>
      <c r="I1094">
        <v>2019</v>
      </c>
      <c r="J1094" t="s">
        <v>6937</v>
      </c>
      <c r="K1094" t="s">
        <v>6</v>
      </c>
      <c r="L1094" t="s">
        <v>147</v>
      </c>
    </row>
    <row r="1095" spans="1:12" x14ac:dyDescent="0.35">
      <c r="A1095" t="s">
        <v>6938</v>
      </c>
      <c r="B1095" t="s">
        <v>6939</v>
      </c>
      <c r="C1095" t="s">
        <v>6940</v>
      </c>
      <c r="D1095" t="s">
        <v>6941</v>
      </c>
      <c r="E1095">
        <v>10</v>
      </c>
      <c r="F1095">
        <v>9781728185088</v>
      </c>
      <c r="G1095" t="s">
        <v>6942</v>
      </c>
      <c r="H1095" t="s">
        <v>6943</v>
      </c>
      <c r="I1095">
        <v>2020</v>
      </c>
      <c r="J1095" t="s">
        <v>6944</v>
      </c>
      <c r="K1095" t="s">
        <v>6</v>
      </c>
      <c r="L1095" t="s">
        <v>217</v>
      </c>
    </row>
    <row r="1096" spans="1:12" x14ac:dyDescent="0.35">
      <c r="A1096" t="s">
        <v>6945</v>
      </c>
      <c r="B1096" t="s">
        <v>6946</v>
      </c>
      <c r="C1096" t="s">
        <v>6947</v>
      </c>
      <c r="D1096" t="s">
        <v>6948</v>
      </c>
      <c r="E1096">
        <v>10</v>
      </c>
      <c r="F1096">
        <v>9781538694596</v>
      </c>
      <c r="G1096" t="s">
        <v>6949</v>
      </c>
      <c r="H1096" t="s">
        <v>6</v>
      </c>
      <c r="I1096">
        <v>2018</v>
      </c>
      <c r="J1096" t="s">
        <v>6950</v>
      </c>
      <c r="K1096" t="s">
        <v>6</v>
      </c>
      <c r="L1096" t="s">
        <v>147</v>
      </c>
    </row>
    <row r="1097" spans="1:12" x14ac:dyDescent="0.35">
      <c r="A1097" t="s">
        <v>6951</v>
      </c>
      <c r="B1097" t="s">
        <v>6952</v>
      </c>
      <c r="C1097" t="s">
        <v>6953</v>
      </c>
      <c r="D1097" t="s">
        <v>6954</v>
      </c>
      <c r="E1097">
        <v>7</v>
      </c>
      <c r="F1097">
        <v>9781728185262</v>
      </c>
      <c r="G1097" t="s">
        <v>6955</v>
      </c>
      <c r="H1097" t="s">
        <v>6956</v>
      </c>
      <c r="I1097">
        <v>2020</v>
      </c>
      <c r="J1097" t="s">
        <v>6957</v>
      </c>
      <c r="K1097" t="s">
        <v>6</v>
      </c>
      <c r="L1097" t="s">
        <v>217</v>
      </c>
    </row>
    <row r="1098" spans="1:12" x14ac:dyDescent="0.35">
      <c r="A1098" t="s">
        <v>6958</v>
      </c>
      <c r="B1098" t="s">
        <v>6959</v>
      </c>
      <c r="C1098" t="s">
        <v>6960</v>
      </c>
      <c r="D1098" t="s">
        <v>6961</v>
      </c>
      <c r="E1098">
        <v>10</v>
      </c>
      <c r="G1098" t="s">
        <v>4823</v>
      </c>
      <c r="H1098" t="s">
        <v>6962</v>
      </c>
      <c r="I1098">
        <v>2015</v>
      </c>
      <c r="J1098" t="s">
        <v>6963</v>
      </c>
      <c r="K1098" t="s">
        <v>6</v>
      </c>
      <c r="L1098" t="s">
        <v>256</v>
      </c>
    </row>
    <row r="1099" spans="1:12" x14ac:dyDescent="0.35">
      <c r="A1099" t="s">
        <v>6964</v>
      </c>
      <c r="B1099" t="s">
        <v>6965</v>
      </c>
      <c r="C1099" t="s">
        <v>6966</v>
      </c>
      <c r="D1099" t="s">
        <v>6967</v>
      </c>
      <c r="E1099">
        <v>7</v>
      </c>
      <c r="G1099" t="s">
        <v>6968</v>
      </c>
      <c r="H1099" t="s">
        <v>6</v>
      </c>
      <c r="I1099">
        <v>2016</v>
      </c>
      <c r="J1099" t="s">
        <v>6969</v>
      </c>
      <c r="K1099" t="s">
        <v>6</v>
      </c>
      <c r="L1099" t="s">
        <v>6970</v>
      </c>
    </row>
    <row r="1100" spans="1:12" x14ac:dyDescent="0.35">
      <c r="A1100" t="s">
        <v>6971</v>
      </c>
      <c r="B1100" t="s">
        <v>6972</v>
      </c>
      <c r="C1100" t="s">
        <v>6973</v>
      </c>
      <c r="D1100" t="s">
        <v>6974</v>
      </c>
      <c r="E1100">
        <v>10</v>
      </c>
      <c r="F1100">
        <v>9781450340823</v>
      </c>
      <c r="G1100" t="s">
        <v>1310</v>
      </c>
      <c r="H1100" t="s">
        <v>6975</v>
      </c>
      <c r="I1100">
        <v>2016</v>
      </c>
      <c r="J1100" t="s">
        <v>6976</v>
      </c>
      <c r="K1100" t="s">
        <v>6</v>
      </c>
      <c r="L1100" t="s">
        <v>217</v>
      </c>
    </row>
    <row r="1101" spans="1:12" x14ac:dyDescent="0.35">
      <c r="A1101" t="s">
        <v>6977</v>
      </c>
      <c r="B1101" t="s">
        <v>6978</v>
      </c>
      <c r="C1101" t="s">
        <v>6979</v>
      </c>
      <c r="D1101" t="s">
        <v>6980</v>
      </c>
      <c r="E1101">
        <v>7</v>
      </c>
      <c r="G1101" t="s">
        <v>1853</v>
      </c>
      <c r="H1101" t="s">
        <v>6</v>
      </c>
      <c r="I1101">
        <v>2012</v>
      </c>
      <c r="J1101" t="s">
        <v>6981</v>
      </c>
      <c r="K1101" t="s">
        <v>6</v>
      </c>
      <c r="L1101" t="s">
        <v>3858</v>
      </c>
    </row>
    <row r="1102" spans="1:12" x14ac:dyDescent="0.35">
      <c r="A1102" t="s">
        <v>6982</v>
      </c>
      <c r="B1102" t="s">
        <v>6983</v>
      </c>
      <c r="C1102" t="s">
        <v>6984</v>
      </c>
      <c r="D1102" t="s">
        <v>6985</v>
      </c>
      <c r="E1102">
        <v>7</v>
      </c>
      <c r="G1102" t="s">
        <v>2920</v>
      </c>
      <c r="H1102" t="s">
        <v>6986</v>
      </c>
      <c r="I1102">
        <v>2020</v>
      </c>
      <c r="J1102" t="s">
        <v>6987</v>
      </c>
      <c r="K1102" t="s">
        <v>6</v>
      </c>
      <c r="L1102" t="s">
        <v>217</v>
      </c>
    </row>
    <row r="1103" spans="1:12" x14ac:dyDescent="0.35">
      <c r="A1103" t="s">
        <v>6988</v>
      </c>
      <c r="B1103" t="s">
        <v>6989</v>
      </c>
      <c r="C1103" t="s">
        <v>6990</v>
      </c>
      <c r="D1103" t="s">
        <v>6991</v>
      </c>
      <c r="E1103">
        <v>7</v>
      </c>
      <c r="F1103">
        <v>9783030343491</v>
      </c>
      <c r="G1103" t="s">
        <v>152</v>
      </c>
      <c r="H1103" t="s">
        <v>6992</v>
      </c>
      <c r="I1103">
        <v>2019</v>
      </c>
      <c r="J1103" t="s">
        <v>6993</v>
      </c>
      <c r="K1103" t="s">
        <v>6</v>
      </c>
      <c r="L1103" t="s">
        <v>162</v>
      </c>
    </row>
    <row r="1104" spans="1:12" x14ac:dyDescent="0.35">
      <c r="A1104" t="s">
        <v>6994</v>
      </c>
      <c r="B1104" t="s">
        <v>6995</v>
      </c>
      <c r="C1104" t="s">
        <v>6996</v>
      </c>
      <c r="D1104" t="s">
        <v>6997</v>
      </c>
      <c r="E1104">
        <v>7</v>
      </c>
      <c r="F1104">
        <v>9783319922782</v>
      </c>
      <c r="G1104" t="s">
        <v>866</v>
      </c>
      <c r="H1104" t="s">
        <v>6998</v>
      </c>
      <c r="I1104">
        <v>2018</v>
      </c>
      <c r="J1104" t="s">
        <v>6999</v>
      </c>
      <c r="K1104" t="s">
        <v>6</v>
      </c>
      <c r="L1104" t="s">
        <v>162</v>
      </c>
    </row>
    <row r="1105" spans="1:12" x14ac:dyDescent="0.35">
      <c r="A1105" t="s">
        <v>7000</v>
      </c>
      <c r="B1105" t="s">
        <v>7001</v>
      </c>
      <c r="C1105" t="s">
        <v>7002</v>
      </c>
      <c r="D1105" t="s">
        <v>7003</v>
      </c>
      <c r="E1105">
        <v>7</v>
      </c>
      <c r="F1105">
        <v>9783319412634</v>
      </c>
      <c r="G1105" t="s">
        <v>152</v>
      </c>
      <c r="H1105" t="s">
        <v>7004</v>
      </c>
      <c r="I1105">
        <v>2016</v>
      </c>
      <c r="J1105" t="s">
        <v>7005</v>
      </c>
      <c r="K1105" t="s">
        <v>6</v>
      </c>
      <c r="L1105" t="s">
        <v>155</v>
      </c>
    </row>
    <row r="1106" spans="1:12" x14ac:dyDescent="0.35">
      <c r="A1106" t="s">
        <v>7006</v>
      </c>
      <c r="B1106" t="s">
        <v>7007</v>
      </c>
      <c r="C1106" t="s">
        <v>7008</v>
      </c>
      <c r="D1106" t="s">
        <v>7009</v>
      </c>
      <c r="E1106">
        <v>10</v>
      </c>
      <c r="F1106">
        <v>9783939897644</v>
      </c>
      <c r="G1106" t="s">
        <v>1459</v>
      </c>
      <c r="H1106" t="s">
        <v>7010</v>
      </c>
      <c r="I1106">
        <v>2013</v>
      </c>
      <c r="J1106" t="s">
        <v>7011</v>
      </c>
      <c r="K1106" t="s">
        <v>6</v>
      </c>
      <c r="L1106" t="s">
        <v>155</v>
      </c>
    </row>
    <row r="1107" spans="1:12" x14ac:dyDescent="0.35">
      <c r="A1107" t="s">
        <v>7012</v>
      </c>
      <c r="B1107" t="s">
        <v>7013</v>
      </c>
      <c r="C1107" t="s">
        <v>7014</v>
      </c>
      <c r="D1107" t="s">
        <v>7015</v>
      </c>
      <c r="E1107">
        <v>7</v>
      </c>
      <c r="F1107">
        <v>9783319606323</v>
      </c>
      <c r="G1107" t="s">
        <v>866</v>
      </c>
      <c r="H1107" t="s">
        <v>7016</v>
      </c>
      <c r="I1107">
        <v>2017</v>
      </c>
      <c r="J1107" t="s">
        <v>7017</v>
      </c>
      <c r="K1107" t="s">
        <v>6</v>
      </c>
      <c r="L1107" t="s">
        <v>283</v>
      </c>
    </row>
    <row r="1108" spans="1:12" x14ac:dyDescent="0.35">
      <c r="A1108" t="s">
        <v>7018</v>
      </c>
      <c r="B1108" t="s">
        <v>7019</v>
      </c>
      <c r="C1108" t="s">
        <v>6</v>
      </c>
      <c r="D1108" t="s">
        <v>7020</v>
      </c>
      <c r="E1108">
        <v>7</v>
      </c>
      <c r="G1108" t="s">
        <v>4094</v>
      </c>
      <c r="H1108" t="s">
        <v>7021</v>
      </c>
      <c r="I1108">
        <v>2017</v>
      </c>
      <c r="J1108" t="s">
        <v>7022</v>
      </c>
      <c r="K1108" t="s">
        <v>6</v>
      </c>
      <c r="L1108" t="s">
        <v>875</v>
      </c>
    </row>
    <row r="1109" spans="1:12" x14ac:dyDescent="0.35">
      <c r="A1109" t="s">
        <v>7023</v>
      </c>
      <c r="B1109" t="s">
        <v>7024</v>
      </c>
      <c r="C1109" t="s">
        <v>7025</v>
      </c>
      <c r="D1109" t="s">
        <v>7026</v>
      </c>
      <c r="E1109">
        <v>10</v>
      </c>
      <c r="F1109">
        <v>9781424499731</v>
      </c>
      <c r="G1109" t="s">
        <v>7027</v>
      </c>
      <c r="H1109" t="s">
        <v>7028</v>
      </c>
      <c r="I1109">
        <v>2011</v>
      </c>
      <c r="J1109" t="s">
        <v>7029</v>
      </c>
      <c r="K1109" t="s">
        <v>6</v>
      </c>
      <c r="L1109" t="s">
        <v>217</v>
      </c>
    </row>
    <row r="1110" spans="1:12" x14ac:dyDescent="0.35">
      <c r="A1110" t="s">
        <v>7030</v>
      </c>
      <c r="B1110" t="s">
        <v>7031</v>
      </c>
      <c r="C1110" t="s">
        <v>7032</v>
      </c>
      <c r="D1110" t="s">
        <v>7033</v>
      </c>
      <c r="E1110">
        <v>7</v>
      </c>
      <c r="G1110" t="s">
        <v>1510</v>
      </c>
      <c r="H1110" t="s">
        <v>7034</v>
      </c>
      <c r="I1110">
        <v>2011</v>
      </c>
      <c r="J1110" t="s">
        <v>7035</v>
      </c>
      <c r="K1110" t="s">
        <v>6</v>
      </c>
      <c r="L1110" t="s">
        <v>636</v>
      </c>
    </row>
    <row r="1111" spans="1:12" x14ac:dyDescent="0.35">
      <c r="A1111" t="s">
        <v>7036</v>
      </c>
      <c r="B1111" t="s">
        <v>7037</v>
      </c>
      <c r="C1111" t="s">
        <v>6</v>
      </c>
      <c r="D1111" t="s">
        <v>7038</v>
      </c>
      <c r="E1111">
        <v>7</v>
      </c>
      <c r="G1111" t="s">
        <v>693</v>
      </c>
      <c r="H1111" t="s">
        <v>6</v>
      </c>
      <c r="I1111">
        <v>2021</v>
      </c>
      <c r="J1111" t="s">
        <v>7039</v>
      </c>
      <c r="K1111" t="s">
        <v>6</v>
      </c>
      <c r="L1111" t="s">
        <v>162</v>
      </c>
    </row>
    <row r="1112" spans="1:12" x14ac:dyDescent="0.35">
      <c r="A1112" t="s">
        <v>7040</v>
      </c>
      <c r="B1112" t="s">
        <v>7041</v>
      </c>
      <c r="C1112" t="s">
        <v>7042</v>
      </c>
      <c r="D1112" t="s">
        <v>7043</v>
      </c>
      <c r="E1112">
        <v>10</v>
      </c>
      <c r="F1112">
        <v>9781728191775</v>
      </c>
      <c r="G1112" t="s">
        <v>7044</v>
      </c>
      <c r="H1112" t="s">
        <v>7045</v>
      </c>
      <c r="I1112">
        <v>2021</v>
      </c>
      <c r="J1112" t="s">
        <v>7046</v>
      </c>
      <c r="K1112" t="s">
        <v>6</v>
      </c>
      <c r="L1112" t="s">
        <v>162</v>
      </c>
    </row>
    <row r="1113" spans="1:12" x14ac:dyDescent="0.35">
      <c r="A1113" t="s">
        <v>7047</v>
      </c>
      <c r="B1113" t="s">
        <v>7048</v>
      </c>
      <c r="C1113" t="s">
        <v>7049</v>
      </c>
      <c r="D1113" t="s">
        <v>7050</v>
      </c>
      <c r="E1113">
        <v>7</v>
      </c>
      <c r="F1113">
        <v>9783030729134</v>
      </c>
      <c r="G1113" t="s">
        <v>152</v>
      </c>
      <c r="H1113" t="s">
        <v>7051</v>
      </c>
      <c r="I1113">
        <v>2021</v>
      </c>
      <c r="J1113" t="s">
        <v>7052</v>
      </c>
      <c r="K1113" t="s">
        <v>6</v>
      </c>
      <c r="L1113" t="s">
        <v>162</v>
      </c>
    </row>
    <row r="1114" spans="1:12" x14ac:dyDescent="0.35">
      <c r="A1114" t="s">
        <v>7053</v>
      </c>
      <c r="B1114" t="s">
        <v>7054</v>
      </c>
      <c r="C1114" t="s">
        <v>7055</v>
      </c>
      <c r="D1114" t="s">
        <v>7056</v>
      </c>
      <c r="E1114">
        <v>7</v>
      </c>
      <c r="G1114" t="s">
        <v>7057</v>
      </c>
      <c r="H1114" t="s">
        <v>7058</v>
      </c>
      <c r="I1114">
        <v>2021</v>
      </c>
      <c r="J1114" t="s">
        <v>7059</v>
      </c>
      <c r="K1114" t="s">
        <v>6</v>
      </c>
      <c r="L1114" t="s">
        <v>147</v>
      </c>
    </row>
    <row r="1115" spans="1:12" x14ac:dyDescent="0.35">
      <c r="A1115" t="s">
        <v>7060</v>
      </c>
      <c r="B1115" t="s">
        <v>7061</v>
      </c>
      <c r="C1115" t="s">
        <v>7062</v>
      </c>
      <c r="D1115" t="s">
        <v>7063</v>
      </c>
      <c r="E1115">
        <v>10</v>
      </c>
      <c r="F1115">
        <v>9781450356275</v>
      </c>
      <c r="G1115" t="s">
        <v>7064</v>
      </c>
      <c r="H1115" t="s">
        <v>7065</v>
      </c>
      <c r="I1115">
        <v>2018</v>
      </c>
      <c r="J1115" t="s">
        <v>7066</v>
      </c>
      <c r="K1115" t="s">
        <v>6</v>
      </c>
      <c r="L1115" t="s">
        <v>703</v>
      </c>
    </row>
    <row r="1116" spans="1:12" x14ac:dyDescent="0.35">
      <c r="A1116" t="s">
        <v>7067</v>
      </c>
      <c r="B1116" t="s">
        <v>7068</v>
      </c>
      <c r="C1116" t="s">
        <v>7069</v>
      </c>
      <c r="D1116" t="s">
        <v>7070</v>
      </c>
      <c r="E1116">
        <v>10</v>
      </c>
      <c r="F1116">
        <v>9781450368711</v>
      </c>
      <c r="G1116" t="s">
        <v>2374</v>
      </c>
      <c r="H1116" t="s">
        <v>7071</v>
      </c>
      <c r="I1116">
        <v>2019</v>
      </c>
      <c r="J1116" t="s">
        <v>7072</v>
      </c>
      <c r="K1116" t="s">
        <v>6</v>
      </c>
      <c r="L1116" t="s">
        <v>1120</v>
      </c>
    </row>
    <row r="1117" spans="1:12" x14ac:dyDescent="0.35">
      <c r="A1117" t="s">
        <v>7073</v>
      </c>
      <c r="B1117" t="s">
        <v>7074</v>
      </c>
      <c r="C1117" t="s">
        <v>7075</v>
      </c>
      <c r="D1117" t="s">
        <v>7076</v>
      </c>
      <c r="E1117">
        <v>10</v>
      </c>
      <c r="F1117">
        <v>9781665414012</v>
      </c>
      <c r="G1117" t="s">
        <v>7077</v>
      </c>
      <c r="H1117" t="s">
        <v>7078</v>
      </c>
      <c r="I1117">
        <v>2021</v>
      </c>
      <c r="J1117" t="s">
        <v>7079</v>
      </c>
      <c r="K1117" t="s">
        <v>6</v>
      </c>
      <c r="L1117" t="s">
        <v>162</v>
      </c>
    </row>
    <row r="1118" spans="1:12" x14ac:dyDescent="0.35">
      <c r="A1118" t="s">
        <v>7080</v>
      </c>
      <c r="B1118" t="s">
        <v>7081</v>
      </c>
      <c r="C1118" t="s">
        <v>7082</v>
      </c>
      <c r="D1118" t="s">
        <v>7083</v>
      </c>
      <c r="E1118">
        <v>7</v>
      </c>
      <c r="G1118" t="s">
        <v>144</v>
      </c>
      <c r="H1118" t="s">
        <v>1227</v>
      </c>
      <c r="I1118">
        <v>2018</v>
      </c>
      <c r="J1118" t="s">
        <v>7084</v>
      </c>
      <c r="K1118" t="s">
        <v>6</v>
      </c>
      <c r="L1118" t="s">
        <v>155</v>
      </c>
    </row>
    <row r="1119" spans="1:12" x14ac:dyDescent="0.35">
      <c r="A1119" t="s">
        <v>7085</v>
      </c>
      <c r="B1119" t="s">
        <v>7086</v>
      </c>
      <c r="C1119" t="s">
        <v>7087</v>
      </c>
      <c r="D1119" t="s">
        <v>7088</v>
      </c>
      <c r="E1119">
        <v>10</v>
      </c>
      <c r="F1119">
        <v>9781450334662</v>
      </c>
      <c r="G1119" t="s">
        <v>2825</v>
      </c>
      <c r="H1119" t="s">
        <v>7089</v>
      </c>
      <c r="I1119">
        <v>2015</v>
      </c>
      <c r="J1119" t="s">
        <v>7090</v>
      </c>
      <c r="K1119" t="s">
        <v>6</v>
      </c>
      <c r="L1119" t="s">
        <v>217</v>
      </c>
    </row>
    <row r="1120" spans="1:12" x14ac:dyDescent="0.35">
      <c r="A1120" t="s">
        <v>7091</v>
      </c>
      <c r="B1120" t="s">
        <v>7092</v>
      </c>
      <c r="C1120" t="s">
        <v>7093</v>
      </c>
      <c r="D1120" t="s">
        <v>7094</v>
      </c>
      <c r="E1120">
        <v>10</v>
      </c>
      <c r="F1120">
        <v>9781538663042</v>
      </c>
      <c r="G1120" t="s">
        <v>3708</v>
      </c>
      <c r="H1120" t="s">
        <v>7095</v>
      </c>
      <c r="I1120">
        <v>2018</v>
      </c>
      <c r="J1120" t="s">
        <v>7096</v>
      </c>
      <c r="K1120" t="s">
        <v>6</v>
      </c>
      <c r="L1120" t="s">
        <v>1120</v>
      </c>
    </row>
    <row r="1121" spans="1:12" x14ac:dyDescent="0.35">
      <c r="A1121" t="s">
        <v>7097</v>
      </c>
      <c r="B1121" t="s">
        <v>7098</v>
      </c>
      <c r="C1121" t="s">
        <v>7099</v>
      </c>
      <c r="D1121" t="s">
        <v>7100</v>
      </c>
      <c r="E1121">
        <v>7</v>
      </c>
      <c r="F1121">
        <v>9783642351006</v>
      </c>
      <c r="G1121" t="s">
        <v>152</v>
      </c>
      <c r="H1121" t="s">
        <v>7101</v>
      </c>
      <c r="I1121">
        <v>2012</v>
      </c>
      <c r="J1121" t="s">
        <v>7102</v>
      </c>
      <c r="K1121" t="s">
        <v>6</v>
      </c>
      <c r="L1121" t="s">
        <v>147</v>
      </c>
    </row>
    <row r="1122" spans="1:12" x14ac:dyDescent="0.35">
      <c r="A1122" t="s">
        <v>7103</v>
      </c>
      <c r="B1122" t="s">
        <v>7104</v>
      </c>
      <c r="C1122" t="s">
        <v>6</v>
      </c>
      <c r="D1122" t="s">
        <v>7105</v>
      </c>
      <c r="E1122">
        <v>7</v>
      </c>
      <c r="G1122" t="s">
        <v>3671</v>
      </c>
      <c r="H1122" t="s">
        <v>7106</v>
      </c>
      <c r="I1122">
        <v>2021</v>
      </c>
      <c r="J1122" t="s">
        <v>7107</v>
      </c>
      <c r="K1122" t="s">
        <v>6</v>
      </c>
      <c r="L1122" t="s">
        <v>217</v>
      </c>
    </row>
    <row r="1123" spans="1:12" x14ac:dyDescent="0.35">
      <c r="A1123" t="s">
        <v>7108</v>
      </c>
      <c r="B1123" t="s">
        <v>7109</v>
      </c>
      <c r="C1123" t="s">
        <v>7110</v>
      </c>
      <c r="D1123" t="s">
        <v>7111</v>
      </c>
      <c r="E1123">
        <v>7</v>
      </c>
      <c r="G1123" t="s">
        <v>3620</v>
      </c>
      <c r="H1123" t="s">
        <v>7112</v>
      </c>
      <c r="I1123">
        <v>2015</v>
      </c>
      <c r="J1123" t="s">
        <v>7113</v>
      </c>
      <c r="K1123" t="s">
        <v>6</v>
      </c>
      <c r="L1123" t="s">
        <v>2352</v>
      </c>
    </row>
    <row r="1124" spans="1:12" x14ac:dyDescent="0.35">
      <c r="A1124" t="s">
        <v>7114</v>
      </c>
      <c r="B1124" t="s">
        <v>7115</v>
      </c>
      <c r="C1124" t="s">
        <v>7116</v>
      </c>
      <c r="D1124" t="s">
        <v>7117</v>
      </c>
      <c r="E1124">
        <v>10</v>
      </c>
      <c r="F1124">
        <v>9789810831905</v>
      </c>
      <c r="G1124" t="s">
        <v>3475</v>
      </c>
      <c r="H1124" t="s">
        <v>7118</v>
      </c>
      <c r="I1124">
        <v>2009</v>
      </c>
      <c r="J1124" t="s">
        <v>7119</v>
      </c>
      <c r="K1124" t="s">
        <v>6</v>
      </c>
      <c r="L1124" t="s">
        <v>162</v>
      </c>
    </row>
    <row r="1125" spans="1:12" x14ac:dyDescent="0.35">
      <c r="A1125" t="s">
        <v>7120</v>
      </c>
      <c r="B1125" t="s">
        <v>7121</v>
      </c>
      <c r="C1125" t="s">
        <v>7122</v>
      </c>
      <c r="D1125" t="s">
        <v>7123</v>
      </c>
      <c r="E1125">
        <v>10</v>
      </c>
      <c r="F1125">
        <v>9781450327794</v>
      </c>
      <c r="G1125" t="s">
        <v>308</v>
      </c>
      <c r="H1125" t="s">
        <v>6</v>
      </c>
      <c r="I1125">
        <v>2014</v>
      </c>
      <c r="J1125" t="s">
        <v>7124</v>
      </c>
      <c r="K1125" t="s">
        <v>6</v>
      </c>
      <c r="L1125" t="s">
        <v>147</v>
      </c>
    </row>
    <row r="1126" spans="1:12" x14ac:dyDescent="0.35">
      <c r="A1126" t="s">
        <v>7125</v>
      </c>
      <c r="B1126" t="s">
        <v>7126</v>
      </c>
      <c r="C1126" t="s">
        <v>7127</v>
      </c>
      <c r="D1126" t="s">
        <v>7128</v>
      </c>
      <c r="E1126">
        <v>7</v>
      </c>
      <c r="F1126">
        <v>9781607508304</v>
      </c>
      <c r="G1126" t="s">
        <v>5267</v>
      </c>
      <c r="H1126" t="s">
        <v>7129</v>
      </c>
      <c r="I1126">
        <v>2011</v>
      </c>
      <c r="J1126" t="s">
        <v>7130</v>
      </c>
      <c r="K1126" t="s">
        <v>6</v>
      </c>
      <c r="L1126" t="s">
        <v>217</v>
      </c>
    </row>
    <row r="1127" spans="1:12" x14ac:dyDescent="0.35">
      <c r="A1127" t="s">
        <v>7131</v>
      </c>
      <c r="B1127" t="s">
        <v>7132</v>
      </c>
      <c r="C1127" t="s">
        <v>7133</v>
      </c>
      <c r="D1127" t="s">
        <v>7134</v>
      </c>
      <c r="E1127">
        <v>7</v>
      </c>
      <c r="F1127">
        <v>9783642318740</v>
      </c>
      <c r="G1127" t="s">
        <v>152</v>
      </c>
      <c r="H1127" t="s">
        <v>7135</v>
      </c>
      <c r="I1127">
        <v>2012</v>
      </c>
      <c r="J1127" t="s">
        <v>7136</v>
      </c>
      <c r="K1127" t="s">
        <v>6</v>
      </c>
      <c r="L1127" t="s">
        <v>155</v>
      </c>
    </row>
    <row r="1128" spans="1:12" x14ac:dyDescent="0.35">
      <c r="A1128" t="s">
        <v>7137</v>
      </c>
      <c r="B1128" t="s">
        <v>7138</v>
      </c>
      <c r="C1128" t="s">
        <v>7139</v>
      </c>
      <c r="D1128" t="s">
        <v>7140</v>
      </c>
      <c r="E1128">
        <v>10</v>
      </c>
      <c r="F1128">
        <v>9789881925343</v>
      </c>
      <c r="G1128" t="s">
        <v>7141</v>
      </c>
      <c r="H1128" t="s">
        <v>7142</v>
      </c>
      <c r="I1128">
        <v>2015</v>
      </c>
      <c r="J1128" t="s">
        <v>7143</v>
      </c>
      <c r="K1128" t="s">
        <v>6</v>
      </c>
      <c r="L1128" t="s">
        <v>217</v>
      </c>
    </row>
    <row r="1129" spans="1:12" x14ac:dyDescent="0.35">
      <c r="A1129" t="s">
        <v>7144</v>
      </c>
      <c r="B1129" t="s">
        <v>7145</v>
      </c>
      <c r="C1129" t="s">
        <v>7146</v>
      </c>
      <c r="D1129" t="s">
        <v>7147</v>
      </c>
      <c r="E1129">
        <v>10</v>
      </c>
      <c r="F1129">
        <v>9781450353199</v>
      </c>
      <c r="G1129" t="s">
        <v>308</v>
      </c>
      <c r="H1129" t="s">
        <v>6</v>
      </c>
      <c r="I1129">
        <v>2017</v>
      </c>
      <c r="J1129" t="s">
        <v>7148</v>
      </c>
      <c r="K1129" t="s">
        <v>6</v>
      </c>
      <c r="L1129" t="s">
        <v>217</v>
      </c>
    </row>
    <row r="1130" spans="1:12" x14ac:dyDescent="0.35">
      <c r="A1130" t="s">
        <v>7149</v>
      </c>
      <c r="B1130" t="s">
        <v>7150</v>
      </c>
      <c r="C1130" t="s">
        <v>7151</v>
      </c>
      <c r="D1130" t="s">
        <v>7152</v>
      </c>
      <c r="E1130">
        <v>10</v>
      </c>
      <c r="F1130">
        <v>9781509064359</v>
      </c>
      <c r="G1130" t="s">
        <v>7153</v>
      </c>
      <c r="H1130" t="s">
        <v>7154</v>
      </c>
      <c r="I1130">
        <v>2018</v>
      </c>
      <c r="J1130" t="s">
        <v>7155</v>
      </c>
      <c r="K1130" t="s">
        <v>6</v>
      </c>
      <c r="L1130" t="s">
        <v>162</v>
      </c>
    </row>
    <row r="1131" spans="1:12" x14ac:dyDescent="0.35">
      <c r="A1131" t="s">
        <v>7156</v>
      </c>
      <c r="B1131" t="s">
        <v>7157</v>
      </c>
      <c r="C1131" t="s">
        <v>7158</v>
      </c>
      <c r="D1131" t="s">
        <v>7159</v>
      </c>
      <c r="E1131">
        <v>10</v>
      </c>
      <c r="F1131">
        <v>9781479917563</v>
      </c>
      <c r="G1131" t="s">
        <v>7160</v>
      </c>
      <c r="H1131" t="s">
        <v>6</v>
      </c>
      <c r="I1131">
        <v>2015</v>
      </c>
      <c r="J1131" t="s">
        <v>7161</v>
      </c>
      <c r="K1131" t="s">
        <v>6</v>
      </c>
      <c r="L1131" t="s">
        <v>147</v>
      </c>
    </row>
    <row r="1132" spans="1:12" x14ac:dyDescent="0.35">
      <c r="A1132" t="s">
        <v>7162</v>
      </c>
      <c r="B1132" t="s">
        <v>7163</v>
      </c>
      <c r="C1132" t="s">
        <v>7164</v>
      </c>
      <c r="D1132" t="s">
        <v>7165</v>
      </c>
      <c r="E1132">
        <v>7</v>
      </c>
      <c r="F1132">
        <v>9783319417684</v>
      </c>
      <c r="G1132" t="s">
        <v>866</v>
      </c>
      <c r="H1132" t="s">
        <v>7166</v>
      </c>
      <c r="I1132">
        <v>2016</v>
      </c>
      <c r="J1132" t="s">
        <v>7167</v>
      </c>
      <c r="K1132" t="s">
        <v>6</v>
      </c>
      <c r="L1132" t="s">
        <v>1120</v>
      </c>
    </row>
    <row r="1133" spans="1:12" x14ac:dyDescent="0.35">
      <c r="A1133" t="s">
        <v>7168</v>
      </c>
      <c r="B1133" t="s">
        <v>7169</v>
      </c>
      <c r="C1133" t="s">
        <v>7170</v>
      </c>
      <c r="D1133" t="s">
        <v>7171</v>
      </c>
      <c r="E1133">
        <v>10</v>
      </c>
      <c r="F1133">
        <v>9781538609927</v>
      </c>
      <c r="G1133" t="s">
        <v>7172</v>
      </c>
      <c r="H1133" t="s">
        <v>7173</v>
      </c>
      <c r="I1133">
        <v>2017</v>
      </c>
      <c r="J1133" t="s">
        <v>7174</v>
      </c>
      <c r="K1133" t="s">
        <v>6</v>
      </c>
      <c r="L1133" t="s">
        <v>3348</v>
      </c>
    </row>
    <row r="1134" spans="1:12" x14ac:dyDescent="0.35">
      <c r="A1134" t="s">
        <v>7175</v>
      </c>
      <c r="B1134" t="s">
        <v>7176</v>
      </c>
      <c r="C1134" t="s">
        <v>7177</v>
      </c>
      <c r="D1134" t="s">
        <v>7178</v>
      </c>
      <c r="E1134">
        <v>7</v>
      </c>
      <c r="G1134" t="s">
        <v>7179</v>
      </c>
      <c r="H1134" t="s">
        <v>6</v>
      </c>
      <c r="I1134">
        <v>2017</v>
      </c>
      <c r="J1134" t="s">
        <v>7180</v>
      </c>
      <c r="K1134" t="s">
        <v>6</v>
      </c>
      <c r="L1134" t="s">
        <v>256</v>
      </c>
    </row>
    <row r="1135" spans="1:12" x14ac:dyDescent="0.35">
      <c r="A1135" t="s">
        <v>7181</v>
      </c>
      <c r="B1135" t="s">
        <v>7182</v>
      </c>
      <c r="C1135" t="s">
        <v>7183</v>
      </c>
      <c r="D1135" t="s">
        <v>7184</v>
      </c>
      <c r="E1135">
        <v>7</v>
      </c>
      <c r="F1135">
        <v>9783642183447</v>
      </c>
      <c r="G1135" t="s">
        <v>152</v>
      </c>
      <c r="H1135" t="s">
        <v>2940</v>
      </c>
      <c r="I1135">
        <v>2011</v>
      </c>
      <c r="J1135" t="s">
        <v>7185</v>
      </c>
      <c r="K1135" t="s">
        <v>6</v>
      </c>
      <c r="L1135" t="s">
        <v>147</v>
      </c>
    </row>
    <row r="1136" spans="1:12" x14ac:dyDescent="0.35">
      <c r="A1136" t="s">
        <v>7186</v>
      </c>
      <c r="B1136" t="s">
        <v>7187</v>
      </c>
      <c r="C1136" t="s">
        <v>7188</v>
      </c>
      <c r="D1136" t="s">
        <v>7189</v>
      </c>
      <c r="E1136">
        <v>10</v>
      </c>
      <c r="F1136">
        <v>9781450359337</v>
      </c>
      <c r="G1136" t="s">
        <v>7190</v>
      </c>
      <c r="H1136" t="s">
        <v>7191</v>
      </c>
      <c r="I1136">
        <v>2019</v>
      </c>
      <c r="J1136" t="s">
        <v>7192</v>
      </c>
      <c r="K1136" t="s">
        <v>6</v>
      </c>
      <c r="L1136" t="s">
        <v>162</v>
      </c>
    </row>
    <row r="1137" spans="1:12" x14ac:dyDescent="0.35">
      <c r="A1137" t="s">
        <v>7193</v>
      </c>
      <c r="B1137" t="s">
        <v>7194</v>
      </c>
      <c r="C1137" t="s">
        <v>7195</v>
      </c>
      <c r="D1137" t="s">
        <v>7196</v>
      </c>
      <c r="E1137">
        <v>10</v>
      </c>
      <c r="F1137">
        <v>9781479908189</v>
      </c>
      <c r="G1137" t="s">
        <v>1678</v>
      </c>
      <c r="H1137" t="s">
        <v>7197</v>
      </c>
      <c r="I1137">
        <v>2013</v>
      </c>
      <c r="J1137" t="s">
        <v>7198</v>
      </c>
      <c r="K1137" t="s">
        <v>6</v>
      </c>
      <c r="L1137" t="s">
        <v>703</v>
      </c>
    </row>
    <row r="1138" spans="1:12" x14ac:dyDescent="0.35">
      <c r="A1138" t="s">
        <v>7199</v>
      </c>
      <c r="B1138" t="s">
        <v>7200</v>
      </c>
      <c r="C1138" t="s">
        <v>7201</v>
      </c>
      <c r="D1138" t="s">
        <v>7202</v>
      </c>
      <c r="E1138">
        <v>10</v>
      </c>
      <c r="F1138">
        <v>9781728158624</v>
      </c>
      <c r="G1138" t="s">
        <v>7203</v>
      </c>
      <c r="H1138" t="s">
        <v>6</v>
      </c>
      <c r="I1138">
        <v>2019</v>
      </c>
      <c r="J1138" t="s">
        <v>7204</v>
      </c>
      <c r="K1138" t="s">
        <v>6</v>
      </c>
      <c r="L1138" t="s">
        <v>162</v>
      </c>
    </row>
    <row r="1139" spans="1:12" x14ac:dyDescent="0.35">
      <c r="A1139" t="s">
        <v>7205</v>
      </c>
      <c r="B1139" t="s">
        <v>7206</v>
      </c>
      <c r="C1139" t="s">
        <v>7207</v>
      </c>
      <c r="D1139" t="s">
        <v>7208</v>
      </c>
      <c r="E1139">
        <v>10</v>
      </c>
      <c r="G1139" t="s">
        <v>274</v>
      </c>
      <c r="H1139" t="s">
        <v>7209</v>
      </c>
      <c r="I1139">
        <v>2016</v>
      </c>
      <c r="J1139" t="s">
        <v>7210</v>
      </c>
      <c r="K1139" t="s">
        <v>6</v>
      </c>
      <c r="L1139" t="s">
        <v>337</v>
      </c>
    </row>
    <row r="1140" spans="1:12" x14ac:dyDescent="0.35">
      <c r="A1140" t="s">
        <v>7211</v>
      </c>
      <c r="B1140" t="s">
        <v>7212</v>
      </c>
      <c r="C1140" t="s">
        <v>7213</v>
      </c>
      <c r="D1140" t="s">
        <v>7208</v>
      </c>
      <c r="E1140">
        <v>10</v>
      </c>
      <c r="F1140">
        <v>9781450349680</v>
      </c>
      <c r="G1140" t="s">
        <v>7214</v>
      </c>
      <c r="H1140" t="s">
        <v>2947</v>
      </c>
      <c r="I1140">
        <v>2017</v>
      </c>
      <c r="J1140" t="s">
        <v>7215</v>
      </c>
      <c r="K1140" t="s">
        <v>6</v>
      </c>
      <c r="L1140" t="s">
        <v>695</v>
      </c>
    </row>
    <row r="1141" spans="1:12" x14ac:dyDescent="0.35">
      <c r="A1141" t="s">
        <v>7216</v>
      </c>
      <c r="B1141" t="s">
        <v>7217</v>
      </c>
      <c r="C1141" t="s">
        <v>7218</v>
      </c>
      <c r="D1141" t="s">
        <v>7219</v>
      </c>
      <c r="E1141">
        <v>10</v>
      </c>
      <c r="F1141">
        <v>9781467384605</v>
      </c>
      <c r="G1141" t="s">
        <v>7220</v>
      </c>
      <c r="H1141" t="s">
        <v>7221</v>
      </c>
      <c r="I1141">
        <v>2016</v>
      </c>
      <c r="J1141" t="s">
        <v>7222</v>
      </c>
      <c r="K1141" t="s">
        <v>6</v>
      </c>
      <c r="L1141" t="s">
        <v>147</v>
      </c>
    </row>
    <row r="1142" spans="1:12" x14ac:dyDescent="0.35">
      <c r="A1142" t="s">
        <v>7223</v>
      </c>
      <c r="B1142" t="s">
        <v>7224</v>
      </c>
      <c r="C1142" t="s">
        <v>7225</v>
      </c>
      <c r="D1142" t="s">
        <v>7226</v>
      </c>
      <c r="E1142">
        <v>7</v>
      </c>
      <c r="F1142">
        <v>9783030772765</v>
      </c>
      <c r="G1142" t="s">
        <v>152</v>
      </c>
      <c r="H1142" t="s">
        <v>7227</v>
      </c>
      <c r="I1142">
        <v>2021</v>
      </c>
      <c r="J1142" t="s">
        <v>7228</v>
      </c>
      <c r="K1142" t="s">
        <v>6</v>
      </c>
      <c r="L1142" t="s">
        <v>162</v>
      </c>
    </row>
    <row r="1143" spans="1:12" x14ac:dyDescent="0.35">
      <c r="A1143" t="s">
        <v>7229</v>
      </c>
      <c r="B1143" t="s">
        <v>7230</v>
      </c>
      <c r="C1143" t="s">
        <v>7231</v>
      </c>
      <c r="D1143" t="s">
        <v>7232</v>
      </c>
      <c r="E1143">
        <v>7</v>
      </c>
      <c r="G1143" t="s">
        <v>3848</v>
      </c>
      <c r="H1143" t="s">
        <v>3394</v>
      </c>
      <c r="I1143">
        <v>2012</v>
      </c>
      <c r="J1143" t="s">
        <v>7233</v>
      </c>
      <c r="K1143" t="s">
        <v>6</v>
      </c>
      <c r="L1143" t="s">
        <v>283</v>
      </c>
    </row>
    <row r="1144" spans="1:12" x14ac:dyDescent="0.35">
      <c r="A1144" t="s">
        <v>7234</v>
      </c>
      <c r="B1144" t="s">
        <v>7235</v>
      </c>
      <c r="C1144" t="s">
        <v>7236</v>
      </c>
      <c r="D1144" t="s">
        <v>7237</v>
      </c>
      <c r="E1144">
        <v>10</v>
      </c>
      <c r="G1144" t="s">
        <v>496</v>
      </c>
      <c r="H1144" t="s">
        <v>7238</v>
      </c>
      <c r="I1144">
        <v>2015</v>
      </c>
      <c r="J1144" t="s">
        <v>7239</v>
      </c>
      <c r="K1144" t="s">
        <v>6</v>
      </c>
      <c r="L1144" t="s">
        <v>147</v>
      </c>
    </row>
    <row r="1145" spans="1:12" x14ac:dyDescent="0.35">
      <c r="A1145" t="s">
        <v>7240</v>
      </c>
      <c r="B1145" t="s">
        <v>7241</v>
      </c>
      <c r="C1145" t="s">
        <v>7242</v>
      </c>
      <c r="D1145" t="s">
        <v>7243</v>
      </c>
      <c r="E1145">
        <v>10</v>
      </c>
      <c r="F1145">
        <v>9781450318990</v>
      </c>
      <c r="G1145" t="s">
        <v>1310</v>
      </c>
      <c r="H1145" t="s">
        <v>7244</v>
      </c>
      <c r="I1145">
        <v>2013</v>
      </c>
      <c r="J1145" t="s">
        <v>7245</v>
      </c>
      <c r="K1145" t="s">
        <v>6</v>
      </c>
      <c r="L1145" t="s">
        <v>5181</v>
      </c>
    </row>
    <row r="1146" spans="1:12" x14ac:dyDescent="0.35">
      <c r="A1146" t="s">
        <v>7246</v>
      </c>
      <c r="B1146" t="s">
        <v>7247</v>
      </c>
      <c r="C1146" t="s">
        <v>7248</v>
      </c>
      <c r="D1146" t="s">
        <v>7249</v>
      </c>
      <c r="E1146">
        <v>10</v>
      </c>
      <c r="F1146">
        <v>9781450343671</v>
      </c>
      <c r="G1146" t="s">
        <v>7250</v>
      </c>
      <c r="H1146" t="s">
        <v>7251</v>
      </c>
      <c r="I1146">
        <v>2016</v>
      </c>
      <c r="J1146" t="s">
        <v>7252</v>
      </c>
      <c r="K1146" t="s">
        <v>6</v>
      </c>
      <c r="L1146" t="s">
        <v>256</v>
      </c>
    </row>
    <row r="1147" spans="1:12" x14ac:dyDescent="0.35">
      <c r="A1147" t="s">
        <v>7253</v>
      </c>
      <c r="B1147" t="s">
        <v>7254</v>
      </c>
      <c r="C1147" t="s">
        <v>7255</v>
      </c>
      <c r="D1147" t="s">
        <v>7256</v>
      </c>
      <c r="E1147">
        <v>10</v>
      </c>
      <c r="F1147">
        <v>9781450367080</v>
      </c>
      <c r="G1147" t="s">
        <v>1310</v>
      </c>
      <c r="H1147" t="s">
        <v>6</v>
      </c>
      <c r="I1147">
        <v>2020</v>
      </c>
      <c r="J1147" t="s">
        <v>7257</v>
      </c>
      <c r="K1147" t="s">
        <v>6</v>
      </c>
      <c r="L1147" t="s">
        <v>162</v>
      </c>
    </row>
    <row r="1148" spans="1:12" x14ac:dyDescent="0.35">
      <c r="A1148" t="s">
        <v>7258</v>
      </c>
      <c r="B1148" t="s">
        <v>7259</v>
      </c>
      <c r="C1148" t="s">
        <v>7260</v>
      </c>
      <c r="D1148" t="s">
        <v>7261</v>
      </c>
      <c r="E1148">
        <v>7</v>
      </c>
      <c r="G1148" t="s">
        <v>7262</v>
      </c>
      <c r="H1148" t="s">
        <v>7263</v>
      </c>
      <c r="I1148">
        <v>2016</v>
      </c>
      <c r="J1148" t="s">
        <v>7264</v>
      </c>
      <c r="K1148" t="s">
        <v>6</v>
      </c>
      <c r="L1148" t="s">
        <v>283</v>
      </c>
    </row>
    <row r="1149" spans="1:12" x14ac:dyDescent="0.35">
      <c r="A1149" t="s">
        <v>7265</v>
      </c>
      <c r="B1149" t="s">
        <v>7266</v>
      </c>
      <c r="C1149" t="s">
        <v>7267</v>
      </c>
      <c r="D1149" t="s">
        <v>7268</v>
      </c>
      <c r="E1149">
        <v>7</v>
      </c>
      <c r="F1149">
        <v>9783319262833</v>
      </c>
      <c r="G1149" t="s">
        <v>207</v>
      </c>
      <c r="H1149" t="s">
        <v>7269</v>
      </c>
      <c r="I1149">
        <v>2016</v>
      </c>
      <c r="J1149" t="s">
        <v>7270</v>
      </c>
      <c r="K1149" t="s">
        <v>6</v>
      </c>
      <c r="L1149" t="s">
        <v>1120</v>
      </c>
    </row>
    <row r="1150" spans="1:12" x14ac:dyDescent="0.35">
      <c r="A1150" t="s">
        <v>7271</v>
      </c>
      <c r="B1150" t="s">
        <v>7272</v>
      </c>
      <c r="C1150" t="s">
        <v>7273</v>
      </c>
      <c r="D1150" t="s">
        <v>7274</v>
      </c>
      <c r="E1150">
        <v>10</v>
      </c>
      <c r="F1150">
        <v>9781450339278</v>
      </c>
      <c r="G1150" t="s">
        <v>7275</v>
      </c>
      <c r="H1150" t="s">
        <v>6</v>
      </c>
      <c r="I1150">
        <v>2015</v>
      </c>
      <c r="J1150" t="s">
        <v>7276</v>
      </c>
      <c r="K1150" t="s">
        <v>6</v>
      </c>
      <c r="L1150" t="s">
        <v>162</v>
      </c>
    </row>
    <row r="1151" spans="1:12" x14ac:dyDescent="0.35">
      <c r="A1151" t="s">
        <v>7277</v>
      </c>
      <c r="B1151" t="s">
        <v>7278</v>
      </c>
      <c r="C1151" t="s">
        <v>7279</v>
      </c>
      <c r="D1151" t="s">
        <v>7274</v>
      </c>
      <c r="E1151">
        <v>10</v>
      </c>
      <c r="F1151">
        <v>9781450339278</v>
      </c>
      <c r="G1151" t="s">
        <v>7275</v>
      </c>
      <c r="H1151" t="s">
        <v>6</v>
      </c>
      <c r="I1151">
        <v>2015</v>
      </c>
      <c r="J1151" t="s">
        <v>7280</v>
      </c>
      <c r="K1151" t="s">
        <v>6</v>
      </c>
      <c r="L1151" t="s">
        <v>162</v>
      </c>
    </row>
    <row r="1152" spans="1:12" x14ac:dyDescent="0.35">
      <c r="A1152" t="s">
        <v>7281</v>
      </c>
      <c r="B1152" t="s">
        <v>7282</v>
      </c>
      <c r="C1152" t="s">
        <v>7283</v>
      </c>
      <c r="D1152" t="s">
        <v>7274</v>
      </c>
      <c r="E1152">
        <v>10</v>
      </c>
      <c r="F1152">
        <v>9781450345453</v>
      </c>
      <c r="G1152" t="s">
        <v>7284</v>
      </c>
      <c r="H1152" t="s">
        <v>6</v>
      </c>
      <c r="I1152">
        <v>2016</v>
      </c>
      <c r="J1152" t="s">
        <v>7285</v>
      </c>
      <c r="K1152" t="s">
        <v>6</v>
      </c>
      <c r="L1152" t="s">
        <v>162</v>
      </c>
    </row>
    <row r="1153" spans="1:12" x14ac:dyDescent="0.35">
      <c r="A1153" t="s">
        <v>7286</v>
      </c>
      <c r="B1153" t="s">
        <v>7287</v>
      </c>
      <c r="C1153" t="s">
        <v>7288</v>
      </c>
      <c r="D1153" t="s">
        <v>7289</v>
      </c>
      <c r="E1153">
        <v>10</v>
      </c>
      <c r="F1153">
        <v>9781509055043</v>
      </c>
      <c r="G1153" t="s">
        <v>7290</v>
      </c>
      <c r="H1153" t="s">
        <v>7291</v>
      </c>
      <c r="I1153">
        <v>2017</v>
      </c>
      <c r="J1153" t="s">
        <v>7292</v>
      </c>
      <c r="K1153" t="s">
        <v>6</v>
      </c>
      <c r="L1153" t="s">
        <v>155</v>
      </c>
    </row>
    <row r="1154" spans="1:12" x14ac:dyDescent="0.35">
      <c r="A1154" t="s">
        <v>7293</v>
      </c>
      <c r="B1154" t="s">
        <v>7294</v>
      </c>
      <c r="C1154" t="s">
        <v>7295</v>
      </c>
      <c r="D1154" t="s">
        <v>7296</v>
      </c>
      <c r="E1154">
        <v>10</v>
      </c>
      <c r="G1154" t="s">
        <v>7297</v>
      </c>
      <c r="H1154" t="s">
        <v>7298</v>
      </c>
      <c r="I1154">
        <v>2013</v>
      </c>
      <c r="J1154" t="s">
        <v>7299</v>
      </c>
      <c r="K1154" t="s">
        <v>6</v>
      </c>
      <c r="L1154" t="s">
        <v>162</v>
      </c>
    </row>
    <row r="1155" spans="1:12" x14ac:dyDescent="0.35">
      <c r="A1155" t="s">
        <v>7300</v>
      </c>
      <c r="B1155" t="s">
        <v>7301</v>
      </c>
      <c r="C1155" t="s">
        <v>7302</v>
      </c>
      <c r="D1155" t="s">
        <v>7303</v>
      </c>
      <c r="E1155">
        <v>7</v>
      </c>
      <c r="G1155" t="s">
        <v>261</v>
      </c>
      <c r="H1155" t="s">
        <v>6</v>
      </c>
      <c r="I1155">
        <v>2021</v>
      </c>
      <c r="J1155" t="s">
        <v>7304</v>
      </c>
      <c r="K1155" t="s">
        <v>6</v>
      </c>
      <c r="L1155" t="s">
        <v>162</v>
      </c>
    </row>
    <row r="1156" spans="1:12" x14ac:dyDescent="0.35">
      <c r="A1156" t="s">
        <v>7305</v>
      </c>
      <c r="B1156" t="s">
        <v>7306</v>
      </c>
      <c r="C1156" t="s">
        <v>7307</v>
      </c>
      <c r="D1156" t="s">
        <v>7308</v>
      </c>
      <c r="E1156">
        <v>10</v>
      </c>
      <c r="F1156">
        <v>9781479919345</v>
      </c>
      <c r="G1156" t="s">
        <v>7309</v>
      </c>
      <c r="H1156" t="s">
        <v>7310</v>
      </c>
      <c r="I1156">
        <v>2015</v>
      </c>
      <c r="J1156" t="s">
        <v>7311</v>
      </c>
      <c r="K1156" t="s">
        <v>6</v>
      </c>
      <c r="L1156" t="s">
        <v>283</v>
      </c>
    </row>
    <row r="1157" spans="1:12" x14ac:dyDescent="0.35">
      <c r="A1157" t="s">
        <v>7312</v>
      </c>
      <c r="B1157" t="s">
        <v>7313</v>
      </c>
      <c r="C1157" t="s">
        <v>7314</v>
      </c>
      <c r="D1157" t="s">
        <v>7315</v>
      </c>
      <c r="E1157">
        <v>7</v>
      </c>
      <c r="F1157">
        <v>9783319029573</v>
      </c>
      <c r="G1157" t="s">
        <v>152</v>
      </c>
      <c r="H1157" t="s">
        <v>7316</v>
      </c>
      <c r="I1157">
        <v>2013</v>
      </c>
      <c r="J1157" t="s">
        <v>7317</v>
      </c>
      <c r="K1157" t="s">
        <v>6</v>
      </c>
      <c r="L1157" t="s">
        <v>217</v>
      </c>
    </row>
    <row r="1158" spans="1:12" x14ac:dyDescent="0.35">
      <c r="A1158" t="s">
        <v>7318</v>
      </c>
      <c r="B1158" t="s">
        <v>7319</v>
      </c>
      <c r="C1158" t="s">
        <v>6</v>
      </c>
      <c r="D1158" t="s">
        <v>7320</v>
      </c>
      <c r="E1158">
        <v>7</v>
      </c>
      <c r="G1158" t="s">
        <v>7321</v>
      </c>
      <c r="H1158" t="s">
        <v>7322</v>
      </c>
      <c r="I1158">
        <v>2018</v>
      </c>
      <c r="J1158" t="s">
        <v>7323</v>
      </c>
      <c r="K1158" t="s">
        <v>6</v>
      </c>
      <c r="L1158" t="s">
        <v>162</v>
      </c>
    </row>
    <row r="1159" spans="1:12" x14ac:dyDescent="0.35">
      <c r="A1159" t="s">
        <v>7324</v>
      </c>
      <c r="B1159" t="s">
        <v>7325</v>
      </c>
      <c r="C1159" t="s">
        <v>7326</v>
      </c>
      <c r="D1159" t="s">
        <v>7327</v>
      </c>
      <c r="E1159">
        <v>7</v>
      </c>
      <c r="F1159">
        <v>9781614994336</v>
      </c>
      <c r="G1159" t="s">
        <v>5267</v>
      </c>
      <c r="H1159" t="s">
        <v>7328</v>
      </c>
      <c r="I1159">
        <v>2014</v>
      </c>
      <c r="J1159" t="s">
        <v>7329</v>
      </c>
      <c r="K1159" t="s">
        <v>6</v>
      </c>
      <c r="L1159" t="s">
        <v>162</v>
      </c>
    </row>
    <row r="1160" spans="1:12" x14ac:dyDescent="0.35">
      <c r="A1160" t="s">
        <v>7324</v>
      </c>
      <c r="B1160" t="s">
        <v>7330</v>
      </c>
      <c r="C1160" t="s">
        <v>7331</v>
      </c>
      <c r="D1160" t="s">
        <v>7327</v>
      </c>
      <c r="E1160">
        <v>7</v>
      </c>
      <c r="F1160">
        <v>9783319175294</v>
      </c>
      <c r="G1160" t="s">
        <v>866</v>
      </c>
      <c r="H1160" t="s">
        <v>7332</v>
      </c>
      <c r="I1160">
        <v>2015</v>
      </c>
      <c r="J1160" t="s">
        <v>7333</v>
      </c>
      <c r="K1160" t="s">
        <v>6</v>
      </c>
      <c r="L1160" t="s">
        <v>162</v>
      </c>
    </row>
    <row r="1161" spans="1:12" x14ac:dyDescent="0.35">
      <c r="A1161" t="s">
        <v>7334</v>
      </c>
      <c r="B1161" t="s">
        <v>7335</v>
      </c>
      <c r="C1161" t="s">
        <v>7336</v>
      </c>
      <c r="D1161" t="s">
        <v>7337</v>
      </c>
      <c r="E1161">
        <v>10</v>
      </c>
      <c r="F1161">
        <v>9781728168340</v>
      </c>
      <c r="G1161" t="s">
        <v>7338</v>
      </c>
      <c r="H1161" t="s">
        <v>7339</v>
      </c>
      <c r="I1161">
        <v>2021</v>
      </c>
      <c r="J1161" t="s">
        <v>7340</v>
      </c>
      <c r="K1161" t="s">
        <v>6</v>
      </c>
      <c r="L1161" t="s">
        <v>162</v>
      </c>
    </row>
    <row r="1162" spans="1:12" x14ac:dyDescent="0.35">
      <c r="A1162" t="s">
        <v>7341</v>
      </c>
      <c r="B1162" t="s">
        <v>7342</v>
      </c>
      <c r="C1162" t="s">
        <v>7343</v>
      </c>
      <c r="D1162" t="s">
        <v>7344</v>
      </c>
      <c r="E1162">
        <v>10</v>
      </c>
      <c r="F1162">
        <v>9781728111148</v>
      </c>
      <c r="G1162" t="s">
        <v>214</v>
      </c>
      <c r="H1162" t="s">
        <v>7345</v>
      </c>
      <c r="I1162">
        <v>2018</v>
      </c>
      <c r="J1162" t="s">
        <v>7346</v>
      </c>
      <c r="K1162" t="s">
        <v>6</v>
      </c>
      <c r="L1162" t="s">
        <v>162</v>
      </c>
    </row>
    <row r="1163" spans="1:12" x14ac:dyDescent="0.35">
      <c r="A1163" t="s">
        <v>7347</v>
      </c>
      <c r="B1163" t="s">
        <v>7348</v>
      </c>
      <c r="C1163" t="s">
        <v>7349</v>
      </c>
      <c r="D1163" t="s">
        <v>7350</v>
      </c>
      <c r="E1163">
        <v>10</v>
      </c>
      <c r="F1163">
        <v>9789897582394</v>
      </c>
      <c r="G1163" t="s">
        <v>7351</v>
      </c>
      <c r="H1163" t="s">
        <v>7352</v>
      </c>
      <c r="I1163">
        <v>2017</v>
      </c>
      <c r="J1163" t="s">
        <v>7353</v>
      </c>
      <c r="K1163" t="s">
        <v>6</v>
      </c>
      <c r="L1163" t="s">
        <v>217</v>
      </c>
    </row>
    <row r="1164" spans="1:12" x14ac:dyDescent="0.35">
      <c r="A1164" t="s">
        <v>7354</v>
      </c>
      <c r="B1164" t="s">
        <v>7355</v>
      </c>
      <c r="C1164" t="s">
        <v>7356</v>
      </c>
      <c r="D1164" t="s">
        <v>7357</v>
      </c>
      <c r="E1164">
        <v>10</v>
      </c>
      <c r="G1164" t="s">
        <v>4823</v>
      </c>
      <c r="H1164" t="s">
        <v>7358</v>
      </c>
      <c r="I1164">
        <v>2018</v>
      </c>
      <c r="J1164" t="s">
        <v>7359</v>
      </c>
      <c r="K1164" t="s">
        <v>6</v>
      </c>
      <c r="L1164" t="s">
        <v>695</v>
      </c>
    </row>
    <row r="1165" spans="1:12" x14ac:dyDescent="0.35">
      <c r="A1165" t="s">
        <v>7360</v>
      </c>
      <c r="B1165" t="s">
        <v>7361</v>
      </c>
      <c r="C1165" t="s">
        <v>7362</v>
      </c>
      <c r="D1165" t="s">
        <v>7363</v>
      </c>
      <c r="E1165">
        <v>10</v>
      </c>
      <c r="G1165" t="s">
        <v>7364</v>
      </c>
      <c r="H1165" t="s">
        <v>7365</v>
      </c>
      <c r="I1165">
        <v>2011</v>
      </c>
      <c r="J1165" t="s">
        <v>7366</v>
      </c>
      <c r="K1165" t="s">
        <v>6</v>
      </c>
      <c r="L1165" t="s">
        <v>162</v>
      </c>
    </row>
    <row r="1166" spans="1:12" x14ac:dyDescent="0.35">
      <c r="A1166" t="s">
        <v>7367</v>
      </c>
      <c r="B1166" t="s">
        <v>7368</v>
      </c>
      <c r="C1166" t="s">
        <v>7369</v>
      </c>
      <c r="D1166" t="s">
        <v>7370</v>
      </c>
      <c r="E1166">
        <v>10</v>
      </c>
      <c r="F1166">
        <v>9780769550879</v>
      </c>
      <c r="G1166" t="s">
        <v>7371</v>
      </c>
      <c r="H1166" t="s">
        <v>7372</v>
      </c>
      <c r="I1166">
        <v>2013</v>
      </c>
      <c r="J1166" t="s">
        <v>7373</v>
      </c>
      <c r="K1166" t="s">
        <v>6</v>
      </c>
      <c r="L1166" t="s">
        <v>162</v>
      </c>
    </row>
    <row r="1167" spans="1:12" x14ac:dyDescent="0.35">
      <c r="A1167" t="s">
        <v>7374</v>
      </c>
      <c r="B1167" t="s">
        <v>7375</v>
      </c>
      <c r="C1167" t="s">
        <v>7376</v>
      </c>
      <c r="D1167" t="s">
        <v>7377</v>
      </c>
      <c r="E1167">
        <v>10</v>
      </c>
      <c r="F1167">
        <v>9781936968923</v>
      </c>
      <c r="G1167" t="s">
        <v>7378</v>
      </c>
      <c r="H1167" t="s">
        <v>7379</v>
      </c>
      <c r="I1167">
        <v>2013</v>
      </c>
      <c r="J1167" t="s">
        <v>7380</v>
      </c>
      <c r="K1167" t="s">
        <v>6</v>
      </c>
      <c r="L1167" t="s">
        <v>147</v>
      </c>
    </row>
    <row r="1168" spans="1:12" x14ac:dyDescent="0.35">
      <c r="A1168" t="s">
        <v>7381</v>
      </c>
      <c r="B1168" t="s">
        <v>7382</v>
      </c>
      <c r="C1168" t="s">
        <v>7383</v>
      </c>
      <c r="D1168" t="s">
        <v>7384</v>
      </c>
      <c r="E1168">
        <v>10</v>
      </c>
      <c r="F1168">
        <v>9781627480680</v>
      </c>
      <c r="G1168" t="s">
        <v>452</v>
      </c>
      <c r="H1168" t="s">
        <v>6</v>
      </c>
      <c r="I1168">
        <v>2012</v>
      </c>
      <c r="J1168" t="s">
        <v>7385</v>
      </c>
      <c r="K1168" t="s">
        <v>6</v>
      </c>
      <c r="L1168" t="s">
        <v>176</v>
      </c>
    </row>
    <row r="1169" spans="1:12" x14ac:dyDescent="0.35">
      <c r="A1169" t="s">
        <v>7386</v>
      </c>
      <c r="B1169" t="s">
        <v>7387</v>
      </c>
      <c r="C1169" t="s">
        <v>7388</v>
      </c>
      <c r="D1169" t="s">
        <v>7389</v>
      </c>
      <c r="E1169">
        <v>10</v>
      </c>
      <c r="F1169">
        <v>9781538615621</v>
      </c>
      <c r="G1169" t="s">
        <v>7390</v>
      </c>
      <c r="H1169" t="s">
        <v>7391</v>
      </c>
      <c r="I1169">
        <v>2017</v>
      </c>
      <c r="J1169" t="s">
        <v>7392</v>
      </c>
      <c r="K1169" t="s">
        <v>6</v>
      </c>
      <c r="L1169" t="s">
        <v>217</v>
      </c>
    </row>
    <row r="1170" spans="1:12" x14ac:dyDescent="0.35">
      <c r="A1170" t="s">
        <v>7393</v>
      </c>
      <c r="B1170" t="s">
        <v>7394</v>
      </c>
      <c r="C1170" t="s">
        <v>7395</v>
      </c>
      <c r="D1170" t="s">
        <v>7396</v>
      </c>
      <c r="E1170">
        <v>10</v>
      </c>
      <c r="F1170">
        <v>9781450375153</v>
      </c>
      <c r="G1170" t="s">
        <v>7397</v>
      </c>
      <c r="H1170" t="s">
        <v>7398</v>
      </c>
      <c r="I1170">
        <v>2020</v>
      </c>
      <c r="J1170" t="s">
        <v>7399</v>
      </c>
      <c r="K1170" t="s">
        <v>6</v>
      </c>
      <c r="L1170" t="s">
        <v>217</v>
      </c>
    </row>
    <row r="1171" spans="1:12" x14ac:dyDescent="0.35">
      <c r="A1171" t="s">
        <v>7400</v>
      </c>
      <c r="B1171" t="s">
        <v>7401</v>
      </c>
      <c r="C1171" t="s">
        <v>7402</v>
      </c>
      <c r="D1171" t="s">
        <v>7403</v>
      </c>
      <c r="E1171">
        <v>7</v>
      </c>
      <c r="G1171" t="s">
        <v>4034</v>
      </c>
      <c r="H1171" t="s">
        <v>6</v>
      </c>
      <c r="I1171">
        <v>2021</v>
      </c>
      <c r="J1171" t="s">
        <v>7404</v>
      </c>
      <c r="K1171" t="s">
        <v>6</v>
      </c>
      <c r="L1171" t="s">
        <v>162</v>
      </c>
    </row>
    <row r="1172" spans="1:12" x14ac:dyDescent="0.35">
      <c r="A1172" t="s">
        <v>7405</v>
      </c>
      <c r="B1172" t="s">
        <v>7406</v>
      </c>
      <c r="C1172" t="s">
        <v>7407</v>
      </c>
      <c r="D1172" t="s">
        <v>7408</v>
      </c>
      <c r="E1172">
        <v>10</v>
      </c>
      <c r="F1172">
        <v>9789895465903</v>
      </c>
      <c r="G1172" t="s">
        <v>3905</v>
      </c>
      <c r="H1172" t="s">
        <v>6</v>
      </c>
      <c r="I1172">
        <v>2020</v>
      </c>
      <c r="J1172" t="s">
        <v>7409</v>
      </c>
      <c r="K1172" t="s">
        <v>6</v>
      </c>
      <c r="L1172" t="s">
        <v>283</v>
      </c>
    </row>
    <row r="1173" spans="1:12" x14ac:dyDescent="0.35">
      <c r="A1173" t="s">
        <v>7410</v>
      </c>
      <c r="B1173" t="s">
        <v>7411</v>
      </c>
      <c r="C1173" t="s">
        <v>7412</v>
      </c>
      <c r="D1173" t="s">
        <v>7413</v>
      </c>
      <c r="E1173">
        <v>10</v>
      </c>
      <c r="G1173" t="s">
        <v>7414</v>
      </c>
      <c r="H1173" t="s">
        <v>7415</v>
      </c>
      <c r="I1173">
        <v>2011</v>
      </c>
      <c r="J1173" t="s">
        <v>7416</v>
      </c>
      <c r="K1173" t="s">
        <v>6</v>
      </c>
      <c r="L1173" t="s">
        <v>1120</v>
      </c>
    </row>
    <row r="1174" spans="1:12" x14ac:dyDescent="0.35">
      <c r="A1174" t="s">
        <v>7417</v>
      </c>
      <c r="B1174" t="s">
        <v>7418</v>
      </c>
      <c r="C1174" t="s">
        <v>7419</v>
      </c>
      <c r="D1174" t="s">
        <v>7420</v>
      </c>
      <c r="E1174">
        <v>10</v>
      </c>
      <c r="G1174" t="s">
        <v>7421</v>
      </c>
      <c r="H1174" t="s">
        <v>6</v>
      </c>
      <c r="I1174">
        <v>2018</v>
      </c>
      <c r="J1174" t="s">
        <v>7422</v>
      </c>
      <c r="K1174" t="s">
        <v>6</v>
      </c>
      <c r="L1174" t="s">
        <v>480</v>
      </c>
    </row>
    <row r="1175" spans="1:12" x14ac:dyDescent="0.35">
      <c r="A1175" t="s">
        <v>7423</v>
      </c>
      <c r="B1175" t="s">
        <v>7424</v>
      </c>
      <c r="C1175" t="s">
        <v>7425</v>
      </c>
      <c r="D1175" t="s">
        <v>7426</v>
      </c>
      <c r="E1175">
        <v>7</v>
      </c>
      <c r="G1175" t="s">
        <v>1386</v>
      </c>
      <c r="H1175" t="s">
        <v>7427</v>
      </c>
      <c r="I1175">
        <v>2009</v>
      </c>
      <c r="J1175" t="s">
        <v>7428</v>
      </c>
      <c r="K1175" t="s">
        <v>6</v>
      </c>
      <c r="L1175" t="s">
        <v>675</v>
      </c>
    </row>
    <row r="1176" spans="1:12" x14ac:dyDescent="0.35">
      <c r="A1176" t="s">
        <v>7429</v>
      </c>
      <c r="B1176" t="s">
        <v>7430</v>
      </c>
      <c r="C1176" t="s">
        <v>7431</v>
      </c>
      <c r="D1176" t="s">
        <v>7432</v>
      </c>
      <c r="E1176">
        <v>10</v>
      </c>
      <c r="F1176">
        <v>9781605585048</v>
      </c>
      <c r="G1176" t="s">
        <v>7433</v>
      </c>
      <c r="H1176" t="s">
        <v>7434</v>
      </c>
      <c r="I1176">
        <v>2009</v>
      </c>
      <c r="J1176" t="s">
        <v>7435</v>
      </c>
      <c r="K1176" t="s">
        <v>6</v>
      </c>
      <c r="L1176" t="s">
        <v>573</v>
      </c>
    </row>
    <row r="1177" spans="1:12" x14ac:dyDescent="0.35">
      <c r="A1177" t="s">
        <v>7429</v>
      </c>
      <c r="B1177" t="s">
        <v>7436</v>
      </c>
      <c r="C1177" t="s">
        <v>7437</v>
      </c>
      <c r="D1177" t="s">
        <v>7432</v>
      </c>
      <c r="E1177">
        <v>7</v>
      </c>
      <c r="G1177" t="s">
        <v>7438</v>
      </c>
      <c r="H1177" t="s">
        <v>7434</v>
      </c>
      <c r="I1177">
        <v>2009</v>
      </c>
      <c r="J1177" t="s">
        <v>7439</v>
      </c>
      <c r="K1177" t="s">
        <v>6</v>
      </c>
      <c r="L1177" t="s">
        <v>337</v>
      </c>
    </row>
    <row r="1178" spans="1:12" x14ac:dyDescent="0.35">
      <c r="A1178" t="s">
        <v>7440</v>
      </c>
      <c r="B1178" t="s">
        <v>7441</v>
      </c>
      <c r="C1178" t="s">
        <v>7442</v>
      </c>
      <c r="D1178" t="s">
        <v>7443</v>
      </c>
      <c r="E1178">
        <v>10</v>
      </c>
      <c r="F1178">
        <v>9781467373432</v>
      </c>
      <c r="G1178" t="s">
        <v>7444</v>
      </c>
      <c r="H1178" t="s">
        <v>6</v>
      </c>
      <c r="I1178">
        <v>2015</v>
      </c>
      <c r="J1178" t="s">
        <v>7445</v>
      </c>
      <c r="K1178" t="s">
        <v>6</v>
      </c>
      <c r="L1178" t="s">
        <v>1120</v>
      </c>
    </row>
    <row r="1179" spans="1:12" x14ac:dyDescent="0.35">
      <c r="A1179" t="s">
        <v>7446</v>
      </c>
      <c r="B1179" t="s">
        <v>7447</v>
      </c>
      <c r="C1179" t="s">
        <v>7448</v>
      </c>
      <c r="D1179" t="s">
        <v>7449</v>
      </c>
      <c r="E1179">
        <v>7</v>
      </c>
      <c r="F1179">
        <v>9783319584713</v>
      </c>
      <c r="G1179" t="s">
        <v>152</v>
      </c>
      <c r="H1179" t="s">
        <v>7450</v>
      </c>
      <c r="I1179">
        <v>2017</v>
      </c>
      <c r="J1179" t="s">
        <v>7451</v>
      </c>
      <c r="K1179" t="s">
        <v>6</v>
      </c>
      <c r="L1179" t="s">
        <v>283</v>
      </c>
    </row>
    <row r="1180" spans="1:12" x14ac:dyDescent="0.35">
      <c r="A1180" t="s">
        <v>7452</v>
      </c>
      <c r="B1180" t="s">
        <v>7453</v>
      </c>
      <c r="C1180" t="s">
        <v>7454</v>
      </c>
      <c r="D1180" t="s">
        <v>7455</v>
      </c>
      <c r="E1180">
        <v>10</v>
      </c>
      <c r="G1180" t="s">
        <v>4823</v>
      </c>
      <c r="H1180" t="s">
        <v>7456</v>
      </c>
      <c r="I1180">
        <v>2015</v>
      </c>
      <c r="J1180" t="s">
        <v>7457</v>
      </c>
      <c r="K1180" t="s">
        <v>6</v>
      </c>
      <c r="L1180" t="s">
        <v>573</v>
      </c>
    </row>
    <row r="1181" spans="1:12" x14ac:dyDescent="0.35">
      <c r="A1181" t="s">
        <v>7458</v>
      </c>
      <c r="B1181" t="s">
        <v>7459</v>
      </c>
      <c r="C1181" t="s">
        <v>7460</v>
      </c>
      <c r="D1181" t="s">
        <v>7461</v>
      </c>
      <c r="E1181">
        <v>7</v>
      </c>
      <c r="G1181" t="s">
        <v>7462</v>
      </c>
      <c r="H1181" t="s">
        <v>7463</v>
      </c>
      <c r="I1181">
        <v>2021</v>
      </c>
      <c r="J1181" t="s">
        <v>7464</v>
      </c>
      <c r="K1181" t="s">
        <v>6</v>
      </c>
      <c r="L1181" t="s">
        <v>162</v>
      </c>
    </row>
    <row r="1182" spans="1:12" x14ac:dyDescent="0.35">
      <c r="A1182" t="s">
        <v>7465</v>
      </c>
      <c r="B1182" t="s">
        <v>7466</v>
      </c>
      <c r="C1182" t="s">
        <v>7467</v>
      </c>
      <c r="D1182" t="s">
        <v>7468</v>
      </c>
      <c r="E1182">
        <v>10</v>
      </c>
      <c r="F1182">
        <v>9781629931395</v>
      </c>
      <c r="G1182" t="s">
        <v>6616</v>
      </c>
      <c r="H1182" t="s">
        <v>7469</v>
      </c>
      <c r="I1182">
        <v>2013</v>
      </c>
      <c r="J1182" t="s">
        <v>7470</v>
      </c>
      <c r="K1182" t="s">
        <v>6</v>
      </c>
      <c r="L1182" t="s">
        <v>256</v>
      </c>
    </row>
    <row r="1183" spans="1:12" x14ac:dyDescent="0.35">
      <c r="A1183" t="s">
        <v>7471</v>
      </c>
      <c r="B1183" t="s">
        <v>7472</v>
      </c>
      <c r="C1183" t="s">
        <v>7473</v>
      </c>
      <c r="D1183" t="s">
        <v>7474</v>
      </c>
      <c r="E1183">
        <v>7</v>
      </c>
      <c r="G1183" t="s">
        <v>7475</v>
      </c>
      <c r="H1183" t="s">
        <v>2758</v>
      </c>
      <c r="I1183">
        <v>2016</v>
      </c>
      <c r="J1183" t="s">
        <v>7476</v>
      </c>
      <c r="K1183" t="s">
        <v>6</v>
      </c>
      <c r="L1183" t="s">
        <v>217</v>
      </c>
    </row>
    <row r="1184" spans="1:12" x14ac:dyDescent="0.35">
      <c r="A1184" t="s">
        <v>7477</v>
      </c>
      <c r="B1184" t="s">
        <v>7478</v>
      </c>
      <c r="C1184" t="s">
        <v>7479</v>
      </c>
      <c r="D1184" t="s">
        <v>7480</v>
      </c>
      <c r="E1184">
        <v>10</v>
      </c>
      <c r="F1184">
        <v>9781911218098</v>
      </c>
      <c r="G1184" t="s">
        <v>452</v>
      </c>
      <c r="H1184" t="s">
        <v>7481</v>
      </c>
      <c r="I1184">
        <v>2016</v>
      </c>
      <c r="J1184" t="s">
        <v>7482</v>
      </c>
      <c r="K1184" t="s">
        <v>6</v>
      </c>
      <c r="L1184" t="s">
        <v>162</v>
      </c>
    </row>
    <row r="1185" spans="1:12" x14ac:dyDescent="0.35">
      <c r="A1185" t="s">
        <v>7483</v>
      </c>
      <c r="B1185" t="s">
        <v>7484</v>
      </c>
      <c r="C1185" t="s">
        <v>7485</v>
      </c>
      <c r="D1185" t="s">
        <v>7486</v>
      </c>
      <c r="E1185">
        <v>7</v>
      </c>
      <c r="F1185">
        <v>9783319717333</v>
      </c>
      <c r="G1185" t="s">
        <v>866</v>
      </c>
      <c r="H1185" t="s">
        <v>7487</v>
      </c>
      <c r="I1185">
        <v>2018</v>
      </c>
      <c r="J1185" t="s">
        <v>7488</v>
      </c>
      <c r="K1185" t="s">
        <v>6</v>
      </c>
      <c r="L1185" t="s">
        <v>155</v>
      </c>
    </row>
    <row r="1186" spans="1:12" x14ac:dyDescent="0.35">
      <c r="A1186" t="s">
        <v>7489</v>
      </c>
      <c r="B1186" t="s">
        <v>7490</v>
      </c>
      <c r="C1186" t="s">
        <v>7491</v>
      </c>
      <c r="D1186" t="s">
        <v>7492</v>
      </c>
      <c r="E1186">
        <v>10</v>
      </c>
      <c r="F1186">
        <v>9781728168999</v>
      </c>
      <c r="G1186" t="s">
        <v>7493</v>
      </c>
      <c r="H1186" t="s">
        <v>6</v>
      </c>
      <c r="I1186">
        <v>2020</v>
      </c>
      <c r="J1186" t="s">
        <v>7494</v>
      </c>
      <c r="K1186" t="s">
        <v>6</v>
      </c>
      <c r="L1186" t="s">
        <v>162</v>
      </c>
    </row>
    <row r="1187" spans="1:12" x14ac:dyDescent="0.35">
      <c r="A1187" t="s">
        <v>7495</v>
      </c>
      <c r="B1187" t="s">
        <v>7496</v>
      </c>
      <c r="C1187" t="s">
        <v>7497</v>
      </c>
      <c r="D1187" t="s">
        <v>7498</v>
      </c>
      <c r="E1187">
        <v>10</v>
      </c>
      <c r="F1187">
        <v>9781450324731</v>
      </c>
      <c r="G1187" t="s">
        <v>1310</v>
      </c>
      <c r="H1187" t="s">
        <v>7499</v>
      </c>
      <c r="I1187">
        <v>2014</v>
      </c>
      <c r="J1187" t="s">
        <v>7500</v>
      </c>
      <c r="K1187" t="s">
        <v>6</v>
      </c>
      <c r="L1187" t="s">
        <v>7501</v>
      </c>
    </row>
    <row r="1188" spans="1:12" x14ac:dyDescent="0.35">
      <c r="A1188" t="s">
        <v>7502</v>
      </c>
      <c r="B1188" t="s">
        <v>7503</v>
      </c>
      <c r="C1188" t="s">
        <v>7504</v>
      </c>
      <c r="D1188" t="s">
        <v>7505</v>
      </c>
      <c r="E1188">
        <v>10</v>
      </c>
      <c r="F1188">
        <v>9781450371957</v>
      </c>
      <c r="G1188" t="s">
        <v>194</v>
      </c>
      <c r="H1188" t="s">
        <v>4053</v>
      </c>
      <c r="I1188">
        <v>2019</v>
      </c>
      <c r="J1188" t="s">
        <v>7506</v>
      </c>
      <c r="K1188" t="s">
        <v>6</v>
      </c>
      <c r="L1188" t="s">
        <v>162</v>
      </c>
    </row>
    <row r="1189" spans="1:12" x14ac:dyDescent="0.35">
      <c r="A1189" t="s">
        <v>7507</v>
      </c>
      <c r="B1189" t="s">
        <v>7508</v>
      </c>
      <c r="C1189" t="s">
        <v>7509</v>
      </c>
      <c r="D1189" t="s">
        <v>7510</v>
      </c>
      <c r="E1189">
        <v>10</v>
      </c>
      <c r="F1189">
        <v>9781911218562</v>
      </c>
      <c r="G1189" t="s">
        <v>1883</v>
      </c>
      <c r="H1189" t="s">
        <v>7511</v>
      </c>
      <c r="I1189">
        <v>2017</v>
      </c>
      <c r="J1189" t="s">
        <v>7512</v>
      </c>
      <c r="K1189" t="s">
        <v>6</v>
      </c>
      <c r="L1189" t="s">
        <v>155</v>
      </c>
    </row>
    <row r="1190" spans="1:12" x14ac:dyDescent="0.35">
      <c r="A1190" t="s">
        <v>7513</v>
      </c>
      <c r="B1190" t="s">
        <v>7514</v>
      </c>
      <c r="C1190" t="s">
        <v>7515</v>
      </c>
      <c r="D1190" t="s">
        <v>7516</v>
      </c>
      <c r="E1190">
        <v>7</v>
      </c>
      <c r="G1190" t="s">
        <v>542</v>
      </c>
      <c r="H1190" t="s">
        <v>7517</v>
      </c>
      <c r="I1190">
        <v>2018</v>
      </c>
      <c r="J1190" t="s">
        <v>7518</v>
      </c>
      <c r="K1190" t="s">
        <v>6</v>
      </c>
      <c r="L1190" t="s">
        <v>256</v>
      </c>
    </row>
    <row r="1191" spans="1:12" x14ac:dyDescent="0.35">
      <c r="A1191" t="s">
        <v>7519</v>
      </c>
      <c r="B1191" t="s">
        <v>7520</v>
      </c>
      <c r="C1191" t="s">
        <v>7521</v>
      </c>
      <c r="D1191" t="s">
        <v>7522</v>
      </c>
      <c r="E1191">
        <v>7</v>
      </c>
      <c r="G1191" t="s">
        <v>7523</v>
      </c>
      <c r="H1191" t="s">
        <v>7524</v>
      </c>
      <c r="I1191">
        <v>2019</v>
      </c>
      <c r="J1191" t="s">
        <v>7525</v>
      </c>
      <c r="K1191" t="s">
        <v>6</v>
      </c>
      <c r="L1191" t="s">
        <v>283</v>
      </c>
    </row>
    <row r="1192" spans="1:12" x14ac:dyDescent="0.35">
      <c r="A1192" t="s">
        <v>7526</v>
      </c>
      <c r="B1192" t="s">
        <v>7527</v>
      </c>
      <c r="C1192" t="s">
        <v>7528</v>
      </c>
      <c r="D1192" t="s">
        <v>7529</v>
      </c>
      <c r="E1192">
        <v>7</v>
      </c>
      <c r="G1192" t="s">
        <v>2175</v>
      </c>
      <c r="H1192" t="s">
        <v>7530</v>
      </c>
      <c r="I1192">
        <v>2011</v>
      </c>
      <c r="J1192" t="s">
        <v>7531</v>
      </c>
      <c r="K1192" t="s">
        <v>6</v>
      </c>
      <c r="L1192" t="s">
        <v>4202</v>
      </c>
    </row>
    <row r="1193" spans="1:12" x14ac:dyDescent="0.35">
      <c r="A1193" t="s">
        <v>7532</v>
      </c>
      <c r="B1193" t="s">
        <v>7533</v>
      </c>
      <c r="C1193" t="s">
        <v>7534</v>
      </c>
      <c r="D1193" t="s">
        <v>7535</v>
      </c>
      <c r="E1193">
        <v>10</v>
      </c>
      <c r="F1193">
        <v>9781450343138</v>
      </c>
      <c r="G1193" t="s">
        <v>7536</v>
      </c>
      <c r="H1193" t="s">
        <v>7537</v>
      </c>
      <c r="I1193">
        <v>2016</v>
      </c>
      <c r="J1193" t="s">
        <v>7538</v>
      </c>
      <c r="K1193" t="s">
        <v>6</v>
      </c>
      <c r="L1193" t="s">
        <v>155</v>
      </c>
    </row>
    <row r="1194" spans="1:12" x14ac:dyDescent="0.35">
      <c r="A1194" t="s">
        <v>7539</v>
      </c>
      <c r="B1194" t="s">
        <v>7540</v>
      </c>
      <c r="C1194" t="s">
        <v>7541</v>
      </c>
      <c r="D1194" t="s">
        <v>7542</v>
      </c>
      <c r="E1194">
        <v>10</v>
      </c>
      <c r="G1194" t="s">
        <v>274</v>
      </c>
      <c r="H1194" t="s">
        <v>262</v>
      </c>
      <c r="I1194">
        <v>2014</v>
      </c>
      <c r="J1194" t="s">
        <v>7543</v>
      </c>
      <c r="K1194" t="s">
        <v>6</v>
      </c>
      <c r="L1194" t="s">
        <v>7544</v>
      </c>
    </row>
    <row r="1195" spans="1:12" x14ac:dyDescent="0.35">
      <c r="A1195" t="s">
        <v>7545</v>
      </c>
      <c r="B1195" t="s">
        <v>7546</v>
      </c>
      <c r="C1195" t="s">
        <v>7547</v>
      </c>
      <c r="D1195" t="s">
        <v>7548</v>
      </c>
      <c r="E1195">
        <v>10</v>
      </c>
      <c r="F1195">
        <v>9781605587196</v>
      </c>
      <c r="G1195" t="s">
        <v>274</v>
      </c>
      <c r="H1195" t="s">
        <v>7549</v>
      </c>
      <c r="I1195">
        <v>2010</v>
      </c>
      <c r="J1195" t="s">
        <v>7550</v>
      </c>
      <c r="K1195" t="s">
        <v>6</v>
      </c>
      <c r="L1195" t="s">
        <v>2080</v>
      </c>
    </row>
    <row r="1196" spans="1:12" x14ac:dyDescent="0.35">
      <c r="A1196" t="s">
        <v>7551</v>
      </c>
      <c r="B1196" t="s">
        <v>7552</v>
      </c>
      <c r="C1196" t="s">
        <v>7553</v>
      </c>
      <c r="D1196" t="s">
        <v>7548</v>
      </c>
      <c r="E1196">
        <v>7</v>
      </c>
      <c r="G1196" t="s">
        <v>866</v>
      </c>
      <c r="H1196" t="s">
        <v>7554</v>
      </c>
      <c r="I1196">
        <v>2010</v>
      </c>
      <c r="J1196" t="s">
        <v>7555</v>
      </c>
      <c r="K1196" t="s">
        <v>6</v>
      </c>
      <c r="L1196" t="s">
        <v>984</v>
      </c>
    </row>
    <row r="1197" spans="1:12" x14ac:dyDescent="0.35">
      <c r="A1197" t="s">
        <v>7556</v>
      </c>
      <c r="B1197" t="s">
        <v>7557</v>
      </c>
      <c r="C1197" t="s">
        <v>7558</v>
      </c>
      <c r="D1197" t="s">
        <v>7559</v>
      </c>
      <c r="E1197">
        <v>10</v>
      </c>
      <c r="F1197">
        <v>9781450327909</v>
      </c>
      <c r="G1197" t="s">
        <v>308</v>
      </c>
      <c r="H1197" t="s">
        <v>6</v>
      </c>
      <c r="I1197">
        <v>2014</v>
      </c>
      <c r="J1197" t="s">
        <v>7560</v>
      </c>
      <c r="K1197" t="s">
        <v>6</v>
      </c>
      <c r="L1197" t="s">
        <v>162</v>
      </c>
    </row>
    <row r="1198" spans="1:12" x14ac:dyDescent="0.35">
      <c r="A1198" t="s">
        <v>7561</v>
      </c>
      <c r="B1198" t="s">
        <v>7562</v>
      </c>
      <c r="C1198" t="s">
        <v>7563</v>
      </c>
      <c r="D1198" t="s">
        <v>7564</v>
      </c>
      <c r="E1198">
        <v>10</v>
      </c>
      <c r="G1198" t="s">
        <v>496</v>
      </c>
      <c r="H1198" t="s">
        <v>6</v>
      </c>
      <c r="I1198">
        <v>2010</v>
      </c>
      <c r="J1198" t="s">
        <v>7565</v>
      </c>
      <c r="K1198" t="s">
        <v>6</v>
      </c>
      <c r="L1198" t="s">
        <v>162</v>
      </c>
    </row>
    <row r="1199" spans="1:12" x14ac:dyDescent="0.35">
      <c r="A1199" t="s">
        <v>7566</v>
      </c>
      <c r="B1199" t="s">
        <v>7567</v>
      </c>
      <c r="C1199" t="s">
        <v>7568</v>
      </c>
      <c r="D1199" t="s">
        <v>7569</v>
      </c>
      <c r="E1199">
        <v>10</v>
      </c>
      <c r="G1199" t="s">
        <v>1310</v>
      </c>
      <c r="H1199" t="s">
        <v>6</v>
      </c>
      <c r="I1199">
        <v>2018</v>
      </c>
      <c r="J1199" t="s">
        <v>7570</v>
      </c>
      <c r="K1199" t="s">
        <v>6</v>
      </c>
      <c r="L1199" t="s">
        <v>147</v>
      </c>
    </row>
    <row r="1200" spans="1:12" x14ac:dyDescent="0.35">
      <c r="A1200" t="s">
        <v>7571</v>
      </c>
      <c r="B1200" t="s">
        <v>7572</v>
      </c>
      <c r="C1200" t="s">
        <v>7573</v>
      </c>
      <c r="D1200" t="s">
        <v>7574</v>
      </c>
      <c r="E1200">
        <v>7</v>
      </c>
      <c r="G1200" t="s">
        <v>5845</v>
      </c>
      <c r="H1200" t="s">
        <v>7575</v>
      </c>
      <c r="I1200">
        <v>2020</v>
      </c>
      <c r="J1200" t="s">
        <v>7576</v>
      </c>
      <c r="K1200" t="s">
        <v>6</v>
      </c>
      <c r="L1200" t="s">
        <v>162</v>
      </c>
    </row>
    <row r="1201" spans="1:12" x14ac:dyDescent="0.35">
      <c r="A1201" t="s">
        <v>7577</v>
      </c>
      <c r="B1201" t="s">
        <v>7578</v>
      </c>
      <c r="C1201" t="s">
        <v>7579</v>
      </c>
      <c r="D1201" t="s">
        <v>7580</v>
      </c>
      <c r="E1201">
        <v>7</v>
      </c>
      <c r="G1201" t="s">
        <v>7581</v>
      </c>
      <c r="H1201" t="s">
        <v>7582</v>
      </c>
      <c r="I1201">
        <v>2012</v>
      </c>
      <c r="J1201" t="s">
        <v>7583</v>
      </c>
      <c r="K1201" t="s">
        <v>6</v>
      </c>
      <c r="L1201" t="s">
        <v>283</v>
      </c>
    </row>
    <row r="1202" spans="1:12" x14ac:dyDescent="0.35">
      <c r="A1202" t="s">
        <v>7584</v>
      </c>
      <c r="B1202" t="s">
        <v>7585</v>
      </c>
      <c r="C1202" t="s">
        <v>7586</v>
      </c>
      <c r="D1202" t="s">
        <v>7587</v>
      </c>
      <c r="E1202">
        <v>10</v>
      </c>
      <c r="G1202" t="s">
        <v>4823</v>
      </c>
      <c r="H1202" t="s">
        <v>7588</v>
      </c>
      <c r="I1202">
        <v>2015</v>
      </c>
      <c r="J1202" t="s">
        <v>7589</v>
      </c>
      <c r="K1202" t="s">
        <v>6</v>
      </c>
      <c r="L1202" t="s">
        <v>675</v>
      </c>
    </row>
    <row r="1203" spans="1:12" x14ac:dyDescent="0.35">
      <c r="A1203" t="s">
        <v>7590</v>
      </c>
      <c r="B1203" t="s">
        <v>7591</v>
      </c>
      <c r="C1203" t="s">
        <v>6</v>
      </c>
      <c r="D1203" t="s">
        <v>7592</v>
      </c>
      <c r="E1203">
        <v>7</v>
      </c>
      <c r="G1203" t="s">
        <v>7593</v>
      </c>
      <c r="H1203" t="s">
        <v>7594</v>
      </c>
      <c r="I1203">
        <v>2020</v>
      </c>
      <c r="J1203" t="s">
        <v>7595</v>
      </c>
      <c r="K1203" t="s">
        <v>6</v>
      </c>
      <c r="L1203" t="s">
        <v>162</v>
      </c>
    </row>
    <row r="1204" spans="1:12" x14ac:dyDescent="0.35">
      <c r="A1204" t="s">
        <v>7596</v>
      </c>
      <c r="B1204" t="s">
        <v>7597</v>
      </c>
      <c r="C1204" t="s">
        <v>7598</v>
      </c>
      <c r="D1204" t="s">
        <v>7599</v>
      </c>
      <c r="E1204">
        <v>10</v>
      </c>
      <c r="F1204">
        <v>9781467314213</v>
      </c>
      <c r="G1204" t="s">
        <v>7600</v>
      </c>
      <c r="H1204" t="s">
        <v>6287</v>
      </c>
      <c r="I1204">
        <v>2012</v>
      </c>
      <c r="J1204" t="s">
        <v>7601</v>
      </c>
      <c r="K1204" t="s">
        <v>6</v>
      </c>
      <c r="L1204" t="s">
        <v>6873</v>
      </c>
    </row>
    <row r="1205" spans="1:12" x14ac:dyDescent="0.35">
      <c r="A1205" t="s">
        <v>7602</v>
      </c>
      <c r="B1205" t="s">
        <v>7603</v>
      </c>
      <c r="C1205" t="s">
        <v>7604</v>
      </c>
      <c r="D1205" t="s">
        <v>7605</v>
      </c>
      <c r="E1205">
        <v>7</v>
      </c>
      <c r="G1205" t="s">
        <v>1724</v>
      </c>
      <c r="H1205" t="s">
        <v>6</v>
      </c>
      <c r="I1205">
        <v>2021</v>
      </c>
      <c r="J1205" t="s">
        <v>7606</v>
      </c>
      <c r="K1205" t="s">
        <v>6</v>
      </c>
      <c r="L1205" t="s">
        <v>162</v>
      </c>
    </row>
    <row r="1206" spans="1:12" x14ac:dyDescent="0.35">
      <c r="A1206" t="s">
        <v>7607</v>
      </c>
      <c r="B1206" t="s">
        <v>7608</v>
      </c>
      <c r="C1206" t="s">
        <v>7609</v>
      </c>
      <c r="D1206" t="s">
        <v>7610</v>
      </c>
      <c r="E1206">
        <v>10</v>
      </c>
      <c r="F1206">
        <v>9789810854799</v>
      </c>
      <c r="G1206" t="s">
        <v>4597</v>
      </c>
      <c r="H1206" t="s">
        <v>5534</v>
      </c>
      <c r="I1206">
        <v>2010</v>
      </c>
      <c r="J1206" t="s">
        <v>7611</v>
      </c>
      <c r="K1206" t="s">
        <v>6</v>
      </c>
      <c r="L1206" t="s">
        <v>162</v>
      </c>
    </row>
    <row r="1207" spans="1:12" x14ac:dyDescent="0.35">
      <c r="A1207" t="s">
        <v>7612</v>
      </c>
      <c r="B1207" t="s">
        <v>7613</v>
      </c>
      <c r="C1207" t="s">
        <v>7614</v>
      </c>
      <c r="D1207" t="s">
        <v>7615</v>
      </c>
      <c r="E1207">
        <v>7</v>
      </c>
      <c r="G1207" t="s">
        <v>6336</v>
      </c>
      <c r="H1207" t="s">
        <v>6</v>
      </c>
      <c r="I1207">
        <v>2021</v>
      </c>
      <c r="J1207" t="s">
        <v>7616</v>
      </c>
      <c r="K1207" t="s">
        <v>6</v>
      </c>
      <c r="L1207" t="s">
        <v>147</v>
      </c>
    </row>
    <row r="1208" spans="1:12" x14ac:dyDescent="0.35">
      <c r="A1208" t="s">
        <v>7617</v>
      </c>
      <c r="B1208" t="s">
        <v>7618</v>
      </c>
      <c r="C1208" t="s">
        <v>7619</v>
      </c>
      <c r="D1208" t="s">
        <v>7620</v>
      </c>
      <c r="E1208">
        <v>7</v>
      </c>
      <c r="F1208">
        <v>9783030306038</v>
      </c>
      <c r="G1208" t="s">
        <v>207</v>
      </c>
      <c r="H1208" t="s">
        <v>5015</v>
      </c>
      <c r="I1208">
        <v>2020</v>
      </c>
      <c r="J1208" t="s">
        <v>7621</v>
      </c>
      <c r="K1208" t="s">
        <v>6</v>
      </c>
      <c r="L1208" t="s">
        <v>162</v>
      </c>
    </row>
    <row r="1209" spans="1:12" x14ac:dyDescent="0.35">
      <c r="A1209" t="s">
        <v>7622</v>
      </c>
      <c r="B1209" t="s">
        <v>7623</v>
      </c>
      <c r="C1209" t="s">
        <v>7624</v>
      </c>
      <c r="D1209" t="s">
        <v>7625</v>
      </c>
      <c r="E1209">
        <v>7</v>
      </c>
      <c r="G1209" t="s">
        <v>6273</v>
      </c>
      <c r="H1209" t="s">
        <v>7626</v>
      </c>
      <c r="I1209">
        <v>2013</v>
      </c>
      <c r="J1209" t="s">
        <v>7627</v>
      </c>
      <c r="K1209" t="s">
        <v>6</v>
      </c>
      <c r="L1209" t="s">
        <v>636</v>
      </c>
    </row>
    <row r="1210" spans="1:12" x14ac:dyDescent="0.35">
      <c r="A1210" t="s">
        <v>7628</v>
      </c>
      <c r="B1210" t="s">
        <v>7629</v>
      </c>
      <c r="C1210" t="s">
        <v>7630</v>
      </c>
      <c r="D1210" t="s">
        <v>7631</v>
      </c>
      <c r="E1210">
        <v>10</v>
      </c>
      <c r="F1210">
        <v>9781920682835</v>
      </c>
      <c r="G1210" t="s">
        <v>1483</v>
      </c>
      <c r="H1210" t="s">
        <v>7632</v>
      </c>
      <c r="I1210">
        <v>2010</v>
      </c>
      <c r="J1210" t="s">
        <v>7633</v>
      </c>
      <c r="K1210" t="s">
        <v>6</v>
      </c>
      <c r="L1210" t="s">
        <v>217</v>
      </c>
    </row>
    <row r="1211" spans="1:12" x14ac:dyDescent="0.35">
      <c r="A1211" t="s">
        <v>7634</v>
      </c>
      <c r="B1211" t="s">
        <v>7635</v>
      </c>
      <c r="C1211" t="s">
        <v>7636</v>
      </c>
      <c r="D1211" t="s">
        <v>7631</v>
      </c>
      <c r="E1211">
        <v>7</v>
      </c>
      <c r="G1211" t="s">
        <v>5993</v>
      </c>
      <c r="H1211" t="s">
        <v>7637</v>
      </c>
      <c r="I1211">
        <v>2013</v>
      </c>
      <c r="J1211" t="s">
        <v>7638</v>
      </c>
      <c r="K1211" t="s">
        <v>6</v>
      </c>
      <c r="L1211" t="s">
        <v>155</v>
      </c>
    </row>
    <row r="1212" spans="1:12" x14ac:dyDescent="0.35">
      <c r="A1212" t="s">
        <v>7639</v>
      </c>
      <c r="B1212" t="s">
        <v>7640</v>
      </c>
      <c r="C1212" t="s">
        <v>7641</v>
      </c>
      <c r="D1212" t="s">
        <v>7642</v>
      </c>
      <c r="E1212">
        <v>10</v>
      </c>
      <c r="F1212">
        <v>9781728101378</v>
      </c>
      <c r="G1212" t="s">
        <v>4010</v>
      </c>
      <c r="H1212" t="s">
        <v>6</v>
      </c>
      <c r="I1212">
        <v>2019</v>
      </c>
      <c r="J1212" t="s">
        <v>7643</v>
      </c>
      <c r="K1212" t="s">
        <v>6</v>
      </c>
      <c r="L1212" t="s">
        <v>162</v>
      </c>
    </row>
    <row r="1213" spans="1:12" x14ac:dyDescent="0.35">
      <c r="A1213" t="s">
        <v>7644</v>
      </c>
      <c r="B1213" t="s">
        <v>7645</v>
      </c>
      <c r="C1213" t="s">
        <v>7646</v>
      </c>
      <c r="D1213" t="s">
        <v>7647</v>
      </c>
      <c r="E1213">
        <v>10</v>
      </c>
      <c r="F1213">
        <v>9788890701849</v>
      </c>
      <c r="G1213" t="s">
        <v>7648</v>
      </c>
      <c r="H1213" t="s">
        <v>7649</v>
      </c>
      <c r="I1213">
        <v>2014</v>
      </c>
      <c r="J1213" t="s">
        <v>7650</v>
      </c>
      <c r="K1213" t="s">
        <v>6</v>
      </c>
      <c r="L1213" t="s">
        <v>162</v>
      </c>
    </row>
    <row r="1214" spans="1:12" x14ac:dyDescent="0.35">
      <c r="A1214" t="s">
        <v>7651</v>
      </c>
      <c r="B1214" t="s">
        <v>7652</v>
      </c>
      <c r="C1214" t="s">
        <v>7653</v>
      </c>
      <c r="D1214" t="s">
        <v>7654</v>
      </c>
      <c r="E1214">
        <v>7</v>
      </c>
      <c r="G1214" t="s">
        <v>1724</v>
      </c>
      <c r="H1214" t="s">
        <v>6</v>
      </c>
      <c r="I1214">
        <v>2021</v>
      </c>
      <c r="J1214" t="s">
        <v>7655</v>
      </c>
      <c r="K1214" t="s">
        <v>6</v>
      </c>
      <c r="L1214" t="s">
        <v>162</v>
      </c>
    </row>
    <row r="1215" spans="1:12" x14ac:dyDescent="0.35">
      <c r="A1215" t="s">
        <v>7656</v>
      </c>
      <c r="B1215" t="s">
        <v>7657</v>
      </c>
      <c r="C1215" t="s">
        <v>7658</v>
      </c>
      <c r="D1215" t="s">
        <v>7659</v>
      </c>
      <c r="E1215">
        <v>7</v>
      </c>
      <c r="G1215" t="s">
        <v>7660</v>
      </c>
      <c r="H1215" t="s">
        <v>6</v>
      </c>
      <c r="I1215">
        <v>2020</v>
      </c>
      <c r="J1215" t="s">
        <v>7661</v>
      </c>
      <c r="K1215" t="s">
        <v>6</v>
      </c>
      <c r="L1215" t="s">
        <v>147</v>
      </c>
    </row>
    <row r="1216" spans="1:12" x14ac:dyDescent="0.35">
      <c r="A1216" t="s">
        <v>7662</v>
      </c>
      <c r="B1216" t="s">
        <v>7663</v>
      </c>
      <c r="C1216" t="s">
        <v>7664</v>
      </c>
      <c r="D1216" t="s">
        <v>7665</v>
      </c>
      <c r="E1216">
        <v>10</v>
      </c>
      <c r="F1216">
        <v>9783959771597</v>
      </c>
      <c r="G1216" t="s">
        <v>1459</v>
      </c>
      <c r="H1216" t="s">
        <v>6</v>
      </c>
      <c r="I1216">
        <v>2020</v>
      </c>
      <c r="J1216" t="s">
        <v>7666</v>
      </c>
      <c r="K1216" t="s">
        <v>6</v>
      </c>
      <c r="L1216" t="s">
        <v>162</v>
      </c>
    </row>
    <row r="1217" spans="1:12" x14ac:dyDescent="0.35">
      <c r="A1217" t="s">
        <v>7667</v>
      </c>
      <c r="B1217" t="s">
        <v>7668</v>
      </c>
      <c r="C1217" t="s">
        <v>7669</v>
      </c>
      <c r="D1217" t="s">
        <v>7670</v>
      </c>
      <c r="E1217">
        <v>10</v>
      </c>
      <c r="F1217">
        <v>9781605584379</v>
      </c>
      <c r="G1217" t="s">
        <v>1582</v>
      </c>
      <c r="H1217" t="s">
        <v>7671</v>
      </c>
      <c r="I1217">
        <v>2009</v>
      </c>
      <c r="J1217" t="s">
        <v>7672</v>
      </c>
      <c r="K1217" t="s">
        <v>6</v>
      </c>
      <c r="L1217" t="s">
        <v>675</v>
      </c>
    </row>
    <row r="1218" spans="1:12" x14ac:dyDescent="0.35">
      <c r="A1218" t="s">
        <v>7673</v>
      </c>
      <c r="B1218" t="s">
        <v>7674</v>
      </c>
      <c r="C1218" t="s">
        <v>7675</v>
      </c>
      <c r="D1218" t="s">
        <v>7676</v>
      </c>
      <c r="E1218">
        <v>10</v>
      </c>
      <c r="G1218" t="s">
        <v>7677</v>
      </c>
      <c r="H1218" t="s">
        <v>6</v>
      </c>
      <c r="I1218">
        <v>2012</v>
      </c>
      <c r="J1218" t="s">
        <v>7678</v>
      </c>
      <c r="K1218" t="s">
        <v>6</v>
      </c>
      <c r="L1218" t="s">
        <v>573</v>
      </c>
    </row>
    <row r="1219" spans="1:12" x14ac:dyDescent="0.35">
      <c r="A1219" t="s">
        <v>7679</v>
      </c>
      <c r="B1219" t="s">
        <v>7680</v>
      </c>
      <c r="C1219" t="s">
        <v>7681</v>
      </c>
      <c r="D1219" t="s">
        <v>7682</v>
      </c>
      <c r="E1219">
        <v>10</v>
      </c>
      <c r="F1219">
        <v>9781728112855</v>
      </c>
      <c r="G1219" t="s">
        <v>7683</v>
      </c>
      <c r="H1219" t="s">
        <v>6</v>
      </c>
      <c r="I1219">
        <v>2019</v>
      </c>
      <c r="J1219" t="s">
        <v>7684</v>
      </c>
      <c r="K1219" t="s">
        <v>6</v>
      </c>
      <c r="L1219" t="s">
        <v>147</v>
      </c>
    </row>
    <row r="1220" spans="1:12" x14ac:dyDescent="0.35">
      <c r="A1220" t="s">
        <v>7685</v>
      </c>
      <c r="B1220" t="s">
        <v>7686</v>
      </c>
      <c r="C1220" t="s">
        <v>6</v>
      </c>
      <c r="D1220" t="s">
        <v>7687</v>
      </c>
      <c r="E1220">
        <v>7</v>
      </c>
      <c r="G1220" t="s">
        <v>5792</v>
      </c>
      <c r="H1220" t="s">
        <v>7688</v>
      </c>
      <c r="I1220">
        <v>2016</v>
      </c>
      <c r="J1220" t="s">
        <v>7689</v>
      </c>
      <c r="K1220" t="s">
        <v>6</v>
      </c>
      <c r="L1220" t="s">
        <v>875</v>
      </c>
    </row>
    <row r="1221" spans="1:12" x14ac:dyDescent="0.35">
      <c r="A1221" t="s">
        <v>7690</v>
      </c>
      <c r="B1221" t="s">
        <v>7691</v>
      </c>
      <c r="C1221" t="s">
        <v>7692</v>
      </c>
      <c r="D1221" t="s">
        <v>7693</v>
      </c>
      <c r="E1221">
        <v>7</v>
      </c>
      <c r="G1221" t="s">
        <v>7694</v>
      </c>
      <c r="H1221" t="s">
        <v>7695</v>
      </c>
      <c r="I1221">
        <v>2014</v>
      </c>
      <c r="J1221" t="s">
        <v>7696</v>
      </c>
      <c r="K1221" t="s">
        <v>6</v>
      </c>
      <c r="L1221" t="s">
        <v>217</v>
      </c>
    </row>
    <row r="1222" spans="1:12" x14ac:dyDescent="0.35">
      <c r="A1222" t="s">
        <v>7697</v>
      </c>
      <c r="B1222" t="s">
        <v>7698</v>
      </c>
      <c r="C1222" t="s">
        <v>7699</v>
      </c>
      <c r="D1222" t="s">
        <v>7700</v>
      </c>
      <c r="E1222">
        <v>7</v>
      </c>
      <c r="G1222" t="s">
        <v>981</v>
      </c>
      <c r="H1222" t="s">
        <v>7701</v>
      </c>
      <c r="I1222">
        <v>2017</v>
      </c>
      <c r="J1222" t="s">
        <v>7702</v>
      </c>
      <c r="K1222" t="s">
        <v>6</v>
      </c>
      <c r="L1222" t="s">
        <v>176</v>
      </c>
    </row>
    <row r="1223" spans="1:12" x14ac:dyDescent="0.35">
      <c r="A1223" t="s">
        <v>7703</v>
      </c>
      <c r="B1223" t="s">
        <v>7704</v>
      </c>
      <c r="C1223" t="s">
        <v>7705</v>
      </c>
      <c r="D1223" t="s">
        <v>7706</v>
      </c>
      <c r="E1223">
        <v>10</v>
      </c>
      <c r="F1223">
        <v>9781479958122</v>
      </c>
      <c r="G1223" t="s">
        <v>6598</v>
      </c>
      <c r="H1223" t="s">
        <v>7707</v>
      </c>
      <c r="I1223">
        <v>2015</v>
      </c>
      <c r="J1223" t="s">
        <v>7708</v>
      </c>
      <c r="K1223" t="s">
        <v>6</v>
      </c>
      <c r="L1223" t="s">
        <v>147</v>
      </c>
    </row>
    <row r="1224" spans="1:12" x14ac:dyDescent="0.35">
      <c r="A1224" t="s">
        <v>7709</v>
      </c>
      <c r="B1224" t="s">
        <v>7710</v>
      </c>
      <c r="C1224" t="s">
        <v>7711</v>
      </c>
      <c r="D1224" t="s">
        <v>7712</v>
      </c>
      <c r="E1224">
        <v>10</v>
      </c>
      <c r="F1224">
        <v>9789898533913</v>
      </c>
      <c r="G1224" t="s">
        <v>301</v>
      </c>
      <c r="H1224" t="s">
        <v>4488</v>
      </c>
      <c r="I1224">
        <v>2019</v>
      </c>
      <c r="J1224" t="s">
        <v>7713</v>
      </c>
      <c r="K1224" t="s">
        <v>6</v>
      </c>
      <c r="L1224" t="s">
        <v>162</v>
      </c>
    </row>
    <row r="1225" spans="1:12" x14ac:dyDescent="0.35">
      <c r="A1225" t="s">
        <v>7714</v>
      </c>
      <c r="B1225" t="s">
        <v>7715</v>
      </c>
      <c r="C1225" t="s">
        <v>7716</v>
      </c>
      <c r="D1225" t="s">
        <v>7717</v>
      </c>
      <c r="E1225">
        <v>7</v>
      </c>
      <c r="G1225" t="s">
        <v>261</v>
      </c>
      <c r="H1225" t="s">
        <v>7718</v>
      </c>
      <c r="I1225">
        <v>2018</v>
      </c>
      <c r="J1225" t="s">
        <v>7719</v>
      </c>
      <c r="K1225" t="s">
        <v>6</v>
      </c>
      <c r="L1225" t="s">
        <v>1120</v>
      </c>
    </row>
    <row r="1226" spans="1:12" x14ac:dyDescent="0.35">
      <c r="A1226" t="s">
        <v>7720</v>
      </c>
      <c r="B1226" t="s">
        <v>7721</v>
      </c>
      <c r="C1226" t="s">
        <v>7722</v>
      </c>
      <c r="D1226" t="s">
        <v>7723</v>
      </c>
      <c r="E1226">
        <v>7</v>
      </c>
      <c r="G1226" t="s">
        <v>1398</v>
      </c>
      <c r="H1226" t="s">
        <v>7724</v>
      </c>
      <c r="I1226">
        <v>2017</v>
      </c>
      <c r="J1226" t="s">
        <v>7725</v>
      </c>
      <c r="K1226" t="s">
        <v>6</v>
      </c>
      <c r="L1226" t="s">
        <v>402</v>
      </c>
    </row>
    <row r="1227" spans="1:12" x14ac:dyDescent="0.35">
      <c r="A1227" t="s">
        <v>7726</v>
      </c>
      <c r="B1227" t="s">
        <v>7727</v>
      </c>
      <c r="C1227" t="s">
        <v>6</v>
      </c>
      <c r="D1227" t="s">
        <v>7728</v>
      </c>
      <c r="E1227">
        <v>7</v>
      </c>
      <c r="G1227" t="s">
        <v>941</v>
      </c>
      <c r="H1227" t="s">
        <v>7729</v>
      </c>
      <c r="I1227">
        <v>2015</v>
      </c>
      <c r="J1227" t="s">
        <v>7730</v>
      </c>
      <c r="K1227" t="s">
        <v>6</v>
      </c>
      <c r="L1227" t="s">
        <v>480</v>
      </c>
    </row>
    <row r="1228" spans="1:12" x14ac:dyDescent="0.35">
      <c r="A1228" t="s">
        <v>7731</v>
      </c>
      <c r="B1228" t="s">
        <v>7732</v>
      </c>
      <c r="C1228" t="s">
        <v>7733</v>
      </c>
      <c r="D1228" t="s">
        <v>7734</v>
      </c>
      <c r="E1228">
        <v>7</v>
      </c>
      <c r="G1228" t="s">
        <v>7735</v>
      </c>
      <c r="H1228" t="s">
        <v>7736</v>
      </c>
      <c r="I1228">
        <v>2009</v>
      </c>
      <c r="J1228" t="s">
        <v>7737</v>
      </c>
      <c r="K1228" t="s">
        <v>6</v>
      </c>
      <c r="L1228" t="s">
        <v>7738</v>
      </c>
    </row>
    <row r="1229" spans="1:12" x14ac:dyDescent="0.35">
      <c r="A1229" t="s">
        <v>7739</v>
      </c>
      <c r="B1229" t="s">
        <v>7740</v>
      </c>
      <c r="C1229" t="s">
        <v>7741</v>
      </c>
      <c r="D1229" t="s">
        <v>7742</v>
      </c>
      <c r="E1229">
        <v>10</v>
      </c>
      <c r="F1229">
        <v>9781728193083</v>
      </c>
      <c r="G1229" t="s">
        <v>7743</v>
      </c>
      <c r="H1229" t="s">
        <v>6</v>
      </c>
      <c r="I1229">
        <v>2020</v>
      </c>
      <c r="J1229" t="s">
        <v>7744</v>
      </c>
      <c r="K1229" t="s">
        <v>6</v>
      </c>
      <c r="L1229" t="s">
        <v>162</v>
      </c>
    </row>
    <row r="1230" spans="1:12" x14ac:dyDescent="0.35">
      <c r="A1230" t="s">
        <v>7745</v>
      </c>
      <c r="B1230" t="s">
        <v>7746</v>
      </c>
      <c r="C1230" t="s">
        <v>7747</v>
      </c>
      <c r="D1230" t="s">
        <v>7748</v>
      </c>
      <c r="E1230">
        <v>7</v>
      </c>
      <c r="G1230" t="s">
        <v>7749</v>
      </c>
      <c r="H1230" t="s">
        <v>400</v>
      </c>
      <c r="I1230">
        <v>2016</v>
      </c>
      <c r="J1230" t="s">
        <v>7750</v>
      </c>
      <c r="K1230" t="s">
        <v>6</v>
      </c>
      <c r="L1230" t="s">
        <v>162</v>
      </c>
    </row>
    <row r="1231" spans="1:12" x14ac:dyDescent="0.35">
      <c r="A1231" t="s">
        <v>7751</v>
      </c>
      <c r="B1231" t="s">
        <v>7752</v>
      </c>
      <c r="C1231" t="s">
        <v>7753</v>
      </c>
      <c r="D1231" t="s">
        <v>7754</v>
      </c>
      <c r="E1231">
        <v>7</v>
      </c>
      <c r="F1231">
        <v>9783642288296</v>
      </c>
      <c r="G1231" t="s">
        <v>152</v>
      </c>
      <c r="H1231" t="s">
        <v>7755</v>
      </c>
      <c r="I1231">
        <v>2012</v>
      </c>
      <c r="J1231" t="s">
        <v>7756</v>
      </c>
      <c r="K1231" t="s">
        <v>6</v>
      </c>
      <c r="L1231" t="s">
        <v>217</v>
      </c>
    </row>
    <row r="1232" spans="1:12" x14ac:dyDescent="0.35">
      <c r="A1232" t="s">
        <v>7757</v>
      </c>
      <c r="B1232" t="s">
        <v>7758</v>
      </c>
      <c r="C1232" t="s">
        <v>7759</v>
      </c>
      <c r="D1232" t="s">
        <v>7754</v>
      </c>
      <c r="E1232">
        <v>7</v>
      </c>
      <c r="G1232" t="s">
        <v>261</v>
      </c>
      <c r="H1232" t="s">
        <v>7760</v>
      </c>
      <c r="I1232">
        <v>2012</v>
      </c>
      <c r="J1232" t="s">
        <v>7761</v>
      </c>
      <c r="K1232" t="s">
        <v>6</v>
      </c>
      <c r="L1232" t="s">
        <v>162</v>
      </c>
    </row>
    <row r="1233" spans="1:12" x14ac:dyDescent="0.35">
      <c r="A1233" t="s">
        <v>7762</v>
      </c>
      <c r="B1233" t="s">
        <v>7763</v>
      </c>
      <c r="C1233" t="s">
        <v>7764</v>
      </c>
      <c r="D1233" t="s">
        <v>7765</v>
      </c>
      <c r="E1233">
        <v>10</v>
      </c>
      <c r="F1233">
        <v>9781424447152</v>
      </c>
      <c r="G1233" t="s">
        <v>1374</v>
      </c>
      <c r="H1233" t="s">
        <v>6</v>
      </c>
      <c r="I1233">
        <v>2009</v>
      </c>
      <c r="J1233" t="s">
        <v>7766</v>
      </c>
      <c r="K1233" t="s">
        <v>6</v>
      </c>
      <c r="L1233" t="s">
        <v>1120</v>
      </c>
    </row>
    <row r="1234" spans="1:12" x14ac:dyDescent="0.35">
      <c r="A1234" t="s">
        <v>7767</v>
      </c>
      <c r="B1234" t="s">
        <v>7768</v>
      </c>
      <c r="C1234" t="s">
        <v>7769</v>
      </c>
      <c r="D1234" t="s">
        <v>6</v>
      </c>
      <c r="E1234">
        <v>10</v>
      </c>
      <c r="F1234">
        <v>9788861293915</v>
      </c>
      <c r="G1234" t="s">
        <v>7770</v>
      </c>
      <c r="H1234" t="s">
        <v>6</v>
      </c>
      <c r="I1234">
        <v>2009</v>
      </c>
      <c r="J1234" t="s">
        <v>7771</v>
      </c>
      <c r="K1234" t="s">
        <v>6</v>
      </c>
      <c r="L1234" t="s">
        <v>147</v>
      </c>
    </row>
    <row r="1235" spans="1:12" x14ac:dyDescent="0.35">
      <c r="A1235" t="s">
        <v>7772</v>
      </c>
      <c r="B1235" t="s">
        <v>7773</v>
      </c>
      <c r="C1235" t="s">
        <v>7774</v>
      </c>
      <c r="D1235" t="s">
        <v>7775</v>
      </c>
      <c r="E1235">
        <v>10</v>
      </c>
      <c r="F1235">
        <v>9789897583506</v>
      </c>
      <c r="G1235" t="s">
        <v>7776</v>
      </c>
      <c r="H1235" t="s">
        <v>7777</v>
      </c>
      <c r="I1235">
        <v>2019</v>
      </c>
      <c r="J1235" t="s">
        <v>7778</v>
      </c>
      <c r="K1235" t="s">
        <v>6</v>
      </c>
      <c r="L1235" t="s">
        <v>1120</v>
      </c>
    </row>
    <row r="1236" spans="1:12" x14ac:dyDescent="0.35">
      <c r="A1236" t="s">
        <v>7779</v>
      </c>
      <c r="B1236" t="s">
        <v>7780</v>
      </c>
      <c r="C1236" t="s">
        <v>7781</v>
      </c>
      <c r="D1236" t="s">
        <v>7782</v>
      </c>
      <c r="E1236">
        <v>10</v>
      </c>
      <c r="F1236">
        <v>9781479941438</v>
      </c>
      <c r="G1236" t="s">
        <v>7783</v>
      </c>
      <c r="H1236" t="s">
        <v>7784</v>
      </c>
      <c r="I1236">
        <v>2014</v>
      </c>
      <c r="J1236" t="s">
        <v>7785</v>
      </c>
      <c r="K1236" t="s">
        <v>6</v>
      </c>
      <c r="L1236" t="s">
        <v>155</v>
      </c>
    </row>
    <row r="1237" spans="1:12" x14ac:dyDescent="0.35">
      <c r="A1237" t="s">
        <v>7786</v>
      </c>
      <c r="B1237" t="s">
        <v>7787</v>
      </c>
      <c r="C1237" t="s">
        <v>7788</v>
      </c>
      <c r="D1237" t="s">
        <v>7789</v>
      </c>
      <c r="E1237">
        <v>10</v>
      </c>
      <c r="F1237">
        <v>9781467388436</v>
      </c>
      <c r="G1237" t="s">
        <v>388</v>
      </c>
      <c r="H1237" t="s">
        <v>7790</v>
      </c>
      <c r="I1237">
        <v>2016</v>
      </c>
      <c r="J1237" t="s">
        <v>7791</v>
      </c>
      <c r="K1237" t="s">
        <v>6</v>
      </c>
      <c r="L1237" t="s">
        <v>703</v>
      </c>
    </row>
    <row r="1238" spans="1:12" x14ac:dyDescent="0.35">
      <c r="A1238" t="s">
        <v>7792</v>
      </c>
      <c r="B1238" t="s">
        <v>7793</v>
      </c>
      <c r="C1238" t="s">
        <v>7794</v>
      </c>
      <c r="D1238" t="s">
        <v>7795</v>
      </c>
      <c r="E1238">
        <v>7</v>
      </c>
      <c r="G1238" t="s">
        <v>7796</v>
      </c>
      <c r="H1238" t="s">
        <v>7797</v>
      </c>
      <c r="I1238">
        <v>2021</v>
      </c>
      <c r="J1238" t="s">
        <v>7798</v>
      </c>
      <c r="K1238" t="s">
        <v>6</v>
      </c>
      <c r="L1238" t="s">
        <v>217</v>
      </c>
    </row>
    <row r="1239" spans="1:12" x14ac:dyDescent="0.35">
      <c r="A1239" t="s">
        <v>7799</v>
      </c>
      <c r="B1239" t="s">
        <v>7800</v>
      </c>
      <c r="C1239" t="s">
        <v>7801</v>
      </c>
      <c r="D1239" t="s">
        <v>7802</v>
      </c>
      <c r="E1239">
        <v>10</v>
      </c>
      <c r="G1239" t="s">
        <v>7803</v>
      </c>
      <c r="H1239" t="s">
        <v>6</v>
      </c>
      <c r="I1239">
        <v>2013</v>
      </c>
      <c r="J1239" t="s">
        <v>7804</v>
      </c>
      <c r="K1239" t="s">
        <v>6</v>
      </c>
      <c r="L1239" t="s">
        <v>283</v>
      </c>
    </row>
    <row r="1240" spans="1:12" x14ac:dyDescent="0.35">
      <c r="A1240" t="s">
        <v>7805</v>
      </c>
      <c r="B1240" t="s">
        <v>7806</v>
      </c>
      <c r="C1240" t="s">
        <v>7807</v>
      </c>
      <c r="D1240" t="s">
        <v>7808</v>
      </c>
      <c r="E1240">
        <v>7</v>
      </c>
      <c r="F1240">
        <v>9783642244995</v>
      </c>
      <c r="G1240" t="s">
        <v>152</v>
      </c>
      <c r="H1240" t="s">
        <v>7809</v>
      </c>
      <c r="I1240">
        <v>2011</v>
      </c>
      <c r="J1240" t="s">
        <v>7810</v>
      </c>
      <c r="K1240" t="s">
        <v>6</v>
      </c>
      <c r="L1240" t="s">
        <v>1120</v>
      </c>
    </row>
    <row r="1241" spans="1:12" x14ac:dyDescent="0.35">
      <c r="A1241" t="s">
        <v>7811</v>
      </c>
      <c r="B1241" t="s">
        <v>7812</v>
      </c>
      <c r="C1241" t="s">
        <v>7813</v>
      </c>
      <c r="D1241" t="s">
        <v>7814</v>
      </c>
      <c r="E1241">
        <v>7</v>
      </c>
      <c r="F1241">
        <v>9783642393761</v>
      </c>
      <c r="G1241" t="s">
        <v>7815</v>
      </c>
      <c r="H1241" t="s">
        <v>7816</v>
      </c>
      <c r="I1241">
        <v>2013</v>
      </c>
      <c r="J1241" t="s">
        <v>7817</v>
      </c>
      <c r="K1241" t="s">
        <v>6</v>
      </c>
      <c r="L1241" t="s">
        <v>1120</v>
      </c>
    </row>
    <row r="1242" spans="1:12" x14ac:dyDescent="0.35">
      <c r="A1242" t="s">
        <v>7818</v>
      </c>
      <c r="B1242" t="s">
        <v>7819</v>
      </c>
      <c r="C1242" t="s">
        <v>7820</v>
      </c>
      <c r="D1242" t="s">
        <v>7821</v>
      </c>
      <c r="E1242">
        <v>7</v>
      </c>
      <c r="F1242">
        <v>9783319404080</v>
      </c>
      <c r="G1242" t="s">
        <v>152</v>
      </c>
      <c r="H1242" t="s">
        <v>7822</v>
      </c>
      <c r="I1242">
        <v>2016</v>
      </c>
      <c r="J1242" t="s">
        <v>7823</v>
      </c>
      <c r="K1242" t="s">
        <v>6</v>
      </c>
      <c r="L1242" t="s">
        <v>147</v>
      </c>
    </row>
    <row r="1243" spans="1:12" x14ac:dyDescent="0.35">
      <c r="A1243" t="s">
        <v>7824</v>
      </c>
      <c r="B1243" t="s">
        <v>7825</v>
      </c>
      <c r="C1243" t="s">
        <v>7826</v>
      </c>
      <c r="D1243" t="s">
        <v>7827</v>
      </c>
      <c r="E1243">
        <v>10</v>
      </c>
      <c r="F1243">
        <v>9780769539430</v>
      </c>
      <c r="G1243" t="s">
        <v>7828</v>
      </c>
      <c r="H1243" t="s">
        <v>7829</v>
      </c>
      <c r="I1243">
        <v>2009</v>
      </c>
      <c r="J1243" t="s">
        <v>7830</v>
      </c>
      <c r="K1243" t="s">
        <v>6</v>
      </c>
      <c r="L1243" t="s">
        <v>703</v>
      </c>
    </row>
    <row r="1244" spans="1:12" x14ac:dyDescent="0.35">
      <c r="A1244" t="s">
        <v>7831</v>
      </c>
      <c r="B1244" t="s">
        <v>7832</v>
      </c>
      <c r="C1244" t="s">
        <v>7833</v>
      </c>
      <c r="D1244" t="s">
        <v>7834</v>
      </c>
      <c r="E1244">
        <v>10</v>
      </c>
      <c r="F1244">
        <v>9781450323116</v>
      </c>
      <c r="G1244" t="s">
        <v>7835</v>
      </c>
      <c r="H1244" t="s">
        <v>7836</v>
      </c>
      <c r="I1244">
        <v>2013</v>
      </c>
      <c r="J1244" t="s">
        <v>7837</v>
      </c>
      <c r="K1244" t="s">
        <v>6</v>
      </c>
      <c r="L1244" t="s">
        <v>147</v>
      </c>
    </row>
    <row r="1245" spans="1:12" x14ac:dyDescent="0.35">
      <c r="A1245" t="s">
        <v>7838</v>
      </c>
      <c r="B1245" t="s">
        <v>7839</v>
      </c>
      <c r="C1245" t="s">
        <v>7840</v>
      </c>
      <c r="D1245" t="s">
        <v>7841</v>
      </c>
      <c r="E1245">
        <v>10</v>
      </c>
      <c r="G1245" t="s">
        <v>7842</v>
      </c>
      <c r="H1245" t="s">
        <v>7843</v>
      </c>
      <c r="I1245">
        <v>2009</v>
      </c>
      <c r="J1245" t="s">
        <v>7844</v>
      </c>
      <c r="K1245" t="s">
        <v>6</v>
      </c>
      <c r="L1245" t="s">
        <v>217</v>
      </c>
    </row>
    <row r="1246" spans="1:12" x14ac:dyDescent="0.35">
      <c r="A1246" t="s">
        <v>7845</v>
      </c>
      <c r="B1246" t="s">
        <v>7846</v>
      </c>
      <c r="C1246" t="s">
        <v>7847</v>
      </c>
      <c r="D1246" t="s">
        <v>7848</v>
      </c>
      <c r="E1246">
        <v>7</v>
      </c>
      <c r="G1246" t="s">
        <v>2272</v>
      </c>
      <c r="H1246" t="s">
        <v>7849</v>
      </c>
      <c r="I1246">
        <v>2017</v>
      </c>
      <c r="J1246" t="s">
        <v>7850</v>
      </c>
      <c r="K1246" t="s">
        <v>6</v>
      </c>
      <c r="L1246" t="s">
        <v>473</v>
      </c>
    </row>
    <row r="1247" spans="1:12" x14ac:dyDescent="0.35">
      <c r="A1247" t="s">
        <v>7851</v>
      </c>
      <c r="B1247" t="s">
        <v>7852</v>
      </c>
      <c r="C1247" t="s">
        <v>7853</v>
      </c>
      <c r="D1247" t="s">
        <v>7854</v>
      </c>
      <c r="E1247">
        <v>7</v>
      </c>
      <c r="F1247">
        <v>9783319716480</v>
      </c>
      <c r="G1247" t="s">
        <v>152</v>
      </c>
      <c r="H1247" t="s">
        <v>7855</v>
      </c>
      <c r="I1247">
        <v>2017</v>
      </c>
      <c r="J1247" t="s">
        <v>7856</v>
      </c>
      <c r="K1247" t="s">
        <v>6</v>
      </c>
      <c r="L1247" t="s">
        <v>1120</v>
      </c>
    </row>
    <row r="1248" spans="1:12" x14ac:dyDescent="0.35">
      <c r="A1248" t="s">
        <v>7857</v>
      </c>
      <c r="B1248" t="s">
        <v>7858</v>
      </c>
      <c r="C1248" t="s">
        <v>7859</v>
      </c>
      <c r="D1248" t="s">
        <v>7860</v>
      </c>
      <c r="E1248">
        <v>10</v>
      </c>
      <c r="F1248">
        <v>9781911218098</v>
      </c>
      <c r="G1248" t="s">
        <v>452</v>
      </c>
      <c r="H1248" t="s">
        <v>7861</v>
      </c>
      <c r="I1248">
        <v>2016</v>
      </c>
      <c r="J1248" t="s">
        <v>7862</v>
      </c>
      <c r="K1248" t="s">
        <v>6</v>
      </c>
      <c r="L1248" t="s">
        <v>217</v>
      </c>
    </row>
    <row r="1249" spans="1:12" x14ac:dyDescent="0.35">
      <c r="A1249" t="s">
        <v>7863</v>
      </c>
      <c r="B1249" t="s">
        <v>7864</v>
      </c>
      <c r="C1249" t="s">
        <v>7865</v>
      </c>
      <c r="D1249" t="s">
        <v>7866</v>
      </c>
      <c r="E1249">
        <v>10</v>
      </c>
      <c r="F1249">
        <v>9781450372176</v>
      </c>
      <c r="G1249" t="s">
        <v>194</v>
      </c>
      <c r="H1249" t="s">
        <v>6</v>
      </c>
      <c r="I1249">
        <v>2019</v>
      </c>
      <c r="J1249" t="s">
        <v>7867</v>
      </c>
      <c r="K1249" t="s">
        <v>6</v>
      </c>
      <c r="L1249" t="s">
        <v>162</v>
      </c>
    </row>
    <row r="1250" spans="1:12" x14ac:dyDescent="0.35">
      <c r="A1250" t="s">
        <v>7868</v>
      </c>
      <c r="B1250" t="s">
        <v>7869</v>
      </c>
      <c r="C1250" t="s">
        <v>7870</v>
      </c>
      <c r="D1250" t="s">
        <v>7871</v>
      </c>
      <c r="E1250">
        <v>10</v>
      </c>
      <c r="F1250">
        <v>9781450376976</v>
      </c>
      <c r="G1250" t="s">
        <v>194</v>
      </c>
      <c r="H1250" t="s">
        <v>6</v>
      </c>
      <c r="I1250">
        <v>2020</v>
      </c>
      <c r="J1250" t="s">
        <v>7872</v>
      </c>
      <c r="K1250" t="s">
        <v>6</v>
      </c>
      <c r="L1250" t="s">
        <v>162</v>
      </c>
    </row>
    <row r="1251" spans="1:12" x14ac:dyDescent="0.35">
      <c r="A1251" t="s">
        <v>7873</v>
      </c>
      <c r="B1251" t="s">
        <v>7874</v>
      </c>
      <c r="C1251" t="s">
        <v>7875</v>
      </c>
      <c r="D1251" t="s">
        <v>7876</v>
      </c>
      <c r="E1251">
        <v>10</v>
      </c>
      <c r="F1251">
        <v>9789728939502</v>
      </c>
      <c r="G1251" t="s">
        <v>7877</v>
      </c>
      <c r="H1251" t="s">
        <v>7878</v>
      </c>
      <c r="I1251">
        <v>2011</v>
      </c>
      <c r="J1251" t="s">
        <v>7879</v>
      </c>
      <c r="K1251" t="s">
        <v>6</v>
      </c>
      <c r="L1251" t="s">
        <v>162</v>
      </c>
    </row>
    <row r="1252" spans="1:12" x14ac:dyDescent="0.35">
      <c r="A1252" t="s">
        <v>7880</v>
      </c>
      <c r="B1252" t="s">
        <v>7881</v>
      </c>
      <c r="C1252" t="s">
        <v>7882</v>
      </c>
      <c r="D1252" t="s">
        <v>7883</v>
      </c>
      <c r="E1252">
        <v>10</v>
      </c>
      <c r="F1252">
        <v>9781467365376</v>
      </c>
      <c r="G1252" t="s">
        <v>248</v>
      </c>
      <c r="H1252" t="s">
        <v>6</v>
      </c>
      <c r="I1252">
        <v>2015</v>
      </c>
      <c r="J1252" t="s">
        <v>7884</v>
      </c>
      <c r="K1252" t="s">
        <v>6</v>
      </c>
      <c r="L1252" t="s">
        <v>217</v>
      </c>
    </row>
    <row r="1253" spans="1:12" x14ac:dyDescent="0.35">
      <c r="A1253" t="s">
        <v>7885</v>
      </c>
      <c r="B1253" t="s">
        <v>7886</v>
      </c>
      <c r="C1253" t="s">
        <v>7887</v>
      </c>
      <c r="D1253" t="s">
        <v>7888</v>
      </c>
      <c r="E1253">
        <v>10</v>
      </c>
      <c r="F1253">
        <v>9781450366687</v>
      </c>
      <c r="G1253" t="s">
        <v>194</v>
      </c>
      <c r="H1253" t="s">
        <v>6</v>
      </c>
      <c r="I1253">
        <v>2019</v>
      </c>
      <c r="J1253" t="s">
        <v>7889</v>
      </c>
      <c r="K1253" t="s">
        <v>6</v>
      </c>
      <c r="L1253" t="s">
        <v>162</v>
      </c>
    </row>
    <row r="1254" spans="1:12" x14ac:dyDescent="0.35">
      <c r="A1254" t="s">
        <v>7890</v>
      </c>
      <c r="B1254" t="s">
        <v>7891</v>
      </c>
      <c r="C1254" t="s">
        <v>7892</v>
      </c>
      <c r="D1254" t="s">
        <v>7893</v>
      </c>
      <c r="E1254">
        <v>7</v>
      </c>
      <c r="G1254" t="s">
        <v>922</v>
      </c>
      <c r="H1254" t="s">
        <v>7894</v>
      </c>
      <c r="I1254">
        <v>2018</v>
      </c>
      <c r="J1254" t="s">
        <v>7895</v>
      </c>
      <c r="K1254" t="s">
        <v>6</v>
      </c>
      <c r="L1254" t="s">
        <v>695</v>
      </c>
    </row>
    <row r="1255" spans="1:12" x14ac:dyDescent="0.35">
      <c r="A1255" t="s">
        <v>7896</v>
      </c>
      <c r="B1255" t="s">
        <v>7897</v>
      </c>
      <c r="C1255" t="s">
        <v>7898</v>
      </c>
      <c r="D1255" t="s">
        <v>7899</v>
      </c>
      <c r="E1255">
        <v>10</v>
      </c>
      <c r="F1255">
        <v>9781450351119</v>
      </c>
      <c r="G1255" t="s">
        <v>6312</v>
      </c>
      <c r="H1255" t="s">
        <v>7900</v>
      </c>
      <c r="I1255">
        <v>2017</v>
      </c>
      <c r="J1255" t="s">
        <v>7901</v>
      </c>
      <c r="K1255" t="s">
        <v>6</v>
      </c>
      <c r="L1255" t="s">
        <v>1120</v>
      </c>
    </row>
    <row r="1256" spans="1:12" x14ac:dyDescent="0.35">
      <c r="A1256" t="s">
        <v>7902</v>
      </c>
      <c r="B1256" t="s">
        <v>7903</v>
      </c>
      <c r="C1256" t="s">
        <v>7904</v>
      </c>
      <c r="D1256" t="s">
        <v>7905</v>
      </c>
      <c r="E1256">
        <v>10</v>
      </c>
      <c r="F1256">
        <v>9781450347631</v>
      </c>
      <c r="G1256" t="s">
        <v>308</v>
      </c>
      <c r="H1256" t="s">
        <v>6</v>
      </c>
      <c r="I1256">
        <v>2016</v>
      </c>
      <c r="J1256" t="s">
        <v>7906</v>
      </c>
      <c r="K1256" t="s">
        <v>6</v>
      </c>
      <c r="L1256" t="s">
        <v>176</v>
      </c>
    </row>
    <row r="1257" spans="1:12" x14ac:dyDescent="0.35">
      <c r="A1257" t="s">
        <v>7907</v>
      </c>
      <c r="B1257" t="s">
        <v>7908</v>
      </c>
      <c r="C1257" t="s">
        <v>7909</v>
      </c>
      <c r="D1257" t="s">
        <v>7910</v>
      </c>
      <c r="E1257">
        <v>10</v>
      </c>
      <c r="F1257">
        <v>9781479919345</v>
      </c>
      <c r="G1257" t="s">
        <v>3954</v>
      </c>
      <c r="H1257" t="s">
        <v>4649</v>
      </c>
      <c r="I1257">
        <v>2015</v>
      </c>
      <c r="J1257" t="s">
        <v>7911</v>
      </c>
      <c r="K1257" t="s">
        <v>6</v>
      </c>
      <c r="L1257" t="s">
        <v>155</v>
      </c>
    </row>
    <row r="1258" spans="1:12" x14ac:dyDescent="0.35">
      <c r="A1258" t="s">
        <v>7912</v>
      </c>
      <c r="B1258" t="s">
        <v>7913</v>
      </c>
      <c r="C1258" t="s">
        <v>7914</v>
      </c>
      <c r="D1258" t="s">
        <v>7915</v>
      </c>
      <c r="E1258">
        <v>10</v>
      </c>
      <c r="F1258">
        <v>9781450325769</v>
      </c>
      <c r="G1258" t="s">
        <v>7916</v>
      </c>
      <c r="H1258" t="s">
        <v>7917</v>
      </c>
      <c r="I1258">
        <v>2014</v>
      </c>
      <c r="J1258" t="s">
        <v>7918</v>
      </c>
      <c r="K1258" t="s">
        <v>6</v>
      </c>
      <c r="L1258" t="s">
        <v>155</v>
      </c>
    </row>
    <row r="1259" spans="1:12" x14ac:dyDescent="0.35">
      <c r="A1259" t="s">
        <v>7919</v>
      </c>
      <c r="B1259" t="s">
        <v>7920</v>
      </c>
      <c r="C1259" t="s">
        <v>7921</v>
      </c>
      <c r="D1259" t="s">
        <v>7922</v>
      </c>
      <c r="E1259">
        <v>10</v>
      </c>
      <c r="F1259">
        <v>9780784482421</v>
      </c>
      <c r="G1259" t="s">
        <v>7923</v>
      </c>
      <c r="H1259" t="s">
        <v>7924</v>
      </c>
      <c r="I1259">
        <v>2019</v>
      </c>
      <c r="J1259" t="s">
        <v>7925</v>
      </c>
      <c r="K1259" t="s">
        <v>6</v>
      </c>
      <c r="L1259" t="s">
        <v>147</v>
      </c>
    </row>
    <row r="1260" spans="1:12" x14ac:dyDescent="0.35">
      <c r="A1260" t="s">
        <v>7926</v>
      </c>
      <c r="B1260" t="s">
        <v>7927</v>
      </c>
      <c r="C1260" t="s">
        <v>7928</v>
      </c>
      <c r="D1260" t="s">
        <v>7929</v>
      </c>
      <c r="E1260">
        <v>7</v>
      </c>
      <c r="G1260" t="s">
        <v>749</v>
      </c>
      <c r="H1260" t="s">
        <v>6167</v>
      </c>
      <c r="I1260">
        <v>2015</v>
      </c>
      <c r="J1260" t="s">
        <v>7930</v>
      </c>
      <c r="K1260" t="s">
        <v>6</v>
      </c>
      <c r="L1260" t="s">
        <v>283</v>
      </c>
    </row>
    <row r="1261" spans="1:12" x14ac:dyDescent="0.35">
      <c r="A1261" t="s">
        <v>7931</v>
      </c>
      <c r="B1261" t="s">
        <v>7932</v>
      </c>
      <c r="C1261" t="s">
        <v>6</v>
      </c>
      <c r="D1261" t="s">
        <v>7933</v>
      </c>
      <c r="E1261">
        <v>10</v>
      </c>
      <c r="F1261">
        <v>9781728190808</v>
      </c>
      <c r="G1261" t="s">
        <v>7934</v>
      </c>
      <c r="H1261" t="s">
        <v>7935</v>
      </c>
      <c r="I1261">
        <v>2020</v>
      </c>
      <c r="J1261" t="s">
        <v>7936</v>
      </c>
      <c r="K1261" t="s">
        <v>6</v>
      </c>
      <c r="L1261" t="s">
        <v>162</v>
      </c>
    </row>
    <row r="1262" spans="1:12" x14ac:dyDescent="0.35">
      <c r="A1262" t="s">
        <v>7937</v>
      </c>
      <c r="B1262" t="s">
        <v>7938</v>
      </c>
      <c r="C1262" t="s">
        <v>7939</v>
      </c>
      <c r="D1262" t="s">
        <v>7940</v>
      </c>
      <c r="E1262">
        <v>7</v>
      </c>
      <c r="F1262">
        <v>9783030201470</v>
      </c>
      <c r="G1262" t="s">
        <v>207</v>
      </c>
      <c r="H1262" t="s">
        <v>7941</v>
      </c>
      <c r="I1262">
        <v>2020</v>
      </c>
      <c r="J1262" t="s">
        <v>7942</v>
      </c>
      <c r="K1262" t="s">
        <v>6</v>
      </c>
      <c r="L1262" t="s">
        <v>217</v>
      </c>
    </row>
    <row r="1263" spans="1:12" x14ac:dyDescent="0.35">
      <c r="A1263" t="s">
        <v>7943</v>
      </c>
      <c r="B1263" t="s">
        <v>7944</v>
      </c>
      <c r="C1263" t="s">
        <v>7945</v>
      </c>
      <c r="D1263" t="s">
        <v>7946</v>
      </c>
      <c r="E1263">
        <v>10</v>
      </c>
      <c r="F1263">
        <v>9781450347631</v>
      </c>
      <c r="G1263" t="s">
        <v>308</v>
      </c>
      <c r="H1263" t="s">
        <v>6</v>
      </c>
      <c r="I1263">
        <v>2016</v>
      </c>
      <c r="J1263" t="s">
        <v>7947</v>
      </c>
      <c r="K1263" t="s">
        <v>6</v>
      </c>
      <c r="L1263" t="s">
        <v>283</v>
      </c>
    </row>
    <row r="1264" spans="1:12" x14ac:dyDescent="0.35">
      <c r="A1264" t="s">
        <v>7948</v>
      </c>
      <c r="B1264" t="s">
        <v>7949</v>
      </c>
      <c r="C1264" t="s">
        <v>7950</v>
      </c>
      <c r="D1264" t="s">
        <v>7951</v>
      </c>
      <c r="E1264">
        <v>10</v>
      </c>
      <c r="F1264">
        <v>9781910810583</v>
      </c>
      <c r="G1264" t="s">
        <v>452</v>
      </c>
      <c r="H1264" t="s">
        <v>7952</v>
      </c>
      <c r="I1264">
        <v>2015</v>
      </c>
      <c r="J1264" t="s">
        <v>7953</v>
      </c>
      <c r="K1264" t="s">
        <v>6</v>
      </c>
      <c r="L1264" t="s">
        <v>283</v>
      </c>
    </row>
    <row r="1265" spans="1:12" x14ac:dyDescent="0.35">
      <c r="A1265" t="s">
        <v>7954</v>
      </c>
      <c r="B1265" t="s">
        <v>7955</v>
      </c>
      <c r="C1265" t="s">
        <v>7956</v>
      </c>
      <c r="D1265" t="s">
        <v>7957</v>
      </c>
      <c r="E1265">
        <v>10</v>
      </c>
      <c r="F1265">
        <v>9781509011339</v>
      </c>
      <c r="G1265" t="s">
        <v>6671</v>
      </c>
      <c r="H1265" t="s">
        <v>7958</v>
      </c>
      <c r="I1265">
        <v>2017</v>
      </c>
      <c r="J1265" t="s">
        <v>7959</v>
      </c>
      <c r="K1265" t="s">
        <v>6</v>
      </c>
      <c r="L1265" t="s">
        <v>1120</v>
      </c>
    </row>
    <row r="1266" spans="1:12" x14ac:dyDescent="0.35">
      <c r="A1266" t="s">
        <v>7960</v>
      </c>
      <c r="B1266" t="s">
        <v>7961</v>
      </c>
      <c r="C1266" t="s">
        <v>7962</v>
      </c>
      <c r="D1266" t="s">
        <v>7963</v>
      </c>
      <c r="E1266">
        <v>7</v>
      </c>
      <c r="F1266">
        <v>9783030316044</v>
      </c>
      <c r="G1266" t="s">
        <v>152</v>
      </c>
      <c r="H1266" t="s">
        <v>7964</v>
      </c>
      <c r="I1266">
        <v>2019</v>
      </c>
      <c r="J1266" t="s">
        <v>7965</v>
      </c>
      <c r="K1266" t="s">
        <v>6</v>
      </c>
      <c r="L1266" t="s">
        <v>217</v>
      </c>
    </row>
    <row r="1267" spans="1:12" x14ac:dyDescent="0.35">
      <c r="A1267" t="s">
        <v>7966</v>
      </c>
      <c r="B1267" t="s">
        <v>7967</v>
      </c>
      <c r="C1267" t="s">
        <v>7968</v>
      </c>
      <c r="D1267" t="s">
        <v>7969</v>
      </c>
      <c r="E1267">
        <v>7</v>
      </c>
      <c r="F1267">
        <v>9783030855208</v>
      </c>
      <c r="G1267" t="s">
        <v>866</v>
      </c>
      <c r="H1267" t="s">
        <v>7970</v>
      </c>
      <c r="I1267">
        <v>2021</v>
      </c>
      <c r="J1267" t="s">
        <v>7971</v>
      </c>
      <c r="K1267" t="s">
        <v>6</v>
      </c>
      <c r="L1267" t="s">
        <v>162</v>
      </c>
    </row>
    <row r="1268" spans="1:12" x14ac:dyDescent="0.35">
      <c r="A1268" t="s">
        <v>7972</v>
      </c>
      <c r="B1268" t="s">
        <v>7973</v>
      </c>
      <c r="C1268" t="s">
        <v>7974</v>
      </c>
      <c r="D1268" t="s">
        <v>7975</v>
      </c>
      <c r="E1268">
        <v>7</v>
      </c>
      <c r="G1268" t="s">
        <v>261</v>
      </c>
      <c r="H1268" t="s">
        <v>6</v>
      </c>
      <c r="I1268">
        <v>2021</v>
      </c>
      <c r="J1268" t="s">
        <v>7976</v>
      </c>
      <c r="K1268" t="s">
        <v>6</v>
      </c>
      <c r="L1268" t="s">
        <v>162</v>
      </c>
    </row>
    <row r="1269" spans="1:12" x14ac:dyDescent="0.35">
      <c r="A1269" t="s">
        <v>7977</v>
      </c>
      <c r="B1269" t="s">
        <v>7978</v>
      </c>
      <c r="C1269" t="s">
        <v>7979</v>
      </c>
      <c r="D1269" t="s">
        <v>7980</v>
      </c>
      <c r="E1269">
        <v>10</v>
      </c>
      <c r="F1269">
        <v>9789811100086</v>
      </c>
      <c r="G1269" t="s">
        <v>7981</v>
      </c>
      <c r="H1269" t="s">
        <v>7982</v>
      </c>
      <c r="I1269">
        <v>2016</v>
      </c>
      <c r="J1269" t="s">
        <v>7983</v>
      </c>
      <c r="K1269" t="s">
        <v>6</v>
      </c>
      <c r="L1269" t="s">
        <v>162</v>
      </c>
    </row>
    <row r="1270" spans="1:12" x14ac:dyDescent="0.35">
      <c r="A1270" t="s">
        <v>7984</v>
      </c>
      <c r="B1270" t="s">
        <v>7985</v>
      </c>
      <c r="C1270" t="s">
        <v>7986</v>
      </c>
      <c r="D1270" t="s">
        <v>7987</v>
      </c>
      <c r="E1270">
        <v>10</v>
      </c>
      <c r="F1270">
        <v>9789898565655</v>
      </c>
      <c r="G1270" t="s">
        <v>7988</v>
      </c>
      <c r="H1270" t="s">
        <v>7989</v>
      </c>
      <c r="I1270">
        <v>2013</v>
      </c>
      <c r="J1270" t="s">
        <v>7990</v>
      </c>
      <c r="K1270" t="s">
        <v>6</v>
      </c>
      <c r="L1270" t="s">
        <v>217</v>
      </c>
    </row>
    <row r="1271" spans="1:12" x14ac:dyDescent="0.35">
      <c r="A1271" t="s">
        <v>7991</v>
      </c>
      <c r="B1271" t="s">
        <v>7992</v>
      </c>
      <c r="C1271" t="s">
        <v>7993</v>
      </c>
      <c r="D1271" t="s">
        <v>7994</v>
      </c>
      <c r="E1271">
        <v>7</v>
      </c>
      <c r="G1271" t="s">
        <v>556</v>
      </c>
      <c r="H1271" t="s">
        <v>7995</v>
      </c>
      <c r="I1271">
        <v>2014</v>
      </c>
      <c r="J1271" t="s">
        <v>7996</v>
      </c>
      <c r="K1271" t="s">
        <v>6</v>
      </c>
      <c r="L1271" t="s">
        <v>744</v>
      </c>
    </row>
    <row r="1272" spans="1:12" x14ac:dyDescent="0.35">
      <c r="A1272" t="s">
        <v>7997</v>
      </c>
      <c r="B1272" t="s">
        <v>7998</v>
      </c>
      <c r="C1272" t="s">
        <v>7999</v>
      </c>
      <c r="D1272" t="s">
        <v>8000</v>
      </c>
      <c r="E1272">
        <v>7</v>
      </c>
      <c r="G1272" t="s">
        <v>922</v>
      </c>
      <c r="H1272" t="s">
        <v>8001</v>
      </c>
      <c r="I1272">
        <v>2018</v>
      </c>
      <c r="J1272" t="s">
        <v>8002</v>
      </c>
      <c r="K1272" t="s">
        <v>6</v>
      </c>
      <c r="L1272" t="s">
        <v>480</v>
      </c>
    </row>
    <row r="1273" spans="1:12" x14ac:dyDescent="0.35">
      <c r="A1273" t="s">
        <v>8003</v>
      </c>
      <c r="B1273" t="s">
        <v>8004</v>
      </c>
      <c r="C1273" t="s">
        <v>8005</v>
      </c>
      <c r="D1273" t="s">
        <v>8006</v>
      </c>
      <c r="E1273">
        <v>10</v>
      </c>
      <c r="F1273">
        <v>9781728146461</v>
      </c>
      <c r="G1273" t="s">
        <v>8007</v>
      </c>
      <c r="H1273" t="s">
        <v>8008</v>
      </c>
      <c r="I1273">
        <v>2019</v>
      </c>
      <c r="J1273" t="s">
        <v>8009</v>
      </c>
      <c r="K1273" t="s">
        <v>6</v>
      </c>
      <c r="L1273" t="s">
        <v>217</v>
      </c>
    </row>
    <row r="1274" spans="1:12" x14ac:dyDescent="0.35">
      <c r="A1274" t="s">
        <v>8010</v>
      </c>
      <c r="B1274" t="s">
        <v>8011</v>
      </c>
      <c r="C1274" t="s">
        <v>8012</v>
      </c>
      <c r="D1274" t="s">
        <v>8013</v>
      </c>
      <c r="E1274">
        <v>10</v>
      </c>
      <c r="G1274" t="s">
        <v>8014</v>
      </c>
      <c r="H1274" t="s">
        <v>8015</v>
      </c>
      <c r="I1274">
        <v>2014</v>
      </c>
      <c r="J1274" t="s">
        <v>8016</v>
      </c>
      <c r="K1274" t="s">
        <v>6</v>
      </c>
      <c r="L1274" t="s">
        <v>1539</v>
      </c>
    </row>
    <row r="1275" spans="1:12" x14ac:dyDescent="0.35">
      <c r="A1275" t="s">
        <v>8017</v>
      </c>
      <c r="B1275" t="s">
        <v>8018</v>
      </c>
      <c r="C1275" t="s">
        <v>8019</v>
      </c>
      <c r="D1275" t="s">
        <v>8020</v>
      </c>
      <c r="E1275">
        <v>10</v>
      </c>
      <c r="F1275">
        <v>9781467372046</v>
      </c>
      <c r="G1275" t="s">
        <v>8021</v>
      </c>
      <c r="H1275" t="s">
        <v>8022</v>
      </c>
      <c r="I1275">
        <v>2015</v>
      </c>
      <c r="J1275" t="s">
        <v>8023</v>
      </c>
      <c r="K1275" t="s">
        <v>6</v>
      </c>
      <c r="L1275" t="s">
        <v>480</v>
      </c>
    </row>
    <row r="1276" spans="1:12" x14ac:dyDescent="0.35">
      <c r="A1276" t="s">
        <v>8024</v>
      </c>
      <c r="B1276" t="s">
        <v>8025</v>
      </c>
      <c r="C1276" t="s">
        <v>8026</v>
      </c>
      <c r="D1276" t="s">
        <v>8027</v>
      </c>
      <c r="E1276">
        <v>7</v>
      </c>
      <c r="F1276">
        <v>9783030195908</v>
      </c>
      <c r="G1276" t="s">
        <v>152</v>
      </c>
      <c r="H1276" t="s">
        <v>8028</v>
      </c>
      <c r="I1276">
        <v>2019</v>
      </c>
      <c r="J1276" t="s">
        <v>8029</v>
      </c>
      <c r="K1276" t="s">
        <v>6</v>
      </c>
      <c r="L1276" t="s">
        <v>217</v>
      </c>
    </row>
    <row r="1277" spans="1:12" x14ac:dyDescent="0.35">
      <c r="A1277" t="s">
        <v>8030</v>
      </c>
      <c r="B1277" t="s">
        <v>8031</v>
      </c>
      <c r="C1277" t="s">
        <v>8032</v>
      </c>
      <c r="D1277" t="s">
        <v>8033</v>
      </c>
      <c r="E1277">
        <v>7</v>
      </c>
      <c r="G1277" t="s">
        <v>2872</v>
      </c>
      <c r="H1277" t="s">
        <v>6</v>
      </c>
      <c r="I1277">
        <v>2015</v>
      </c>
      <c r="J1277" t="s">
        <v>8034</v>
      </c>
      <c r="K1277" t="s">
        <v>6</v>
      </c>
      <c r="L1277" t="s">
        <v>3348</v>
      </c>
    </row>
    <row r="1278" spans="1:12" x14ac:dyDescent="0.35">
      <c r="A1278" t="s">
        <v>8035</v>
      </c>
      <c r="B1278" t="s">
        <v>8036</v>
      </c>
      <c r="C1278" t="s">
        <v>8037</v>
      </c>
      <c r="D1278" t="s">
        <v>8038</v>
      </c>
      <c r="E1278">
        <v>10</v>
      </c>
      <c r="F1278">
        <v>9781479963904</v>
      </c>
      <c r="G1278" t="s">
        <v>995</v>
      </c>
      <c r="H1278" t="s">
        <v>8039</v>
      </c>
      <c r="I1278">
        <v>2015</v>
      </c>
      <c r="J1278" t="s">
        <v>8040</v>
      </c>
      <c r="K1278" t="s">
        <v>6</v>
      </c>
      <c r="L1278" t="s">
        <v>147</v>
      </c>
    </row>
    <row r="1279" spans="1:12" x14ac:dyDescent="0.35">
      <c r="A1279" t="s">
        <v>8041</v>
      </c>
      <c r="B1279" t="s">
        <v>8042</v>
      </c>
      <c r="C1279" t="s">
        <v>8043</v>
      </c>
      <c r="D1279" t="s">
        <v>8044</v>
      </c>
      <c r="E1279">
        <v>10</v>
      </c>
      <c r="F1279">
        <v>9789898533524</v>
      </c>
      <c r="G1279" t="s">
        <v>4134</v>
      </c>
      <c r="H1279" t="s">
        <v>8045</v>
      </c>
      <c r="I1279">
        <v>2016</v>
      </c>
      <c r="J1279" t="s">
        <v>8046</v>
      </c>
      <c r="K1279" t="s">
        <v>6</v>
      </c>
      <c r="L1279" t="s">
        <v>162</v>
      </c>
    </row>
    <row r="1280" spans="1:12" x14ac:dyDescent="0.35">
      <c r="A1280" t="s">
        <v>8047</v>
      </c>
      <c r="B1280" t="s">
        <v>8048</v>
      </c>
      <c r="C1280" t="s">
        <v>8049</v>
      </c>
      <c r="D1280" t="s">
        <v>8050</v>
      </c>
      <c r="E1280">
        <v>10</v>
      </c>
      <c r="F1280">
        <v>9781450389778</v>
      </c>
      <c r="G1280" t="s">
        <v>308</v>
      </c>
      <c r="H1280" t="s">
        <v>6</v>
      </c>
      <c r="I1280">
        <v>2021</v>
      </c>
      <c r="J1280" t="s">
        <v>8051</v>
      </c>
      <c r="K1280" t="s">
        <v>6</v>
      </c>
      <c r="L1280" t="s">
        <v>162</v>
      </c>
    </row>
    <row r="1281" spans="1:12" x14ac:dyDescent="0.35">
      <c r="A1281" t="s">
        <v>8052</v>
      </c>
      <c r="B1281" t="s">
        <v>8053</v>
      </c>
      <c r="C1281" t="s">
        <v>8054</v>
      </c>
      <c r="D1281" t="s">
        <v>8055</v>
      </c>
      <c r="E1281">
        <v>10</v>
      </c>
      <c r="F1281">
        <v>9781450334662</v>
      </c>
      <c r="G1281" t="s">
        <v>2825</v>
      </c>
      <c r="H1281" t="s">
        <v>8056</v>
      </c>
      <c r="I1281">
        <v>2015</v>
      </c>
      <c r="J1281" t="s">
        <v>8057</v>
      </c>
      <c r="K1281" t="s">
        <v>6</v>
      </c>
      <c r="L1281" t="s">
        <v>283</v>
      </c>
    </row>
    <row r="1282" spans="1:12" x14ac:dyDescent="0.35">
      <c r="A1282" t="s">
        <v>8058</v>
      </c>
      <c r="B1282" t="s">
        <v>8059</v>
      </c>
      <c r="C1282" t="s">
        <v>8060</v>
      </c>
      <c r="D1282" t="s">
        <v>8061</v>
      </c>
      <c r="E1282">
        <v>7</v>
      </c>
      <c r="F1282">
        <v>9783030008468</v>
      </c>
      <c r="G1282" t="s">
        <v>152</v>
      </c>
      <c r="H1282" t="s">
        <v>8062</v>
      </c>
      <c r="I1282">
        <v>2018</v>
      </c>
      <c r="J1282" t="s">
        <v>8063</v>
      </c>
      <c r="K1282" t="s">
        <v>6</v>
      </c>
      <c r="L1282" t="s">
        <v>217</v>
      </c>
    </row>
    <row r="1283" spans="1:12" x14ac:dyDescent="0.35">
      <c r="A1283" t="s">
        <v>8064</v>
      </c>
      <c r="B1283" t="s">
        <v>8065</v>
      </c>
      <c r="C1283" t="s">
        <v>8066</v>
      </c>
      <c r="D1283" t="s">
        <v>8067</v>
      </c>
      <c r="E1283">
        <v>10</v>
      </c>
      <c r="F1283">
        <v>9781538646922</v>
      </c>
      <c r="G1283" t="s">
        <v>8068</v>
      </c>
      <c r="H1283" t="s">
        <v>8069</v>
      </c>
      <c r="I1283">
        <v>2018</v>
      </c>
      <c r="J1283" t="s">
        <v>8070</v>
      </c>
      <c r="K1283" t="s">
        <v>6</v>
      </c>
      <c r="L1283" t="s">
        <v>162</v>
      </c>
    </row>
    <row r="1284" spans="1:12" x14ac:dyDescent="0.35">
      <c r="A1284" t="s">
        <v>8071</v>
      </c>
      <c r="B1284" t="s">
        <v>8072</v>
      </c>
      <c r="C1284" t="s">
        <v>8073</v>
      </c>
      <c r="D1284" t="s">
        <v>8074</v>
      </c>
      <c r="E1284">
        <v>10</v>
      </c>
      <c r="F1284">
        <v>9781450389129</v>
      </c>
      <c r="G1284" t="s">
        <v>308</v>
      </c>
      <c r="H1284" t="s">
        <v>8075</v>
      </c>
      <c r="I1284">
        <v>2021</v>
      </c>
      <c r="J1284" t="s">
        <v>8076</v>
      </c>
      <c r="K1284" t="s">
        <v>6</v>
      </c>
      <c r="L1284" t="s">
        <v>162</v>
      </c>
    </row>
    <row r="1285" spans="1:12" x14ac:dyDescent="0.35">
      <c r="A1285" t="s">
        <v>8077</v>
      </c>
      <c r="B1285" t="s">
        <v>8078</v>
      </c>
      <c r="C1285" t="s">
        <v>8079</v>
      </c>
      <c r="D1285" t="s">
        <v>8080</v>
      </c>
      <c r="E1285">
        <v>10</v>
      </c>
      <c r="G1285" t="s">
        <v>8081</v>
      </c>
      <c r="H1285" t="s">
        <v>8082</v>
      </c>
      <c r="I1285">
        <v>2021</v>
      </c>
      <c r="J1285" t="s">
        <v>8083</v>
      </c>
      <c r="K1285" t="s">
        <v>6</v>
      </c>
      <c r="L1285" t="s">
        <v>162</v>
      </c>
    </row>
    <row r="1286" spans="1:12" x14ac:dyDescent="0.35">
      <c r="A1286" t="s">
        <v>8084</v>
      </c>
      <c r="B1286" t="s">
        <v>8085</v>
      </c>
      <c r="C1286" t="s">
        <v>8086</v>
      </c>
      <c r="D1286" t="s">
        <v>8087</v>
      </c>
      <c r="E1286">
        <v>7</v>
      </c>
      <c r="G1286" t="s">
        <v>8088</v>
      </c>
      <c r="H1286" t="s">
        <v>8089</v>
      </c>
      <c r="I1286">
        <v>2021</v>
      </c>
      <c r="J1286" t="s">
        <v>8090</v>
      </c>
      <c r="K1286" t="s">
        <v>6</v>
      </c>
      <c r="L1286" t="s">
        <v>162</v>
      </c>
    </row>
    <row r="1287" spans="1:12" x14ac:dyDescent="0.35">
      <c r="A1287" t="s">
        <v>8091</v>
      </c>
      <c r="B1287" t="s">
        <v>8092</v>
      </c>
      <c r="C1287" t="s">
        <v>8093</v>
      </c>
      <c r="D1287" t="s">
        <v>8094</v>
      </c>
      <c r="E1287">
        <v>10</v>
      </c>
      <c r="F1287">
        <v>9789897581076</v>
      </c>
      <c r="G1287" t="s">
        <v>8095</v>
      </c>
      <c r="H1287" t="s">
        <v>8096</v>
      </c>
      <c r="I1287">
        <v>2015</v>
      </c>
      <c r="J1287" t="s">
        <v>8097</v>
      </c>
      <c r="K1287" t="s">
        <v>6</v>
      </c>
      <c r="L1287" t="s">
        <v>147</v>
      </c>
    </row>
    <row r="1288" spans="1:12" x14ac:dyDescent="0.35">
      <c r="A1288" t="s">
        <v>8098</v>
      </c>
      <c r="B1288" t="s">
        <v>8099</v>
      </c>
      <c r="C1288" t="s">
        <v>8100</v>
      </c>
      <c r="D1288" t="s">
        <v>8094</v>
      </c>
      <c r="E1288">
        <v>7</v>
      </c>
      <c r="F1288">
        <v>9783319295848</v>
      </c>
      <c r="G1288" t="s">
        <v>866</v>
      </c>
      <c r="H1288" t="s">
        <v>8101</v>
      </c>
      <c r="I1288">
        <v>2016</v>
      </c>
      <c r="J1288" t="s">
        <v>8102</v>
      </c>
      <c r="K1288" t="s">
        <v>6</v>
      </c>
      <c r="L1288" t="s">
        <v>162</v>
      </c>
    </row>
    <row r="1289" spans="1:12" x14ac:dyDescent="0.35">
      <c r="A1289" t="s">
        <v>8103</v>
      </c>
      <c r="B1289" t="s">
        <v>8104</v>
      </c>
      <c r="C1289" t="s">
        <v>8105</v>
      </c>
      <c r="D1289" t="s">
        <v>8106</v>
      </c>
      <c r="E1289">
        <v>10</v>
      </c>
      <c r="F1289">
        <v>9781450346566</v>
      </c>
      <c r="G1289" t="s">
        <v>1310</v>
      </c>
      <c r="H1289" t="s">
        <v>8107</v>
      </c>
      <c r="I1289">
        <v>2017</v>
      </c>
      <c r="J1289" t="s">
        <v>8108</v>
      </c>
      <c r="K1289" t="s">
        <v>6</v>
      </c>
      <c r="L1289" t="s">
        <v>4177</v>
      </c>
    </row>
    <row r="1290" spans="1:12" x14ac:dyDescent="0.35">
      <c r="A1290" t="s">
        <v>8109</v>
      </c>
      <c r="B1290" t="s">
        <v>8110</v>
      </c>
      <c r="C1290" t="s">
        <v>8111</v>
      </c>
      <c r="D1290" t="s">
        <v>8112</v>
      </c>
      <c r="E1290">
        <v>7</v>
      </c>
      <c r="F1290">
        <v>9783319960791</v>
      </c>
      <c r="G1290" t="s">
        <v>207</v>
      </c>
      <c r="H1290" t="s">
        <v>8113</v>
      </c>
      <c r="I1290">
        <v>2019</v>
      </c>
      <c r="J1290" t="s">
        <v>8114</v>
      </c>
      <c r="K1290" t="s">
        <v>6</v>
      </c>
      <c r="L1290" t="s">
        <v>162</v>
      </c>
    </row>
    <row r="1291" spans="1:12" x14ac:dyDescent="0.35">
      <c r="A1291" t="s">
        <v>8115</v>
      </c>
      <c r="B1291" t="s">
        <v>8116</v>
      </c>
      <c r="C1291" t="s">
        <v>8117</v>
      </c>
      <c r="D1291" t="s">
        <v>8118</v>
      </c>
      <c r="E1291">
        <v>7</v>
      </c>
      <c r="G1291" t="s">
        <v>6815</v>
      </c>
      <c r="H1291" t="s">
        <v>8119</v>
      </c>
      <c r="I1291">
        <v>2018</v>
      </c>
      <c r="J1291" t="s">
        <v>8120</v>
      </c>
      <c r="K1291" t="s">
        <v>6</v>
      </c>
      <c r="L1291" t="s">
        <v>162</v>
      </c>
    </row>
    <row r="1292" spans="1:12" x14ac:dyDescent="0.35">
      <c r="A1292" t="s">
        <v>8121</v>
      </c>
      <c r="B1292" t="s">
        <v>8122</v>
      </c>
      <c r="C1292" t="s">
        <v>8123</v>
      </c>
      <c r="D1292" t="s">
        <v>8124</v>
      </c>
      <c r="E1292">
        <v>7</v>
      </c>
      <c r="G1292" t="s">
        <v>7262</v>
      </c>
      <c r="H1292" t="s">
        <v>8125</v>
      </c>
      <c r="I1292">
        <v>2009</v>
      </c>
      <c r="J1292" t="s">
        <v>8126</v>
      </c>
      <c r="K1292" t="s">
        <v>6</v>
      </c>
      <c r="L1292" t="s">
        <v>217</v>
      </c>
    </row>
    <row r="1293" spans="1:12" x14ac:dyDescent="0.35">
      <c r="A1293" t="s">
        <v>8127</v>
      </c>
      <c r="B1293" t="s">
        <v>8128</v>
      </c>
      <c r="C1293" t="s">
        <v>8129</v>
      </c>
      <c r="D1293" t="s">
        <v>8124</v>
      </c>
      <c r="E1293">
        <v>7</v>
      </c>
      <c r="G1293" t="s">
        <v>4413</v>
      </c>
      <c r="H1293" t="s">
        <v>8130</v>
      </c>
      <c r="I1293">
        <v>2010</v>
      </c>
      <c r="J1293" t="s">
        <v>8131</v>
      </c>
      <c r="K1293" t="s">
        <v>6</v>
      </c>
      <c r="L1293" t="s">
        <v>217</v>
      </c>
    </row>
    <row r="1294" spans="1:12" x14ac:dyDescent="0.35">
      <c r="A1294" t="s">
        <v>8132</v>
      </c>
      <c r="B1294" t="s">
        <v>8133</v>
      </c>
      <c r="C1294" t="s">
        <v>8134</v>
      </c>
      <c r="D1294" t="s">
        <v>8135</v>
      </c>
      <c r="E1294">
        <v>10</v>
      </c>
      <c r="F1294">
        <v>9781509008094</v>
      </c>
      <c r="G1294" t="s">
        <v>8136</v>
      </c>
      <c r="H1294" t="s">
        <v>8137</v>
      </c>
      <c r="I1294">
        <v>2016</v>
      </c>
      <c r="J1294" t="s">
        <v>8138</v>
      </c>
      <c r="K1294" t="s">
        <v>6</v>
      </c>
      <c r="L1294" t="s">
        <v>323</v>
      </c>
    </row>
    <row r="1295" spans="1:12" x14ac:dyDescent="0.35">
      <c r="A1295" t="s">
        <v>8139</v>
      </c>
      <c r="B1295" t="s">
        <v>8140</v>
      </c>
      <c r="C1295" t="s">
        <v>8141</v>
      </c>
      <c r="D1295" t="s">
        <v>8135</v>
      </c>
      <c r="E1295">
        <v>7</v>
      </c>
      <c r="G1295" t="s">
        <v>1415</v>
      </c>
      <c r="H1295" t="s">
        <v>8142</v>
      </c>
      <c r="I1295">
        <v>2019</v>
      </c>
      <c r="J1295" t="s">
        <v>8143</v>
      </c>
      <c r="K1295" t="s">
        <v>6</v>
      </c>
      <c r="L1295" t="s">
        <v>480</v>
      </c>
    </row>
    <row r="1296" spans="1:12" x14ac:dyDescent="0.35">
      <c r="A1296" t="s">
        <v>8144</v>
      </c>
      <c r="B1296" t="s">
        <v>8145</v>
      </c>
      <c r="C1296" t="s">
        <v>8146</v>
      </c>
      <c r="D1296" t="s">
        <v>8147</v>
      </c>
      <c r="E1296">
        <v>7</v>
      </c>
      <c r="F1296">
        <v>9789811539138</v>
      </c>
      <c r="G1296" t="s">
        <v>207</v>
      </c>
      <c r="H1296" t="s">
        <v>8148</v>
      </c>
      <c r="I1296">
        <v>2020</v>
      </c>
      <c r="J1296" t="s">
        <v>8149</v>
      </c>
      <c r="K1296" t="s">
        <v>6</v>
      </c>
      <c r="L1296" t="s">
        <v>162</v>
      </c>
    </row>
    <row r="1297" spans="1:12" x14ac:dyDescent="0.35">
      <c r="A1297" t="s">
        <v>8150</v>
      </c>
      <c r="B1297" t="s">
        <v>8151</v>
      </c>
      <c r="C1297" t="s">
        <v>8152</v>
      </c>
      <c r="D1297" t="s">
        <v>8153</v>
      </c>
      <c r="E1297">
        <v>10</v>
      </c>
      <c r="F1297">
        <v>9781450372176</v>
      </c>
      <c r="G1297" t="s">
        <v>194</v>
      </c>
      <c r="H1297" t="s">
        <v>6</v>
      </c>
      <c r="I1297">
        <v>2019</v>
      </c>
      <c r="J1297" t="s">
        <v>8154</v>
      </c>
      <c r="K1297" t="s">
        <v>6</v>
      </c>
      <c r="L1297" t="s">
        <v>217</v>
      </c>
    </row>
    <row r="1298" spans="1:12" x14ac:dyDescent="0.35">
      <c r="A1298" t="s">
        <v>8155</v>
      </c>
      <c r="B1298" t="s">
        <v>8156</v>
      </c>
      <c r="C1298" t="s">
        <v>8157</v>
      </c>
      <c r="D1298" t="s">
        <v>8158</v>
      </c>
      <c r="E1298">
        <v>10</v>
      </c>
      <c r="F1298">
        <v>9781450357166</v>
      </c>
      <c r="G1298" t="s">
        <v>274</v>
      </c>
      <c r="H1298" t="s">
        <v>8159</v>
      </c>
      <c r="I1298">
        <v>2018</v>
      </c>
      <c r="J1298" t="s">
        <v>8160</v>
      </c>
      <c r="K1298" t="s">
        <v>6</v>
      </c>
      <c r="L1298" t="s">
        <v>984</v>
      </c>
    </row>
    <row r="1299" spans="1:12" x14ac:dyDescent="0.35">
      <c r="A1299" t="s">
        <v>8161</v>
      </c>
      <c r="B1299" t="s">
        <v>8162</v>
      </c>
      <c r="C1299" t="s">
        <v>8163</v>
      </c>
      <c r="D1299" t="s">
        <v>8164</v>
      </c>
      <c r="E1299">
        <v>10</v>
      </c>
      <c r="F1299">
        <v>9781450330060</v>
      </c>
      <c r="G1299" t="s">
        <v>8165</v>
      </c>
      <c r="H1299" t="s">
        <v>8166</v>
      </c>
      <c r="I1299">
        <v>2014</v>
      </c>
      <c r="J1299" t="s">
        <v>8167</v>
      </c>
      <c r="K1299" t="s">
        <v>6</v>
      </c>
      <c r="L1299" t="s">
        <v>323</v>
      </c>
    </row>
    <row r="1300" spans="1:12" x14ac:dyDescent="0.35">
      <c r="A1300" t="s">
        <v>8168</v>
      </c>
      <c r="B1300" t="s">
        <v>8169</v>
      </c>
      <c r="C1300" t="s">
        <v>8170</v>
      </c>
      <c r="D1300" t="s">
        <v>8171</v>
      </c>
      <c r="E1300">
        <v>10</v>
      </c>
      <c r="F1300">
        <v>9781450368667</v>
      </c>
      <c r="G1300" t="s">
        <v>7190</v>
      </c>
      <c r="H1300" t="s">
        <v>8172</v>
      </c>
      <c r="I1300">
        <v>2020</v>
      </c>
      <c r="J1300" t="s">
        <v>8173</v>
      </c>
      <c r="K1300" t="s">
        <v>6</v>
      </c>
      <c r="L1300" t="s">
        <v>162</v>
      </c>
    </row>
    <row r="1301" spans="1:12" x14ac:dyDescent="0.35">
      <c r="A1301" t="s">
        <v>8174</v>
      </c>
      <c r="B1301" t="s">
        <v>8175</v>
      </c>
      <c r="C1301" t="s">
        <v>8176</v>
      </c>
      <c r="D1301" t="s">
        <v>8177</v>
      </c>
      <c r="E1301">
        <v>10</v>
      </c>
      <c r="F1301">
        <v>9781728111148</v>
      </c>
      <c r="G1301" t="s">
        <v>214</v>
      </c>
      <c r="H1301" t="s">
        <v>2921</v>
      </c>
      <c r="I1301">
        <v>2018</v>
      </c>
      <c r="J1301" t="s">
        <v>8178</v>
      </c>
      <c r="K1301" t="s">
        <v>6</v>
      </c>
      <c r="L1301" t="s">
        <v>1120</v>
      </c>
    </row>
    <row r="1302" spans="1:12" x14ac:dyDescent="0.35">
      <c r="A1302" t="s">
        <v>8179</v>
      </c>
      <c r="B1302" t="s">
        <v>8180</v>
      </c>
      <c r="C1302" t="s">
        <v>8181</v>
      </c>
      <c r="D1302" t="s">
        <v>8182</v>
      </c>
      <c r="E1302">
        <v>7</v>
      </c>
      <c r="G1302" t="s">
        <v>8183</v>
      </c>
      <c r="H1302" t="s">
        <v>8184</v>
      </c>
      <c r="I1302">
        <v>2016</v>
      </c>
      <c r="J1302" t="s">
        <v>8185</v>
      </c>
      <c r="K1302" t="s">
        <v>6</v>
      </c>
      <c r="L1302" t="s">
        <v>573</v>
      </c>
    </row>
    <row r="1303" spans="1:12" x14ac:dyDescent="0.35">
      <c r="A1303" t="s">
        <v>8186</v>
      </c>
      <c r="B1303" t="s">
        <v>8187</v>
      </c>
      <c r="C1303" t="s">
        <v>8188</v>
      </c>
      <c r="D1303" t="s">
        <v>8189</v>
      </c>
      <c r="E1303">
        <v>10</v>
      </c>
      <c r="F1303">
        <v>9789897582912</v>
      </c>
      <c r="G1303" t="s">
        <v>8190</v>
      </c>
      <c r="H1303" t="s">
        <v>8191</v>
      </c>
      <c r="I1303">
        <v>2018</v>
      </c>
      <c r="J1303" t="s">
        <v>8192</v>
      </c>
      <c r="K1303" t="s">
        <v>6</v>
      </c>
      <c r="L1303" t="s">
        <v>283</v>
      </c>
    </row>
    <row r="1304" spans="1:12" x14ac:dyDescent="0.35">
      <c r="A1304" t="s">
        <v>8193</v>
      </c>
      <c r="B1304" t="s">
        <v>8194</v>
      </c>
      <c r="C1304" t="s">
        <v>8195</v>
      </c>
      <c r="D1304" t="s">
        <v>8189</v>
      </c>
      <c r="E1304">
        <v>7</v>
      </c>
      <c r="G1304" t="s">
        <v>261</v>
      </c>
      <c r="H1304" t="s">
        <v>6</v>
      </c>
      <c r="I1304">
        <v>2020</v>
      </c>
      <c r="J1304" t="s">
        <v>8196</v>
      </c>
      <c r="K1304" t="s">
        <v>6</v>
      </c>
      <c r="L1304" t="s">
        <v>147</v>
      </c>
    </row>
    <row r="1305" spans="1:12" x14ac:dyDescent="0.35">
      <c r="A1305" t="s">
        <v>8197</v>
      </c>
      <c r="B1305" t="s">
        <v>8198</v>
      </c>
      <c r="C1305" t="s">
        <v>8199</v>
      </c>
      <c r="D1305" t="s">
        <v>8200</v>
      </c>
      <c r="E1305">
        <v>10</v>
      </c>
      <c r="F1305">
        <v>9781509012855</v>
      </c>
      <c r="G1305" t="s">
        <v>8201</v>
      </c>
      <c r="H1305" t="s">
        <v>6</v>
      </c>
      <c r="I1305">
        <v>2016</v>
      </c>
      <c r="J1305" t="s">
        <v>8202</v>
      </c>
      <c r="K1305" t="s">
        <v>6</v>
      </c>
      <c r="L1305" t="s">
        <v>473</v>
      </c>
    </row>
    <row r="1306" spans="1:12" x14ac:dyDescent="0.35">
      <c r="A1306" t="s">
        <v>8203</v>
      </c>
      <c r="B1306" t="s">
        <v>8204</v>
      </c>
      <c r="C1306" t="s">
        <v>8205</v>
      </c>
      <c r="D1306" t="s">
        <v>8206</v>
      </c>
      <c r="E1306">
        <v>10</v>
      </c>
      <c r="F1306">
        <v>9781509024322</v>
      </c>
      <c r="G1306" t="s">
        <v>8207</v>
      </c>
      <c r="H1306" t="s">
        <v>7227</v>
      </c>
      <c r="I1306">
        <v>2016</v>
      </c>
      <c r="J1306" t="s">
        <v>8208</v>
      </c>
      <c r="K1306" t="s">
        <v>6</v>
      </c>
      <c r="L1306" t="s">
        <v>480</v>
      </c>
    </row>
    <row r="1307" spans="1:12" x14ac:dyDescent="0.35">
      <c r="A1307" t="s">
        <v>8209</v>
      </c>
      <c r="B1307" t="s">
        <v>8210</v>
      </c>
      <c r="C1307" t="s">
        <v>8211</v>
      </c>
      <c r="D1307" t="s">
        <v>8212</v>
      </c>
      <c r="E1307">
        <v>10</v>
      </c>
      <c r="F1307">
        <v>9789532330922</v>
      </c>
      <c r="G1307" t="s">
        <v>1213</v>
      </c>
      <c r="H1307" t="s">
        <v>8213</v>
      </c>
      <c r="I1307">
        <v>2017</v>
      </c>
      <c r="J1307" t="s">
        <v>8214</v>
      </c>
      <c r="K1307" t="s">
        <v>6</v>
      </c>
      <c r="L1307" t="s">
        <v>480</v>
      </c>
    </row>
    <row r="1308" spans="1:12" x14ac:dyDescent="0.35">
      <c r="A1308" t="s">
        <v>8215</v>
      </c>
      <c r="B1308" t="s">
        <v>8216</v>
      </c>
      <c r="C1308" t="s">
        <v>8217</v>
      </c>
      <c r="D1308" t="s">
        <v>8218</v>
      </c>
      <c r="E1308">
        <v>7</v>
      </c>
      <c r="G1308" t="s">
        <v>556</v>
      </c>
      <c r="H1308" t="s">
        <v>8219</v>
      </c>
      <c r="I1308">
        <v>2017</v>
      </c>
      <c r="J1308" t="s">
        <v>8220</v>
      </c>
      <c r="K1308" t="s">
        <v>6</v>
      </c>
      <c r="L1308" t="s">
        <v>3942</v>
      </c>
    </row>
    <row r="1309" spans="1:12" x14ac:dyDescent="0.35">
      <c r="A1309" t="s">
        <v>8221</v>
      </c>
      <c r="B1309" t="s">
        <v>8222</v>
      </c>
      <c r="C1309" t="s">
        <v>8223</v>
      </c>
      <c r="D1309" t="s">
        <v>8224</v>
      </c>
      <c r="E1309">
        <v>10</v>
      </c>
      <c r="F1309">
        <v>9781450305785</v>
      </c>
      <c r="G1309" t="s">
        <v>274</v>
      </c>
      <c r="H1309" t="s">
        <v>3646</v>
      </c>
      <c r="I1309">
        <v>2011</v>
      </c>
      <c r="J1309" t="s">
        <v>8225</v>
      </c>
      <c r="K1309" t="s">
        <v>6</v>
      </c>
      <c r="L1309" t="s">
        <v>155</v>
      </c>
    </row>
    <row r="1310" spans="1:12" x14ac:dyDescent="0.35">
      <c r="A1310" t="s">
        <v>8226</v>
      </c>
      <c r="B1310" t="s">
        <v>8227</v>
      </c>
      <c r="C1310" t="s">
        <v>8228</v>
      </c>
      <c r="D1310" t="s">
        <v>8229</v>
      </c>
      <c r="E1310">
        <v>10</v>
      </c>
      <c r="F1310">
        <v>9781467362634</v>
      </c>
      <c r="G1310" t="s">
        <v>349</v>
      </c>
      <c r="H1310" t="s">
        <v>1550</v>
      </c>
      <c r="I1310">
        <v>2013</v>
      </c>
      <c r="J1310" t="s">
        <v>8230</v>
      </c>
      <c r="K1310" t="s">
        <v>6</v>
      </c>
      <c r="L1310" t="s">
        <v>147</v>
      </c>
    </row>
    <row r="1311" spans="1:12" x14ac:dyDescent="0.35">
      <c r="A1311" t="s">
        <v>8231</v>
      </c>
      <c r="B1311" t="s">
        <v>8232</v>
      </c>
      <c r="C1311" t="s">
        <v>8233</v>
      </c>
      <c r="D1311" t="s">
        <v>8234</v>
      </c>
      <c r="E1311">
        <v>7</v>
      </c>
      <c r="F1311">
        <v>9783030061333</v>
      </c>
      <c r="G1311" t="s">
        <v>3009</v>
      </c>
      <c r="H1311" t="s">
        <v>8235</v>
      </c>
      <c r="I1311">
        <v>2019</v>
      </c>
      <c r="J1311" t="s">
        <v>8236</v>
      </c>
      <c r="K1311" t="s">
        <v>6</v>
      </c>
      <c r="L1311" t="s">
        <v>162</v>
      </c>
    </row>
    <row r="1312" spans="1:12" x14ac:dyDescent="0.35">
      <c r="A1312" t="s">
        <v>8237</v>
      </c>
      <c r="B1312" t="s">
        <v>8238</v>
      </c>
      <c r="C1312" t="s">
        <v>8239</v>
      </c>
      <c r="D1312" t="s">
        <v>8240</v>
      </c>
      <c r="E1312">
        <v>10</v>
      </c>
      <c r="F1312">
        <v>9789810854799</v>
      </c>
      <c r="G1312" t="s">
        <v>4597</v>
      </c>
      <c r="H1312" t="s">
        <v>1563</v>
      </c>
      <c r="I1312">
        <v>2010</v>
      </c>
      <c r="J1312" t="s">
        <v>8241</v>
      </c>
      <c r="K1312" t="s">
        <v>6</v>
      </c>
      <c r="L1312" t="s">
        <v>162</v>
      </c>
    </row>
    <row r="1313" spans="1:12" x14ac:dyDescent="0.35">
      <c r="A1313" t="s">
        <v>8242</v>
      </c>
      <c r="B1313" t="s">
        <v>8243</v>
      </c>
      <c r="C1313" t="s">
        <v>8244</v>
      </c>
      <c r="D1313" t="s">
        <v>8245</v>
      </c>
      <c r="E1313">
        <v>10</v>
      </c>
      <c r="F1313">
        <v>9781457700095</v>
      </c>
      <c r="G1313" t="s">
        <v>8246</v>
      </c>
      <c r="H1313" t="s">
        <v>8247</v>
      </c>
      <c r="I1313">
        <v>2011</v>
      </c>
      <c r="J1313" t="s">
        <v>8248</v>
      </c>
      <c r="K1313" t="s">
        <v>6</v>
      </c>
      <c r="L1313" t="s">
        <v>155</v>
      </c>
    </row>
    <row r="1314" spans="1:12" x14ac:dyDescent="0.35">
      <c r="A1314" t="s">
        <v>8249</v>
      </c>
      <c r="B1314" t="s">
        <v>8250</v>
      </c>
      <c r="C1314" t="s">
        <v>8251</v>
      </c>
      <c r="D1314" t="s">
        <v>8252</v>
      </c>
      <c r="E1314">
        <v>7</v>
      </c>
      <c r="F1314">
        <v>9783030633288</v>
      </c>
      <c r="G1314" t="s">
        <v>207</v>
      </c>
      <c r="H1314" t="s">
        <v>8253</v>
      </c>
      <c r="I1314">
        <v>2021</v>
      </c>
      <c r="J1314" t="s">
        <v>8254</v>
      </c>
      <c r="K1314" t="s">
        <v>6</v>
      </c>
      <c r="L1314" t="s">
        <v>162</v>
      </c>
    </row>
    <row r="1315" spans="1:12" x14ac:dyDescent="0.35">
      <c r="A1315" t="s">
        <v>8255</v>
      </c>
      <c r="B1315" t="s">
        <v>8256</v>
      </c>
      <c r="C1315" t="s">
        <v>8257</v>
      </c>
      <c r="D1315" t="s">
        <v>8258</v>
      </c>
      <c r="E1315">
        <v>10</v>
      </c>
      <c r="F1315">
        <v>9781467397957</v>
      </c>
      <c r="G1315" t="s">
        <v>8259</v>
      </c>
      <c r="H1315" t="s">
        <v>8260</v>
      </c>
      <c r="I1315">
        <v>2016</v>
      </c>
      <c r="J1315" t="s">
        <v>8261</v>
      </c>
      <c r="K1315" t="s">
        <v>6</v>
      </c>
      <c r="L1315" t="s">
        <v>480</v>
      </c>
    </row>
    <row r="1316" spans="1:12" x14ac:dyDescent="0.35">
      <c r="A1316" t="s">
        <v>8262</v>
      </c>
      <c r="B1316" t="s">
        <v>8263</v>
      </c>
      <c r="C1316" t="s">
        <v>8264</v>
      </c>
      <c r="D1316" t="s">
        <v>8265</v>
      </c>
      <c r="E1316">
        <v>7</v>
      </c>
      <c r="F1316">
        <v>9783319999562</v>
      </c>
      <c r="G1316" t="s">
        <v>152</v>
      </c>
      <c r="H1316" t="s">
        <v>8266</v>
      </c>
      <c r="I1316">
        <v>2018</v>
      </c>
      <c r="J1316" t="s">
        <v>8267</v>
      </c>
      <c r="K1316" t="s">
        <v>6</v>
      </c>
      <c r="L1316" t="s">
        <v>162</v>
      </c>
    </row>
    <row r="1317" spans="1:12" x14ac:dyDescent="0.35">
      <c r="A1317" t="s">
        <v>8268</v>
      </c>
      <c r="B1317" t="s">
        <v>8269</v>
      </c>
      <c r="C1317" t="s">
        <v>8270</v>
      </c>
      <c r="D1317" t="s">
        <v>8271</v>
      </c>
      <c r="E1317">
        <v>7</v>
      </c>
      <c r="G1317" t="s">
        <v>3426</v>
      </c>
      <c r="H1317" t="s">
        <v>8272</v>
      </c>
      <c r="I1317">
        <v>2014</v>
      </c>
      <c r="J1317" t="s">
        <v>8273</v>
      </c>
      <c r="K1317" t="s">
        <v>6</v>
      </c>
      <c r="L1317" t="s">
        <v>675</v>
      </c>
    </row>
    <row r="1318" spans="1:12" x14ac:dyDescent="0.35">
      <c r="A1318" t="s">
        <v>8274</v>
      </c>
      <c r="B1318" t="s">
        <v>8275</v>
      </c>
      <c r="C1318" t="s">
        <v>8276</v>
      </c>
      <c r="D1318" t="s">
        <v>8277</v>
      </c>
      <c r="E1318">
        <v>10</v>
      </c>
      <c r="F1318">
        <v>9781450349451</v>
      </c>
      <c r="G1318" t="s">
        <v>8278</v>
      </c>
      <c r="H1318" t="s">
        <v>8279</v>
      </c>
      <c r="I1318">
        <v>2018</v>
      </c>
      <c r="J1318" t="s">
        <v>8280</v>
      </c>
      <c r="K1318" t="s">
        <v>6</v>
      </c>
      <c r="L1318" t="s">
        <v>473</v>
      </c>
    </row>
    <row r="1319" spans="1:12" x14ac:dyDescent="0.35">
      <c r="A1319" t="s">
        <v>8281</v>
      </c>
      <c r="B1319" t="s">
        <v>8282</v>
      </c>
      <c r="C1319" t="s">
        <v>8283</v>
      </c>
      <c r="D1319" t="s">
        <v>8284</v>
      </c>
      <c r="E1319">
        <v>7</v>
      </c>
      <c r="F1319">
        <v>9783319208855</v>
      </c>
      <c r="G1319" t="s">
        <v>152</v>
      </c>
      <c r="H1319" t="s">
        <v>8285</v>
      </c>
      <c r="I1319">
        <v>2015</v>
      </c>
      <c r="J1319" t="s">
        <v>8286</v>
      </c>
      <c r="K1319" t="s">
        <v>6</v>
      </c>
      <c r="L1319" t="s">
        <v>217</v>
      </c>
    </row>
    <row r="1320" spans="1:12" x14ac:dyDescent="0.35">
      <c r="A1320" t="s">
        <v>8287</v>
      </c>
      <c r="B1320" t="s">
        <v>8288</v>
      </c>
      <c r="C1320" t="s">
        <v>8289</v>
      </c>
      <c r="D1320" t="s">
        <v>8290</v>
      </c>
      <c r="E1320">
        <v>10</v>
      </c>
      <c r="F1320">
        <v>9781479972272</v>
      </c>
      <c r="G1320" t="s">
        <v>8291</v>
      </c>
      <c r="H1320" t="s">
        <v>8292</v>
      </c>
      <c r="I1320">
        <v>2014</v>
      </c>
      <c r="J1320" t="s">
        <v>8293</v>
      </c>
      <c r="K1320" t="s">
        <v>6</v>
      </c>
      <c r="L1320" t="s">
        <v>480</v>
      </c>
    </row>
    <row r="1321" spans="1:12" x14ac:dyDescent="0.35">
      <c r="A1321" t="s">
        <v>8294</v>
      </c>
      <c r="B1321" t="s">
        <v>8295</v>
      </c>
      <c r="C1321" t="s">
        <v>8296</v>
      </c>
      <c r="D1321" t="s">
        <v>8297</v>
      </c>
      <c r="E1321">
        <v>10</v>
      </c>
      <c r="F1321">
        <v>9781450318990</v>
      </c>
      <c r="G1321" t="s">
        <v>1310</v>
      </c>
      <c r="H1321" t="s">
        <v>8298</v>
      </c>
      <c r="I1321">
        <v>2013</v>
      </c>
      <c r="J1321" t="s">
        <v>8299</v>
      </c>
      <c r="K1321" t="s">
        <v>6</v>
      </c>
      <c r="L1321" t="s">
        <v>283</v>
      </c>
    </row>
    <row r="1322" spans="1:12" x14ac:dyDescent="0.35">
      <c r="A1322" t="s">
        <v>8300</v>
      </c>
      <c r="B1322" t="s">
        <v>8301</v>
      </c>
      <c r="C1322" t="s">
        <v>8302</v>
      </c>
      <c r="D1322" t="s">
        <v>8303</v>
      </c>
      <c r="E1322">
        <v>7</v>
      </c>
      <c r="G1322" t="s">
        <v>8304</v>
      </c>
      <c r="H1322" t="s">
        <v>6</v>
      </c>
      <c r="I1322">
        <v>2021</v>
      </c>
      <c r="J1322" t="s">
        <v>8305</v>
      </c>
      <c r="K1322" t="s">
        <v>6</v>
      </c>
      <c r="L1322" t="s">
        <v>162</v>
      </c>
    </row>
    <row r="1323" spans="1:12" x14ac:dyDescent="0.35">
      <c r="A1323" t="s">
        <v>8306</v>
      </c>
      <c r="B1323" t="s">
        <v>8307</v>
      </c>
      <c r="C1323" t="s">
        <v>8308</v>
      </c>
      <c r="D1323" t="s">
        <v>8309</v>
      </c>
      <c r="E1323">
        <v>7</v>
      </c>
      <c r="G1323" t="s">
        <v>1386</v>
      </c>
      <c r="H1323" t="s">
        <v>6</v>
      </c>
      <c r="I1323">
        <v>2021</v>
      </c>
      <c r="J1323" t="s">
        <v>8310</v>
      </c>
      <c r="K1323" t="s">
        <v>6</v>
      </c>
      <c r="L1323" t="s">
        <v>217</v>
      </c>
    </row>
    <row r="1324" spans="1:12" x14ac:dyDescent="0.35">
      <c r="A1324" t="s">
        <v>8311</v>
      </c>
      <c r="B1324" t="s">
        <v>8312</v>
      </c>
      <c r="C1324" t="s">
        <v>8313</v>
      </c>
      <c r="D1324" t="s">
        <v>8314</v>
      </c>
      <c r="E1324">
        <v>7</v>
      </c>
      <c r="G1324" t="s">
        <v>8315</v>
      </c>
      <c r="H1324" t="s">
        <v>8316</v>
      </c>
      <c r="I1324">
        <v>2020</v>
      </c>
      <c r="J1324" t="s">
        <v>8317</v>
      </c>
      <c r="K1324" t="s">
        <v>6</v>
      </c>
      <c r="L1324" t="s">
        <v>162</v>
      </c>
    </row>
    <row r="1325" spans="1:12" x14ac:dyDescent="0.35">
      <c r="A1325" t="s">
        <v>8318</v>
      </c>
      <c r="B1325" t="s">
        <v>8319</v>
      </c>
      <c r="C1325" t="s">
        <v>8320</v>
      </c>
      <c r="D1325" t="s">
        <v>8321</v>
      </c>
      <c r="E1325">
        <v>7</v>
      </c>
      <c r="G1325" t="s">
        <v>5402</v>
      </c>
      <c r="H1325" t="s">
        <v>8322</v>
      </c>
      <c r="I1325">
        <v>2014</v>
      </c>
      <c r="J1325" t="s">
        <v>8323</v>
      </c>
      <c r="K1325" t="s">
        <v>6</v>
      </c>
      <c r="L1325" t="s">
        <v>162</v>
      </c>
    </row>
    <row r="1326" spans="1:12" x14ac:dyDescent="0.35">
      <c r="A1326" t="s">
        <v>8324</v>
      </c>
      <c r="B1326" t="s">
        <v>8325</v>
      </c>
      <c r="C1326" t="s">
        <v>8326</v>
      </c>
      <c r="D1326" t="s">
        <v>8327</v>
      </c>
      <c r="E1326">
        <v>10</v>
      </c>
      <c r="F1326">
        <v>9783902734204</v>
      </c>
      <c r="G1326" t="s">
        <v>8328</v>
      </c>
      <c r="H1326" t="s">
        <v>8329</v>
      </c>
      <c r="I1326">
        <v>2018</v>
      </c>
      <c r="J1326" t="s">
        <v>8330</v>
      </c>
      <c r="K1326" t="s">
        <v>6</v>
      </c>
      <c r="L1326" t="s">
        <v>162</v>
      </c>
    </row>
    <row r="1327" spans="1:12" x14ac:dyDescent="0.35">
      <c r="A1327" t="s">
        <v>8331</v>
      </c>
      <c r="B1327" t="s">
        <v>8332</v>
      </c>
      <c r="C1327" t="s">
        <v>8333</v>
      </c>
      <c r="D1327" t="s">
        <v>8334</v>
      </c>
      <c r="E1327">
        <v>7</v>
      </c>
      <c r="G1327" t="s">
        <v>4629</v>
      </c>
      <c r="H1327" t="s">
        <v>8335</v>
      </c>
      <c r="I1327">
        <v>2018</v>
      </c>
      <c r="J1327" t="s">
        <v>8336</v>
      </c>
      <c r="K1327" t="s">
        <v>6</v>
      </c>
      <c r="L1327" t="s">
        <v>256</v>
      </c>
    </row>
    <row r="1328" spans="1:12" x14ac:dyDescent="0.35">
      <c r="A1328" t="s">
        <v>8337</v>
      </c>
      <c r="B1328" t="s">
        <v>8338</v>
      </c>
      <c r="C1328" t="s">
        <v>8339</v>
      </c>
      <c r="D1328" t="s">
        <v>8340</v>
      </c>
      <c r="E1328">
        <v>10</v>
      </c>
      <c r="F1328">
        <v>9781538626719</v>
      </c>
      <c r="G1328" t="s">
        <v>8341</v>
      </c>
      <c r="H1328" t="s">
        <v>8342</v>
      </c>
      <c r="I1328">
        <v>2017</v>
      </c>
      <c r="J1328" t="s">
        <v>8343</v>
      </c>
      <c r="K1328" t="s">
        <v>6</v>
      </c>
      <c r="L1328" t="s">
        <v>256</v>
      </c>
    </row>
    <row r="1329" spans="1:12" x14ac:dyDescent="0.35">
      <c r="A1329" t="s">
        <v>8344</v>
      </c>
      <c r="B1329" t="s">
        <v>8345</v>
      </c>
      <c r="C1329" t="s">
        <v>8346</v>
      </c>
      <c r="D1329" t="s">
        <v>8347</v>
      </c>
      <c r="E1329">
        <v>7</v>
      </c>
      <c r="G1329" t="s">
        <v>1510</v>
      </c>
      <c r="H1329" t="s">
        <v>8348</v>
      </c>
      <c r="I1329">
        <v>2017</v>
      </c>
      <c r="J1329" t="s">
        <v>8349</v>
      </c>
      <c r="K1329" t="s">
        <v>6</v>
      </c>
      <c r="L1329" t="s">
        <v>8350</v>
      </c>
    </row>
    <row r="1330" spans="1:12" x14ac:dyDescent="0.35">
      <c r="A1330" t="s">
        <v>8351</v>
      </c>
      <c r="B1330" t="s">
        <v>8352</v>
      </c>
      <c r="C1330" t="s">
        <v>8353</v>
      </c>
      <c r="D1330" t="s">
        <v>8354</v>
      </c>
      <c r="E1330">
        <v>10</v>
      </c>
      <c r="F1330">
        <v>9781728147758</v>
      </c>
      <c r="G1330" t="s">
        <v>8355</v>
      </c>
      <c r="H1330" t="s">
        <v>6</v>
      </c>
      <c r="I1330">
        <v>2020</v>
      </c>
      <c r="J1330" t="s">
        <v>8356</v>
      </c>
      <c r="K1330" t="s">
        <v>6</v>
      </c>
      <c r="L1330" t="s">
        <v>147</v>
      </c>
    </row>
    <row r="1331" spans="1:12" x14ac:dyDescent="0.35">
      <c r="A1331" t="s">
        <v>8357</v>
      </c>
      <c r="B1331" t="s">
        <v>8358</v>
      </c>
      <c r="C1331" t="s">
        <v>8359</v>
      </c>
      <c r="D1331" t="s">
        <v>8360</v>
      </c>
      <c r="E1331">
        <v>10</v>
      </c>
      <c r="F1331">
        <v>9781450347631</v>
      </c>
      <c r="G1331" t="s">
        <v>308</v>
      </c>
      <c r="H1331" t="s">
        <v>6</v>
      </c>
      <c r="I1331">
        <v>2016</v>
      </c>
      <c r="J1331" t="s">
        <v>8361</v>
      </c>
      <c r="K1331" t="s">
        <v>6</v>
      </c>
      <c r="L1331" t="s">
        <v>217</v>
      </c>
    </row>
    <row r="1332" spans="1:12" x14ac:dyDescent="0.35">
      <c r="A1332" t="s">
        <v>8362</v>
      </c>
      <c r="B1332" t="s">
        <v>8363</v>
      </c>
      <c r="C1332" t="s">
        <v>8364</v>
      </c>
      <c r="D1332" t="s">
        <v>8365</v>
      </c>
      <c r="E1332">
        <v>7</v>
      </c>
      <c r="G1332" t="s">
        <v>8366</v>
      </c>
      <c r="H1332" t="s">
        <v>8367</v>
      </c>
      <c r="I1332">
        <v>2016</v>
      </c>
      <c r="J1332" t="s">
        <v>8368</v>
      </c>
      <c r="K1332" t="s">
        <v>6</v>
      </c>
      <c r="L1332" t="s">
        <v>162</v>
      </c>
    </row>
    <row r="1333" spans="1:12" x14ac:dyDescent="0.35">
      <c r="A1333" t="s">
        <v>8369</v>
      </c>
      <c r="B1333" t="s">
        <v>8370</v>
      </c>
      <c r="C1333" t="s">
        <v>8371</v>
      </c>
      <c r="D1333" t="s">
        <v>8372</v>
      </c>
      <c r="E1333">
        <v>10</v>
      </c>
      <c r="F1333">
        <v>9781450351119</v>
      </c>
      <c r="G1333" t="s">
        <v>6312</v>
      </c>
      <c r="H1333" t="s">
        <v>8373</v>
      </c>
      <c r="I1333">
        <v>2017</v>
      </c>
      <c r="J1333" t="s">
        <v>8374</v>
      </c>
      <c r="K1333" t="s">
        <v>6</v>
      </c>
      <c r="L1333" t="s">
        <v>1505</v>
      </c>
    </row>
    <row r="1334" spans="1:12" x14ac:dyDescent="0.35">
      <c r="A1334" t="s">
        <v>8375</v>
      </c>
      <c r="B1334" t="s">
        <v>8376</v>
      </c>
      <c r="C1334" t="s">
        <v>8377</v>
      </c>
      <c r="D1334" t="s">
        <v>8372</v>
      </c>
      <c r="E1334">
        <v>10</v>
      </c>
      <c r="F1334">
        <v>9781450356244</v>
      </c>
      <c r="G1334" t="s">
        <v>8378</v>
      </c>
      <c r="H1334" t="s">
        <v>8379</v>
      </c>
      <c r="I1334">
        <v>2018</v>
      </c>
      <c r="J1334" t="s">
        <v>8380</v>
      </c>
      <c r="K1334" t="s">
        <v>6</v>
      </c>
      <c r="L1334" t="s">
        <v>337</v>
      </c>
    </row>
    <row r="1335" spans="1:12" x14ac:dyDescent="0.35">
      <c r="A1335" t="s">
        <v>8381</v>
      </c>
      <c r="B1335" t="s">
        <v>8382</v>
      </c>
      <c r="C1335" t="s">
        <v>8383</v>
      </c>
      <c r="D1335" t="s">
        <v>8384</v>
      </c>
      <c r="E1335">
        <v>10</v>
      </c>
      <c r="F1335">
        <v>9781728145334</v>
      </c>
      <c r="G1335" t="s">
        <v>762</v>
      </c>
      <c r="H1335" t="s">
        <v>8385</v>
      </c>
      <c r="I1335">
        <v>2020</v>
      </c>
      <c r="J1335" t="s">
        <v>8386</v>
      </c>
      <c r="K1335" t="s">
        <v>6</v>
      </c>
      <c r="L1335" t="s">
        <v>703</v>
      </c>
    </row>
    <row r="1336" spans="1:12" x14ac:dyDescent="0.35">
      <c r="A1336" t="s">
        <v>8387</v>
      </c>
      <c r="B1336" t="s">
        <v>8388</v>
      </c>
      <c r="C1336" t="s">
        <v>8389</v>
      </c>
      <c r="D1336" t="s">
        <v>8390</v>
      </c>
      <c r="E1336">
        <v>7</v>
      </c>
      <c r="G1336" t="s">
        <v>1724</v>
      </c>
      <c r="H1336" t="s">
        <v>6</v>
      </c>
      <c r="I1336">
        <v>2021</v>
      </c>
      <c r="J1336" t="s">
        <v>8391</v>
      </c>
      <c r="K1336" t="s">
        <v>6</v>
      </c>
      <c r="L1336" t="s">
        <v>162</v>
      </c>
    </row>
    <row r="1337" spans="1:12" x14ac:dyDescent="0.35">
      <c r="A1337" t="s">
        <v>8392</v>
      </c>
      <c r="B1337" t="s">
        <v>8393</v>
      </c>
      <c r="C1337" t="s">
        <v>8394</v>
      </c>
      <c r="D1337" t="s">
        <v>8395</v>
      </c>
      <c r="E1337">
        <v>10</v>
      </c>
      <c r="F1337">
        <v>9781450328654</v>
      </c>
      <c r="G1337" t="s">
        <v>8396</v>
      </c>
      <c r="H1337" t="s">
        <v>8397</v>
      </c>
      <c r="I1337">
        <v>2014</v>
      </c>
      <c r="J1337" t="s">
        <v>8398</v>
      </c>
      <c r="K1337" t="s">
        <v>6</v>
      </c>
      <c r="L1337" t="s">
        <v>5181</v>
      </c>
    </row>
    <row r="1338" spans="1:12" x14ac:dyDescent="0.35">
      <c r="A1338" t="s">
        <v>8399</v>
      </c>
      <c r="B1338" t="s">
        <v>8400</v>
      </c>
      <c r="C1338" t="s">
        <v>8401</v>
      </c>
      <c r="D1338" t="s">
        <v>8402</v>
      </c>
      <c r="E1338">
        <v>7</v>
      </c>
      <c r="F1338">
        <v>9783030401795</v>
      </c>
      <c r="G1338" t="s">
        <v>3009</v>
      </c>
      <c r="H1338" t="s">
        <v>8403</v>
      </c>
      <c r="I1338">
        <v>2020</v>
      </c>
      <c r="J1338" t="s">
        <v>8404</v>
      </c>
      <c r="K1338" t="s">
        <v>6</v>
      </c>
      <c r="L1338" t="s">
        <v>162</v>
      </c>
    </row>
    <row r="1339" spans="1:12" x14ac:dyDescent="0.35">
      <c r="A1339" t="s">
        <v>8405</v>
      </c>
      <c r="B1339" t="s">
        <v>8406</v>
      </c>
      <c r="C1339" t="s">
        <v>8407</v>
      </c>
      <c r="D1339" t="s">
        <v>8408</v>
      </c>
      <c r="E1339">
        <v>10</v>
      </c>
      <c r="F1339">
        <v>9781450324731</v>
      </c>
      <c r="G1339" t="s">
        <v>1310</v>
      </c>
      <c r="H1339" t="s">
        <v>8409</v>
      </c>
      <c r="I1339">
        <v>2014</v>
      </c>
      <c r="J1339" t="s">
        <v>8410</v>
      </c>
      <c r="K1339" t="s">
        <v>6</v>
      </c>
      <c r="L1339" t="s">
        <v>1505</v>
      </c>
    </row>
    <row r="1340" spans="1:12" x14ac:dyDescent="0.35">
      <c r="A1340" t="s">
        <v>8411</v>
      </c>
      <c r="B1340" t="s">
        <v>8412</v>
      </c>
      <c r="C1340" t="s">
        <v>8413</v>
      </c>
      <c r="D1340" t="s">
        <v>8414</v>
      </c>
      <c r="E1340">
        <v>10</v>
      </c>
      <c r="F1340">
        <v>9781906638474</v>
      </c>
      <c r="G1340" t="s">
        <v>452</v>
      </c>
      <c r="H1340" t="s">
        <v>8415</v>
      </c>
      <c r="I1340">
        <v>2009</v>
      </c>
      <c r="J1340" t="s">
        <v>8416</v>
      </c>
      <c r="K1340" t="s">
        <v>6</v>
      </c>
      <c r="L1340" t="s">
        <v>162</v>
      </c>
    </row>
    <row r="1341" spans="1:12" x14ac:dyDescent="0.35">
      <c r="A1341" t="s">
        <v>8417</v>
      </c>
      <c r="B1341" t="s">
        <v>8418</v>
      </c>
      <c r="C1341" t="s">
        <v>8419</v>
      </c>
      <c r="D1341" t="s">
        <v>8420</v>
      </c>
      <c r="E1341">
        <v>10</v>
      </c>
      <c r="F1341">
        <v>9781479968824</v>
      </c>
      <c r="G1341" t="s">
        <v>5579</v>
      </c>
      <c r="H1341" t="s">
        <v>6</v>
      </c>
      <c r="I1341">
        <v>2015</v>
      </c>
      <c r="J1341" t="s">
        <v>8421</v>
      </c>
      <c r="K1341" t="s">
        <v>6</v>
      </c>
      <c r="L1341" t="s">
        <v>162</v>
      </c>
    </row>
    <row r="1342" spans="1:12" x14ac:dyDescent="0.35">
      <c r="A1342" t="s">
        <v>8422</v>
      </c>
      <c r="B1342" t="s">
        <v>8423</v>
      </c>
      <c r="C1342" t="s">
        <v>8424</v>
      </c>
      <c r="D1342" t="s">
        <v>8425</v>
      </c>
      <c r="E1342">
        <v>7</v>
      </c>
      <c r="G1342" t="s">
        <v>5409</v>
      </c>
      <c r="H1342" t="s">
        <v>8426</v>
      </c>
      <c r="I1342">
        <v>2018</v>
      </c>
      <c r="J1342" t="s">
        <v>8427</v>
      </c>
      <c r="K1342" t="s">
        <v>6</v>
      </c>
      <c r="L1342" t="s">
        <v>283</v>
      </c>
    </row>
    <row r="1343" spans="1:12" x14ac:dyDescent="0.35">
      <c r="A1343" t="s">
        <v>8428</v>
      </c>
      <c r="B1343" t="s">
        <v>8429</v>
      </c>
      <c r="C1343" t="s">
        <v>8430</v>
      </c>
      <c r="D1343" t="s">
        <v>8431</v>
      </c>
      <c r="E1343">
        <v>10</v>
      </c>
      <c r="F1343">
        <v>9789898533913</v>
      </c>
      <c r="G1343" t="s">
        <v>301</v>
      </c>
      <c r="H1343" t="s">
        <v>8432</v>
      </c>
      <c r="I1343">
        <v>2019</v>
      </c>
      <c r="J1343" t="s">
        <v>8433</v>
      </c>
      <c r="K1343" t="s">
        <v>6</v>
      </c>
      <c r="L1343" t="s">
        <v>162</v>
      </c>
    </row>
    <row r="1344" spans="1:12" x14ac:dyDescent="0.35">
      <c r="A1344" t="s">
        <v>8434</v>
      </c>
      <c r="B1344" t="s">
        <v>8435</v>
      </c>
      <c r="C1344" t="s">
        <v>8436</v>
      </c>
      <c r="D1344" t="s">
        <v>8437</v>
      </c>
      <c r="E1344">
        <v>10</v>
      </c>
      <c r="F1344">
        <v>9781665438315</v>
      </c>
      <c r="G1344" t="s">
        <v>8438</v>
      </c>
      <c r="H1344" t="s">
        <v>6</v>
      </c>
      <c r="I1344">
        <v>2021</v>
      </c>
      <c r="J1344" t="s">
        <v>8439</v>
      </c>
      <c r="K1344" t="s">
        <v>6</v>
      </c>
      <c r="L1344" t="s">
        <v>162</v>
      </c>
    </row>
    <row r="1345" spans="1:12" x14ac:dyDescent="0.35">
      <c r="A1345" t="s">
        <v>8440</v>
      </c>
      <c r="B1345" t="s">
        <v>8441</v>
      </c>
      <c r="C1345" t="s">
        <v>8442</v>
      </c>
      <c r="D1345" t="s">
        <v>8443</v>
      </c>
      <c r="E1345">
        <v>10</v>
      </c>
      <c r="F1345">
        <v>9781450340830</v>
      </c>
      <c r="G1345" t="s">
        <v>3639</v>
      </c>
      <c r="H1345" t="s">
        <v>8444</v>
      </c>
      <c r="I1345">
        <v>2016</v>
      </c>
      <c r="J1345" t="s">
        <v>8445</v>
      </c>
      <c r="K1345" t="s">
        <v>6</v>
      </c>
      <c r="L1345" t="s">
        <v>5181</v>
      </c>
    </row>
    <row r="1346" spans="1:12" x14ac:dyDescent="0.35">
      <c r="A1346" t="s">
        <v>8446</v>
      </c>
      <c r="B1346" t="s">
        <v>8447</v>
      </c>
      <c r="C1346" t="s">
        <v>8448</v>
      </c>
      <c r="D1346" t="s">
        <v>8449</v>
      </c>
      <c r="E1346">
        <v>10</v>
      </c>
      <c r="F1346">
        <v>9781450372176</v>
      </c>
      <c r="G1346" t="s">
        <v>194</v>
      </c>
      <c r="H1346" t="s">
        <v>6</v>
      </c>
      <c r="I1346">
        <v>2019</v>
      </c>
      <c r="J1346" t="s">
        <v>8450</v>
      </c>
      <c r="K1346" t="s">
        <v>6</v>
      </c>
      <c r="L1346" t="s">
        <v>162</v>
      </c>
    </row>
    <row r="1347" spans="1:12" x14ac:dyDescent="0.35">
      <c r="A1347" t="s">
        <v>8451</v>
      </c>
      <c r="B1347" t="s">
        <v>8452</v>
      </c>
      <c r="C1347" t="s">
        <v>8453</v>
      </c>
      <c r="D1347" t="s">
        <v>8454</v>
      </c>
      <c r="E1347">
        <v>10</v>
      </c>
      <c r="F1347">
        <v>9789868473539</v>
      </c>
      <c r="G1347" t="s">
        <v>8455</v>
      </c>
      <c r="H1347" t="s">
        <v>8456</v>
      </c>
      <c r="I1347">
        <v>2009</v>
      </c>
      <c r="J1347" t="s">
        <v>8457</v>
      </c>
      <c r="K1347" t="s">
        <v>6</v>
      </c>
      <c r="L1347" t="s">
        <v>703</v>
      </c>
    </row>
    <row r="1348" spans="1:12" x14ac:dyDescent="0.35">
      <c r="A1348" t="s">
        <v>8458</v>
      </c>
      <c r="B1348" t="s">
        <v>8459</v>
      </c>
      <c r="C1348" t="s">
        <v>8460</v>
      </c>
      <c r="D1348" t="s">
        <v>8461</v>
      </c>
      <c r="E1348">
        <v>7</v>
      </c>
      <c r="G1348" t="s">
        <v>2175</v>
      </c>
      <c r="H1348" t="s">
        <v>8462</v>
      </c>
      <c r="I1348">
        <v>2014</v>
      </c>
      <c r="J1348" t="s">
        <v>8463</v>
      </c>
      <c r="K1348" t="s">
        <v>6</v>
      </c>
      <c r="L1348" t="s">
        <v>162</v>
      </c>
    </row>
    <row r="1349" spans="1:12" x14ac:dyDescent="0.35">
      <c r="A1349" t="s">
        <v>8464</v>
      </c>
      <c r="B1349" t="s">
        <v>8465</v>
      </c>
      <c r="C1349" t="s">
        <v>8466</v>
      </c>
      <c r="D1349" t="s">
        <v>8467</v>
      </c>
      <c r="E1349">
        <v>10</v>
      </c>
      <c r="F1349">
        <v>9781450333139</v>
      </c>
      <c r="G1349" t="s">
        <v>308</v>
      </c>
      <c r="H1349" t="s">
        <v>6</v>
      </c>
      <c r="I1349">
        <v>2015</v>
      </c>
      <c r="J1349" t="s">
        <v>8468</v>
      </c>
      <c r="K1349" t="s">
        <v>6</v>
      </c>
      <c r="L1349" t="s">
        <v>217</v>
      </c>
    </row>
    <row r="1350" spans="1:12" x14ac:dyDescent="0.35">
      <c r="A1350" t="s">
        <v>8469</v>
      </c>
      <c r="B1350" t="s">
        <v>8470</v>
      </c>
      <c r="C1350" t="s">
        <v>8471</v>
      </c>
      <c r="D1350" t="s">
        <v>8472</v>
      </c>
      <c r="E1350">
        <v>7</v>
      </c>
      <c r="G1350" t="s">
        <v>261</v>
      </c>
      <c r="H1350" t="s">
        <v>6</v>
      </c>
      <c r="I1350">
        <v>2020</v>
      </c>
      <c r="J1350" t="s">
        <v>8473</v>
      </c>
      <c r="K1350" t="s">
        <v>6</v>
      </c>
      <c r="L1350" t="s">
        <v>1120</v>
      </c>
    </row>
    <row r="1351" spans="1:12" x14ac:dyDescent="0.35">
      <c r="A1351" t="s">
        <v>8474</v>
      </c>
      <c r="B1351" t="s">
        <v>8475</v>
      </c>
      <c r="C1351" t="s">
        <v>8476</v>
      </c>
      <c r="D1351" t="s">
        <v>8477</v>
      </c>
      <c r="E1351">
        <v>10</v>
      </c>
      <c r="F1351">
        <v>9781450312967</v>
      </c>
      <c r="G1351" t="s">
        <v>308</v>
      </c>
      <c r="H1351" t="s">
        <v>8478</v>
      </c>
      <c r="I1351">
        <v>2012</v>
      </c>
      <c r="J1351" t="s">
        <v>8479</v>
      </c>
      <c r="K1351" t="s">
        <v>6</v>
      </c>
      <c r="L1351" t="s">
        <v>147</v>
      </c>
    </row>
    <row r="1352" spans="1:12" x14ac:dyDescent="0.35">
      <c r="A1352" t="s">
        <v>8480</v>
      </c>
      <c r="B1352" t="s">
        <v>8481</v>
      </c>
      <c r="C1352" t="s">
        <v>8482</v>
      </c>
      <c r="D1352" t="s">
        <v>8483</v>
      </c>
      <c r="E1352">
        <v>10</v>
      </c>
      <c r="F1352">
        <v>9789532330922</v>
      </c>
      <c r="G1352" t="s">
        <v>1213</v>
      </c>
      <c r="H1352" t="s">
        <v>8484</v>
      </c>
      <c r="I1352">
        <v>2017</v>
      </c>
      <c r="J1352" t="s">
        <v>8485</v>
      </c>
      <c r="K1352" t="s">
        <v>6</v>
      </c>
      <c r="L1352" t="s">
        <v>480</v>
      </c>
    </row>
    <row r="1353" spans="1:12" x14ac:dyDescent="0.35">
      <c r="A1353" t="s">
        <v>8486</v>
      </c>
      <c r="B1353" t="s">
        <v>8487</v>
      </c>
      <c r="C1353" t="s">
        <v>8488</v>
      </c>
      <c r="D1353" t="s">
        <v>8489</v>
      </c>
      <c r="E1353">
        <v>10</v>
      </c>
      <c r="F1353">
        <v>9781577357568</v>
      </c>
      <c r="G1353" t="s">
        <v>8490</v>
      </c>
      <c r="H1353" t="s">
        <v>8491</v>
      </c>
      <c r="I1353">
        <v>2016</v>
      </c>
      <c r="J1353" t="s">
        <v>8492</v>
      </c>
      <c r="K1353" t="s">
        <v>6</v>
      </c>
      <c r="L1353" t="s">
        <v>155</v>
      </c>
    </row>
    <row r="1354" spans="1:12" x14ac:dyDescent="0.35">
      <c r="A1354" t="s">
        <v>8493</v>
      </c>
      <c r="B1354" t="s">
        <v>8494</v>
      </c>
      <c r="C1354" t="s">
        <v>8495</v>
      </c>
      <c r="D1354" t="s">
        <v>8496</v>
      </c>
      <c r="E1354">
        <v>10</v>
      </c>
      <c r="G1354" t="s">
        <v>274</v>
      </c>
      <c r="H1354" t="s">
        <v>8497</v>
      </c>
      <c r="I1354">
        <v>2016</v>
      </c>
      <c r="J1354" t="s">
        <v>8498</v>
      </c>
      <c r="K1354" t="s">
        <v>6</v>
      </c>
      <c r="L1354" t="s">
        <v>337</v>
      </c>
    </row>
    <row r="1355" spans="1:12" x14ac:dyDescent="0.35">
      <c r="A1355" t="s">
        <v>8499</v>
      </c>
      <c r="B1355" t="s">
        <v>8500</v>
      </c>
      <c r="C1355" t="s">
        <v>8501</v>
      </c>
      <c r="D1355" t="s">
        <v>8502</v>
      </c>
      <c r="E1355">
        <v>7</v>
      </c>
      <c r="G1355" t="s">
        <v>1386</v>
      </c>
      <c r="H1355" t="s">
        <v>8503</v>
      </c>
      <c r="I1355">
        <v>2018</v>
      </c>
      <c r="J1355" t="s">
        <v>8504</v>
      </c>
      <c r="K1355" t="s">
        <v>6</v>
      </c>
      <c r="L1355" t="s">
        <v>155</v>
      </c>
    </row>
    <row r="1356" spans="1:12" x14ac:dyDescent="0.35">
      <c r="A1356" t="s">
        <v>8505</v>
      </c>
      <c r="B1356" t="s">
        <v>8506</v>
      </c>
      <c r="C1356" t="s">
        <v>8507</v>
      </c>
      <c r="D1356" t="s">
        <v>8508</v>
      </c>
      <c r="E1356">
        <v>10</v>
      </c>
      <c r="F1356">
        <v>9781450379571</v>
      </c>
      <c r="G1356" t="s">
        <v>1476</v>
      </c>
      <c r="H1356" t="s">
        <v>8509</v>
      </c>
      <c r="I1356">
        <v>2020</v>
      </c>
      <c r="J1356" t="s">
        <v>8510</v>
      </c>
      <c r="K1356" t="s">
        <v>6</v>
      </c>
      <c r="L1356" t="s">
        <v>217</v>
      </c>
    </row>
    <row r="1357" spans="1:12" x14ac:dyDescent="0.35">
      <c r="A1357" t="s">
        <v>8511</v>
      </c>
      <c r="B1357" t="s">
        <v>8512</v>
      </c>
      <c r="C1357" t="s">
        <v>8513</v>
      </c>
      <c r="D1357" t="s">
        <v>8514</v>
      </c>
      <c r="E1357">
        <v>10</v>
      </c>
      <c r="F1357">
        <v>9781450379632</v>
      </c>
      <c r="G1357" t="s">
        <v>8515</v>
      </c>
      <c r="H1357" t="s">
        <v>8516</v>
      </c>
      <c r="I1357">
        <v>2020</v>
      </c>
      <c r="J1357" t="s">
        <v>8517</v>
      </c>
      <c r="K1357" t="s">
        <v>6</v>
      </c>
      <c r="L1357" t="s">
        <v>162</v>
      </c>
    </row>
    <row r="1358" spans="1:12" x14ac:dyDescent="0.35">
      <c r="A1358" t="s">
        <v>8518</v>
      </c>
      <c r="B1358" t="s">
        <v>8519</v>
      </c>
      <c r="C1358" t="s">
        <v>8520</v>
      </c>
      <c r="D1358" t="s">
        <v>8521</v>
      </c>
      <c r="E1358">
        <v>7</v>
      </c>
      <c r="G1358" t="s">
        <v>1386</v>
      </c>
      <c r="H1358" t="s">
        <v>6</v>
      </c>
      <c r="I1358">
        <v>2021</v>
      </c>
      <c r="J1358" t="s">
        <v>8522</v>
      </c>
      <c r="K1358" t="s">
        <v>6</v>
      </c>
      <c r="L1358" t="s">
        <v>283</v>
      </c>
    </row>
    <row r="1359" spans="1:12" x14ac:dyDescent="0.35">
      <c r="A1359" t="s">
        <v>8523</v>
      </c>
      <c r="B1359" t="s">
        <v>8524</v>
      </c>
      <c r="C1359" t="s">
        <v>8525</v>
      </c>
      <c r="D1359" t="s">
        <v>8526</v>
      </c>
      <c r="E1359">
        <v>7</v>
      </c>
      <c r="G1359" t="s">
        <v>1392</v>
      </c>
      <c r="H1359" t="s">
        <v>6</v>
      </c>
      <c r="I1359">
        <v>2021</v>
      </c>
      <c r="J1359" t="s">
        <v>8527</v>
      </c>
      <c r="K1359" t="s">
        <v>6</v>
      </c>
      <c r="L1359" t="s">
        <v>1120</v>
      </c>
    </row>
    <row r="1360" spans="1:12" x14ac:dyDescent="0.35">
      <c r="A1360" t="s">
        <v>8528</v>
      </c>
      <c r="B1360" t="s">
        <v>8529</v>
      </c>
      <c r="C1360" t="s">
        <v>8530</v>
      </c>
      <c r="D1360" t="s">
        <v>8531</v>
      </c>
      <c r="E1360">
        <v>10</v>
      </c>
      <c r="F1360">
        <v>9781665435673</v>
      </c>
      <c r="G1360" t="s">
        <v>8532</v>
      </c>
      <c r="H1360" t="s">
        <v>8533</v>
      </c>
      <c r="I1360">
        <v>2021</v>
      </c>
      <c r="J1360" t="s">
        <v>8534</v>
      </c>
      <c r="K1360" t="s">
        <v>6</v>
      </c>
      <c r="L1360" t="s">
        <v>162</v>
      </c>
    </row>
    <row r="1361" spans="1:12" x14ac:dyDescent="0.35">
      <c r="A1361" t="s">
        <v>8535</v>
      </c>
      <c r="B1361" t="s">
        <v>8536</v>
      </c>
      <c r="C1361" t="s">
        <v>8537</v>
      </c>
      <c r="D1361" t="s">
        <v>8538</v>
      </c>
      <c r="E1361">
        <v>10</v>
      </c>
      <c r="F1361">
        <v>9781943436095</v>
      </c>
      <c r="G1361" t="s">
        <v>5370</v>
      </c>
      <c r="H1361" t="s">
        <v>2739</v>
      </c>
      <c r="I1361">
        <v>2017</v>
      </c>
      <c r="J1361" t="s">
        <v>8539</v>
      </c>
      <c r="K1361" t="s">
        <v>6</v>
      </c>
      <c r="L1361" t="s">
        <v>147</v>
      </c>
    </row>
    <row r="1362" spans="1:12" x14ac:dyDescent="0.35">
      <c r="A1362" t="s">
        <v>8540</v>
      </c>
      <c r="B1362" t="s">
        <v>8541</v>
      </c>
      <c r="C1362" t="s">
        <v>8542</v>
      </c>
      <c r="D1362" t="s">
        <v>8543</v>
      </c>
      <c r="E1362">
        <v>10</v>
      </c>
      <c r="F1362">
        <v>9781450351034</v>
      </c>
      <c r="G1362" t="s">
        <v>8544</v>
      </c>
      <c r="H1362" t="s">
        <v>8545</v>
      </c>
      <c r="I1362">
        <v>2018</v>
      </c>
      <c r="J1362" t="s">
        <v>8546</v>
      </c>
      <c r="K1362" t="s">
        <v>6</v>
      </c>
      <c r="L1362" t="s">
        <v>283</v>
      </c>
    </row>
    <row r="1363" spans="1:12" x14ac:dyDescent="0.35">
      <c r="A1363" t="s">
        <v>8547</v>
      </c>
      <c r="B1363" t="s">
        <v>8548</v>
      </c>
      <c r="C1363" t="s">
        <v>8549</v>
      </c>
      <c r="D1363" t="s">
        <v>8550</v>
      </c>
      <c r="E1363">
        <v>10</v>
      </c>
      <c r="F1363">
        <v>9789077381854</v>
      </c>
      <c r="G1363" t="s">
        <v>8551</v>
      </c>
      <c r="H1363" t="s">
        <v>8552</v>
      </c>
      <c r="I1363">
        <v>2014</v>
      </c>
      <c r="J1363" t="s">
        <v>8553</v>
      </c>
      <c r="K1363" t="s">
        <v>6</v>
      </c>
      <c r="L1363" t="s">
        <v>162</v>
      </c>
    </row>
    <row r="1364" spans="1:12" x14ac:dyDescent="0.35">
      <c r="A1364" t="s">
        <v>8554</v>
      </c>
      <c r="B1364" t="s">
        <v>8555</v>
      </c>
      <c r="C1364" t="s">
        <v>8556</v>
      </c>
      <c r="D1364" t="s">
        <v>8557</v>
      </c>
      <c r="E1364">
        <v>7</v>
      </c>
      <c r="G1364" t="s">
        <v>8558</v>
      </c>
      <c r="H1364" t="s">
        <v>6</v>
      </c>
      <c r="I1364">
        <v>2017</v>
      </c>
      <c r="J1364" t="s">
        <v>8559</v>
      </c>
      <c r="K1364" t="s">
        <v>6</v>
      </c>
      <c r="L1364" t="s">
        <v>675</v>
      </c>
    </row>
    <row r="1365" spans="1:12" x14ac:dyDescent="0.35">
      <c r="A1365" t="s">
        <v>8560</v>
      </c>
      <c r="B1365" t="s">
        <v>8561</v>
      </c>
      <c r="C1365" t="s">
        <v>6</v>
      </c>
      <c r="D1365" t="s">
        <v>8562</v>
      </c>
      <c r="E1365">
        <v>7</v>
      </c>
      <c r="G1365" t="s">
        <v>5512</v>
      </c>
      <c r="H1365" t="s">
        <v>8563</v>
      </c>
      <c r="I1365">
        <v>2013</v>
      </c>
      <c r="J1365" t="s">
        <v>8564</v>
      </c>
      <c r="K1365" t="s">
        <v>6</v>
      </c>
      <c r="L1365" t="s">
        <v>162</v>
      </c>
    </row>
    <row r="1366" spans="1:12" x14ac:dyDescent="0.35">
      <c r="A1366" t="s">
        <v>8565</v>
      </c>
      <c r="B1366" t="s">
        <v>8566</v>
      </c>
      <c r="C1366" t="s">
        <v>8567</v>
      </c>
      <c r="D1366" t="s">
        <v>8568</v>
      </c>
      <c r="E1366">
        <v>10</v>
      </c>
      <c r="F1366">
        <v>9781450343350</v>
      </c>
      <c r="G1366" t="s">
        <v>2235</v>
      </c>
      <c r="H1366" t="s">
        <v>8569</v>
      </c>
      <c r="I1366">
        <v>2017</v>
      </c>
      <c r="J1366" t="s">
        <v>8570</v>
      </c>
      <c r="K1366" t="s">
        <v>6</v>
      </c>
      <c r="L1366" t="s">
        <v>4177</v>
      </c>
    </row>
    <row r="1367" spans="1:12" x14ac:dyDescent="0.35">
      <c r="A1367" t="s">
        <v>8571</v>
      </c>
      <c r="B1367" t="s">
        <v>8572</v>
      </c>
      <c r="C1367" t="s">
        <v>6</v>
      </c>
      <c r="D1367" t="s">
        <v>8573</v>
      </c>
      <c r="E1367">
        <v>7</v>
      </c>
      <c r="G1367" t="s">
        <v>8574</v>
      </c>
      <c r="H1367" t="s">
        <v>8575</v>
      </c>
      <c r="I1367">
        <v>2020</v>
      </c>
      <c r="J1367" t="s">
        <v>8576</v>
      </c>
      <c r="K1367" t="s">
        <v>6</v>
      </c>
      <c r="L1367" t="s">
        <v>162</v>
      </c>
    </row>
    <row r="1368" spans="1:12" x14ac:dyDescent="0.35">
      <c r="A1368" t="s">
        <v>8577</v>
      </c>
      <c r="B1368" t="s">
        <v>8578</v>
      </c>
      <c r="C1368" t="s">
        <v>8579</v>
      </c>
      <c r="D1368" t="s">
        <v>8580</v>
      </c>
      <c r="E1368">
        <v>10</v>
      </c>
      <c r="F1368">
        <v>9781450324052</v>
      </c>
      <c r="G1368" t="s">
        <v>8581</v>
      </c>
      <c r="H1368" t="s">
        <v>6</v>
      </c>
      <c r="I1368">
        <v>2013</v>
      </c>
      <c r="J1368" t="s">
        <v>8582</v>
      </c>
      <c r="K1368" t="s">
        <v>6</v>
      </c>
      <c r="L1368" t="s">
        <v>4202</v>
      </c>
    </row>
    <row r="1369" spans="1:12" x14ac:dyDescent="0.35">
      <c r="A1369" t="s">
        <v>8583</v>
      </c>
      <c r="B1369" t="s">
        <v>8584</v>
      </c>
      <c r="C1369" t="s">
        <v>8585</v>
      </c>
      <c r="D1369" t="s">
        <v>8586</v>
      </c>
      <c r="E1369">
        <v>7</v>
      </c>
      <c r="G1369" t="s">
        <v>2272</v>
      </c>
      <c r="H1369" t="s">
        <v>8587</v>
      </c>
      <c r="I1369">
        <v>2019</v>
      </c>
      <c r="J1369" t="s">
        <v>8588</v>
      </c>
      <c r="K1369" t="s">
        <v>6</v>
      </c>
      <c r="L1369" t="s">
        <v>1120</v>
      </c>
    </row>
    <row r="1370" spans="1:12" x14ac:dyDescent="0.35">
      <c r="A1370" t="s">
        <v>8589</v>
      </c>
      <c r="B1370" t="s">
        <v>8590</v>
      </c>
      <c r="C1370" t="s">
        <v>8591</v>
      </c>
      <c r="D1370" t="s">
        <v>8592</v>
      </c>
      <c r="E1370">
        <v>7</v>
      </c>
      <c r="G1370" t="s">
        <v>8593</v>
      </c>
      <c r="H1370" t="s">
        <v>6</v>
      </c>
      <c r="I1370">
        <v>2017</v>
      </c>
      <c r="J1370" t="s">
        <v>8594</v>
      </c>
      <c r="K1370" t="s">
        <v>6</v>
      </c>
      <c r="L1370" t="s">
        <v>162</v>
      </c>
    </row>
    <row r="1371" spans="1:12" x14ac:dyDescent="0.35">
      <c r="A1371" t="s">
        <v>8595</v>
      </c>
      <c r="B1371" t="s">
        <v>8596</v>
      </c>
      <c r="C1371" t="s">
        <v>8597</v>
      </c>
      <c r="D1371" t="s">
        <v>8598</v>
      </c>
      <c r="E1371">
        <v>10</v>
      </c>
      <c r="F1371">
        <v>9781467393119</v>
      </c>
      <c r="G1371" t="s">
        <v>5614</v>
      </c>
      <c r="H1371" t="s">
        <v>6</v>
      </c>
      <c r="I1371">
        <v>2016</v>
      </c>
      <c r="J1371" t="s">
        <v>8599</v>
      </c>
      <c r="K1371" t="s">
        <v>6</v>
      </c>
      <c r="L1371" t="s">
        <v>256</v>
      </c>
    </row>
    <row r="1372" spans="1:12" x14ac:dyDescent="0.35">
      <c r="A1372" t="s">
        <v>8600</v>
      </c>
      <c r="B1372" t="s">
        <v>8601</v>
      </c>
      <c r="C1372" t="s">
        <v>8602</v>
      </c>
      <c r="D1372" t="s">
        <v>8603</v>
      </c>
      <c r="E1372">
        <v>10</v>
      </c>
      <c r="G1372" t="s">
        <v>308</v>
      </c>
      <c r="H1372" t="s">
        <v>8604</v>
      </c>
      <c r="I1372">
        <v>2010</v>
      </c>
      <c r="J1372" t="s">
        <v>8605</v>
      </c>
      <c r="K1372" t="s">
        <v>6</v>
      </c>
      <c r="L1372" t="s">
        <v>176</v>
      </c>
    </row>
    <row r="1373" spans="1:12" x14ac:dyDescent="0.35">
      <c r="A1373" t="s">
        <v>8606</v>
      </c>
      <c r="B1373" t="s">
        <v>8607</v>
      </c>
      <c r="C1373" t="s">
        <v>8608</v>
      </c>
      <c r="D1373" t="s">
        <v>8609</v>
      </c>
      <c r="E1373">
        <v>10</v>
      </c>
      <c r="G1373" t="s">
        <v>8610</v>
      </c>
      <c r="H1373" t="s">
        <v>6</v>
      </c>
      <c r="I1373">
        <v>2011</v>
      </c>
      <c r="J1373" t="s">
        <v>8611</v>
      </c>
      <c r="K1373" t="s">
        <v>6</v>
      </c>
      <c r="L1373" t="s">
        <v>162</v>
      </c>
    </row>
    <row r="1374" spans="1:12" x14ac:dyDescent="0.35">
      <c r="A1374" t="s">
        <v>8612</v>
      </c>
      <c r="B1374" t="s">
        <v>8613</v>
      </c>
      <c r="C1374" t="s">
        <v>8614</v>
      </c>
      <c r="D1374" t="s">
        <v>8615</v>
      </c>
      <c r="E1374">
        <v>7</v>
      </c>
      <c r="G1374" t="s">
        <v>144</v>
      </c>
      <c r="H1374" t="s">
        <v>8616</v>
      </c>
      <c r="I1374">
        <v>2019</v>
      </c>
      <c r="J1374" t="s">
        <v>8617</v>
      </c>
      <c r="K1374" t="s">
        <v>6</v>
      </c>
      <c r="L1374" t="s">
        <v>703</v>
      </c>
    </row>
    <row r="1375" spans="1:12" x14ac:dyDescent="0.35">
      <c r="A1375" t="s">
        <v>8618</v>
      </c>
      <c r="B1375" t="s">
        <v>8619</v>
      </c>
      <c r="C1375" t="s">
        <v>8620</v>
      </c>
      <c r="D1375" t="s">
        <v>8621</v>
      </c>
      <c r="E1375">
        <v>10</v>
      </c>
      <c r="F1375">
        <v>9781450384179</v>
      </c>
      <c r="G1375" t="s">
        <v>308</v>
      </c>
      <c r="H1375" t="s">
        <v>8622</v>
      </c>
      <c r="I1375">
        <v>2021</v>
      </c>
      <c r="J1375" t="s">
        <v>8623</v>
      </c>
      <c r="K1375" t="s">
        <v>6</v>
      </c>
      <c r="L1375" t="s">
        <v>162</v>
      </c>
    </row>
    <row r="1376" spans="1:12" x14ac:dyDescent="0.35">
      <c r="A1376" t="s">
        <v>8624</v>
      </c>
      <c r="B1376" t="s">
        <v>8625</v>
      </c>
      <c r="C1376" t="s">
        <v>6</v>
      </c>
      <c r="D1376" t="s">
        <v>8626</v>
      </c>
      <c r="E1376">
        <v>7</v>
      </c>
      <c r="G1376" t="s">
        <v>8627</v>
      </c>
      <c r="H1376" t="s">
        <v>8628</v>
      </c>
      <c r="I1376">
        <v>2020</v>
      </c>
      <c r="J1376" t="s">
        <v>8629</v>
      </c>
      <c r="K1376" t="s">
        <v>6</v>
      </c>
      <c r="L1376" t="s">
        <v>217</v>
      </c>
    </row>
    <row r="1377" spans="1:12" x14ac:dyDescent="0.35">
      <c r="A1377" t="s">
        <v>8630</v>
      </c>
      <c r="B1377" t="s">
        <v>8631</v>
      </c>
      <c r="C1377" t="s">
        <v>8632</v>
      </c>
      <c r="D1377" t="s">
        <v>8633</v>
      </c>
      <c r="E1377">
        <v>10</v>
      </c>
      <c r="F1377">
        <v>9781728157771</v>
      </c>
      <c r="G1377" t="s">
        <v>8634</v>
      </c>
      <c r="H1377" t="s">
        <v>8635</v>
      </c>
      <c r="I1377">
        <v>2020</v>
      </c>
      <c r="J1377" t="s">
        <v>8636</v>
      </c>
      <c r="K1377" t="s">
        <v>6</v>
      </c>
      <c r="L1377" t="s">
        <v>217</v>
      </c>
    </row>
    <row r="1378" spans="1:12" x14ac:dyDescent="0.35">
      <c r="A1378" t="s">
        <v>8637</v>
      </c>
      <c r="B1378" t="s">
        <v>8638</v>
      </c>
      <c r="C1378" t="s">
        <v>8639</v>
      </c>
      <c r="D1378" t="s">
        <v>8640</v>
      </c>
      <c r="E1378">
        <v>10</v>
      </c>
      <c r="F1378">
        <v>9781450375184</v>
      </c>
      <c r="G1378" t="s">
        <v>8641</v>
      </c>
      <c r="H1378" t="s">
        <v>8642</v>
      </c>
      <c r="I1378">
        <v>2020</v>
      </c>
      <c r="J1378" t="s">
        <v>8643</v>
      </c>
      <c r="K1378" t="s">
        <v>6</v>
      </c>
      <c r="L1378" t="s">
        <v>217</v>
      </c>
    </row>
    <row r="1379" spans="1:12" x14ac:dyDescent="0.35">
      <c r="A1379" t="s">
        <v>8644</v>
      </c>
      <c r="B1379" t="s">
        <v>8645</v>
      </c>
      <c r="C1379" t="s">
        <v>8646</v>
      </c>
      <c r="D1379" t="s">
        <v>8647</v>
      </c>
      <c r="E1379">
        <v>7</v>
      </c>
      <c r="F1379">
        <v>9783030665333</v>
      </c>
      <c r="G1379" t="s">
        <v>152</v>
      </c>
      <c r="H1379" t="s">
        <v>8648</v>
      </c>
      <c r="I1379">
        <v>2020</v>
      </c>
      <c r="J1379" t="s">
        <v>8649</v>
      </c>
      <c r="K1379" t="s">
        <v>6</v>
      </c>
      <c r="L1379" t="s">
        <v>162</v>
      </c>
    </row>
    <row r="1380" spans="1:12" x14ac:dyDescent="0.35">
      <c r="A1380" t="s">
        <v>8650</v>
      </c>
      <c r="B1380" t="s">
        <v>8651</v>
      </c>
      <c r="C1380" t="s">
        <v>8652</v>
      </c>
      <c r="D1380" t="s">
        <v>8653</v>
      </c>
      <c r="E1380">
        <v>10</v>
      </c>
      <c r="F1380">
        <v>9781450381017</v>
      </c>
      <c r="G1380" t="s">
        <v>8654</v>
      </c>
      <c r="H1380" t="s">
        <v>8655</v>
      </c>
      <c r="I1380">
        <v>2020</v>
      </c>
      <c r="J1380" t="s">
        <v>8656</v>
      </c>
      <c r="K1380" t="s">
        <v>6</v>
      </c>
      <c r="L1380" t="s">
        <v>283</v>
      </c>
    </row>
    <row r="1381" spans="1:12" x14ac:dyDescent="0.35">
      <c r="A1381" t="s">
        <v>8657</v>
      </c>
      <c r="B1381" t="s">
        <v>8658</v>
      </c>
      <c r="C1381" t="s">
        <v>8659</v>
      </c>
      <c r="D1381" t="s">
        <v>8660</v>
      </c>
      <c r="E1381">
        <v>10</v>
      </c>
      <c r="F1381">
        <v>9781728110752</v>
      </c>
      <c r="G1381" t="s">
        <v>8661</v>
      </c>
      <c r="H1381" t="s">
        <v>8662</v>
      </c>
      <c r="I1381">
        <v>2020</v>
      </c>
      <c r="J1381" t="s">
        <v>8663</v>
      </c>
      <c r="K1381" t="s">
        <v>6</v>
      </c>
      <c r="L1381" t="s">
        <v>162</v>
      </c>
    </row>
    <row r="1382" spans="1:12" x14ac:dyDescent="0.35">
      <c r="A1382" t="s">
        <v>8664</v>
      </c>
      <c r="B1382" t="s">
        <v>8665</v>
      </c>
      <c r="C1382" t="s">
        <v>8666</v>
      </c>
      <c r="D1382" t="s">
        <v>8667</v>
      </c>
      <c r="E1382">
        <v>7</v>
      </c>
      <c r="G1382" t="s">
        <v>647</v>
      </c>
      <c r="H1382" t="s">
        <v>8668</v>
      </c>
      <c r="I1382">
        <v>2011</v>
      </c>
      <c r="J1382" t="s">
        <v>8669</v>
      </c>
      <c r="K1382" t="s">
        <v>6</v>
      </c>
      <c r="L1382" t="s">
        <v>217</v>
      </c>
    </row>
    <row r="1383" spans="1:12" x14ac:dyDescent="0.35">
      <c r="A1383" t="s">
        <v>8670</v>
      </c>
      <c r="B1383" t="s">
        <v>8671</v>
      </c>
      <c r="C1383" t="s">
        <v>8672</v>
      </c>
      <c r="D1383" t="s">
        <v>8673</v>
      </c>
      <c r="E1383">
        <v>10</v>
      </c>
      <c r="F1383">
        <v>9781479958535</v>
      </c>
      <c r="G1383" t="s">
        <v>3400</v>
      </c>
      <c r="H1383" t="s">
        <v>2800</v>
      </c>
      <c r="I1383">
        <v>2014</v>
      </c>
      <c r="J1383" t="s">
        <v>8674</v>
      </c>
      <c r="K1383" t="s">
        <v>6</v>
      </c>
      <c r="L1383" t="s">
        <v>162</v>
      </c>
    </row>
    <row r="1384" spans="1:12" x14ac:dyDescent="0.35">
      <c r="A1384" t="s">
        <v>8675</v>
      </c>
      <c r="B1384" t="s">
        <v>8676</v>
      </c>
      <c r="C1384" t="s">
        <v>6</v>
      </c>
      <c r="D1384" t="s">
        <v>8677</v>
      </c>
      <c r="E1384">
        <v>7</v>
      </c>
      <c r="G1384" t="s">
        <v>1794</v>
      </c>
      <c r="H1384" t="s">
        <v>8678</v>
      </c>
      <c r="I1384">
        <v>2016</v>
      </c>
      <c r="J1384" t="s">
        <v>8679</v>
      </c>
      <c r="K1384" t="s">
        <v>6</v>
      </c>
      <c r="L1384" t="s">
        <v>283</v>
      </c>
    </row>
    <row r="1385" spans="1:12" x14ac:dyDescent="0.35">
      <c r="A1385" t="s">
        <v>8680</v>
      </c>
      <c r="B1385" t="s">
        <v>8681</v>
      </c>
      <c r="C1385" t="s">
        <v>8682</v>
      </c>
      <c r="D1385" t="s">
        <v>8683</v>
      </c>
      <c r="F1385">
        <v>10</v>
      </c>
      <c r="G1385" t="s">
        <v>6</v>
      </c>
      <c r="H1385" t="s">
        <v>496</v>
      </c>
      <c r="J1385" t="s">
        <v>8684</v>
      </c>
      <c r="K1385" t="s">
        <v>8685</v>
      </c>
      <c r="L1385" t="s">
        <v>6</v>
      </c>
    </row>
    <row r="1386" spans="1:12" x14ac:dyDescent="0.35">
      <c r="A1386" t="s">
        <v>8686</v>
      </c>
      <c r="B1386" t="s">
        <v>8687</v>
      </c>
      <c r="C1386" t="s">
        <v>8688</v>
      </c>
      <c r="D1386" t="s">
        <v>8689</v>
      </c>
      <c r="E1386">
        <v>10</v>
      </c>
      <c r="G1386" t="s">
        <v>4823</v>
      </c>
      <c r="H1386" t="s">
        <v>8690</v>
      </c>
      <c r="I1386">
        <v>2019</v>
      </c>
      <c r="J1386" t="s">
        <v>8691</v>
      </c>
      <c r="K1386" t="s">
        <v>6</v>
      </c>
      <c r="L1386" t="s">
        <v>217</v>
      </c>
    </row>
    <row r="1387" spans="1:12" x14ac:dyDescent="0.35">
      <c r="A1387" t="s">
        <v>8692</v>
      </c>
      <c r="B1387" t="s">
        <v>8693</v>
      </c>
      <c r="C1387" t="s">
        <v>8694</v>
      </c>
      <c r="D1387" t="s">
        <v>8695</v>
      </c>
      <c r="E1387">
        <v>10</v>
      </c>
      <c r="F1387">
        <v>9781538672594</v>
      </c>
      <c r="G1387" t="s">
        <v>8696</v>
      </c>
      <c r="H1387" t="s">
        <v>6</v>
      </c>
      <c r="I1387">
        <v>2018</v>
      </c>
      <c r="J1387" t="s">
        <v>8697</v>
      </c>
      <c r="K1387" t="s">
        <v>6</v>
      </c>
      <c r="L1387" t="s">
        <v>162</v>
      </c>
    </row>
    <row r="1388" spans="1:12" x14ac:dyDescent="0.35">
      <c r="A1388" t="s">
        <v>8698</v>
      </c>
      <c r="B1388" t="s">
        <v>8699</v>
      </c>
      <c r="C1388" t="s">
        <v>8700</v>
      </c>
      <c r="D1388" t="s">
        <v>8701</v>
      </c>
      <c r="E1388">
        <v>10</v>
      </c>
      <c r="F1388">
        <v>9781728182476</v>
      </c>
      <c r="G1388" t="s">
        <v>8702</v>
      </c>
      <c r="H1388" t="s">
        <v>8703</v>
      </c>
      <c r="I1388">
        <v>2020</v>
      </c>
      <c r="J1388" t="s">
        <v>8704</v>
      </c>
      <c r="K1388" t="s">
        <v>6</v>
      </c>
      <c r="L1388" t="s">
        <v>162</v>
      </c>
    </row>
    <row r="1389" spans="1:12" x14ac:dyDescent="0.35">
      <c r="A1389" t="s">
        <v>8705</v>
      </c>
      <c r="B1389" t="s">
        <v>8706</v>
      </c>
      <c r="C1389" t="s">
        <v>8707</v>
      </c>
      <c r="D1389" t="s">
        <v>8708</v>
      </c>
      <c r="E1389">
        <v>10</v>
      </c>
      <c r="F1389">
        <v>9781479930333</v>
      </c>
      <c r="G1389" t="s">
        <v>8709</v>
      </c>
      <c r="H1389" t="s">
        <v>8710</v>
      </c>
      <c r="I1389">
        <v>2014</v>
      </c>
      <c r="J1389" t="s">
        <v>8711</v>
      </c>
      <c r="K1389" t="s">
        <v>6</v>
      </c>
      <c r="L1389" t="s">
        <v>1120</v>
      </c>
    </row>
    <row r="1390" spans="1:12" x14ac:dyDescent="0.35">
      <c r="A1390" t="s">
        <v>8712</v>
      </c>
      <c r="B1390" t="s">
        <v>8713</v>
      </c>
      <c r="C1390" t="s">
        <v>8714</v>
      </c>
      <c r="D1390" t="s">
        <v>8715</v>
      </c>
      <c r="E1390">
        <v>7</v>
      </c>
      <c r="F1390">
        <v>9783319196558</v>
      </c>
      <c r="G1390" t="s">
        <v>3009</v>
      </c>
      <c r="H1390" t="s">
        <v>8716</v>
      </c>
      <c r="I1390">
        <v>2015</v>
      </c>
      <c r="J1390" t="s">
        <v>8717</v>
      </c>
      <c r="K1390" t="s">
        <v>6</v>
      </c>
      <c r="L1390" t="s">
        <v>283</v>
      </c>
    </row>
    <row r="1391" spans="1:12" x14ac:dyDescent="0.35">
      <c r="A1391" t="s">
        <v>8718</v>
      </c>
      <c r="B1391" t="s">
        <v>8719</v>
      </c>
      <c r="C1391" t="s">
        <v>8720</v>
      </c>
      <c r="D1391" t="s">
        <v>8721</v>
      </c>
      <c r="E1391">
        <v>7</v>
      </c>
      <c r="G1391" t="s">
        <v>2134</v>
      </c>
      <c r="H1391" t="s">
        <v>8722</v>
      </c>
      <c r="I1391">
        <v>2012</v>
      </c>
      <c r="J1391" t="s">
        <v>8723</v>
      </c>
      <c r="K1391" t="s">
        <v>6</v>
      </c>
      <c r="L1391" t="s">
        <v>1120</v>
      </c>
    </row>
    <row r="1392" spans="1:12" x14ac:dyDescent="0.35">
      <c r="A1392" t="s">
        <v>8724</v>
      </c>
      <c r="B1392" t="s">
        <v>8725</v>
      </c>
      <c r="C1392" t="s">
        <v>8726</v>
      </c>
      <c r="D1392" t="s">
        <v>8727</v>
      </c>
      <c r="E1392">
        <v>7</v>
      </c>
      <c r="G1392" t="s">
        <v>8728</v>
      </c>
      <c r="H1392" t="s">
        <v>3940</v>
      </c>
      <c r="I1392">
        <v>2013</v>
      </c>
      <c r="J1392" t="s">
        <v>8729</v>
      </c>
      <c r="K1392" t="s">
        <v>6</v>
      </c>
      <c r="L1392" t="s">
        <v>155</v>
      </c>
    </row>
    <row r="1393" spans="1:12" x14ac:dyDescent="0.35">
      <c r="A1393" t="s">
        <v>8730</v>
      </c>
      <c r="B1393" t="s">
        <v>8731</v>
      </c>
      <c r="C1393" t="s">
        <v>8732</v>
      </c>
      <c r="D1393" t="s">
        <v>8733</v>
      </c>
      <c r="E1393">
        <v>10</v>
      </c>
      <c r="F1393">
        <v>9781479956043</v>
      </c>
      <c r="G1393" t="s">
        <v>8734</v>
      </c>
      <c r="H1393" t="s">
        <v>6</v>
      </c>
      <c r="I1393">
        <v>2014</v>
      </c>
      <c r="J1393" t="s">
        <v>8735</v>
      </c>
      <c r="K1393" t="s">
        <v>6</v>
      </c>
      <c r="L1393" t="s">
        <v>217</v>
      </c>
    </row>
    <row r="1394" spans="1:12" x14ac:dyDescent="0.35">
      <c r="A1394" t="s">
        <v>8736</v>
      </c>
      <c r="B1394" t="s">
        <v>8737</v>
      </c>
      <c r="C1394" t="s">
        <v>8738</v>
      </c>
      <c r="D1394" t="s">
        <v>8739</v>
      </c>
      <c r="E1394">
        <v>10</v>
      </c>
      <c r="F1394">
        <v>9781509022397</v>
      </c>
      <c r="G1394" t="s">
        <v>6305</v>
      </c>
      <c r="H1394" t="s">
        <v>8740</v>
      </c>
      <c r="I1394">
        <v>2016</v>
      </c>
      <c r="J1394" t="s">
        <v>8741</v>
      </c>
      <c r="K1394" t="s">
        <v>6</v>
      </c>
      <c r="L1394" t="s">
        <v>217</v>
      </c>
    </row>
    <row r="1395" spans="1:12" x14ac:dyDescent="0.35">
      <c r="A1395" t="s">
        <v>8742</v>
      </c>
      <c r="B1395" t="s">
        <v>8743</v>
      </c>
      <c r="C1395" t="s">
        <v>6</v>
      </c>
      <c r="D1395" t="s">
        <v>8744</v>
      </c>
      <c r="E1395">
        <v>7</v>
      </c>
      <c r="G1395" t="s">
        <v>8745</v>
      </c>
      <c r="H1395" t="s">
        <v>8746</v>
      </c>
      <c r="I1395">
        <v>2019</v>
      </c>
      <c r="J1395" t="s">
        <v>8747</v>
      </c>
      <c r="K1395" t="s">
        <v>6</v>
      </c>
      <c r="L1395" t="s">
        <v>217</v>
      </c>
    </row>
    <row r="1396" spans="1:12" x14ac:dyDescent="0.35">
      <c r="A1396" t="s">
        <v>8748</v>
      </c>
      <c r="B1396" t="s">
        <v>8749</v>
      </c>
      <c r="C1396" t="s">
        <v>8750</v>
      </c>
      <c r="D1396" t="s">
        <v>8751</v>
      </c>
      <c r="E1396">
        <v>10</v>
      </c>
      <c r="F1396">
        <v>9781479912445</v>
      </c>
      <c r="G1396" t="s">
        <v>8752</v>
      </c>
      <c r="H1396" t="s">
        <v>2561</v>
      </c>
      <c r="I1396">
        <v>2013</v>
      </c>
      <c r="J1396" t="s">
        <v>8753</v>
      </c>
      <c r="K1396" t="s">
        <v>6</v>
      </c>
      <c r="L1396" t="s">
        <v>147</v>
      </c>
    </row>
    <row r="1397" spans="1:12" x14ac:dyDescent="0.35">
      <c r="A1397" t="s">
        <v>8754</v>
      </c>
      <c r="B1397" t="s">
        <v>8755</v>
      </c>
      <c r="C1397" t="s">
        <v>8756</v>
      </c>
      <c r="D1397" t="s">
        <v>8757</v>
      </c>
      <c r="E1397">
        <v>10</v>
      </c>
      <c r="F1397">
        <v>9780769549095</v>
      </c>
      <c r="G1397" t="s">
        <v>8758</v>
      </c>
      <c r="H1397" t="s">
        <v>8759</v>
      </c>
      <c r="I1397">
        <v>2012</v>
      </c>
      <c r="J1397" t="s">
        <v>8760</v>
      </c>
      <c r="K1397" t="s">
        <v>6</v>
      </c>
      <c r="L1397" t="s">
        <v>162</v>
      </c>
    </row>
    <row r="1398" spans="1:12" x14ac:dyDescent="0.35">
      <c r="A1398" t="s">
        <v>8761</v>
      </c>
      <c r="B1398" t="s">
        <v>8762</v>
      </c>
      <c r="C1398" t="s">
        <v>8763</v>
      </c>
      <c r="D1398" t="s">
        <v>8764</v>
      </c>
      <c r="E1398">
        <v>10</v>
      </c>
      <c r="F1398">
        <v>9781450364676</v>
      </c>
      <c r="G1398" t="s">
        <v>308</v>
      </c>
      <c r="H1398" t="s">
        <v>8765</v>
      </c>
      <c r="I1398">
        <v>2018</v>
      </c>
      <c r="J1398" t="s">
        <v>8766</v>
      </c>
      <c r="K1398" t="s">
        <v>6</v>
      </c>
      <c r="L1398" t="s">
        <v>155</v>
      </c>
    </row>
    <row r="1399" spans="1:12" x14ac:dyDescent="0.35">
      <c r="A1399" t="s">
        <v>8767</v>
      </c>
      <c r="B1399" t="s">
        <v>8768</v>
      </c>
      <c r="C1399" t="s">
        <v>8769</v>
      </c>
      <c r="D1399" t="s">
        <v>8770</v>
      </c>
      <c r="E1399">
        <v>10</v>
      </c>
      <c r="F1399">
        <v>9781450347631</v>
      </c>
      <c r="G1399" t="s">
        <v>308</v>
      </c>
      <c r="H1399" t="s">
        <v>6</v>
      </c>
      <c r="I1399">
        <v>2016</v>
      </c>
      <c r="J1399" t="s">
        <v>8771</v>
      </c>
      <c r="K1399" t="s">
        <v>6</v>
      </c>
      <c r="L1399" t="s">
        <v>147</v>
      </c>
    </row>
    <row r="1400" spans="1:12" x14ac:dyDescent="0.35">
      <c r="A1400" t="s">
        <v>8772</v>
      </c>
      <c r="B1400" t="s">
        <v>8773</v>
      </c>
      <c r="C1400" t="s">
        <v>8774</v>
      </c>
      <c r="D1400" t="s">
        <v>8775</v>
      </c>
      <c r="E1400">
        <v>7</v>
      </c>
      <c r="G1400" t="s">
        <v>8776</v>
      </c>
      <c r="H1400" t="s">
        <v>8777</v>
      </c>
      <c r="I1400">
        <v>2018</v>
      </c>
      <c r="J1400" t="s">
        <v>8778</v>
      </c>
      <c r="K1400" t="s">
        <v>6</v>
      </c>
      <c r="L1400" t="s">
        <v>1120</v>
      </c>
    </row>
    <row r="1401" spans="1:12" x14ac:dyDescent="0.35">
      <c r="A1401" t="s">
        <v>8779</v>
      </c>
      <c r="B1401" t="s">
        <v>8780</v>
      </c>
      <c r="C1401" t="s">
        <v>6</v>
      </c>
      <c r="D1401" t="s">
        <v>8781</v>
      </c>
      <c r="E1401">
        <v>7</v>
      </c>
      <c r="G1401" t="s">
        <v>3671</v>
      </c>
      <c r="H1401" t="s">
        <v>1214</v>
      </c>
      <c r="I1401">
        <v>2019</v>
      </c>
      <c r="J1401" t="s">
        <v>8782</v>
      </c>
      <c r="K1401" t="s">
        <v>6</v>
      </c>
      <c r="L1401" t="s">
        <v>283</v>
      </c>
    </row>
    <row r="1402" spans="1:12" x14ac:dyDescent="0.35">
      <c r="A1402" t="s">
        <v>8783</v>
      </c>
      <c r="B1402" t="s">
        <v>8784</v>
      </c>
      <c r="C1402" t="s">
        <v>8785</v>
      </c>
      <c r="D1402" t="s">
        <v>8786</v>
      </c>
      <c r="E1402">
        <v>10</v>
      </c>
      <c r="F1402">
        <v>9781424470297</v>
      </c>
      <c r="G1402" t="s">
        <v>8787</v>
      </c>
      <c r="H1402" t="s">
        <v>8788</v>
      </c>
      <c r="I1402">
        <v>2010</v>
      </c>
      <c r="J1402" t="s">
        <v>8789</v>
      </c>
      <c r="K1402" t="s">
        <v>6</v>
      </c>
      <c r="L1402" t="s">
        <v>1505</v>
      </c>
    </row>
    <row r="1403" spans="1:12" x14ac:dyDescent="0.35">
      <c r="A1403" t="s">
        <v>8790</v>
      </c>
      <c r="B1403" t="s">
        <v>8791</v>
      </c>
      <c r="C1403" t="s">
        <v>8792</v>
      </c>
      <c r="D1403" t="s">
        <v>8793</v>
      </c>
      <c r="E1403">
        <v>10</v>
      </c>
      <c r="F1403">
        <v>9781728104669</v>
      </c>
      <c r="G1403" t="s">
        <v>8794</v>
      </c>
      <c r="H1403" t="s">
        <v>8795</v>
      </c>
      <c r="I1403">
        <v>2019</v>
      </c>
      <c r="J1403" t="s">
        <v>8796</v>
      </c>
      <c r="K1403" t="s">
        <v>6</v>
      </c>
      <c r="L1403" t="s">
        <v>162</v>
      </c>
    </row>
    <row r="1404" spans="1:12" x14ac:dyDescent="0.35">
      <c r="A1404" t="s">
        <v>8797</v>
      </c>
      <c r="B1404" t="s">
        <v>8798</v>
      </c>
      <c r="C1404" t="s">
        <v>8799</v>
      </c>
      <c r="D1404" t="s">
        <v>8800</v>
      </c>
      <c r="E1404">
        <v>10</v>
      </c>
      <c r="F1404">
        <v>9781728180380</v>
      </c>
      <c r="G1404" t="s">
        <v>8801</v>
      </c>
      <c r="H1404" t="s">
        <v>6</v>
      </c>
      <c r="I1404">
        <v>2020</v>
      </c>
      <c r="J1404" t="s">
        <v>8802</v>
      </c>
      <c r="K1404" t="s">
        <v>6</v>
      </c>
      <c r="L1404" t="s">
        <v>162</v>
      </c>
    </row>
    <row r="1405" spans="1:12" x14ac:dyDescent="0.35">
      <c r="A1405" t="s">
        <v>8803</v>
      </c>
      <c r="B1405" t="s">
        <v>8804</v>
      </c>
      <c r="C1405" t="s">
        <v>8805</v>
      </c>
      <c r="D1405" t="s">
        <v>8806</v>
      </c>
      <c r="E1405">
        <v>10</v>
      </c>
      <c r="F1405">
        <v>9781424463688</v>
      </c>
      <c r="G1405" t="s">
        <v>8807</v>
      </c>
      <c r="H1405" t="s">
        <v>8808</v>
      </c>
      <c r="I1405">
        <v>2010</v>
      </c>
      <c r="J1405" t="s">
        <v>8809</v>
      </c>
      <c r="K1405" t="s">
        <v>6</v>
      </c>
      <c r="L1405" t="s">
        <v>703</v>
      </c>
    </row>
    <row r="1406" spans="1:12" x14ac:dyDescent="0.35">
      <c r="A1406" t="s">
        <v>8810</v>
      </c>
      <c r="B1406" t="s">
        <v>8811</v>
      </c>
      <c r="C1406" t="s">
        <v>8812</v>
      </c>
      <c r="D1406" t="s">
        <v>8813</v>
      </c>
      <c r="E1406">
        <v>7</v>
      </c>
      <c r="G1406" t="s">
        <v>749</v>
      </c>
      <c r="H1406" t="s">
        <v>8814</v>
      </c>
      <c r="I1406">
        <v>2017</v>
      </c>
      <c r="J1406" t="s">
        <v>8815</v>
      </c>
      <c r="K1406" t="s">
        <v>6</v>
      </c>
      <c r="L1406" t="s">
        <v>256</v>
      </c>
    </row>
    <row r="1407" spans="1:12" x14ac:dyDescent="0.35">
      <c r="A1407" t="s">
        <v>8816</v>
      </c>
      <c r="B1407" t="s">
        <v>8817</v>
      </c>
      <c r="C1407" t="s">
        <v>8818</v>
      </c>
      <c r="D1407" t="s">
        <v>8819</v>
      </c>
      <c r="E1407">
        <v>7</v>
      </c>
      <c r="G1407" t="s">
        <v>261</v>
      </c>
      <c r="H1407" t="s">
        <v>6</v>
      </c>
      <c r="I1407">
        <v>2021</v>
      </c>
      <c r="J1407" t="s">
        <v>8820</v>
      </c>
      <c r="K1407" t="s">
        <v>6</v>
      </c>
      <c r="L1407" t="s">
        <v>147</v>
      </c>
    </row>
    <row r="1408" spans="1:12" x14ac:dyDescent="0.35">
      <c r="A1408" t="s">
        <v>8821</v>
      </c>
      <c r="B1408" t="s">
        <v>8822</v>
      </c>
      <c r="C1408" t="s">
        <v>8823</v>
      </c>
      <c r="D1408" t="s">
        <v>8824</v>
      </c>
      <c r="E1408">
        <v>7</v>
      </c>
      <c r="G1408" t="s">
        <v>1724</v>
      </c>
      <c r="H1408" t="s">
        <v>6</v>
      </c>
      <c r="I1408">
        <v>2020</v>
      </c>
      <c r="J1408" t="s">
        <v>8825</v>
      </c>
      <c r="K1408" t="s">
        <v>6</v>
      </c>
      <c r="L1408" t="s">
        <v>217</v>
      </c>
    </row>
    <row r="1409" spans="1:12" x14ac:dyDescent="0.35">
      <c r="A1409" t="s">
        <v>8826</v>
      </c>
      <c r="B1409" t="s">
        <v>8827</v>
      </c>
      <c r="C1409" t="s">
        <v>8828</v>
      </c>
      <c r="D1409" t="s">
        <v>8829</v>
      </c>
      <c r="E1409">
        <v>7</v>
      </c>
      <c r="F1409">
        <v>9783319676838</v>
      </c>
      <c r="G1409" t="s">
        <v>152</v>
      </c>
      <c r="H1409" t="s">
        <v>8830</v>
      </c>
      <c r="I1409">
        <v>2017</v>
      </c>
      <c r="J1409" t="s">
        <v>8831</v>
      </c>
      <c r="K1409" t="s">
        <v>6</v>
      </c>
      <c r="L1409" t="s">
        <v>217</v>
      </c>
    </row>
    <row r="1410" spans="1:12" x14ac:dyDescent="0.35">
      <c r="A1410" t="s">
        <v>8832</v>
      </c>
      <c r="B1410" t="s">
        <v>8833</v>
      </c>
      <c r="C1410" t="s">
        <v>8834</v>
      </c>
      <c r="D1410" t="s">
        <v>8835</v>
      </c>
      <c r="E1410">
        <v>10</v>
      </c>
      <c r="F1410">
        <v>9781728120584</v>
      </c>
      <c r="G1410" t="s">
        <v>8836</v>
      </c>
      <c r="H1410" t="s">
        <v>8837</v>
      </c>
      <c r="I1410">
        <v>2019</v>
      </c>
      <c r="J1410" t="s">
        <v>8838</v>
      </c>
      <c r="K1410" t="s">
        <v>6</v>
      </c>
      <c r="L1410" t="s">
        <v>217</v>
      </c>
    </row>
    <row r="1411" spans="1:12" x14ac:dyDescent="0.35">
      <c r="A1411" t="s">
        <v>8839</v>
      </c>
      <c r="B1411" t="s">
        <v>8840</v>
      </c>
      <c r="C1411" t="s">
        <v>8841</v>
      </c>
      <c r="D1411" t="s">
        <v>8842</v>
      </c>
      <c r="E1411">
        <v>10</v>
      </c>
      <c r="F1411">
        <v>9781908272188</v>
      </c>
      <c r="G1411" t="s">
        <v>452</v>
      </c>
      <c r="H1411" t="s">
        <v>188</v>
      </c>
      <c r="I1411">
        <v>2011</v>
      </c>
      <c r="J1411" t="s">
        <v>8843</v>
      </c>
      <c r="K1411" t="s">
        <v>6</v>
      </c>
      <c r="L1411" t="s">
        <v>162</v>
      </c>
    </row>
    <row r="1412" spans="1:12" x14ac:dyDescent="0.35">
      <c r="A1412" t="s">
        <v>8844</v>
      </c>
      <c r="B1412" t="s">
        <v>8845</v>
      </c>
      <c r="C1412" t="s">
        <v>8846</v>
      </c>
      <c r="D1412" t="s">
        <v>8847</v>
      </c>
      <c r="E1412">
        <v>10</v>
      </c>
      <c r="F1412">
        <v>9789532330977</v>
      </c>
      <c r="G1412" t="s">
        <v>8848</v>
      </c>
      <c r="H1412" t="s">
        <v>8849</v>
      </c>
      <c r="I1412">
        <v>2018</v>
      </c>
      <c r="J1412" t="s">
        <v>8850</v>
      </c>
      <c r="K1412" t="s">
        <v>6</v>
      </c>
      <c r="L1412" t="s">
        <v>473</v>
      </c>
    </row>
    <row r="1413" spans="1:12" x14ac:dyDescent="0.35">
      <c r="A1413" t="s">
        <v>8851</v>
      </c>
      <c r="B1413" t="s">
        <v>8852</v>
      </c>
      <c r="C1413" t="s">
        <v>8853</v>
      </c>
      <c r="D1413" t="s">
        <v>8854</v>
      </c>
      <c r="E1413">
        <v>7</v>
      </c>
      <c r="G1413" t="s">
        <v>4576</v>
      </c>
      <c r="H1413" t="s">
        <v>8855</v>
      </c>
      <c r="I1413">
        <v>2013</v>
      </c>
      <c r="J1413" t="s">
        <v>8856</v>
      </c>
      <c r="K1413" t="s">
        <v>6</v>
      </c>
      <c r="L1413" t="s">
        <v>703</v>
      </c>
    </row>
    <row r="1414" spans="1:12" x14ac:dyDescent="0.35">
      <c r="A1414" t="s">
        <v>8857</v>
      </c>
      <c r="B1414" t="s">
        <v>8858</v>
      </c>
      <c r="C1414" t="s">
        <v>8859</v>
      </c>
      <c r="D1414" t="s">
        <v>8860</v>
      </c>
      <c r="E1414">
        <v>10</v>
      </c>
      <c r="F1414">
        <v>9781728146379</v>
      </c>
      <c r="G1414" t="s">
        <v>388</v>
      </c>
      <c r="H1414" t="s">
        <v>6822</v>
      </c>
      <c r="I1414">
        <v>2019</v>
      </c>
      <c r="J1414" t="s">
        <v>8861</v>
      </c>
      <c r="K1414" t="s">
        <v>6</v>
      </c>
      <c r="L1414" t="s">
        <v>1120</v>
      </c>
    </row>
    <row r="1415" spans="1:12" x14ac:dyDescent="0.35">
      <c r="A1415" t="s">
        <v>8862</v>
      </c>
      <c r="B1415" t="s">
        <v>8863</v>
      </c>
      <c r="C1415" t="s">
        <v>8864</v>
      </c>
      <c r="D1415" t="s">
        <v>8865</v>
      </c>
      <c r="E1415">
        <v>10</v>
      </c>
      <c r="F1415">
        <v>9781912764716</v>
      </c>
      <c r="G1415" t="s">
        <v>3795</v>
      </c>
      <c r="H1415" t="s">
        <v>8866</v>
      </c>
      <c r="I1415">
        <v>2020</v>
      </c>
      <c r="J1415" t="s">
        <v>8867</v>
      </c>
      <c r="K1415" t="s">
        <v>6</v>
      </c>
      <c r="L1415" t="s">
        <v>147</v>
      </c>
    </row>
    <row r="1416" spans="1:12" x14ac:dyDescent="0.35">
      <c r="A1416" t="s">
        <v>8862</v>
      </c>
      <c r="B1416" t="s">
        <v>8868</v>
      </c>
      <c r="C1416" t="s">
        <v>8864</v>
      </c>
      <c r="D1416" t="s">
        <v>8865</v>
      </c>
      <c r="E1416">
        <v>10</v>
      </c>
      <c r="F1416">
        <v>9781912764716</v>
      </c>
      <c r="G1416" t="s">
        <v>452</v>
      </c>
      <c r="H1416" t="s">
        <v>8866</v>
      </c>
      <c r="I1416">
        <v>2020</v>
      </c>
      <c r="J1416" t="s">
        <v>8869</v>
      </c>
      <c r="K1416" t="s">
        <v>6</v>
      </c>
      <c r="L1416" t="s">
        <v>217</v>
      </c>
    </row>
    <row r="1417" spans="1:12" x14ac:dyDescent="0.35">
      <c r="A1417" t="s">
        <v>8870</v>
      </c>
      <c r="B1417" t="s">
        <v>8871</v>
      </c>
      <c r="C1417" t="s">
        <v>6</v>
      </c>
      <c r="D1417" t="s">
        <v>8865</v>
      </c>
      <c r="E1417">
        <v>7</v>
      </c>
      <c r="G1417" t="s">
        <v>8872</v>
      </c>
      <c r="H1417" t="s">
        <v>8873</v>
      </c>
      <c r="I1417">
        <v>2021</v>
      </c>
      <c r="J1417" t="s">
        <v>8874</v>
      </c>
      <c r="K1417" t="s">
        <v>6</v>
      </c>
      <c r="L1417" t="s">
        <v>162</v>
      </c>
    </row>
    <row r="1418" spans="1:12" x14ac:dyDescent="0.35">
      <c r="A1418" t="s">
        <v>8875</v>
      </c>
      <c r="B1418" t="s">
        <v>8876</v>
      </c>
      <c r="C1418" t="s">
        <v>8877</v>
      </c>
      <c r="D1418" t="s">
        <v>8878</v>
      </c>
      <c r="E1418">
        <v>10</v>
      </c>
      <c r="G1418" t="s">
        <v>8879</v>
      </c>
      <c r="H1418" t="s">
        <v>6</v>
      </c>
      <c r="I1418">
        <v>2013</v>
      </c>
      <c r="J1418" t="s">
        <v>8880</v>
      </c>
      <c r="K1418" t="s">
        <v>6</v>
      </c>
      <c r="L1418" t="s">
        <v>147</v>
      </c>
    </row>
    <row r="1419" spans="1:12" x14ac:dyDescent="0.35">
      <c r="A1419" t="s">
        <v>8881</v>
      </c>
      <c r="B1419" t="s">
        <v>8882</v>
      </c>
      <c r="C1419" t="s">
        <v>8883</v>
      </c>
      <c r="D1419" t="s">
        <v>8884</v>
      </c>
      <c r="E1419">
        <v>10</v>
      </c>
      <c r="F1419">
        <v>9789899624733</v>
      </c>
      <c r="G1419" t="s">
        <v>8885</v>
      </c>
      <c r="H1419" t="s">
        <v>6</v>
      </c>
      <c r="I1419">
        <v>2010</v>
      </c>
      <c r="J1419" t="s">
        <v>8886</v>
      </c>
      <c r="K1419" t="s">
        <v>6</v>
      </c>
      <c r="L1419" t="s">
        <v>8887</v>
      </c>
    </row>
    <row r="1420" spans="1:12" x14ac:dyDescent="0.35">
      <c r="A1420" t="s">
        <v>8888</v>
      </c>
      <c r="B1420" t="s">
        <v>8889</v>
      </c>
      <c r="C1420" t="s">
        <v>8890</v>
      </c>
      <c r="D1420" t="s">
        <v>8891</v>
      </c>
      <c r="E1420">
        <v>7</v>
      </c>
      <c r="F1420">
        <v>9783030494346</v>
      </c>
      <c r="G1420" t="s">
        <v>152</v>
      </c>
      <c r="H1420" t="s">
        <v>8892</v>
      </c>
      <c r="I1420">
        <v>2020</v>
      </c>
      <c r="J1420" t="s">
        <v>8893</v>
      </c>
      <c r="K1420" t="s">
        <v>6</v>
      </c>
      <c r="L1420" t="s">
        <v>162</v>
      </c>
    </row>
    <row r="1421" spans="1:12" x14ac:dyDescent="0.35">
      <c r="A1421" t="s">
        <v>8894</v>
      </c>
      <c r="B1421" t="s">
        <v>8895</v>
      </c>
      <c r="C1421" t="s">
        <v>8896</v>
      </c>
      <c r="D1421" t="s">
        <v>8891</v>
      </c>
      <c r="E1421">
        <v>7</v>
      </c>
      <c r="G1421" t="s">
        <v>8897</v>
      </c>
      <c r="H1421" t="s">
        <v>6</v>
      </c>
      <c r="I1421">
        <v>2021</v>
      </c>
      <c r="J1421" t="s">
        <v>8898</v>
      </c>
      <c r="K1421" t="s">
        <v>6</v>
      </c>
      <c r="L1421" t="s">
        <v>162</v>
      </c>
    </row>
    <row r="1422" spans="1:12" x14ac:dyDescent="0.35">
      <c r="A1422" t="s">
        <v>8899</v>
      </c>
      <c r="B1422" t="s">
        <v>8900</v>
      </c>
      <c r="C1422" t="s">
        <v>8901</v>
      </c>
      <c r="D1422" t="s">
        <v>8902</v>
      </c>
      <c r="E1422">
        <v>7</v>
      </c>
      <c r="G1422" t="s">
        <v>647</v>
      </c>
      <c r="H1422" t="s">
        <v>8903</v>
      </c>
      <c r="I1422">
        <v>2018</v>
      </c>
      <c r="J1422" t="s">
        <v>8904</v>
      </c>
      <c r="K1422" t="s">
        <v>6</v>
      </c>
      <c r="L1422" t="s">
        <v>147</v>
      </c>
    </row>
    <row r="1423" spans="1:12" x14ac:dyDescent="0.35">
      <c r="A1423" t="s">
        <v>8905</v>
      </c>
      <c r="B1423" t="s">
        <v>8906</v>
      </c>
      <c r="C1423" t="s">
        <v>8907</v>
      </c>
      <c r="D1423" t="s">
        <v>8908</v>
      </c>
      <c r="E1423">
        <v>7</v>
      </c>
      <c r="G1423" t="s">
        <v>7262</v>
      </c>
      <c r="H1423" t="s">
        <v>8909</v>
      </c>
      <c r="I1423">
        <v>2015</v>
      </c>
      <c r="J1423" t="s">
        <v>8910</v>
      </c>
      <c r="K1423" t="s">
        <v>6</v>
      </c>
      <c r="L1423" t="s">
        <v>147</v>
      </c>
    </row>
    <row r="1424" spans="1:12" x14ac:dyDescent="0.35">
      <c r="A1424" t="s">
        <v>8911</v>
      </c>
      <c r="B1424" t="s">
        <v>8912</v>
      </c>
      <c r="C1424" t="s">
        <v>8913</v>
      </c>
      <c r="D1424" t="s">
        <v>8914</v>
      </c>
      <c r="E1424">
        <v>10</v>
      </c>
      <c r="F1424">
        <v>9781911218098</v>
      </c>
      <c r="G1424" t="s">
        <v>452</v>
      </c>
      <c r="H1424" t="s">
        <v>8915</v>
      </c>
      <c r="I1424">
        <v>2016</v>
      </c>
      <c r="J1424" t="s">
        <v>8916</v>
      </c>
      <c r="K1424" t="s">
        <v>6</v>
      </c>
      <c r="L1424" t="s">
        <v>1120</v>
      </c>
    </row>
    <row r="1425" spans="1:12" x14ac:dyDescent="0.35">
      <c r="A1425" t="s">
        <v>8917</v>
      </c>
      <c r="B1425" t="s">
        <v>8918</v>
      </c>
      <c r="C1425" t="s">
        <v>8919</v>
      </c>
      <c r="D1425" t="s">
        <v>8920</v>
      </c>
      <c r="E1425">
        <v>10</v>
      </c>
      <c r="G1425" t="s">
        <v>1374</v>
      </c>
      <c r="H1425" t="s">
        <v>6</v>
      </c>
      <c r="I1425">
        <v>2015</v>
      </c>
      <c r="J1425" t="s">
        <v>8921</v>
      </c>
      <c r="K1425" t="s">
        <v>6</v>
      </c>
      <c r="L1425" t="s">
        <v>162</v>
      </c>
    </row>
    <row r="1426" spans="1:12" x14ac:dyDescent="0.35">
      <c r="A1426" t="s">
        <v>8922</v>
      </c>
      <c r="B1426" t="s">
        <v>8923</v>
      </c>
      <c r="C1426" t="s">
        <v>8924</v>
      </c>
      <c r="D1426" t="s">
        <v>8925</v>
      </c>
      <c r="E1426">
        <v>10</v>
      </c>
      <c r="G1426" t="s">
        <v>4823</v>
      </c>
      <c r="H1426" t="s">
        <v>8926</v>
      </c>
      <c r="I1426">
        <v>2021</v>
      </c>
      <c r="J1426" t="s">
        <v>8927</v>
      </c>
      <c r="K1426" t="s">
        <v>6</v>
      </c>
      <c r="L1426" t="s">
        <v>162</v>
      </c>
    </row>
    <row r="1427" spans="1:12" x14ac:dyDescent="0.35">
      <c r="A1427" t="s">
        <v>8928</v>
      </c>
      <c r="B1427" t="s">
        <v>8929</v>
      </c>
      <c r="C1427" t="s">
        <v>8930</v>
      </c>
      <c r="D1427" t="s">
        <v>8931</v>
      </c>
      <c r="E1427">
        <v>10</v>
      </c>
      <c r="G1427" t="s">
        <v>1828</v>
      </c>
      <c r="H1427" t="s">
        <v>6</v>
      </c>
      <c r="I1427">
        <v>2009</v>
      </c>
      <c r="J1427" t="s">
        <v>8932</v>
      </c>
      <c r="K1427" t="s">
        <v>6</v>
      </c>
      <c r="L1427" t="s">
        <v>480</v>
      </c>
    </row>
    <row r="1428" spans="1:12" x14ac:dyDescent="0.35">
      <c r="A1428" t="s">
        <v>8933</v>
      </c>
      <c r="B1428" t="s">
        <v>8934</v>
      </c>
      <c r="C1428" t="s">
        <v>8935</v>
      </c>
      <c r="D1428" t="s">
        <v>8936</v>
      </c>
      <c r="E1428">
        <v>7</v>
      </c>
      <c r="G1428" t="s">
        <v>7057</v>
      </c>
      <c r="H1428" t="s">
        <v>8937</v>
      </c>
      <c r="I1428">
        <v>2016</v>
      </c>
      <c r="J1428" t="s">
        <v>8938</v>
      </c>
      <c r="K1428" t="s">
        <v>6</v>
      </c>
      <c r="L1428" t="s">
        <v>695</v>
      </c>
    </row>
    <row r="1429" spans="1:12" x14ac:dyDescent="0.35">
      <c r="A1429" t="s">
        <v>8939</v>
      </c>
      <c r="B1429" t="s">
        <v>8940</v>
      </c>
      <c r="C1429" t="s">
        <v>8941</v>
      </c>
      <c r="D1429" t="s">
        <v>8942</v>
      </c>
      <c r="E1429">
        <v>10</v>
      </c>
      <c r="F1429">
        <v>9781424437573</v>
      </c>
      <c r="G1429" t="s">
        <v>6629</v>
      </c>
      <c r="H1429" t="s">
        <v>8943</v>
      </c>
      <c r="I1429">
        <v>2009</v>
      </c>
      <c r="J1429" t="s">
        <v>8944</v>
      </c>
      <c r="K1429" t="s">
        <v>6</v>
      </c>
      <c r="L1429" t="s">
        <v>480</v>
      </c>
    </row>
    <row r="1430" spans="1:12" x14ac:dyDescent="0.35">
      <c r="A1430" t="s">
        <v>8945</v>
      </c>
      <c r="B1430" t="s">
        <v>8946</v>
      </c>
      <c r="C1430" t="s">
        <v>8947</v>
      </c>
      <c r="D1430" t="s">
        <v>8948</v>
      </c>
      <c r="E1430">
        <v>7</v>
      </c>
      <c r="F1430">
        <v>9783319402154</v>
      </c>
      <c r="G1430" t="s">
        <v>152</v>
      </c>
      <c r="H1430" t="s">
        <v>8949</v>
      </c>
      <c r="I1430">
        <v>2016</v>
      </c>
      <c r="J1430" t="s">
        <v>8950</v>
      </c>
      <c r="K1430" t="s">
        <v>6</v>
      </c>
      <c r="L1430" t="s">
        <v>217</v>
      </c>
    </row>
    <row r="1431" spans="1:12" x14ac:dyDescent="0.35">
      <c r="A1431" t="s">
        <v>8951</v>
      </c>
      <c r="B1431" t="s">
        <v>8952</v>
      </c>
      <c r="C1431" t="s">
        <v>8953</v>
      </c>
      <c r="D1431" t="s">
        <v>8954</v>
      </c>
      <c r="E1431">
        <v>7</v>
      </c>
      <c r="G1431" t="s">
        <v>8955</v>
      </c>
      <c r="H1431" t="s">
        <v>8956</v>
      </c>
      <c r="I1431">
        <v>2012</v>
      </c>
      <c r="J1431" t="s">
        <v>8957</v>
      </c>
      <c r="K1431" t="s">
        <v>6</v>
      </c>
      <c r="L1431" t="s">
        <v>283</v>
      </c>
    </row>
    <row r="1432" spans="1:12" x14ac:dyDescent="0.35">
      <c r="A1432" t="s">
        <v>8958</v>
      </c>
      <c r="B1432" t="s">
        <v>8959</v>
      </c>
      <c r="C1432" t="s">
        <v>8960</v>
      </c>
      <c r="D1432" t="s">
        <v>8961</v>
      </c>
      <c r="E1432">
        <v>7</v>
      </c>
      <c r="G1432" t="s">
        <v>4413</v>
      </c>
      <c r="H1432" t="s">
        <v>8962</v>
      </c>
      <c r="I1432">
        <v>2014</v>
      </c>
      <c r="J1432" t="s">
        <v>8963</v>
      </c>
      <c r="K1432" t="s">
        <v>6</v>
      </c>
      <c r="L1432" t="s">
        <v>217</v>
      </c>
    </row>
    <row r="1433" spans="1:12" x14ac:dyDescent="0.35">
      <c r="A1433" t="s">
        <v>8964</v>
      </c>
      <c r="B1433" t="s">
        <v>8965</v>
      </c>
      <c r="C1433" t="s">
        <v>8966</v>
      </c>
      <c r="D1433" t="s">
        <v>8967</v>
      </c>
      <c r="E1433">
        <v>10</v>
      </c>
      <c r="F1433">
        <v>9781467353113</v>
      </c>
      <c r="G1433" t="s">
        <v>762</v>
      </c>
      <c r="H1433" t="s">
        <v>6</v>
      </c>
      <c r="I1433">
        <v>2013</v>
      </c>
      <c r="J1433" t="s">
        <v>8968</v>
      </c>
      <c r="K1433" t="s">
        <v>6</v>
      </c>
      <c r="L1433" t="s">
        <v>5181</v>
      </c>
    </row>
    <row r="1434" spans="1:12" x14ac:dyDescent="0.35">
      <c r="A1434" t="s">
        <v>8969</v>
      </c>
      <c r="B1434" t="s">
        <v>8970</v>
      </c>
      <c r="C1434" t="s">
        <v>8971</v>
      </c>
      <c r="D1434" t="s">
        <v>8972</v>
      </c>
      <c r="E1434">
        <v>7</v>
      </c>
      <c r="G1434" t="s">
        <v>261</v>
      </c>
      <c r="H1434" t="s">
        <v>8973</v>
      </c>
      <c r="I1434">
        <v>2014</v>
      </c>
      <c r="J1434" t="s">
        <v>8974</v>
      </c>
      <c r="K1434" t="s">
        <v>6</v>
      </c>
      <c r="L1434" t="s">
        <v>217</v>
      </c>
    </row>
    <row r="1435" spans="1:12" x14ac:dyDescent="0.35">
      <c r="A1435" t="s">
        <v>8975</v>
      </c>
      <c r="B1435" t="s">
        <v>8976</v>
      </c>
      <c r="C1435" t="s">
        <v>8977</v>
      </c>
      <c r="D1435" t="s">
        <v>8978</v>
      </c>
      <c r="E1435">
        <v>10</v>
      </c>
      <c r="F1435">
        <v>9789898533883</v>
      </c>
      <c r="G1435" t="s">
        <v>8979</v>
      </c>
      <c r="H1435" t="s">
        <v>8980</v>
      </c>
      <c r="I1435">
        <v>2019</v>
      </c>
      <c r="J1435" t="s">
        <v>8981</v>
      </c>
      <c r="K1435" t="s">
        <v>6</v>
      </c>
      <c r="L1435" t="s">
        <v>162</v>
      </c>
    </row>
    <row r="1436" spans="1:12" x14ac:dyDescent="0.35">
      <c r="A1436" t="s">
        <v>8982</v>
      </c>
      <c r="B1436" t="s">
        <v>8983</v>
      </c>
      <c r="C1436" t="s">
        <v>8984</v>
      </c>
      <c r="D1436" t="s">
        <v>8985</v>
      </c>
      <c r="E1436">
        <v>10</v>
      </c>
      <c r="F1436">
        <v>9781509041398</v>
      </c>
      <c r="G1436" t="s">
        <v>8986</v>
      </c>
      <c r="H1436" t="s">
        <v>6</v>
      </c>
      <c r="I1436">
        <v>2017</v>
      </c>
      <c r="J1436" t="s">
        <v>8987</v>
      </c>
      <c r="K1436" t="s">
        <v>6</v>
      </c>
      <c r="L1436" t="s">
        <v>162</v>
      </c>
    </row>
    <row r="1437" spans="1:12" x14ac:dyDescent="0.35">
      <c r="A1437" t="s">
        <v>8988</v>
      </c>
      <c r="B1437" t="s">
        <v>8989</v>
      </c>
      <c r="C1437" t="s">
        <v>8990</v>
      </c>
      <c r="D1437" t="s">
        <v>8991</v>
      </c>
      <c r="E1437">
        <v>7</v>
      </c>
      <c r="F1437">
        <v>9783642386817</v>
      </c>
      <c r="G1437" t="s">
        <v>152</v>
      </c>
      <c r="H1437" t="s">
        <v>8992</v>
      </c>
      <c r="I1437">
        <v>2013</v>
      </c>
      <c r="J1437" t="s">
        <v>8993</v>
      </c>
      <c r="K1437" t="s">
        <v>6</v>
      </c>
      <c r="L1437" t="s">
        <v>217</v>
      </c>
    </row>
    <row r="1438" spans="1:12" x14ac:dyDescent="0.35">
      <c r="A1438" t="s">
        <v>8994</v>
      </c>
      <c r="B1438" t="s">
        <v>8995</v>
      </c>
      <c r="C1438" t="s">
        <v>8996</v>
      </c>
      <c r="D1438" t="s">
        <v>8997</v>
      </c>
      <c r="E1438">
        <v>10</v>
      </c>
      <c r="F1438">
        <v>9781936338832</v>
      </c>
      <c r="G1438" t="s">
        <v>8998</v>
      </c>
      <c r="H1438" t="s">
        <v>8999</v>
      </c>
      <c r="I1438">
        <v>2013</v>
      </c>
      <c r="J1438" t="s">
        <v>9000</v>
      </c>
      <c r="K1438" t="s">
        <v>6</v>
      </c>
      <c r="L1438" t="s">
        <v>162</v>
      </c>
    </row>
    <row r="1439" spans="1:12" x14ac:dyDescent="0.35">
      <c r="A1439" t="s">
        <v>9001</v>
      </c>
      <c r="B1439" t="s">
        <v>9002</v>
      </c>
      <c r="C1439" t="s">
        <v>9003</v>
      </c>
      <c r="D1439" t="s">
        <v>9004</v>
      </c>
      <c r="E1439">
        <v>7</v>
      </c>
      <c r="F1439">
        <v>9783642199332</v>
      </c>
      <c r="G1439" t="s">
        <v>1801</v>
      </c>
      <c r="H1439" t="s">
        <v>9005</v>
      </c>
      <c r="I1439">
        <v>2011</v>
      </c>
      <c r="J1439" t="s">
        <v>9006</v>
      </c>
      <c r="K1439" t="s">
        <v>6</v>
      </c>
      <c r="L1439" t="s">
        <v>162</v>
      </c>
    </row>
    <row r="1440" spans="1:12" x14ac:dyDescent="0.35">
      <c r="A1440" t="s">
        <v>9007</v>
      </c>
      <c r="B1440" t="s">
        <v>9008</v>
      </c>
      <c r="C1440" t="s">
        <v>9009</v>
      </c>
      <c r="D1440" t="s">
        <v>9010</v>
      </c>
      <c r="E1440">
        <v>10</v>
      </c>
      <c r="F1440">
        <v>9781450372176</v>
      </c>
      <c r="G1440" t="s">
        <v>194</v>
      </c>
      <c r="H1440" t="s">
        <v>6</v>
      </c>
      <c r="I1440">
        <v>2019</v>
      </c>
      <c r="J1440" t="s">
        <v>9011</v>
      </c>
      <c r="K1440" t="s">
        <v>6</v>
      </c>
      <c r="L1440" t="s">
        <v>162</v>
      </c>
    </row>
    <row r="1441" spans="1:12" x14ac:dyDescent="0.35">
      <c r="A1441" t="s">
        <v>9012</v>
      </c>
      <c r="B1441" t="s">
        <v>9013</v>
      </c>
      <c r="C1441" t="s">
        <v>9014</v>
      </c>
      <c r="D1441" t="s">
        <v>9015</v>
      </c>
      <c r="E1441">
        <v>10</v>
      </c>
      <c r="F1441">
        <v>9781450334631</v>
      </c>
      <c r="G1441" t="s">
        <v>308</v>
      </c>
      <c r="H1441" t="s">
        <v>6</v>
      </c>
      <c r="I1441">
        <v>2015</v>
      </c>
      <c r="J1441" t="s">
        <v>9016</v>
      </c>
      <c r="K1441" t="s">
        <v>6</v>
      </c>
      <c r="L1441" t="s">
        <v>480</v>
      </c>
    </row>
    <row r="1442" spans="1:12" x14ac:dyDescent="0.35">
      <c r="A1442" t="s">
        <v>9017</v>
      </c>
      <c r="B1442" t="s">
        <v>9018</v>
      </c>
      <c r="C1442" t="s">
        <v>9019</v>
      </c>
      <c r="D1442" t="s">
        <v>9020</v>
      </c>
      <c r="E1442">
        <v>10</v>
      </c>
      <c r="F1442">
        <v>9781450320306</v>
      </c>
      <c r="G1442" t="s">
        <v>1291</v>
      </c>
      <c r="H1442" t="s">
        <v>9021</v>
      </c>
      <c r="I1442">
        <v>2013</v>
      </c>
      <c r="J1442" t="s">
        <v>9022</v>
      </c>
      <c r="K1442" t="s">
        <v>6</v>
      </c>
      <c r="L1442" t="s">
        <v>1120</v>
      </c>
    </row>
    <row r="1443" spans="1:12" x14ac:dyDescent="0.35">
      <c r="A1443" t="s">
        <v>9023</v>
      </c>
      <c r="B1443" t="s">
        <v>9024</v>
      </c>
      <c r="C1443" t="s">
        <v>9025</v>
      </c>
      <c r="D1443" t="s">
        <v>9026</v>
      </c>
      <c r="E1443">
        <v>10</v>
      </c>
      <c r="F1443">
        <v>9781479929511</v>
      </c>
      <c r="G1443" t="s">
        <v>9027</v>
      </c>
      <c r="H1443" t="s">
        <v>9028</v>
      </c>
      <c r="I1443">
        <v>2014</v>
      </c>
      <c r="J1443" t="s">
        <v>9029</v>
      </c>
      <c r="K1443" t="s">
        <v>6</v>
      </c>
      <c r="L1443" t="s">
        <v>147</v>
      </c>
    </row>
    <row r="1444" spans="1:12" x14ac:dyDescent="0.35">
      <c r="A1444" t="s">
        <v>9030</v>
      </c>
      <c r="B1444" t="s">
        <v>9031</v>
      </c>
      <c r="C1444" t="s">
        <v>9032</v>
      </c>
      <c r="D1444" t="s">
        <v>9033</v>
      </c>
      <c r="E1444">
        <v>10</v>
      </c>
      <c r="G1444" t="s">
        <v>496</v>
      </c>
      <c r="H1444" t="s">
        <v>9034</v>
      </c>
      <c r="I1444">
        <v>2020</v>
      </c>
      <c r="J1444" t="s">
        <v>9035</v>
      </c>
      <c r="K1444" t="s">
        <v>6</v>
      </c>
      <c r="L1444" t="s">
        <v>217</v>
      </c>
    </row>
    <row r="1445" spans="1:12" x14ac:dyDescent="0.35">
      <c r="A1445" t="s">
        <v>9036</v>
      </c>
      <c r="B1445" t="s">
        <v>9037</v>
      </c>
      <c r="C1445" t="s">
        <v>9038</v>
      </c>
      <c r="D1445" t="s">
        <v>9039</v>
      </c>
      <c r="E1445">
        <v>10</v>
      </c>
      <c r="F1445">
        <v>9781509022090</v>
      </c>
      <c r="G1445" t="s">
        <v>1859</v>
      </c>
      <c r="H1445" t="s">
        <v>6</v>
      </c>
      <c r="I1445">
        <v>2016</v>
      </c>
      <c r="J1445" t="s">
        <v>9040</v>
      </c>
      <c r="K1445" t="s">
        <v>6</v>
      </c>
      <c r="L1445" t="s">
        <v>480</v>
      </c>
    </row>
    <row r="1446" spans="1:12" x14ac:dyDescent="0.35">
      <c r="A1446" t="s">
        <v>9041</v>
      </c>
      <c r="B1446" t="s">
        <v>9042</v>
      </c>
      <c r="C1446" t="s">
        <v>9043</v>
      </c>
      <c r="D1446" t="s">
        <v>9044</v>
      </c>
      <c r="E1446">
        <v>7</v>
      </c>
      <c r="G1446" t="s">
        <v>9045</v>
      </c>
      <c r="H1446" t="s">
        <v>9046</v>
      </c>
      <c r="I1446">
        <v>2019</v>
      </c>
      <c r="J1446" t="s">
        <v>9047</v>
      </c>
      <c r="K1446" t="s">
        <v>6</v>
      </c>
      <c r="L1446" t="s">
        <v>217</v>
      </c>
    </row>
    <row r="1447" spans="1:12" x14ac:dyDescent="0.35">
      <c r="A1447" t="s">
        <v>9048</v>
      </c>
      <c r="B1447" t="s">
        <v>9049</v>
      </c>
      <c r="C1447" t="s">
        <v>9050</v>
      </c>
      <c r="D1447" t="s">
        <v>9051</v>
      </c>
      <c r="E1447">
        <v>10</v>
      </c>
      <c r="F1447">
        <v>9788493981471</v>
      </c>
      <c r="G1447" t="s">
        <v>9052</v>
      </c>
      <c r="H1447" t="s">
        <v>6</v>
      </c>
      <c r="I1447">
        <v>2012</v>
      </c>
      <c r="J1447" t="s">
        <v>9053</v>
      </c>
      <c r="K1447" t="s">
        <v>6</v>
      </c>
      <c r="L1447" t="s">
        <v>147</v>
      </c>
    </row>
    <row r="1448" spans="1:12" x14ac:dyDescent="0.35">
      <c r="A1448" t="s">
        <v>9054</v>
      </c>
      <c r="B1448" t="s">
        <v>9055</v>
      </c>
      <c r="C1448" t="s">
        <v>9056</v>
      </c>
      <c r="D1448" t="s">
        <v>9057</v>
      </c>
      <c r="E1448">
        <v>10</v>
      </c>
      <c r="F1448">
        <v>9781450323451</v>
      </c>
      <c r="G1448" t="s">
        <v>308</v>
      </c>
      <c r="H1448" t="s">
        <v>9058</v>
      </c>
      <c r="I1448">
        <v>2013</v>
      </c>
      <c r="J1448" t="s">
        <v>9059</v>
      </c>
      <c r="K1448" t="s">
        <v>6</v>
      </c>
      <c r="L1448" t="s">
        <v>217</v>
      </c>
    </row>
    <row r="1449" spans="1:12" x14ac:dyDescent="0.35">
      <c r="A1449" t="s">
        <v>9060</v>
      </c>
      <c r="B1449" t="s">
        <v>9061</v>
      </c>
      <c r="C1449" t="s">
        <v>9062</v>
      </c>
      <c r="D1449" t="s">
        <v>9063</v>
      </c>
      <c r="E1449">
        <v>7</v>
      </c>
      <c r="G1449" t="s">
        <v>556</v>
      </c>
      <c r="H1449" t="s">
        <v>9064</v>
      </c>
      <c r="I1449">
        <v>2014</v>
      </c>
      <c r="J1449" t="s">
        <v>9065</v>
      </c>
      <c r="K1449" t="s">
        <v>6</v>
      </c>
      <c r="L1449" t="s">
        <v>984</v>
      </c>
    </row>
    <row r="1450" spans="1:12" x14ac:dyDescent="0.35">
      <c r="A1450" t="s">
        <v>9066</v>
      </c>
      <c r="B1450" t="s">
        <v>9067</v>
      </c>
      <c r="C1450" t="s">
        <v>9068</v>
      </c>
      <c r="D1450" t="s">
        <v>9069</v>
      </c>
      <c r="E1450">
        <v>10</v>
      </c>
      <c r="F1450">
        <v>9781479941766</v>
      </c>
      <c r="G1450" t="s">
        <v>9070</v>
      </c>
      <c r="H1450" t="s">
        <v>3695</v>
      </c>
      <c r="I1450">
        <v>2014</v>
      </c>
      <c r="J1450" t="s">
        <v>9071</v>
      </c>
      <c r="K1450" t="s">
        <v>6</v>
      </c>
      <c r="L1450" t="s">
        <v>162</v>
      </c>
    </row>
    <row r="1451" spans="1:12" x14ac:dyDescent="0.35">
      <c r="A1451" t="s">
        <v>9072</v>
      </c>
      <c r="B1451" t="s">
        <v>9073</v>
      </c>
      <c r="C1451" t="s">
        <v>9074</v>
      </c>
      <c r="D1451" t="s">
        <v>9075</v>
      </c>
      <c r="E1451">
        <v>10</v>
      </c>
      <c r="G1451" t="s">
        <v>496</v>
      </c>
      <c r="H1451" t="s">
        <v>9076</v>
      </c>
      <c r="I1451">
        <v>2020</v>
      </c>
      <c r="J1451" t="s">
        <v>9077</v>
      </c>
      <c r="K1451" t="s">
        <v>6</v>
      </c>
      <c r="L1451" t="s">
        <v>162</v>
      </c>
    </row>
    <row r="1452" spans="1:12" x14ac:dyDescent="0.35">
      <c r="A1452" t="s">
        <v>9078</v>
      </c>
      <c r="B1452" t="s">
        <v>9079</v>
      </c>
      <c r="C1452" t="s">
        <v>9080</v>
      </c>
      <c r="D1452" t="s">
        <v>9081</v>
      </c>
      <c r="E1452">
        <v>7</v>
      </c>
      <c r="G1452" t="s">
        <v>542</v>
      </c>
      <c r="H1452" t="s">
        <v>9082</v>
      </c>
      <c r="I1452">
        <v>2021</v>
      </c>
      <c r="J1452" t="s">
        <v>9083</v>
      </c>
      <c r="K1452" t="s">
        <v>6</v>
      </c>
      <c r="L1452" t="s">
        <v>162</v>
      </c>
    </row>
    <row r="1453" spans="1:12" x14ac:dyDescent="0.35">
      <c r="A1453" t="s">
        <v>9084</v>
      </c>
      <c r="B1453" t="s">
        <v>9085</v>
      </c>
      <c r="C1453" t="s">
        <v>9086</v>
      </c>
      <c r="D1453" t="s">
        <v>9087</v>
      </c>
      <c r="E1453">
        <v>7</v>
      </c>
      <c r="F1453">
        <v>9783642124327</v>
      </c>
      <c r="G1453" t="s">
        <v>207</v>
      </c>
      <c r="H1453" t="s">
        <v>9088</v>
      </c>
      <c r="I1453">
        <v>2010</v>
      </c>
      <c r="J1453" t="s">
        <v>9089</v>
      </c>
      <c r="K1453" t="s">
        <v>6</v>
      </c>
      <c r="L1453" t="s">
        <v>283</v>
      </c>
    </row>
    <row r="1454" spans="1:12" x14ac:dyDescent="0.35">
      <c r="A1454" t="s">
        <v>9090</v>
      </c>
      <c r="B1454" t="s">
        <v>9091</v>
      </c>
      <c r="C1454" t="s">
        <v>9092</v>
      </c>
      <c r="D1454" t="s">
        <v>9093</v>
      </c>
      <c r="E1454">
        <v>7</v>
      </c>
      <c r="G1454" t="s">
        <v>9094</v>
      </c>
      <c r="H1454" t="s">
        <v>9095</v>
      </c>
      <c r="I1454">
        <v>2019</v>
      </c>
      <c r="J1454" t="s">
        <v>9096</v>
      </c>
      <c r="K1454" t="s">
        <v>6</v>
      </c>
      <c r="L1454" t="s">
        <v>283</v>
      </c>
    </row>
    <row r="1455" spans="1:12" x14ac:dyDescent="0.35">
      <c r="A1455" t="s">
        <v>9097</v>
      </c>
      <c r="B1455" t="s">
        <v>9098</v>
      </c>
      <c r="C1455" t="s">
        <v>9099</v>
      </c>
      <c r="D1455" t="s">
        <v>9100</v>
      </c>
      <c r="E1455">
        <v>10</v>
      </c>
      <c r="F1455">
        <v>9781911218999</v>
      </c>
      <c r="G1455" t="s">
        <v>452</v>
      </c>
      <c r="H1455" t="s">
        <v>9101</v>
      </c>
      <c r="I1455">
        <v>2018</v>
      </c>
      <c r="J1455" t="s">
        <v>9102</v>
      </c>
      <c r="K1455" t="s">
        <v>6</v>
      </c>
      <c r="L1455" t="s">
        <v>283</v>
      </c>
    </row>
    <row r="1456" spans="1:12" x14ac:dyDescent="0.35">
      <c r="A1456" t="s">
        <v>9103</v>
      </c>
      <c r="B1456" t="s">
        <v>9104</v>
      </c>
      <c r="C1456" t="s">
        <v>9105</v>
      </c>
      <c r="D1456" t="s">
        <v>9106</v>
      </c>
      <c r="E1456">
        <v>10</v>
      </c>
      <c r="F1456">
        <v>9781450356244</v>
      </c>
      <c r="G1456" t="s">
        <v>8378</v>
      </c>
      <c r="H1456" t="s">
        <v>9107</v>
      </c>
      <c r="I1456">
        <v>2018</v>
      </c>
      <c r="J1456" t="s">
        <v>9108</v>
      </c>
      <c r="K1456" t="s">
        <v>6</v>
      </c>
      <c r="L1456" t="s">
        <v>147</v>
      </c>
    </row>
    <row r="1457" spans="1:12" x14ac:dyDescent="0.35">
      <c r="A1457" t="s">
        <v>9109</v>
      </c>
      <c r="B1457" t="s">
        <v>9110</v>
      </c>
      <c r="C1457" t="s">
        <v>9111</v>
      </c>
      <c r="D1457" t="s">
        <v>9112</v>
      </c>
      <c r="E1457">
        <v>10</v>
      </c>
      <c r="F1457">
        <v>9789077381588</v>
      </c>
      <c r="G1457" t="s">
        <v>5358</v>
      </c>
      <c r="H1457" t="s">
        <v>9113</v>
      </c>
      <c r="I1457">
        <v>2010</v>
      </c>
      <c r="J1457" t="s">
        <v>9114</v>
      </c>
      <c r="K1457" t="s">
        <v>6</v>
      </c>
      <c r="L1457" t="s">
        <v>217</v>
      </c>
    </row>
    <row r="1458" spans="1:12" x14ac:dyDescent="0.35">
      <c r="A1458" t="s">
        <v>9115</v>
      </c>
      <c r="B1458" t="s">
        <v>9116</v>
      </c>
      <c r="C1458" t="s">
        <v>9117</v>
      </c>
      <c r="D1458" t="s">
        <v>9118</v>
      </c>
      <c r="E1458">
        <v>10</v>
      </c>
      <c r="F1458">
        <v>9780769535913</v>
      </c>
      <c r="G1458" t="s">
        <v>9119</v>
      </c>
      <c r="H1458" t="s">
        <v>9120</v>
      </c>
      <c r="I1458">
        <v>2009</v>
      </c>
      <c r="J1458" t="s">
        <v>9121</v>
      </c>
      <c r="K1458" t="s">
        <v>6</v>
      </c>
      <c r="L1458" t="s">
        <v>147</v>
      </c>
    </row>
    <row r="1459" spans="1:12" x14ac:dyDescent="0.35">
      <c r="A1459" t="s">
        <v>9122</v>
      </c>
      <c r="B1459" t="s">
        <v>9123</v>
      </c>
      <c r="C1459" t="s">
        <v>9124</v>
      </c>
      <c r="D1459" t="s">
        <v>9125</v>
      </c>
      <c r="E1459">
        <v>7</v>
      </c>
      <c r="G1459" t="s">
        <v>9126</v>
      </c>
      <c r="H1459" t="s">
        <v>9127</v>
      </c>
      <c r="I1459">
        <v>2019</v>
      </c>
      <c r="J1459" t="s">
        <v>9128</v>
      </c>
      <c r="K1459" t="s">
        <v>6</v>
      </c>
      <c r="L1459" t="s">
        <v>162</v>
      </c>
    </row>
    <row r="1460" spans="1:12" x14ac:dyDescent="0.35">
      <c r="A1460" t="s">
        <v>9129</v>
      </c>
      <c r="B1460" t="s">
        <v>9130</v>
      </c>
      <c r="C1460" t="s">
        <v>9131</v>
      </c>
      <c r="D1460" t="s">
        <v>9132</v>
      </c>
      <c r="E1460">
        <v>7</v>
      </c>
      <c r="G1460" t="s">
        <v>1117</v>
      </c>
      <c r="H1460" t="s">
        <v>9133</v>
      </c>
      <c r="I1460">
        <v>2020</v>
      </c>
      <c r="J1460" t="s">
        <v>9134</v>
      </c>
      <c r="K1460" t="s">
        <v>6</v>
      </c>
      <c r="L1460" t="s">
        <v>162</v>
      </c>
    </row>
    <row r="1461" spans="1:12" x14ac:dyDescent="0.35">
      <c r="A1461" t="s">
        <v>9135</v>
      </c>
      <c r="B1461" t="s">
        <v>9136</v>
      </c>
      <c r="C1461" t="s">
        <v>6</v>
      </c>
      <c r="D1461" t="s">
        <v>9137</v>
      </c>
      <c r="E1461">
        <v>7</v>
      </c>
      <c r="G1461" t="s">
        <v>5864</v>
      </c>
      <c r="H1461" t="s">
        <v>9138</v>
      </c>
      <c r="I1461">
        <v>2017</v>
      </c>
      <c r="J1461" t="s">
        <v>9139</v>
      </c>
      <c r="K1461" t="s">
        <v>6</v>
      </c>
      <c r="L1461" t="s">
        <v>703</v>
      </c>
    </row>
    <row r="1462" spans="1:12" x14ac:dyDescent="0.35">
      <c r="A1462" t="s">
        <v>9140</v>
      </c>
      <c r="B1462" t="s">
        <v>9141</v>
      </c>
      <c r="C1462" t="s">
        <v>9142</v>
      </c>
      <c r="D1462" t="s">
        <v>9143</v>
      </c>
      <c r="E1462">
        <v>7</v>
      </c>
      <c r="G1462" t="s">
        <v>9144</v>
      </c>
      <c r="H1462" t="s">
        <v>9145</v>
      </c>
      <c r="I1462">
        <v>2011</v>
      </c>
      <c r="J1462" t="s">
        <v>9146</v>
      </c>
      <c r="K1462" t="s">
        <v>6</v>
      </c>
      <c r="L1462" t="s">
        <v>9147</v>
      </c>
    </row>
    <row r="1463" spans="1:12" x14ac:dyDescent="0.35">
      <c r="A1463" t="s">
        <v>9148</v>
      </c>
      <c r="B1463" t="s">
        <v>9149</v>
      </c>
      <c r="C1463" t="s">
        <v>9150</v>
      </c>
      <c r="D1463" t="s">
        <v>9151</v>
      </c>
      <c r="E1463">
        <v>10</v>
      </c>
      <c r="F1463">
        <v>9781450307949</v>
      </c>
      <c r="G1463" t="s">
        <v>9152</v>
      </c>
      <c r="H1463" t="s">
        <v>9153</v>
      </c>
      <c r="I1463">
        <v>2011</v>
      </c>
      <c r="J1463" t="s">
        <v>9154</v>
      </c>
      <c r="K1463" t="s">
        <v>6</v>
      </c>
      <c r="L1463" t="s">
        <v>162</v>
      </c>
    </row>
    <row r="1464" spans="1:12" x14ac:dyDescent="0.35">
      <c r="A1464" t="s">
        <v>9155</v>
      </c>
      <c r="B1464" t="s">
        <v>9156</v>
      </c>
      <c r="C1464" t="s">
        <v>9157</v>
      </c>
      <c r="D1464" t="s">
        <v>9158</v>
      </c>
      <c r="E1464">
        <v>10</v>
      </c>
      <c r="F1464">
        <v>9781612844671</v>
      </c>
      <c r="G1464" t="s">
        <v>1374</v>
      </c>
      <c r="H1464" t="s">
        <v>6</v>
      </c>
      <c r="I1464">
        <v>2011</v>
      </c>
      <c r="J1464" t="s">
        <v>9159</v>
      </c>
      <c r="K1464" t="s">
        <v>6</v>
      </c>
      <c r="L1464" t="s">
        <v>703</v>
      </c>
    </row>
    <row r="1465" spans="1:12" x14ac:dyDescent="0.35">
      <c r="A1465" t="s">
        <v>9160</v>
      </c>
      <c r="B1465" t="s">
        <v>9161</v>
      </c>
      <c r="C1465" t="s">
        <v>9162</v>
      </c>
      <c r="D1465" t="s">
        <v>9163</v>
      </c>
      <c r="E1465">
        <v>7</v>
      </c>
      <c r="F1465">
        <v>9783642234552</v>
      </c>
      <c r="G1465" t="s">
        <v>152</v>
      </c>
      <c r="H1465" t="s">
        <v>9164</v>
      </c>
      <c r="I1465">
        <v>2011</v>
      </c>
      <c r="J1465" t="s">
        <v>9165</v>
      </c>
      <c r="K1465" t="s">
        <v>6</v>
      </c>
      <c r="L1465" t="s">
        <v>480</v>
      </c>
    </row>
    <row r="1466" spans="1:12" x14ac:dyDescent="0.35">
      <c r="A1466" t="s">
        <v>9166</v>
      </c>
      <c r="B1466" t="s">
        <v>9167</v>
      </c>
      <c r="C1466" t="s">
        <v>9168</v>
      </c>
      <c r="D1466" t="s">
        <v>9169</v>
      </c>
      <c r="E1466">
        <v>10</v>
      </c>
      <c r="F1466">
        <v>9781457714504</v>
      </c>
      <c r="G1466" t="s">
        <v>1057</v>
      </c>
      <c r="H1466" t="s">
        <v>9170</v>
      </c>
      <c r="I1466">
        <v>2011</v>
      </c>
      <c r="J1466" t="s">
        <v>9171</v>
      </c>
      <c r="K1466" t="s">
        <v>6</v>
      </c>
      <c r="L1466" t="s">
        <v>703</v>
      </c>
    </row>
    <row r="1467" spans="1:12" x14ac:dyDescent="0.35">
      <c r="A1467" t="s">
        <v>9172</v>
      </c>
      <c r="B1467" t="s">
        <v>9173</v>
      </c>
      <c r="C1467" t="s">
        <v>9174</v>
      </c>
      <c r="D1467" t="s">
        <v>9175</v>
      </c>
      <c r="E1467">
        <v>7</v>
      </c>
      <c r="G1467" t="s">
        <v>9176</v>
      </c>
      <c r="H1467" t="s">
        <v>9177</v>
      </c>
      <c r="I1467">
        <v>2013</v>
      </c>
      <c r="J1467" t="s">
        <v>9178</v>
      </c>
      <c r="K1467" t="s">
        <v>6</v>
      </c>
      <c r="L1467" t="s">
        <v>256</v>
      </c>
    </row>
    <row r="1468" spans="1:12" x14ac:dyDescent="0.35">
      <c r="A1468" t="s">
        <v>9179</v>
      </c>
      <c r="B1468" t="s">
        <v>9180</v>
      </c>
      <c r="C1468" t="s">
        <v>9181</v>
      </c>
      <c r="D1468" t="s">
        <v>9182</v>
      </c>
      <c r="E1468">
        <v>10</v>
      </c>
      <c r="F1468">
        <v>9781450328807</v>
      </c>
      <c r="G1468" t="s">
        <v>308</v>
      </c>
      <c r="H1468" t="s">
        <v>6</v>
      </c>
      <c r="I1468">
        <v>2014</v>
      </c>
      <c r="J1468" t="s">
        <v>9183</v>
      </c>
      <c r="K1468" t="s">
        <v>6</v>
      </c>
      <c r="L1468" t="s">
        <v>323</v>
      </c>
    </row>
    <row r="1469" spans="1:12" x14ac:dyDescent="0.35">
      <c r="A1469" t="s">
        <v>9184</v>
      </c>
      <c r="B1469" t="s">
        <v>9185</v>
      </c>
      <c r="C1469" t="s">
        <v>9186</v>
      </c>
      <c r="D1469" t="s">
        <v>9187</v>
      </c>
      <c r="E1469">
        <v>10</v>
      </c>
      <c r="F1469">
        <v>9781450338523</v>
      </c>
      <c r="G1469" t="s">
        <v>308</v>
      </c>
      <c r="H1469" t="s">
        <v>6</v>
      </c>
      <c r="I1469">
        <v>2015</v>
      </c>
      <c r="J1469" t="s">
        <v>9188</v>
      </c>
      <c r="K1469" t="s">
        <v>6</v>
      </c>
      <c r="L1469" t="s">
        <v>217</v>
      </c>
    </row>
    <row r="1470" spans="1:12" x14ac:dyDescent="0.35">
      <c r="A1470" t="s">
        <v>9189</v>
      </c>
      <c r="B1470" t="s">
        <v>9190</v>
      </c>
      <c r="C1470" t="s">
        <v>9191</v>
      </c>
      <c r="D1470" t="s">
        <v>9192</v>
      </c>
      <c r="E1470">
        <v>10</v>
      </c>
      <c r="F1470">
        <v>9781450352963</v>
      </c>
      <c r="G1470" t="s">
        <v>308</v>
      </c>
      <c r="H1470" t="s">
        <v>1285</v>
      </c>
      <c r="I1470">
        <v>2017</v>
      </c>
      <c r="J1470" t="s">
        <v>9193</v>
      </c>
      <c r="K1470" t="s">
        <v>6</v>
      </c>
      <c r="L1470" t="s">
        <v>217</v>
      </c>
    </row>
    <row r="1471" spans="1:12" x14ac:dyDescent="0.35">
      <c r="A1471" t="s">
        <v>9194</v>
      </c>
      <c r="B1471" t="s">
        <v>9195</v>
      </c>
      <c r="C1471" t="s">
        <v>9196</v>
      </c>
      <c r="D1471" t="s">
        <v>9197</v>
      </c>
      <c r="E1471">
        <v>7</v>
      </c>
      <c r="G1471" t="s">
        <v>9198</v>
      </c>
      <c r="H1471" t="s">
        <v>9199</v>
      </c>
      <c r="I1471">
        <v>2019</v>
      </c>
      <c r="J1471" t="s">
        <v>9200</v>
      </c>
      <c r="K1471" t="s">
        <v>6</v>
      </c>
      <c r="L1471" t="s">
        <v>703</v>
      </c>
    </row>
    <row r="1472" spans="1:12" x14ac:dyDescent="0.35">
      <c r="A1472" t="s">
        <v>9201</v>
      </c>
      <c r="B1472" t="s">
        <v>9202</v>
      </c>
      <c r="C1472" t="s">
        <v>9203</v>
      </c>
      <c r="D1472" t="s">
        <v>9204</v>
      </c>
      <c r="E1472">
        <v>10</v>
      </c>
      <c r="F1472">
        <v>9789532330984</v>
      </c>
      <c r="G1472" t="s">
        <v>9205</v>
      </c>
      <c r="H1472" t="s">
        <v>9206</v>
      </c>
      <c r="I1472">
        <v>2019</v>
      </c>
      <c r="J1472" t="s">
        <v>9207</v>
      </c>
      <c r="K1472" t="s">
        <v>6</v>
      </c>
      <c r="L1472" t="s">
        <v>162</v>
      </c>
    </row>
    <row r="1473" spans="1:12" x14ac:dyDescent="0.35">
      <c r="A1473" t="s">
        <v>9208</v>
      </c>
      <c r="B1473" t="s">
        <v>9209</v>
      </c>
      <c r="C1473" t="s">
        <v>9210</v>
      </c>
      <c r="D1473" t="s">
        <v>9211</v>
      </c>
      <c r="E1473">
        <v>7</v>
      </c>
      <c r="F1473">
        <v>9783319600444</v>
      </c>
      <c r="G1473" t="s">
        <v>152</v>
      </c>
      <c r="H1473" t="s">
        <v>9212</v>
      </c>
      <c r="I1473">
        <v>2017</v>
      </c>
      <c r="J1473" t="s">
        <v>9213</v>
      </c>
      <c r="K1473" t="s">
        <v>6</v>
      </c>
      <c r="L1473" t="s">
        <v>217</v>
      </c>
    </row>
    <row r="1474" spans="1:12" x14ac:dyDescent="0.35">
      <c r="A1474" t="s">
        <v>9214</v>
      </c>
      <c r="B1474" t="s">
        <v>9215</v>
      </c>
      <c r="C1474" t="s">
        <v>9216</v>
      </c>
      <c r="D1474" t="s">
        <v>9211</v>
      </c>
      <c r="E1474">
        <v>7</v>
      </c>
      <c r="F1474">
        <v>9783319591469</v>
      </c>
      <c r="G1474" t="s">
        <v>152</v>
      </c>
      <c r="H1474" t="s">
        <v>9217</v>
      </c>
      <c r="I1474">
        <v>2017</v>
      </c>
      <c r="J1474" t="s">
        <v>9218</v>
      </c>
      <c r="K1474" t="s">
        <v>6</v>
      </c>
      <c r="L1474" t="s">
        <v>147</v>
      </c>
    </row>
    <row r="1475" spans="1:12" x14ac:dyDescent="0.35">
      <c r="A1475" t="s">
        <v>9219</v>
      </c>
      <c r="B1475" t="s">
        <v>9220</v>
      </c>
      <c r="C1475" t="s">
        <v>9221</v>
      </c>
      <c r="D1475" t="s">
        <v>9211</v>
      </c>
      <c r="E1475">
        <v>7</v>
      </c>
      <c r="G1475" t="s">
        <v>369</v>
      </c>
      <c r="H1475" t="s">
        <v>9222</v>
      </c>
      <c r="I1475">
        <v>2019</v>
      </c>
      <c r="J1475" t="s">
        <v>9223</v>
      </c>
      <c r="K1475" t="s">
        <v>6</v>
      </c>
      <c r="L1475" t="s">
        <v>480</v>
      </c>
    </row>
    <row r="1476" spans="1:12" x14ac:dyDescent="0.35">
      <c r="A1476" t="s">
        <v>9224</v>
      </c>
      <c r="B1476" t="s">
        <v>9225</v>
      </c>
      <c r="C1476" t="s">
        <v>9226</v>
      </c>
      <c r="D1476" t="s">
        <v>9227</v>
      </c>
      <c r="E1476">
        <v>10</v>
      </c>
      <c r="F1476">
        <v>9781467374286</v>
      </c>
      <c r="G1476" t="s">
        <v>9228</v>
      </c>
      <c r="H1476" t="s">
        <v>6</v>
      </c>
      <c r="I1476">
        <v>2015</v>
      </c>
      <c r="J1476" t="s">
        <v>9229</v>
      </c>
      <c r="K1476" t="s">
        <v>6</v>
      </c>
      <c r="L1476" t="s">
        <v>283</v>
      </c>
    </row>
    <row r="1477" spans="1:12" x14ac:dyDescent="0.35">
      <c r="A1477" t="s">
        <v>9230</v>
      </c>
      <c r="B1477" t="s">
        <v>9231</v>
      </c>
      <c r="C1477" t="s">
        <v>9232</v>
      </c>
      <c r="D1477" t="s">
        <v>9233</v>
      </c>
      <c r="E1477">
        <v>7</v>
      </c>
      <c r="F1477">
        <v>9783030324292</v>
      </c>
      <c r="G1477" t="s">
        <v>152</v>
      </c>
      <c r="H1477" t="s">
        <v>9234</v>
      </c>
      <c r="I1477">
        <v>2019</v>
      </c>
      <c r="J1477" t="s">
        <v>9235</v>
      </c>
      <c r="K1477" t="s">
        <v>6</v>
      </c>
      <c r="L1477" t="s">
        <v>162</v>
      </c>
    </row>
    <row r="1478" spans="1:12" x14ac:dyDescent="0.35">
      <c r="A1478" t="s">
        <v>9236</v>
      </c>
      <c r="B1478" t="s">
        <v>9237</v>
      </c>
      <c r="C1478" t="s">
        <v>9238</v>
      </c>
      <c r="D1478" t="s">
        <v>9239</v>
      </c>
      <c r="E1478">
        <v>10</v>
      </c>
      <c r="F1478">
        <v>9781509048342</v>
      </c>
      <c r="G1478" t="s">
        <v>9240</v>
      </c>
      <c r="H1478" t="s">
        <v>6</v>
      </c>
      <c r="I1478">
        <v>2017</v>
      </c>
      <c r="J1478" t="s">
        <v>9241</v>
      </c>
      <c r="K1478" t="s">
        <v>6</v>
      </c>
      <c r="L1478" t="s">
        <v>703</v>
      </c>
    </row>
    <row r="1479" spans="1:12" x14ac:dyDescent="0.35">
      <c r="A1479" t="s">
        <v>9242</v>
      </c>
      <c r="B1479" t="s">
        <v>9243</v>
      </c>
      <c r="C1479" t="s">
        <v>9244</v>
      </c>
      <c r="D1479" t="s">
        <v>9245</v>
      </c>
      <c r="E1479">
        <v>7</v>
      </c>
      <c r="G1479" t="s">
        <v>152</v>
      </c>
      <c r="H1479" t="s">
        <v>3893</v>
      </c>
      <c r="I1479">
        <v>2009</v>
      </c>
      <c r="J1479" t="s">
        <v>9246</v>
      </c>
      <c r="K1479" t="s">
        <v>6</v>
      </c>
      <c r="L1479" t="s">
        <v>162</v>
      </c>
    </row>
    <row r="1480" spans="1:12" x14ac:dyDescent="0.35">
      <c r="A1480" t="s">
        <v>9247</v>
      </c>
      <c r="B1480" t="s">
        <v>9248</v>
      </c>
      <c r="C1480" t="s">
        <v>9249</v>
      </c>
      <c r="D1480" t="s">
        <v>9250</v>
      </c>
      <c r="E1480">
        <v>10</v>
      </c>
      <c r="F1480">
        <v>9781467362634</v>
      </c>
      <c r="G1480" t="s">
        <v>349</v>
      </c>
      <c r="H1480" t="s">
        <v>9251</v>
      </c>
      <c r="I1480">
        <v>2013</v>
      </c>
      <c r="J1480" t="s">
        <v>9252</v>
      </c>
      <c r="K1480" t="s">
        <v>6</v>
      </c>
      <c r="L1480" t="s">
        <v>217</v>
      </c>
    </row>
    <row r="1481" spans="1:12" x14ac:dyDescent="0.35">
      <c r="A1481" t="s">
        <v>9253</v>
      </c>
      <c r="B1481" t="s">
        <v>9254</v>
      </c>
      <c r="C1481" t="s">
        <v>9255</v>
      </c>
      <c r="D1481" t="s">
        <v>9256</v>
      </c>
      <c r="E1481">
        <v>10</v>
      </c>
      <c r="F1481">
        <v>9781467311199</v>
      </c>
      <c r="G1481" t="s">
        <v>2305</v>
      </c>
      <c r="H1481" t="s">
        <v>9257</v>
      </c>
      <c r="I1481">
        <v>2012</v>
      </c>
      <c r="J1481" t="s">
        <v>9258</v>
      </c>
      <c r="K1481" t="s">
        <v>6</v>
      </c>
      <c r="L1481" t="s">
        <v>695</v>
      </c>
    </row>
    <row r="1482" spans="1:12" x14ac:dyDescent="0.35">
      <c r="A1482" t="s">
        <v>9259</v>
      </c>
      <c r="B1482" t="s">
        <v>9260</v>
      </c>
      <c r="C1482" t="s">
        <v>9261</v>
      </c>
      <c r="D1482" t="s">
        <v>9262</v>
      </c>
      <c r="E1482">
        <v>10</v>
      </c>
      <c r="F1482">
        <v>9781450368193</v>
      </c>
      <c r="G1482" t="s">
        <v>1310</v>
      </c>
      <c r="H1482" t="s">
        <v>6</v>
      </c>
      <c r="I1482">
        <v>2020</v>
      </c>
      <c r="J1482" t="s">
        <v>9263</v>
      </c>
      <c r="K1482" t="s">
        <v>6</v>
      </c>
      <c r="L1482" t="s">
        <v>162</v>
      </c>
    </row>
    <row r="1483" spans="1:12" x14ac:dyDescent="0.35">
      <c r="A1483" t="s">
        <v>9264</v>
      </c>
      <c r="B1483" t="s">
        <v>9265</v>
      </c>
      <c r="C1483" t="s">
        <v>9266</v>
      </c>
      <c r="D1483" t="s">
        <v>9267</v>
      </c>
      <c r="E1483">
        <v>10</v>
      </c>
      <c r="F1483">
        <v>9781450354356</v>
      </c>
      <c r="G1483" t="s">
        <v>308</v>
      </c>
      <c r="H1483" t="s">
        <v>2992</v>
      </c>
      <c r="I1483">
        <v>2017</v>
      </c>
      <c r="J1483" t="s">
        <v>9268</v>
      </c>
      <c r="K1483" t="s">
        <v>6</v>
      </c>
      <c r="L1483" t="s">
        <v>1120</v>
      </c>
    </row>
    <row r="1484" spans="1:12" x14ac:dyDescent="0.35">
      <c r="A1484" t="s">
        <v>9269</v>
      </c>
      <c r="B1484" t="s">
        <v>9270</v>
      </c>
      <c r="C1484" t="s">
        <v>9271</v>
      </c>
      <c r="D1484" t="s">
        <v>9272</v>
      </c>
      <c r="E1484">
        <v>7</v>
      </c>
      <c r="F1484">
        <v>9783030508951</v>
      </c>
      <c r="G1484" t="s">
        <v>207</v>
      </c>
      <c r="H1484" t="s">
        <v>9273</v>
      </c>
      <c r="I1484">
        <v>2020</v>
      </c>
      <c r="J1484" t="s">
        <v>9274</v>
      </c>
      <c r="K1484" t="s">
        <v>6</v>
      </c>
      <c r="L1484" t="s">
        <v>162</v>
      </c>
    </row>
    <row r="1485" spans="1:12" x14ac:dyDescent="0.35">
      <c r="A1485" t="s">
        <v>9275</v>
      </c>
      <c r="B1485" t="s">
        <v>9276</v>
      </c>
      <c r="C1485" t="s">
        <v>9277</v>
      </c>
      <c r="D1485" t="s">
        <v>9278</v>
      </c>
      <c r="E1485">
        <v>7</v>
      </c>
      <c r="F1485">
        <v>9783030395117</v>
      </c>
      <c r="G1485" t="s">
        <v>207</v>
      </c>
      <c r="H1485" t="s">
        <v>9279</v>
      </c>
      <c r="I1485">
        <v>2020</v>
      </c>
      <c r="J1485" t="s">
        <v>9280</v>
      </c>
      <c r="K1485" t="s">
        <v>6</v>
      </c>
      <c r="L1485" t="s">
        <v>1120</v>
      </c>
    </row>
    <row r="1486" spans="1:12" x14ac:dyDescent="0.35">
      <c r="A1486" t="s">
        <v>9281</v>
      </c>
      <c r="B1486" t="s">
        <v>9282</v>
      </c>
      <c r="C1486" t="s">
        <v>9283</v>
      </c>
      <c r="D1486" t="s">
        <v>9284</v>
      </c>
      <c r="E1486">
        <v>7</v>
      </c>
      <c r="G1486" t="s">
        <v>6141</v>
      </c>
      <c r="H1486" t="s">
        <v>9285</v>
      </c>
      <c r="I1486">
        <v>2021</v>
      </c>
      <c r="J1486" t="s">
        <v>9286</v>
      </c>
      <c r="K1486" t="s">
        <v>6</v>
      </c>
      <c r="L1486" t="s">
        <v>147</v>
      </c>
    </row>
    <row r="1487" spans="1:12" x14ac:dyDescent="0.35">
      <c r="A1487" t="s">
        <v>9287</v>
      </c>
      <c r="B1487" t="s">
        <v>9288</v>
      </c>
      <c r="C1487" t="s">
        <v>9289</v>
      </c>
      <c r="D1487" t="s">
        <v>9290</v>
      </c>
      <c r="E1487">
        <v>10</v>
      </c>
      <c r="F1487">
        <v>9781538680728</v>
      </c>
      <c r="G1487" t="s">
        <v>9291</v>
      </c>
      <c r="H1487" t="s">
        <v>9292</v>
      </c>
      <c r="I1487">
        <v>2019</v>
      </c>
      <c r="J1487" t="s">
        <v>9293</v>
      </c>
      <c r="K1487" t="s">
        <v>6</v>
      </c>
      <c r="L1487" t="s">
        <v>217</v>
      </c>
    </row>
    <row r="1488" spans="1:12" x14ac:dyDescent="0.35">
      <c r="A1488" t="s">
        <v>9294</v>
      </c>
      <c r="B1488" t="s">
        <v>9295</v>
      </c>
      <c r="C1488" t="s">
        <v>9296</v>
      </c>
      <c r="D1488" t="s">
        <v>9297</v>
      </c>
      <c r="E1488">
        <v>10</v>
      </c>
      <c r="F1488">
        <v>9781450324823</v>
      </c>
      <c r="G1488" t="s">
        <v>308</v>
      </c>
      <c r="H1488" t="s">
        <v>9298</v>
      </c>
      <c r="I1488">
        <v>2013</v>
      </c>
      <c r="J1488" t="s">
        <v>9299</v>
      </c>
      <c r="K1488" t="s">
        <v>6</v>
      </c>
      <c r="L1488" t="s">
        <v>217</v>
      </c>
    </row>
    <row r="1489" spans="1:12" x14ac:dyDescent="0.35">
      <c r="A1489" t="s">
        <v>9300</v>
      </c>
      <c r="B1489" t="s">
        <v>9301</v>
      </c>
      <c r="C1489" t="s">
        <v>9302</v>
      </c>
      <c r="D1489" t="s">
        <v>9303</v>
      </c>
      <c r="E1489">
        <v>10</v>
      </c>
      <c r="F1489">
        <v>9781728101255</v>
      </c>
      <c r="G1489" t="s">
        <v>5346</v>
      </c>
      <c r="H1489" t="s">
        <v>6</v>
      </c>
      <c r="I1489">
        <v>2019</v>
      </c>
      <c r="J1489" t="s">
        <v>9304</v>
      </c>
      <c r="K1489" t="s">
        <v>6</v>
      </c>
      <c r="L1489" t="s">
        <v>162</v>
      </c>
    </row>
    <row r="1490" spans="1:12" x14ac:dyDescent="0.35">
      <c r="A1490" t="s">
        <v>9305</v>
      </c>
      <c r="B1490" t="s">
        <v>9306</v>
      </c>
      <c r="C1490" t="s">
        <v>9307</v>
      </c>
      <c r="D1490" t="s">
        <v>9308</v>
      </c>
      <c r="E1490">
        <v>10</v>
      </c>
      <c r="F1490">
        <v>9781450385626</v>
      </c>
      <c r="G1490" t="s">
        <v>2208</v>
      </c>
      <c r="H1490" t="s">
        <v>9309</v>
      </c>
      <c r="I1490">
        <v>2021</v>
      </c>
      <c r="J1490" t="s">
        <v>9310</v>
      </c>
      <c r="K1490" t="s">
        <v>6</v>
      </c>
      <c r="L1490" t="s">
        <v>162</v>
      </c>
    </row>
    <row r="1491" spans="1:12" x14ac:dyDescent="0.35">
      <c r="A1491" t="s">
        <v>9311</v>
      </c>
      <c r="B1491" t="s">
        <v>9312</v>
      </c>
      <c r="C1491" t="s">
        <v>9313</v>
      </c>
      <c r="D1491" t="s">
        <v>9314</v>
      </c>
      <c r="E1491">
        <v>7</v>
      </c>
      <c r="G1491" t="s">
        <v>152</v>
      </c>
      <c r="H1491" t="s">
        <v>9315</v>
      </c>
      <c r="I1491">
        <v>2009</v>
      </c>
      <c r="J1491" t="s">
        <v>9316</v>
      </c>
      <c r="K1491" t="s">
        <v>6</v>
      </c>
      <c r="L1491" t="s">
        <v>5441</v>
      </c>
    </row>
    <row r="1492" spans="1:12" x14ac:dyDescent="0.35">
      <c r="A1492" t="s">
        <v>9317</v>
      </c>
      <c r="B1492" t="s">
        <v>9318</v>
      </c>
      <c r="C1492" t="s">
        <v>9319</v>
      </c>
      <c r="D1492" t="s">
        <v>9320</v>
      </c>
      <c r="E1492">
        <v>10</v>
      </c>
      <c r="F1492">
        <v>9781848822054</v>
      </c>
      <c r="G1492" t="s">
        <v>9321</v>
      </c>
      <c r="H1492" t="s">
        <v>5639</v>
      </c>
      <c r="I1492">
        <v>2009</v>
      </c>
      <c r="J1492" t="s">
        <v>9322</v>
      </c>
      <c r="K1492" t="s">
        <v>6</v>
      </c>
      <c r="L1492" t="s">
        <v>155</v>
      </c>
    </row>
    <row r="1493" spans="1:12" x14ac:dyDescent="0.35">
      <c r="A1493" t="s">
        <v>9323</v>
      </c>
      <c r="B1493" t="s">
        <v>9324</v>
      </c>
      <c r="C1493" t="s">
        <v>9325</v>
      </c>
      <c r="D1493" t="s">
        <v>9326</v>
      </c>
      <c r="E1493">
        <v>7</v>
      </c>
      <c r="G1493" t="s">
        <v>152</v>
      </c>
      <c r="H1493" t="s">
        <v>9327</v>
      </c>
      <c r="I1493">
        <v>2010</v>
      </c>
      <c r="J1493" t="s">
        <v>9328</v>
      </c>
      <c r="K1493" t="s">
        <v>6</v>
      </c>
      <c r="L1493" t="s">
        <v>323</v>
      </c>
    </row>
    <row r="1494" spans="1:12" x14ac:dyDescent="0.35">
      <c r="A1494" t="s">
        <v>9329</v>
      </c>
      <c r="B1494" t="s">
        <v>9330</v>
      </c>
      <c r="C1494" t="s">
        <v>9331</v>
      </c>
      <c r="D1494" t="s">
        <v>9332</v>
      </c>
      <c r="E1494">
        <v>7</v>
      </c>
      <c r="G1494" t="s">
        <v>1415</v>
      </c>
      <c r="H1494" t="s">
        <v>9333</v>
      </c>
      <c r="I1494">
        <v>2012</v>
      </c>
      <c r="J1494" t="s">
        <v>9334</v>
      </c>
      <c r="K1494" t="s">
        <v>6</v>
      </c>
      <c r="L1494" t="s">
        <v>9335</v>
      </c>
    </row>
    <row r="1495" spans="1:12" x14ac:dyDescent="0.35">
      <c r="A1495" t="s">
        <v>9336</v>
      </c>
      <c r="B1495" t="s">
        <v>9337</v>
      </c>
      <c r="C1495" t="s">
        <v>9338</v>
      </c>
      <c r="D1495" t="s">
        <v>9339</v>
      </c>
      <c r="E1495">
        <v>7</v>
      </c>
      <c r="G1495" t="s">
        <v>1510</v>
      </c>
      <c r="H1495" t="s">
        <v>8089</v>
      </c>
      <c r="I1495">
        <v>2014</v>
      </c>
      <c r="J1495" t="s">
        <v>9340</v>
      </c>
      <c r="K1495" t="s">
        <v>6</v>
      </c>
      <c r="L1495" t="s">
        <v>402</v>
      </c>
    </row>
    <row r="1496" spans="1:12" x14ac:dyDescent="0.35">
      <c r="A1496" t="s">
        <v>9341</v>
      </c>
      <c r="B1496" t="s">
        <v>9342</v>
      </c>
      <c r="C1496" t="s">
        <v>9343</v>
      </c>
      <c r="D1496" t="s">
        <v>9344</v>
      </c>
      <c r="E1496">
        <v>7</v>
      </c>
      <c r="F1496">
        <v>9783319074399</v>
      </c>
      <c r="G1496" t="s">
        <v>152</v>
      </c>
      <c r="H1496" t="s">
        <v>9345</v>
      </c>
      <c r="I1496">
        <v>2014</v>
      </c>
      <c r="J1496" t="s">
        <v>9346</v>
      </c>
      <c r="K1496" t="s">
        <v>6</v>
      </c>
      <c r="L1496" t="s">
        <v>283</v>
      </c>
    </row>
    <row r="1497" spans="1:12" x14ac:dyDescent="0.35">
      <c r="A1497" t="s">
        <v>9347</v>
      </c>
      <c r="B1497" t="s">
        <v>9348</v>
      </c>
      <c r="C1497" t="s">
        <v>9349</v>
      </c>
      <c r="D1497" t="s">
        <v>9350</v>
      </c>
      <c r="E1497">
        <v>7</v>
      </c>
      <c r="F1497">
        <v>9783319206837</v>
      </c>
      <c r="G1497" t="s">
        <v>152</v>
      </c>
      <c r="H1497" t="s">
        <v>9351</v>
      </c>
      <c r="I1497">
        <v>2015</v>
      </c>
      <c r="J1497" t="s">
        <v>9352</v>
      </c>
      <c r="K1497" t="s">
        <v>6</v>
      </c>
      <c r="L1497" t="s">
        <v>256</v>
      </c>
    </row>
    <row r="1498" spans="1:12" x14ac:dyDescent="0.35">
      <c r="A1498" t="s">
        <v>9353</v>
      </c>
      <c r="B1498" t="s">
        <v>9354</v>
      </c>
      <c r="C1498" t="s">
        <v>9355</v>
      </c>
      <c r="D1498" t="s">
        <v>9356</v>
      </c>
      <c r="E1498">
        <v>10</v>
      </c>
      <c r="F1498">
        <v>9781467394642</v>
      </c>
      <c r="G1498" t="s">
        <v>9357</v>
      </c>
      <c r="H1498" t="s">
        <v>9358</v>
      </c>
      <c r="I1498">
        <v>2015</v>
      </c>
      <c r="J1498" t="s">
        <v>9359</v>
      </c>
      <c r="K1498" t="s">
        <v>6</v>
      </c>
      <c r="L1498" t="s">
        <v>703</v>
      </c>
    </row>
    <row r="1499" spans="1:12" x14ac:dyDescent="0.35">
      <c r="A1499" t="s">
        <v>9360</v>
      </c>
      <c r="B1499" t="s">
        <v>9361</v>
      </c>
      <c r="C1499" t="s">
        <v>9362</v>
      </c>
      <c r="D1499" t="s">
        <v>9363</v>
      </c>
      <c r="E1499">
        <v>7</v>
      </c>
      <c r="F1499">
        <v>9783030235123</v>
      </c>
      <c r="G1499" t="s">
        <v>7815</v>
      </c>
      <c r="H1499" t="s">
        <v>9364</v>
      </c>
      <c r="I1499">
        <v>2019</v>
      </c>
      <c r="J1499" t="s">
        <v>9365</v>
      </c>
      <c r="K1499" t="s">
        <v>6</v>
      </c>
      <c r="L1499" t="s">
        <v>162</v>
      </c>
    </row>
    <row r="1500" spans="1:12" x14ac:dyDescent="0.35">
      <c r="A1500" t="s">
        <v>9366</v>
      </c>
      <c r="B1500" t="s">
        <v>9367</v>
      </c>
      <c r="C1500" t="s">
        <v>9368</v>
      </c>
      <c r="D1500" t="s">
        <v>9369</v>
      </c>
      <c r="E1500">
        <v>7</v>
      </c>
      <c r="F1500">
        <v>9783030734251</v>
      </c>
      <c r="G1500" t="s">
        <v>3009</v>
      </c>
      <c r="H1500" t="s">
        <v>9370</v>
      </c>
      <c r="I1500">
        <v>2021</v>
      </c>
      <c r="J1500" t="s">
        <v>9371</v>
      </c>
      <c r="K1500" t="s">
        <v>6</v>
      </c>
      <c r="L1500" t="s">
        <v>162</v>
      </c>
    </row>
    <row r="1501" spans="1:12" x14ac:dyDescent="0.35">
      <c r="A1501" t="s">
        <v>9372</v>
      </c>
      <c r="B1501" t="s">
        <v>9373</v>
      </c>
      <c r="C1501" t="s">
        <v>9374</v>
      </c>
      <c r="D1501" t="s">
        <v>9375</v>
      </c>
      <c r="E1501">
        <v>7</v>
      </c>
      <c r="F1501">
        <v>9783030348625</v>
      </c>
      <c r="G1501" t="s">
        <v>3009</v>
      </c>
      <c r="H1501" t="s">
        <v>6098</v>
      </c>
      <c r="I1501">
        <v>2019</v>
      </c>
      <c r="J1501" t="s">
        <v>9376</v>
      </c>
      <c r="K1501" t="s">
        <v>6</v>
      </c>
      <c r="L1501" t="s">
        <v>162</v>
      </c>
    </row>
    <row r="1502" spans="1:12" x14ac:dyDescent="0.35">
      <c r="A1502" t="s">
        <v>9377</v>
      </c>
      <c r="B1502" t="s">
        <v>9378</v>
      </c>
      <c r="C1502" t="s">
        <v>9379</v>
      </c>
      <c r="D1502" t="s">
        <v>9380</v>
      </c>
      <c r="E1502">
        <v>10</v>
      </c>
      <c r="F1502">
        <v>9781467374521</v>
      </c>
      <c r="G1502" t="s">
        <v>3763</v>
      </c>
      <c r="H1502" t="s">
        <v>6</v>
      </c>
      <c r="I1502">
        <v>2016</v>
      </c>
      <c r="J1502" t="s">
        <v>9381</v>
      </c>
      <c r="K1502" t="s">
        <v>6</v>
      </c>
      <c r="L1502" t="s">
        <v>162</v>
      </c>
    </row>
    <row r="1503" spans="1:12" x14ac:dyDescent="0.35">
      <c r="A1503" t="s">
        <v>9382</v>
      </c>
      <c r="B1503" t="s">
        <v>9383</v>
      </c>
      <c r="C1503" t="s">
        <v>9384</v>
      </c>
      <c r="D1503" t="s">
        <v>9385</v>
      </c>
      <c r="E1503">
        <v>10</v>
      </c>
      <c r="F1503">
        <v>9789898533814</v>
      </c>
      <c r="G1503" t="s">
        <v>9386</v>
      </c>
      <c r="H1503" t="s">
        <v>9387</v>
      </c>
      <c r="I1503">
        <v>2018</v>
      </c>
      <c r="J1503" t="s">
        <v>9388</v>
      </c>
      <c r="K1503" t="s">
        <v>6</v>
      </c>
      <c r="L1503" t="s">
        <v>217</v>
      </c>
    </row>
    <row r="1504" spans="1:12" x14ac:dyDescent="0.35">
      <c r="A1504" t="s">
        <v>9389</v>
      </c>
      <c r="B1504" t="s">
        <v>9390</v>
      </c>
      <c r="C1504" t="s">
        <v>9391</v>
      </c>
      <c r="D1504" t="s">
        <v>9392</v>
      </c>
      <c r="E1504">
        <v>10</v>
      </c>
      <c r="F1504">
        <v>9781538611739</v>
      </c>
      <c r="G1504" t="s">
        <v>1374</v>
      </c>
      <c r="H1504" t="s">
        <v>6</v>
      </c>
      <c r="I1504">
        <v>2019</v>
      </c>
      <c r="J1504" t="s">
        <v>9393</v>
      </c>
      <c r="K1504" t="s">
        <v>6</v>
      </c>
      <c r="L1504" t="s">
        <v>162</v>
      </c>
    </row>
    <row r="1505" spans="1:12" x14ac:dyDescent="0.35">
      <c r="A1505" t="s">
        <v>9394</v>
      </c>
      <c r="B1505" t="s">
        <v>9395</v>
      </c>
      <c r="C1505" t="s">
        <v>6</v>
      </c>
      <c r="D1505" t="s">
        <v>9396</v>
      </c>
      <c r="E1505">
        <v>7</v>
      </c>
      <c r="G1505" t="s">
        <v>9397</v>
      </c>
      <c r="H1505" t="s">
        <v>6</v>
      </c>
      <c r="I1505">
        <v>2019</v>
      </c>
      <c r="J1505" t="s">
        <v>9398</v>
      </c>
      <c r="K1505" t="s">
        <v>6</v>
      </c>
      <c r="L1505" t="s">
        <v>283</v>
      </c>
    </row>
    <row r="1506" spans="1:12" x14ac:dyDescent="0.35">
      <c r="A1506" t="s">
        <v>9399</v>
      </c>
      <c r="B1506" t="s">
        <v>9400</v>
      </c>
      <c r="C1506" t="s">
        <v>9401</v>
      </c>
      <c r="D1506" t="s">
        <v>9402</v>
      </c>
      <c r="E1506">
        <v>10</v>
      </c>
      <c r="F1506">
        <v>9781538677698</v>
      </c>
      <c r="G1506" t="s">
        <v>388</v>
      </c>
      <c r="H1506" t="s">
        <v>9403</v>
      </c>
      <c r="I1506">
        <v>2019</v>
      </c>
      <c r="J1506" t="s">
        <v>9404</v>
      </c>
      <c r="K1506" t="s">
        <v>6</v>
      </c>
      <c r="L1506" t="s">
        <v>162</v>
      </c>
    </row>
    <row r="1507" spans="1:12" x14ac:dyDescent="0.35">
      <c r="A1507" t="s">
        <v>9405</v>
      </c>
      <c r="B1507" t="s">
        <v>9406</v>
      </c>
      <c r="C1507" t="s">
        <v>9407</v>
      </c>
      <c r="D1507" t="s">
        <v>9408</v>
      </c>
      <c r="E1507">
        <v>7</v>
      </c>
      <c r="G1507" t="s">
        <v>2920</v>
      </c>
      <c r="H1507" t="s">
        <v>9409</v>
      </c>
      <c r="I1507">
        <v>2018</v>
      </c>
      <c r="J1507" t="s">
        <v>9410</v>
      </c>
      <c r="K1507" t="s">
        <v>6</v>
      </c>
      <c r="L1507" t="s">
        <v>217</v>
      </c>
    </row>
    <row r="1508" spans="1:12" x14ac:dyDescent="0.35">
      <c r="A1508" t="s">
        <v>9411</v>
      </c>
      <c r="B1508" t="s">
        <v>9412</v>
      </c>
      <c r="C1508" t="s">
        <v>9413</v>
      </c>
      <c r="D1508" t="s">
        <v>9414</v>
      </c>
      <c r="E1508">
        <v>10</v>
      </c>
      <c r="F1508">
        <v>9781450358231</v>
      </c>
      <c r="G1508" t="s">
        <v>9415</v>
      </c>
      <c r="H1508" t="s">
        <v>6</v>
      </c>
      <c r="I1508">
        <v>2018</v>
      </c>
      <c r="J1508" t="s">
        <v>9416</v>
      </c>
      <c r="K1508" t="s">
        <v>6</v>
      </c>
      <c r="L1508" t="s">
        <v>1120</v>
      </c>
    </row>
    <row r="1509" spans="1:12" x14ac:dyDescent="0.35">
      <c r="A1509" t="s">
        <v>9417</v>
      </c>
      <c r="B1509" t="s">
        <v>9418</v>
      </c>
      <c r="C1509" t="s">
        <v>9419</v>
      </c>
      <c r="D1509" t="s">
        <v>9420</v>
      </c>
      <c r="E1509">
        <v>7</v>
      </c>
      <c r="F1509">
        <v>9783319549774</v>
      </c>
      <c r="G1509" t="s">
        <v>207</v>
      </c>
      <c r="H1509" t="s">
        <v>9421</v>
      </c>
      <c r="I1509">
        <v>2018</v>
      </c>
      <c r="J1509" t="s">
        <v>9422</v>
      </c>
      <c r="K1509" t="s">
        <v>6</v>
      </c>
      <c r="L1509" t="s">
        <v>155</v>
      </c>
    </row>
    <row r="1510" spans="1:12" x14ac:dyDescent="0.35">
      <c r="A1510" t="s">
        <v>9423</v>
      </c>
      <c r="B1510" t="s">
        <v>9424</v>
      </c>
      <c r="C1510" t="s">
        <v>9425</v>
      </c>
      <c r="D1510" t="s">
        <v>9426</v>
      </c>
      <c r="E1510">
        <v>7</v>
      </c>
      <c r="G1510" t="s">
        <v>1724</v>
      </c>
      <c r="H1510" t="s">
        <v>6</v>
      </c>
      <c r="I1510">
        <v>2019</v>
      </c>
      <c r="J1510" t="s">
        <v>9427</v>
      </c>
      <c r="K1510" t="s">
        <v>6</v>
      </c>
      <c r="L1510" t="s">
        <v>155</v>
      </c>
    </row>
    <row r="1511" spans="1:12" x14ac:dyDescent="0.35">
      <c r="A1511" t="s">
        <v>9428</v>
      </c>
      <c r="B1511" t="s">
        <v>9429</v>
      </c>
      <c r="C1511" t="s">
        <v>9430</v>
      </c>
      <c r="D1511" t="s">
        <v>9431</v>
      </c>
      <c r="E1511">
        <v>10</v>
      </c>
      <c r="F1511">
        <v>9789897583797</v>
      </c>
      <c r="G1511" t="s">
        <v>1445</v>
      </c>
      <c r="H1511" t="s">
        <v>9432</v>
      </c>
      <c r="I1511">
        <v>2019</v>
      </c>
      <c r="J1511" t="s">
        <v>9433</v>
      </c>
      <c r="K1511" t="s">
        <v>6</v>
      </c>
      <c r="L1511" t="s">
        <v>162</v>
      </c>
    </row>
    <row r="1512" spans="1:12" x14ac:dyDescent="0.35">
      <c r="A1512" t="s">
        <v>9434</v>
      </c>
      <c r="B1512" t="s">
        <v>9435</v>
      </c>
      <c r="C1512" t="s">
        <v>9436</v>
      </c>
      <c r="D1512" t="s">
        <v>9437</v>
      </c>
      <c r="E1512">
        <v>10</v>
      </c>
      <c r="F1512">
        <v>9781424473120</v>
      </c>
      <c r="G1512" t="s">
        <v>9438</v>
      </c>
      <c r="H1512" t="s">
        <v>9439</v>
      </c>
      <c r="I1512">
        <v>2010</v>
      </c>
      <c r="J1512" t="s">
        <v>9440</v>
      </c>
      <c r="K1512" t="s">
        <v>6</v>
      </c>
      <c r="L1512" t="s">
        <v>1120</v>
      </c>
    </row>
    <row r="1513" spans="1:12" x14ac:dyDescent="0.35">
      <c r="A1513" t="s">
        <v>9441</v>
      </c>
      <c r="B1513" t="s">
        <v>9442</v>
      </c>
      <c r="C1513" t="s">
        <v>9443</v>
      </c>
      <c r="D1513" t="s">
        <v>9444</v>
      </c>
      <c r="E1513">
        <v>10</v>
      </c>
      <c r="F1513">
        <v>9781538692738</v>
      </c>
      <c r="G1513" t="s">
        <v>9445</v>
      </c>
      <c r="H1513" t="s">
        <v>9446</v>
      </c>
      <c r="I1513">
        <v>2019</v>
      </c>
      <c r="J1513" t="s">
        <v>9447</v>
      </c>
      <c r="K1513" t="s">
        <v>6</v>
      </c>
      <c r="L1513" t="s">
        <v>162</v>
      </c>
    </row>
    <row r="1514" spans="1:12" x14ac:dyDescent="0.35">
      <c r="A1514" t="s">
        <v>9448</v>
      </c>
      <c r="B1514" t="s">
        <v>9449</v>
      </c>
      <c r="C1514" t="s">
        <v>9450</v>
      </c>
      <c r="D1514" t="s">
        <v>9451</v>
      </c>
      <c r="E1514">
        <v>10</v>
      </c>
      <c r="F1514">
        <v>9781450388078</v>
      </c>
      <c r="G1514" t="s">
        <v>194</v>
      </c>
      <c r="H1514" t="s">
        <v>6</v>
      </c>
      <c r="I1514">
        <v>2020</v>
      </c>
      <c r="J1514" t="s">
        <v>9452</v>
      </c>
      <c r="K1514" t="s">
        <v>6</v>
      </c>
      <c r="L1514" t="s">
        <v>162</v>
      </c>
    </row>
    <row r="1515" spans="1:12" x14ac:dyDescent="0.35">
      <c r="A1515" t="s">
        <v>9453</v>
      </c>
      <c r="B1515" t="s">
        <v>9454</v>
      </c>
      <c r="C1515" t="s">
        <v>9455</v>
      </c>
      <c r="D1515" t="s">
        <v>9456</v>
      </c>
      <c r="E1515">
        <v>10</v>
      </c>
      <c r="F1515">
        <v>9780769539638</v>
      </c>
      <c r="G1515" t="s">
        <v>9457</v>
      </c>
      <c r="H1515" t="s">
        <v>9458</v>
      </c>
      <c r="I1515">
        <v>2009</v>
      </c>
      <c r="J1515" t="s">
        <v>9459</v>
      </c>
      <c r="K1515" t="s">
        <v>6</v>
      </c>
      <c r="L1515" t="s">
        <v>176</v>
      </c>
    </row>
    <row r="1516" spans="1:12" x14ac:dyDescent="0.35">
      <c r="A1516" t="s">
        <v>9460</v>
      </c>
      <c r="B1516" t="s">
        <v>9461</v>
      </c>
      <c r="C1516" t="s">
        <v>9462</v>
      </c>
      <c r="D1516" t="s">
        <v>9463</v>
      </c>
      <c r="E1516">
        <v>7</v>
      </c>
      <c r="F1516">
        <v>9783642335419</v>
      </c>
      <c r="G1516" t="s">
        <v>152</v>
      </c>
      <c r="H1516" t="s">
        <v>9464</v>
      </c>
      <c r="I1516">
        <v>2012</v>
      </c>
      <c r="J1516" t="s">
        <v>9465</v>
      </c>
      <c r="K1516" t="s">
        <v>6</v>
      </c>
      <c r="L1516" t="s">
        <v>283</v>
      </c>
    </row>
    <row r="1517" spans="1:12" x14ac:dyDescent="0.35">
      <c r="A1517" t="s">
        <v>9466</v>
      </c>
      <c r="B1517" t="s">
        <v>9467</v>
      </c>
      <c r="C1517" t="s">
        <v>9468</v>
      </c>
      <c r="D1517" t="s">
        <v>9469</v>
      </c>
      <c r="E1517">
        <v>10</v>
      </c>
      <c r="F1517">
        <v>9781538677698</v>
      </c>
      <c r="G1517" t="s">
        <v>388</v>
      </c>
      <c r="H1517" t="s">
        <v>9470</v>
      </c>
      <c r="I1517">
        <v>2019</v>
      </c>
      <c r="J1517" t="s">
        <v>9471</v>
      </c>
      <c r="K1517" t="s">
        <v>6</v>
      </c>
      <c r="L1517" t="s">
        <v>162</v>
      </c>
    </row>
    <row r="1518" spans="1:12" x14ac:dyDescent="0.35">
      <c r="A1518" t="s">
        <v>9472</v>
      </c>
      <c r="B1518" t="s">
        <v>9473</v>
      </c>
      <c r="C1518" t="s">
        <v>9474</v>
      </c>
      <c r="D1518" t="s">
        <v>9475</v>
      </c>
      <c r="E1518">
        <v>10</v>
      </c>
      <c r="F1518">
        <v>9781538677698</v>
      </c>
      <c r="G1518" t="s">
        <v>388</v>
      </c>
      <c r="H1518" t="s">
        <v>9476</v>
      </c>
      <c r="I1518">
        <v>2019</v>
      </c>
      <c r="J1518" t="s">
        <v>9477</v>
      </c>
      <c r="K1518" t="s">
        <v>6</v>
      </c>
      <c r="L1518" t="s">
        <v>217</v>
      </c>
    </row>
    <row r="1519" spans="1:12" x14ac:dyDescent="0.35">
      <c r="A1519" t="s">
        <v>9478</v>
      </c>
      <c r="B1519" t="s">
        <v>9479</v>
      </c>
      <c r="C1519" t="s">
        <v>9480</v>
      </c>
      <c r="D1519" t="s">
        <v>9481</v>
      </c>
      <c r="E1519">
        <v>10</v>
      </c>
      <c r="F1519">
        <v>9781450376518</v>
      </c>
      <c r="G1519" t="s">
        <v>194</v>
      </c>
      <c r="H1519" t="s">
        <v>9482</v>
      </c>
      <c r="I1519">
        <v>2019</v>
      </c>
      <c r="J1519" t="s">
        <v>9483</v>
      </c>
      <c r="K1519" t="s">
        <v>6</v>
      </c>
      <c r="L1519" t="s">
        <v>147</v>
      </c>
    </row>
    <row r="1520" spans="1:12" x14ac:dyDescent="0.35">
      <c r="A1520" t="s">
        <v>9484</v>
      </c>
      <c r="B1520" t="s">
        <v>9485</v>
      </c>
      <c r="C1520" t="s">
        <v>9486</v>
      </c>
      <c r="D1520" t="s">
        <v>9487</v>
      </c>
      <c r="E1520">
        <v>10</v>
      </c>
      <c r="F1520">
        <v>9781450300643</v>
      </c>
      <c r="G1520" t="s">
        <v>4344</v>
      </c>
      <c r="H1520" t="s">
        <v>6</v>
      </c>
      <c r="I1520">
        <v>2010</v>
      </c>
      <c r="J1520" t="s">
        <v>9488</v>
      </c>
      <c r="K1520" t="s">
        <v>6</v>
      </c>
      <c r="L1520" t="s">
        <v>217</v>
      </c>
    </row>
    <row r="1521" spans="1:12" x14ac:dyDescent="0.35">
      <c r="A1521" t="s">
        <v>9489</v>
      </c>
      <c r="B1521" t="s">
        <v>9490</v>
      </c>
      <c r="C1521" t="s">
        <v>9491</v>
      </c>
      <c r="D1521" t="s">
        <v>9492</v>
      </c>
      <c r="E1521">
        <v>10</v>
      </c>
      <c r="F1521">
        <v>9781450306867</v>
      </c>
      <c r="G1521" t="s">
        <v>4344</v>
      </c>
      <c r="H1521" t="s">
        <v>9493</v>
      </c>
      <c r="I1521">
        <v>2011</v>
      </c>
      <c r="J1521" t="s">
        <v>9494</v>
      </c>
      <c r="K1521" t="s">
        <v>6</v>
      </c>
      <c r="L1521" t="s">
        <v>162</v>
      </c>
    </row>
    <row r="1522" spans="1:12" x14ac:dyDescent="0.35">
      <c r="A1522" t="s">
        <v>9495</v>
      </c>
      <c r="B1522" t="s">
        <v>9496</v>
      </c>
      <c r="C1522" t="s">
        <v>9497</v>
      </c>
      <c r="D1522" t="s">
        <v>9498</v>
      </c>
      <c r="E1522">
        <v>10</v>
      </c>
      <c r="F1522">
        <v>9781450353199</v>
      </c>
      <c r="G1522" t="s">
        <v>308</v>
      </c>
      <c r="H1522" t="s">
        <v>6</v>
      </c>
      <c r="I1522">
        <v>2017</v>
      </c>
      <c r="J1522" t="s">
        <v>9499</v>
      </c>
      <c r="K1522" t="s">
        <v>6</v>
      </c>
      <c r="L1522" t="s">
        <v>573</v>
      </c>
    </row>
    <row r="1523" spans="1:12" x14ac:dyDescent="0.35">
      <c r="A1523" t="s">
        <v>9500</v>
      </c>
      <c r="B1523" t="s">
        <v>9501</v>
      </c>
      <c r="C1523" t="s">
        <v>9502</v>
      </c>
      <c r="D1523" t="s">
        <v>9503</v>
      </c>
      <c r="E1523">
        <v>10</v>
      </c>
      <c r="F1523">
        <v>9781450365710</v>
      </c>
      <c r="G1523" t="s">
        <v>308</v>
      </c>
      <c r="H1523" t="s">
        <v>6</v>
      </c>
      <c r="I1523">
        <v>2018</v>
      </c>
      <c r="J1523" t="s">
        <v>9504</v>
      </c>
      <c r="K1523" t="s">
        <v>6</v>
      </c>
      <c r="L1523" t="s">
        <v>217</v>
      </c>
    </row>
    <row r="1524" spans="1:12" x14ac:dyDescent="0.35">
      <c r="A1524" t="s">
        <v>9505</v>
      </c>
      <c r="B1524" t="s">
        <v>9506</v>
      </c>
      <c r="C1524" t="s">
        <v>9507</v>
      </c>
      <c r="D1524" t="s">
        <v>9503</v>
      </c>
      <c r="E1524">
        <v>10</v>
      </c>
      <c r="F1524">
        <v>9781450372176</v>
      </c>
      <c r="G1524" t="s">
        <v>194</v>
      </c>
      <c r="H1524" t="s">
        <v>6</v>
      </c>
      <c r="I1524">
        <v>2019</v>
      </c>
      <c r="J1524" t="s">
        <v>9508</v>
      </c>
      <c r="K1524" t="s">
        <v>6</v>
      </c>
      <c r="L1524" t="s">
        <v>162</v>
      </c>
    </row>
    <row r="1525" spans="1:12" x14ac:dyDescent="0.35">
      <c r="A1525" t="s">
        <v>9509</v>
      </c>
      <c r="B1525" t="s">
        <v>9510</v>
      </c>
      <c r="C1525" t="s">
        <v>9511</v>
      </c>
      <c r="D1525" t="s">
        <v>9512</v>
      </c>
      <c r="E1525">
        <v>10</v>
      </c>
      <c r="F1525">
        <v>9781450388078</v>
      </c>
      <c r="G1525" t="s">
        <v>194</v>
      </c>
      <c r="H1525" t="s">
        <v>6</v>
      </c>
      <c r="I1525">
        <v>2020</v>
      </c>
      <c r="J1525" t="s">
        <v>9513</v>
      </c>
      <c r="K1525" t="s">
        <v>6</v>
      </c>
      <c r="L1525" t="s">
        <v>162</v>
      </c>
    </row>
    <row r="1526" spans="1:12" x14ac:dyDescent="0.35">
      <c r="A1526" t="s">
        <v>9514</v>
      </c>
      <c r="B1526" t="s">
        <v>9515</v>
      </c>
      <c r="C1526" t="s">
        <v>9516</v>
      </c>
      <c r="D1526" t="s">
        <v>9517</v>
      </c>
      <c r="E1526">
        <v>10</v>
      </c>
      <c r="F1526">
        <v>9781538684481</v>
      </c>
      <c r="G1526" t="s">
        <v>9518</v>
      </c>
      <c r="H1526" t="s">
        <v>9519</v>
      </c>
      <c r="I1526">
        <v>2019</v>
      </c>
      <c r="J1526" t="s">
        <v>9520</v>
      </c>
      <c r="K1526" t="s">
        <v>6</v>
      </c>
      <c r="L1526" t="s">
        <v>1120</v>
      </c>
    </row>
    <row r="1527" spans="1:12" x14ac:dyDescent="0.35">
      <c r="A1527" t="s">
        <v>9521</v>
      </c>
      <c r="B1527" t="s">
        <v>9522</v>
      </c>
      <c r="C1527" t="s">
        <v>9523</v>
      </c>
      <c r="D1527" t="s">
        <v>9524</v>
      </c>
      <c r="E1527">
        <v>7</v>
      </c>
      <c r="F1527">
        <v>9783319213828</v>
      </c>
      <c r="G1527" t="s">
        <v>866</v>
      </c>
      <c r="H1527" t="s">
        <v>9525</v>
      </c>
      <c r="I1527">
        <v>2015</v>
      </c>
      <c r="J1527" t="s">
        <v>9526</v>
      </c>
      <c r="K1527" t="s">
        <v>6</v>
      </c>
      <c r="L1527" t="s">
        <v>147</v>
      </c>
    </row>
    <row r="1528" spans="1:12" x14ac:dyDescent="0.35">
      <c r="A1528" t="s">
        <v>9527</v>
      </c>
      <c r="B1528" t="s">
        <v>9528</v>
      </c>
      <c r="C1528" t="s">
        <v>9529</v>
      </c>
      <c r="D1528" t="s">
        <v>9530</v>
      </c>
      <c r="E1528">
        <v>10</v>
      </c>
      <c r="F1528">
        <v>9781450303873</v>
      </c>
      <c r="G1528" t="s">
        <v>9531</v>
      </c>
      <c r="H1528" t="s">
        <v>9532</v>
      </c>
      <c r="I1528">
        <v>2010</v>
      </c>
      <c r="J1528" t="s">
        <v>9533</v>
      </c>
      <c r="K1528" t="s">
        <v>6</v>
      </c>
      <c r="L1528" t="s">
        <v>695</v>
      </c>
    </row>
    <row r="1529" spans="1:12" x14ac:dyDescent="0.35">
      <c r="A1529" t="s">
        <v>9534</v>
      </c>
      <c r="B1529" t="s">
        <v>9535</v>
      </c>
      <c r="C1529" t="s">
        <v>6</v>
      </c>
      <c r="D1529" t="s">
        <v>9536</v>
      </c>
      <c r="E1529">
        <v>7</v>
      </c>
      <c r="G1529" t="s">
        <v>9537</v>
      </c>
      <c r="H1529" t="s">
        <v>6</v>
      </c>
      <c r="I1529">
        <v>2010</v>
      </c>
      <c r="J1529" t="s">
        <v>9538</v>
      </c>
      <c r="K1529" t="s">
        <v>6</v>
      </c>
      <c r="L1529" t="s">
        <v>9539</v>
      </c>
    </row>
    <row r="1530" spans="1:12" x14ac:dyDescent="0.35">
      <c r="A1530" t="s">
        <v>9540</v>
      </c>
      <c r="B1530" t="s">
        <v>9541</v>
      </c>
      <c r="C1530" t="s">
        <v>9542</v>
      </c>
      <c r="D1530" t="s">
        <v>9536</v>
      </c>
      <c r="E1530">
        <v>7</v>
      </c>
      <c r="G1530" t="s">
        <v>9543</v>
      </c>
      <c r="H1530" t="s">
        <v>9544</v>
      </c>
      <c r="I1530">
        <v>2011</v>
      </c>
      <c r="J1530" t="s">
        <v>9545</v>
      </c>
      <c r="K1530" t="s">
        <v>6</v>
      </c>
      <c r="L1530" t="s">
        <v>703</v>
      </c>
    </row>
    <row r="1531" spans="1:12" x14ac:dyDescent="0.35">
      <c r="A1531" t="s">
        <v>9546</v>
      </c>
      <c r="B1531" t="s">
        <v>9547</v>
      </c>
      <c r="C1531" t="s">
        <v>9548</v>
      </c>
      <c r="D1531" t="s">
        <v>9536</v>
      </c>
      <c r="E1531">
        <v>10</v>
      </c>
      <c r="F1531">
        <v>9781450305785</v>
      </c>
      <c r="G1531" t="s">
        <v>274</v>
      </c>
      <c r="H1531" t="s">
        <v>9549</v>
      </c>
      <c r="I1531">
        <v>2011</v>
      </c>
      <c r="J1531" t="s">
        <v>9550</v>
      </c>
      <c r="K1531" t="s">
        <v>6</v>
      </c>
      <c r="L1531" t="s">
        <v>473</v>
      </c>
    </row>
    <row r="1532" spans="1:12" x14ac:dyDescent="0.35">
      <c r="A1532" t="s">
        <v>9540</v>
      </c>
      <c r="B1532" t="s">
        <v>9551</v>
      </c>
      <c r="C1532" t="s">
        <v>9552</v>
      </c>
      <c r="D1532" t="s">
        <v>9536</v>
      </c>
      <c r="E1532">
        <v>7</v>
      </c>
      <c r="F1532">
        <v>9783642244179</v>
      </c>
      <c r="G1532" t="s">
        <v>7815</v>
      </c>
      <c r="H1532" t="s">
        <v>9553</v>
      </c>
      <c r="I1532">
        <v>2011</v>
      </c>
      <c r="J1532" t="s">
        <v>9554</v>
      </c>
      <c r="K1532" t="s">
        <v>6</v>
      </c>
      <c r="L1532" t="s">
        <v>323</v>
      </c>
    </row>
    <row r="1533" spans="1:12" x14ac:dyDescent="0.35">
      <c r="A1533" t="s">
        <v>9555</v>
      </c>
      <c r="B1533" t="s">
        <v>9556</v>
      </c>
      <c r="C1533" t="s">
        <v>9557</v>
      </c>
      <c r="D1533" t="s">
        <v>9536</v>
      </c>
      <c r="E1533">
        <v>7</v>
      </c>
      <c r="G1533" t="s">
        <v>1452</v>
      </c>
      <c r="H1533" t="s">
        <v>9558</v>
      </c>
      <c r="I1533">
        <v>2017</v>
      </c>
      <c r="J1533" t="s">
        <v>9559</v>
      </c>
      <c r="K1533" t="s">
        <v>6</v>
      </c>
      <c r="L1533" t="s">
        <v>480</v>
      </c>
    </row>
    <row r="1534" spans="1:12" x14ac:dyDescent="0.35">
      <c r="A1534" t="s">
        <v>9560</v>
      </c>
      <c r="B1534" t="s">
        <v>9561</v>
      </c>
      <c r="C1534" t="s">
        <v>6</v>
      </c>
      <c r="D1534" t="s">
        <v>9536</v>
      </c>
      <c r="E1534">
        <v>7</v>
      </c>
      <c r="G1534" t="s">
        <v>4464</v>
      </c>
      <c r="H1534" t="s">
        <v>9562</v>
      </c>
      <c r="I1534">
        <v>2018</v>
      </c>
      <c r="J1534" t="s">
        <v>9563</v>
      </c>
      <c r="K1534" t="s">
        <v>6</v>
      </c>
      <c r="L1534" t="s">
        <v>217</v>
      </c>
    </row>
    <row r="1535" spans="1:12" x14ac:dyDescent="0.35">
      <c r="A1535" t="s">
        <v>9564</v>
      </c>
      <c r="B1535" t="s">
        <v>9565</v>
      </c>
      <c r="C1535" t="s">
        <v>9566</v>
      </c>
      <c r="D1535" t="s">
        <v>9567</v>
      </c>
      <c r="E1535">
        <v>10</v>
      </c>
      <c r="F1535">
        <v>9781467375269</v>
      </c>
      <c r="G1535" t="s">
        <v>9568</v>
      </c>
      <c r="H1535" t="s">
        <v>5871</v>
      </c>
      <c r="I1535">
        <v>2015</v>
      </c>
      <c r="J1535" t="s">
        <v>9569</v>
      </c>
      <c r="K1535" t="s">
        <v>6</v>
      </c>
      <c r="L1535" t="s">
        <v>1120</v>
      </c>
    </row>
    <row r="1536" spans="1:12" x14ac:dyDescent="0.35">
      <c r="A1536" t="s">
        <v>9570</v>
      </c>
      <c r="B1536" t="s">
        <v>9571</v>
      </c>
      <c r="C1536" t="s">
        <v>9572</v>
      </c>
      <c r="D1536" t="s">
        <v>9573</v>
      </c>
      <c r="E1536">
        <v>10</v>
      </c>
      <c r="F1536">
        <v>9780996683104</v>
      </c>
      <c r="G1536" t="s">
        <v>9574</v>
      </c>
      <c r="H1536" t="s">
        <v>6</v>
      </c>
      <c r="I1536">
        <v>2015</v>
      </c>
      <c r="J1536" t="s">
        <v>9575</v>
      </c>
      <c r="K1536" t="s">
        <v>6</v>
      </c>
      <c r="L1536" t="s">
        <v>147</v>
      </c>
    </row>
    <row r="1537" spans="1:12" x14ac:dyDescent="0.35">
      <c r="A1537" t="s">
        <v>9576</v>
      </c>
      <c r="B1537" t="s">
        <v>9577</v>
      </c>
      <c r="C1537" t="s">
        <v>9578</v>
      </c>
      <c r="D1537" t="s">
        <v>9579</v>
      </c>
      <c r="E1537">
        <v>10</v>
      </c>
      <c r="G1537" t="s">
        <v>496</v>
      </c>
      <c r="H1537" t="s">
        <v>9580</v>
      </c>
      <c r="I1537">
        <v>2020</v>
      </c>
      <c r="J1537" t="s">
        <v>9581</v>
      </c>
      <c r="K1537" t="s">
        <v>6</v>
      </c>
      <c r="L1537" t="s">
        <v>162</v>
      </c>
    </row>
    <row r="1538" spans="1:12" x14ac:dyDescent="0.35">
      <c r="A1538" t="s">
        <v>9582</v>
      </c>
      <c r="B1538" t="s">
        <v>9583</v>
      </c>
      <c r="C1538" t="s">
        <v>9584</v>
      </c>
      <c r="D1538" t="s">
        <v>9585</v>
      </c>
      <c r="E1538">
        <v>10</v>
      </c>
      <c r="G1538" t="s">
        <v>9586</v>
      </c>
      <c r="H1538" t="s">
        <v>6</v>
      </c>
      <c r="I1538">
        <v>2019</v>
      </c>
      <c r="J1538" t="s">
        <v>9587</v>
      </c>
      <c r="K1538" t="s">
        <v>6</v>
      </c>
      <c r="L1538" t="s">
        <v>155</v>
      </c>
    </row>
    <row r="1539" spans="1:12" x14ac:dyDescent="0.35">
      <c r="A1539" t="s">
        <v>9588</v>
      </c>
      <c r="B1539" t="s">
        <v>9589</v>
      </c>
      <c r="C1539" t="s">
        <v>9590</v>
      </c>
      <c r="D1539" t="s">
        <v>9591</v>
      </c>
      <c r="E1539">
        <v>7</v>
      </c>
      <c r="F1539">
        <v>9783319038919</v>
      </c>
      <c r="G1539" t="s">
        <v>3009</v>
      </c>
      <c r="H1539" t="s">
        <v>9592</v>
      </c>
      <c r="I1539">
        <v>2013</v>
      </c>
      <c r="J1539" t="s">
        <v>9593</v>
      </c>
      <c r="K1539" t="s">
        <v>6</v>
      </c>
      <c r="L1539" t="s">
        <v>217</v>
      </c>
    </row>
    <row r="1540" spans="1:12" x14ac:dyDescent="0.35">
      <c r="A1540" t="s">
        <v>9594</v>
      </c>
      <c r="B1540" t="s">
        <v>9595</v>
      </c>
      <c r="C1540" t="s">
        <v>6</v>
      </c>
      <c r="D1540" t="s">
        <v>9596</v>
      </c>
      <c r="E1540">
        <v>7</v>
      </c>
      <c r="G1540" t="s">
        <v>144</v>
      </c>
      <c r="H1540" t="s">
        <v>9597</v>
      </c>
      <c r="I1540">
        <v>2012</v>
      </c>
      <c r="J1540" t="s">
        <v>9598</v>
      </c>
      <c r="K1540" t="s">
        <v>6</v>
      </c>
      <c r="L1540" t="s">
        <v>480</v>
      </c>
    </row>
    <row r="1541" spans="1:12" x14ac:dyDescent="0.35">
      <c r="A1541" t="s">
        <v>9599</v>
      </c>
      <c r="B1541" t="s">
        <v>9600</v>
      </c>
      <c r="C1541" t="s">
        <v>9601</v>
      </c>
      <c r="D1541" t="s">
        <v>9602</v>
      </c>
      <c r="E1541">
        <v>7</v>
      </c>
      <c r="G1541" t="s">
        <v>478</v>
      </c>
      <c r="H1541" t="s">
        <v>6</v>
      </c>
      <c r="I1541">
        <v>2014</v>
      </c>
      <c r="J1541" t="s">
        <v>9603</v>
      </c>
      <c r="K1541" t="s">
        <v>6</v>
      </c>
      <c r="L1541" t="s">
        <v>217</v>
      </c>
    </row>
    <row r="1542" spans="1:12" x14ac:dyDescent="0.35">
      <c r="A1542" t="s">
        <v>9604</v>
      </c>
      <c r="B1542" t="s">
        <v>9605</v>
      </c>
      <c r="C1542" t="s">
        <v>9606</v>
      </c>
      <c r="D1542" t="s">
        <v>9607</v>
      </c>
      <c r="E1542">
        <v>10</v>
      </c>
      <c r="F1542">
        <v>9781450347631</v>
      </c>
      <c r="G1542" t="s">
        <v>308</v>
      </c>
      <c r="H1542" t="s">
        <v>6</v>
      </c>
      <c r="I1542">
        <v>2016</v>
      </c>
      <c r="J1542" t="s">
        <v>9608</v>
      </c>
      <c r="K1542" t="s">
        <v>6</v>
      </c>
      <c r="L1542" t="s">
        <v>155</v>
      </c>
    </row>
    <row r="1543" spans="1:12" x14ac:dyDescent="0.35">
      <c r="A1543" t="s">
        <v>9609</v>
      </c>
      <c r="B1543" t="s">
        <v>9610</v>
      </c>
      <c r="C1543" t="s">
        <v>9611</v>
      </c>
      <c r="D1543" t="s">
        <v>9612</v>
      </c>
      <c r="E1543">
        <v>10</v>
      </c>
      <c r="F1543">
        <v>9781450388078</v>
      </c>
      <c r="G1543" t="s">
        <v>194</v>
      </c>
      <c r="H1543" t="s">
        <v>6</v>
      </c>
      <c r="I1543">
        <v>2020</v>
      </c>
      <c r="J1543" t="s">
        <v>9613</v>
      </c>
      <c r="K1543" t="s">
        <v>6</v>
      </c>
      <c r="L1543" t="s">
        <v>162</v>
      </c>
    </row>
    <row r="1544" spans="1:12" x14ac:dyDescent="0.35">
      <c r="A1544" t="s">
        <v>9614</v>
      </c>
      <c r="B1544" t="s">
        <v>9615</v>
      </c>
      <c r="C1544" t="s">
        <v>9616</v>
      </c>
      <c r="D1544" t="s">
        <v>9617</v>
      </c>
      <c r="E1544">
        <v>10</v>
      </c>
      <c r="G1544" t="s">
        <v>1374</v>
      </c>
      <c r="H1544" t="s">
        <v>6</v>
      </c>
      <c r="I1544">
        <v>2015</v>
      </c>
      <c r="J1544" t="s">
        <v>9618</v>
      </c>
      <c r="K1544" t="s">
        <v>6</v>
      </c>
      <c r="L1544" t="s">
        <v>283</v>
      </c>
    </row>
    <row r="1545" spans="1:12" x14ac:dyDescent="0.35">
      <c r="A1545" t="s">
        <v>9619</v>
      </c>
      <c r="B1545" t="s">
        <v>9620</v>
      </c>
      <c r="C1545" t="s">
        <v>9621</v>
      </c>
      <c r="D1545" t="s">
        <v>9622</v>
      </c>
      <c r="E1545">
        <v>10</v>
      </c>
      <c r="G1545" t="s">
        <v>4830</v>
      </c>
      <c r="H1545" t="s">
        <v>6</v>
      </c>
      <c r="I1545">
        <v>2016</v>
      </c>
      <c r="J1545" t="s">
        <v>9623</v>
      </c>
      <c r="K1545" t="s">
        <v>6</v>
      </c>
      <c r="L1545" t="s">
        <v>162</v>
      </c>
    </row>
    <row r="1546" spans="1:12" x14ac:dyDescent="0.35">
      <c r="A1546" t="s">
        <v>9624</v>
      </c>
      <c r="B1546" t="s">
        <v>9625</v>
      </c>
      <c r="C1546" t="s">
        <v>9626</v>
      </c>
      <c r="D1546" t="s">
        <v>9627</v>
      </c>
      <c r="E1546">
        <v>7</v>
      </c>
      <c r="G1546" t="s">
        <v>9628</v>
      </c>
      <c r="H1546" t="s">
        <v>9629</v>
      </c>
      <c r="I1546">
        <v>2014</v>
      </c>
      <c r="J1546" t="s">
        <v>9630</v>
      </c>
      <c r="K1546" t="s">
        <v>6</v>
      </c>
      <c r="L1546" t="s">
        <v>695</v>
      </c>
    </row>
    <row r="1547" spans="1:12" x14ac:dyDescent="0.35">
      <c r="A1547" t="s">
        <v>9631</v>
      </c>
      <c r="B1547" t="s">
        <v>9632</v>
      </c>
      <c r="C1547" t="s">
        <v>9633</v>
      </c>
      <c r="D1547" t="s">
        <v>9634</v>
      </c>
      <c r="E1547">
        <v>10</v>
      </c>
      <c r="F1547">
        <v>9781538644850</v>
      </c>
      <c r="G1547" t="s">
        <v>9635</v>
      </c>
      <c r="H1547" t="s">
        <v>9636</v>
      </c>
      <c r="I1547">
        <v>2018</v>
      </c>
      <c r="J1547" t="s">
        <v>9637</v>
      </c>
      <c r="K1547" t="s">
        <v>6</v>
      </c>
      <c r="L1547" t="s">
        <v>217</v>
      </c>
    </row>
    <row r="1548" spans="1:12" x14ac:dyDescent="0.35">
      <c r="A1548" t="s">
        <v>9638</v>
      </c>
      <c r="B1548" t="s">
        <v>9639</v>
      </c>
      <c r="C1548" t="s">
        <v>9640</v>
      </c>
      <c r="D1548" t="s">
        <v>9641</v>
      </c>
      <c r="E1548">
        <v>7</v>
      </c>
      <c r="G1548" t="s">
        <v>9642</v>
      </c>
      <c r="H1548" t="s">
        <v>9643</v>
      </c>
      <c r="I1548">
        <v>2010</v>
      </c>
      <c r="J1548" t="s">
        <v>9644</v>
      </c>
      <c r="K1548" t="s">
        <v>6</v>
      </c>
      <c r="L1548" t="s">
        <v>636</v>
      </c>
    </row>
    <row r="1549" spans="1:12" x14ac:dyDescent="0.35">
      <c r="A1549" t="s">
        <v>9645</v>
      </c>
      <c r="B1549" t="s">
        <v>9646</v>
      </c>
      <c r="C1549" t="s">
        <v>9647</v>
      </c>
      <c r="D1549" t="s">
        <v>9648</v>
      </c>
      <c r="E1549">
        <v>10</v>
      </c>
      <c r="F1549">
        <v>9780996683197</v>
      </c>
      <c r="G1549" t="s">
        <v>9649</v>
      </c>
      <c r="H1549" t="s">
        <v>6</v>
      </c>
      <c r="I1549">
        <v>2019</v>
      </c>
      <c r="J1549" t="s">
        <v>9650</v>
      </c>
      <c r="K1549" t="s">
        <v>6</v>
      </c>
      <c r="L1549" t="s">
        <v>162</v>
      </c>
    </row>
    <row r="1550" spans="1:12" x14ac:dyDescent="0.35">
      <c r="A1550" t="s">
        <v>9651</v>
      </c>
      <c r="B1550" t="s">
        <v>9652</v>
      </c>
      <c r="C1550" t="s">
        <v>9653</v>
      </c>
      <c r="D1550" t="s">
        <v>9654</v>
      </c>
      <c r="E1550">
        <v>10</v>
      </c>
      <c r="F1550">
        <v>9781450388078</v>
      </c>
      <c r="G1550" t="s">
        <v>194</v>
      </c>
      <c r="H1550" t="s">
        <v>6</v>
      </c>
      <c r="I1550">
        <v>2020</v>
      </c>
      <c r="J1550" t="s">
        <v>9655</v>
      </c>
      <c r="K1550" t="s">
        <v>6</v>
      </c>
      <c r="L1550" t="s">
        <v>162</v>
      </c>
    </row>
    <row r="1551" spans="1:12" x14ac:dyDescent="0.35">
      <c r="A1551" t="s">
        <v>9656</v>
      </c>
      <c r="B1551" t="s">
        <v>9657</v>
      </c>
      <c r="C1551" t="s">
        <v>9658</v>
      </c>
      <c r="D1551" t="s">
        <v>9659</v>
      </c>
      <c r="E1551">
        <v>7</v>
      </c>
      <c r="G1551" t="s">
        <v>9660</v>
      </c>
      <c r="H1551" t="s">
        <v>6</v>
      </c>
      <c r="I1551">
        <v>2017</v>
      </c>
      <c r="J1551" t="s">
        <v>9661</v>
      </c>
      <c r="K1551" t="s">
        <v>6</v>
      </c>
      <c r="L1551" t="s">
        <v>480</v>
      </c>
    </row>
    <row r="1552" spans="1:12" x14ac:dyDescent="0.35">
      <c r="A1552" t="s">
        <v>9662</v>
      </c>
      <c r="B1552" t="s">
        <v>9663</v>
      </c>
      <c r="C1552" t="s">
        <v>9664</v>
      </c>
      <c r="D1552" t="s">
        <v>9665</v>
      </c>
      <c r="E1552">
        <v>10</v>
      </c>
      <c r="G1552" t="s">
        <v>9666</v>
      </c>
      <c r="H1552" t="s">
        <v>6</v>
      </c>
      <c r="I1552">
        <v>2017</v>
      </c>
      <c r="J1552" t="s">
        <v>9667</v>
      </c>
      <c r="K1552" t="s">
        <v>6</v>
      </c>
      <c r="L1552" t="s">
        <v>162</v>
      </c>
    </row>
    <row r="1553" spans="1:12" x14ac:dyDescent="0.35">
      <c r="A1553" t="s">
        <v>9668</v>
      </c>
      <c r="B1553" t="s">
        <v>9669</v>
      </c>
      <c r="C1553" t="s">
        <v>9670</v>
      </c>
      <c r="D1553" t="s">
        <v>9665</v>
      </c>
      <c r="E1553">
        <v>10</v>
      </c>
      <c r="F1553">
        <v>9781450357685</v>
      </c>
      <c r="G1553" t="s">
        <v>9671</v>
      </c>
      <c r="H1553" t="s">
        <v>9672</v>
      </c>
      <c r="I1553">
        <v>2018</v>
      </c>
      <c r="J1553" t="s">
        <v>9673</v>
      </c>
      <c r="K1553" t="s">
        <v>6</v>
      </c>
      <c r="L1553" t="s">
        <v>162</v>
      </c>
    </row>
    <row r="1554" spans="1:12" x14ac:dyDescent="0.35">
      <c r="A1554" t="s">
        <v>9674</v>
      </c>
      <c r="B1554" t="s">
        <v>9675</v>
      </c>
      <c r="C1554" t="s">
        <v>6</v>
      </c>
      <c r="D1554" t="s">
        <v>9676</v>
      </c>
      <c r="E1554">
        <v>10</v>
      </c>
      <c r="G1554" t="s">
        <v>4823</v>
      </c>
      <c r="H1554" t="s">
        <v>9677</v>
      </c>
      <c r="I1554">
        <v>2012</v>
      </c>
      <c r="J1554" t="s">
        <v>9678</v>
      </c>
      <c r="K1554" t="s">
        <v>6</v>
      </c>
      <c r="L1554" t="s">
        <v>6866</v>
      </c>
    </row>
    <row r="1555" spans="1:12" x14ac:dyDescent="0.35">
      <c r="A1555" t="s">
        <v>9679</v>
      </c>
      <c r="B1555" t="s">
        <v>9680</v>
      </c>
      <c r="C1555" t="s">
        <v>9681</v>
      </c>
      <c r="D1555" t="s">
        <v>9682</v>
      </c>
      <c r="E1555">
        <v>7</v>
      </c>
      <c r="G1555" t="s">
        <v>261</v>
      </c>
      <c r="H1555" t="s">
        <v>9683</v>
      </c>
      <c r="I1555">
        <v>2014</v>
      </c>
      <c r="J1555" t="s">
        <v>9684</v>
      </c>
      <c r="K1555" t="s">
        <v>6</v>
      </c>
      <c r="L1555" t="s">
        <v>7738</v>
      </c>
    </row>
    <row r="1556" spans="1:12" x14ac:dyDescent="0.35">
      <c r="A1556" t="s">
        <v>9685</v>
      </c>
      <c r="B1556" t="s">
        <v>9686</v>
      </c>
      <c r="C1556" t="s">
        <v>9687</v>
      </c>
      <c r="D1556" t="s">
        <v>9688</v>
      </c>
      <c r="E1556">
        <v>10</v>
      </c>
      <c r="G1556" t="s">
        <v>1374</v>
      </c>
      <c r="H1556" t="s">
        <v>6</v>
      </c>
      <c r="I1556">
        <v>2015</v>
      </c>
      <c r="J1556" t="s">
        <v>9689</v>
      </c>
      <c r="K1556" t="s">
        <v>6</v>
      </c>
      <c r="L1556" t="s">
        <v>147</v>
      </c>
    </row>
    <row r="1557" spans="1:12" x14ac:dyDescent="0.35">
      <c r="A1557" t="s">
        <v>9690</v>
      </c>
      <c r="B1557" t="s">
        <v>9691</v>
      </c>
      <c r="C1557" t="s">
        <v>9692</v>
      </c>
      <c r="D1557" t="s">
        <v>9693</v>
      </c>
      <c r="E1557">
        <v>7</v>
      </c>
      <c r="G1557" t="s">
        <v>922</v>
      </c>
      <c r="H1557" t="s">
        <v>9694</v>
      </c>
      <c r="I1557">
        <v>2018</v>
      </c>
      <c r="J1557" t="s">
        <v>9695</v>
      </c>
      <c r="K1557" t="s">
        <v>6</v>
      </c>
      <c r="L1557" t="s">
        <v>573</v>
      </c>
    </row>
    <row r="1558" spans="1:12" x14ac:dyDescent="0.35">
      <c r="A1558" t="s">
        <v>9696</v>
      </c>
      <c r="B1558" t="s">
        <v>9697</v>
      </c>
      <c r="C1558" t="s">
        <v>9698</v>
      </c>
      <c r="D1558" t="s">
        <v>9699</v>
      </c>
      <c r="E1558">
        <v>10</v>
      </c>
      <c r="F1558">
        <v>9781450352550</v>
      </c>
      <c r="G1558" t="s">
        <v>308</v>
      </c>
      <c r="H1558" t="s">
        <v>6</v>
      </c>
      <c r="I1558">
        <v>2017</v>
      </c>
      <c r="J1558" t="s">
        <v>9700</v>
      </c>
      <c r="K1558" t="s">
        <v>6</v>
      </c>
      <c r="L1558" t="s">
        <v>147</v>
      </c>
    </row>
    <row r="1559" spans="1:12" x14ac:dyDescent="0.35">
      <c r="A1559" t="s">
        <v>9701</v>
      </c>
      <c r="B1559" t="s">
        <v>9702</v>
      </c>
      <c r="C1559" t="s">
        <v>9703</v>
      </c>
      <c r="D1559" t="s">
        <v>9704</v>
      </c>
      <c r="E1559">
        <v>10</v>
      </c>
      <c r="F1559">
        <v>9781450359719</v>
      </c>
      <c r="G1559" t="s">
        <v>1310</v>
      </c>
      <c r="H1559" t="s">
        <v>6</v>
      </c>
      <c r="I1559">
        <v>2019</v>
      </c>
      <c r="J1559" t="s">
        <v>9705</v>
      </c>
      <c r="K1559" t="s">
        <v>6</v>
      </c>
      <c r="L1559" t="s">
        <v>147</v>
      </c>
    </row>
    <row r="1560" spans="1:12" x14ac:dyDescent="0.35">
      <c r="A1560" t="s">
        <v>9706</v>
      </c>
      <c r="B1560" t="s">
        <v>9707</v>
      </c>
      <c r="C1560" t="s">
        <v>9708</v>
      </c>
      <c r="D1560" t="s">
        <v>9709</v>
      </c>
      <c r="E1560">
        <v>10</v>
      </c>
      <c r="F1560">
        <v>9781906638474</v>
      </c>
      <c r="G1560" t="s">
        <v>452</v>
      </c>
      <c r="H1560" t="s">
        <v>9710</v>
      </c>
      <c r="I1560">
        <v>2009</v>
      </c>
      <c r="J1560" t="s">
        <v>9711</v>
      </c>
      <c r="K1560" t="s">
        <v>6</v>
      </c>
      <c r="L1560" t="s">
        <v>323</v>
      </c>
    </row>
    <row r="1561" spans="1:12" x14ac:dyDescent="0.35">
      <c r="A1561" t="s">
        <v>9712</v>
      </c>
      <c r="B1561" t="s">
        <v>9713</v>
      </c>
      <c r="C1561" t="s">
        <v>9714</v>
      </c>
      <c r="D1561" t="s">
        <v>9715</v>
      </c>
      <c r="E1561">
        <v>10</v>
      </c>
      <c r="F1561">
        <v>9781627480680</v>
      </c>
      <c r="G1561" t="s">
        <v>452</v>
      </c>
      <c r="H1561" t="s">
        <v>6</v>
      </c>
      <c r="I1561">
        <v>2012</v>
      </c>
      <c r="J1561" t="s">
        <v>9716</v>
      </c>
      <c r="K1561" t="s">
        <v>6</v>
      </c>
      <c r="L1561" t="s">
        <v>703</v>
      </c>
    </row>
    <row r="1562" spans="1:12" x14ac:dyDescent="0.35">
      <c r="A1562" t="s">
        <v>9717</v>
      </c>
      <c r="B1562" t="s">
        <v>9718</v>
      </c>
      <c r="C1562" t="s">
        <v>9719</v>
      </c>
      <c r="D1562" t="s">
        <v>9720</v>
      </c>
      <c r="E1562">
        <v>10</v>
      </c>
      <c r="F1562">
        <v>9780769550640</v>
      </c>
      <c r="G1562" t="s">
        <v>9721</v>
      </c>
      <c r="H1562" t="s">
        <v>9722</v>
      </c>
      <c r="I1562">
        <v>2013</v>
      </c>
      <c r="J1562" t="s">
        <v>9723</v>
      </c>
      <c r="K1562" t="s">
        <v>6</v>
      </c>
      <c r="L1562" t="s">
        <v>323</v>
      </c>
    </row>
    <row r="1563" spans="1:12" x14ac:dyDescent="0.35">
      <c r="A1563" t="s">
        <v>9724</v>
      </c>
      <c r="B1563" t="s">
        <v>9725</v>
      </c>
      <c r="C1563" t="s">
        <v>9726</v>
      </c>
      <c r="D1563" t="s">
        <v>9727</v>
      </c>
      <c r="E1563">
        <v>10</v>
      </c>
      <c r="F1563">
        <v>9781910309551</v>
      </c>
      <c r="G1563" t="s">
        <v>452</v>
      </c>
      <c r="H1563" t="s">
        <v>9728</v>
      </c>
      <c r="I1563">
        <v>2014</v>
      </c>
      <c r="J1563" t="s">
        <v>9729</v>
      </c>
      <c r="K1563" t="s">
        <v>6</v>
      </c>
      <c r="L1563" t="s">
        <v>1120</v>
      </c>
    </row>
    <row r="1564" spans="1:12" x14ac:dyDescent="0.35">
      <c r="A1564" t="s">
        <v>9730</v>
      </c>
      <c r="B1564" t="s">
        <v>9731</v>
      </c>
      <c r="C1564" t="s">
        <v>9732</v>
      </c>
      <c r="D1564" t="s">
        <v>9733</v>
      </c>
      <c r="E1564">
        <v>10</v>
      </c>
      <c r="F1564">
        <v>9781911218562</v>
      </c>
      <c r="G1564" t="s">
        <v>1883</v>
      </c>
      <c r="H1564" t="s">
        <v>9734</v>
      </c>
      <c r="I1564">
        <v>2017</v>
      </c>
      <c r="J1564" t="s">
        <v>9735</v>
      </c>
      <c r="K1564" t="s">
        <v>6</v>
      </c>
      <c r="L1564" t="s">
        <v>703</v>
      </c>
    </row>
    <row r="1565" spans="1:12" x14ac:dyDescent="0.35">
      <c r="A1565" t="s">
        <v>9736</v>
      </c>
      <c r="B1565" t="s">
        <v>9737</v>
      </c>
      <c r="C1565" t="s">
        <v>9738</v>
      </c>
      <c r="D1565" t="s">
        <v>9739</v>
      </c>
      <c r="E1565">
        <v>10</v>
      </c>
      <c r="F1565">
        <v>9781450346559</v>
      </c>
      <c r="G1565" t="s">
        <v>1310</v>
      </c>
      <c r="H1565" t="s">
        <v>9740</v>
      </c>
      <c r="I1565">
        <v>2017</v>
      </c>
      <c r="J1565" t="s">
        <v>9741</v>
      </c>
      <c r="K1565" t="s">
        <v>6</v>
      </c>
      <c r="L1565" t="s">
        <v>176</v>
      </c>
    </row>
    <row r="1566" spans="1:12" x14ac:dyDescent="0.35">
      <c r="A1566" t="s">
        <v>9742</v>
      </c>
      <c r="B1566" t="s">
        <v>9743</v>
      </c>
      <c r="C1566" t="s">
        <v>9744</v>
      </c>
      <c r="D1566" t="s">
        <v>9745</v>
      </c>
      <c r="E1566">
        <v>10</v>
      </c>
      <c r="F1566">
        <v>9781467362634</v>
      </c>
      <c r="G1566" t="s">
        <v>349</v>
      </c>
      <c r="H1566" t="s">
        <v>4313</v>
      </c>
      <c r="I1566">
        <v>2013</v>
      </c>
      <c r="J1566" t="s">
        <v>9746</v>
      </c>
      <c r="K1566" t="s">
        <v>6</v>
      </c>
      <c r="L1566" t="s">
        <v>217</v>
      </c>
    </row>
    <row r="1567" spans="1:12" x14ac:dyDescent="0.35">
      <c r="A1567" t="s">
        <v>9747</v>
      </c>
      <c r="B1567" t="s">
        <v>9748</v>
      </c>
      <c r="C1567" t="s">
        <v>9749</v>
      </c>
      <c r="D1567" t="s">
        <v>9750</v>
      </c>
      <c r="E1567">
        <v>7</v>
      </c>
      <c r="F1567">
        <v>9783030166205</v>
      </c>
      <c r="G1567" t="s">
        <v>207</v>
      </c>
      <c r="H1567" t="s">
        <v>8962</v>
      </c>
      <c r="I1567">
        <v>2020</v>
      </c>
      <c r="J1567" t="s">
        <v>9751</v>
      </c>
      <c r="K1567" t="s">
        <v>6</v>
      </c>
      <c r="L1567" t="s">
        <v>480</v>
      </c>
    </row>
    <row r="1568" spans="1:12" x14ac:dyDescent="0.35">
      <c r="A1568" t="s">
        <v>9752</v>
      </c>
      <c r="B1568" t="s">
        <v>9753</v>
      </c>
      <c r="C1568" t="s">
        <v>9754</v>
      </c>
      <c r="D1568" t="s">
        <v>9755</v>
      </c>
      <c r="E1568">
        <v>10</v>
      </c>
      <c r="F1568">
        <v>9781467389228</v>
      </c>
      <c r="G1568" t="s">
        <v>9756</v>
      </c>
      <c r="H1568" t="s">
        <v>9757</v>
      </c>
      <c r="I1568">
        <v>2017</v>
      </c>
      <c r="J1568" t="s">
        <v>9758</v>
      </c>
      <c r="K1568" t="s">
        <v>6</v>
      </c>
      <c r="L1568" t="s">
        <v>147</v>
      </c>
    </row>
    <row r="1569" spans="1:12" x14ac:dyDescent="0.35">
      <c r="A1569" t="s">
        <v>9759</v>
      </c>
      <c r="B1569" t="s">
        <v>9760</v>
      </c>
      <c r="C1569" t="s">
        <v>9761</v>
      </c>
      <c r="D1569" t="s">
        <v>9762</v>
      </c>
      <c r="E1569">
        <v>10</v>
      </c>
      <c r="F1569">
        <v>9781728135915</v>
      </c>
      <c r="G1569" t="s">
        <v>9763</v>
      </c>
      <c r="H1569" t="s">
        <v>6</v>
      </c>
      <c r="I1569">
        <v>2019</v>
      </c>
      <c r="J1569" t="s">
        <v>9764</v>
      </c>
      <c r="K1569" t="s">
        <v>6</v>
      </c>
      <c r="L1569" t="s">
        <v>162</v>
      </c>
    </row>
    <row r="1570" spans="1:12" x14ac:dyDescent="0.35">
      <c r="A1570" t="s">
        <v>9765</v>
      </c>
      <c r="B1570" t="s">
        <v>9766</v>
      </c>
      <c r="C1570" t="s">
        <v>9767</v>
      </c>
      <c r="D1570" t="s">
        <v>9768</v>
      </c>
      <c r="E1570">
        <v>10</v>
      </c>
      <c r="F1570">
        <v>9781479920334</v>
      </c>
      <c r="G1570" t="s">
        <v>9769</v>
      </c>
      <c r="H1570" t="s">
        <v>9770</v>
      </c>
      <c r="I1570">
        <v>2014</v>
      </c>
      <c r="J1570" t="s">
        <v>9771</v>
      </c>
      <c r="K1570" t="s">
        <v>6</v>
      </c>
      <c r="L1570" t="s">
        <v>162</v>
      </c>
    </row>
    <row r="1571" spans="1:12" x14ac:dyDescent="0.35">
      <c r="A1571" t="s">
        <v>9772</v>
      </c>
      <c r="B1571" t="s">
        <v>9773</v>
      </c>
      <c r="C1571" t="s">
        <v>9774</v>
      </c>
      <c r="D1571" t="s">
        <v>9775</v>
      </c>
      <c r="E1571">
        <v>10</v>
      </c>
      <c r="F1571">
        <v>9781424491407</v>
      </c>
      <c r="G1571" t="s">
        <v>9776</v>
      </c>
      <c r="H1571" t="s">
        <v>9777</v>
      </c>
      <c r="I1571">
        <v>2011</v>
      </c>
      <c r="J1571" t="s">
        <v>9778</v>
      </c>
      <c r="K1571" t="s">
        <v>6</v>
      </c>
      <c r="L1571" t="s">
        <v>283</v>
      </c>
    </row>
    <row r="1572" spans="1:12" x14ac:dyDescent="0.35">
      <c r="A1572" t="s">
        <v>9779</v>
      </c>
      <c r="B1572" t="s">
        <v>9780</v>
      </c>
      <c r="C1572" t="s">
        <v>9781</v>
      </c>
      <c r="D1572" t="s">
        <v>9782</v>
      </c>
      <c r="E1572">
        <v>7</v>
      </c>
      <c r="G1572" t="s">
        <v>4576</v>
      </c>
      <c r="H1572" t="s">
        <v>9783</v>
      </c>
      <c r="I1572">
        <v>2013</v>
      </c>
      <c r="J1572" t="s">
        <v>9784</v>
      </c>
      <c r="K1572" t="s">
        <v>6</v>
      </c>
      <c r="L1572" t="s">
        <v>176</v>
      </c>
    </row>
    <row r="1573" spans="1:12" x14ac:dyDescent="0.35">
      <c r="A1573" t="s">
        <v>9785</v>
      </c>
      <c r="B1573" t="s">
        <v>9786</v>
      </c>
      <c r="C1573" t="s">
        <v>9787</v>
      </c>
      <c r="D1573" t="s">
        <v>9788</v>
      </c>
      <c r="E1573">
        <v>7</v>
      </c>
      <c r="G1573" t="s">
        <v>1999</v>
      </c>
      <c r="H1573" t="s">
        <v>9789</v>
      </c>
      <c r="I1573">
        <v>2011</v>
      </c>
      <c r="J1573" t="s">
        <v>9790</v>
      </c>
      <c r="K1573" t="s">
        <v>6</v>
      </c>
      <c r="L1573" t="s">
        <v>283</v>
      </c>
    </row>
    <row r="1574" spans="1:12" x14ac:dyDescent="0.35">
      <c r="A1574" t="s">
        <v>9791</v>
      </c>
      <c r="B1574" t="s">
        <v>9792</v>
      </c>
      <c r="C1574" t="s">
        <v>9793</v>
      </c>
      <c r="D1574" t="s">
        <v>9794</v>
      </c>
      <c r="E1574">
        <v>10</v>
      </c>
      <c r="F1574">
        <v>9781450305785</v>
      </c>
      <c r="G1574" t="s">
        <v>274</v>
      </c>
      <c r="H1574" t="s">
        <v>2357</v>
      </c>
      <c r="I1574">
        <v>2011</v>
      </c>
      <c r="J1574" t="s">
        <v>9795</v>
      </c>
      <c r="K1574" t="s">
        <v>6</v>
      </c>
      <c r="L1574" t="s">
        <v>2331</v>
      </c>
    </row>
    <row r="1575" spans="1:12" x14ac:dyDescent="0.35">
      <c r="A1575" t="s">
        <v>9796</v>
      </c>
      <c r="B1575" t="s">
        <v>9797</v>
      </c>
      <c r="C1575" t="s">
        <v>6</v>
      </c>
      <c r="D1575" t="s">
        <v>9798</v>
      </c>
      <c r="E1575">
        <v>10</v>
      </c>
      <c r="F1575">
        <v>9781424459612</v>
      </c>
      <c r="G1575" t="s">
        <v>4604</v>
      </c>
      <c r="H1575" t="s">
        <v>9799</v>
      </c>
      <c r="I1575">
        <v>2010</v>
      </c>
      <c r="J1575" t="s">
        <v>9800</v>
      </c>
      <c r="K1575" t="s">
        <v>6</v>
      </c>
      <c r="L1575" t="s">
        <v>147</v>
      </c>
    </row>
    <row r="1576" spans="1:12" x14ac:dyDescent="0.35">
      <c r="A1576" t="s">
        <v>9801</v>
      </c>
      <c r="B1576" t="s">
        <v>9802</v>
      </c>
      <c r="C1576" t="s">
        <v>9803</v>
      </c>
      <c r="D1576" t="s">
        <v>9804</v>
      </c>
      <c r="E1576">
        <v>10</v>
      </c>
      <c r="F1576">
        <v>9781450365253</v>
      </c>
      <c r="G1576" t="s">
        <v>308</v>
      </c>
      <c r="H1576" t="s">
        <v>9805</v>
      </c>
      <c r="I1576">
        <v>2018</v>
      </c>
      <c r="J1576" t="s">
        <v>9806</v>
      </c>
      <c r="K1576" t="s">
        <v>6</v>
      </c>
      <c r="L1576" t="s">
        <v>147</v>
      </c>
    </row>
    <row r="1577" spans="1:12" x14ac:dyDescent="0.35">
      <c r="A1577" t="s">
        <v>9807</v>
      </c>
      <c r="B1577" t="s">
        <v>9808</v>
      </c>
      <c r="C1577" t="s">
        <v>6</v>
      </c>
      <c r="D1577" t="s">
        <v>9809</v>
      </c>
      <c r="E1577">
        <v>7</v>
      </c>
      <c r="G1577" t="s">
        <v>9810</v>
      </c>
      <c r="H1577" t="s">
        <v>9811</v>
      </c>
      <c r="I1577">
        <v>2015</v>
      </c>
      <c r="J1577" t="s">
        <v>9812</v>
      </c>
      <c r="K1577" t="s">
        <v>6</v>
      </c>
      <c r="L1577" t="s">
        <v>147</v>
      </c>
    </row>
    <row r="1578" spans="1:12" x14ac:dyDescent="0.35">
      <c r="A1578" t="s">
        <v>9813</v>
      </c>
      <c r="B1578" t="s">
        <v>9814</v>
      </c>
      <c r="C1578" t="s">
        <v>9815</v>
      </c>
      <c r="D1578" t="s">
        <v>9816</v>
      </c>
      <c r="E1578">
        <v>10</v>
      </c>
      <c r="F1578">
        <v>9780769547619</v>
      </c>
      <c r="G1578" t="s">
        <v>9817</v>
      </c>
      <c r="H1578" t="s">
        <v>9818</v>
      </c>
      <c r="I1578">
        <v>2012</v>
      </c>
      <c r="J1578" t="s">
        <v>9819</v>
      </c>
      <c r="K1578" t="s">
        <v>6</v>
      </c>
      <c r="L1578" t="s">
        <v>283</v>
      </c>
    </row>
    <row r="1579" spans="1:12" x14ac:dyDescent="0.35">
      <c r="A1579" t="s">
        <v>9820</v>
      </c>
      <c r="B1579" t="s">
        <v>9821</v>
      </c>
      <c r="C1579" t="s">
        <v>9822</v>
      </c>
      <c r="D1579" t="s">
        <v>9823</v>
      </c>
      <c r="E1579">
        <v>10</v>
      </c>
      <c r="F1579">
        <v>9781457709890</v>
      </c>
      <c r="G1579" t="s">
        <v>9824</v>
      </c>
      <c r="H1579" t="s">
        <v>6</v>
      </c>
      <c r="I1579">
        <v>2011</v>
      </c>
      <c r="J1579" t="s">
        <v>9825</v>
      </c>
      <c r="K1579" t="s">
        <v>6</v>
      </c>
      <c r="L1579" t="s">
        <v>283</v>
      </c>
    </row>
    <row r="1580" spans="1:12" x14ac:dyDescent="0.35">
      <c r="A1580" t="s">
        <v>9826</v>
      </c>
      <c r="B1580" t="s">
        <v>9827</v>
      </c>
      <c r="C1580" t="s">
        <v>9828</v>
      </c>
      <c r="D1580" t="s">
        <v>9829</v>
      </c>
      <c r="E1580">
        <v>10</v>
      </c>
      <c r="F1580">
        <v>9781450386234</v>
      </c>
      <c r="G1580" t="s">
        <v>9830</v>
      </c>
      <c r="H1580" t="s">
        <v>188</v>
      </c>
      <c r="I1580">
        <v>2021</v>
      </c>
      <c r="J1580" t="s">
        <v>9831</v>
      </c>
      <c r="K1580" t="s">
        <v>6</v>
      </c>
      <c r="L1580" t="s">
        <v>162</v>
      </c>
    </row>
    <row r="1581" spans="1:12" x14ac:dyDescent="0.35">
      <c r="A1581" t="s">
        <v>9832</v>
      </c>
      <c r="B1581" t="s">
        <v>9833</v>
      </c>
      <c r="C1581" t="s">
        <v>9834</v>
      </c>
      <c r="D1581" t="s">
        <v>9835</v>
      </c>
      <c r="E1581">
        <v>10</v>
      </c>
      <c r="F1581">
        <v>9781450354141</v>
      </c>
      <c r="G1581" t="s">
        <v>308</v>
      </c>
      <c r="H1581" t="s">
        <v>9836</v>
      </c>
      <c r="I1581">
        <v>2018</v>
      </c>
      <c r="J1581" t="s">
        <v>9837</v>
      </c>
      <c r="K1581" t="s">
        <v>6</v>
      </c>
      <c r="L1581" t="s">
        <v>1120</v>
      </c>
    </row>
    <row r="1582" spans="1:12" x14ac:dyDescent="0.35">
      <c r="A1582" t="s">
        <v>9838</v>
      </c>
      <c r="B1582" t="s">
        <v>9839</v>
      </c>
      <c r="C1582" t="s">
        <v>9840</v>
      </c>
      <c r="D1582" t="s">
        <v>9841</v>
      </c>
      <c r="E1582">
        <v>10</v>
      </c>
      <c r="F1582">
        <v>9789898704184</v>
      </c>
      <c r="G1582" t="s">
        <v>9842</v>
      </c>
      <c r="H1582" t="s">
        <v>9843</v>
      </c>
      <c r="I1582">
        <v>2020</v>
      </c>
      <c r="J1582" t="s">
        <v>9844</v>
      </c>
      <c r="K1582" t="s">
        <v>6</v>
      </c>
      <c r="L1582" t="s">
        <v>162</v>
      </c>
    </row>
    <row r="1583" spans="1:12" x14ac:dyDescent="0.35">
      <c r="A1583" t="s">
        <v>9845</v>
      </c>
      <c r="B1583" t="s">
        <v>9846</v>
      </c>
      <c r="C1583" t="s">
        <v>9847</v>
      </c>
      <c r="D1583" t="s">
        <v>9848</v>
      </c>
      <c r="E1583">
        <v>10</v>
      </c>
      <c r="F1583">
        <v>9781538605639</v>
      </c>
      <c r="G1583" t="s">
        <v>9849</v>
      </c>
      <c r="H1583" t="s">
        <v>5714</v>
      </c>
      <c r="I1583">
        <v>2018</v>
      </c>
      <c r="J1583" t="s">
        <v>9850</v>
      </c>
      <c r="K1583" t="s">
        <v>6</v>
      </c>
      <c r="L1583" t="s">
        <v>147</v>
      </c>
    </row>
    <row r="1584" spans="1:12" x14ac:dyDescent="0.35">
      <c r="A1584" t="s">
        <v>9851</v>
      </c>
      <c r="B1584" t="s">
        <v>9852</v>
      </c>
      <c r="C1584" t="s">
        <v>6</v>
      </c>
      <c r="D1584" t="s">
        <v>9853</v>
      </c>
      <c r="E1584">
        <v>7</v>
      </c>
      <c r="G1584" t="s">
        <v>6863</v>
      </c>
      <c r="H1584" t="s">
        <v>9854</v>
      </c>
      <c r="I1584">
        <v>2009</v>
      </c>
      <c r="J1584" t="s">
        <v>9855</v>
      </c>
      <c r="K1584" t="s">
        <v>6</v>
      </c>
      <c r="L1584" t="s">
        <v>1120</v>
      </c>
    </row>
    <row r="1585" spans="1:12" x14ac:dyDescent="0.35">
      <c r="A1585" t="s">
        <v>9856</v>
      </c>
      <c r="B1585" t="s">
        <v>9857</v>
      </c>
      <c r="C1585" t="s">
        <v>9858</v>
      </c>
      <c r="D1585" t="s">
        <v>9859</v>
      </c>
      <c r="E1585">
        <v>7</v>
      </c>
      <c r="F1585">
        <v>9783030228873</v>
      </c>
      <c r="G1585" t="s">
        <v>152</v>
      </c>
      <c r="H1585" t="s">
        <v>9860</v>
      </c>
      <c r="I1585">
        <v>2019</v>
      </c>
      <c r="J1585" t="s">
        <v>9861</v>
      </c>
      <c r="K1585" t="s">
        <v>6</v>
      </c>
      <c r="L1585" t="s">
        <v>147</v>
      </c>
    </row>
    <row r="1586" spans="1:12" x14ac:dyDescent="0.35">
      <c r="A1586" t="s">
        <v>9862</v>
      </c>
      <c r="B1586" t="s">
        <v>9863</v>
      </c>
      <c r="C1586" t="s">
        <v>9864</v>
      </c>
      <c r="D1586" t="s">
        <v>9865</v>
      </c>
      <c r="E1586">
        <v>10</v>
      </c>
      <c r="F1586">
        <v>9781450347488</v>
      </c>
      <c r="G1586" t="s">
        <v>308</v>
      </c>
      <c r="H1586" t="s">
        <v>9866</v>
      </c>
      <c r="I1586">
        <v>2016</v>
      </c>
      <c r="J1586" t="s">
        <v>9867</v>
      </c>
      <c r="K1586" t="s">
        <v>6</v>
      </c>
      <c r="L1586" t="s">
        <v>283</v>
      </c>
    </row>
    <row r="1587" spans="1:12" x14ac:dyDescent="0.35">
      <c r="A1587" t="s">
        <v>9868</v>
      </c>
      <c r="B1587" t="s">
        <v>9869</v>
      </c>
      <c r="C1587" t="s">
        <v>9870</v>
      </c>
      <c r="D1587" t="s">
        <v>9871</v>
      </c>
      <c r="E1587">
        <v>10</v>
      </c>
      <c r="F1587">
        <v>9781627480680</v>
      </c>
      <c r="G1587" t="s">
        <v>452</v>
      </c>
      <c r="H1587" t="s">
        <v>6</v>
      </c>
      <c r="I1587">
        <v>2012</v>
      </c>
      <c r="J1587" t="s">
        <v>9872</v>
      </c>
      <c r="K1587" t="s">
        <v>6</v>
      </c>
      <c r="L1587" t="s">
        <v>283</v>
      </c>
    </row>
    <row r="1588" spans="1:12" x14ac:dyDescent="0.35">
      <c r="A1588" t="s">
        <v>9873</v>
      </c>
      <c r="B1588" t="s">
        <v>9874</v>
      </c>
      <c r="C1588" t="s">
        <v>9875</v>
      </c>
      <c r="D1588" t="s">
        <v>9876</v>
      </c>
      <c r="E1588">
        <v>10</v>
      </c>
      <c r="G1588" t="s">
        <v>9877</v>
      </c>
      <c r="H1588" t="s">
        <v>9866</v>
      </c>
      <c r="I1588">
        <v>2015</v>
      </c>
      <c r="J1588" t="s">
        <v>9878</v>
      </c>
      <c r="K1588" t="s">
        <v>6</v>
      </c>
      <c r="L1588" t="s">
        <v>480</v>
      </c>
    </row>
    <row r="1589" spans="1:12" x14ac:dyDescent="0.35">
      <c r="A1589" t="s">
        <v>9879</v>
      </c>
      <c r="B1589" t="s">
        <v>9880</v>
      </c>
      <c r="C1589" t="s">
        <v>9881</v>
      </c>
      <c r="D1589" t="s">
        <v>9882</v>
      </c>
      <c r="E1589">
        <v>10</v>
      </c>
      <c r="F1589">
        <v>9781538635889</v>
      </c>
      <c r="G1589" t="s">
        <v>2580</v>
      </c>
      <c r="H1589" t="s">
        <v>9883</v>
      </c>
      <c r="I1589">
        <v>2017</v>
      </c>
      <c r="J1589" t="s">
        <v>9884</v>
      </c>
      <c r="K1589" t="s">
        <v>6</v>
      </c>
      <c r="L1589" t="s">
        <v>480</v>
      </c>
    </row>
    <row r="1590" spans="1:12" x14ac:dyDescent="0.35">
      <c r="A1590" t="s">
        <v>9885</v>
      </c>
      <c r="B1590" t="s">
        <v>9886</v>
      </c>
      <c r="C1590" t="s">
        <v>9887</v>
      </c>
      <c r="D1590" t="s">
        <v>9888</v>
      </c>
      <c r="E1590">
        <v>7</v>
      </c>
      <c r="F1590">
        <v>9783030302405</v>
      </c>
      <c r="G1590" t="s">
        <v>152</v>
      </c>
      <c r="H1590" t="s">
        <v>2713</v>
      </c>
      <c r="I1590">
        <v>2019</v>
      </c>
      <c r="J1590" t="s">
        <v>9889</v>
      </c>
      <c r="K1590" t="s">
        <v>6</v>
      </c>
      <c r="L1590" t="s">
        <v>162</v>
      </c>
    </row>
    <row r="1591" spans="1:12" x14ac:dyDescent="0.35">
      <c r="A1591" t="s">
        <v>9890</v>
      </c>
      <c r="B1591" t="s">
        <v>9891</v>
      </c>
      <c r="C1591" t="s">
        <v>9892</v>
      </c>
      <c r="D1591" t="s">
        <v>9893</v>
      </c>
      <c r="E1591">
        <v>7</v>
      </c>
      <c r="G1591" t="s">
        <v>3412</v>
      </c>
      <c r="H1591" t="s">
        <v>9894</v>
      </c>
      <c r="I1591">
        <v>2021</v>
      </c>
      <c r="J1591" t="s">
        <v>9895</v>
      </c>
      <c r="K1591" t="s">
        <v>6</v>
      </c>
      <c r="L1591" t="s">
        <v>162</v>
      </c>
    </row>
    <row r="1592" spans="1:12" x14ac:dyDescent="0.35">
      <c r="A1592" t="s">
        <v>9896</v>
      </c>
      <c r="B1592" t="s">
        <v>9897</v>
      </c>
      <c r="C1592" t="s">
        <v>9898</v>
      </c>
      <c r="D1592" t="s">
        <v>9899</v>
      </c>
      <c r="E1592">
        <v>7</v>
      </c>
      <c r="G1592" t="s">
        <v>4382</v>
      </c>
      <c r="H1592" t="s">
        <v>9900</v>
      </c>
      <c r="I1592">
        <v>2011</v>
      </c>
      <c r="J1592" t="s">
        <v>9901</v>
      </c>
      <c r="K1592" t="s">
        <v>6</v>
      </c>
      <c r="L1592" t="s">
        <v>703</v>
      </c>
    </row>
    <row r="1593" spans="1:12" x14ac:dyDescent="0.35">
      <c r="A1593" t="s">
        <v>9902</v>
      </c>
      <c r="B1593" t="s">
        <v>9903</v>
      </c>
      <c r="C1593" t="s">
        <v>9904</v>
      </c>
      <c r="D1593" t="s">
        <v>9905</v>
      </c>
      <c r="E1593">
        <v>10</v>
      </c>
      <c r="F1593">
        <v>9781450302562</v>
      </c>
      <c r="G1593" t="s">
        <v>9906</v>
      </c>
      <c r="H1593" t="s">
        <v>6430</v>
      </c>
      <c r="I1593">
        <v>2011</v>
      </c>
      <c r="J1593" t="s">
        <v>9907</v>
      </c>
      <c r="K1593" t="s">
        <v>6</v>
      </c>
      <c r="L1593" t="s">
        <v>695</v>
      </c>
    </row>
    <row r="1594" spans="1:12" x14ac:dyDescent="0.35">
      <c r="A1594" t="s">
        <v>9908</v>
      </c>
      <c r="B1594" t="s">
        <v>9909</v>
      </c>
      <c r="C1594" t="s">
        <v>9910</v>
      </c>
      <c r="D1594" t="s">
        <v>9911</v>
      </c>
      <c r="E1594">
        <v>10</v>
      </c>
      <c r="F1594">
        <v>9789897582394</v>
      </c>
      <c r="G1594" t="s">
        <v>7351</v>
      </c>
      <c r="H1594" t="s">
        <v>9912</v>
      </c>
      <c r="I1594">
        <v>2017</v>
      </c>
      <c r="J1594" t="s">
        <v>9913</v>
      </c>
      <c r="K1594" t="s">
        <v>6</v>
      </c>
      <c r="L1594" t="s">
        <v>162</v>
      </c>
    </row>
    <row r="1595" spans="1:12" x14ac:dyDescent="0.35">
      <c r="A1595" t="s">
        <v>9914</v>
      </c>
      <c r="B1595" t="s">
        <v>9915</v>
      </c>
      <c r="C1595" t="s">
        <v>6</v>
      </c>
      <c r="D1595" t="s">
        <v>9916</v>
      </c>
      <c r="E1595">
        <v>7</v>
      </c>
      <c r="G1595" t="s">
        <v>9917</v>
      </c>
      <c r="H1595" t="s">
        <v>9918</v>
      </c>
      <c r="I1595">
        <v>2018</v>
      </c>
      <c r="J1595" t="s">
        <v>9919</v>
      </c>
      <c r="K1595" t="s">
        <v>6</v>
      </c>
      <c r="L1595" t="s">
        <v>283</v>
      </c>
    </row>
    <row r="1596" spans="1:12" x14ac:dyDescent="0.35">
      <c r="A1596" t="s">
        <v>9920</v>
      </c>
      <c r="B1596" t="s">
        <v>9921</v>
      </c>
      <c r="C1596" t="s">
        <v>9922</v>
      </c>
      <c r="D1596" t="s">
        <v>9923</v>
      </c>
      <c r="E1596">
        <v>10</v>
      </c>
      <c r="F1596">
        <v>9789077381854</v>
      </c>
      <c r="G1596" t="s">
        <v>8551</v>
      </c>
      <c r="H1596" t="s">
        <v>9924</v>
      </c>
      <c r="I1596">
        <v>2014</v>
      </c>
      <c r="J1596" t="s">
        <v>9925</v>
      </c>
      <c r="K1596" t="s">
        <v>6</v>
      </c>
      <c r="L1596" t="s">
        <v>162</v>
      </c>
    </row>
    <row r="1597" spans="1:12" x14ac:dyDescent="0.35">
      <c r="A1597" t="s">
        <v>9926</v>
      </c>
      <c r="B1597" t="s">
        <v>9927</v>
      </c>
      <c r="C1597" t="s">
        <v>9928</v>
      </c>
      <c r="D1597" t="s">
        <v>9929</v>
      </c>
      <c r="E1597">
        <v>7</v>
      </c>
      <c r="G1597" t="s">
        <v>2920</v>
      </c>
      <c r="H1597" t="s">
        <v>9930</v>
      </c>
      <c r="I1597">
        <v>2009</v>
      </c>
      <c r="J1597" t="s">
        <v>9931</v>
      </c>
      <c r="K1597" t="s">
        <v>6</v>
      </c>
      <c r="L1597" t="s">
        <v>695</v>
      </c>
    </row>
    <row r="1598" spans="1:12" x14ac:dyDescent="0.35">
      <c r="A1598" t="s">
        <v>9932</v>
      </c>
      <c r="B1598" t="s">
        <v>9933</v>
      </c>
      <c r="C1598" t="s">
        <v>9934</v>
      </c>
      <c r="D1598" t="s">
        <v>9935</v>
      </c>
      <c r="E1598">
        <v>10</v>
      </c>
      <c r="F1598">
        <v>9789898533791</v>
      </c>
      <c r="G1598" t="s">
        <v>2286</v>
      </c>
      <c r="H1598" t="s">
        <v>9936</v>
      </c>
      <c r="I1598">
        <v>2018</v>
      </c>
      <c r="J1598" t="s">
        <v>9937</v>
      </c>
      <c r="K1598" t="s">
        <v>6</v>
      </c>
      <c r="L1598" t="s">
        <v>217</v>
      </c>
    </row>
    <row r="1599" spans="1:12" x14ac:dyDescent="0.35">
      <c r="A1599" t="s">
        <v>9938</v>
      </c>
      <c r="B1599" t="s">
        <v>9939</v>
      </c>
      <c r="C1599" t="s">
        <v>9940</v>
      </c>
      <c r="D1599" t="s">
        <v>9941</v>
      </c>
      <c r="E1599">
        <v>7</v>
      </c>
      <c r="F1599">
        <v>9783030469306</v>
      </c>
      <c r="G1599" t="s">
        <v>7815</v>
      </c>
      <c r="H1599" t="s">
        <v>9942</v>
      </c>
      <c r="I1599">
        <v>2020</v>
      </c>
      <c r="J1599" t="s">
        <v>9943</v>
      </c>
      <c r="K1599" t="s">
        <v>6</v>
      </c>
      <c r="L1599" t="s">
        <v>217</v>
      </c>
    </row>
    <row r="1600" spans="1:12" x14ac:dyDescent="0.35">
      <c r="A1600" t="s">
        <v>9944</v>
      </c>
      <c r="B1600" t="s">
        <v>9945</v>
      </c>
      <c r="C1600" t="s">
        <v>9946</v>
      </c>
      <c r="D1600" t="s">
        <v>9947</v>
      </c>
      <c r="E1600">
        <v>10</v>
      </c>
      <c r="F1600">
        <v>9781450353199</v>
      </c>
      <c r="G1600" t="s">
        <v>308</v>
      </c>
      <c r="H1600" t="s">
        <v>6</v>
      </c>
      <c r="I1600">
        <v>2017</v>
      </c>
      <c r="J1600" t="s">
        <v>9948</v>
      </c>
      <c r="K1600" t="s">
        <v>6</v>
      </c>
      <c r="L1600" t="s">
        <v>283</v>
      </c>
    </row>
    <row r="1601" spans="1:12" x14ac:dyDescent="0.35">
      <c r="A1601" t="s">
        <v>9949</v>
      </c>
      <c r="B1601" t="s">
        <v>9950</v>
      </c>
      <c r="C1601" t="s">
        <v>9951</v>
      </c>
      <c r="D1601" t="s">
        <v>9952</v>
      </c>
      <c r="E1601">
        <v>7</v>
      </c>
      <c r="F1601">
        <v>9783642309465</v>
      </c>
      <c r="G1601" t="s">
        <v>152</v>
      </c>
      <c r="H1601" t="s">
        <v>9953</v>
      </c>
      <c r="I1601">
        <v>2012</v>
      </c>
      <c r="J1601" t="s">
        <v>9954</v>
      </c>
      <c r="K1601" t="s">
        <v>6</v>
      </c>
      <c r="L1601" t="s">
        <v>402</v>
      </c>
    </row>
    <row r="1602" spans="1:12" x14ac:dyDescent="0.35">
      <c r="A1602" t="s">
        <v>9955</v>
      </c>
      <c r="B1602" t="s">
        <v>9956</v>
      </c>
      <c r="C1602" t="s">
        <v>9957</v>
      </c>
      <c r="D1602" t="s">
        <v>9958</v>
      </c>
      <c r="E1602">
        <v>10</v>
      </c>
      <c r="F1602">
        <v>9789531842235</v>
      </c>
      <c r="G1602" t="s">
        <v>9959</v>
      </c>
      <c r="H1602" t="s">
        <v>9960</v>
      </c>
      <c r="I1602">
        <v>2017</v>
      </c>
      <c r="J1602" t="s">
        <v>9961</v>
      </c>
      <c r="K1602" t="s">
        <v>6</v>
      </c>
      <c r="L1602" t="s">
        <v>1120</v>
      </c>
    </row>
    <row r="1603" spans="1:12" x14ac:dyDescent="0.35">
      <c r="A1603" t="s">
        <v>9962</v>
      </c>
      <c r="B1603" t="s">
        <v>9963</v>
      </c>
      <c r="C1603" t="s">
        <v>9964</v>
      </c>
      <c r="D1603" t="s">
        <v>9965</v>
      </c>
      <c r="E1603">
        <v>10</v>
      </c>
      <c r="F1603">
        <v>9781538631805</v>
      </c>
      <c r="G1603" t="s">
        <v>2195</v>
      </c>
      <c r="H1603" t="s">
        <v>6</v>
      </c>
      <c r="I1603">
        <v>2018</v>
      </c>
      <c r="J1603" t="s">
        <v>9966</v>
      </c>
      <c r="K1603" t="s">
        <v>6</v>
      </c>
      <c r="L1603" t="s">
        <v>147</v>
      </c>
    </row>
    <row r="1604" spans="1:12" x14ac:dyDescent="0.35">
      <c r="A1604" t="s">
        <v>9962</v>
      </c>
      <c r="B1604" t="s">
        <v>9967</v>
      </c>
      <c r="C1604" t="s">
        <v>9968</v>
      </c>
      <c r="D1604" t="s">
        <v>9965</v>
      </c>
      <c r="E1604">
        <v>7</v>
      </c>
      <c r="G1604" t="s">
        <v>9969</v>
      </c>
      <c r="H1604" t="s">
        <v>9970</v>
      </c>
      <c r="I1604">
        <v>2019</v>
      </c>
      <c r="J1604" t="s">
        <v>9971</v>
      </c>
      <c r="K1604" t="s">
        <v>6</v>
      </c>
      <c r="L1604" t="s">
        <v>480</v>
      </c>
    </row>
    <row r="1605" spans="1:12" x14ac:dyDescent="0.35">
      <c r="A1605" t="s">
        <v>9972</v>
      </c>
      <c r="B1605" t="s">
        <v>9973</v>
      </c>
      <c r="C1605" t="s">
        <v>9974</v>
      </c>
      <c r="D1605" t="s">
        <v>9975</v>
      </c>
      <c r="E1605">
        <v>7</v>
      </c>
      <c r="F1605">
        <v>9783319461519</v>
      </c>
      <c r="G1605" t="s">
        <v>152</v>
      </c>
      <c r="H1605" t="s">
        <v>9976</v>
      </c>
      <c r="I1605">
        <v>2016</v>
      </c>
      <c r="J1605" t="s">
        <v>9977</v>
      </c>
      <c r="K1605" t="s">
        <v>6</v>
      </c>
      <c r="L1605" t="s">
        <v>703</v>
      </c>
    </row>
    <row r="1606" spans="1:12" x14ac:dyDescent="0.35">
      <c r="A1606" t="s">
        <v>9978</v>
      </c>
      <c r="B1606" t="s">
        <v>9979</v>
      </c>
      <c r="C1606" t="s">
        <v>9980</v>
      </c>
      <c r="D1606" t="s">
        <v>9981</v>
      </c>
      <c r="E1606">
        <v>10</v>
      </c>
      <c r="F1606">
        <v>9781450359351</v>
      </c>
      <c r="G1606" t="s">
        <v>9982</v>
      </c>
      <c r="H1606" t="s">
        <v>6</v>
      </c>
      <c r="I1606">
        <v>2018</v>
      </c>
      <c r="J1606" t="s">
        <v>9983</v>
      </c>
      <c r="K1606" t="s">
        <v>6</v>
      </c>
      <c r="L1606" t="s">
        <v>283</v>
      </c>
    </row>
    <row r="1607" spans="1:12" x14ac:dyDescent="0.35">
      <c r="A1607" t="s">
        <v>9984</v>
      </c>
      <c r="B1607" t="s">
        <v>9985</v>
      </c>
      <c r="C1607" t="s">
        <v>9986</v>
      </c>
      <c r="D1607" t="s">
        <v>9987</v>
      </c>
      <c r="E1607">
        <v>10</v>
      </c>
      <c r="F1607">
        <v>9781450318990</v>
      </c>
      <c r="G1607" t="s">
        <v>1310</v>
      </c>
      <c r="H1607" t="s">
        <v>9988</v>
      </c>
      <c r="I1607">
        <v>2013</v>
      </c>
      <c r="J1607" t="s">
        <v>9989</v>
      </c>
      <c r="K1607" t="s">
        <v>6</v>
      </c>
      <c r="L1607" t="s">
        <v>217</v>
      </c>
    </row>
    <row r="1608" spans="1:12" x14ac:dyDescent="0.35">
      <c r="A1608" t="s">
        <v>9990</v>
      </c>
      <c r="B1608" t="s">
        <v>9991</v>
      </c>
      <c r="C1608" t="s">
        <v>9992</v>
      </c>
      <c r="D1608" t="s">
        <v>9993</v>
      </c>
      <c r="E1608">
        <v>10</v>
      </c>
      <c r="F1608">
        <v>9781728103396</v>
      </c>
      <c r="G1608" t="s">
        <v>9994</v>
      </c>
      <c r="H1608" t="s">
        <v>9315</v>
      </c>
      <c r="I1608">
        <v>2019</v>
      </c>
      <c r="J1608" t="s">
        <v>9995</v>
      </c>
      <c r="K1608" t="s">
        <v>6</v>
      </c>
      <c r="L1608" t="s">
        <v>217</v>
      </c>
    </row>
    <row r="1609" spans="1:12" x14ac:dyDescent="0.35">
      <c r="A1609" t="s">
        <v>9996</v>
      </c>
      <c r="B1609" t="s">
        <v>9997</v>
      </c>
      <c r="C1609" t="s">
        <v>9998</v>
      </c>
      <c r="D1609" t="s">
        <v>9999</v>
      </c>
      <c r="E1609">
        <v>10</v>
      </c>
      <c r="F1609">
        <v>9781479931941</v>
      </c>
      <c r="G1609" t="s">
        <v>10000</v>
      </c>
      <c r="H1609" t="s">
        <v>10001</v>
      </c>
      <c r="I1609">
        <v>2013</v>
      </c>
      <c r="J1609" t="s">
        <v>10002</v>
      </c>
      <c r="K1609" t="s">
        <v>6</v>
      </c>
      <c r="L1609" t="s">
        <v>217</v>
      </c>
    </row>
    <row r="1610" spans="1:12" x14ac:dyDescent="0.35">
      <c r="A1610" t="s">
        <v>10003</v>
      </c>
      <c r="B1610" t="s">
        <v>10004</v>
      </c>
      <c r="C1610" t="s">
        <v>10005</v>
      </c>
      <c r="D1610" t="s">
        <v>10006</v>
      </c>
      <c r="E1610">
        <v>10</v>
      </c>
      <c r="F1610">
        <v>9781908272188</v>
      </c>
      <c r="G1610" t="s">
        <v>452</v>
      </c>
      <c r="H1610" t="s">
        <v>10007</v>
      </c>
      <c r="I1610">
        <v>2011</v>
      </c>
      <c r="J1610" t="s">
        <v>10008</v>
      </c>
      <c r="K1610" t="s">
        <v>6</v>
      </c>
      <c r="L1610" t="s">
        <v>217</v>
      </c>
    </row>
    <row r="1611" spans="1:12" x14ac:dyDescent="0.35">
      <c r="A1611" t="s">
        <v>10009</v>
      </c>
      <c r="B1611" t="s">
        <v>10010</v>
      </c>
      <c r="C1611" t="s">
        <v>10011</v>
      </c>
      <c r="D1611" t="s">
        <v>10012</v>
      </c>
      <c r="E1611">
        <v>10</v>
      </c>
      <c r="F1611">
        <v>9781629931395</v>
      </c>
      <c r="G1611" t="s">
        <v>6616</v>
      </c>
      <c r="H1611" t="s">
        <v>10013</v>
      </c>
      <c r="I1611">
        <v>2013</v>
      </c>
      <c r="J1611" t="s">
        <v>10014</v>
      </c>
      <c r="K1611" t="s">
        <v>6</v>
      </c>
      <c r="L1611" t="s">
        <v>480</v>
      </c>
    </row>
    <row r="1612" spans="1:12" x14ac:dyDescent="0.35">
      <c r="A1612" t="s">
        <v>10015</v>
      </c>
      <c r="B1612" t="s">
        <v>10016</v>
      </c>
      <c r="C1612" t="s">
        <v>10017</v>
      </c>
      <c r="D1612" t="s">
        <v>10018</v>
      </c>
      <c r="E1612">
        <v>7</v>
      </c>
      <c r="F1612">
        <v>9783319059716</v>
      </c>
      <c r="G1612" t="s">
        <v>152</v>
      </c>
      <c r="H1612" t="s">
        <v>10019</v>
      </c>
      <c r="I1612">
        <v>2014</v>
      </c>
      <c r="J1612" t="s">
        <v>10020</v>
      </c>
      <c r="K1612" t="s">
        <v>6</v>
      </c>
      <c r="L1612" t="s">
        <v>283</v>
      </c>
    </row>
    <row r="1613" spans="1:12" x14ac:dyDescent="0.35">
      <c r="A1613" t="s">
        <v>10021</v>
      </c>
      <c r="B1613" t="s">
        <v>10022</v>
      </c>
      <c r="C1613" t="s">
        <v>10023</v>
      </c>
      <c r="D1613" t="s">
        <v>10024</v>
      </c>
      <c r="E1613">
        <v>7</v>
      </c>
      <c r="F1613">
        <v>9783319461519</v>
      </c>
      <c r="G1613" t="s">
        <v>152</v>
      </c>
      <c r="H1613" t="s">
        <v>10025</v>
      </c>
      <c r="I1613">
        <v>2016</v>
      </c>
      <c r="J1613" t="s">
        <v>10026</v>
      </c>
      <c r="K1613" t="s">
        <v>6</v>
      </c>
      <c r="L1613" t="s">
        <v>155</v>
      </c>
    </row>
    <row r="1614" spans="1:12" x14ac:dyDescent="0.35">
      <c r="A1614" t="s">
        <v>10027</v>
      </c>
      <c r="B1614" t="s">
        <v>10028</v>
      </c>
      <c r="C1614" t="s">
        <v>10029</v>
      </c>
      <c r="D1614" t="s">
        <v>10030</v>
      </c>
      <c r="E1614">
        <v>7</v>
      </c>
      <c r="G1614" t="s">
        <v>2745</v>
      </c>
      <c r="H1614" t="s">
        <v>10031</v>
      </c>
      <c r="I1614">
        <v>2015</v>
      </c>
      <c r="J1614" t="s">
        <v>10032</v>
      </c>
      <c r="K1614" t="s">
        <v>6</v>
      </c>
      <c r="L1614" t="s">
        <v>176</v>
      </c>
    </row>
    <row r="1615" spans="1:12" x14ac:dyDescent="0.35">
      <c r="A1615" t="s">
        <v>10033</v>
      </c>
      <c r="B1615" t="s">
        <v>10034</v>
      </c>
      <c r="C1615" t="s">
        <v>10035</v>
      </c>
      <c r="D1615" t="s">
        <v>10036</v>
      </c>
      <c r="E1615">
        <v>10</v>
      </c>
      <c r="F1615">
        <v>1891706365</v>
      </c>
      <c r="G1615" t="s">
        <v>6293</v>
      </c>
      <c r="H1615" t="s">
        <v>2280</v>
      </c>
      <c r="I1615">
        <v>2014</v>
      </c>
      <c r="J1615" t="s">
        <v>10037</v>
      </c>
      <c r="K1615" t="s">
        <v>6</v>
      </c>
      <c r="L1615" t="s">
        <v>162</v>
      </c>
    </row>
    <row r="1616" spans="1:12" x14ac:dyDescent="0.35">
      <c r="A1616" t="s">
        <v>10038</v>
      </c>
      <c r="B1616" t="s">
        <v>10039</v>
      </c>
      <c r="C1616" t="s">
        <v>6</v>
      </c>
      <c r="D1616" t="s">
        <v>10040</v>
      </c>
      <c r="E1616">
        <v>7</v>
      </c>
      <c r="G1616" t="s">
        <v>9810</v>
      </c>
      <c r="H1616" t="s">
        <v>10041</v>
      </c>
      <c r="I1616">
        <v>2014</v>
      </c>
      <c r="J1616" t="s">
        <v>10042</v>
      </c>
      <c r="K1616" t="s">
        <v>6</v>
      </c>
      <c r="L1616" t="s">
        <v>217</v>
      </c>
    </row>
    <row r="1617" spans="1:12" x14ac:dyDescent="0.35">
      <c r="A1617" t="s">
        <v>10033</v>
      </c>
      <c r="B1617" t="s">
        <v>10043</v>
      </c>
      <c r="C1617" t="s">
        <v>6</v>
      </c>
      <c r="D1617" t="s">
        <v>10044</v>
      </c>
      <c r="E1617">
        <v>7</v>
      </c>
      <c r="G1617" t="s">
        <v>6863</v>
      </c>
      <c r="H1617" t="s">
        <v>10045</v>
      </c>
      <c r="I1617">
        <v>2014</v>
      </c>
      <c r="J1617" t="s">
        <v>10046</v>
      </c>
      <c r="K1617" t="s">
        <v>6</v>
      </c>
      <c r="L1617" t="s">
        <v>147</v>
      </c>
    </row>
    <row r="1618" spans="1:12" x14ac:dyDescent="0.35">
      <c r="A1618" t="s">
        <v>10047</v>
      </c>
      <c r="B1618" t="s">
        <v>10048</v>
      </c>
      <c r="C1618" t="s">
        <v>10049</v>
      </c>
      <c r="D1618" t="s">
        <v>10050</v>
      </c>
      <c r="E1618">
        <v>7</v>
      </c>
      <c r="G1618" t="s">
        <v>4700</v>
      </c>
      <c r="H1618" t="s">
        <v>6</v>
      </c>
      <c r="I1618">
        <v>2017</v>
      </c>
      <c r="J1618" t="s">
        <v>10051</v>
      </c>
      <c r="K1618" t="s">
        <v>6</v>
      </c>
      <c r="L1618" t="s">
        <v>256</v>
      </c>
    </row>
    <row r="1619" spans="1:12" x14ac:dyDescent="0.35">
      <c r="A1619" t="s">
        <v>10052</v>
      </c>
      <c r="B1619" t="s">
        <v>10053</v>
      </c>
      <c r="C1619" t="s">
        <v>10054</v>
      </c>
      <c r="D1619" t="s">
        <v>10055</v>
      </c>
      <c r="E1619">
        <v>10</v>
      </c>
      <c r="F1619">
        <v>9789898533913</v>
      </c>
      <c r="G1619" t="s">
        <v>301</v>
      </c>
      <c r="H1619" t="s">
        <v>10056</v>
      </c>
      <c r="I1619">
        <v>2019</v>
      </c>
      <c r="J1619" t="s">
        <v>10057</v>
      </c>
      <c r="K1619" t="s">
        <v>6</v>
      </c>
      <c r="L1619" t="s">
        <v>162</v>
      </c>
    </row>
    <row r="1620" spans="1:12" x14ac:dyDescent="0.35">
      <c r="A1620" t="s">
        <v>10058</v>
      </c>
      <c r="B1620" t="s">
        <v>10059</v>
      </c>
      <c r="C1620" t="s">
        <v>10060</v>
      </c>
      <c r="D1620" t="s">
        <v>10061</v>
      </c>
      <c r="E1620">
        <v>10</v>
      </c>
      <c r="G1620" t="s">
        <v>10062</v>
      </c>
      <c r="H1620" t="s">
        <v>6</v>
      </c>
      <c r="I1620">
        <v>2009</v>
      </c>
      <c r="J1620" t="s">
        <v>10063</v>
      </c>
      <c r="K1620" t="s">
        <v>6</v>
      </c>
      <c r="L1620" t="s">
        <v>1120</v>
      </c>
    </row>
    <row r="1621" spans="1:12" x14ac:dyDescent="0.35">
      <c r="A1621" t="s">
        <v>10064</v>
      </c>
      <c r="B1621" t="s">
        <v>10065</v>
      </c>
      <c r="C1621" t="s">
        <v>10066</v>
      </c>
      <c r="D1621" t="s">
        <v>10067</v>
      </c>
      <c r="E1621">
        <v>10</v>
      </c>
      <c r="F1621">
        <v>9781450388085</v>
      </c>
      <c r="G1621" t="s">
        <v>194</v>
      </c>
      <c r="H1621" t="s">
        <v>10068</v>
      </c>
      <c r="I1621">
        <v>2020</v>
      </c>
      <c r="J1621" t="s">
        <v>10069</v>
      </c>
      <c r="K1621" t="s">
        <v>6</v>
      </c>
      <c r="L1621" t="s">
        <v>162</v>
      </c>
    </row>
    <row r="1622" spans="1:12" x14ac:dyDescent="0.35">
      <c r="A1622" t="s">
        <v>10070</v>
      </c>
      <c r="B1622" t="s">
        <v>10071</v>
      </c>
      <c r="C1622" t="s">
        <v>10072</v>
      </c>
      <c r="D1622" t="s">
        <v>10073</v>
      </c>
      <c r="E1622">
        <v>10</v>
      </c>
      <c r="F1622">
        <v>9781911218562</v>
      </c>
      <c r="G1622" t="s">
        <v>1883</v>
      </c>
      <c r="H1622" t="s">
        <v>10074</v>
      </c>
      <c r="I1622">
        <v>2017</v>
      </c>
      <c r="J1622" t="s">
        <v>10075</v>
      </c>
      <c r="K1622" t="s">
        <v>6</v>
      </c>
      <c r="L1622" t="s">
        <v>162</v>
      </c>
    </row>
    <row r="1623" spans="1:12" x14ac:dyDescent="0.35">
      <c r="A1623" t="s">
        <v>10076</v>
      </c>
      <c r="B1623" t="s">
        <v>10077</v>
      </c>
      <c r="C1623" t="s">
        <v>10078</v>
      </c>
      <c r="D1623" t="s">
        <v>10079</v>
      </c>
      <c r="E1623">
        <v>10</v>
      </c>
      <c r="F1623">
        <v>9789077381649</v>
      </c>
      <c r="G1623" t="s">
        <v>5493</v>
      </c>
      <c r="H1623" t="s">
        <v>10080</v>
      </c>
      <c r="I1623">
        <v>2011</v>
      </c>
      <c r="J1623" t="s">
        <v>10081</v>
      </c>
      <c r="K1623" t="s">
        <v>6</v>
      </c>
      <c r="L1623" t="s">
        <v>162</v>
      </c>
    </row>
    <row r="1624" spans="1:12" x14ac:dyDescent="0.35">
      <c r="A1624" t="s">
        <v>10082</v>
      </c>
      <c r="B1624" t="s">
        <v>10083</v>
      </c>
      <c r="C1624" t="s">
        <v>10084</v>
      </c>
      <c r="D1624" t="s">
        <v>10085</v>
      </c>
      <c r="E1624">
        <v>10</v>
      </c>
      <c r="F1624">
        <v>9781450354592</v>
      </c>
      <c r="G1624" t="s">
        <v>10086</v>
      </c>
      <c r="H1624" t="s">
        <v>6</v>
      </c>
      <c r="I1624">
        <v>2017</v>
      </c>
      <c r="J1624" t="s">
        <v>10087</v>
      </c>
      <c r="K1624" t="s">
        <v>6</v>
      </c>
      <c r="L1624" t="s">
        <v>147</v>
      </c>
    </row>
    <row r="1625" spans="1:12" x14ac:dyDescent="0.35">
      <c r="A1625" t="s">
        <v>10088</v>
      </c>
      <c r="B1625" t="s">
        <v>10089</v>
      </c>
      <c r="C1625" t="s">
        <v>6</v>
      </c>
      <c r="D1625" t="s">
        <v>10090</v>
      </c>
      <c r="E1625">
        <v>7</v>
      </c>
      <c r="G1625" t="s">
        <v>5567</v>
      </c>
      <c r="H1625" t="s">
        <v>10091</v>
      </c>
      <c r="I1625">
        <v>2009</v>
      </c>
      <c r="J1625" t="s">
        <v>10092</v>
      </c>
      <c r="K1625" t="s">
        <v>6</v>
      </c>
      <c r="L1625" t="s">
        <v>2331</v>
      </c>
    </row>
    <row r="1626" spans="1:12" x14ac:dyDescent="0.35">
      <c r="A1626" t="s">
        <v>10093</v>
      </c>
      <c r="B1626" t="s">
        <v>10094</v>
      </c>
      <c r="C1626" t="s">
        <v>10095</v>
      </c>
      <c r="D1626" t="s">
        <v>10096</v>
      </c>
      <c r="E1626">
        <v>10</v>
      </c>
      <c r="F1626">
        <v>9781450359719</v>
      </c>
      <c r="G1626" t="s">
        <v>1310</v>
      </c>
      <c r="H1626" t="s">
        <v>6</v>
      </c>
      <c r="I1626">
        <v>2019</v>
      </c>
      <c r="J1626" t="s">
        <v>10097</v>
      </c>
      <c r="K1626" t="s">
        <v>6</v>
      </c>
      <c r="L1626" t="s">
        <v>283</v>
      </c>
    </row>
    <row r="1627" spans="1:12" x14ac:dyDescent="0.35">
      <c r="A1627" t="s">
        <v>10098</v>
      </c>
      <c r="B1627" t="s">
        <v>10099</v>
      </c>
      <c r="C1627" t="s">
        <v>10100</v>
      </c>
      <c r="D1627" t="s">
        <v>10101</v>
      </c>
      <c r="E1627">
        <v>10</v>
      </c>
      <c r="F1627">
        <v>9781509018833</v>
      </c>
      <c r="G1627" t="s">
        <v>762</v>
      </c>
      <c r="H1627" t="s">
        <v>6</v>
      </c>
      <c r="I1627">
        <v>2016</v>
      </c>
      <c r="J1627" t="s">
        <v>10102</v>
      </c>
      <c r="K1627" t="s">
        <v>6</v>
      </c>
      <c r="L1627" t="s">
        <v>636</v>
      </c>
    </row>
    <row r="1628" spans="1:12" x14ac:dyDescent="0.35">
      <c r="A1628" t="s">
        <v>10103</v>
      </c>
      <c r="B1628" t="s">
        <v>10104</v>
      </c>
      <c r="C1628" t="s">
        <v>10105</v>
      </c>
      <c r="D1628" t="s">
        <v>10106</v>
      </c>
      <c r="E1628">
        <v>10</v>
      </c>
      <c r="G1628" t="s">
        <v>10107</v>
      </c>
      <c r="H1628" t="s">
        <v>10108</v>
      </c>
      <c r="I1628">
        <v>2014</v>
      </c>
      <c r="J1628" t="s">
        <v>10109</v>
      </c>
      <c r="K1628" t="s">
        <v>6</v>
      </c>
      <c r="L1628" t="s">
        <v>217</v>
      </c>
    </row>
    <row r="1629" spans="1:12" x14ac:dyDescent="0.35">
      <c r="A1629" t="s">
        <v>10110</v>
      </c>
      <c r="B1629" t="s">
        <v>10111</v>
      </c>
      <c r="C1629" t="s">
        <v>10112</v>
      </c>
      <c r="D1629" t="s">
        <v>10113</v>
      </c>
      <c r="E1629">
        <v>7</v>
      </c>
      <c r="G1629" t="s">
        <v>647</v>
      </c>
      <c r="H1629" t="s">
        <v>10114</v>
      </c>
      <c r="I1629">
        <v>2009</v>
      </c>
      <c r="J1629" t="s">
        <v>10115</v>
      </c>
      <c r="K1629" t="s">
        <v>6</v>
      </c>
      <c r="L1629" t="s">
        <v>636</v>
      </c>
    </row>
    <row r="1630" spans="1:12" x14ac:dyDescent="0.35">
      <c r="A1630" t="s">
        <v>10116</v>
      </c>
      <c r="B1630" t="s">
        <v>10117</v>
      </c>
      <c r="C1630" t="s">
        <v>10118</v>
      </c>
      <c r="D1630" t="s">
        <v>10119</v>
      </c>
      <c r="E1630">
        <v>10</v>
      </c>
      <c r="F1630">
        <v>9781450330145</v>
      </c>
      <c r="G1630" t="s">
        <v>4791</v>
      </c>
      <c r="H1630" t="s">
        <v>10120</v>
      </c>
      <c r="I1630">
        <v>2014</v>
      </c>
      <c r="J1630" t="s">
        <v>10121</v>
      </c>
      <c r="K1630" t="s">
        <v>6</v>
      </c>
      <c r="L1630" t="s">
        <v>703</v>
      </c>
    </row>
    <row r="1631" spans="1:12" x14ac:dyDescent="0.35">
      <c r="A1631" t="s">
        <v>10122</v>
      </c>
      <c r="B1631" t="s">
        <v>10123</v>
      </c>
      <c r="C1631" t="s">
        <v>10124</v>
      </c>
      <c r="D1631" t="s">
        <v>10125</v>
      </c>
      <c r="E1631">
        <v>10</v>
      </c>
      <c r="F1631">
        <v>9781450344524</v>
      </c>
      <c r="G1631" t="s">
        <v>10126</v>
      </c>
      <c r="H1631" t="s">
        <v>955</v>
      </c>
      <c r="I1631">
        <v>2016</v>
      </c>
      <c r="J1631" t="s">
        <v>10127</v>
      </c>
      <c r="K1631" t="s">
        <v>6</v>
      </c>
      <c r="L1631" t="s">
        <v>217</v>
      </c>
    </row>
    <row r="1632" spans="1:12" x14ac:dyDescent="0.35">
      <c r="A1632" t="s">
        <v>10128</v>
      </c>
      <c r="B1632" t="s">
        <v>10129</v>
      </c>
      <c r="C1632" t="s">
        <v>10130</v>
      </c>
      <c r="D1632" t="s">
        <v>10131</v>
      </c>
      <c r="E1632">
        <v>7</v>
      </c>
      <c r="F1632">
        <v>9783319208916</v>
      </c>
      <c r="G1632" t="s">
        <v>152</v>
      </c>
      <c r="H1632" t="s">
        <v>10132</v>
      </c>
      <c r="I1632">
        <v>2015</v>
      </c>
      <c r="J1632" t="s">
        <v>10133</v>
      </c>
      <c r="K1632" t="s">
        <v>6</v>
      </c>
      <c r="L1632" t="s">
        <v>323</v>
      </c>
    </row>
    <row r="1633" spans="1:12" x14ac:dyDescent="0.35">
      <c r="A1633" t="s">
        <v>10134</v>
      </c>
      <c r="B1633" t="s">
        <v>10135</v>
      </c>
      <c r="C1633" t="s">
        <v>10136</v>
      </c>
      <c r="D1633" t="s">
        <v>10137</v>
      </c>
      <c r="E1633">
        <v>10</v>
      </c>
      <c r="F1633">
        <v>9781509053797</v>
      </c>
      <c r="G1633" t="s">
        <v>10138</v>
      </c>
      <c r="H1633" t="s">
        <v>3432</v>
      </c>
      <c r="I1633">
        <v>2017</v>
      </c>
      <c r="J1633" t="s">
        <v>10139</v>
      </c>
      <c r="K1633" t="s">
        <v>6</v>
      </c>
      <c r="L1633" t="s">
        <v>337</v>
      </c>
    </row>
    <row r="1634" spans="1:12" x14ac:dyDescent="0.35">
      <c r="A1634" t="s">
        <v>10140</v>
      </c>
      <c r="B1634" t="s">
        <v>10141</v>
      </c>
      <c r="C1634" t="s">
        <v>6</v>
      </c>
      <c r="D1634" t="s">
        <v>10142</v>
      </c>
      <c r="E1634">
        <v>10</v>
      </c>
      <c r="G1634" t="s">
        <v>3188</v>
      </c>
      <c r="H1634" t="s">
        <v>2700</v>
      </c>
      <c r="I1634">
        <v>2019</v>
      </c>
      <c r="J1634" t="s">
        <v>10143</v>
      </c>
      <c r="K1634" t="s">
        <v>6</v>
      </c>
      <c r="L1634" t="s">
        <v>147</v>
      </c>
    </row>
    <row r="1635" spans="1:12" x14ac:dyDescent="0.35">
      <c r="A1635" t="s">
        <v>10144</v>
      </c>
      <c r="B1635" t="s">
        <v>10145</v>
      </c>
      <c r="C1635" t="s">
        <v>6</v>
      </c>
      <c r="D1635" t="s">
        <v>10142</v>
      </c>
      <c r="E1635">
        <v>10</v>
      </c>
      <c r="G1635" t="s">
        <v>3188</v>
      </c>
      <c r="H1635" t="s">
        <v>10146</v>
      </c>
      <c r="I1635">
        <v>2020</v>
      </c>
      <c r="J1635" t="s">
        <v>10147</v>
      </c>
      <c r="K1635" t="s">
        <v>6</v>
      </c>
      <c r="L1635" t="s">
        <v>162</v>
      </c>
    </row>
    <row r="1636" spans="1:12" x14ac:dyDescent="0.35">
      <c r="A1636" t="s">
        <v>10148</v>
      </c>
      <c r="B1636" t="s">
        <v>10149</v>
      </c>
      <c r="C1636" t="s">
        <v>10150</v>
      </c>
      <c r="D1636" t="s">
        <v>10151</v>
      </c>
      <c r="E1636">
        <v>10</v>
      </c>
      <c r="G1636" t="s">
        <v>1978</v>
      </c>
      <c r="H1636" t="s">
        <v>10152</v>
      </c>
      <c r="I1636">
        <v>2013</v>
      </c>
      <c r="J1636" t="s">
        <v>10153</v>
      </c>
      <c r="K1636" t="s">
        <v>6</v>
      </c>
      <c r="L1636" t="s">
        <v>162</v>
      </c>
    </row>
    <row r="1637" spans="1:12" x14ac:dyDescent="0.35">
      <c r="A1637" t="s">
        <v>10154</v>
      </c>
      <c r="B1637" t="s">
        <v>10155</v>
      </c>
      <c r="C1637" t="s">
        <v>10156</v>
      </c>
      <c r="D1637" t="s">
        <v>10157</v>
      </c>
      <c r="E1637">
        <v>7</v>
      </c>
      <c r="G1637" t="s">
        <v>647</v>
      </c>
      <c r="H1637" t="s">
        <v>10158</v>
      </c>
      <c r="I1637">
        <v>2014</v>
      </c>
      <c r="J1637" t="s">
        <v>10159</v>
      </c>
      <c r="K1637" t="s">
        <v>6</v>
      </c>
      <c r="L1637" t="s">
        <v>283</v>
      </c>
    </row>
    <row r="1638" spans="1:12" x14ac:dyDescent="0.35">
      <c r="A1638" t="s">
        <v>10160</v>
      </c>
      <c r="B1638" t="s">
        <v>10161</v>
      </c>
      <c r="C1638" t="s">
        <v>10162</v>
      </c>
      <c r="D1638" t="s">
        <v>10163</v>
      </c>
      <c r="E1638">
        <v>10</v>
      </c>
      <c r="G1638" t="s">
        <v>10164</v>
      </c>
      <c r="H1638" t="s">
        <v>6</v>
      </c>
      <c r="I1638">
        <v>2015</v>
      </c>
      <c r="J1638" t="s">
        <v>10165</v>
      </c>
      <c r="K1638" t="s">
        <v>6</v>
      </c>
      <c r="L1638" t="s">
        <v>283</v>
      </c>
    </row>
    <row r="1639" spans="1:12" x14ac:dyDescent="0.35">
      <c r="A1639" t="s">
        <v>10166</v>
      </c>
      <c r="B1639" t="s">
        <v>10167</v>
      </c>
      <c r="C1639" t="s">
        <v>10168</v>
      </c>
      <c r="D1639" t="s">
        <v>10169</v>
      </c>
      <c r="E1639">
        <v>7</v>
      </c>
      <c r="G1639" t="s">
        <v>144</v>
      </c>
      <c r="H1639" t="s">
        <v>1749</v>
      </c>
      <c r="I1639">
        <v>2015</v>
      </c>
      <c r="J1639" t="s">
        <v>10170</v>
      </c>
      <c r="K1639" t="s">
        <v>6</v>
      </c>
      <c r="L1639" t="s">
        <v>256</v>
      </c>
    </row>
    <row r="1640" spans="1:12" x14ac:dyDescent="0.35">
      <c r="A1640" t="s">
        <v>10171</v>
      </c>
      <c r="B1640" t="s">
        <v>10172</v>
      </c>
      <c r="C1640" t="s">
        <v>10173</v>
      </c>
      <c r="D1640" t="s">
        <v>10174</v>
      </c>
      <c r="E1640">
        <v>7</v>
      </c>
      <c r="F1640">
        <v>9783319461519</v>
      </c>
      <c r="G1640" t="s">
        <v>152</v>
      </c>
      <c r="H1640" t="s">
        <v>10175</v>
      </c>
      <c r="I1640">
        <v>2016</v>
      </c>
      <c r="J1640" t="s">
        <v>10176</v>
      </c>
      <c r="K1640" t="s">
        <v>6</v>
      </c>
      <c r="L1640" t="s">
        <v>10177</v>
      </c>
    </row>
    <row r="1641" spans="1:12" x14ac:dyDescent="0.35">
      <c r="A1641" t="s">
        <v>10178</v>
      </c>
      <c r="B1641" t="s">
        <v>10179</v>
      </c>
      <c r="C1641" t="s">
        <v>10180</v>
      </c>
      <c r="D1641" t="s">
        <v>10181</v>
      </c>
      <c r="E1641">
        <v>10</v>
      </c>
      <c r="F1641">
        <v>9789897581687</v>
      </c>
      <c r="G1641" t="s">
        <v>10182</v>
      </c>
      <c r="H1641" t="s">
        <v>10183</v>
      </c>
      <c r="I1641">
        <v>2016</v>
      </c>
      <c r="J1641" t="s">
        <v>10184</v>
      </c>
      <c r="K1641" t="s">
        <v>6</v>
      </c>
      <c r="L1641" t="s">
        <v>283</v>
      </c>
    </row>
    <row r="1642" spans="1:12" x14ac:dyDescent="0.35">
      <c r="A1642" t="s">
        <v>10185</v>
      </c>
      <c r="B1642" t="s">
        <v>10186</v>
      </c>
      <c r="C1642" t="s">
        <v>10187</v>
      </c>
      <c r="D1642" t="s">
        <v>10188</v>
      </c>
      <c r="E1642">
        <v>7</v>
      </c>
      <c r="G1642" t="s">
        <v>2162</v>
      </c>
      <c r="H1642" t="s">
        <v>10189</v>
      </c>
      <c r="I1642">
        <v>2014</v>
      </c>
      <c r="J1642" t="s">
        <v>10190</v>
      </c>
      <c r="K1642" t="s">
        <v>6</v>
      </c>
      <c r="L1642" t="s">
        <v>1120</v>
      </c>
    </row>
    <row r="1643" spans="1:12" x14ac:dyDescent="0.35">
      <c r="A1643" t="s">
        <v>10191</v>
      </c>
      <c r="B1643" t="s">
        <v>10192</v>
      </c>
      <c r="C1643" t="s">
        <v>10193</v>
      </c>
      <c r="D1643" t="s">
        <v>10194</v>
      </c>
      <c r="E1643">
        <v>7</v>
      </c>
      <c r="G1643" t="s">
        <v>10195</v>
      </c>
      <c r="H1643" t="s">
        <v>10196</v>
      </c>
      <c r="I1643">
        <v>2016</v>
      </c>
      <c r="J1643" t="s">
        <v>10197</v>
      </c>
      <c r="K1643" t="s">
        <v>6</v>
      </c>
      <c r="L1643" t="s">
        <v>162</v>
      </c>
    </row>
    <row r="1644" spans="1:12" x14ac:dyDescent="0.35">
      <c r="A1644" t="s">
        <v>10198</v>
      </c>
      <c r="B1644" t="s">
        <v>10199</v>
      </c>
      <c r="C1644" t="s">
        <v>6</v>
      </c>
      <c r="D1644" t="s">
        <v>10200</v>
      </c>
      <c r="E1644">
        <v>7</v>
      </c>
      <c r="G1644" t="s">
        <v>4039</v>
      </c>
      <c r="H1644" t="s">
        <v>10201</v>
      </c>
      <c r="I1644">
        <v>2019</v>
      </c>
      <c r="J1644" t="s">
        <v>10202</v>
      </c>
      <c r="K1644" t="s">
        <v>6</v>
      </c>
      <c r="L1644" t="s">
        <v>217</v>
      </c>
    </row>
    <row r="1645" spans="1:12" x14ac:dyDescent="0.35">
      <c r="A1645" t="s">
        <v>10203</v>
      </c>
      <c r="B1645" t="s">
        <v>10204</v>
      </c>
      <c r="C1645" t="s">
        <v>6</v>
      </c>
      <c r="D1645" t="s">
        <v>10205</v>
      </c>
      <c r="E1645">
        <v>7</v>
      </c>
      <c r="G1645" t="s">
        <v>2228</v>
      </c>
      <c r="H1645" t="s">
        <v>10206</v>
      </c>
      <c r="I1645">
        <v>2019</v>
      </c>
      <c r="J1645" t="s">
        <v>10207</v>
      </c>
      <c r="K1645" t="s">
        <v>6</v>
      </c>
      <c r="L1645" t="s">
        <v>323</v>
      </c>
    </row>
    <row r="1646" spans="1:12" x14ac:dyDescent="0.35">
      <c r="A1646" t="s">
        <v>10208</v>
      </c>
      <c r="B1646" t="s">
        <v>10209</v>
      </c>
      <c r="C1646" t="s">
        <v>10210</v>
      </c>
      <c r="D1646" t="s">
        <v>10211</v>
      </c>
      <c r="E1646">
        <v>10</v>
      </c>
      <c r="F1646">
        <v>9781911218098</v>
      </c>
      <c r="G1646" t="s">
        <v>452</v>
      </c>
      <c r="H1646" t="s">
        <v>10212</v>
      </c>
      <c r="I1646">
        <v>2016</v>
      </c>
      <c r="J1646" t="s">
        <v>10213</v>
      </c>
      <c r="K1646" t="s">
        <v>6</v>
      </c>
      <c r="L1646" t="s">
        <v>162</v>
      </c>
    </row>
    <row r="1647" spans="1:12" x14ac:dyDescent="0.35">
      <c r="A1647" t="s">
        <v>10214</v>
      </c>
      <c r="B1647" t="s">
        <v>10215</v>
      </c>
      <c r="C1647" t="s">
        <v>10216</v>
      </c>
      <c r="D1647" t="s">
        <v>10217</v>
      </c>
      <c r="E1647">
        <v>10</v>
      </c>
      <c r="F1647">
        <v>9781728126654</v>
      </c>
      <c r="G1647" t="s">
        <v>10218</v>
      </c>
      <c r="H1647" t="s">
        <v>6</v>
      </c>
      <c r="I1647">
        <v>2019</v>
      </c>
      <c r="J1647" t="s">
        <v>10219</v>
      </c>
      <c r="K1647" t="s">
        <v>6</v>
      </c>
      <c r="L1647" t="s">
        <v>162</v>
      </c>
    </row>
    <row r="1648" spans="1:12" x14ac:dyDescent="0.35">
      <c r="A1648" t="s">
        <v>10220</v>
      </c>
      <c r="B1648" t="s">
        <v>10221</v>
      </c>
      <c r="C1648" t="s">
        <v>10222</v>
      </c>
      <c r="D1648" t="s">
        <v>10223</v>
      </c>
      <c r="E1648">
        <v>10</v>
      </c>
      <c r="F1648">
        <v>9781424448982</v>
      </c>
      <c r="G1648" t="s">
        <v>10224</v>
      </c>
      <c r="H1648" t="s">
        <v>10225</v>
      </c>
      <c r="I1648">
        <v>2009</v>
      </c>
      <c r="J1648" t="s">
        <v>10226</v>
      </c>
      <c r="K1648" t="s">
        <v>6</v>
      </c>
      <c r="L1648" t="s">
        <v>162</v>
      </c>
    </row>
    <row r="1649" spans="1:12" x14ac:dyDescent="0.35">
      <c r="A1649" t="s">
        <v>10227</v>
      </c>
      <c r="B1649" t="s">
        <v>10228</v>
      </c>
      <c r="C1649" t="s">
        <v>10229</v>
      </c>
      <c r="D1649" t="s">
        <v>10230</v>
      </c>
      <c r="E1649">
        <v>10</v>
      </c>
      <c r="G1649" t="s">
        <v>621</v>
      </c>
      <c r="H1649" t="s">
        <v>1285</v>
      </c>
      <c r="I1649">
        <v>2016</v>
      </c>
      <c r="J1649" t="s">
        <v>10231</v>
      </c>
      <c r="K1649" t="s">
        <v>6</v>
      </c>
      <c r="L1649" t="s">
        <v>217</v>
      </c>
    </row>
    <row r="1650" spans="1:12" x14ac:dyDescent="0.35">
      <c r="A1650" t="s">
        <v>10227</v>
      </c>
      <c r="B1650" t="s">
        <v>10232</v>
      </c>
      <c r="C1650" t="s">
        <v>10229</v>
      </c>
      <c r="D1650" t="s">
        <v>10233</v>
      </c>
      <c r="E1650">
        <v>10</v>
      </c>
      <c r="G1650" t="s">
        <v>618</v>
      </c>
      <c r="H1650" t="s">
        <v>6</v>
      </c>
      <c r="I1650">
        <v>2016</v>
      </c>
      <c r="J1650" t="s">
        <v>10234</v>
      </c>
      <c r="K1650" t="s">
        <v>6</v>
      </c>
      <c r="L1650" t="s">
        <v>162</v>
      </c>
    </row>
    <row r="1651" spans="1:12" x14ac:dyDescent="0.35">
      <c r="A1651" t="s">
        <v>10235</v>
      </c>
      <c r="B1651" t="s">
        <v>10236</v>
      </c>
      <c r="C1651" t="s">
        <v>10237</v>
      </c>
      <c r="D1651" t="s">
        <v>10238</v>
      </c>
      <c r="E1651">
        <v>7</v>
      </c>
      <c r="G1651" t="s">
        <v>10239</v>
      </c>
      <c r="H1651" t="s">
        <v>4681</v>
      </c>
      <c r="I1651">
        <v>2009</v>
      </c>
      <c r="J1651" t="s">
        <v>10240</v>
      </c>
      <c r="K1651" t="s">
        <v>6</v>
      </c>
      <c r="L1651" t="s">
        <v>744</v>
      </c>
    </row>
    <row r="1652" spans="1:12" x14ac:dyDescent="0.35">
      <c r="A1652" t="s">
        <v>10241</v>
      </c>
      <c r="B1652" t="s">
        <v>10242</v>
      </c>
      <c r="C1652" t="s">
        <v>10243</v>
      </c>
      <c r="D1652" t="s">
        <v>10244</v>
      </c>
      <c r="E1652">
        <v>10</v>
      </c>
      <c r="F1652">
        <v>9780769548265</v>
      </c>
      <c r="G1652" t="s">
        <v>10245</v>
      </c>
      <c r="H1652" t="s">
        <v>10246</v>
      </c>
      <c r="I1652">
        <v>2012</v>
      </c>
      <c r="J1652" t="s">
        <v>10247</v>
      </c>
      <c r="K1652" t="s">
        <v>6</v>
      </c>
      <c r="L1652" t="s">
        <v>176</v>
      </c>
    </row>
    <row r="1653" spans="1:12" x14ac:dyDescent="0.35">
      <c r="A1653" t="s">
        <v>10248</v>
      </c>
      <c r="B1653" t="s">
        <v>10249</v>
      </c>
      <c r="C1653" t="s">
        <v>6</v>
      </c>
      <c r="D1653" t="s">
        <v>10250</v>
      </c>
      <c r="E1653">
        <v>7</v>
      </c>
      <c r="G1653" t="s">
        <v>5058</v>
      </c>
      <c r="H1653" t="s">
        <v>10251</v>
      </c>
      <c r="I1653">
        <v>2018</v>
      </c>
      <c r="J1653" t="s">
        <v>10252</v>
      </c>
      <c r="K1653" t="s">
        <v>6</v>
      </c>
      <c r="L1653" t="s">
        <v>5181</v>
      </c>
    </row>
    <row r="1654" spans="1:12" x14ac:dyDescent="0.35">
      <c r="A1654" t="s">
        <v>10253</v>
      </c>
      <c r="B1654" t="s">
        <v>10254</v>
      </c>
      <c r="C1654" t="s">
        <v>10255</v>
      </c>
      <c r="D1654" t="s">
        <v>10256</v>
      </c>
      <c r="E1654">
        <v>7</v>
      </c>
      <c r="G1654" t="s">
        <v>10257</v>
      </c>
      <c r="H1654" t="s">
        <v>10258</v>
      </c>
      <c r="I1654">
        <v>2021</v>
      </c>
      <c r="J1654" t="s">
        <v>10259</v>
      </c>
      <c r="K1654" t="s">
        <v>6</v>
      </c>
      <c r="L1654" t="s">
        <v>217</v>
      </c>
    </row>
    <row r="1655" spans="1:12" x14ac:dyDescent="0.35">
      <c r="A1655" t="s">
        <v>10260</v>
      </c>
      <c r="B1655" t="s">
        <v>10261</v>
      </c>
      <c r="C1655" t="s">
        <v>10262</v>
      </c>
      <c r="D1655" t="s">
        <v>10263</v>
      </c>
      <c r="E1655">
        <v>10</v>
      </c>
      <c r="F1655">
        <v>9781509040483</v>
      </c>
      <c r="G1655" t="s">
        <v>10264</v>
      </c>
      <c r="H1655" t="s">
        <v>6260</v>
      </c>
      <c r="I1655">
        <v>2017</v>
      </c>
      <c r="J1655" t="s">
        <v>10265</v>
      </c>
      <c r="K1655" t="s">
        <v>6</v>
      </c>
      <c r="L1655" t="s">
        <v>480</v>
      </c>
    </row>
    <row r="1656" spans="1:12" x14ac:dyDescent="0.35">
      <c r="A1656" t="s">
        <v>10266</v>
      </c>
      <c r="B1656" t="s">
        <v>10267</v>
      </c>
      <c r="C1656" t="s">
        <v>10268</v>
      </c>
      <c r="D1656" t="s">
        <v>10269</v>
      </c>
      <c r="E1656">
        <v>10</v>
      </c>
      <c r="F1656">
        <v>9789898533227</v>
      </c>
      <c r="G1656" t="s">
        <v>10270</v>
      </c>
      <c r="H1656" t="s">
        <v>10271</v>
      </c>
      <c r="I1656">
        <v>2014</v>
      </c>
      <c r="J1656" t="s">
        <v>10272</v>
      </c>
      <c r="K1656" t="s">
        <v>6</v>
      </c>
      <c r="L1656" t="s">
        <v>217</v>
      </c>
    </row>
    <row r="1657" spans="1:12" x14ac:dyDescent="0.35">
      <c r="A1657" t="s">
        <v>10273</v>
      </c>
      <c r="B1657" t="s">
        <v>10274</v>
      </c>
      <c r="C1657" t="s">
        <v>10275</v>
      </c>
      <c r="D1657" t="s">
        <v>10276</v>
      </c>
      <c r="E1657">
        <v>10</v>
      </c>
      <c r="F1657">
        <v>9781450305006</v>
      </c>
      <c r="G1657" t="s">
        <v>3159</v>
      </c>
      <c r="H1657" t="s">
        <v>10277</v>
      </c>
      <c r="I1657">
        <v>2011</v>
      </c>
      <c r="J1657" t="s">
        <v>10278</v>
      </c>
      <c r="K1657" t="s">
        <v>6</v>
      </c>
      <c r="L1657" t="s">
        <v>703</v>
      </c>
    </row>
    <row r="1658" spans="1:12" x14ac:dyDescent="0.35">
      <c r="A1658" t="s">
        <v>10279</v>
      </c>
      <c r="B1658" t="s">
        <v>10280</v>
      </c>
      <c r="C1658" t="s">
        <v>10281</v>
      </c>
      <c r="D1658" t="s">
        <v>10276</v>
      </c>
      <c r="E1658">
        <v>10</v>
      </c>
      <c r="F1658">
        <v>9781457703485</v>
      </c>
      <c r="G1658" t="s">
        <v>10282</v>
      </c>
      <c r="H1658" t="s">
        <v>10283</v>
      </c>
      <c r="I1658">
        <v>2011</v>
      </c>
      <c r="J1658" t="s">
        <v>10284</v>
      </c>
      <c r="K1658" t="s">
        <v>6</v>
      </c>
      <c r="L1658" t="s">
        <v>217</v>
      </c>
    </row>
    <row r="1659" spans="1:12" x14ac:dyDescent="0.35">
      <c r="A1659" t="s">
        <v>10285</v>
      </c>
      <c r="B1659" t="s">
        <v>10286</v>
      </c>
      <c r="C1659" t="s">
        <v>10287</v>
      </c>
      <c r="D1659" t="s">
        <v>10288</v>
      </c>
      <c r="E1659">
        <v>10</v>
      </c>
      <c r="F1659">
        <v>9781450314107</v>
      </c>
      <c r="G1659" t="s">
        <v>308</v>
      </c>
      <c r="H1659" t="s">
        <v>6</v>
      </c>
      <c r="I1659">
        <v>2012</v>
      </c>
      <c r="J1659" t="s">
        <v>10289</v>
      </c>
      <c r="K1659" t="s">
        <v>6</v>
      </c>
      <c r="L1659" t="s">
        <v>337</v>
      </c>
    </row>
    <row r="1660" spans="1:12" x14ac:dyDescent="0.35">
      <c r="A1660" t="s">
        <v>10290</v>
      </c>
      <c r="B1660" t="s">
        <v>10291</v>
      </c>
      <c r="C1660" t="s">
        <v>10292</v>
      </c>
      <c r="D1660" t="s">
        <v>10293</v>
      </c>
      <c r="E1660">
        <v>10</v>
      </c>
      <c r="F1660">
        <v>9781450389754</v>
      </c>
      <c r="G1660" t="s">
        <v>194</v>
      </c>
      <c r="H1660" t="s">
        <v>10294</v>
      </c>
      <c r="I1660">
        <v>2020</v>
      </c>
      <c r="J1660" t="s">
        <v>10295</v>
      </c>
      <c r="K1660" t="s">
        <v>6</v>
      </c>
      <c r="L1660" t="s">
        <v>162</v>
      </c>
    </row>
    <row r="1661" spans="1:12" x14ac:dyDescent="0.35">
      <c r="A1661" t="s">
        <v>10296</v>
      </c>
      <c r="B1661" t="s">
        <v>10297</v>
      </c>
      <c r="C1661" t="s">
        <v>10298</v>
      </c>
      <c r="D1661" t="s">
        <v>10299</v>
      </c>
      <c r="E1661">
        <v>10</v>
      </c>
      <c r="F1661">
        <v>9781450376907</v>
      </c>
      <c r="G1661" t="s">
        <v>194</v>
      </c>
      <c r="H1661" t="s">
        <v>9677</v>
      </c>
      <c r="I1661">
        <v>2020</v>
      </c>
      <c r="J1661" t="s">
        <v>10300</v>
      </c>
      <c r="K1661" t="s">
        <v>6</v>
      </c>
      <c r="L1661" t="s">
        <v>147</v>
      </c>
    </row>
    <row r="1662" spans="1:12" x14ac:dyDescent="0.35">
      <c r="A1662" t="s">
        <v>10301</v>
      </c>
      <c r="B1662" t="s">
        <v>10302</v>
      </c>
      <c r="C1662" t="s">
        <v>10303</v>
      </c>
      <c r="D1662" t="s">
        <v>10304</v>
      </c>
      <c r="E1662">
        <v>10</v>
      </c>
      <c r="G1662" t="s">
        <v>4357</v>
      </c>
      <c r="H1662" t="s">
        <v>5211</v>
      </c>
      <c r="I1662">
        <v>2009</v>
      </c>
      <c r="J1662" t="s">
        <v>10305</v>
      </c>
      <c r="K1662" t="s">
        <v>6</v>
      </c>
      <c r="L1662" t="s">
        <v>1505</v>
      </c>
    </row>
    <row r="1663" spans="1:12" x14ac:dyDescent="0.35">
      <c r="A1663" t="s">
        <v>10306</v>
      </c>
      <c r="B1663" t="s">
        <v>10307</v>
      </c>
      <c r="C1663" t="s">
        <v>10308</v>
      </c>
      <c r="D1663" t="s">
        <v>10309</v>
      </c>
      <c r="E1663">
        <v>7</v>
      </c>
      <c r="G1663" t="s">
        <v>4719</v>
      </c>
      <c r="H1663" t="s">
        <v>10310</v>
      </c>
      <c r="I1663">
        <v>2013</v>
      </c>
      <c r="J1663" t="s">
        <v>10311</v>
      </c>
      <c r="K1663" t="s">
        <v>6</v>
      </c>
      <c r="L1663" t="s">
        <v>675</v>
      </c>
    </row>
    <row r="1664" spans="1:12" x14ac:dyDescent="0.35">
      <c r="A1664" t="s">
        <v>10312</v>
      </c>
      <c r="B1664" t="s">
        <v>10313</v>
      </c>
      <c r="C1664" t="s">
        <v>10314</v>
      </c>
      <c r="D1664" t="s">
        <v>10315</v>
      </c>
      <c r="E1664">
        <v>7</v>
      </c>
      <c r="G1664" t="s">
        <v>10257</v>
      </c>
      <c r="H1664" t="s">
        <v>10316</v>
      </c>
      <c r="I1664">
        <v>2015</v>
      </c>
      <c r="J1664" t="s">
        <v>10317</v>
      </c>
      <c r="K1664" t="s">
        <v>6</v>
      </c>
      <c r="L1664" t="s">
        <v>323</v>
      </c>
    </row>
    <row r="1665" spans="1:12" x14ac:dyDescent="0.35">
      <c r="A1665" t="s">
        <v>10318</v>
      </c>
      <c r="B1665" t="s">
        <v>10319</v>
      </c>
      <c r="C1665" t="s">
        <v>10320</v>
      </c>
      <c r="D1665" t="s">
        <v>10321</v>
      </c>
      <c r="E1665">
        <v>10</v>
      </c>
      <c r="F1665">
        <v>9781450336017</v>
      </c>
      <c r="G1665" t="s">
        <v>308</v>
      </c>
      <c r="H1665" t="s">
        <v>6</v>
      </c>
      <c r="I1665">
        <v>2015</v>
      </c>
      <c r="J1665" t="s">
        <v>10322</v>
      </c>
      <c r="K1665" t="s">
        <v>6</v>
      </c>
      <c r="L1665" t="s">
        <v>283</v>
      </c>
    </row>
    <row r="1666" spans="1:12" x14ac:dyDescent="0.35">
      <c r="A1666" t="s">
        <v>10323</v>
      </c>
      <c r="B1666" t="s">
        <v>10324</v>
      </c>
      <c r="C1666" t="s">
        <v>10325</v>
      </c>
      <c r="D1666" t="s">
        <v>10326</v>
      </c>
      <c r="E1666">
        <v>10</v>
      </c>
      <c r="F1666">
        <v>9781450336017</v>
      </c>
      <c r="G1666" t="s">
        <v>308</v>
      </c>
      <c r="H1666" t="s">
        <v>6</v>
      </c>
      <c r="I1666">
        <v>2015</v>
      </c>
      <c r="J1666" t="s">
        <v>10327</v>
      </c>
      <c r="K1666" t="s">
        <v>6</v>
      </c>
      <c r="L1666" t="s">
        <v>1120</v>
      </c>
    </row>
    <row r="1667" spans="1:12" x14ac:dyDescent="0.35">
      <c r="A1667" t="s">
        <v>10328</v>
      </c>
      <c r="B1667" t="s">
        <v>10329</v>
      </c>
      <c r="C1667" t="s">
        <v>10330</v>
      </c>
      <c r="D1667" t="s">
        <v>10321</v>
      </c>
      <c r="E1667">
        <v>10</v>
      </c>
      <c r="F1667">
        <v>9781467369367</v>
      </c>
      <c r="G1667" t="s">
        <v>10331</v>
      </c>
      <c r="H1667" t="s">
        <v>10332</v>
      </c>
      <c r="I1667">
        <v>2015</v>
      </c>
      <c r="J1667" t="s">
        <v>10333</v>
      </c>
      <c r="K1667" t="s">
        <v>6</v>
      </c>
      <c r="L1667" t="s">
        <v>155</v>
      </c>
    </row>
    <row r="1668" spans="1:12" x14ac:dyDescent="0.35">
      <c r="A1668" t="s">
        <v>10334</v>
      </c>
      <c r="B1668" t="s">
        <v>10335</v>
      </c>
      <c r="C1668" t="s">
        <v>10336</v>
      </c>
      <c r="D1668" t="s">
        <v>10337</v>
      </c>
      <c r="E1668">
        <v>7</v>
      </c>
      <c r="F1668">
        <v>9783030312534</v>
      </c>
      <c r="G1668" t="s">
        <v>207</v>
      </c>
      <c r="H1668" t="s">
        <v>10338</v>
      </c>
      <c r="I1668">
        <v>2020</v>
      </c>
      <c r="J1668" t="s">
        <v>10339</v>
      </c>
      <c r="K1668" t="s">
        <v>6</v>
      </c>
      <c r="L1668" t="s">
        <v>217</v>
      </c>
    </row>
    <row r="1669" spans="1:12" x14ac:dyDescent="0.35">
      <c r="A1669" t="s">
        <v>10340</v>
      </c>
      <c r="B1669" t="s">
        <v>10341</v>
      </c>
      <c r="C1669" t="s">
        <v>10342</v>
      </c>
      <c r="D1669" t="s">
        <v>10343</v>
      </c>
      <c r="E1669">
        <v>10</v>
      </c>
      <c r="F1669">
        <v>9781510613546</v>
      </c>
      <c r="G1669" t="s">
        <v>2531</v>
      </c>
      <c r="H1669" t="s">
        <v>6</v>
      </c>
      <c r="I1669">
        <v>2017</v>
      </c>
      <c r="J1669" t="s">
        <v>10344</v>
      </c>
      <c r="K1669" t="s">
        <v>6</v>
      </c>
      <c r="L1669" t="s">
        <v>162</v>
      </c>
    </row>
    <row r="1670" spans="1:12" x14ac:dyDescent="0.35">
      <c r="A1670" t="s">
        <v>10345</v>
      </c>
      <c r="B1670" t="s">
        <v>10346</v>
      </c>
      <c r="C1670" t="s">
        <v>10347</v>
      </c>
      <c r="D1670" t="s">
        <v>10348</v>
      </c>
      <c r="E1670">
        <v>7</v>
      </c>
      <c r="F1670">
        <v>9783030161866</v>
      </c>
      <c r="G1670" t="s">
        <v>207</v>
      </c>
      <c r="H1670" t="s">
        <v>10349</v>
      </c>
      <c r="I1670">
        <v>2019</v>
      </c>
      <c r="J1670" t="s">
        <v>10350</v>
      </c>
      <c r="K1670" t="s">
        <v>6</v>
      </c>
      <c r="L1670" t="s">
        <v>147</v>
      </c>
    </row>
    <row r="1671" spans="1:12" x14ac:dyDescent="0.35">
      <c r="A1671" t="s">
        <v>10351</v>
      </c>
      <c r="B1671" t="s">
        <v>10352</v>
      </c>
      <c r="C1671" t="s">
        <v>10353</v>
      </c>
      <c r="D1671" t="s">
        <v>10354</v>
      </c>
      <c r="E1671">
        <v>7</v>
      </c>
      <c r="G1671" t="s">
        <v>1999</v>
      </c>
      <c r="H1671" t="s">
        <v>10355</v>
      </c>
      <c r="I1671">
        <v>2021</v>
      </c>
      <c r="J1671" t="s">
        <v>10356</v>
      </c>
      <c r="K1671" t="s">
        <v>6</v>
      </c>
      <c r="L1671" t="s">
        <v>162</v>
      </c>
    </row>
    <row r="1672" spans="1:12" x14ac:dyDescent="0.35">
      <c r="A1672" t="s">
        <v>10357</v>
      </c>
      <c r="B1672" t="s">
        <v>10358</v>
      </c>
      <c r="C1672" t="s">
        <v>10359</v>
      </c>
      <c r="D1672" t="s">
        <v>10360</v>
      </c>
      <c r="E1672">
        <v>7</v>
      </c>
      <c r="F1672">
        <v>9783319279916</v>
      </c>
      <c r="G1672" t="s">
        <v>152</v>
      </c>
      <c r="H1672" t="s">
        <v>10361</v>
      </c>
      <c r="I1672">
        <v>2015</v>
      </c>
      <c r="J1672" t="s">
        <v>10362</v>
      </c>
      <c r="K1672" t="s">
        <v>6</v>
      </c>
      <c r="L1672" t="s">
        <v>217</v>
      </c>
    </row>
    <row r="1673" spans="1:12" x14ac:dyDescent="0.35">
      <c r="A1673" t="s">
        <v>10363</v>
      </c>
      <c r="B1673" t="s">
        <v>10364</v>
      </c>
      <c r="C1673" t="s">
        <v>10365</v>
      </c>
      <c r="D1673" t="s">
        <v>10366</v>
      </c>
      <c r="E1673">
        <v>7</v>
      </c>
      <c r="F1673">
        <v>9783319759302</v>
      </c>
      <c r="G1673" t="s">
        <v>866</v>
      </c>
      <c r="H1673" t="s">
        <v>10367</v>
      </c>
      <c r="I1673">
        <v>2018</v>
      </c>
      <c r="J1673" t="s">
        <v>10368</v>
      </c>
      <c r="K1673" t="s">
        <v>6</v>
      </c>
      <c r="L1673" t="s">
        <v>217</v>
      </c>
    </row>
    <row r="1674" spans="1:12" x14ac:dyDescent="0.35">
      <c r="A1674" t="s">
        <v>10369</v>
      </c>
      <c r="B1674" t="s">
        <v>10370</v>
      </c>
      <c r="C1674" t="s">
        <v>10371</v>
      </c>
      <c r="D1674" t="s">
        <v>10366</v>
      </c>
      <c r="E1674">
        <v>10</v>
      </c>
      <c r="F1674">
        <v>9781538642030</v>
      </c>
      <c r="G1674" t="s">
        <v>10372</v>
      </c>
      <c r="H1674" t="s">
        <v>6745</v>
      </c>
      <c r="I1674">
        <v>2018</v>
      </c>
      <c r="J1674" t="s">
        <v>10373</v>
      </c>
      <c r="K1674" t="s">
        <v>6</v>
      </c>
      <c r="L1674" t="s">
        <v>217</v>
      </c>
    </row>
    <row r="1675" spans="1:12" x14ac:dyDescent="0.35">
      <c r="A1675" t="s">
        <v>10374</v>
      </c>
      <c r="B1675" t="s">
        <v>10375</v>
      </c>
      <c r="C1675" t="s">
        <v>10376</v>
      </c>
      <c r="D1675" t="s">
        <v>10377</v>
      </c>
      <c r="E1675">
        <v>10</v>
      </c>
      <c r="F1675">
        <v>9781479986217</v>
      </c>
      <c r="G1675" t="s">
        <v>10378</v>
      </c>
      <c r="H1675" t="s">
        <v>571</v>
      </c>
      <c r="I1675">
        <v>2015</v>
      </c>
      <c r="J1675" t="s">
        <v>10379</v>
      </c>
      <c r="K1675" t="s">
        <v>6</v>
      </c>
      <c r="L1675" t="s">
        <v>217</v>
      </c>
    </row>
    <row r="1676" spans="1:12" x14ac:dyDescent="0.35">
      <c r="A1676" t="s">
        <v>10380</v>
      </c>
      <c r="B1676" t="s">
        <v>10381</v>
      </c>
      <c r="C1676" t="s">
        <v>10382</v>
      </c>
      <c r="D1676" t="s">
        <v>10383</v>
      </c>
      <c r="E1676">
        <v>10</v>
      </c>
      <c r="F1676">
        <v>9781450328203</v>
      </c>
      <c r="G1676" t="s">
        <v>10384</v>
      </c>
      <c r="H1676" t="s">
        <v>4402</v>
      </c>
      <c r="I1676">
        <v>2014</v>
      </c>
      <c r="J1676" t="s">
        <v>10385</v>
      </c>
      <c r="K1676" t="s">
        <v>6</v>
      </c>
      <c r="L1676" t="s">
        <v>4177</v>
      </c>
    </row>
    <row r="1677" spans="1:12" x14ac:dyDescent="0.35">
      <c r="A1677" t="s">
        <v>10386</v>
      </c>
      <c r="B1677" t="s">
        <v>10387</v>
      </c>
      <c r="C1677" t="s">
        <v>10388</v>
      </c>
      <c r="D1677" t="s">
        <v>10389</v>
      </c>
      <c r="E1677">
        <v>10</v>
      </c>
      <c r="G1677" t="s">
        <v>274</v>
      </c>
      <c r="H1677" t="s">
        <v>382</v>
      </c>
      <c r="I1677">
        <v>2016</v>
      </c>
      <c r="J1677" t="s">
        <v>10390</v>
      </c>
      <c r="K1677" t="s">
        <v>6</v>
      </c>
      <c r="L1677" t="s">
        <v>283</v>
      </c>
    </row>
    <row r="1678" spans="1:12" x14ac:dyDescent="0.35">
      <c r="A1678" t="s">
        <v>10391</v>
      </c>
      <c r="B1678" t="s">
        <v>10392</v>
      </c>
      <c r="C1678" t="s">
        <v>10393</v>
      </c>
      <c r="D1678" t="s">
        <v>10394</v>
      </c>
      <c r="E1678">
        <v>10</v>
      </c>
      <c r="F1678">
        <v>9781450368711</v>
      </c>
      <c r="G1678" t="s">
        <v>2374</v>
      </c>
      <c r="H1678" t="s">
        <v>10395</v>
      </c>
      <c r="I1678">
        <v>2019</v>
      </c>
      <c r="J1678" t="s">
        <v>10396</v>
      </c>
      <c r="K1678" t="s">
        <v>6</v>
      </c>
      <c r="L1678" t="s">
        <v>162</v>
      </c>
    </row>
    <row r="1679" spans="1:12" x14ac:dyDescent="0.35">
      <c r="A1679" t="s">
        <v>10397</v>
      </c>
      <c r="B1679" t="s">
        <v>10398</v>
      </c>
      <c r="C1679" t="s">
        <v>10399</v>
      </c>
      <c r="D1679" t="s">
        <v>10400</v>
      </c>
      <c r="E1679">
        <v>10</v>
      </c>
      <c r="F1679">
        <v>9781728175201</v>
      </c>
      <c r="G1679" t="s">
        <v>10401</v>
      </c>
      <c r="H1679" t="s">
        <v>6</v>
      </c>
      <c r="I1679">
        <v>2020</v>
      </c>
      <c r="J1679" t="s">
        <v>10402</v>
      </c>
      <c r="K1679" t="s">
        <v>6</v>
      </c>
      <c r="L1679" t="s">
        <v>162</v>
      </c>
    </row>
    <row r="1680" spans="1:12" x14ac:dyDescent="0.35">
      <c r="A1680" t="s">
        <v>10403</v>
      </c>
      <c r="B1680" t="s">
        <v>10404</v>
      </c>
      <c r="C1680" t="s">
        <v>10405</v>
      </c>
      <c r="D1680" t="s">
        <v>10406</v>
      </c>
      <c r="E1680">
        <v>10</v>
      </c>
      <c r="F1680">
        <v>9780769541600</v>
      </c>
      <c r="G1680" t="s">
        <v>10407</v>
      </c>
      <c r="H1680" t="s">
        <v>10408</v>
      </c>
      <c r="I1680">
        <v>2010</v>
      </c>
      <c r="J1680" t="s">
        <v>10409</v>
      </c>
      <c r="K1680" t="s">
        <v>6</v>
      </c>
      <c r="L1680" t="s">
        <v>580</v>
      </c>
    </row>
    <row r="1681" spans="1:12" x14ac:dyDescent="0.35">
      <c r="A1681" t="s">
        <v>10410</v>
      </c>
      <c r="B1681" t="s">
        <v>10411</v>
      </c>
      <c r="C1681" t="s">
        <v>10412</v>
      </c>
      <c r="D1681" t="s">
        <v>10406</v>
      </c>
      <c r="E1681">
        <v>10</v>
      </c>
      <c r="G1681" t="s">
        <v>3284</v>
      </c>
      <c r="H1681" t="s">
        <v>10413</v>
      </c>
      <c r="I1681">
        <v>2011</v>
      </c>
      <c r="J1681" t="s">
        <v>10414</v>
      </c>
      <c r="K1681" t="s">
        <v>6</v>
      </c>
      <c r="L1681" t="s">
        <v>636</v>
      </c>
    </row>
    <row r="1682" spans="1:12" x14ac:dyDescent="0.35">
      <c r="A1682" t="s">
        <v>10415</v>
      </c>
      <c r="B1682" t="s">
        <v>10416</v>
      </c>
      <c r="C1682" t="s">
        <v>6</v>
      </c>
      <c r="D1682" t="s">
        <v>10406</v>
      </c>
      <c r="E1682">
        <v>7</v>
      </c>
      <c r="G1682" t="s">
        <v>10417</v>
      </c>
      <c r="H1682" t="s">
        <v>10418</v>
      </c>
      <c r="I1682">
        <v>2011</v>
      </c>
      <c r="J1682" t="s">
        <v>10419</v>
      </c>
      <c r="K1682" t="s">
        <v>6</v>
      </c>
      <c r="L1682" t="s">
        <v>5181</v>
      </c>
    </row>
    <row r="1683" spans="1:12" x14ac:dyDescent="0.35">
      <c r="A1683" t="s">
        <v>10420</v>
      </c>
      <c r="B1683" t="s">
        <v>10421</v>
      </c>
      <c r="C1683" t="s">
        <v>10422</v>
      </c>
      <c r="D1683" t="s">
        <v>10423</v>
      </c>
      <c r="E1683">
        <v>10</v>
      </c>
      <c r="F1683">
        <v>9781728199863</v>
      </c>
      <c r="G1683" t="s">
        <v>10424</v>
      </c>
      <c r="H1683" t="s">
        <v>10425</v>
      </c>
      <c r="I1683">
        <v>2020</v>
      </c>
      <c r="J1683" t="s">
        <v>10426</v>
      </c>
      <c r="K1683" t="s">
        <v>6</v>
      </c>
      <c r="L1683" t="s">
        <v>162</v>
      </c>
    </row>
    <row r="1684" spans="1:12" x14ac:dyDescent="0.35">
      <c r="A1684" t="s">
        <v>10427</v>
      </c>
      <c r="B1684" t="s">
        <v>10428</v>
      </c>
      <c r="C1684" t="s">
        <v>10429</v>
      </c>
      <c r="D1684" t="s">
        <v>10430</v>
      </c>
      <c r="E1684">
        <v>10</v>
      </c>
      <c r="F1684">
        <v>9781538672082</v>
      </c>
      <c r="G1684" t="s">
        <v>6531</v>
      </c>
      <c r="H1684" t="s">
        <v>10431</v>
      </c>
      <c r="I1684">
        <v>2018</v>
      </c>
      <c r="J1684" t="s">
        <v>10432</v>
      </c>
      <c r="K1684" t="s">
        <v>6</v>
      </c>
      <c r="L1684" t="s">
        <v>147</v>
      </c>
    </row>
    <row r="1685" spans="1:12" x14ac:dyDescent="0.35">
      <c r="A1685" t="s">
        <v>10433</v>
      </c>
      <c r="B1685" t="s">
        <v>10434</v>
      </c>
      <c r="C1685" t="s">
        <v>10435</v>
      </c>
      <c r="D1685" t="s">
        <v>10436</v>
      </c>
      <c r="E1685">
        <v>10</v>
      </c>
      <c r="F1685">
        <v>9781728134857</v>
      </c>
      <c r="G1685" t="s">
        <v>3291</v>
      </c>
      <c r="H1685" t="s">
        <v>10437</v>
      </c>
      <c r="I1685">
        <v>2019</v>
      </c>
      <c r="J1685" t="s">
        <v>10438</v>
      </c>
      <c r="K1685" t="s">
        <v>6</v>
      </c>
      <c r="L1685" t="s">
        <v>162</v>
      </c>
    </row>
    <row r="1686" spans="1:12" x14ac:dyDescent="0.35">
      <c r="A1686" t="s">
        <v>10439</v>
      </c>
      <c r="B1686" t="s">
        <v>10440</v>
      </c>
      <c r="C1686" t="s">
        <v>10441</v>
      </c>
      <c r="D1686" t="s">
        <v>10442</v>
      </c>
      <c r="E1686">
        <v>7</v>
      </c>
      <c r="G1686" t="s">
        <v>1853</v>
      </c>
      <c r="H1686" t="s">
        <v>6</v>
      </c>
      <c r="I1686">
        <v>2009</v>
      </c>
      <c r="J1686" t="s">
        <v>10443</v>
      </c>
      <c r="K1686" t="s">
        <v>6</v>
      </c>
      <c r="L1686" t="s">
        <v>147</v>
      </c>
    </row>
    <row r="1687" spans="1:12" x14ac:dyDescent="0.35">
      <c r="A1687" t="s">
        <v>10444</v>
      </c>
      <c r="B1687" t="s">
        <v>10445</v>
      </c>
      <c r="C1687" t="s">
        <v>10446</v>
      </c>
      <c r="D1687" t="s">
        <v>10447</v>
      </c>
      <c r="E1687">
        <v>7</v>
      </c>
      <c r="G1687" t="s">
        <v>152</v>
      </c>
      <c r="H1687" t="s">
        <v>1596</v>
      </c>
      <c r="I1687">
        <v>2009</v>
      </c>
      <c r="J1687" t="s">
        <v>10448</v>
      </c>
      <c r="K1687" t="s">
        <v>6</v>
      </c>
      <c r="L1687" t="s">
        <v>217</v>
      </c>
    </row>
    <row r="1688" spans="1:12" x14ac:dyDescent="0.35">
      <c r="A1688" t="s">
        <v>10449</v>
      </c>
      <c r="B1688" t="s">
        <v>10450</v>
      </c>
      <c r="C1688" t="s">
        <v>6</v>
      </c>
      <c r="D1688" t="s">
        <v>10451</v>
      </c>
      <c r="E1688">
        <v>7</v>
      </c>
      <c r="G1688" t="s">
        <v>2536</v>
      </c>
      <c r="H1688" t="s">
        <v>10452</v>
      </c>
      <c r="I1688">
        <v>2019</v>
      </c>
      <c r="J1688" t="s">
        <v>10453</v>
      </c>
      <c r="K1688" t="s">
        <v>6</v>
      </c>
      <c r="L1688" t="s">
        <v>217</v>
      </c>
    </row>
    <row r="1689" spans="1:12" x14ac:dyDescent="0.35">
      <c r="A1689" t="s">
        <v>10454</v>
      </c>
      <c r="B1689" t="s">
        <v>10455</v>
      </c>
      <c r="C1689" t="s">
        <v>10456</v>
      </c>
      <c r="D1689" t="s">
        <v>10457</v>
      </c>
      <c r="E1689">
        <v>10</v>
      </c>
      <c r="F1689">
        <v>9781450371858</v>
      </c>
      <c r="G1689" t="s">
        <v>194</v>
      </c>
      <c r="H1689" t="s">
        <v>10458</v>
      </c>
      <c r="I1689">
        <v>2019</v>
      </c>
      <c r="J1689" t="s">
        <v>10459</v>
      </c>
      <c r="K1689" t="s">
        <v>6</v>
      </c>
      <c r="L1689" t="s">
        <v>283</v>
      </c>
    </row>
    <row r="1690" spans="1:12" x14ac:dyDescent="0.35">
      <c r="A1690" t="s">
        <v>10460</v>
      </c>
      <c r="B1690" t="s">
        <v>10461</v>
      </c>
      <c r="C1690" t="s">
        <v>10462</v>
      </c>
      <c r="D1690" t="s">
        <v>10463</v>
      </c>
      <c r="E1690">
        <v>7</v>
      </c>
      <c r="G1690" t="s">
        <v>1398</v>
      </c>
      <c r="H1690" t="s">
        <v>10464</v>
      </c>
      <c r="I1690">
        <v>2015</v>
      </c>
      <c r="J1690" t="s">
        <v>10465</v>
      </c>
      <c r="K1690" t="s">
        <v>6</v>
      </c>
      <c r="L1690" t="s">
        <v>323</v>
      </c>
    </row>
    <row r="1691" spans="1:12" x14ac:dyDescent="0.35">
      <c r="A1691" t="s">
        <v>10466</v>
      </c>
      <c r="B1691" t="s">
        <v>10467</v>
      </c>
      <c r="C1691" t="s">
        <v>10468</v>
      </c>
      <c r="D1691" t="s">
        <v>10469</v>
      </c>
      <c r="E1691">
        <v>10</v>
      </c>
      <c r="F1691">
        <v>9789898533524</v>
      </c>
      <c r="G1691" t="s">
        <v>4134</v>
      </c>
      <c r="H1691" t="s">
        <v>1278</v>
      </c>
      <c r="I1691">
        <v>2016</v>
      </c>
      <c r="J1691" t="s">
        <v>10470</v>
      </c>
      <c r="K1691" t="s">
        <v>6</v>
      </c>
      <c r="L1691" t="s">
        <v>162</v>
      </c>
    </row>
    <row r="1692" spans="1:12" x14ac:dyDescent="0.35">
      <c r="A1692" t="s">
        <v>10471</v>
      </c>
      <c r="B1692" t="s">
        <v>10472</v>
      </c>
      <c r="C1692" t="s">
        <v>10473</v>
      </c>
      <c r="D1692" t="s">
        <v>10474</v>
      </c>
      <c r="E1692">
        <v>10</v>
      </c>
      <c r="G1692" t="s">
        <v>496</v>
      </c>
      <c r="H1692" t="s">
        <v>5217</v>
      </c>
      <c r="I1692">
        <v>2016</v>
      </c>
      <c r="J1692" t="s">
        <v>10475</v>
      </c>
      <c r="K1692" t="s">
        <v>6</v>
      </c>
      <c r="L1692" t="s">
        <v>162</v>
      </c>
    </row>
    <row r="1693" spans="1:12" x14ac:dyDescent="0.35">
      <c r="A1693" t="s">
        <v>10471</v>
      </c>
      <c r="B1693" t="s">
        <v>10476</v>
      </c>
      <c r="C1693" t="s">
        <v>10477</v>
      </c>
      <c r="D1693" t="s">
        <v>10474</v>
      </c>
      <c r="E1693">
        <v>7</v>
      </c>
      <c r="G1693" t="s">
        <v>1386</v>
      </c>
      <c r="H1693" t="s">
        <v>10478</v>
      </c>
      <c r="I1693">
        <v>2016</v>
      </c>
      <c r="J1693" t="s">
        <v>10479</v>
      </c>
      <c r="K1693" t="s">
        <v>6</v>
      </c>
      <c r="L1693" t="s">
        <v>4202</v>
      </c>
    </row>
    <row r="1694" spans="1:12" x14ac:dyDescent="0.35">
      <c r="A1694" t="s">
        <v>10480</v>
      </c>
      <c r="B1694" t="s">
        <v>10481</v>
      </c>
      <c r="C1694" t="s">
        <v>10482</v>
      </c>
      <c r="D1694" t="s">
        <v>10483</v>
      </c>
      <c r="E1694">
        <v>10</v>
      </c>
      <c r="F1694">
        <v>9781665438315</v>
      </c>
      <c r="G1694" t="s">
        <v>8438</v>
      </c>
      <c r="H1694" t="s">
        <v>6</v>
      </c>
      <c r="I1694">
        <v>2021</v>
      </c>
      <c r="J1694" t="s">
        <v>10484</v>
      </c>
      <c r="K1694" t="s">
        <v>6</v>
      </c>
      <c r="L1694" t="s">
        <v>162</v>
      </c>
    </row>
    <row r="1695" spans="1:12" x14ac:dyDescent="0.35">
      <c r="A1695" t="s">
        <v>10485</v>
      </c>
      <c r="B1695" t="s">
        <v>10486</v>
      </c>
      <c r="C1695" t="s">
        <v>10487</v>
      </c>
      <c r="D1695" t="s">
        <v>10488</v>
      </c>
      <c r="E1695">
        <v>7</v>
      </c>
      <c r="G1695" t="s">
        <v>478</v>
      </c>
      <c r="H1695" t="s">
        <v>6</v>
      </c>
      <c r="I1695">
        <v>2013</v>
      </c>
      <c r="J1695" t="s">
        <v>10489</v>
      </c>
      <c r="K1695" t="s">
        <v>6</v>
      </c>
      <c r="L1695" t="s">
        <v>695</v>
      </c>
    </row>
    <row r="1696" spans="1:12" x14ac:dyDescent="0.35">
      <c r="A1696" t="s">
        <v>10490</v>
      </c>
      <c r="B1696" t="s">
        <v>10491</v>
      </c>
      <c r="C1696" t="s">
        <v>10492</v>
      </c>
      <c r="D1696" t="s">
        <v>10493</v>
      </c>
      <c r="E1696">
        <v>10</v>
      </c>
      <c r="F1696">
        <v>9781450351607</v>
      </c>
      <c r="G1696" t="s">
        <v>10494</v>
      </c>
      <c r="H1696" t="s">
        <v>6</v>
      </c>
      <c r="I1696">
        <v>2017</v>
      </c>
      <c r="J1696" t="s">
        <v>10495</v>
      </c>
      <c r="K1696" t="s">
        <v>6</v>
      </c>
      <c r="L1696" t="s">
        <v>217</v>
      </c>
    </row>
    <row r="1697" spans="1:12" x14ac:dyDescent="0.35">
      <c r="A1697" t="s">
        <v>10496</v>
      </c>
      <c r="B1697" t="s">
        <v>10497</v>
      </c>
      <c r="C1697" t="s">
        <v>10498</v>
      </c>
      <c r="D1697" t="s">
        <v>10493</v>
      </c>
      <c r="E1697">
        <v>10</v>
      </c>
      <c r="F1697">
        <v>9781450367905</v>
      </c>
      <c r="G1697" t="s">
        <v>10499</v>
      </c>
      <c r="H1697" t="s">
        <v>6</v>
      </c>
      <c r="I1697">
        <v>2019</v>
      </c>
      <c r="J1697" t="s">
        <v>10500</v>
      </c>
      <c r="K1697" t="s">
        <v>6</v>
      </c>
      <c r="L1697" t="s">
        <v>162</v>
      </c>
    </row>
    <row r="1698" spans="1:12" x14ac:dyDescent="0.35">
      <c r="A1698" t="s">
        <v>10501</v>
      </c>
      <c r="B1698" t="s">
        <v>10502</v>
      </c>
      <c r="C1698" t="s">
        <v>10503</v>
      </c>
      <c r="D1698" t="s">
        <v>10504</v>
      </c>
      <c r="E1698">
        <v>10</v>
      </c>
      <c r="F1698">
        <v>9781467362634</v>
      </c>
      <c r="G1698" t="s">
        <v>349</v>
      </c>
      <c r="H1698" t="s">
        <v>1148</v>
      </c>
      <c r="I1698">
        <v>2013</v>
      </c>
      <c r="J1698" t="s">
        <v>10505</v>
      </c>
      <c r="K1698" t="s">
        <v>6</v>
      </c>
      <c r="L1698" t="s">
        <v>217</v>
      </c>
    </row>
    <row r="1699" spans="1:12" x14ac:dyDescent="0.35">
      <c r="A1699" t="s">
        <v>10506</v>
      </c>
      <c r="B1699" t="s">
        <v>10507</v>
      </c>
      <c r="C1699" t="s">
        <v>10508</v>
      </c>
      <c r="D1699" t="s">
        <v>10509</v>
      </c>
      <c r="E1699">
        <v>10</v>
      </c>
      <c r="F1699">
        <v>9789898425409</v>
      </c>
      <c r="G1699" t="s">
        <v>10510</v>
      </c>
      <c r="H1699" t="s">
        <v>10511</v>
      </c>
      <c r="I1699">
        <v>2011</v>
      </c>
      <c r="J1699" t="s">
        <v>10512</v>
      </c>
      <c r="K1699" t="s">
        <v>6</v>
      </c>
      <c r="L1699" t="s">
        <v>162</v>
      </c>
    </row>
    <row r="1700" spans="1:12" x14ac:dyDescent="0.35">
      <c r="A1700" t="s">
        <v>10513</v>
      </c>
      <c r="B1700" t="s">
        <v>10514</v>
      </c>
      <c r="C1700" t="s">
        <v>10515</v>
      </c>
      <c r="D1700" t="s">
        <v>10516</v>
      </c>
      <c r="E1700">
        <v>10</v>
      </c>
      <c r="F1700">
        <v>9781728103198</v>
      </c>
      <c r="G1700" t="s">
        <v>10517</v>
      </c>
      <c r="H1700" t="s">
        <v>6</v>
      </c>
      <c r="I1700">
        <v>2019</v>
      </c>
      <c r="J1700" t="s">
        <v>10518</v>
      </c>
      <c r="K1700" t="s">
        <v>6</v>
      </c>
      <c r="L1700" t="s">
        <v>217</v>
      </c>
    </row>
    <row r="1701" spans="1:12" x14ac:dyDescent="0.35">
      <c r="A1701" t="s">
        <v>10519</v>
      </c>
      <c r="B1701" t="s">
        <v>10520</v>
      </c>
      <c r="C1701" t="s">
        <v>10521</v>
      </c>
      <c r="D1701" t="s">
        <v>10522</v>
      </c>
      <c r="E1701">
        <v>10</v>
      </c>
      <c r="F1701">
        <v>9789810854799</v>
      </c>
      <c r="G1701" t="s">
        <v>4597</v>
      </c>
      <c r="H1701" t="s">
        <v>2110</v>
      </c>
      <c r="I1701">
        <v>2010</v>
      </c>
      <c r="J1701" t="s">
        <v>10523</v>
      </c>
      <c r="K1701" t="s">
        <v>6</v>
      </c>
      <c r="L1701" t="s">
        <v>162</v>
      </c>
    </row>
    <row r="1702" spans="1:12" x14ac:dyDescent="0.35">
      <c r="A1702" t="s">
        <v>10524</v>
      </c>
      <c r="B1702" t="s">
        <v>10525</v>
      </c>
      <c r="C1702" t="s">
        <v>10526</v>
      </c>
      <c r="D1702" t="s">
        <v>10527</v>
      </c>
      <c r="E1702">
        <v>10</v>
      </c>
      <c r="F1702">
        <v>9789898704207</v>
      </c>
      <c r="G1702" t="s">
        <v>521</v>
      </c>
      <c r="H1702" t="s">
        <v>8604</v>
      </c>
      <c r="I1702">
        <v>2020</v>
      </c>
      <c r="J1702" t="s">
        <v>10528</v>
      </c>
      <c r="K1702" t="s">
        <v>6</v>
      </c>
      <c r="L1702" t="s">
        <v>162</v>
      </c>
    </row>
    <row r="1703" spans="1:12" x14ac:dyDescent="0.35">
      <c r="A1703" t="s">
        <v>10529</v>
      </c>
      <c r="B1703" t="s">
        <v>10530</v>
      </c>
      <c r="C1703" t="s">
        <v>10531</v>
      </c>
      <c r="D1703" t="s">
        <v>10532</v>
      </c>
      <c r="E1703">
        <v>10</v>
      </c>
      <c r="G1703" t="s">
        <v>496</v>
      </c>
      <c r="H1703" t="s">
        <v>10533</v>
      </c>
      <c r="I1703">
        <v>2019</v>
      </c>
      <c r="J1703" t="s">
        <v>10534</v>
      </c>
      <c r="K1703" t="s">
        <v>6</v>
      </c>
      <c r="L1703" t="s">
        <v>2331</v>
      </c>
    </row>
    <row r="1704" spans="1:12" x14ac:dyDescent="0.35">
      <c r="A1704" t="s">
        <v>10535</v>
      </c>
      <c r="B1704" t="s">
        <v>10536</v>
      </c>
      <c r="C1704" t="s">
        <v>10537</v>
      </c>
      <c r="D1704" t="s">
        <v>10538</v>
      </c>
      <c r="E1704">
        <v>10</v>
      </c>
      <c r="F1704">
        <v>9781509023059</v>
      </c>
      <c r="G1704" t="s">
        <v>10539</v>
      </c>
      <c r="H1704" t="s">
        <v>10540</v>
      </c>
      <c r="I1704">
        <v>2016</v>
      </c>
      <c r="J1704" t="s">
        <v>10541</v>
      </c>
      <c r="K1704" t="s">
        <v>6</v>
      </c>
      <c r="L1704" t="s">
        <v>480</v>
      </c>
    </row>
    <row r="1705" spans="1:12" x14ac:dyDescent="0.35">
      <c r="A1705" t="s">
        <v>10542</v>
      </c>
      <c r="B1705" t="s">
        <v>10543</v>
      </c>
      <c r="C1705" t="s">
        <v>10544</v>
      </c>
      <c r="D1705" t="s">
        <v>10545</v>
      </c>
      <c r="E1705">
        <v>10</v>
      </c>
      <c r="F1705">
        <v>9780769546667</v>
      </c>
      <c r="G1705" t="s">
        <v>10546</v>
      </c>
      <c r="H1705" t="s">
        <v>10547</v>
      </c>
      <c r="I1705">
        <v>2012</v>
      </c>
      <c r="J1705" t="s">
        <v>10548</v>
      </c>
      <c r="K1705" t="s">
        <v>6</v>
      </c>
      <c r="L1705" t="s">
        <v>217</v>
      </c>
    </row>
    <row r="1706" spans="1:12" x14ac:dyDescent="0.35">
      <c r="A1706" t="s">
        <v>10549</v>
      </c>
      <c r="B1706" t="s">
        <v>10550</v>
      </c>
      <c r="C1706" t="s">
        <v>10551</v>
      </c>
      <c r="D1706" t="s">
        <v>10552</v>
      </c>
      <c r="E1706">
        <v>7</v>
      </c>
      <c r="G1706" t="s">
        <v>1510</v>
      </c>
      <c r="H1706" t="s">
        <v>9860</v>
      </c>
      <c r="I1706">
        <v>2018</v>
      </c>
      <c r="J1706" t="s">
        <v>10553</v>
      </c>
      <c r="K1706" t="s">
        <v>6</v>
      </c>
      <c r="L1706" t="s">
        <v>6970</v>
      </c>
    </row>
    <row r="1707" spans="1:12" x14ac:dyDescent="0.35">
      <c r="A1707" t="s">
        <v>10554</v>
      </c>
      <c r="B1707" t="s">
        <v>10555</v>
      </c>
      <c r="C1707" t="s">
        <v>10556</v>
      </c>
      <c r="D1707" t="s">
        <v>10557</v>
      </c>
      <c r="E1707">
        <v>10</v>
      </c>
      <c r="F1707">
        <v>9781450318990</v>
      </c>
      <c r="G1707" t="s">
        <v>1310</v>
      </c>
      <c r="H1707" t="s">
        <v>10558</v>
      </c>
      <c r="I1707">
        <v>2013</v>
      </c>
      <c r="J1707" t="s">
        <v>10559</v>
      </c>
      <c r="K1707" t="s">
        <v>6</v>
      </c>
      <c r="L1707" t="s">
        <v>147</v>
      </c>
    </row>
    <row r="1708" spans="1:12" x14ac:dyDescent="0.35">
      <c r="A1708" t="s">
        <v>10560</v>
      </c>
      <c r="B1708" t="s">
        <v>10561</v>
      </c>
      <c r="C1708" t="s">
        <v>10562</v>
      </c>
      <c r="D1708" t="s">
        <v>10563</v>
      </c>
      <c r="E1708">
        <v>10</v>
      </c>
      <c r="F1708">
        <v>9781605587578</v>
      </c>
      <c r="G1708" t="s">
        <v>2141</v>
      </c>
      <c r="H1708" t="s">
        <v>10564</v>
      </c>
      <c r="I1708">
        <v>2009</v>
      </c>
      <c r="J1708" t="s">
        <v>10565</v>
      </c>
      <c r="K1708" t="s">
        <v>6</v>
      </c>
      <c r="L1708" t="s">
        <v>836</v>
      </c>
    </row>
    <row r="1709" spans="1:12" x14ac:dyDescent="0.35">
      <c r="A1709" t="s">
        <v>10566</v>
      </c>
      <c r="B1709" t="s">
        <v>10567</v>
      </c>
      <c r="C1709" t="s">
        <v>10568</v>
      </c>
      <c r="D1709" t="s">
        <v>10569</v>
      </c>
      <c r="E1709">
        <v>10</v>
      </c>
      <c r="F1709">
        <v>9788493981471</v>
      </c>
      <c r="G1709" t="s">
        <v>9052</v>
      </c>
      <c r="H1709" t="s">
        <v>6</v>
      </c>
      <c r="I1709">
        <v>2012</v>
      </c>
      <c r="J1709" t="s">
        <v>10570</v>
      </c>
      <c r="K1709" t="s">
        <v>6</v>
      </c>
      <c r="L1709" t="s">
        <v>283</v>
      </c>
    </row>
    <row r="1710" spans="1:12" x14ac:dyDescent="0.35">
      <c r="A1710" t="s">
        <v>10571</v>
      </c>
      <c r="B1710" t="s">
        <v>10572</v>
      </c>
      <c r="C1710" t="s">
        <v>10573</v>
      </c>
      <c r="D1710" t="s">
        <v>10574</v>
      </c>
      <c r="E1710">
        <v>10</v>
      </c>
      <c r="F1710">
        <v>9781450313216</v>
      </c>
      <c r="G1710" t="s">
        <v>10575</v>
      </c>
      <c r="H1710" t="s">
        <v>10576</v>
      </c>
      <c r="I1710">
        <v>2012</v>
      </c>
      <c r="J1710" t="s">
        <v>10577</v>
      </c>
      <c r="K1710" t="s">
        <v>6</v>
      </c>
      <c r="L1710" t="s">
        <v>147</v>
      </c>
    </row>
    <row r="1711" spans="1:12" x14ac:dyDescent="0.35">
      <c r="A1711" t="s">
        <v>10578</v>
      </c>
      <c r="B1711" t="s">
        <v>10579</v>
      </c>
      <c r="C1711" t="s">
        <v>10580</v>
      </c>
      <c r="D1711" t="s">
        <v>10581</v>
      </c>
      <c r="E1711">
        <v>10</v>
      </c>
      <c r="F1711">
        <v>9781450313216</v>
      </c>
      <c r="G1711" t="s">
        <v>10575</v>
      </c>
      <c r="H1711" t="s">
        <v>10582</v>
      </c>
      <c r="I1711">
        <v>2012</v>
      </c>
      <c r="J1711" t="s">
        <v>10583</v>
      </c>
      <c r="K1711" t="s">
        <v>6</v>
      </c>
      <c r="L1711" t="s">
        <v>1120</v>
      </c>
    </row>
    <row r="1712" spans="1:12" x14ac:dyDescent="0.35">
      <c r="A1712" t="s">
        <v>10584</v>
      </c>
      <c r="B1712" t="s">
        <v>10585</v>
      </c>
      <c r="C1712" t="s">
        <v>10586</v>
      </c>
      <c r="D1712" t="s">
        <v>10587</v>
      </c>
      <c r="E1712">
        <v>7</v>
      </c>
      <c r="G1712" t="s">
        <v>10588</v>
      </c>
      <c r="H1712" t="s">
        <v>10589</v>
      </c>
      <c r="I1712">
        <v>2013</v>
      </c>
      <c r="J1712" t="s">
        <v>10590</v>
      </c>
      <c r="K1712" t="s">
        <v>6</v>
      </c>
      <c r="L1712" t="s">
        <v>217</v>
      </c>
    </row>
    <row r="1713" spans="1:12" x14ac:dyDescent="0.35">
      <c r="A1713" t="s">
        <v>10591</v>
      </c>
      <c r="B1713" t="s">
        <v>10592</v>
      </c>
      <c r="C1713" t="s">
        <v>6</v>
      </c>
      <c r="D1713" t="s">
        <v>10593</v>
      </c>
      <c r="E1713">
        <v>7</v>
      </c>
      <c r="G1713" t="s">
        <v>10594</v>
      </c>
      <c r="H1713" t="s">
        <v>10595</v>
      </c>
      <c r="I1713">
        <v>2014</v>
      </c>
      <c r="J1713" t="s">
        <v>10596</v>
      </c>
      <c r="K1713" t="s">
        <v>6</v>
      </c>
      <c r="L1713" t="s">
        <v>836</v>
      </c>
    </row>
    <row r="1714" spans="1:12" x14ac:dyDescent="0.35">
      <c r="A1714" t="s">
        <v>10597</v>
      </c>
      <c r="B1714" t="s">
        <v>10598</v>
      </c>
      <c r="C1714" t="s">
        <v>10599</v>
      </c>
      <c r="D1714" t="s">
        <v>10600</v>
      </c>
      <c r="E1714">
        <v>7</v>
      </c>
      <c r="G1714" t="s">
        <v>1510</v>
      </c>
      <c r="H1714" t="s">
        <v>10601</v>
      </c>
      <c r="I1714">
        <v>2015</v>
      </c>
      <c r="J1714" t="s">
        <v>10602</v>
      </c>
      <c r="K1714" t="s">
        <v>6</v>
      </c>
      <c r="L1714" t="s">
        <v>573</v>
      </c>
    </row>
    <row r="1715" spans="1:12" x14ac:dyDescent="0.35">
      <c r="A1715" t="s">
        <v>10603</v>
      </c>
      <c r="B1715" t="s">
        <v>10604</v>
      </c>
      <c r="C1715" t="s">
        <v>10605</v>
      </c>
      <c r="D1715" t="s">
        <v>10606</v>
      </c>
      <c r="E1715">
        <v>10</v>
      </c>
      <c r="F1715">
        <v>9789898533791</v>
      </c>
      <c r="G1715" t="s">
        <v>2286</v>
      </c>
      <c r="H1715" t="s">
        <v>10607</v>
      </c>
      <c r="I1715">
        <v>2018</v>
      </c>
      <c r="J1715" t="s">
        <v>10608</v>
      </c>
      <c r="K1715" t="s">
        <v>6</v>
      </c>
      <c r="L1715" t="s">
        <v>162</v>
      </c>
    </row>
    <row r="1716" spans="1:12" x14ac:dyDescent="0.35">
      <c r="A1716" t="s">
        <v>10609</v>
      </c>
      <c r="B1716" t="s">
        <v>10610</v>
      </c>
      <c r="C1716" t="s">
        <v>10611</v>
      </c>
      <c r="D1716" t="s">
        <v>10612</v>
      </c>
      <c r="E1716">
        <v>10</v>
      </c>
      <c r="F1716">
        <v>9781509025312</v>
      </c>
      <c r="G1716" t="s">
        <v>10613</v>
      </c>
      <c r="H1716" t="s">
        <v>6</v>
      </c>
      <c r="I1716">
        <v>2017</v>
      </c>
      <c r="J1716" t="s">
        <v>10614</v>
      </c>
      <c r="K1716" t="s">
        <v>6</v>
      </c>
      <c r="L1716" t="s">
        <v>176</v>
      </c>
    </row>
    <row r="1717" spans="1:12" x14ac:dyDescent="0.35">
      <c r="A1717" t="s">
        <v>10615</v>
      </c>
      <c r="B1717" t="s">
        <v>10616</v>
      </c>
      <c r="C1717" t="s">
        <v>10617</v>
      </c>
      <c r="D1717" t="s">
        <v>10618</v>
      </c>
      <c r="E1717">
        <v>7</v>
      </c>
      <c r="G1717" t="s">
        <v>4700</v>
      </c>
      <c r="H1717" t="s">
        <v>6</v>
      </c>
      <c r="I1717">
        <v>2019</v>
      </c>
      <c r="J1717" t="s">
        <v>10619</v>
      </c>
      <c r="K1717" t="s">
        <v>6</v>
      </c>
      <c r="L1717" t="s">
        <v>473</v>
      </c>
    </row>
    <row r="1718" spans="1:12" x14ac:dyDescent="0.35">
      <c r="A1718" t="s">
        <v>10620</v>
      </c>
      <c r="B1718" t="s">
        <v>10621</v>
      </c>
      <c r="C1718" t="s">
        <v>10622</v>
      </c>
      <c r="D1718" t="s">
        <v>10623</v>
      </c>
      <c r="E1718">
        <v>10</v>
      </c>
      <c r="F1718">
        <v>9781617386077</v>
      </c>
      <c r="G1718" t="s">
        <v>10624</v>
      </c>
      <c r="H1718" t="s">
        <v>10625</v>
      </c>
      <c r="I1718">
        <v>2010</v>
      </c>
      <c r="J1718" t="s">
        <v>10626</v>
      </c>
      <c r="K1718" t="s">
        <v>6</v>
      </c>
      <c r="L1718" t="s">
        <v>162</v>
      </c>
    </row>
    <row r="1719" spans="1:12" x14ac:dyDescent="0.35">
      <c r="A1719" t="s">
        <v>10627</v>
      </c>
      <c r="B1719" t="s">
        <v>10628</v>
      </c>
      <c r="C1719" t="s">
        <v>10629</v>
      </c>
      <c r="D1719" t="s">
        <v>10630</v>
      </c>
      <c r="E1719">
        <v>7</v>
      </c>
      <c r="F1719">
        <v>9783030880804</v>
      </c>
      <c r="G1719" t="s">
        <v>152</v>
      </c>
      <c r="H1719" t="s">
        <v>10631</v>
      </c>
      <c r="I1719">
        <v>2021</v>
      </c>
      <c r="J1719" t="s">
        <v>10632</v>
      </c>
      <c r="K1719" t="s">
        <v>6</v>
      </c>
      <c r="L1719" t="s">
        <v>162</v>
      </c>
    </row>
    <row r="1720" spans="1:12" x14ac:dyDescent="0.35">
      <c r="A1720" t="s">
        <v>10633</v>
      </c>
      <c r="B1720" t="s">
        <v>10634</v>
      </c>
      <c r="C1720" t="s">
        <v>10635</v>
      </c>
      <c r="D1720" t="s">
        <v>10636</v>
      </c>
      <c r="E1720">
        <v>10</v>
      </c>
      <c r="G1720" t="s">
        <v>10637</v>
      </c>
      <c r="H1720" t="s">
        <v>622</v>
      </c>
      <c r="I1720">
        <v>2018</v>
      </c>
      <c r="J1720" t="s">
        <v>10638</v>
      </c>
      <c r="K1720" t="s">
        <v>6</v>
      </c>
      <c r="L1720" t="s">
        <v>162</v>
      </c>
    </row>
    <row r="1721" spans="1:12" x14ac:dyDescent="0.35">
      <c r="A1721" t="s">
        <v>10639</v>
      </c>
      <c r="B1721" t="s">
        <v>10640</v>
      </c>
      <c r="C1721" t="s">
        <v>10641</v>
      </c>
      <c r="D1721" t="s">
        <v>10642</v>
      </c>
      <c r="E1721">
        <v>10</v>
      </c>
      <c r="F1721">
        <v>9781577354789</v>
      </c>
      <c r="G1721" t="s">
        <v>10643</v>
      </c>
      <c r="H1721" t="s">
        <v>3995</v>
      </c>
      <c r="I1721">
        <v>2010</v>
      </c>
      <c r="J1721" t="s">
        <v>10644</v>
      </c>
      <c r="K1721" t="s">
        <v>6</v>
      </c>
      <c r="L1721" t="s">
        <v>1120</v>
      </c>
    </row>
    <row r="1722" spans="1:12" x14ac:dyDescent="0.35">
      <c r="A1722" t="s">
        <v>10645</v>
      </c>
      <c r="B1722" t="s">
        <v>10646</v>
      </c>
      <c r="C1722" t="s">
        <v>10647</v>
      </c>
      <c r="D1722" t="s">
        <v>10648</v>
      </c>
      <c r="E1722">
        <v>7</v>
      </c>
      <c r="G1722" t="s">
        <v>2397</v>
      </c>
      <c r="H1722" t="s">
        <v>10649</v>
      </c>
      <c r="I1722">
        <v>2018</v>
      </c>
      <c r="J1722" t="s">
        <v>10650</v>
      </c>
      <c r="K1722" t="s">
        <v>6</v>
      </c>
      <c r="L1722" t="s">
        <v>217</v>
      </c>
    </row>
    <row r="1723" spans="1:12" x14ac:dyDescent="0.35">
      <c r="A1723" t="s">
        <v>10651</v>
      </c>
      <c r="B1723" t="s">
        <v>10652</v>
      </c>
      <c r="C1723" t="s">
        <v>10653</v>
      </c>
      <c r="D1723" t="s">
        <v>10654</v>
      </c>
      <c r="E1723">
        <v>7</v>
      </c>
      <c r="G1723" t="s">
        <v>10655</v>
      </c>
      <c r="H1723" t="s">
        <v>10656</v>
      </c>
      <c r="I1723">
        <v>2020</v>
      </c>
      <c r="J1723" t="s">
        <v>10657</v>
      </c>
      <c r="K1723" t="s">
        <v>6</v>
      </c>
      <c r="L1723" t="s">
        <v>147</v>
      </c>
    </row>
    <row r="1724" spans="1:12" x14ac:dyDescent="0.35">
      <c r="A1724" t="s">
        <v>10658</v>
      </c>
      <c r="B1724" t="s">
        <v>10659</v>
      </c>
      <c r="C1724" t="s">
        <v>10660</v>
      </c>
      <c r="D1724" t="s">
        <v>10661</v>
      </c>
      <c r="E1724">
        <v>7</v>
      </c>
      <c r="F1724">
        <v>9783642391750</v>
      </c>
      <c r="G1724" t="s">
        <v>152</v>
      </c>
      <c r="H1724" t="s">
        <v>10662</v>
      </c>
      <c r="I1724">
        <v>2013</v>
      </c>
      <c r="J1724" t="s">
        <v>10663</v>
      </c>
      <c r="K1724" t="s">
        <v>6</v>
      </c>
      <c r="L1724" t="s">
        <v>155</v>
      </c>
    </row>
    <row r="1725" spans="1:12" x14ac:dyDescent="0.35">
      <c r="A1725" t="s">
        <v>10664</v>
      </c>
      <c r="B1725" t="s">
        <v>10665</v>
      </c>
      <c r="C1725" t="s">
        <v>10666</v>
      </c>
      <c r="D1725" t="s">
        <v>10667</v>
      </c>
      <c r="E1725">
        <v>10</v>
      </c>
      <c r="F1725">
        <v>9781450367080</v>
      </c>
      <c r="G1725" t="s">
        <v>1310</v>
      </c>
      <c r="H1725" t="s">
        <v>6</v>
      </c>
      <c r="I1725">
        <v>2020</v>
      </c>
      <c r="J1725" t="s">
        <v>10668</v>
      </c>
      <c r="K1725" t="s">
        <v>6</v>
      </c>
      <c r="L1725" t="s">
        <v>283</v>
      </c>
    </row>
    <row r="1726" spans="1:12" x14ac:dyDescent="0.35">
      <c r="A1726" t="s">
        <v>10669</v>
      </c>
      <c r="B1726" t="s">
        <v>10670</v>
      </c>
      <c r="C1726" t="s">
        <v>10671</v>
      </c>
      <c r="D1726" t="s">
        <v>10672</v>
      </c>
      <c r="E1726">
        <v>10</v>
      </c>
      <c r="F1726">
        <v>9781665412193</v>
      </c>
      <c r="G1726" t="s">
        <v>274</v>
      </c>
      <c r="H1726" t="s">
        <v>10673</v>
      </c>
      <c r="I1726">
        <v>2021</v>
      </c>
      <c r="J1726" t="s">
        <v>10674</v>
      </c>
      <c r="K1726" t="s">
        <v>6</v>
      </c>
      <c r="L1726" t="s">
        <v>162</v>
      </c>
    </row>
    <row r="1727" spans="1:12" x14ac:dyDescent="0.35">
      <c r="A1727" t="s">
        <v>10675</v>
      </c>
      <c r="B1727" t="s">
        <v>10676</v>
      </c>
      <c r="C1727" t="s">
        <v>10677</v>
      </c>
      <c r="D1727" t="s">
        <v>10678</v>
      </c>
      <c r="E1727">
        <v>10</v>
      </c>
      <c r="F1727">
        <v>9781450347631</v>
      </c>
      <c r="G1727" t="s">
        <v>308</v>
      </c>
      <c r="H1727" t="s">
        <v>6</v>
      </c>
      <c r="I1727">
        <v>2016</v>
      </c>
      <c r="J1727" t="s">
        <v>10679</v>
      </c>
      <c r="K1727" t="s">
        <v>6</v>
      </c>
      <c r="L1727" t="s">
        <v>256</v>
      </c>
    </row>
    <row r="1728" spans="1:12" x14ac:dyDescent="0.35">
      <c r="A1728" t="s">
        <v>10680</v>
      </c>
      <c r="B1728" t="s">
        <v>10681</v>
      </c>
      <c r="C1728" t="s">
        <v>10682</v>
      </c>
      <c r="D1728" t="s">
        <v>10683</v>
      </c>
      <c r="E1728">
        <v>7</v>
      </c>
      <c r="G1728" t="s">
        <v>10684</v>
      </c>
      <c r="H1728" t="s">
        <v>10685</v>
      </c>
      <c r="I1728">
        <v>2021</v>
      </c>
      <c r="J1728" t="s">
        <v>10686</v>
      </c>
      <c r="K1728" t="s">
        <v>6</v>
      </c>
      <c r="L1728" t="s">
        <v>147</v>
      </c>
    </row>
    <row r="1729" spans="1:12" x14ac:dyDescent="0.35">
      <c r="A1729" t="s">
        <v>10687</v>
      </c>
      <c r="B1729" t="s">
        <v>10688</v>
      </c>
      <c r="C1729" t="s">
        <v>10689</v>
      </c>
      <c r="D1729" t="s">
        <v>10690</v>
      </c>
      <c r="E1729">
        <v>10</v>
      </c>
      <c r="G1729" t="s">
        <v>496</v>
      </c>
      <c r="H1729" t="s">
        <v>9251</v>
      </c>
      <c r="I1729">
        <v>2020</v>
      </c>
      <c r="J1729" t="s">
        <v>10691</v>
      </c>
      <c r="K1729" t="s">
        <v>6</v>
      </c>
      <c r="L1729" t="s">
        <v>162</v>
      </c>
    </row>
    <row r="1730" spans="1:12" x14ac:dyDescent="0.35">
      <c r="A1730" t="s">
        <v>10692</v>
      </c>
      <c r="B1730" t="s">
        <v>10693</v>
      </c>
      <c r="C1730" t="s">
        <v>10694</v>
      </c>
      <c r="D1730" t="s">
        <v>10695</v>
      </c>
      <c r="E1730">
        <v>10</v>
      </c>
      <c r="F1730">
        <v>9781728134857</v>
      </c>
      <c r="G1730" t="s">
        <v>3291</v>
      </c>
      <c r="H1730" t="s">
        <v>10696</v>
      </c>
      <c r="I1730">
        <v>2019</v>
      </c>
      <c r="J1730" t="s">
        <v>10697</v>
      </c>
      <c r="K1730" t="s">
        <v>6</v>
      </c>
      <c r="L1730" t="s">
        <v>217</v>
      </c>
    </row>
    <row r="1731" spans="1:12" x14ac:dyDescent="0.35">
      <c r="A1731" t="s">
        <v>10698</v>
      </c>
      <c r="B1731" t="s">
        <v>10699</v>
      </c>
      <c r="C1731" t="s">
        <v>10700</v>
      </c>
      <c r="D1731" t="s">
        <v>10701</v>
      </c>
      <c r="E1731">
        <v>10</v>
      </c>
      <c r="F1731">
        <v>9789532330977</v>
      </c>
      <c r="G1731" t="s">
        <v>8848</v>
      </c>
      <c r="H1731" t="s">
        <v>10702</v>
      </c>
      <c r="I1731">
        <v>2018</v>
      </c>
      <c r="J1731" t="s">
        <v>10703</v>
      </c>
      <c r="K1731" t="s">
        <v>6</v>
      </c>
      <c r="L1731" t="s">
        <v>155</v>
      </c>
    </row>
    <row r="1732" spans="1:12" x14ac:dyDescent="0.35">
      <c r="A1732" t="s">
        <v>10704</v>
      </c>
      <c r="B1732" t="s">
        <v>10705</v>
      </c>
      <c r="C1732" t="s">
        <v>10706</v>
      </c>
      <c r="D1732" t="s">
        <v>10707</v>
      </c>
      <c r="E1732">
        <v>10</v>
      </c>
      <c r="F1732">
        <v>9781457717475</v>
      </c>
      <c r="G1732" t="s">
        <v>10708</v>
      </c>
      <c r="H1732" t="s">
        <v>10709</v>
      </c>
      <c r="I1732">
        <v>2011</v>
      </c>
      <c r="J1732" t="s">
        <v>10710</v>
      </c>
      <c r="K1732" t="s">
        <v>6</v>
      </c>
      <c r="L1732" t="s">
        <v>283</v>
      </c>
    </row>
    <row r="1733" spans="1:12" x14ac:dyDescent="0.35">
      <c r="A1733" t="s">
        <v>10711</v>
      </c>
      <c r="B1733" t="s">
        <v>10712</v>
      </c>
      <c r="C1733" t="s">
        <v>10713</v>
      </c>
      <c r="D1733" t="s">
        <v>10714</v>
      </c>
      <c r="E1733">
        <v>7</v>
      </c>
      <c r="G1733" t="s">
        <v>922</v>
      </c>
      <c r="H1733" t="s">
        <v>10715</v>
      </c>
      <c r="I1733">
        <v>2019</v>
      </c>
      <c r="J1733" t="s">
        <v>10716</v>
      </c>
      <c r="K1733" t="s">
        <v>6</v>
      </c>
      <c r="L1733" t="s">
        <v>337</v>
      </c>
    </row>
    <row r="1734" spans="1:12" x14ac:dyDescent="0.35">
      <c r="A1734" t="s">
        <v>10717</v>
      </c>
      <c r="B1734" t="s">
        <v>10718</v>
      </c>
      <c r="C1734" t="s">
        <v>10719</v>
      </c>
      <c r="D1734" t="s">
        <v>10720</v>
      </c>
      <c r="E1734">
        <v>7</v>
      </c>
      <c r="G1734" t="s">
        <v>542</v>
      </c>
      <c r="H1734" t="s">
        <v>10721</v>
      </c>
      <c r="I1734">
        <v>2018</v>
      </c>
      <c r="J1734" t="s">
        <v>10722</v>
      </c>
      <c r="K1734" t="s">
        <v>6</v>
      </c>
      <c r="L1734" t="s">
        <v>10723</v>
      </c>
    </row>
    <row r="1735" spans="1:12" x14ac:dyDescent="0.35">
      <c r="A1735" t="s">
        <v>10724</v>
      </c>
      <c r="B1735" t="s">
        <v>10725</v>
      </c>
      <c r="C1735" t="s">
        <v>10726</v>
      </c>
      <c r="D1735" t="s">
        <v>10727</v>
      </c>
      <c r="E1735">
        <v>10</v>
      </c>
      <c r="F1735">
        <v>9781450380966</v>
      </c>
      <c r="G1735" t="s">
        <v>1310</v>
      </c>
      <c r="H1735" t="s">
        <v>6</v>
      </c>
      <c r="I1735">
        <v>2021</v>
      </c>
      <c r="J1735" t="s">
        <v>10728</v>
      </c>
      <c r="K1735" t="s">
        <v>6</v>
      </c>
      <c r="L1735" t="s">
        <v>1120</v>
      </c>
    </row>
    <row r="1736" spans="1:12" x14ac:dyDescent="0.35">
      <c r="A1736" t="s">
        <v>10729</v>
      </c>
      <c r="B1736" t="s">
        <v>10730</v>
      </c>
      <c r="C1736" t="s">
        <v>10731</v>
      </c>
      <c r="D1736" t="s">
        <v>10732</v>
      </c>
      <c r="E1736">
        <v>10</v>
      </c>
      <c r="G1736" t="s">
        <v>4823</v>
      </c>
      <c r="H1736" t="s">
        <v>10733</v>
      </c>
      <c r="I1736">
        <v>2019</v>
      </c>
      <c r="J1736" t="s">
        <v>10734</v>
      </c>
      <c r="K1736" t="s">
        <v>6</v>
      </c>
      <c r="L1736" t="s">
        <v>176</v>
      </c>
    </row>
    <row r="1737" spans="1:12" x14ac:dyDescent="0.35">
      <c r="A1737" t="s">
        <v>10735</v>
      </c>
      <c r="B1737" t="s">
        <v>10736</v>
      </c>
      <c r="C1737" t="s">
        <v>10737</v>
      </c>
      <c r="D1737" t="s">
        <v>10738</v>
      </c>
      <c r="E1737">
        <v>7</v>
      </c>
      <c r="G1737" t="s">
        <v>597</v>
      </c>
      <c r="H1737" t="s">
        <v>6</v>
      </c>
      <c r="I1737">
        <v>2021</v>
      </c>
      <c r="J1737" t="s">
        <v>10739</v>
      </c>
      <c r="K1737" t="s">
        <v>6</v>
      </c>
      <c r="L1737" t="s">
        <v>162</v>
      </c>
    </row>
    <row r="1738" spans="1:12" x14ac:dyDescent="0.35">
      <c r="A1738" t="s">
        <v>10740</v>
      </c>
      <c r="B1738" t="s">
        <v>10741</v>
      </c>
      <c r="C1738" t="s">
        <v>10742</v>
      </c>
      <c r="D1738" t="s">
        <v>10743</v>
      </c>
      <c r="E1738">
        <v>10</v>
      </c>
      <c r="F1738">
        <v>9781450346764</v>
      </c>
      <c r="G1738" t="s">
        <v>10744</v>
      </c>
      <c r="H1738" t="s">
        <v>10745</v>
      </c>
      <c r="I1738">
        <v>2017</v>
      </c>
      <c r="J1738" t="s">
        <v>10746</v>
      </c>
      <c r="K1738" t="s">
        <v>6</v>
      </c>
      <c r="L1738" t="s">
        <v>703</v>
      </c>
    </row>
    <row r="1739" spans="1:12" x14ac:dyDescent="0.35">
      <c r="A1739" t="s">
        <v>10747</v>
      </c>
      <c r="B1739" t="s">
        <v>10748</v>
      </c>
      <c r="C1739" t="s">
        <v>10749</v>
      </c>
      <c r="D1739" t="s">
        <v>10750</v>
      </c>
      <c r="E1739">
        <v>10</v>
      </c>
      <c r="F1739">
        <v>9781450356312</v>
      </c>
      <c r="G1739" t="s">
        <v>10751</v>
      </c>
      <c r="H1739" t="s">
        <v>10752</v>
      </c>
      <c r="I1739">
        <v>2018</v>
      </c>
      <c r="J1739" t="s">
        <v>10753</v>
      </c>
      <c r="K1739" t="s">
        <v>6</v>
      </c>
      <c r="L1739" t="s">
        <v>155</v>
      </c>
    </row>
    <row r="1740" spans="1:12" x14ac:dyDescent="0.35">
      <c r="A1740" t="s">
        <v>10754</v>
      </c>
      <c r="B1740" t="s">
        <v>10755</v>
      </c>
      <c r="C1740" t="s">
        <v>10756</v>
      </c>
      <c r="D1740" t="s">
        <v>10757</v>
      </c>
      <c r="E1740">
        <v>10</v>
      </c>
      <c r="F1740">
        <v>9781450368711</v>
      </c>
      <c r="G1740" t="s">
        <v>2374</v>
      </c>
      <c r="H1740" t="s">
        <v>10758</v>
      </c>
      <c r="I1740">
        <v>2019</v>
      </c>
      <c r="J1740" t="s">
        <v>10759</v>
      </c>
      <c r="K1740" t="s">
        <v>6</v>
      </c>
      <c r="L1740" t="s">
        <v>162</v>
      </c>
    </row>
    <row r="1741" spans="1:12" x14ac:dyDescent="0.35">
      <c r="A1741" t="s">
        <v>10760</v>
      </c>
      <c r="B1741" t="s">
        <v>10761</v>
      </c>
      <c r="C1741" t="s">
        <v>10762</v>
      </c>
      <c r="D1741" t="s">
        <v>10763</v>
      </c>
      <c r="E1741">
        <v>10</v>
      </c>
      <c r="F1741">
        <v>9781450366885</v>
      </c>
      <c r="G1741" t="s">
        <v>288</v>
      </c>
      <c r="H1741" t="s">
        <v>10764</v>
      </c>
      <c r="I1741">
        <v>2019</v>
      </c>
      <c r="J1741" t="s">
        <v>10765</v>
      </c>
      <c r="K1741" t="s">
        <v>6</v>
      </c>
      <c r="L1741" t="s">
        <v>703</v>
      </c>
    </row>
    <row r="1742" spans="1:12" x14ac:dyDescent="0.35">
      <c r="A1742" t="s">
        <v>10766</v>
      </c>
      <c r="B1742" t="s">
        <v>10767</v>
      </c>
      <c r="C1742" t="s">
        <v>10768</v>
      </c>
      <c r="D1742" t="s">
        <v>10769</v>
      </c>
      <c r="E1742">
        <v>7</v>
      </c>
      <c r="F1742">
        <v>9781614992615</v>
      </c>
      <c r="G1742" t="s">
        <v>5267</v>
      </c>
      <c r="H1742" t="s">
        <v>10770</v>
      </c>
      <c r="I1742">
        <v>2013</v>
      </c>
      <c r="J1742" t="s">
        <v>10771</v>
      </c>
      <c r="K1742" t="s">
        <v>6</v>
      </c>
      <c r="L1742" t="s">
        <v>155</v>
      </c>
    </row>
    <row r="1743" spans="1:12" x14ac:dyDescent="0.35">
      <c r="A1743" t="s">
        <v>10772</v>
      </c>
      <c r="B1743" t="s">
        <v>10773</v>
      </c>
      <c r="C1743" t="s">
        <v>10774</v>
      </c>
      <c r="D1743" t="s">
        <v>10775</v>
      </c>
      <c r="E1743">
        <v>10</v>
      </c>
      <c r="G1743" t="s">
        <v>1374</v>
      </c>
      <c r="H1743" t="s">
        <v>6</v>
      </c>
      <c r="I1743">
        <v>2015</v>
      </c>
      <c r="J1743" t="s">
        <v>10776</v>
      </c>
      <c r="K1743" t="s">
        <v>6</v>
      </c>
      <c r="L1743" t="s">
        <v>283</v>
      </c>
    </row>
    <row r="1744" spans="1:12" x14ac:dyDescent="0.35">
      <c r="A1744" t="s">
        <v>10777</v>
      </c>
      <c r="B1744" t="s">
        <v>10778</v>
      </c>
      <c r="C1744" t="s">
        <v>10779</v>
      </c>
      <c r="D1744" t="s">
        <v>10780</v>
      </c>
      <c r="E1744">
        <v>10</v>
      </c>
      <c r="F1744">
        <v>9789898704207</v>
      </c>
      <c r="G1744" t="s">
        <v>521</v>
      </c>
      <c r="H1744" t="s">
        <v>10781</v>
      </c>
      <c r="I1744">
        <v>2020</v>
      </c>
      <c r="J1744" t="s">
        <v>10782</v>
      </c>
      <c r="K1744" t="s">
        <v>6</v>
      </c>
      <c r="L1744" t="s">
        <v>162</v>
      </c>
    </row>
    <row r="1745" spans="1:12" x14ac:dyDescent="0.35">
      <c r="A1745" t="s">
        <v>10783</v>
      </c>
      <c r="B1745" t="s">
        <v>10784</v>
      </c>
      <c r="C1745" t="s">
        <v>10785</v>
      </c>
      <c r="D1745" t="s">
        <v>10786</v>
      </c>
      <c r="E1745">
        <v>7</v>
      </c>
      <c r="F1745">
        <v>9783319732091</v>
      </c>
      <c r="G1745" t="s">
        <v>207</v>
      </c>
      <c r="H1745" t="s">
        <v>10787</v>
      </c>
      <c r="I1745">
        <v>2018</v>
      </c>
      <c r="J1745" t="s">
        <v>10788</v>
      </c>
      <c r="K1745" t="s">
        <v>6</v>
      </c>
      <c r="L1745" t="s">
        <v>162</v>
      </c>
    </row>
    <row r="1746" spans="1:12" x14ac:dyDescent="0.35">
      <c r="A1746" t="s">
        <v>10789</v>
      </c>
      <c r="B1746" t="s">
        <v>10790</v>
      </c>
      <c r="C1746" t="s">
        <v>10791</v>
      </c>
      <c r="D1746" t="s">
        <v>10792</v>
      </c>
      <c r="E1746">
        <v>10</v>
      </c>
      <c r="G1746" t="s">
        <v>1374</v>
      </c>
      <c r="H1746" t="s">
        <v>6</v>
      </c>
      <c r="I1746">
        <v>2015</v>
      </c>
      <c r="J1746" t="s">
        <v>10793</v>
      </c>
      <c r="K1746" t="s">
        <v>6</v>
      </c>
      <c r="L1746" t="s">
        <v>675</v>
      </c>
    </row>
    <row r="1747" spans="1:12" x14ac:dyDescent="0.35">
      <c r="A1747" t="s">
        <v>10794</v>
      </c>
      <c r="B1747" t="s">
        <v>10795</v>
      </c>
      <c r="C1747" t="s">
        <v>10796</v>
      </c>
      <c r="D1747" t="s">
        <v>10792</v>
      </c>
      <c r="E1747">
        <v>10</v>
      </c>
      <c r="F1747">
        <v>9781910810583</v>
      </c>
      <c r="G1747" t="s">
        <v>452</v>
      </c>
      <c r="H1747" t="s">
        <v>10797</v>
      </c>
      <c r="I1747">
        <v>2015</v>
      </c>
      <c r="J1747" t="s">
        <v>10798</v>
      </c>
      <c r="K1747" t="s">
        <v>6</v>
      </c>
      <c r="L1747" t="s">
        <v>1120</v>
      </c>
    </row>
    <row r="1748" spans="1:12" x14ac:dyDescent="0.35">
      <c r="A1748" t="s">
        <v>10799</v>
      </c>
      <c r="B1748" t="s">
        <v>10800</v>
      </c>
      <c r="C1748" t="s">
        <v>10801</v>
      </c>
      <c r="D1748" t="s">
        <v>10792</v>
      </c>
      <c r="E1748">
        <v>10</v>
      </c>
      <c r="F1748">
        <v>9781450341820</v>
      </c>
      <c r="G1748" t="s">
        <v>308</v>
      </c>
      <c r="H1748" t="s">
        <v>7358</v>
      </c>
      <c r="I1748">
        <v>2016</v>
      </c>
      <c r="J1748" t="s">
        <v>10802</v>
      </c>
      <c r="K1748" t="s">
        <v>6</v>
      </c>
      <c r="L1748" t="s">
        <v>162</v>
      </c>
    </row>
    <row r="1749" spans="1:12" x14ac:dyDescent="0.35">
      <c r="A1749" t="s">
        <v>10803</v>
      </c>
      <c r="B1749" t="s">
        <v>10804</v>
      </c>
      <c r="C1749" t="s">
        <v>10805</v>
      </c>
      <c r="D1749" t="s">
        <v>10806</v>
      </c>
      <c r="E1749">
        <v>7</v>
      </c>
      <c r="G1749" t="s">
        <v>144</v>
      </c>
      <c r="H1749" t="s">
        <v>10807</v>
      </c>
      <c r="I1749">
        <v>2018</v>
      </c>
      <c r="J1749" t="s">
        <v>10808</v>
      </c>
      <c r="K1749" t="s">
        <v>6</v>
      </c>
      <c r="L1749" t="s">
        <v>337</v>
      </c>
    </row>
    <row r="1750" spans="1:12" x14ac:dyDescent="0.35">
      <c r="A1750" t="s">
        <v>10809</v>
      </c>
      <c r="B1750" t="s">
        <v>10810</v>
      </c>
      <c r="C1750" t="s">
        <v>10811</v>
      </c>
      <c r="D1750" t="s">
        <v>10812</v>
      </c>
      <c r="E1750">
        <v>10</v>
      </c>
      <c r="G1750" t="s">
        <v>388</v>
      </c>
      <c r="H1750" t="s">
        <v>10813</v>
      </c>
      <c r="I1750">
        <v>2014</v>
      </c>
      <c r="J1750" t="s">
        <v>10814</v>
      </c>
      <c r="K1750" t="s">
        <v>6</v>
      </c>
      <c r="L1750" t="s">
        <v>480</v>
      </c>
    </row>
    <row r="1751" spans="1:12" x14ac:dyDescent="0.35">
      <c r="A1751" t="s">
        <v>10815</v>
      </c>
      <c r="B1751" t="s">
        <v>10816</v>
      </c>
      <c r="C1751" t="s">
        <v>10817</v>
      </c>
      <c r="D1751" t="s">
        <v>10818</v>
      </c>
      <c r="E1751">
        <v>10</v>
      </c>
      <c r="F1751">
        <v>9781538606216</v>
      </c>
      <c r="G1751" t="s">
        <v>10819</v>
      </c>
      <c r="H1751" t="s">
        <v>10820</v>
      </c>
      <c r="I1751">
        <v>2017</v>
      </c>
      <c r="J1751" t="s">
        <v>10821</v>
      </c>
      <c r="K1751" t="s">
        <v>6</v>
      </c>
      <c r="L1751" t="s">
        <v>283</v>
      </c>
    </row>
    <row r="1752" spans="1:12" x14ac:dyDescent="0.35">
      <c r="A1752" t="s">
        <v>10822</v>
      </c>
      <c r="B1752" t="s">
        <v>10823</v>
      </c>
      <c r="C1752" t="s">
        <v>10824</v>
      </c>
      <c r="D1752" t="s">
        <v>10818</v>
      </c>
      <c r="E1752">
        <v>7</v>
      </c>
      <c r="F1752">
        <v>9783319918020</v>
      </c>
      <c r="G1752" t="s">
        <v>152</v>
      </c>
      <c r="H1752" t="s">
        <v>10825</v>
      </c>
      <c r="I1752">
        <v>2018</v>
      </c>
      <c r="J1752" t="s">
        <v>10826</v>
      </c>
      <c r="K1752" t="s">
        <v>6</v>
      </c>
      <c r="L1752" t="s">
        <v>217</v>
      </c>
    </row>
    <row r="1753" spans="1:12" x14ac:dyDescent="0.35">
      <c r="A1753" t="s">
        <v>10827</v>
      </c>
      <c r="B1753" t="s">
        <v>10828</v>
      </c>
      <c r="C1753" t="s">
        <v>10829</v>
      </c>
      <c r="D1753" t="s">
        <v>10830</v>
      </c>
      <c r="E1753">
        <v>7</v>
      </c>
      <c r="F1753">
        <v>9783030726591</v>
      </c>
      <c r="G1753" t="s">
        <v>207</v>
      </c>
      <c r="H1753" t="s">
        <v>10831</v>
      </c>
      <c r="I1753">
        <v>2021</v>
      </c>
      <c r="J1753" t="s">
        <v>10832</v>
      </c>
      <c r="K1753" t="s">
        <v>6</v>
      </c>
      <c r="L1753" t="s">
        <v>162</v>
      </c>
    </row>
    <row r="1754" spans="1:12" x14ac:dyDescent="0.35">
      <c r="A1754" t="s">
        <v>10833</v>
      </c>
      <c r="B1754" t="s">
        <v>10834</v>
      </c>
      <c r="C1754" t="s">
        <v>10835</v>
      </c>
      <c r="D1754" t="s">
        <v>10836</v>
      </c>
      <c r="E1754">
        <v>10</v>
      </c>
      <c r="G1754" t="s">
        <v>6839</v>
      </c>
      <c r="H1754" t="s">
        <v>10837</v>
      </c>
      <c r="I1754">
        <v>2011</v>
      </c>
      <c r="J1754" t="s">
        <v>10838</v>
      </c>
      <c r="K1754" t="s">
        <v>6</v>
      </c>
      <c r="L1754" t="s">
        <v>1120</v>
      </c>
    </row>
    <row r="1755" spans="1:12" x14ac:dyDescent="0.35">
      <c r="A1755" t="s">
        <v>10839</v>
      </c>
      <c r="B1755" t="s">
        <v>10840</v>
      </c>
      <c r="C1755" t="s">
        <v>10841</v>
      </c>
      <c r="D1755" t="s">
        <v>10842</v>
      </c>
      <c r="E1755">
        <v>10</v>
      </c>
      <c r="F1755">
        <v>9781450353199</v>
      </c>
      <c r="G1755" t="s">
        <v>308</v>
      </c>
      <c r="H1755" t="s">
        <v>6</v>
      </c>
      <c r="I1755">
        <v>2017</v>
      </c>
      <c r="J1755" t="s">
        <v>10843</v>
      </c>
      <c r="K1755" t="s">
        <v>6</v>
      </c>
      <c r="L1755" t="s">
        <v>176</v>
      </c>
    </row>
    <row r="1756" spans="1:12" x14ac:dyDescent="0.35">
      <c r="A1756" t="s">
        <v>10844</v>
      </c>
      <c r="B1756" t="s">
        <v>10845</v>
      </c>
      <c r="C1756" t="s">
        <v>10846</v>
      </c>
      <c r="D1756" t="s">
        <v>10847</v>
      </c>
      <c r="E1756">
        <v>10</v>
      </c>
      <c r="F1756">
        <v>9781450310840</v>
      </c>
      <c r="G1756" t="s">
        <v>308</v>
      </c>
      <c r="H1756" t="s">
        <v>10848</v>
      </c>
      <c r="I1756">
        <v>2012</v>
      </c>
      <c r="J1756" t="s">
        <v>10849</v>
      </c>
      <c r="K1756" t="s">
        <v>6</v>
      </c>
      <c r="L1756" t="s">
        <v>2331</v>
      </c>
    </row>
    <row r="1757" spans="1:12" x14ac:dyDescent="0.35">
      <c r="A1757" t="s">
        <v>10850</v>
      </c>
      <c r="B1757" t="s">
        <v>10851</v>
      </c>
      <c r="C1757" t="s">
        <v>10852</v>
      </c>
      <c r="D1757" t="s">
        <v>10853</v>
      </c>
      <c r="E1757">
        <v>7</v>
      </c>
      <c r="G1757" t="s">
        <v>10854</v>
      </c>
      <c r="H1757" t="s">
        <v>10855</v>
      </c>
      <c r="I1757">
        <v>2020</v>
      </c>
      <c r="J1757" t="s">
        <v>10856</v>
      </c>
      <c r="K1757" t="s">
        <v>6</v>
      </c>
      <c r="L1757" t="s">
        <v>162</v>
      </c>
    </row>
    <row r="1758" spans="1:12" x14ac:dyDescent="0.35">
      <c r="A1758" t="s">
        <v>10857</v>
      </c>
      <c r="B1758" t="s">
        <v>10858</v>
      </c>
      <c r="C1758" t="s">
        <v>10859</v>
      </c>
      <c r="D1758" t="s">
        <v>10860</v>
      </c>
      <c r="E1758">
        <v>7</v>
      </c>
      <c r="F1758">
        <v>9783319087375</v>
      </c>
      <c r="G1758" t="s">
        <v>2587</v>
      </c>
      <c r="H1758" t="s">
        <v>10861</v>
      </c>
      <c r="I1758">
        <v>2014</v>
      </c>
      <c r="J1758" t="s">
        <v>10862</v>
      </c>
      <c r="K1758" t="s">
        <v>6</v>
      </c>
      <c r="L1758" t="s">
        <v>1120</v>
      </c>
    </row>
    <row r="1759" spans="1:12" x14ac:dyDescent="0.35">
      <c r="A1759" t="s">
        <v>10863</v>
      </c>
      <c r="B1759" t="s">
        <v>10864</v>
      </c>
      <c r="C1759" t="s">
        <v>10865</v>
      </c>
      <c r="D1759" t="s">
        <v>10866</v>
      </c>
      <c r="E1759">
        <v>10</v>
      </c>
      <c r="F1759">
        <v>9789521522123</v>
      </c>
      <c r="G1759" t="s">
        <v>10867</v>
      </c>
      <c r="H1759" t="s">
        <v>10868</v>
      </c>
      <c r="I1759">
        <v>2009</v>
      </c>
      <c r="J1759" t="s">
        <v>10869</v>
      </c>
      <c r="K1759" t="s">
        <v>6</v>
      </c>
      <c r="L1759" t="s">
        <v>147</v>
      </c>
    </row>
    <row r="1760" spans="1:12" x14ac:dyDescent="0.35">
      <c r="A1760" t="s">
        <v>10870</v>
      </c>
      <c r="B1760" t="s">
        <v>10871</v>
      </c>
      <c r="C1760" t="s">
        <v>10872</v>
      </c>
      <c r="D1760" t="s">
        <v>10873</v>
      </c>
      <c r="E1760">
        <v>7</v>
      </c>
      <c r="G1760" t="s">
        <v>5902</v>
      </c>
      <c r="H1760" t="s">
        <v>10874</v>
      </c>
      <c r="I1760">
        <v>2014</v>
      </c>
      <c r="J1760" t="s">
        <v>10875</v>
      </c>
      <c r="K1760" t="s">
        <v>6</v>
      </c>
      <c r="L1760" t="s">
        <v>2331</v>
      </c>
    </row>
    <row r="1761" spans="1:12" x14ac:dyDescent="0.35">
      <c r="A1761" t="s">
        <v>10876</v>
      </c>
      <c r="B1761" t="s">
        <v>10877</v>
      </c>
      <c r="C1761" t="s">
        <v>10878</v>
      </c>
      <c r="D1761" t="s">
        <v>10879</v>
      </c>
      <c r="E1761">
        <v>10</v>
      </c>
      <c r="F1761">
        <v>9781450365710</v>
      </c>
      <c r="G1761" t="s">
        <v>308</v>
      </c>
      <c r="H1761" t="s">
        <v>6</v>
      </c>
      <c r="I1761">
        <v>2018</v>
      </c>
      <c r="J1761" t="s">
        <v>10880</v>
      </c>
      <c r="K1761" t="s">
        <v>6</v>
      </c>
      <c r="L1761" t="s">
        <v>162</v>
      </c>
    </row>
    <row r="1762" spans="1:12" x14ac:dyDescent="0.35">
      <c r="A1762" t="s">
        <v>10881</v>
      </c>
      <c r="B1762" t="s">
        <v>10882</v>
      </c>
      <c r="C1762" t="s">
        <v>10883</v>
      </c>
      <c r="D1762" t="s">
        <v>10884</v>
      </c>
      <c r="E1762">
        <v>10</v>
      </c>
      <c r="G1762" t="s">
        <v>496</v>
      </c>
      <c r="H1762" t="s">
        <v>6</v>
      </c>
      <c r="I1762">
        <v>2020</v>
      </c>
      <c r="J1762" t="s">
        <v>10885</v>
      </c>
      <c r="K1762" t="s">
        <v>6</v>
      </c>
      <c r="L1762" t="s">
        <v>162</v>
      </c>
    </row>
    <row r="1763" spans="1:12" x14ac:dyDescent="0.35">
      <c r="A1763" t="s">
        <v>10886</v>
      </c>
      <c r="B1763" t="s">
        <v>10887</v>
      </c>
      <c r="C1763" t="s">
        <v>10888</v>
      </c>
      <c r="D1763" t="s">
        <v>10889</v>
      </c>
      <c r="E1763">
        <v>7</v>
      </c>
      <c r="G1763" t="s">
        <v>10890</v>
      </c>
      <c r="H1763" t="s">
        <v>3340</v>
      </c>
      <c r="I1763">
        <v>2020</v>
      </c>
      <c r="J1763" t="s">
        <v>10891</v>
      </c>
      <c r="K1763" t="s">
        <v>6</v>
      </c>
      <c r="L1763" t="s">
        <v>1120</v>
      </c>
    </row>
    <row r="1764" spans="1:12" x14ac:dyDescent="0.35">
      <c r="A1764" t="s">
        <v>10892</v>
      </c>
      <c r="B1764" t="s">
        <v>10893</v>
      </c>
      <c r="C1764" t="s">
        <v>10894</v>
      </c>
      <c r="D1764" t="s">
        <v>10895</v>
      </c>
      <c r="E1764">
        <v>10</v>
      </c>
      <c r="G1764" t="s">
        <v>496</v>
      </c>
      <c r="H1764" t="s">
        <v>10896</v>
      </c>
      <c r="I1764">
        <v>2013</v>
      </c>
      <c r="J1764" t="s">
        <v>10897</v>
      </c>
      <c r="K1764" t="s">
        <v>6</v>
      </c>
      <c r="L1764" t="s">
        <v>162</v>
      </c>
    </row>
    <row r="1765" spans="1:12" x14ac:dyDescent="0.35">
      <c r="A1765" t="s">
        <v>10898</v>
      </c>
      <c r="B1765" t="s">
        <v>10899</v>
      </c>
      <c r="C1765" t="s">
        <v>6</v>
      </c>
      <c r="D1765" t="s">
        <v>10900</v>
      </c>
      <c r="E1765">
        <v>7</v>
      </c>
      <c r="G1765" t="s">
        <v>693</v>
      </c>
      <c r="H1765" t="s">
        <v>10901</v>
      </c>
      <c r="I1765">
        <v>2020</v>
      </c>
      <c r="J1765" t="s">
        <v>10902</v>
      </c>
      <c r="K1765" t="s">
        <v>6</v>
      </c>
      <c r="L1765" t="s">
        <v>147</v>
      </c>
    </row>
    <row r="1766" spans="1:12" x14ac:dyDescent="0.35">
      <c r="A1766" t="s">
        <v>10903</v>
      </c>
      <c r="B1766" t="s">
        <v>10904</v>
      </c>
      <c r="C1766" t="s">
        <v>10905</v>
      </c>
      <c r="D1766" t="s">
        <v>10906</v>
      </c>
      <c r="E1766">
        <v>10</v>
      </c>
      <c r="F1766">
        <v>9789898533913</v>
      </c>
      <c r="G1766" t="s">
        <v>301</v>
      </c>
      <c r="H1766" t="s">
        <v>10607</v>
      </c>
      <c r="I1766">
        <v>2019</v>
      </c>
      <c r="J1766" t="s">
        <v>10907</v>
      </c>
      <c r="K1766" t="s">
        <v>6</v>
      </c>
      <c r="L1766" t="s">
        <v>217</v>
      </c>
    </row>
    <row r="1767" spans="1:12" x14ac:dyDescent="0.35">
      <c r="A1767" t="s">
        <v>10908</v>
      </c>
      <c r="B1767" t="s">
        <v>10909</v>
      </c>
      <c r="C1767" t="s">
        <v>10910</v>
      </c>
      <c r="D1767" t="s">
        <v>10911</v>
      </c>
      <c r="E1767">
        <v>10</v>
      </c>
      <c r="F1767">
        <v>9780769551852</v>
      </c>
      <c r="G1767" t="s">
        <v>10912</v>
      </c>
      <c r="H1767" t="s">
        <v>10913</v>
      </c>
      <c r="I1767">
        <v>2014</v>
      </c>
      <c r="J1767" t="s">
        <v>10914</v>
      </c>
      <c r="K1767" t="s">
        <v>6</v>
      </c>
      <c r="L1767" t="s">
        <v>155</v>
      </c>
    </row>
    <row r="1768" spans="1:12" x14ac:dyDescent="0.35">
      <c r="A1768" t="s">
        <v>10908</v>
      </c>
      <c r="B1768" t="s">
        <v>10915</v>
      </c>
      <c r="C1768" t="s">
        <v>10916</v>
      </c>
      <c r="D1768" t="s">
        <v>10917</v>
      </c>
      <c r="E1768">
        <v>7</v>
      </c>
      <c r="G1768" t="s">
        <v>1853</v>
      </c>
      <c r="H1768" t="s">
        <v>6</v>
      </c>
      <c r="I1768">
        <v>2017</v>
      </c>
      <c r="J1768" t="s">
        <v>10918</v>
      </c>
      <c r="K1768" t="s">
        <v>6</v>
      </c>
      <c r="L1768" t="s">
        <v>176</v>
      </c>
    </row>
    <row r="1769" spans="1:12" x14ac:dyDescent="0.35">
      <c r="A1769" t="s">
        <v>10919</v>
      </c>
      <c r="B1769" t="s">
        <v>10920</v>
      </c>
      <c r="C1769" t="s">
        <v>10921</v>
      </c>
      <c r="D1769" t="s">
        <v>10922</v>
      </c>
      <c r="E1769">
        <v>7</v>
      </c>
      <c r="G1769" t="s">
        <v>261</v>
      </c>
      <c r="H1769" t="s">
        <v>10923</v>
      </c>
      <c r="I1769">
        <v>2019</v>
      </c>
      <c r="J1769" t="s">
        <v>10924</v>
      </c>
      <c r="K1769" t="s">
        <v>6</v>
      </c>
      <c r="L1769" t="s">
        <v>473</v>
      </c>
    </row>
    <row r="1770" spans="1:12" x14ac:dyDescent="0.35">
      <c r="A1770" t="s">
        <v>10925</v>
      </c>
      <c r="B1770" t="s">
        <v>10926</v>
      </c>
      <c r="C1770" t="s">
        <v>10927</v>
      </c>
      <c r="D1770" t="s">
        <v>10928</v>
      </c>
      <c r="E1770">
        <v>7</v>
      </c>
      <c r="G1770" t="s">
        <v>5409</v>
      </c>
      <c r="H1770" t="s">
        <v>10929</v>
      </c>
      <c r="I1770">
        <v>2019</v>
      </c>
      <c r="J1770" t="s">
        <v>10930</v>
      </c>
      <c r="K1770" t="s">
        <v>6</v>
      </c>
      <c r="L1770" t="s">
        <v>217</v>
      </c>
    </row>
    <row r="1771" spans="1:12" x14ac:dyDescent="0.35">
      <c r="A1771" t="s">
        <v>10931</v>
      </c>
      <c r="B1771" t="s">
        <v>10932</v>
      </c>
      <c r="C1771" t="s">
        <v>10933</v>
      </c>
      <c r="D1771" t="s">
        <v>10934</v>
      </c>
      <c r="E1771">
        <v>10</v>
      </c>
      <c r="F1771">
        <v>9781538615393</v>
      </c>
      <c r="G1771" t="s">
        <v>4010</v>
      </c>
      <c r="H1771" t="s">
        <v>6</v>
      </c>
      <c r="I1771">
        <v>2017</v>
      </c>
      <c r="J1771" t="s">
        <v>10935</v>
      </c>
      <c r="K1771" t="s">
        <v>6</v>
      </c>
      <c r="L1771" t="s">
        <v>162</v>
      </c>
    </row>
    <row r="1772" spans="1:12" x14ac:dyDescent="0.35">
      <c r="A1772" t="s">
        <v>10936</v>
      </c>
      <c r="B1772" t="s">
        <v>10937</v>
      </c>
      <c r="C1772" t="s">
        <v>10938</v>
      </c>
      <c r="D1772" t="s">
        <v>10939</v>
      </c>
      <c r="E1772">
        <v>7</v>
      </c>
      <c r="G1772" t="s">
        <v>542</v>
      </c>
      <c r="H1772" t="s">
        <v>10940</v>
      </c>
      <c r="I1772">
        <v>2019</v>
      </c>
      <c r="J1772" t="s">
        <v>10941</v>
      </c>
      <c r="K1772" t="s">
        <v>6</v>
      </c>
      <c r="L1772" t="s">
        <v>323</v>
      </c>
    </row>
    <row r="1773" spans="1:12" x14ac:dyDescent="0.35">
      <c r="A1773" t="s">
        <v>10942</v>
      </c>
      <c r="B1773" t="s">
        <v>10943</v>
      </c>
      <c r="C1773" t="s">
        <v>10944</v>
      </c>
      <c r="D1773" t="s">
        <v>10945</v>
      </c>
      <c r="E1773">
        <v>7</v>
      </c>
      <c r="G1773" t="s">
        <v>1452</v>
      </c>
      <c r="H1773" t="s">
        <v>10946</v>
      </c>
      <c r="I1773">
        <v>2011</v>
      </c>
      <c r="J1773" t="s">
        <v>10947</v>
      </c>
      <c r="K1773" t="s">
        <v>6</v>
      </c>
      <c r="L1773" t="s">
        <v>162</v>
      </c>
    </row>
    <row r="1774" spans="1:12" x14ac:dyDescent="0.35">
      <c r="A1774" t="s">
        <v>10948</v>
      </c>
      <c r="B1774" t="s">
        <v>10949</v>
      </c>
      <c r="C1774" t="s">
        <v>10950</v>
      </c>
      <c r="D1774" t="s">
        <v>10951</v>
      </c>
      <c r="E1774">
        <v>7</v>
      </c>
      <c r="G1774" t="s">
        <v>1510</v>
      </c>
      <c r="H1774" t="s">
        <v>10952</v>
      </c>
      <c r="I1774">
        <v>2015</v>
      </c>
      <c r="J1774" t="s">
        <v>10953</v>
      </c>
      <c r="K1774" t="s">
        <v>6</v>
      </c>
      <c r="L1774" t="s">
        <v>10954</v>
      </c>
    </row>
    <row r="1775" spans="1:12" x14ac:dyDescent="0.35">
      <c r="A1775" t="s">
        <v>10955</v>
      </c>
      <c r="B1775" t="s">
        <v>10956</v>
      </c>
      <c r="C1775" t="s">
        <v>10957</v>
      </c>
      <c r="D1775" t="s">
        <v>10958</v>
      </c>
      <c r="E1775">
        <v>10</v>
      </c>
      <c r="F1775">
        <v>9781908272188</v>
      </c>
      <c r="G1775" t="s">
        <v>452</v>
      </c>
      <c r="H1775" t="s">
        <v>10959</v>
      </c>
      <c r="I1775">
        <v>2011</v>
      </c>
      <c r="J1775" t="s">
        <v>10960</v>
      </c>
      <c r="K1775" t="s">
        <v>6</v>
      </c>
      <c r="L1775" t="s">
        <v>162</v>
      </c>
    </row>
    <row r="1776" spans="1:12" x14ac:dyDescent="0.35">
      <c r="A1776" t="s">
        <v>10961</v>
      </c>
      <c r="B1776" t="s">
        <v>10962</v>
      </c>
      <c r="C1776" t="s">
        <v>10963</v>
      </c>
      <c r="D1776" t="s">
        <v>10964</v>
      </c>
      <c r="E1776">
        <v>10</v>
      </c>
      <c r="G1776" t="s">
        <v>388</v>
      </c>
      <c r="H1776" t="s">
        <v>10965</v>
      </c>
      <c r="I1776">
        <v>2014</v>
      </c>
      <c r="J1776" t="s">
        <v>10966</v>
      </c>
      <c r="K1776" t="s">
        <v>6</v>
      </c>
      <c r="L1776" t="s">
        <v>984</v>
      </c>
    </row>
    <row r="1777" spans="1:12" x14ac:dyDescent="0.35">
      <c r="A1777" t="s">
        <v>10967</v>
      </c>
      <c r="B1777" t="s">
        <v>10968</v>
      </c>
      <c r="C1777" t="s">
        <v>10969</v>
      </c>
      <c r="D1777" t="s">
        <v>10970</v>
      </c>
      <c r="E1777">
        <v>10</v>
      </c>
      <c r="F1777">
        <v>9781509014354</v>
      </c>
      <c r="G1777" t="s">
        <v>10971</v>
      </c>
      <c r="H1777" t="s">
        <v>3666</v>
      </c>
      <c r="I1777">
        <v>2016</v>
      </c>
      <c r="J1777" t="s">
        <v>10972</v>
      </c>
      <c r="K1777" t="s">
        <v>6</v>
      </c>
      <c r="L1777" t="s">
        <v>162</v>
      </c>
    </row>
    <row r="1778" spans="1:12" x14ac:dyDescent="0.35">
      <c r="A1778" t="s">
        <v>10973</v>
      </c>
      <c r="B1778" t="s">
        <v>10974</v>
      </c>
      <c r="C1778" t="s">
        <v>10975</v>
      </c>
      <c r="D1778" t="s">
        <v>10976</v>
      </c>
      <c r="E1778">
        <v>10</v>
      </c>
      <c r="F1778">
        <v>9781728146379</v>
      </c>
      <c r="G1778" t="s">
        <v>388</v>
      </c>
      <c r="H1778" t="s">
        <v>3555</v>
      </c>
      <c r="I1778">
        <v>2019</v>
      </c>
      <c r="J1778" t="s">
        <v>10977</v>
      </c>
      <c r="K1778" t="s">
        <v>6</v>
      </c>
      <c r="L1778" t="s">
        <v>147</v>
      </c>
    </row>
    <row r="1779" spans="1:12" x14ac:dyDescent="0.35">
      <c r="A1779" t="s">
        <v>10978</v>
      </c>
      <c r="B1779" t="s">
        <v>10979</v>
      </c>
      <c r="C1779" t="s">
        <v>10980</v>
      </c>
      <c r="D1779" t="s">
        <v>10981</v>
      </c>
      <c r="E1779">
        <v>10</v>
      </c>
      <c r="G1779" t="s">
        <v>10982</v>
      </c>
      <c r="H1779" t="s">
        <v>6</v>
      </c>
      <c r="I1779">
        <v>2014</v>
      </c>
      <c r="J1779" t="s">
        <v>10983</v>
      </c>
      <c r="K1779" t="s">
        <v>6</v>
      </c>
      <c r="L1779" t="s">
        <v>283</v>
      </c>
    </row>
    <row r="1780" spans="1:12" x14ac:dyDescent="0.35">
      <c r="A1780" t="s">
        <v>10984</v>
      </c>
      <c r="B1780" t="s">
        <v>10985</v>
      </c>
      <c r="C1780" t="s">
        <v>6</v>
      </c>
      <c r="D1780" t="s">
        <v>10986</v>
      </c>
      <c r="E1780">
        <v>7</v>
      </c>
      <c r="G1780" t="s">
        <v>10987</v>
      </c>
      <c r="H1780" t="s">
        <v>6</v>
      </c>
      <c r="I1780">
        <v>2016</v>
      </c>
      <c r="J1780" t="s">
        <v>10988</v>
      </c>
      <c r="K1780" t="s">
        <v>6</v>
      </c>
      <c r="L1780" t="s">
        <v>155</v>
      </c>
    </row>
    <row r="1781" spans="1:12" x14ac:dyDescent="0.35">
      <c r="A1781" t="s">
        <v>10989</v>
      </c>
      <c r="B1781" t="s">
        <v>10990</v>
      </c>
      <c r="C1781" t="s">
        <v>10991</v>
      </c>
      <c r="D1781" t="s">
        <v>10992</v>
      </c>
      <c r="E1781">
        <v>7</v>
      </c>
      <c r="F1781">
        <v>9783319558332</v>
      </c>
      <c r="G1781" t="s">
        <v>3009</v>
      </c>
      <c r="H1781" t="s">
        <v>10993</v>
      </c>
      <c r="I1781">
        <v>2017</v>
      </c>
      <c r="J1781" t="s">
        <v>10994</v>
      </c>
      <c r="K1781" t="s">
        <v>6</v>
      </c>
      <c r="L1781" t="s">
        <v>217</v>
      </c>
    </row>
    <row r="1782" spans="1:12" x14ac:dyDescent="0.35">
      <c r="A1782" t="s">
        <v>10995</v>
      </c>
      <c r="B1782" t="s">
        <v>10996</v>
      </c>
      <c r="C1782" t="s">
        <v>10997</v>
      </c>
      <c r="D1782" t="s">
        <v>10998</v>
      </c>
      <c r="E1782">
        <v>10</v>
      </c>
      <c r="F1782">
        <v>9789897581878</v>
      </c>
      <c r="G1782" t="s">
        <v>10999</v>
      </c>
      <c r="H1782" t="s">
        <v>11000</v>
      </c>
      <c r="I1782">
        <v>2016</v>
      </c>
      <c r="J1782" t="s">
        <v>11001</v>
      </c>
      <c r="K1782" t="s">
        <v>6</v>
      </c>
      <c r="L1782" t="s">
        <v>283</v>
      </c>
    </row>
    <row r="1783" spans="1:12" x14ac:dyDescent="0.35">
      <c r="A1783" t="s">
        <v>11002</v>
      </c>
      <c r="B1783" t="s">
        <v>11003</v>
      </c>
      <c r="C1783" t="s">
        <v>11004</v>
      </c>
      <c r="D1783" t="s">
        <v>11005</v>
      </c>
      <c r="E1783">
        <v>10</v>
      </c>
      <c r="F1783">
        <v>9781450388078</v>
      </c>
      <c r="G1783" t="s">
        <v>194</v>
      </c>
      <c r="H1783" t="s">
        <v>6</v>
      </c>
      <c r="I1783">
        <v>2020</v>
      </c>
      <c r="J1783" t="s">
        <v>11006</v>
      </c>
      <c r="K1783" t="s">
        <v>6</v>
      </c>
      <c r="L1783" t="s">
        <v>162</v>
      </c>
    </row>
    <row r="1784" spans="1:12" x14ac:dyDescent="0.35">
      <c r="A1784" t="s">
        <v>11007</v>
      </c>
      <c r="B1784" t="s">
        <v>11008</v>
      </c>
      <c r="C1784" t="s">
        <v>11009</v>
      </c>
      <c r="D1784" t="s">
        <v>11010</v>
      </c>
      <c r="E1784">
        <v>10</v>
      </c>
      <c r="F1784">
        <v>9789810831905</v>
      </c>
      <c r="G1784" t="s">
        <v>3475</v>
      </c>
      <c r="H1784" t="s">
        <v>11011</v>
      </c>
      <c r="I1784">
        <v>2009</v>
      </c>
      <c r="J1784" t="s">
        <v>11012</v>
      </c>
      <c r="K1784" t="s">
        <v>6</v>
      </c>
      <c r="L1784" t="s">
        <v>283</v>
      </c>
    </row>
    <row r="1785" spans="1:12" x14ac:dyDescent="0.35">
      <c r="A1785" t="s">
        <v>11013</v>
      </c>
      <c r="B1785" t="s">
        <v>11014</v>
      </c>
      <c r="C1785" t="s">
        <v>11015</v>
      </c>
      <c r="D1785" t="s">
        <v>11016</v>
      </c>
      <c r="E1785">
        <v>10</v>
      </c>
      <c r="F1785">
        <v>9781450349215</v>
      </c>
      <c r="G1785" t="s">
        <v>11017</v>
      </c>
      <c r="H1785" t="s">
        <v>11018</v>
      </c>
      <c r="I1785">
        <v>2017</v>
      </c>
      <c r="J1785" t="s">
        <v>11019</v>
      </c>
      <c r="K1785" t="s">
        <v>6</v>
      </c>
      <c r="L1785" t="s">
        <v>217</v>
      </c>
    </row>
    <row r="1786" spans="1:12" x14ac:dyDescent="0.35">
      <c r="A1786" t="s">
        <v>11020</v>
      </c>
      <c r="B1786" t="s">
        <v>11021</v>
      </c>
      <c r="C1786" t="s">
        <v>11022</v>
      </c>
      <c r="D1786" t="s">
        <v>11023</v>
      </c>
      <c r="E1786">
        <v>10</v>
      </c>
      <c r="F1786">
        <v>9781424442218</v>
      </c>
      <c r="G1786" t="s">
        <v>11024</v>
      </c>
      <c r="H1786" t="s">
        <v>6</v>
      </c>
      <c r="I1786">
        <v>2009</v>
      </c>
      <c r="J1786" t="s">
        <v>11025</v>
      </c>
      <c r="K1786" t="s">
        <v>6</v>
      </c>
      <c r="L1786" t="s">
        <v>217</v>
      </c>
    </row>
    <row r="1787" spans="1:12" x14ac:dyDescent="0.35">
      <c r="A1787" t="s">
        <v>11026</v>
      </c>
      <c r="B1787" t="s">
        <v>11027</v>
      </c>
      <c r="C1787" t="s">
        <v>11028</v>
      </c>
      <c r="D1787" t="s">
        <v>11029</v>
      </c>
      <c r="E1787">
        <v>10</v>
      </c>
      <c r="F1787">
        <v>9781912764075</v>
      </c>
      <c r="G1787" t="s">
        <v>5838</v>
      </c>
      <c r="H1787" t="s">
        <v>11030</v>
      </c>
      <c r="I1787">
        <v>2018</v>
      </c>
      <c r="J1787" t="s">
        <v>11031</v>
      </c>
      <c r="K1787" t="s">
        <v>6</v>
      </c>
      <c r="L1787" t="s">
        <v>217</v>
      </c>
    </row>
    <row r="1788" spans="1:12" x14ac:dyDescent="0.35">
      <c r="A1788" t="s">
        <v>11032</v>
      </c>
      <c r="B1788" t="s">
        <v>11033</v>
      </c>
      <c r="C1788" t="s">
        <v>11034</v>
      </c>
      <c r="D1788" t="s">
        <v>11035</v>
      </c>
      <c r="E1788">
        <v>10</v>
      </c>
      <c r="G1788" t="s">
        <v>496</v>
      </c>
      <c r="H1788" t="s">
        <v>6</v>
      </c>
      <c r="I1788">
        <v>2020</v>
      </c>
      <c r="J1788" t="s">
        <v>11036</v>
      </c>
      <c r="K1788" t="s">
        <v>6</v>
      </c>
      <c r="L1788" t="s">
        <v>162</v>
      </c>
    </row>
    <row r="1789" spans="1:12" x14ac:dyDescent="0.35">
      <c r="A1789" t="s">
        <v>11037</v>
      </c>
      <c r="B1789" t="s">
        <v>11038</v>
      </c>
      <c r="C1789" t="s">
        <v>11039</v>
      </c>
      <c r="D1789" t="s">
        <v>11040</v>
      </c>
      <c r="E1789">
        <v>10</v>
      </c>
      <c r="F1789">
        <v>9781911218098</v>
      </c>
      <c r="G1789" t="s">
        <v>452</v>
      </c>
      <c r="H1789" t="s">
        <v>11041</v>
      </c>
      <c r="I1789">
        <v>2016</v>
      </c>
      <c r="J1789" t="s">
        <v>11042</v>
      </c>
      <c r="K1789" t="s">
        <v>6</v>
      </c>
      <c r="L1789" t="s">
        <v>162</v>
      </c>
    </row>
    <row r="1790" spans="1:12" x14ac:dyDescent="0.35">
      <c r="A1790" t="s">
        <v>11043</v>
      </c>
      <c r="B1790" t="s">
        <v>11044</v>
      </c>
      <c r="C1790" t="s">
        <v>11045</v>
      </c>
      <c r="D1790" t="s">
        <v>11046</v>
      </c>
      <c r="E1790">
        <v>10</v>
      </c>
      <c r="F1790">
        <v>9781538646236</v>
      </c>
      <c r="G1790" t="s">
        <v>6231</v>
      </c>
      <c r="H1790" t="s">
        <v>6</v>
      </c>
      <c r="I1790">
        <v>2018</v>
      </c>
      <c r="J1790" t="s">
        <v>11047</v>
      </c>
      <c r="K1790" t="s">
        <v>6</v>
      </c>
      <c r="L1790" t="s">
        <v>323</v>
      </c>
    </row>
    <row r="1791" spans="1:12" x14ac:dyDescent="0.35">
      <c r="A1791" t="s">
        <v>11048</v>
      </c>
      <c r="B1791" t="s">
        <v>11049</v>
      </c>
      <c r="C1791" t="s">
        <v>11050</v>
      </c>
      <c r="D1791" t="s">
        <v>11051</v>
      </c>
      <c r="E1791">
        <v>7</v>
      </c>
      <c r="G1791" t="s">
        <v>1392</v>
      </c>
      <c r="H1791" t="s">
        <v>11052</v>
      </c>
      <c r="I1791">
        <v>2013</v>
      </c>
      <c r="J1791" t="s">
        <v>11053</v>
      </c>
      <c r="K1791" t="s">
        <v>6</v>
      </c>
      <c r="L1791" t="s">
        <v>11054</v>
      </c>
    </row>
    <row r="1792" spans="1:12" x14ac:dyDescent="0.35">
      <c r="A1792" t="s">
        <v>11055</v>
      </c>
      <c r="B1792" t="s">
        <v>11056</v>
      </c>
      <c r="C1792" t="s">
        <v>11057</v>
      </c>
      <c r="D1792" t="s">
        <v>11058</v>
      </c>
      <c r="E1792">
        <v>7</v>
      </c>
      <c r="G1792" t="s">
        <v>11059</v>
      </c>
      <c r="H1792" t="s">
        <v>11060</v>
      </c>
      <c r="I1792">
        <v>2017</v>
      </c>
      <c r="J1792" t="s">
        <v>11061</v>
      </c>
      <c r="K1792" t="s">
        <v>6</v>
      </c>
      <c r="L1792" t="s">
        <v>703</v>
      </c>
    </row>
    <row r="1793" spans="1:12" x14ac:dyDescent="0.35">
      <c r="A1793" t="s">
        <v>11062</v>
      </c>
      <c r="B1793" t="s">
        <v>11063</v>
      </c>
      <c r="C1793" t="s">
        <v>11064</v>
      </c>
      <c r="D1793" t="s">
        <v>11065</v>
      </c>
      <c r="E1793">
        <v>7</v>
      </c>
      <c r="G1793" t="s">
        <v>11066</v>
      </c>
      <c r="H1793" t="s">
        <v>11067</v>
      </c>
      <c r="I1793">
        <v>2015</v>
      </c>
      <c r="J1793" t="s">
        <v>11068</v>
      </c>
      <c r="K1793" t="s">
        <v>6</v>
      </c>
      <c r="L1793" t="s">
        <v>573</v>
      </c>
    </row>
    <row r="1794" spans="1:12" x14ac:dyDescent="0.35">
      <c r="A1794" t="s">
        <v>11069</v>
      </c>
      <c r="B1794" t="s">
        <v>11070</v>
      </c>
      <c r="C1794" t="s">
        <v>11071</v>
      </c>
      <c r="D1794" t="s">
        <v>11072</v>
      </c>
      <c r="E1794">
        <v>10</v>
      </c>
      <c r="F1794">
        <v>9781450388078</v>
      </c>
      <c r="G1794" t="s">
        <v>194</v>
      </c>
      <c r="H1794" t="s">
        <v>6</v>
      </c>
      <c r="I1794">
        <v>2020</v>
      </c>
      <c r="J1794" t="s">
        <v>11073</v>
      </c>
      <c r="K1794" t="s">
        <v>6</v>
      </c>
      <c r="L1794" t="s">
        <v>217</v>
      </c>
    </row>
    <row r="1795" spans="1:12" x14ac:dyDescent="0.35">
      <c r="A1795" t="s">
        <v>11074</v>
      </c>
      <c r="B1795" t="s">
        <v>11075</v>
      </c>
      <c r="C1795" t="s">
        <v>11076</v>
      </c>
      <c r="D1795" t="s">
        <v>11077</v>
      </c>
      <c r="E1795">
        <v>10</v>
      </c>
      <c r="F1795">
        <v>9789077381854</v>
      </c>
      <c r="G1795" t="s">
        <v>8551</v>
      </c>
      <c r="H1795" t="s">
        <v>11078</v>
      </c>
      <c r="I1795">
        <v>2014</v>
      </c>
      <c r="J1795" t="s">
        <v>11079</v>
      </c>
      <c r="K1795" t="s">
        <v>6</v>
      </c>
      <c r="L1795" t="s">
        <v>162</v>
      </c>
    </row>
    <row r="1796" spans="1:12" x14ac:dyDescent="0.35">
      <c r="A1796" t="s">
        <v>11080</v>
      </c>
      <c r="B1796" t="s">
        <v>11081</v>
      </c>
      <c r="C1796" t="s">
        <v>11082</v>
      </c>
      <c r="D1796" t="s">
        <v>11083</v>
      </c>
      <c r="E1796">
        <v>7</v>
      </c>
      <c r="G1796" t="s">
        <v>11084</v>
      </c>
      <c r="H1796" t="s">
        <v>11085</v>
      </c>
      <c r="I1796">
        <v>2016</v>
      </c>
      <c r="J1796" t="s">
        <v>11086</v>
      </c>
      <c r="K1796" t="s">
        <v>6</v>
      </c>
      <c r="L1796" t="s">
        <v>5441</v>
      </c>
    </row>
    <row r="1797" spans="1:12" x14ac:dyDescent="0.35">
      <c r="A1797" t="s">
        <v>11087</v>
      </c>
      <c r="B1797" t="s">
        <v>11088</v>
      </c>
      <c r="C1797" t="s">
        <v>11089</v>
      </c>
      <c r="D1797" t="s">
        <v>11090</v>
      </c>
      <c r="E1797">
        <v>7</v>
      </c>
      <c r="G1797" t="s">
        <v>478</v>
      </c>
      <c r="H1797" t="s">
        <v>6</v>
      </c>
      <c r="I1797">
        <v>2009</v>
      </c>
      <c r="J1797" t="s">
        <v>11091</v>
      </c>
      <c r="K1797" t="s">
        <v>6</v>
      </c>
      <c r="L1797" t="s">
        <v>580</v>
      </c>
    </row>
    <row r="1798" spans="1:12" x14ac:dyDescent="0.35">
      <c r="A1798" t="s">
        <v>11092</v>
      </c>
      <c r="B1798" t="s">
        <v>11093</v>
      </c>
      <c r="C1798" t="s">
        <v>11094</v>
      </c>
      <c r="D1798" t="s">
        <v>11095</v>
      </c>
      <c r="E1798">
        <v>10</v>
      </c>
      <c r="F1798">
        <v>9780769543567</v>
      </c>
      <c r="G1798" t="s">
        <v>11096</v>
      </c>
      <c r="H1798" t="s">
        <v>11097</v>
      </c>
      <c r="I1798">
        <v>2011</v>
      </c>
      <c r="J1798" t="s">
        <v>11098</v>
      </c>
      <c r="K1798" t="s">
        <v>6</v>
      </c>
      <c r="L1798" t="s">
        <v>176</v>
      </c>
    </row>
    <row r="1799" spans="1:12" x14ac:dyDescent="0.35">
      <c r="A1799" t="s">
        <v>11099</v>
      </c>
      <c r="B1799" t="s">
        <v>11100</v>
      </c>
      <c r="C1799" t="s">
        <v>11101</v>
      </c>
      <c r="D1799" t="s">
        <v>11102</v>
      </c>
      <c r="E1799">
        <v>7</v>
      </c>
      <c r="G1799" t="s">
        <v>478</v>
      </c>
      <c r="H1799" t="s">
        <v>6</v>
      </c>
      <c r="I1799">
        <v>2015</v>
      </c>
      <c r="J1799" t="s">
        <v>11103</v>
      </c>
      <c r="K1799" t="s">
        <v>6</v>
      </c>
      <c r="L1799" t="s">
        <v>155</v>
      </c>
    </row>
    <row r="1800" spans="1:12" x14ac:dyDescent="0.35">
      <c r="A1800" t="s">
        <v>11104</v>
      </c>
      <c r="B1800" t="s">
        <v>11105</v>
      </c>
      <c r="C1800" t="s">
        <v>11106</v>
      </c>
      <c r="D1800" t="s">
        <v>11107</v>
      </c>
      <c r="E1800">
        <v>7</v>
      </c>
      <c r="G1800" t="s">
        <v>11108</v>
      </c>
      <c r="H1800" t="s">
        <v>11109</v>
      </c>
      <c r="I1800">
        <v>2015</v>
      </c>
      <c r="J1800" t="s">
        <v>11110</v>
      </c>
      <c r="K1800" t="s">
        <v>6</v>
      </c>
      <c r="L1800" t="s">
        <v>217</v>
      </c>
    </row>
    <row r="1801" spans="1:12" x14ac:dyDescent="0.35">
      <c r="A1801" t="s">
        <v>11111</v>
      </c>
      <c r="B1801" t="s">
        <v>11112</v>
      </c>
      <c r="C1801" t="s">
        <v>11113</v>
      </c>
      <c r="D1801" t="s">
        <v>11114</v>
      </c>
      <c r="E1801">
        <v>7</v>
      </c>
      <c r="G1801" t="s">
        <v>11115</v>
      </c>
      <c r="H1801" t="s">
        <v>11116</v>
      </c>
      <c r="I1801">
        <v>2015</v>
      </c>
      <c r="J1801" t="s">
        <v>11117</v>
      </c>
      <c r="K1801" t="s">
        <v>6</v>
      </c>
      <c r="L1801" t="s">
        <v>323</v>
      </c>
    </row>
    <row r="1802" spans="1:12" x14ac:dyDescent="0.35">
      <c r="A1802" t="s">
        <v>11118</v>
      </c>
      <c r="B1802" t="s">
        <v>11119</v>
      </c>
      <c r="C1802" t="s">
        <v>11120</v>
      </c>
      <c r="D1802" t="s">
        <v>11121</v>
      </c>
      <c r="E1802">
        <v>7</v>
      </c>
      <c r="G1802" t="s">
        <v>11122</v>
      </c>
      <c r="H1802" t="s">
        <v>11123</v>
      </c>
      <c r="I1802">
        <v>2016</v>
      </c>
      <c r="J1802" t="s">
        <v>11124</v>
      </c>
      <c r="K1802" t="s">
        <v>6</v>
      </c>
      <c r="L1802" t="s">
        <v>1120</v>
      </c>
    </row>
    <row r="1803" spans="1:12" x14ac:dyDescent="0.35">
      <c r="A1803" t="s">
        <v>11125</v>
      </c>
      <c r="B1803" t="s">
        <v>11126</v>
      </c>
      <c r="C1803" t="s">
        <v>11127</v>
      </c>
      <c r="D1803" t="s">
        <v>11128</v>
      </c>
      <c r="E1803">
        <v>10</v>
      </c>
      <c r="F1803">
        <v>9781538663509</v>
      </c>
      <c r="G1803" t="s">
        <v>11129</v>
      </c>
      <c r="H1803" t="s">
        <v>11130</v>
      </c>
      <c r="I1803">
        <v>2018</v>
      </c>
      <c r="J1803" t="s">
        <v>11131</v>
      </c>
      <c r="K1803" t="s">
        <v>6</v>
      </c>
      <c r="L1803" t="s">
        <v>217</v>
      </c>
    </row>
    <row r="1804" spans="1:12" x14ac:dyDescent="0.35">
      <c r="A1804" t="s">
        <v>11132</v>
      </c>
      <c r="B1804" t="s">
        <v>11133</v>
      </c>
      <c r="C1804" t="s">
        <v>11134</v>
      </c>
      <c r="D1804" t="s">
        <v>11135</v>
      </c>
      <c r="E1804">
        <v>7</v>
      </c>
      <c r="G1804" t="s">
        <v>11136</v>
      </c>
      <c r="H1804" t="s">
        <v>11137</v>
      </c>
      <c r="I1804">
        <v>2018</v>
      </c>
      <c r="J1804" t="s">
        <v>11138</v>
      </c>
      <c r="K1804" t="s">
        <v>6</v>
      </c>
      <c r="L1804" t="s">
        <v>323</v>
      </c>
    </row>
    <row r="1805" spans="1:12" x14ac:dyDescent="0.35">
      <c r="A1805" t="s">
        <v>11139</v>
      </c>
      <c r="B1805" t="s">
        <v>11140</v>
      </c>
      <c r="C1805" t="s">
        <v>11141</v>
      </c>
      <c r="D1805" t="s">
        <v>11142</v>
      </c>
      <c r="E1805">
        <v>10</v>
      </c>
      <c r="F1805">
        <v>9781538659069</v>
      </c>
      <c r="G1805" t="s">
        <v>11143</v>
      </c>
      <c r="H1805" t="s">
        <v>6</v>
      </c>
      <c r="I1805">
        <v>2019</v>
      </c>
      <c r="J1805" t="s">
        <v>11144</v>
      </c>
      <c r="K1805" t="s">
        <v>6</v>
      </c>
      <c r="L1805" t="s">
        <v>162</v>
      </c>
    </row>
    <row r="1806" spans="1:12" x14ac:dyDescent="0.35">
      <c r="A1806" t="s">
        <v>11145</v>
      </c>
      <c r="B1806" t="s">
        <v>11146</v>
      </c>
      <c r="C1806" t="s">
        <v>11147</v>
      </c>
      <c r="D1806" t="s">
        <v>11148</v>
      </c>
      <c r="E1806">
        <v>10</v>
      </c>
      <c r="F1806">
        <v>9781728120584</v>
      </c>
      <c r="G1806" t="s">
        <v>8836</v>
      </c>
      <c r="H1806" t="s">
        <v>11149</v>
      </c>
      <c r="I1806">
        <v>2019</v>
      </c>
      <c r="J1806" t="s">
        <v>11150</v>
      </c>
      <c r="K1806" t="s">
        <v>6</v>
      </c>
      <c r="L1806" t="s">
        <v>162</v>
      </c>
    </row>
    <row r="1807" spans="1:12" x14ac:dyDescent="0.35">
      <c r="A1807" t="s">
        <v>11151</v>
      </c>
      <c r="B1807" t="s">
        <v>11152</v>
      </c>
      <c r="C1807" t="s">
        <v>11153</v>
      </c>
      <c r="D1807" t="s">
        <v>11154</v>
      </c>
      <c r="E1807">
        <v>10</v>
      </c>
      <c r="F1807">
        <v>9781450375764</v>
      </c>
      <c r="G1807" t="s">
        <v>194</v>
      </c>
      <c r="H1807" t="s">
        <v>11155</v>
      </c>
      <c r="I1807">
        <v>2020</v>
      </c>
      <c r="J1807" t="s">
        <v>11156</v>
      </c>
      <c r="K1807" t="s">
        <v>6</v>
      </c>
      <c r="L1807" t="s">
        <v>162</v>
      </c>
    </row>
    <row r="1808" spans="1:12" x14ac:dyDescent="0.35">
      <c r="A1808" t="s">
        <v>11157</v>
      </c>
      <c r="B1808" t="s">
        <v>11158</v>
      </c>
      <c r="C1808" t="s">
        <v>11159</v>
      </c>
      <c r="D1808" t="s">
        <v>11160</v>
      </c>
      <c r="E1808">
        <v>7</v>
      </c>
      <c r="G1808" t="s">
        <v>542</v>
      </c>
      <c r="H1808" t="s">
        <v>11161</v>
      </c>
      <c r="I1808">
        <v>2020</v>
      </c>
      <c r="J1808" t="s">
        <v>11162</v>
      </c>
      <c r="K1808" t="s">
        <v>6</v>
      </c>
      <c r="L1808" t="s">
        <v>162</v>
      </c>
    </row>
    <row r="1809" spans="1:12" x14ac:dyDescent="0.35">
      <c r="A1809" t="s">
        <v>11163</v>
      </c>
      <c r="B1809" t="s">
        <v>11164</v>
      </c>
      <c r="C1809" t="s">
        <v>11165</v>
      </c>
      <c r="D1809" t="s">
        <v>11166</v>
      </c>
      <c r="E1809">
        <v>10</v>
      </c>
      <c r="F1809">
        <v>9781450389570</v>
      </c>
      <c r="G1809" t="s">
        <v>308</v>
      </c>
      <c r="H1809" t="s">
        <v>6</v>
      </c>
      <c r="I1809">
        <v>2021</v>
      </c>
      <c r="J1809" t="s">
        <v>11167</v>
      </c>
      <c r="K1809" t="s">
        <v>6</v>
      </c>
      <c r="L1809" t="s">
        <v>162</v>
      </c>
    </row>
    <row r="1810" spans="1:12" x14ac:dyDescent="0.35">
      <c r="A1810" t="s">
        <v>11168</v>
      </c>
      <c r="B1810" t="s">
        <v>11169</v>
      </c>
      <c r="C1810" t="s">
        <v>6</v>
      </c>
      <c r="D1810" t="s">
        <v>11170</v>
      </c>
      <c r="E1810">
        <v>7</v>
      </c>
      <c r="G1810" t="s">
        <v>11171</v>
      </c>
      <c r="H1810" t="s">
        <v>11172</v>
      </c>
      <c r="I1810">
        <v>2018</v>
      </c>
      <c r="J1810" t="s">
        <v>11173</v>
      </c>
      <c r="K1810" t="s">
        <v>6</v>
      </c>
      <c r="L1810" t="s">
        <v>155</v>
      </c>
    </row>
    <row r="1811" spans="1:12" x14ac:dyDescent="0.35">
      <c r="A1811" t="s">
        <v>11174</v>
      </c>
      <c r="B1811" t="s">
        <v>11175</v>
      </c>
      <c r="C1811" t="s">
        <v>11176</v>
      </c>
      <c r="D1811" t="s">
        <v>11177</v>
      </c>
      <c r="E1811">
        <v>7</v>
      </c>
      <c r="G1811" t="s">
        <v>11178</v>
      </c>
      <c r="H1811" t="s">
        <v>11179</v>
      </c>
      <c r="I1811">
        <v>2018</v>
      </c>
      <c r="J1811" t="s">
        <v>11180</v>
      </c>
      <c r="K1811" t="s">
        <v>6</v>
      </c>
      <c r="L1811" t="s">
        <v>147</v>
      </c>
    </row>
    <row r="1812" spans="1:12" x14ac:dyDescent="0.35">
      <c r="A1812" t="s">
        <v>11181</v>
      </c>
      <c r="B1812" t="s">
        <v>11182</v>
      </c>
      <c r="C1812" t="s">
        <v>11183</v>
      </c>
      <c r="D1812" t="s">
        <v>11184</v>
      </c>
      <c r="E1812">
        <v>10</v>
      </c>
      <c r="F1812">
        <v>9781577355090</v>
      </c>
      <c r="G1812" t="s">
        <v>11185</v>
      </c>
      <c r="H1812" t="s">
        <v>11186</v>
      </c>
      <c r="I1812">
        <v>2011</v>
      </c>
      <c r="J1812" t="s">
        <v>11187</v>
      </c>
      <c r="K1812" t="s">
        <v>6</v>
      </c>
      <c r="L1812" t="s">
        <v>2331</v>
      </c>
    </row>
    <row r="1813" spans="1:12" x14ac:dyDescent="0.35">
      <c r="A1813" t="s">
        <v>11188</v>
      </c>
      <c r="B1813" t="s">
        <v>11189</v>
      </c>
      <c r="C1813" t="s">
        <v>11190</v>
      </c>
      <c r="D1813" t="s">
        <v>11191</v>
      </c>
      <c r="E1813">
        <v>10</v>
      </c>
      <c r="F1813">
        <v>9781424445073</v>
      </c>
      <c r="G1813" t="s">
        <v>3029</v>
      </c>
      <c r="H1813" t="s">
        <v>6</v>
      </c>
      <c r="I1813">
        <v>2009</v>
      </c>
      <c r="J1813" t="s">
        <v>11192</v>
      </c>
      <c r="K1813" t="s">
        <v>6</v>
      </c>
      <c r="L1813" t="s">
        <v>703</v>
      </c>
    </row>
    <row r="1814" spans="1:12" x14ac:dyDescent="0.35">
      <c r="A1814" t="s">
        <v>11193</v>
      </c>
      <c r="B1814" t="s">
        <v>11194</v>
      </c>
      <c r="C1814" t="s">
        <v>11195</v>
      </c>
      <c r="D1814" t="s">
        <v>11196</v>
      </c>
      <c r="E1814">
        <v>7</v>
      </c>
      <c r="G1814" t="s">
        <v>7694</v>
      </c>
      <c r="H1814" t="s">
        <v>11197</v>
      </c>
      <c r="I1814">
        <v>2015</v>
      </c>
      <c r="J1814" t="s">
        <v>11198</v>
      </c>
      <c r="K1814" t="s">
        <v>6</v>
      </c>
      <c r="L1814" t="s">
        <v>1120</v>
      </c>
    </row>
    <row r="1815" spans="1:12" x14ac:dyDescent="0.35">
      <c r="A1815" t="s">
        <v>11199</v>
      </c>
      <c r="B1815" t="s">
        <v>11200</v>
      </c>
      <c r="C1815" t="s">
        <v>11201</v>
      </c>
      <c r="D1815" t="s">
        <v>11202</v>
      </c>
      <c r="E1815">
        <v>10</v>
      </c>
      <c r="F1815">
        <v>9781450356244</v>
      </c>
      <c r="G1815" t="s">
        <v>8378</v>
      </c>
      <c r="H1815" t="s">
        <v>11203</v>
      </c>
      <c r="I1815">
        <v>2018</v>
      </c>
      <c r="J1815" t="s">
        <v>11204</v>
      </c>
      <c r="K1815" t="s">
        <v>6</v>
      </c>
      <c r="L1815" t="s">
        <v>480</v>
      </c>
    </row>
    <row r="1816" spans="1:12" x14ac:dyDescent="0.35">
      <c r="A1816" t="s">
        <v>11205</v>
      </c>
      <c r="B1816" t="s">
        <v>11206</v>
      </c>
      <c r="C1816" t="s">
        <v>11207</v>
      </c>
      <c r="D1816" t="s">
        <v>11208</v>
      </c>
      <c r="E1816">
        <v>10</v>
      </c>
      <c r="F1816">
        <v>9781911218098</v>
      </c>
      <c r="G1816" t="s">
        <v>452</v>
      </c>
      <c r="H1816" t="s">
        <v>11209</v>
      </c>
      <c r="I1816">
        <v>2016</v>
      </c>
      <c r="J1816" t="s">
        <v>11210</v>
      </c>
      <c r="K1816" t="s">
        <v>6</v>
      </c>
      <c r="L1816" t="s">
        <v>147</v>
      </c>
    </row>
    <row r="1817" spans="1:12" x14ac:dyDescent="0.35">
      <c r="A1817" t="s">
        <v>11211</v>
      </c>
      <c r="B1817" t="s">
        <v>11212</v>
      </c>
      <c r="C1817" t="s">
        <v>11213</v>
      </c>
      <c r="D1817" t="s">
        <v>11214</v>
      </c>
      <c r="E1817">
        <v>10</v>
      </c>
      <c r="F1817">
        <v>9781467382373</v>
      </c>
      <c r="G1817" t="s">
        <v>11215</v>
      </c>
      <c r="H1817" t="s">
        <v>11216</v>
      </c>
      <c r="I1817">
        <v>2016</v>
      </c>
      <c r="J1817" t="s">
        <v>11217</v>
      </c>
      <c r="K1817" t="s">
        <v>6</v>
      </c>
      <c r="L1817" t="s">
        <v>703</v>
      </c>
    </row>
    <row r="1818" spans="1:12" x14ac:dyDescent="0.35">
      <c r="A1818" t="s">
        <v>11218</v>
      </c>
      <c r="B1818" t="s">
        <v>11219</v>
      </c>
      <c r="C1818" t="s">
        <v>11220</v>
      </c>
      <c r="D1818" t="s">
        <v>11221</v>
      </c>
      <c r="E1818">
        <v>10</v>
      </c>
      <c r="F1818">
        <v>9781627480680</v>
      </c>
      <c r="G1818" t="s">
        <v>452</v>
      </c>
      <c r="H1818" t="s">
        <v>6</v>
      </c>
      <c r="I1818">
        <v>2012</v>
      </c>
      <c r="J1818" t="s">
        <v>11222</v>
      </c>
      <c r="K1818" t="s">
        <v>6</v>
      </c>
      <c r="L1818" t="s">
        <v>1120</v>
      </c>
    </row>
    <row r="1819" spans="1:12" x14ac:dyDescent="0.35">
      <c r="A1819" t="s">
        <v>11223</v>
      </c>
      <c r="B1819" t="s">
        <v>11224</v>
      </c>
      <c r="C1819" t="s">
        <v>11225</v>
      </c>
      <c r="D1819" t="s">
        <v>11226</v>
      </c>
      <c r="E1819">
        <v>10</v>
      </c>
      <c r="F1819">
        <v>9783800742318</v>
      </c>
      <c r="G1819" t="s">
        <v>11227</v>
      </c>
      <c r="H1819" t="s">
        <v>2122</v>
      </c>
      <c r="I1819">
        <v>2016</v>
      </c>
      <c r="J1819" t="s">
        <v>11228</v>
      </c>
      <c r="K1819" t="s">
        <v>6</v>
      </c>
      <c r="L1819" t="s">
        <v>176</v>
      </c>
    </row>
    <row r="1820" spans="1:12" x14ac:dyDescent="0.35">
      <c r="A1820" t="s">
        <v>11229</v>
      </c>
      <c r="B1820" t="s">
        <v>11230</v>
      </c>
      <c r="C1820" t="s">
        <v>11231</v>
      </c>
      <c r="D1820" t="s">
        <v>11232</v>
      </c>
      <c r="E1820">
        <v>10</v>
      </c>
      <c r="F1820">
        <v>9781450304450</v>
      </c>
      <c r="G1820" t="s">
        <v>274</v>
      </c>
      <c r="H1820" t="s">
        <v>11233</v>
      </c>
      <c r="I1820">
        <v>2011</v>
      </c>
      <c r="J1820" t="s">
        <v>11234</v>
      </c>
      <c r="K1820" t="s">
        <v>6</v>
      </c>
      <c r="L1820" t="s">
        <v>217</v>
      </c>
    </row>
    <row r="1821" spans="1:12" x14ac:dyDescent="0.35">
      <c r="A1821" t="s">
        <v>11235</v>
      </c>
      <c r="B1821" t="s">
        <v>11236</v>
      </c>
      <c r="C1821" t="s">
        <v>6</v>
      </c>
      <c r="D1821" t="s">
        <v>11237</v>
      </c>
      <c r="E1821">
        <v>7</v>
      </c>
      <c r="G1821" t="s">
        <v>11238</v>
      </c>
      <c r="H1821" t="s">
        <v>11239</v>
      </c>
      <c r="I1821">
        <v>2011</v>
      </c>
      <c r="J1821" t="s">
        <v>11240</v>
      </c>
      <c r="K1821" t="s">
        <v>6</v>
      </c>
      <c r="L1821" t="s">
        <v>11241</v>
      </c>
    </row>
    <row r="1822" spans="1:12" x14ac:dyDescent="0.35">
      <c r="A1822" t="s">
        <v>11242</v>
      </c>
      <c r="B1822" t="s">
        <v>11243</v>
      </c>
      <c r="C1822" t="s">
        <v>11244</v>
      </c>
      <c r="D1822" t="s">
        <v>11237</v>
      </c>
      <c r="E1822">
        <v>10</v>
      </c>
      <c r="F1822">
        <v>9781908272188</v>
      </c>
      <c r="G1822" t="s">
        <v>452</v>
      </c>
      <c r="H1822" t="s">
        <v>11245</v>
      </c>
      <c r="I1822">
        <v>2011</v>
      </c>
      <c r="J1822" t="s">
        <v>11246</v>
      </c>
      <c r="K1822" t="s">
        <v>6</v>
      </c>
      <c r="L1822" t="s">
        <v>217</v>
      </c>
    </row>
    <row r="1823" spans="1:12" x14ac:dyDescent="0.35">
      <c r="A1823" t="s">
        <v>11247</v>
      </c>
      <c r="B1823" t="s">
        <v>11248</v>
      </c>
      <c r="C1823" t="s">
        <v>6</v>
      </c>
      <c r="D1823" t="s">
        <v>11237</v>
      </c>
      <c r="E1823">
        <v>7</v>
      </c>
      <c r="G1823" t="s">
        <v>8872</v>
      </c>
      <c r="H1823" t="s">
        <v>11249</v>
      </c>
      <c r="I1823">
        <v>2012</v>
      </c>
      <c r="J1823" t="s">
        <v>11250</v>
      </c>
      <c r="K1823" t="s">
        <v>6</v>
      </c>
      <c r="L1823" t="s">
        <v>2080</v>
      </c>
    </row>
    <row r="1824" spans="1:12" x14ac:dyDescent="0.35">
      <c r="A1824" t="s">
        <v>11251</v>
      </c>
      <c r="B1824" t="s">
        <v>11252</v>
      </c>
      <c r="C1824" t="s">
        <v>11253</v>
      </c>
      <c r="D1824" t="s">
        <v>11254</v>
      </c>
      <c r="E1824">
        <v>10</v>
      </c>
      <c r="F1824">
        <v>9789077381977</v>
      </c>
      <c r="G1824" t="s">
        <v>11255</v>
      </c>
      <c r="H1824" t="s">
        <v>11256</v>
      </c>
      <c r="I1824">
        <v>2017</v>
      </c>
      <c r="J1824" t="s">
        <v>11257</v>
      </c>
      <c r="K1824" t="s">
        <v>6</v>
      </c>
      <c r="L1824" t="s">
        <v>162</v>
      </c>
    </row>
    <row r="1825" spans="1:12" x14ac:dyDescent="0.35">
      <c r="A1825" t="s">
        <v>11258</v>
      </c>
      <c r="B1825" t="s">
        <v>11259</v>
      </c>
      <c r="C1825" t="s">
        <v>11260</v>
      </c>
      <c r="D1825" t="s">
        <v>11261</v>
      </c>
      <c r="E1825">
        <v>7</v>
      </c>
      <c r="G1825" t="s">
        <v>144</v>
      </c>
      <c r="H1825" t="s">
        <v>11262</v>
      </c>
      <c r="I1825">
        <v>2015</v>
      </c>
      <c r="J1825" t="s">
        <v>11263</v>
      </c>
      <c r="K1825" t="s">
        <v>6</v>
      </c>
      <c r="L1825" t="s">
        <v>3858</v>
      </c>
    </row>
    <row r="1826" spans="1:12" x14ac:dyDescent="0.35">
      <c r="A1826" t="s">
        <v>11264</v>
      </c>
      <c r="B1826" t="s">
        <v>11265</v>
      </c>
      <c r="C1826" t="s">
        <v>11266</v>
      </c>
      <c r="D1826" t="s">
        <v>11267</v>
      </c>
      <c r="E1826">
        <v>10</v>
      </c>
      <c r="F1826">
        <v>9789810831905</v>
      </c>
      <c r="G1826" t="s">
        <v>3475</v>
      </c>
      <c r="H1826" t="s">
        <v>11268</v>
      </c>
      <c r="I1826">
        <v>2009</v>
      </c>
      <c r="J1826" t="s">
        <v>11269</v>
      </c>
      <c r="K1826" t="s">
        <v>6</v>
      </c>
      <c r="L1826" t="s">
        <v>162</v>
      </c>
    </row>
    <row r="1827" spans="1:12" x14ac:dyDescent="0.35">
      <c r="A1827" t="s">
        <v>11270</v>
      </c>
      <c r="B1827" t="s">
        <v>11271</v>
      </c>
      <c r="C1827" t="s">
        <v>11272</v>
      </c>
      <c r="D1827" t="s">
        <v>11273</v>
      </c>
      <c r="E1827">
        <v>7</v>
      </c>
      <c r="G1827" t="s">
        <v>144</v>
      </c>
      <c r="H1827" t="s">
        <v>11274</v>
      </c>
      <c r="I1827">
        <v>2020</v>
      </c>
      <c r="J1827" t="s">
        <v>11275</v>
      </c>
      <c r="K1827" t="s">
        <v>6</v>
      </c>
      <c r="L1827" t="s">
        <v>217</v>
      </c>
    </row>
    <row r="1828" spans="1:12" x14ac:dyDescent="0.35">
      <c r="A1828" t="s">
        <v>11276</v>
      </c>
      <c r="B1828" t="s">
        <v>11277</v>
      </c>
      <c r="C1828" t="s">
        <v>11278</v>
      </c>
      <c r="D1828" t="s">
        <v>11279</v>
      </c>
      <c r="E1828">
        <v>10</v>
      </c>
      <c r="F1828">
        <v>9789898533227</v>
      </c>
      <c r="G1828" t="s">
        <v>10270</v>
      </c>
      <c r="H1828" t="s">
        <v>11280</v>
      </c>
      <c r="I1828">
        <v>2014</v>
      </c>
      <c r="J1828" t="s">
        <v>11281</v>
      </c>
      <c r="K1828" t="s">
        <v>6</v>
      </c>
      <c r="L1828" t="s">
        <v>217</v>
      </c>
    </row>
    <row r="1829" spans="1:12" x14ac:dyDescent="0.35">
      <c r="A1829" t="s">
        <v>11282</v>
      </c>
      <c r="B1829" t="s">
        <v>11283</v>
      </c>
      <c r="C1829" t="s">
        <v>11284</v>
      </c>
      <c r="D1829" t="s">
        <v>11285</v>
      </c>
      <c r="E1829">
        <v>7</v>
      </c>
      <c r="F1829">
        <v>9783642237157</v>
      </c>
      <c r="G1829" t="s">
        <v>152</v>
      </c>
      <c r="H1829" t="s">
        <v>11286</v>
      </c>
      <c r="I1829">
        <v>2011</v>
      </c>
      <c r="J1829" t="s">
        <v>11287</v>
      </c>
      <c r="K1829" t="s">
        <v>6</v>
      </c>
      <c r="L1829" t="s">
        <v>256</v>
      </c>
    </row>
    <row r="1830" spans="1:12" x14ac:dyDescent="0.35">
      <c r="A1830" t="s">
        <v>11288</v>
      </c>
      <c r="B1830" t="s">
        <v>11289</v>
      </c>
      <c r="C1830" t="s">
        <v>11290</v>
      </c>
      <c r="D1830" t="s">
        <v>11291</v>
      </c>
      <c r="E1830">
        <v>10</v>
      </c>
      <c r="F1830">
        <v>9781908272188</v>
      </c>
      <c r="G1830" t="s">
        <v>452</v>
      </c>
      <c r="H1830" t="s">
        <v>11292</v>
      </c>
      <c r="I1830">
        <v>2011</v>
      </c>
      <c r="J1830" t="s">
        <v>11293</v>
      </c>
      <c r="K1830" t="s">
        <v>6</v>
      </c>
      <c r="L1830" t="s">
        <v>695</v>
      </c>
    </row>
    <row r="1831" spans="1:12" x14ac:dyDescent="0.35">
      <c r="A1831" t="s">
        <v>11294</v>
      </c>
      <c r="B1831" t="s">
        <v>11295</v>
      </c>
      <c r="C1831" t="s">
        <v>11296</v>
      </c>
      <c r="D1831" t="s">
        <v>11297</v>
      </c>
      <c r="E1831">
        <v>10</v>
      </c>
      <c r="F1831">
        <v>9781627480680</v>
      </c>
      <c r="G1831" t="s">
        <v>452</v>
      </c>
      <c r="H1831" t="s">
        <v>6</v>
      </c>
      <c r="I1831">
        <v>2012</v>
      </c>
      <c r="J1831" t="s">
        <v>11298</v>
      </c>
      <c r="K1831" t="s">
        <v>6</v>
      </c>
      <c r="L1831" t="s">
        <v>9539</v>
      </c>
    </row>
    <row r="1832" spans="1:12" x14ac:dyDescent="0.35">
      <c r="A1832" t="s">
        <v>11299</v>
      </c>
      <c r="B1832" t="s">
        <v>11300</v>
      </c>
      <c r="C1832" t="s">
        <v>11301</v>
      </c>
      <c r="D1832" t="s">
        <v>11302</v>
      </c>
      <c r="E1832">
        <v>10</v>
      </c>
      <c r="G1832" t="s">
        <v>8610</v>
      </c>
      <c r="H1832" t="s">
        <v>6</v>
      </c>
      <c r="I1832">
        <v>2011</v>
      </c>
      <c r="J1832" t="s">
        <v>11303</v>
      </c>
      <c r="K1832" t="s">
        <v>6</v>
      </c>
      <c r="L1832" t="s">
        <v>283</v>
      </c>
    </row>
    <row r="1833" spans="1:12" x14ac:dyDescent="0.35">
      <c r="A1833" t="s">
        <v>11304</v>
      </c>
      <c r="B1833" t="s">
        <v>11305</v>
      </c>
      <c r="C1833" t="s">
        <v>11306</v>
      </c>
      <c r="D1833" t="s">
        <v>11307</v>
      </c>
      <c r="E1833">
        <v>10</v>
      </c>
      <c r="F1833">
        <v>9781457702587</v>
      </c>
      <c r="G1833" t="s">
        <v>4942</v>
      </c>
      <c r="H1833" t="s">
        <v>11308</v>
      </c>
      <c r="I1833">
        <v>2011</v>
      </c>
      <c r="J1833" t="s">
        <v>11309</v>
      </c>
      <c r="K1833" t="s">
        <v>6</v>
      </c>
      <c r="L1833" t="s">
        <v>162</v>
      </c>
    </row>
    <row r="1834" spans="1:12" x14ac:dyDescent="0.35">
      <c r="A1834" t="s">
        <v>11310</v>
      </c>
      <c r="B1834" t="s">
        <v>11311</v>
      </c>
      <c r="C1834" t="s">
        <v>11312</v>
      </c>
      <c r="D1834" t="s">
        <v>11313</v>
      </c>
      <c r="E1834">
        <v>10</v>
      </c>
      <c r="G1834" t="s">
        <v>11314</v>
      </c>
      <c r="H1834" t="s">
        <v>6</v>
      </c>
      <c r="I1834">
        <v>2018</v>
      </c>
      <c r="J1834" t="s">
        <v>11315</v>
      </c>
      <c r="K1834" t="s">
        <v>6</v>
      </c>
      <c r="L1834" t="s">
        <v>1120</v>
      </c>
    </row>
    <row r="1835" spans="1:12" x14ac:dyDescent="0.35">
      <c r="A1835" t="s">
        <v>11316</v>
      </c>
      <c r="B1835" t="s">
        <v>11317</v>
      </c>
      <c r="C1835" t="s">
        <v>11318</v>
      </c>
      <c r="D1835" t="s">
        <v>11319</v>
      </c>
      <c r="E1835">
        <v>10</v>
      </c>
      <c r="F1835">
        <v>9789898533227</v>
      </c>
      <c r="G1835" t="s">
        <v>10270</v>
      </c>
      <c r="H1835" t="s">
        <v>11320</v>
      </c>
      <c r="I1835">
        <v>2014</v>
      </c>
      <c r="J1835" t="s">
        <v>11321</v>
      </c>
      <c r="K1835" t="s">
        <v>6</v>
      </c>
      <c r="L1835" t="s">
        <v>217</v>
      </c>
    </row>
    <row r="1836" spans="1:12" x14ac:dyDescent="0.35">
      <c r="A1836" t="s">
        <v>11322</v>
      </c>
      <c r="B1836" t="s">
        <v>11323</v>
      </c>
      <c r="C1836" t="s">
        <v>11324</v>
      </c>
      <c r="D1836" t="s">
        <v>11325</v>
      </c>
      <c r="E1836">
        <v>10</v>
      </c>
      <c r="F1836">
        <v>9781605585048</v>
      </c>
      <c r="G1836" t="s">
        <v>7433</v>
      </c>
      <c r="H1836" t="s">
        <v>11326</v>
      </c>
      <c r="I1836">
        <v>2009</v>
      </c>
      <c r="J1836" t="s">
        <v>11327</v>
      </c>
      <c r="K1836" t="s">
        <v>6</v>
      </c>
      <c r="L1836" t="s">
        <v>1120</v>
      </c>
    </row>
    <row r="1837" spans="1:12" x14ac:dyDescent="0.35">
      <c r="A1837" t="s">
        <v>11322</v>
      </c>
      <c r="B1837" t="s">
        <v>11328</v>
      </c>
      <c r="C1837" t="s">
        <v>11329</v>
      </c>
      <c r="D1837" t="s">
        <v>11325</v>
      </c>
      <c r="E1837">
        <v>7</v>
      </c>
      <c r="G1837" t="s">
        <v>7438</v>
      </c>
      <c r="H1837" t="s">
        <v>11326</v>
      </c>
      <c r="I1837">
        <v>2009</v>
      </c>
      <c r="J1837" t="s">
        <v>11330</v>
      </c>
      <c r="K1837" t="s">
        <v>6</v>
      </c>
      <c r="L1837" t="s">
        <v>217</v>
      </c>
    </row>
    <row r="1838" spans="1:12" x14ac:dyDescent="0.35">
      <c r="A1838" t="s">
        <v>11331</v>
      </c>
      <c r="B1838" t="s">
        <v>11332</v>
      </c>
      <c r="C1838" t="s">
        <v>11333</v>
      </c>
      <c r="D1838" t="s">
        <v>11334</v>
      </c>
      <c r="E1838">
        <v>10</v>
      </c>
      <c r="F1838">
        <v>9781577354666</v>
      </c>
      <c r="G1838" t="s">
        <v>11185</v>
      </c>
      <c r="H1838" t="s">
        <v>11335</v>
      </c>
      <c r="I1838">
        <v>2010</v>
      </c>
      <c r="J1838" t="s">
        <v>11336</v>
      </c>
      <c r="K1838" t="s">
        <v>6</v>
      </c>
      <c r="L1838" t="s">
        <v>480</v>
      </c>
    </row>
    <row r="1839" spans="1:12" x14ac:dyDescent="0.35">
      <c r="A1839" t="s">
        <v>11337</v>
      </c>
      <c r="B1839" t="s">
        <v>11338</v>
      </c>
      <c r="C1839" t="s">
        <v>11339</v>
      </c>
      <c r="D1839" t="s">
        <v>11340</v>
      </c>
      <c r="E1839">
        <v>10</v>
      </c>
      <c r="F1839">
        <v>9781911218098</v>
      </c>
      <c r="G1839" t="s">
        <v>452</v>
      </c>
      <c r="H1839" t="s">
        <v>11341</v>
      </c>
      <c r="I1839">
        <v>2016</v>
      </c>
      <c r="J1839" t="s">
        <v>11342</v>
      </c>
      <c r="K1839" t="s">
        <v>6</v>
      </c>
      <c r="L1839" t="s">
        <v>283</v>
      </c>
    </row>
    <row r="1840" spans="1:12" x14ac:dyDescent="0.35">
      <c r="A1840" t="s">
        <v>11343</v>
      </c>
      <c r="B1840" t="s">
        <v>11344</v>
      </c>
      <c r="C1840" t="s">
        <v>11345</v>
      </c>
      <c r="D1840" t="s">
        <v>11346</v>
      </c>
      <c r="E1840">
        <v>10</v>
      </c>
      <c r="F1840">
        <v>9781911218562</v>
      </c>
      <c r="G1840" t="s">
        <v>1883</v>
      </c>
      <c r="H1840" t="s">
        <v>11347</v>
      </c>
      <c r="I1840">
        <v>2017</v>
      </c>
      <c r="J1840" t="s">
        <v>11348</v>
      </c>
      <c r="K1840" t="s">
        <v>6</v>
      </c>
      <c r="L1840" t="s">
        <v>162</v>
      </c>
    </row>
    <row r="1841" spans="1:12" x14ac:dyDescent="0.35">
      <c r="A1841" t="s">
        <v>11349</v>
      </c>
      <c r="B1841" t="s">
        <v>11350</v>
      </c>
      <c r="C1841" t="s">
        <v>11351</v>
      </c>
      <c r="D1841" t="s">
        <v>11352</v>
      </c>
      <c r="E1841">
        <v>10</v>
      </c>
      <c r="F1841">
        <v>9781538674475</v>
      </c>
      <c r="G1841" t="s">
        <v>2044</v>
      </c>
      <c r="H1841" t="s">
        <v>11353</v>
      </c>
      <c r="I1841">
        <v>2018</v>
      </c>
      <c r="J1841" t="s">
        <v>11354</v>
      </c>
      <c r="K1841" t="s">
        <v>6</v>
      </c>
      <c r="L1841" t="s">
        <v>283</v>
      </c>
    </row>
    <row r="1842" spans="1:12" x14ac:dyDescent="0.35">
      <c r="A1842" t="s">
        <v>11355</v>
      </c>
      <c r="B1842" t="s">
        <v>11356</v>
      </c>
      <c r="C1842" t="s">
        <v>11357</v>
      </c>
      <c r="D1842" t="s">
        <v>11358</v>
      </c>
      <c r="E1842">
        <v>10</v>
      </c>
      <c r="F1842">
        <v>9784990801458</v>
      </c>
      <c r="G1842" t="s">
        <v>11359</v>
      </c>
      <c r="H1842" t="s">
        <v>11360</v>
      </c>
      <c r="I1842">
        <v>2015</v>
      </c>
      <c r="J1842" t="s">
        <v>11361</v>
      </c>
      <c r="K1842" t="s">
        <v>6</v>
      </c>
      <c r="L1842" t="s">
        <v>155</v>
      </c>
    </row>
    <row r="1843" spans="1:12" x14ac:dyDescent="0.35">
      <c r="A1843" t="s">
        <v>11362</v>
      </c>
      <c r="B1843" t="s">
        <v>11363</v>
      </c>
      <c r="C1843" t="s">
        <v>6</v>
      </c>
      <c r="D1843" t="s">
        <v>11364</v>
      </c>
      <c r="E1843">
        <v>7</v>
      </c>
      <c r="G1843" t="s">
        <v>11365</v>
      </c>
      <c r="H1843" t="s">
        <v>11366</v>
      </c>
      <c r="I1843">
        <v>2014</v>
      </c>
      <c r="J1843" t="s">
        <v>11367</v>
      </c>
      <c r="K1843" t="s">
        <v>6</v>
      </c>
      <c r="L1843" t="s">
        <v>217</v>
      </c>
    </row>
    <row r="1844" spans="1:12" x14ac:dyDescent="0.35">
      <c r="A1844" t="s">
        <v>11368</v>
      </c>
      <c r="B1844" t="s">
        <v>11369</v>
      </c>
      <c r="C1844" t="s">
        <v>11370</v>
      </c>
      <c r="D1844" t="s">
        <v>11371</v>
      </c>
      <c r="E1844">
        <v>10</v>
      </c>
      <c r="F1844">
        <v>9781510885967</v>
      </c>
      <c r="G1844" t="s">
        <v>11372</v>
      </c>
      <c r="H1844" t="s">
        <v>11373</v>
      </c>
      <c r="I1844">
        <v>2019</v>
      </c>
      <c r="J1844" t="s">
        <v>11374</v>
      </c>
      <c r="K1844" t="s">
        <v>6</v>
      </c>
      <c r="L1844" t="s">
        <v>162</v>
      </c>
    </row>
    <row r="1845" spans="1:12" x14ac:dyDescent="0.35">
      <c r="A1845" t="s">
        <v>11375</v>
      </c>
      <c r="B1845" t="s">
        <v>11376</v>
      </c>
      <c r="C1845" t="s">
        <v>11377</v>
      </c>
      <c r="D1845" t="s">
        <v>11378</v>
      </c>
      <c r="E1845">
        <v>10</v>
      </c>
      <c r="F1845">
        <v>9781728118840</v>
      </c>
      <c r="G1845" t="s">
        <v>762</v>
      </c>
      <c r="H1845" t="s">
        <v>6</v>
      </c>
      <c r="I1845">
        <v>2019</v>
      </c>
      <c r="J1845" t="s">
        <v>11379</v>
      </c>
      <c r="K1845" t="s">
        <v>6</v>
      </c>
      <c r="L1845" t="s">
        <v>162</v>
      </c>
    </row>
    <row r="1846" spans="1:12" x14ac:dyDescent="0.35">
      <c r="A1846" t="s">
        <v>11380</v>
      </c>
      <c r="B1846" t="s">
        <v>11381</v>
      </c>
      <c r="C1846" t="s">
        <v>11382</v>
      </c>
      <c r="D1846" t="s">
        <v>11383</v>
      </c>
      <c r="E1846">
        <v>10</v>
      </c>
      <c r="G1846" t="s">
        <v>308</v>
      </c>
      <c r="H1846" t="s">
        <v>6</v>
      </c>
      <c r="I1846">
        <v>2017</v>
      </c>
      <c r="J1846" t="s">
        <v>11384</v>
      </c>
      <c r="K1846" t="s">
        <v>6</v>
      </c>
      <c r="L1846" t="s">
        <v>217</v>
      </c>
    </row>
    <row r="1847" spans="1:12" x14ac:dyDescent="0.35">
      <c r="A1847" t="s">
        <v>11385</v>
      </c>
      <c r="B1847" t="s">
        <v>11386</v>
      </c>
      <c r="C1847" t="s">
        <v>11387</v>
      </c>
      <c r="D1847" t="s">
        <v>11388</v>
      </c>
      <c r="E1847">
        <v>10</v>
      </c>
      <c r="F1847">
        <v>9781450388078</v>
      </c>
      <c r="G1847" t="s">
        <v>194</v>
      </c>
      <c r="H1847" t="s">
        <v>6</v>
      </c>
      <c r="I1847">
        <v>2020</v>
      </c>
      <c r="J1847" t="s">
        <v>11389</v>
      </c>
      <c r="K1847" t="s">
        <v>6</v>
      </c>
      <c r="L1847" t="s">
        <v>217</v>
      </c>
    </row>
    <row r="1848" spans="1:12" x14ac:dyDescent="0.35">
      <c r="A1848" t="s">
        <v>11390</v>
      </c>
      <c r="B1848" t="s">
        <v>11391</v>
      </c>
      <c r="C1848" t="s">
        <v>11392</v>
      </c>
      <c r="D1848" t="s">
        <v>11393</v>
      </c>
      <c r="E1848">
        <v>10</v>
      </c>
      <c r="F1848">
        <v>9781467374576</v>
      </c>
      <c r="G1848" t="s">
        <v>1002</v>
      </c>
      <c r="H1848" t="s">
        <v>11394</v>
      </c>
      <c r="I1848">
        <v>2015</v>
      </c>
      <c r="J1848" t="s">
        <v>11395</v>
      </c>
      <c r="K1848" t="s">
        <v>6</v>
      </c>
      <c r="L1848" t="s">
        <v>480</v>
      </c>
    </row>
    <row r="1849" spans="1:12" x14ac:dyDescent="0.35">
      <c r="A1849" t="s">
        <v>11396</v>
      </c>
      <c r="B1849" t="s">
        <v>11397</v>
      </c>
      <c r="C1849" t="s">
        <v>11398</v>
      </c>
      <c r="D1849" t="s">
        <v>11399</v>
      </c>
      <c r="E1849">
        <v>7</v>
      </c>
      <c r="G1849" t="s">
        <v>11400</v>
      </c>
      <c r="H1849" t="s">
        <v>11401</v>
      </c>
      <c r="I1849">
        <v>2011</v>
      </c>
      <c r="J1849" t="s">
        <v>11402</v>
      </c>
      <c r="K1849" t="s">
        <v>6</v>
      </c>
      <c r="L1849" t="s">
        <v>217</v>
      </c>
    </row>
    <row r="1850" spans="1:12" x14ac:dyDescent="0.35">
      <c r="A1850" t="s">
        <v>11403</v>
      </c>
      <c r="B1850" t="s">
        <v>11404</v>
      </c>
      <c r="C1850" t="s">
        <v>11405</v>
      </c>
      <c r="D1850" t="s">
        <v>11406</v>
      </c>
      <c r="E1850">
        <v>7</v>
      </c>
      <c r="F1850">
        <v>9783642324260</v>
      </c>
      <c r="G1850" t="s">
        <v>866</v>
      </c>
      <c r="H1850" t="s">
        <v>11407</v>
      </c>
      <c r="I1850">
        <v>2012</v>
      </c>
      <c r="J1850" t="s">
        <v>11408</v>
      </c>
      <c r="K1850" t="s">
        <v>6</v>
      </c>
      <c r="L1850" t="s">
        <v>162</v>
      </c>
    </row>
    <row r="1851" spans="1:12" x14ac:dyDescent="0.35">
      <c r="A1851" t="s">
        <v>11409</v>
      </c>
      <c r="B1851" t="s">
        <v>11410</v>
      </c>
      <c r="C1851" t="s">
        <v>11411</v>
      </c>
      <c r="D1851" t="s">
        <v>11412</v>
      </c>
      <c r="E1851">
        <v>7</v>
      </c>
      <c r="G1851" t="s">
        <v>1398</v>
      </c>
      <c r="H1851" t="s">
        <v>11413</v>
      </c>
      <c r="I1851">
        <v>2013</v>
      </c>
      <c r="J1851" t="s">
        <v>11414</v>
      </c>
      <c r="K1851" t="s">
        <v>6</v>
      </c>
      <c r="L1851" t="s">
        <v>836</v>
      </c>
    </row>
    <row r="1852" spans="1:12" x14ac:dyDescent="0.35">
      <c r="A1852" t="s">
        <v>11415</v>
      </c>
      <c r="B1852" t="s">
        <v>11416</v>
      </c>
      <c r="C1852" t="s">
        <v>11417</v>
      </c>
      <c r="D1852" t="s">
        <v>11418</v>
      </c>
      <c r="E1852">
        <v>10</v>
      </c>
      <c r="F1852">
        <v>9781728156194</v>
      </c>
      <c r="G1852" t="s">
        <v>11419</v>
      </c>
      <c r="H1852" t="s">
        <v>11420</v>
      </c>
      <c r="I1852">
        <v>2020</v>
      </c>
      <c r="J1852" t="s">
        <v>11421</v>
      </c>
      <c r="K1852" t="s">
        <v>6</v>
      </c>
      <c r="L1852" t="s">
        <v>217</v>
      </c>
    </row>
    <row r="1853" spans="1:12" x14ac:dyDescent="0.35">
      <c r="A1853" t="s">
        <v>11422</v>
      </c>
      <c r="B1853" t="s">
        <v>11423</v>
      </c>
      <c r="C1853" t="s">
        <v>11424</v>
      </c>
      <c r="D1853" t="s">
        <v>11425</v>
      </c>
      <c r="E1853">
        <v>10</v>
      </c>
      <c r="F1853">
        <v>9780769547718</v>
      </c>
      <c r="G1853" t="s">
        <v>11426</v>
      </c>
      <c r="H1853" t="s">
        <v>11427</v>
      </c>
      <c r="I1853">
        <v>2012</v>
      </c>
      <c r="J1853" t="s">
        <v>11428</v>
      </c>
      <c r="K1853" t="s">
        <v>6</v>
      </c>
      <c r="L1853" t="s">
        <v>217</v>
      </c>
    </row>
    <row r="1854" spans="1:12" x14ac:dyDescent="0.35">
      <c r="A1854" t="s">
        <v>11429</v>
      </c>
      <c r="B1854" t="s">
        <v>11430</v>
      </c>
      <c r="C1854" t="s">
        <v>11431</v>
      </c>
      <c r="D1854" t="s">
        <v>11432</v>
      </c>
      <c r="E1854">
        <v>10</v>
      </c>
      <c r="F1854">
        <v>9789897584237</v>
      </c>
      <c r="G1854" t="s">
        <v>11433</v>
      </c>
      <c r="H1854" t="s">
        <v>11434</v>
      </c>
      <c r="I1854">
        <v>2020</v>
      </c>
      <c r="J1854" t="s">
        <v>11435</v>
      </c>
      <c r="K1854" t="s">
        <v>6</v>
      </c>
      <c r="L1854" t="s">
        <v>162</v>
      </c>
    </row>
    <row r="1855" spans="1:12" x14ac:dyDescent="0.35">
      <c r="A1855" t="s">
        <v>11436</v>
      </c>
      <c r="B1855" t="s">
        <v>11437</v>
      </c>
      <c r="C1855" t="s">
        <v>11438</v>
      </c>
      <c r="D1855" t="s">
        <v>11439</v>
      </c>
      <c r="E1855">
        <v>10</v>
      </c>
      <c r="F1855">
        <v>9781450384919</v>
      </c>
      <c r="G1855" t="s">
        <v>308</v>
      </c>
      <c r="H1855" t="s">
        <v>6</v>
      </c>
      <c r="I1855">
        <v>2021</v>
      </c>
      <c r="J1855" t="s">
        <v>11440</v>
      </c>
      <c r="K1855" t="s">
        <v>6</v>
      </c>
      <c r="L1855" t="s">
        <v>162</v>
      </c>
    </row>
    <row r="1856" spans="1:12" x14ac:dyDescent="0.35">
      <c r="A1856" t="s">
        <v>11441</v>
      </c>
      <c r="B1856" t="s">
        <v>11442</v>
      </c>
      <c r="C1856" t="s">
        <v>11443</v>
      </c>
      <c r="D1856" t="s">
        <v>11444</v>
      </c>
      <c r="E1856">
        <v>7</v>
      </c>
      <c r="F1856">
        <v>9783319579689</v>
      </c>
      <c r="G1856" t="s">
        <v>866</v>
      </c>
      <c r="H1856" t="s">
        <v>11445</v>
      </c>
      <c r="I1856">
        <v>2017</v>
      </c>
      <c r="J1856" t="s">
        <v>11446</v>
      </c>
      <c r="K1856" t="s">
        <v>6</v>
      </c>
      <c r="L1856" t="s">
        <v>217</v>
      </c>
    </row>
    <row r="1857" spans="1:12" x14ac:dyDescent="0.35">
      <c r="A1857" t="s">
        <v>11447</v>
      </c>
      <c r="B1857" t="s">
        <v>11448</v>
      </c>
      <c r="C1857" t="s">
        <v>11449</v>
      </c>
      <c r="D1857" t="s">
        <v>11450</v>
      </c>
      <c r="E1857">
        <v>10</v>
      </c>
      <c r="F1857">
        <v>9781538654958</v>
      </c>
      <c r="G1857" t="s">
        <v>11451</v>
      </c>
      <c r="H1857" t="s">
        <v>11452</v>
      </c>
      <c r="I1857">
        <v>2018</v>
      </c>
      <c r="J1857" t="s">
        <v>11453</v>
      </c>
      <c r="K1857" t="s">
        <v>6</v>
      </c>
      <c r="L1857" t="s">
        <v>283</v>
      </c>
    </row>
    <row r="1858" spans="1:12" x14ac:dyDescent="0.35">
      <c r="A1858" t="s">
        <v>11454</v>
      </c>
      <c r="B1858" t="s">
        <v>11455</v>
      </c>
      <c r="C1858" t="s">
        <v>11456</v>
      </c>
      <c r="D1858" t="s">
        <v>11457</v>
      </c>
      <c r="E1858">
        <v>10</v>
      </c>
      <c r="F1858">
        <v>9781467362634</v>
      </c>
      <c r="G1858" t="s">
        <v>349</v>
      </c>
      <c r="H1858" t="s">
        <v>3646</v>
      </c>
      <c r="I1858">
        <v>2013</v>
      </c>
      <c r="J1858" t="s">
        <v>11458</v>
      </c>
      <c r="K1858" t="s">
        <v>6</v>
      </c>
      <c r="L1858" t="s">
        <v>4202</v>
      </c>
    </row>
    <row r="1859" spans="1:12" x14ac:dyDescent="0.35">
      <c r="A1859" t="s">
        <v>11459</v>
      </c>
      <c r="B1859" t="s">
        <v>11460</v>
      </c>
      <c r="C1859" t="s">
        <v>11461</v>
      </c>
      <c r="D1859" t="s">
        <v>11462</v>
      </c>
      <c r="E1859">
        <v>7</v>
      </c>
      <c r="G1859" t="s">
        <v>7749</v>
      </c>
      <c r="H1859" t="s">
        <v>7101</v>
      </c>
      <c r="I1859">
        <v>2016</v>
      </c>
      <c r="J1859" t="s">
        <v>11463</v>
      </c>
      <c r="K1859" t="s">
        <v>6</v>
      </c>
      <c r="L1859" t="s">
        <v>162</v>
      </c>
    </row>
    <row r="1860" spans="1:12" x14ac:dyDescent="0.35">
      <c r="A1860" t="s">
        <v>11464</v>
      </c>
      <c r="B1860" t="s">
        <v>11465</v>
      </c>
      <c r="C1860" t="s">
        <v>11466</v>
      </c>
      <c r="D1860" t="s">
        <v>11467</v>
      </c>
      <c r="E1860">
        <v>7</v>
      </c>
      <c r="F1860">
        <v>9783319459158</v>
      </c>
      <c r="G1860" t="s">
        <v>152</v>
      </c>
      <c r="H1860" t="s">
        <v>11468</v>
      </c>
      <c r="I1860">
        <v>2016</v>
      </c>
      <c r="J1860" t="s">
        <v>11469</v>
      </c>
      <c r="K1860" t="s">
        <v>6</v>
      </c>
      <c r="L1860" t="s">
        <v>217</v>
      </c>
    </row>
    <row r="1861" spans="1:12" x14ac:dyDescent="0.35">
      <c r="A1861" t="s">
        <v>11470</v>
      </c>
      <c r="B1861" t="s">
        <v>11471</v>
      </c>
      <c r="C1861" t="s">
        <v>11472</v>
      </c>
      <c r="D1861" t="s">
        <v>11473</v>
      </c>
      <c r="E1861">
        <v>10</v>
      </c>
      <c r="F1861">
        <v>9781450375764</v>
      </c>
      <c r="G1861" t="s">
        <v>194</v>
      </c>
      <c r="H1861" t="s">
        <v>11474</v>
      </c>
      <c r="I1861">
        <v>2020</v>
      </c>
      <c r="J1861" t="s">
        <v>11475</v>
      </c>
      <c r="K1861" t="s">
        <v>6</v>
      </c>
      <c r="L1861" t="s">
        <v>162</v>
      </c>
    </row>
    <row r="1862" spans="1:12" x14ac:dyDescent="0.35">
      <c r="A1862" t="s">
        <v>11470</v>
      </c>
      <c r="B1862" t="s">
        <v>11476</v>
      </c>
      <c r="C1862" t="s">
        <v>11477</v>
      </c>
      <c r="D1862" t="s">
        <v>11478</v>
      </c>
      <c r="E1862">
        <v>10</v>
      </c>
      <c r="F1862">
        <v>9781728186351</v>
      </c>
      <c r="G1862" t="s">
        <v>11479</v>
      </c>
      <c r="H1862" t="s">
        <v>11480</v>
      </c>
      <c r="I1862">
        <v>2020</v>
      </c>
      <c r="J1862" t="s">
        <v>11481</v>
      </c>
      <c r="K1862" t="s">
        <v>6</v>
      </c>
      <c r="L1862" t="s">
        <v>162</v>
      </c>
    </row>
    <row r="1863" spans="1:12" x14ac:dyDescent="0.35">
      <c r="A1863" t="s">
        <v>11482</v>
      </c>
      <c r="B1863" t="s">
        <v>11483</v>
      </c>
      <c r="C1863" t="s">
        <v>11484</v>
      </c>
      <c r="D1863" t="s">
        <v>11485</v>
      </c>
      <c r="E1863">
        <v>7</v>
      </c>
      <c r="G1863" t="s">
        <v>144</v>
      </c>
      <c r="H1863" t="s">
        <v>11486</v>
      </c>
      <c r="I1863">
        <v>2020</v>
      </c>
      <c r="J1863" t="s">
        <v>11487</v>
      </c>
      <c r="K1863" t="s">
        <v>6</v>
      </c>
      <c r="L1863" t="s">
        <v>256</v>
      </c>
    </row>
    <row r="1864" spans="1:12" x14ac:dyDescent="0.35">
      <c r="A1864" t="s">
        <v>11488</v>
      </c>
      <c r="B1864" t="s">
        <v>11489</v>
      </c>
      <c r="C1864" t="s">
        <v>11490</v>
      </c>
      <c r="D1864" t="s">
        <v>11491</v>
      </c>
      <c r="E1864">
        <v>7</v>
      </c>
      <c r="G1864" t="s">
        <v>11492</v>
      </c>
      <c r="H1864" t="s">
        <v>11493</v>
      </c>
      <c r="I1864">
        <v>2020</v>
      </c>
      <c r="J1864" t="s">
        <v>11494</v>
      </c>
      <c r="K1864" t="s">
        <v>6</v>
      </c>
      <c r="L1864" t="s">
        <v>217</v>
      </c>
    </row>
    <row r="1865" spans="1:12" x14ac:dyDescent="0.35">
      <c r="A1865" t="s">
        <v>11495</v>
      </c>
      <c r="B1865" t="s">
        <v>11496</v>
      </c>
      <c r="C1865" t="s">
        <v>11497</v>
      </c>
      <c r="D1865" t="s">
        <v>11498</v>
      </c>
      <c r="E1865">
        <v>10</v>
      </c>
      <c r="F1865">
        <v>9781538641095</v>
      </c>
      <c r="G1865" t="s">
        <v>11499</v>
      </c>
      <c r="H1865" t="s">
        <v>6</v>
      </c>
      <c r="I1865">
        <v>2018</v>
      </c>
      <c r="J1865" t="s">
        <v>11500</v>
      </c>
      <c r="K1865" t="s">
        <v>6</v>
      </c>
      <c r="L1865" t="s">
        <v>162</v>
      </c>
    </row>
    <row r="1866" spans="1:12" x14ac:dyDescent="0.35">
      <c r="A1866" t="s">
        <v>11501</v>
      </c>
      <c r="B1866" t="s">
        <v>11502</v>
      </c>
      <c r="C1866" t="s">
        <v>11503</v>
      </c>
      <c r="D1866" t="s">
        <v>11504</v>
      </c>
      <c r="E1866">
        <v>10</v>
      </c>
      <c r="F1866">
        <v>9781943436125</v>
      </c>
      <c r="G1866" t="s">
        <v>11505</v>
      </c>
      <c r="H1866" t="s">
        <v>11506</v>
      </c>
      <c r="I1866">
        <v>2018</v>
      </c>
      <c r="J1866" t="s">
        <v>11507</v>
      </c>
      <c r="K1866" t="s">
        <v>6</v>
      </c>
      <c r="L1866" t="s">
        <v>162</v>
      </c>
    </row>
    <row r="1867" spans="1:12" x14ac:dyDescent="0.35">
      <c r="A1867" t="s">
        <v>11508</v>
      </c>
      <c r="B1867" t="s">
        <v>11509</v>
      </c>
      <c r="C1867" t="s">
        <v>11510</v>
      </c>
      <c r="D1867" t="s">
        <v>11511</v>
      </c>
      <c r="E1867">
        <v>10</v>
      </c>
      <c r="F1867">
        <v>9788994364216</v>
      </c>
      <c r="G1867" t="s">
        <v>11512</v>
      </c>
      <c r="H1867" t="s">
        <v>11513</v>
      </c>
      <c r="I1867">
        <v>2012</v>
      </c>
      <c r="J1867" t="s">
        <v>11514</v>
      </c>
      <c r="K1867" t="s">
        <v>6</v>
      </c>
      <c r="L1867" t="s">
        <v>162</v>
      </c>
    </row>
    <row r="1868" spans="1:12" x14ac:dyDescent="0.35">
      <c r="A1868" t="s">
        <v>11515</v>
      </c>
      <c r="B1868" t="s">
        <v>11516</v>
      </c>
      <c r="C1868" t="s">
        <v>11517</v>
      </c>
      <c r="D1868" t="s">
        <v>11518</v>
      </c>
      <c r="E1868">
        <v>10</v>
      </c>
      <c r="F1868">
        <v>9781450347631</v>
      </c>
      <c r="G1868" t="s">
        <v>308</v>
      </c>
      <c r="H1868" t="s">
        <v>6</v>
      </c>
      <c r="I1868">
        <v>2016</v>
      </c>
      <c r="J1868" t="s">
        <v>11519</v>
      </c>
      <c r="K1868" t="s">
        <v>6</v>
      </c>
      <c r="L1868" t="s">
        <v>155</v>
      </c>
    </row>
    <row r="1869" spans="1:12" x14ac:dyDescent="0.35">
      <c r="A1869" t="s">
        <v>11520</v>
      </c>
      <c r="B1869" t="s">
        <v>11521</v>
      </c>
      <c r="C1869" t="s">
        <v>11522</v>
      </c>
      <c r="D1869" t="s">
        <v>11523</v>
      </c>
      <c r="E1869">
        <v>10</v>
      </c>
      <c r="F1869">
        <v>9781509006229</v>
      </c>
      <c r="G1869" t="s">
        <v>11524</v>
      </c>
      <c r="H1869" t="s">
        <v>11525</v>
      </c>
      <c r="I1869">
        <v>2016</v>
      </c>
      <c r="J1869" t="s">
        <v>11526</v>
      </c>
      <c r="K1869" t="s">
        <v>6</v>
      </c>
      <c r="L1869" t="s">
        <v>155</v>
      </c>
    </row>
    <row r="1870" spans="1:12" x14ac:dyDescent="0.35">
      <c r="A1870" t="s">
        <v>11527</v>
      </c>
      <c r="B1870" t="s">
        <v>11528</v>
      </c>
      <c r="C1870" t="s">
        <v>11529</v>
      </c>
      <c r="D1870" t="s">
        <v>11530</v>
      </c>
      <c r="E1870">
        <v>10</v>
      </c>
      <c r="F1870">
        <v>9781509003891</v>
      </c>
      <c r="G1870" t="s">
        <v>11531</v>
      </c>
      <c r="H1870" t="s">
        <v>2838</v>
      </c>
      <c r="I1870">
        <v>2016</v>
      </c>
      <c r="J1870" t="s">
        <v>11532</v>
      </c>
      <c r="K1870" t="s">
        <v>6</v>
      </c>
      <c r="L1870" t="s">
        <v>147</v>
      </c>
    </row>
    <row r="1871" spans="1:12" x14ac:dyDescent="0.35">
      <c r="A1871" t="s">
        <v>11533</v>
      </c>
      <c r="B1871" t="s">
        <v>11534</v>
      </c>
      <c r="C1871" t="s">
        <v>11535</v>
      </c>
      <c r="D1871" t="s">
        <v>11536</v>
      </c>
      <c r="E1871">
        <v>7</v>
      </c>
      <c r="G1871" t="s">
        <v>922</v>
      </c>
      <c r="H1871" t="s">
        <v>11537</v>
      </c>
      <c r="I1871">
        <v>2017</v>
      </c>
      <c r="J1871" t="s">
        <v>11538</v>
      </c>
      <c r="K1871" t="s">
        <v>6</v>
      </c>
      <c r="L1871" t="s">
        <v>5441</v>
      </c>
    </row>
    <row r="1872" spans="1:12" x14ac:dyDescent="0.35">
      <c r="A1872" t="s">
        <v>11539</v>
      </c>
      <c r="B1872" t="s">
        <v>11540</v>
      </c>
      <c r="C1872" t="s">
        <v>11541</v>
      </c>
      <c r="D1872" t="s">
        <v>11542</v>
      </c>
      <c r="E1872">
        <v>10</v>
      </c>
      <c r="F1872">
        <v>9780769537368</v>
      </c>
      <c r="G1872" t="s">
        <v>6471</v>
      </c>
      <c r="H1872" t="s">
        <v>11543</v>
      </c>
      <c r="I1872">
        <v>2009</v>
      </c>
      <c r="J1872" t="s">
        <v>11544</v>
      </c>
      <c r="K1872" t="s">
        <v>6</v>
      </c>
      <c r="L1872" t="s">
        <v>703</v>
      </c>
    </row>
    <row r="1873" spans="1:12" x14ac:dyDescent="0.35">
      <c r="A1873" t="s">
        <v>11545</v>
      </c>
      <c r="B1873" t="s">
        <v>11546</v>
      </c>
      <c r="C1873" t="s">
        <v>11547</v>
      </c>
      <c r="D1873" t="s">
        <v>11548</v>
      </c>
      <c r="E1873">
        <v>10</v>
      </c>
      <c r="F1873">
        <v>9781450323420</v>
      </c>
      <c r="G1873" t="s">
        <v>11549</v>
      </c>
      <c r="H1873" t="s">
        <v>6</v>
      </c>
      <c r="I1873">
        <v>2013</v>
      </c>
      <c r="J1873" t="s">
        <v>11550</v>
      </c>
      <c r="K1873" t="s">
        <v>6</v>
      </c>
      <c r="L1873" t="s">
        <v>217</v>
      </c>
    </row>
    <row r="1874" spans="1:12" x14ac:dyDescent="0.35">
      <c r="A1874" t="s">
        <v>11551</v>
      </c>
      <c r="B1874" t="s">
        <v>11552</v>
      </c>
      <c r="C1874" t="s">
        <v>11553</v>
      </c>
      <c r="D1874" t="s">
        <v>11554</v>
      </c>
      <c r="E1874">
        <v>7</v>
      </c>
      <c r="G1874" t="s">
        <v>11555</v>
      </c>
      <c r="H1874" t="s">
        <v>11556</v>
      </c>
      <c r="I1874">
        <v>2015</v>
      </c>
      <c r="J1874" t="s">
        <v>11557</v>
      </c>
      <c r="K1874" t="s">
        <v>6</v>
      </c>
      <c r="L1874" t="s">
        <v>217</v>
      </c>
    </row>
    <row r="1875" spans="1:12" x14ac:dyDescent="0.35">
      <c r="A1875" t="s">
        <v>11558</v>
      </c>
      <c r="B1875" t="s">
        <v>11559</v>
      </c>
      <c r="C1875" t="s">
        <v>11560</v>
      </c>
      <c r="D1875" t="s">
        <v>11561</v>
      </c>
      <c r="E1875">
        <v>10</v>
      </c>
      <c r="F1875">
        <v>9781467377829</v>
      </c>
      <c r="G1875" t="s">
        <v>11562</v>
      </c>
      <c r="H1875" t="s">
        <v>11563</v>
      </c>
      <c r="I1875">
        <v>2016</v>
      </c>
      <c r="J1875" t="s">
        <v>11564</v>
      </c>
      <c r="K1875" t="s">
        <v>6</v>
      </c>
      <c r="L1875" t="s">
        <v>217</v>
      </c>
    </row>
    <row r="1876" spans="1:12" x14ac:dyDescent="0.35">
      <c r="A1876" t="s">
        <v>11565</v>
      </c>
      <c r="B1876" t="s">
        <v>11566</v>
      </c>
      <c r="C1876" t="s">
        <v>11567</v>
      </c>
      <c r="D1876" t="s">
        <v>11568</v>
      </c>
      <c r="E1876">
        <v>7</v>
      </c>
      <c r="G1876" t="s">
        <v>922</v>
      </c>
      <c r="H1876" t="s">
        <v>11569</v>
      </c>
      <c r="I1876">
        <v>2017</v>
      </c>
      <c r="J1876" t="s">
        <v>11570</v>
      </c>
      <c r="K1876" t="s">
        <v>6</v>
      </c>
      <c r="L1876" t="s">
        <v>323</v>
      </c>
    </row>
    <row r="1877" spans="1:12" x14ac:dyDescent="0.35">
      <c r="A1877" t="s">
        <v>11571</v>
      </c>
      <c r="B1877" t="s">
        <v>11572</v>
      </c>
      <c r="C1877" t="s">
        <v>11573</v>
      </c>
      <c r="D1877" t="s">
        <v>11574</v>
      </c>
      <c r="E1877">
        <v>10</v>
      </c>
      <c r="F1877">
        <v>9789898533791</v>
      </c>
      <c r="G1877" t="s">
        <v>2286</v>
      </c>
      <c r="H1877" t="s">
        <v>11575</v>
      </c>
      <c r="I1877">
        <v>2018</v>
      </c>
      <c r="J1877" t="s">
        <v>11576</v>
      </c>
      <c r="K1877" t="s">
        <v>6</v>
      </c>
      <c r="L1877" t="s">
        <v>162</v>
      </c>
    </row>
    <row r="1878" spans="1:12" x14ac:dyDescent="0.35">
      <c r="A1878" t="s">
        <v>11577</v>
      </c>
      <c r="B1878" t="s">
        <v>11578</v>
      </c>
      <c r="C1878" t="s">
        <v>11579</v>
      </c>
      <c r="D1878" t="s">
        <v>11580</v>
      </c>
      <c r="E1878">
        <v>7</v>
      </c>
      <c r="G1878" t="s">
        <v>542</v>
      </c>
      <c r="H1878" t="s">
        <v>11581</v>
      </c>
      <c r="I1878">
        <v>2018</v>
      </c>
      <c r="J1878" t="s">
        <v>11582</v>
      </c>
      <c r="K1878" t="s">
        <v>6</v>
      </c>
      <c r="L1878" t="s">
        <v>323</v>
      </c>
    </row>
    <row r="1879" spans="1:12" x14ac:dyDescent="0.35">
      <c r="A1879" t="s">
        <v>11583</v>
      </c>
      <c r="B1879" t="s">
        <v>11584</v>
      </c>
      <c r="C1879" t="s">
        <v>11585</v>
      </c>
      <c r="D1879" t="s">
        <v>11586</v>
      </c>
      <c r="E1879">
        <v>7</v>
      </c>
      <c r="G1879" t="s">
        <v>11587</v>
      </c>
      <c r="H1879" t="s">
        <v>11588</v>
      </c>
      <c r="I1879">
        <v>2020</v>
      </c>
      <c r="J1879" t="s">
        <v>11589</v>
      </c>
      <c r="K1879" t="s">
        <v>6</v>
      </c>
      <c r="L1879" t="s">
        <v>2331</v>
      </c>
    </row>
    <row r="1880" spans="1:12" x14ac:dyDescent="0.35">
      <c r="A1880" t="s">
        <v>11590</v>
      </c>
      <c r="B1880" t="s">
        <v>11591</v>
      </c>
      <c r="C1880" t="s">
        <v>11592</v>
      </c>
      <c r="D1880" t="s">
        <v>11593</v>
      </c>
      <c r="E1880">
        <v>7</v>
      </c>
      <c r="G1880" t="s">
        <v>11594</v>
      </c>
      <c r="H1880" t="s">
        <v>11595</v>
      </c>
      <c r="I1880">
        <v>2011</v>
      </c>
      <c r="J1880" t="s">
        <v>11596</v>
      </c>
      <c r="K1880" t="s">
        <v>6</v>
      </c>
      <c r="L1880" t="s">
        <v>11597</v>
      </c>
    </row>
    <row r="1881" spans="1:12" x14ac:dyDescent="0.35">
      <c r="A1881" t="s">
        <v>11598</v>
      </c>
      <c r="B1881" t="s">
        <v>11599</v>
      </c>
      <c r="C1881" t="s">
        <v>11600</v>
      </c>
      <c r="D1881" t="s">
        <v>11593</v>
      </c>
      <c r="E1881">
        <v>10</v>
      </c>
      <c r="F1881">
        <v>9781479999538</v>
      </c>
      <c r="G1881" t="s">
        <v>11601</v>
      </c>
      <c r="H1881" t="s">
        <v>11602</v>
      </c>
      <c r="I1881">
        <v>2015</v>
      </c>
      <c r="J1881" t="s">
        <v>11603</v>
      </c>
      <c r="K1881" t="s">
        <v>6</v>
      </c>
      <c r="L1881" t="s">
        <v>473</v>
      </c>
    </row>
    <row r="1882" spans="1:12" x14ac:dyDescent="0.35">
      <c r="A1882" t="s">
        <v>11604</v>
      </c>
      <c r="B1882" t="s">
        <v>11605</v>
      </c>
      <c r="C1882" t="s">
        <v>11606</v>
      </c>
      <c r="D1882" t="s">
        <v>11607</v>
      </c>
      <c r="E1882">
        <v>10</v>
      </c>
      <c r="F1882">
        <v>9780769540559</v>
      </c>
      <c r="G1882" t="s">
        <v>11608</v>
      </c>
      <c r="H1882" t="s">
        <v>11609</v>
      </c>
      <c r="I1882">
        <v>2010</v>
      </c>
      <c r="J1882" t="s">
        <v>11610</v>
      </c>
      <c r="K1882" t="s">
        <v>6</v>
      </c>
      <c r="L1882" t="s">
        <v>636</v>
      </c>
    </row>
    <row r="1883" spans="1:12" x14ac:dyDescent="0.35">
      <c r="A1883" t="s">
        <v>11611</v>
      </c>
      <c r="B1883" t="s">
        <v>11612</v>
      </c>
      <c r="C1883" t="s">
        <v>11613</v>
      </c>
      <c r="D1883" t="s">
        <v>11614</v>
      </c>
      <c r="E1883">
        <v>7</v>
      </c>
      <c r="G1883" t="s">
        <v>152</v>
      </c>
      <c r="H1883" t="s">
        <v>11615</v>
      </c>
      <c r="I1883">
        <v>2014</v>
      </c>
      <c r="J1883" t="s">
        <v>11616</v>
      </c>
      <c r="K1883" t="s">
        <v>6</v>
      </c>
      <c r="L1883" t="s">
        <v>147</v>
      </c>
    </row>
    <row r="1884" spans="1:12" x14ac:dyDescent="0.35">
      <c r="A1884" t="s">
        <v>11617</v>
      </c>
      <c r="B1884" t="s">
        <v>11618</v>
      </c>
      <c r="C1884" t="s">
        <v>11619</v>
      </c>
      <c r="D1884" t="s">
        <v>11620</v>
      </c>
      <c r="E1884">
        <v>10</v>
      </c>
      <c r="F1884">
        <v>9781424471805</v>
      </c>
      <c r="G1884" t="s">
        <v>11621</v>
      </c>
      <c r="H1884" t="s">
        <v>6</v>
      </c>
      <c r="I1884">
        <v>2010</v>
      </c>
      <c r="J1884" t="s">
        <v>11622</v>
      </c>
      <c r="K1884" t="s">
        <v>6</v>
      </c>
      <c r="L1884" t="s">
        <v>162</v>
      </c>
    </row>
    <row r="1885" spans="1:12" x14ac:dyDescent="0.35">
      <c r="A1885" t="s">
        <v>11623</v>
      </c>
      <c r="B1885" t="s">
        <v>11624</v>
      </c>
      <c r="C1885" t="s">
        <v>11625</v>
      </c>
      <c r="D1885" t="s">
        <v>11626</v>
      </c>
      <c r="E1885">
        <v>10</v>
      </c>
      <c r="F1885">
        <v>9780954901677</v>
      </c>
      <c r="G1885" t="s">
        <v>1071</v>
      </c>
      <c r="H1885" t="s">
        <v>11627</v>
      </c>
      <c r="I1885">
        <v>2009</v>
      </c>
      <c r="J1885" t="s">
        <v>11628</v>
      </c>
      <c r="K1885" t="s">
        <v>6</v>
      </c>
      <c r="L1885" t="s">
        <v>162</v>
      </c>
    </row>
    <row r="1886" spans="1:12" x14ac:dyDescent="0.35">
      <c r="A1886" t="s">
        <v>11629</v>
      </c>
      <c r="B1886" t="s">
        <v>11630</v>
      </c>
      <c r="C1886" t="s">
        <v>11631</v>
      </c>
      <c r="D1886" t="s">
        <v>11632</v>
      </c>
      <c r="E1886">
        <v>10</v>
      </c>
      <c r="F1886">
        <v>9781424473854</v>
      </c>
      <c r="G1886" t="s">
        <v>11633</v>
      </c>
      <c r="H1886" t="s">
        <v>11634</v>
      </c>
      <c r="I1886">
        <v>2010</v>
      </c>
      <c r="J1886" t="s">
        <v>11635</v>
      </c>
      <c r="K1886" t="s">
        <v>6</v>
      </c>
      <c r="L1886" t="s">
        <v>147</v>
      </c>
    </row>
    <row r="1887" spans="1:12" x14ac:dyDescent="0.35">
      <c r="A1887" t="s">
        <v>11636</v>
      </c>
      <c r="B1887" t="s">
        <v>11637</v>
      </c>
      <c r="C1887" t="s">
        <v>11638</v>
      </c>
      <c r="D1887" t="s">
        <v>11639</v>
      </c>
      <c r="E1887">
        <v>10</v>
      </c>
      <c r="G1887" t="s">
        <v>11640</v>
      </c>
      <c r="H1887" t="s">
        <v>11641</v>
      </c>
      <c r="I1887">
        <v>2013</v>
      </c>
      <c r="J1887" t="s">
        <v>11642</v>
      </c>
      <c r="K1887" t="s">
        <v>6</v>
      </c>
      <c r="L1887" t="s">
        <v>162</v>
      </c>
    </row>
    <row r="1888" spans="1:12" x14ac:dyDescent="0.35">
      <c r="A1888" t="s">
        <v>11643</v>
      </c>
      <c r="B1888" t="s">
        <v>11644</v>
      </c>
      <c r="C1888" t="s">
        <v>11645</v>
      </c>
      <c r="D1888" t="s">
        <v>11646</v>
      </c>
      <c r="E1888">
        <v>7</v>
      </c>
      <c r="G1888" t="s">
        <v>542</v>
      </c>
      <c r="H1888" t="s">
        <v>11647</v>
      </c>
      <c r="I1888">
        <v>2020</v>
      </c>
      <c r="J1888" t="s">
        <v>11648</v>
      </c>
      <c r="K1888" t="s">
        <v>6</v>
      </c>
      <c r="L1888" t="s">
        <v>162</v>
      </c>
    </row>
    <row r="1889" spans="1:12" x14ac:dyDescent="0.35">
      <c r="A1889" t="s">
        <v>11649</v>
      </c>
      <c r="B1889" t="s">
        <v>11650</v>
      </c>
      <c r="C1889" t="s">
        <v>11651</v>
      </c>
      <c r="D1889" t="s">
        <v>11652</v>
      </c>
      <c r="E1889">
        <v>10</v>
      </c>
      <c r="F1889">
        <v>9781467383028</v>
      </c>
      <c r="G1889" t="s">
        <v>11653</v>
      </c>
      <c r="H1889" t="s">
        <v>11654</v>
      </c>
      <c r="I1889">
        <v>2016</v>
      </c>
      <c r="J1889" t="s">
        <v>11655</v>
      </c>
      <c r="K1889" t="s">
        <v>6</v>
      </c>
      <c r="L1889" t="s">
        <v>147</v>
      </c>
    </row>
    <row r="1890" spans="1:12" x14ac:dyDescent="0.35">
      <c r="A1890" t="s">
        <v>11656</v>
      </c>
      <c r="B1890" t="s">
        <v>11657</v>
      </c>
      <c r="C1890" t="s">
        <v>11658</v>
      </c>
      <c r="D1890" t="s">
        <v>11659</v>
      </c>
      <c r="E1890">
        <v>10</v>
      </c>
      <c r="F1890">
        <v>9781450338561</v>
      </c>
      <c r="G1890" t="s">
        <v>11660</v>
      </c>
      <c r="H1890" t="s">
        <v>11661</v>
      </c>
      <c r="I1890">
        <v>2016</v>
      </c>
      <c r="J1890" t="s">
        <v>11662</v>
      </c>
      <c r="K1890" t="s">
        <v>6</v>
      </c>
      <c r="L1890" t="s">
        <v>147</v>
      </c>
    </row>
    <row r="1891" spans="1:12" x14ac:dyDescent="0.35">
      <c r="A1891" t="s">
        <v>11663</v>
      </c>
      <c r="B1891" t="s">
        <v>11664</v>
      </c>
      <c r="C1891" t="s">
        <v>11665</v>
      </c>
      <c r="D1891" t="s">
        <v>11666</v>
      </c>
      <c r="E1891">
        <v>7</v>
      </c>
      <c r="G1891" t="s">
        <v>11587</v>
      </c>
      <c r="H1891" t="s">
        <v>10709</v>
      </c>
      <c r="I1891">
        <v>2021</v>
      </c>
      <c r="J1891" t="s">
        <v>11667</v>
      </c>
      <c r="K1891" t="s">
        <v>6</v>
      </c>
      <c r="L1891" t="s">
        <v>703</v>
      </c>
    </row>
    <row r="1892" spans="1:12" x14ac:dyDescent="0.35">
      <c r="A1892" t="s">
        <v>11668</v>
      </c>
      <c r="B1892" t="s">
        <v>11669</v>
      </c>
      <c r="C1892" t="s">
        <v>11670</v>
      </c>
      <c r="D1892" t="s">
        <v>11671</v>
      </c>
      <c r="E1892">
        <v>7</v>
      </c>
      <c r="G1892" t="s">
        <v>11672</v>
      </c>
      <c r="H1892" t="s">
        <v>11673</v>
      </c>
      <c r="I1892">
        <v>2015</v>
      </c>
      <c r="J1892" t="s">
        <v>11674</v>
      </c>
      <c r="K1892" t="s">
        <v>6</v>
      </c>
      <c r="L1892" t="s">
        <v>283</v>
      </c>
    </row>
    <row r="1893" spans="1:12" x14ac:dyDescent="0.35">
      <c r="A1893" t="s">
        <v>11675</v>
      </c>
      <c r="B1893" t="s">
        <v>11676</v>
      </c>
      <c r="C1893" t="s">
        <v>11677</v>
      </c>
      <c r="D1893" t="s">
        <v>11678</v>
      </c>
      <c r="E1893">
        <v>7</v>
      </c>
      <c r="G1893" t="s">
        <v>749</v>
      </c>
      <c r="H1893" t="s">
        <v>11679</v>
      </c>
      <c r="I1893">
        <v>2021</v>
      </c>
      <c r="J1893" t="s">
        <v>11680</v>
      </c>
      <c r="K1893" t="s">
        <v>6</v>
      </c>
      <c r="L1893" t="s">
        <v>217</v>
      </c>
    </row>
    <row r="1894" spans="1:12" x14ac:dyDescent="0.35">
      <c r="A1894" t="s">
        <v>11681</v>
      </c>
      <c r="B1894" t="s">
        <v>11682</v>
      </c>
      <c r="C1894" t="s">
        <v>11683</v>
      </c>
      <c r="D1894" t="s">
        <v>11684</v>
      </c>
      <c r="E1894">
        <v>7</v>
      </c>
      <c r="G1894" t="s">
        <v>11685</v>
      </c>
      <c r="H1894" t="s">
        <v>7209</v>
      </c>
      <c r="I1894">
        <v>2021</v>
      </c>
      <c r="J1894" t="s">
        <v>11686</v>
      </c>
      <c r="K1894" t="s">
        <v>6</v>
      </c>
      <c r="L1894" t="s">
        <v>162</v>
      </c>
    </row>
    <row r="1895" spans="1:12" x14ac:dyDescent="0.35">
      <c r="A1895" t="s">
        <v>11687</v>
      </c>
      <c r="B1895" t="s">
        <v>11688</v>
      </c>
      <c r="C1895" t="s">
        <v>11689</v>
      </c>
      <c r="D1895" t="s">
        <v>11690</v>
      </c>
      <c r="E1895">
        <v>10</v>
      </c>
      <c r="F1895">
        <v>9781450334662</v>
      </c>
      <c r="G1895" t="s">
        <v>2825</v>
      </c>
      <c r="H1895" t="s">
        <v>11691</v>
      </c>
      <c r="I1895">
        <v>2015</v>
      </c>
      <c r="J1895" t="s">
        <v>11692</v>
      </c>
      <c r="K1895" t="s">
        <v>6</v>
      </c>
      <c r="L1895" t="s">
        <v>162</v>
      </c>
    </row>
    <row r="1896" spans="1:12" x14ac:dyDescent="0.35">
      <c r="A1896" t="s">
        <v>11693</v>
      </c>
      <c r="B1896" t="s">
        <v>11694</v>
      </c>
      <c r="C1896" t="s">
        <v>11695</v>
      </c>
      <c r="D1896" t="s">
        <v>11696</v>
      </c>
      <c r="E1896">
        <v>10</v>
      </c>
      <c r="F1896">
        <v>9781450344043</v>
      </c>
      <c r="G1896" t="s">
        <v>11697</v>
      </c>
      <c r="H1896" t="s">
        <v>7855</v>
      </c>
      <c r="I1896">
        <v>2017</v>
      </c>
      <c r="J1896" t="s">
        <v>11698</v>
      </c>
      <c r="K1896" t="s">
        <v>6</v>
      </c>
      <c r="L1896" t="s">
        <v>162</v>
      </c>
    </row>
    <row r="1897" spans="1:12" x14ac:dyDescent="0.35">
      <c r="A1897" t="s">
        <v>11699</v>
      </c>
      <c r="B1897" t="s">
        <v>11700</v>
      </c>
      <c r="C1897" t="s">
        <v>11701</v>
      </c>
      <c r="D1897" t="s">
        <v>11702</v>
      </c>
      <c r="E1897">
        <v>10</v>
      </c>
      <c r="F1897">
        <v>9781450360876</v>
      </c>
      <c r="G1897" t="s">
        <v>1940</v>
      </c>
      <c r="H1897" t="s">
        <v>6</v>
      </c>
      <c r="I1897">
        <v>2018</v>
      </c>
      <c r="J1897" t="s">
        <v>11703</v>
      </c>
      <c r="K1897" t="s">
        <v>6</v>
      </c>
      <c r="L1897" t="s">
        <v>1120</v>
      </c>
    </row>
    <row r="1898" spans="1:12" x14ac:dyDescent="0.35">
      <c r="A1898" t="s">
        <v>11704</v>
      </c>
      <c r="B1898" t="s">
        <v>11705</v>
      </c>
      <c r="C1898" t="s">
        <v>11706</v>
      </c>
      <c r="D1898" t="s">
        <v>11707</v>
      </c>
      <c r="E1898">
        <v>10</v>
      </c>
      <c r="F1898">
        <v>9781424446155</v>
      </c>
      <c r="G1898" t="s">
        <v>11708</v>
      </c>
      <c r="H1898" t="s">
        <v>11709</v>
      </c>
      <c r="I1898">
        <v>2009</v>
      </c>
      <c r="J1898" t="s">
        <v>11710</v>
      </c>
      <c r="K1898" t="s">
        <v>6</v>
      </c>
      <c r="L1898" t="s">
        <v>147</v>
      </c>
    </row>
    <row r="1899" spans="1:12" x14ac:dyDescent="0.35">
      <c r="A1899" t="s">
        <v>11711</v>
      </c>
      <c r="B1899" t="s">
        <v>11712</v>
      </c>
      <c r="C1899" t="s">
        <v>11713</v>
      </c>
      <c r="D1899" t="s">
        <v>11714</v>
      </c>
      <c r="E1899">
        <v>10</v>
      </c>
      <c r="F1899">
        <v>9781728183282</v>
      </c>
      <c r="G1899" t="s">
        <v>2480</v>
      </c>
      <c r="H1899" t="s">
        <v>6</v>
      </c>
      <c r="I1899">
        <v>2020</v>
      </c>
      <c r="J1899" t="s">
        <v>11715</v>
      </c>
      <c r="K1899" t="s">
        <v>6</v>
      </c>
      <c r="L1899" t="s">
        <v>162</v>
      </c>
    </row>
    <row r="1900" spans="1:12" x14ac:dyDescent="0.35">
      <c r="A1900" t="s">
        <v>11716</v>
      </c>
      <c r="B1900" t="s">
        <v>11717</v>
      </c>
      <c r="C1900" t="s">
        <v>11718</v>
      </c>
      <c r="D1900" t="s">
        <v>11719</v>
      </c>
      <c r="E1900">
        <v>10</v>
      </c>
      <c r="G1900" t="s">
        <v>11720</v>
      </c>
      <c r="H1900" t="s">
        <v>6</v>
      </c>
      <c r="I1900">
        <v>2010</v>
      </c>
      <c r="J1900" t="s">
        <v>11721</v>
      </c>
      <c r="K1900" t="s">
        <v>6</v>
      </c>
      <c r="L1900" t="s">
        <v>217</v>
      </c>
    </row>
    <row r="1901" spans="1:12" x14ac:dyDescent="0.35">
      <c r="A1901" t="s">
        <v>11722</v>
      </c>
      <c r="B1901" t="s">
        <v>11723</v>
      </c>
      <c r="C1901" t="s">
        <v>11724</v>
      </c>
      <c r="D1901" t="s">
        <v>11725</v>
      </c>
      <c r="E1901">
        <v>7</v>
      </c>
      <c r="G1901" t="s">
        <v>922</v>
      </c>
      <c r="H1901" t="s">
        <v>11726</v>
      </c>
      <c r="I1901">
        <v>2017</v>
      </c>
      <c r="J1901" t="s">
        <v>11727</v>
      </c>
      <c r="K1901" t="s">
        <v>6</v>
      </c>
      <c r="L1901" t="s">
        <v>323</v>
      </c>
    </row>
    <row r="1902" spans="1:12" x14ac:dyDescent="0.35">
      <c r="A1902" t="s">
        <v>11728</v>
      </c>
      <c r="B1902" t="s">
        <v>11729</v>
      </c>
      <c r="C1902" t="s">
        <v>11730</v>
      </c>
      <c r="D1902" t="s">
        <v>11731</v>
      </c>
      <c r="E1902">
        <v>10</v>
      </c>
      <c r="F1902">
        <v>9781622767083</v>
      </c>
      <c r="G1902" t="s">
        <v>4482</v>
      </c>
      <c r="H1902" t="s">
        <v>11732</v>
      </c>
      <c r="I1902">
        <v>2010</v>
      </c>
      <c r="J1902" t="s">
        <v>11733</v>
      </c>
      <c r="K1902" t="s">
        <v>6</v>
      </c>
      <c r="L1902" t="s">
        <v>162</v>
      </c>
    </row>
    <row r="1903" spans="1:12" x14ac:dyDescent="0.35">
      <c r="A1903" t="s">
        <v>11734</v>
      </c>
      <c r="B1903" t="s">
        <v>11735</v>
      </c>
      <c r="C1903" t="s">
        <v>11736</v>
      </c>
      <c r="D1903" t="s">
        <v>11737</v>
      </c>
      <c r="E1903">
        <v>10</v>
      </c>
      <c r="F1903">
        <v>9780819489357</v>
      </c>
      <c r="G1903" t="s">
        <v>2531</v>
      </c>
      <c r="H1903" t="s">
        <v>6</v>
      </c>
      <c r="I1903">
        <v>2012</v>
      </c>
      <c r="J1903" t="s">
        <v>11738</v>
      </c>
      <c r="K1903" t="s">
        <v>6</v>
      </c>
      <c r="L1903" t="s">
        <v>217</v>
      </c>
    </row>
    <row r="1904" spans="1:12" x14ac:dyDescent="0.35">
      <c r="A1904" t="s">
        <v>11739</v>
      </c>
      <c r="B1904" t="s">
        <v>11740</v>
      </c>
      <c r="C1904" t="s">
        <v>11741</v>
      </c>
      <c r="D1904" t="s">
        <v>11742</v>
      </c>
      <c r="E1904">
        <v>10</v>
      </c>
      <c r="G1904" t="s">
        <v>496</v>
      </c>
      <c r="H1904" t="s">
        <v>4563</v>
      </c>
      <c r="I1904">
        <v>2019</v>
      </c>
      <c r="J1904" t="s">
        <v>11743</v>
      </c>
      <c r="K1904" t="s">
        <v>6</v>
      </c>
      <c r="L1904" t="s">
        <v>162</v>
      </c>
    </row>
    <row r="1905" spans="1:12" x14ac:dyDescent="0.35">
      <c r="A1905" t="s">
        <v>11744</v>
      </c>
      <c r="B1905" t="s">
        <v>11745</v>
      </c>
      <c r="C1905" t="s">
        <v>11746</v>
      </c>
      <c r="D1905" t="s">
        <v>11747</v>
      </c>
      <c r="E1905">
        <v>7</v>
      </c>
      <c r="G1905" t="s">
        <v>11748</v>
      </c>
      <c r="H1905" t="s">
        <v>11749</v>
      </c>
      <c r="I1905">
        <v>2014</v>
      </c>
      <c r="J1905" t="s">
        <v>11750</v>
      </c>
      <c r="K1905" t="s">
        <v>6</v>
      </c>
      <c r="L1905" t="s">
        <v>283</v>
      </c>
    </row>
    <row r="1906" spans="1:12" x14ac:dyDescent="0.35">
      <c r="A1906" t="s">
        <v>11751</v>
      </c>
      <c r="B1906" t="s">
        <v>11752</v>
      </c>
      <c r="C1906" t="s">
        <v>11753</v>
      </c>
      <c r="D1906" t="s">
        <v>11754</v>
      </c>
      <c r="E1906">
        <v>10</v>
      </c>
      <c r="F1906">
        <v>9781450350877</v>
      </c>
      <c r="G1906" t="s">
        <v>11755</v>
      </c>
      <c r="H1906" t="s">
        <v>6</v>
      </c>
      <c r="I1906">
        <v>2017</v>
      </c>
      <c r="J1906" t="s">
        <v>11756</v>
      </c>
      <c r="K1906" t="s">
        <v>6</v>
      </c>
      <c r="L1906" t="s">
        <v>1369</v>
      </c>
    </row>
    <row r="1907" spans="1:12" x14ac:dyDescent="0.35">
      <c r="A1907" t="s">
        <v>11757</v>
      </c>
      <c r="B1907" t="s">
        <v>11758</v>
      </c>
      <c r="C1907" t="s">
        <v>11759</v>
      </c>
      <c r="D1907" t="s">
        <v>11760</v>
      </c>
      <c r="E1907">
        <v>10</v>
      </c>
      <c r="F1907">
        <v>9781509055074</v>
      </c>
      <c r="G1907" t="s">
        <v>11761</v>
      </c>
      <c r="H1907" t="s">
        <v>11762</v>
      </c>
      <c r="I1907">
        <v>2017</v>
      </c>
      <c r="J1907" t="s">
        <v>11763</v>
      </c>
      <c r="K1907" t="s">
        <v>6</v>
      </c>
      <c r="L1907" t="s">
        <v>480</v>
      </c>
    </row>
    <row r="1908" spans="1:12" x14ac:dyDescent="0.35">
      <c r="A1908" t="s">
        <v>11764</v>
      </c>
      <c r="B1908" t="s">
        <v>11765</v>
      </c>
      <c r="C1908" t="s">
        <v>11766</v>
      </c>
      <c r="D1908" t="s">
        <v>11767</v>
      </c>
      <c r="E1908">
        <v>7</v>
      </c>
      <c r="G1908" t="s">
        <v>4413</v>
      </c>
      <c r="H1908" t="s">
        <v>11768</v>
      </c>
      <c r="I1908">
        <v>2019</v>
      </c>
      <c r="J1908" t="s">
        <v>11769</v>
      </c>
      <c r="K1908" t="s">
        <v>6</v>
      </c>
      <c r="L1908" t="s">
        <v>155</v>
      </c>
    </row>
    <row r="1909" spans="1:12" x14ac:dyDescent="0.35">
      <c r="A1909" t="s">
        <v>11770</v>
      </c>
      <c r="B1909" t="s">
        <v>11771</v>
      </c>
      <c r="C1909" t="s">
        <v>11772</v>
      </c>
      <c r="D1909" t="s">
        <v>11773</v>
      </c>
      <c r="E1909">
        <v>7</v>
      </c>
      <c r="G1909" t="s">
        <v>4413</v>
      </c>
      <c r="H1909" t="s">
        <v>11774</v>
      </c>
      <c r="I1909">
        <v>2019</v>
      </c>
      <c r="J1909" t="s">
        <v>11775</v>
      </c>
      <c r="K1909" t="s">
        <v>6</v>
      </c>
      <c r="L1909" t="s">
        <v>283</v>
      </c>
    </row>
    <row r="1910" spans="1:12" x14ac:dyDescent="0.35">
      <c r="A1910" t="s">
        <v>11776</v>
      </c>
      <c r="B1910" t="s">
        <v>11777</v>
      </c>
      <c r="C1910" t="s">
        <v>11778</v>
      </c>
      <c r="D1910" t="s">
        <v>11779</v>
      </c>
      <c r="E1910">
        <v>10</v>
      </c>
      <c r="F1910">
        <v>9781450372176</v>
      </c>
      <c r="G1910" t="s">
        <v>194</v>
      </c>
      <c r="H1910" t="s">
        <v>6</v>
      </c>
      <c r="I1910">
        <v>2019</v>
      </c>
      <c r="J1910" t="s">
        <v>11780</v>
      </c>
      <c r="K1910" t="s">
        <v>6</v>
      </c>
      <c r="L1910" t="s">
        <v>217</v>
      </c>
    </row>
    <row r="1911" spans="1:12" x14ac:dyDescent="0.35">
      <c r="A1911" t="s">
        <v>11781</v>
      </c>
      <c r="B1911" t="s">
        <v>11782</v>
      </c>
      <c r="C1911" t="s">
        <v>11783</v>
      </c>
      <c r="D1911" t="s">
        <v>11784</v>
      </c>
      <c r="E1911">
        <v>7</v>
      </c>
      <c r="F1911">
        <v>9783030226015</v>
      </c>
      <c r="G1911" t="s">
        <v>152</v>
      </c>
      <c r="H1911" t="s">
        <v>11785</v>
      </c>
      <c r="I1911">
        <v>2019</v>
      </c>
      <c r="J1911" t="s">
        <v>11786</v>
      </c>
      <c r="K1911" t="s">
        <v>6</v>
      </c>
      <c r="L1911" t="s">
        <v>147</v>
      </c>
    </row>
    <row r="1912" spans="1:12" x14ac:dyDescent="0.35">
      <c r="A1912" t="s">
        <v>11787</v>
      </c>
      <c r="B1912" t="s">
        <v>11788</v>
      </c>
      <c r="C1912" t="s">
        <v>11789</v>
      </c>
      <c r="D1912" t="s">
        <v>11790</v>
      </c>
      <c r="E1912">
        <v>7</v>
      </c>
      <c r="G1912" t="s">
        <v>11791</v>
      </c>
      <c r="H1912" t="s">
        <v>11792</v>
      </c>
      <c r="I1912">
        <v>2019</v>
      </c>
      <c r="J1912" t="s">
        <v>11793</v>
      </c>
      <c r="K1912" t="s">
        <v>6</v>
      </c>
      <c r="L1912" t="s">
        <v>402</v>
      </c>
    </row>
    <row r="1913" spans="1:12" x14ac:dyDescent="0.35">
      <c r="A1913" t="s">
        <v>11794</v>
      </c>
      <c r="B1913" t="s">
        <v>11795</v>
      </c>
      <c r="C1913" t="s">
        <v>11796</v>
      </c>
      <c r="D1913" t="s">
        <v>11797</v>
      </c>
      <c r="E1913">
        <v>10</v>
      </c>
      <c r="F1913">
        <v>9780954901677</v>
      </c>
      <c r="G1913" t="s">
        <v>1071</v>
      </c>
      <c r="H1913" t="s">
        <v>9592</v>
      </c>
      <c r="I1913">
        <v>2009</v>
      </c>
      <c r="J1913" t="s">
        <v>11798</v>
      </c>
      <c r="K1913" t="s">
        <v>6</v>
      </c>
      <c r="L1913" t="s">
        <v>162</v>
      </c>
    </row>
    <row r="1914" spans="1:12" x14ac:dyDescent="0.35">
      <c r="A1914" t="s">
        <v>11799</v>
      </c>
      <c r="B1914" t="s">
        <v>11800</v>
      </c>
      <c r="C1914" t="s">
        <v>11801</v>
      </c>
      <c r="D1914" t="s">
        <v>11802</v>
      </c>
      <c r="E1914">
        <v>10</v>
      </c>
      <c r="F1914">
        <v>9781450354592</v>
      </c>
      <c r="G1914" t="s">
        <v>10086</v>
      </c>
      <c r="H1914" t="s">
        <v>6</v>
      </c>
      <c r="I1914">
        <v>2017</v>
      </c>
      <c r="J1914" t="s">
        <v>11803</v>
      </c>
      <c r="K1914" t="s">
        <v>6</v>
      </c>
      <c r="L1914" t="s">
        <v>4202</v>
      </c>
    </row>
    <row r="1915" spans="1:12" x14ac:dyDescent="0.35">
      <c r="A1915" t="s">
        <v>11804</v>
      </c>
      <c r="B1915" t="s">
        <v>11805</v>
      </c>
      <c r="C1915" t="s">
        <v>11806</v>
      </c>
      <c r="D1915" t="s">
        <v>11807</v>
      </c>
      <c r="E1915">
        <v>10</v>
      </c>
      <c r="F1915">
        <v>9781450372022</v>
      </c>
      <c r="G1915" t="s">
        <v>194</v>
      </c>
      <c r="H1915" t="s">
        <v>11808</v>
      </c>
      <c r="I1915">
        <v>2020</v>
      </c>
      <c r="J1915" t="s">
        <v>11809</v>
      </c>
      <c r="K1915" t="s">
        <v>6</v>
      </c>
      <c r="L1915" t="s">
        <v>162</v>
      </c>
    </row>
    <row r="1916" spans="1:12" x14ac:dyDescent="0.35">
      <c r="A1916" t="s">
        <v>11810</v>
      </c>
      <c r="B1916" t="s">
        <v>11811</v>
      </c>
      <c r="C1916" t="s">
        <v>11812</v>
      </c>
      <c r="D1916" t="s">
        <v>11813</v>
      </c>
      <c r="E1916">
        <v>7</v>
      </c>
      <c r="G1916" t="s">
        <v>11814</v>
      </c>
      <c r="H1916" t="s">
        <v>11815</v>
      </c>
      <c r="I1916">
        <v>2013</v>
      </c>
      <c r="J1916" t="s">
        <v>11816</v>
      </c>
      <c r="K1916" t="s">
        <v>6</v>
      </c>
      <c r="L1916" t="s">
        <v>283</v>
      </c>
    </row>
    <row r="1917" spans="1:12" x14ac:dyDescent="0.35">
      <c r="A1917" t="s">
        <v>11817</v>
      </c>
      <c r="B1917" t="s">
        <v>11818</v>
      </c>
      <c r="C1917" t="s">
        <v>11819</v>
      </c>
      <c r="D1917" t="s">
        <v>11820</v>
      </c>
      <c r="E1917">
        <v>10</v>
      </c>
      <c r="F1917">
        <v>9781450327909</v>
      </c>
      <c r="G1917" t="s">
        <v>308</v>
      </c>
      <c r="H1917" t="s">
        <v>6</v>
      </c>
      <c r="I1917">
        <v>2014</v>
      </c>
      <c r="J1917" t="s">
        <v>11821</v>
      </c>
      <c r="K1917" t="s">
        <v>6</v>
      </c>
      <c r="L1917" t="s">
        <v>217</v>
      </c>
    </row>
    <row r="1918" spans="1:12" x14ac:dyDescent="0.35">
      <c r="A1918" t="s">
        <v>11822</v>
      </c>
      <c r="B1918" t="s">
        <v>11823</v>
      </c>
      <c r="C1918" t="s">
        <v>11824</v>
      </c>
      <c r="D1918" t="s">
        <v>11825</v>
      </c>
      <c r="E1918">
        <v>7</v>
      </c>
      <c r="G1918" t="s">
        <v>1853</v>
      </c>
      <c r="H1918" t="s">
        <v>6</v>
      </c>
      <c r="I1918">
        <v>2014</v>
      </c>
      <c r="J1918" t="s">
        <v>11826</v>
      </c>
      <c r="K1918" t="s">
        <v>6</v>
      </c>
      <c r="L1918" t="s">
        <v>162</v>
      </c>
    </row>
    <row r="1919" spans="1:12" x14ac:dyDescent="0.35">
      <c r="A1919" t="s">
        <v>11827</v>
      </c>
      <c r="B1919" t="s">
        <v>11828</v>
      </c>
      <c r="C1919" t="s">
        <v>11829</v>
      </c>
      <c r="D1919" t="s">
        <v>11820</v>
      </c>
      <c r="E1919">
        <v>10</v>
      </c>
      <c r="F1919">
        <v>9781450324748</v>
      </c>
      <c r="G1919" t="s">
        <v>1310</v>
      </c>
      <c r="H1919" t="s">
        <v>11830</v>
      </c>
      <c r="I1919">
        <v>2014</v>
      </c>
      <c r="J1919" t="s">
        <v>11831</v>
      </c>
      <c r="K1919" t="s">
        <v>6</v>
      </c>
      <c r="L1919" t="s">
        <v>217</v>
      </c>
    </row>
    <row r="1920" spans="1:12" x14ac:dyDescent="0.35">
      <c r="A1920" t="s">
        <v>11832</v>
      </c>
      <c r="B1920" t="s">
        <v>11833</v>
      </c>
      <c r="C1920" t="s">
        <v>11834</v>
      </c>
      <c r="D1920" t="s">
        <v>11820</v>
      </c>
      <c r="E1920">
        <v>7</v>
      </c>
      <c r="F1920">
        <v>9783319076676</v>
      </c>
      <c r="G1920" t="s">
        <v>152</v>
      </c>
      <c r="H1920" t="s">
        <v>11835</v>
      </c>
      <c r="I1920">
        <v>2014</v>
      </c>
      <c r="J1920" t="s">
        <v>11836</v>
      </c>
      <c r="K1920" t="s">
        <v>6</v>
      </c>
      <c r="L1920" t="s">
        <v>1120</v>
      </c>
    </row>
    <row r="1921" spans="1:12" x14ac:dyDescent="0.35">
      <c r="A1921" t="s">
        <v>11837</v>
      </c>
      <c r="B1921" t="s">
        <v>11838</v>
      </c>
      <c r="C1921" t="s">
        <v>11839</v>
      </c>
      <c r="D1921" t="s">
        <v>11840</v>
      </c>
      <c r="E1921">
        <v>10</v>
      </c>
      <c r="F1921">
        <v>9781467371315</v>
      </c>
      <c r="G1921" t="s">
        <v>11841</v>
      </c>
      <c r="H1921" t="s">
        <v>9636</v>
      </c>
      <c r="I1921">
        <v>2015</v>
      </c>
      <c r="J1921" t="s">
        <v>11842</v>
      </c>
      <c r="K1921" t="s">
        <v>6</v>
      </c>
      <c r="L1921" t="s">
        <v>256</v>
      </c>
    </row>
    <row r="1922" spans="1:12" x14ac:dyDescent="0.35">
      <c r="A1922" t="s">
        <v>11843</v>
      </c>
      <c r="B1922" t="s">
        <v>11844</v>
      </c>
      <c r="C1922" t="s">
        <v>11845</v>
      </c>
      <c r="D1922" t="s">
        <v>11820</v>
      </c>
      <c r="E1922">
        <v>7</v>
      </c>
      <c r="F1922">
        <v>9783319209159</v>
      </c>
      <c r="G1922" t="s">
        <v>152</v>
      </c>
      <c r="H1922" t="s">
        <v>11846</v>
      </c>
      <c r="I1922">
        <v>2015</v>
      </c>
      <c r="J1922" t="s">
        <v>11847</v>
      </c>
      <c r="K1922" t="s">
        <v>6</v>
      </c>
      <c r="L1922" t="s">
        <v>217</v>
      </c>
    </row>
    <row r="1923" spans="1:12" x14ac:dyDescent="0.35">
      <c r="A1923" t="s">
        <v>11848</v>
      </c>
      <c r="B1923" t="s">
        <v>11849</v>
      </c>
      <c r="C1923" t="s">
        <v>11850</v>
      </c>
      <c r="D1923" t="s">
        <v>11851</v>
      </c>
      <c r="E1923">
        <v>7</v>
      </c>
      <c r="G1923" t="s">
        <v>9094</v>
      </c>
      <c r="H1923" t="s">
        <v>11852</v>
      </c>
      <c r="I1923">
        <v>2017</v>
      </c>
      <c r="J1923" t="s">
        <v>11853</v>
      </c>
      <c r="K1923" t="s">
        <v>6</v>
      </c>
      <c r="L1923" t="s">
        <v>1120</v>
      </c>
    </row>
    <row r="1924" spans="1:12" x14ac:dyDescent="0.35">
      <c r="A1924" t="s">
        <v>11854</v>
      </c>
      <c r="B1924" t="s">
        <v>11855</v>
      </c>
      <c r="C1924" t="s">
        <v>11856</v>
      </c>
      <c r="D1924" t="s">
        <v>11857</v>
      </c>
      <c r="E1924">
        <v>10</v>
      </c>
      <c r="F1924">
        <v>9781538643594</v>
      </c>
      <c r="G1924" t="s">
        <v>762</v>
      </c>
      <c r="H1924" t="s">
        <v>6</v>
      </c>
      <c r="I1924">
        <v>2018</v>
      </c>
      <c r="J1924" t="s">
        <v>11858</v>
      </c>
      <c r="K1924" t="s">
        <v>6</v>
      </c>
      <c r="L1924" t="s">
        <v>11859</v>
      </c>
    </row>
    <row r="1925" spans="1:12" x14ac:dyDescent="0.35">
      <c r="A1925" t="s">
        <v>11860</v>
      </c>
      <c r="B1925" t="s">
        <v>11861</v>
      </c>
      <c r="C1925" t="s">
        <v>11862</v>
      </c>
      <c r="D1925" t="s">
        <v>11863</v>
      </c>
      <c r="E1925">
        <v>7</v>
      </c>
      <c r="F1925">
        <v>9783319762692</v>
      </c>
      <c r="G1925" t="s">
        <v>152</v>
      </c>
      <c r="H1925" t="s">
        <v>11864</v>
      </c>
      <c r="I1925">
        <v>2018</v>
      </c>
      <c r="J1925" t="s">
        <v>11865</v>
      </c>
      <c r="K1925" t="s">
        <v>6</v>
      </c>
      <c r="L1925" t="s">
        <v>217</v>
      </c>
    </row>
    <row r="1926" spans="1:12" x14ac:dyDescent="0.35">
      <c r="A1926" t="s">
        <v>11866</v>
      </c>
      <c r="B1926" t="s">
        <v>11867</v>
      </c>
      <c r="C1926" t="s">
        <v>11868</v>
      </c>
      <c r="D1926" t="s">
        <v>11863</v>
      </c>
      <c r="E1926">
        <v>7</v>
      </c>
      <c r="G1926" t="s">
        <v>11869</v>
      </c>
      <c r="H1926" t="s">
        <v>6</v>
      </c>
      <c r="I1926">
        <v>2019</v>
      </c>
      <c r="J1926" t="s">
        <v>11870</v>
      </c>
      <c r="K1926" t="s">
        <v>6</v>
      </c>
      <c r="L1926" t="s">
        <v>1120</v>
      </c>
    </row>
    <row r="1927" spans="1:12" x14ac:dyDescent="0.35">
      <c r="A1927" t="s">
        <v>11871</v>
      </c>
      <c r="B1927" t="s">
        <v>11872</v>
      </c>
      <c r="C1927" t="s">
        <v>11873</v>
      </c>
      <c r="D1927" t="s">
        <v>11874</v>
      </c>
      <c r="E1927">
        <v>7</v>
      </c>
      <c r="G1927" t="s">
        <v>9126</v>
      </c>
      <c r="H1927" t="s">
        <v>11875</v>
      </c>
      <c r="I1927">
        <v>2019</v>
      </c>
      <c r="J1927" t="s">
        <v>11876</v>
      </c>
      <c r="K1927" t="s">
        <v>6</v>
      </c>
      <c r="L1927" t="s">
        <v>283</v>
      </c>
    </row>
    <row r="1928" spans="1:12" x14ac:dyDescent="0.35">
      <c r="A1928" t="s">
        <v>11877</v>
      </c>
      <c r="B1928" t="s">
        <v>11878</v>
      </c>
      <c r="C1928" t="s">
        <v>11879</v>
      </c>
      <c r="D1928" t="s">
        <v>11880</v>
      </c>
      <c r="E1928">
        <v>7</v>
      </c>
      <c r="G1928" t="s">
        <v>11881</v>
      </c>
      <c r="H1928" t="s">
        <v>11882</v>
      </c>
      <c r="I1928">
        <v>2021</v>
      </c>
      <c r="J1928" t="s">
        <v>11883</v>
      </c>
      <c r="K1928" t="s">
        <v>6</v>
      </c>
      <c r="L1928" t="s">
        <v>162</v>
      </c>
    </row>
    <row r="1929" spans="1:12" x14ac:dyDescent="0.35">
      <c r="A1929" t="s">
        <v>11884</v>
      </c>
      <c r="B1929" t="s">
        <v>11885</v>
      </c>
      <c r="C1929" t="s">
        <v>11886</v>
      </c>
      <c r="D1929" t="s">
        <v>11887</v>
      </c>
      <c r="E1929">
        <v>10</v>
      </c>
      <c r="F1929">
        <v>9789810854799</v>
      </c>
      <c r="G1929" t="s">
        <v>4597</v>
      </c>
      <c r="H1929" t="s">
        <v>11888</v>
      </c>
      <c r="I1929">
        <v>2010</v>
      </c>
      <c r="J1929" t="s">
        <v>11889</v>
      </c>
      <c r="K1929" t="s">
        <v>6</v>
      </c>
      <c r="L1929" t="s">
        <v>162</v>
      </c>
    </row>
    <row r="1930" spans="1:12" x14ac:dyDescent="0.35">
      <c r="A1930" t="s">
        <v>11890</v>
      </c>
      <c r="B1930" t="s">
        <v>11891</v>
      </c>
      <c r="C1930" t="s">
        <v>11892</v>
      </c>
      <c r="D1930" t="s">
        <v>11893</v>
      </c>
      <c r="E1930">
        <v>10</v>
      </c>
      <c r="F1930">
        <v>9781479919345</v>
      </c>
      <c r="G1930" t="s">
        <v>3954</v>
      </c>
      <c r="H1930" t="s">
        <v>11894</v>
      </c>
      <c r="I1930">
        <v>2015</v>
      </c>
      <c r="J1930" t="s">
        <v>11895</v>
      </c>
      <c r="K1930" t="s">
        <v>6</v>
      </c>
      <c r="L1930" t="s">
        <v>217</v>
      </c>
    </row>
    <row r="1931" spans="1:12" x14ac:dyDescent="0.35">
      <c r="A1931" t="s">
        <v>11896</v>
      </c>
      <c r="B1931" t="s">
        <v>11897</v>
      </c>
      <c r="C1931" t="s">
        <v>11898</v>
      </c>
      <c r="D1931" t="s">
        <v>11899</v>
      </c>
      <c r="E1931">
        <v>10</v>
      </c>
      <c r="F1931">
        <v>9781728123486</v>
      </c>
      <c r="G1931" t="s">
        <v>11900</v>
      </c>
      <c r="H1931" t="s">
        <v>11901</v>
      </c>
      <c r="I1931">
        <v>2019</v>
      </c>
      <c r="J1931" t="s">
        <v>11902</v>
      </c>
      <c r="K1931" t="s">
        <v>6</v>
      </c>
      <c r="L1931" t="s">
        <v>162</v>
      </c>
    </row>
    <row r="1932" spans="1:12" x14ac:dyDescent="0.35">
      <c r="A1932" t="s">
        <v>11903</v>
      </c>
      <c r="B1932" t="s">
        <v>11904</v>
      </c>
      <c r="C1932" t="s">
        <v>11905</v>
      </c>
      <c r="D1932" t="s">
        <v>11906</v>
      </c>
      <c r="E1932">
        <v>10</v>
      </c>
      <c r="F1932">
        <v>9781728190686</v>
      </c>
      <c r="G1932" t="s">
        <v>11907</v>
      </c>
      <c r="H1932" t="s">
        <v>11908</v>
      </c>
      <c r="I1932">
        <v>2020</v>
      </c>
      <c r="J1932" t="s">
        <v>11909</v>
      </c>
      <c r="K1932" t="s">
        <v>6</v>
      </c>
      <c r="L1932" t="s">
        <v>162</v>
      </c>
    </row>
    <row r="1933" spans="1:12" x14ac:dyDescent="0.35">
      <c r="A1933" t="s">
        <v>11910</v>
      </c>
      <c r="B1933" t="s">
        <v>11911</v>
      </c>
      <c r="C1933" t="s">
        <v>11912</v>
      </c>
      <c r="D1933" t="s">
        <v>11913</v>
      </c>
      <c r="E1933">
        <v>10</v>
      </c>
      <c r="F1933">
        <v>9789898533227</v>
      </c>
      <c r="G1933" t="s">
        <v>10270</v>
      </c>
      <c r="H1933" t="s">
        <v>11914</v>
      </c>
      <c r="I1933">
        <v>2014</v>
      </c>
      <c r="J1933" t="s">
        <v>11915</v>
      </c>
      <c r="K1933" t="s">
        <v>6</v>
      </c>
      <c r="L1933" t="s">
        <v>703</v>
      </c>
    </row>
    <row r="1934" spans="1:12" x14ac:dyDescent="0.35">
      <c r="A1934" t="s">
        <v>11916</v>
      </c>
      <c r="B1934" t="s">
        <v>11917</v>
      </c>
      <c r="C1934" t="s">
        <v>11918</v>
      </c>
      <c r="D1934" t="s">
        <v>11919</v>
      </c>
      <c r="E1934">
        <v>10</v>
      </c>
      <c r="F1934">
        <v>9789898533227</v>
      </c>
      <c r="G1934" t="s">
        <v>10270</v>
      </c>
      <c r="H1934" t="s">
        <v>11920</v>
      </c>
      <c r="I1934">
        <v>2014</v>
      </c>
      <c r="J1934" t="s">
        <v>11921</v>
      </c>
      <c r="K1934" t="s">
        <v>6</v>
      </c>
      <c r="L1934" t="s">
        <v>217</v>
      </c>
    </row>
    <row r="1935" spans="1:12" x14ac:dyDescent="0.35">
      <c r="A1935" t="s">
        <v>11922</v>
      </c>
      <c r="B1935" t="s">
        <v>11923</v>
      </c>
      <c r="C1935" t="s">
        <v>11924</v>
      </c>
      <c r="D1935" t="s">
        <v>11925</v>
      </c>
      <c r="E1935">
        <v>10</v>
      </c>
      <c r="G1935" t="s">
        <v>11926</v>
      </c>
      <c r="H1935" t="s">
        <v>3245</v>
      </c>
      <c r="I1935">
        <v>2009</v>
      </c>
      <c r="J1935" t="s">
        <v>11927</v>
      </c>
      <c r="K1935" t="s">
        <v>6</v>
      </c>
      <c r="L1935" t="s">
        <v>217</v>
      </c>
    </row>
    <row r="1936" spans="1:12" x14ac:dyDescent="0.35">
      <c r="A1936" s="117" t="s">
        <v>21812</v>
      </c>
      <c r="B1936" s="25" t="s">
        <v>21815</v>
      </c>
      <c r="C1936" s="25" t="s">
        <v>22406</v>
      </c>
      <c r="D1936" s="25" t="s">
        <v>22407</v>
      </c>
      <c r="E1936" s="25">
        <v>10</v>
      </c>
      <c r="F1936" s="25">
        <v>9781450390989</v>
      </c>
      <c r="G1936" s="25" t="s">
        <v>21813</v>
      </c>
      <c r="H1936" s="25" t="s">
        <v>22408</v>
      </c>
      <c r="I1936" s="25">
        <v>2021</v>
      </c>
      <c r="J1936" s="25" t="s">
        <v>21814</v>
      </c>
      <c r="K1936" s="25" t="s">
        <v>6</v>
      </c>
      <c r="L1936" s="118" t="s">
        <v>147</v>
      </c>
    </row>
    <row r="1937" spans="1:12" x14ac:dyDescent="0.35">
      <c r="A1937" s="115" t="s">
        <v>21816</v>
      </c>
      <c r="B1937" s="26" t="s">
        <v>21818</v>
      </c>
      <c r="C1937" s="26" t="s">
        <v>22409</v>
      </c>
      <c r="D1937" s="26" t="s">
        <v>22410</v>
      </c>
      <c r="E1937" s="26">
        <v>7</v>
      </c>
      <c r="F1937" s="26"/>
      <c r="G1937" s="26" t="s">
        <v>7523</v>
      </c>
      <c r="H1937" s="26" t="s">
        <v>22411</v>
      </c>
      <c r="I1937" s="26">
        <v>2021</v>
      </c>
      <c r="J1937" s="26" t="s">
        <v>21817</v>
      </c>
      <c r="K1937" s="26" t="s">
        <v>6</v>
      </c>
      <c r="L1937" s="116" t="s">
        <v>162</v>
      </c>
    </row>
    <row r="1938" spans="1:12" x14ac:dyDescent="0.35">
      <c r="A1938" s="117" t="s">
        <v>21819</v>
      </c>
      <c r="B1938" s="25" t="s">
        <v>21821</v>
      </c>
      <c r="C1938" s="25" t="s">
        <v>22412</v>
      </c>
      <c r="D1938" s="25" t="s">
        <v>22413</v>
      </c>
      <c r="E1938" s="25">
        <v>10</v>
      </c>
      <c r="F1938" s="25">
        <v>9781450387170</v>
      </c>
      <c r="G1938" s="25" t="s">
        <v>308</v>
      </c>
      <c r="H1938" s="25" t="s">
        <v>6</v>
      </c>
      <c r="I1938" s="25">
        <v>2021</v>
      </c>
      <c r="J1938" s="25" t="s">
        <v>21820</v>
      </c>
      <c r="K1938" s="25" t="s">
        <v>6</v>
      </c>
      <c r="L1938" s="118" t="s">
        <v>217</v>
      </c>
    </row>
    <row r="1939" spans="1:12" x14ac:dyDescent="0.35">
      <c r="A1939" s="115" t="s">
        <v>21822</v>
      </c>
      <c r="B1939" s="26" t="s">
        <v>21824</v>
      </c>
      <c r="C1939" s="26" t="s">
        <v>22414</v>
      </c>
      <c r="D1939" s="26" t="s">
        <v>22415</v>
      </c>
      <c r="E1939" s="26">
        <v>10</v>
      </c>
      <c r="F1939" s="26">
        <v>9781450395557</v>
      </c>
      <c r="G1939" s="26" t="s">
        <v>308</v>
      </c>
      <c r="H1939" s="26" t="s">
        <v>22416</v>
      </c>
      <c r="I1939" s="26">
        <v>2021</v>
      </c>
      <c r="J1939" s="26" t="s">
        <v>21823</v>
      </c>
      <c r="K1939" s="26" t="s">
        <v>6</v>
      </c>
      <c r="L1939" s="116" t="s">
        <v>162</v>
      </c>
    </row>
    <row r="1940" spans="1:12" x14ac:dyDescent="0.35">
      <c r="A1940" s="117" t="s">
        <v>21825</v>
      </c>
      <c r="B1940" s="25" t="s">
        <v>21827</v>
      </c>
      <c r="C1940" s="25" t="s">
        <v>22417</v>
      </c>
      <c r="D1940" s="25" t="s">
        <v>22418</v>
      </c>
      <c r="E1940" s="25">
        <v>10</v>
      </c>
      <c r="F1940" s="25">
        <v>9781450385763</v>
      </c>
      <c r="G1940" s="25" t="s">
        <v>308</v>
      </c>
      <c r="H1940" s="25" t="s">
        <v>22419</v>
      </c>
      <c r="I1940" s="25">
        <v>2021</v>
      </c>
      <c r="J1940" s="25" t="s">
        <v>21826</v>
      </c>
      <c r="K1940" s="25" t="s">
        <v>6</v>
      </c>
      <c r="L1940" s="118" t="s">
        <v>162</v>
      </c>
    </row>
    <row r="1941" spans="1:12" x14ac:dyDescent="0.35">
      <c r="A1941" s="115" t="s">
        <v>21828</v>
      </c>
      <c r="B1941" s="26" t="s">
        <v>21831</v>
      </c>
      <c r="C1941" s="26" t="s">
        <v>22420</v>
      </c>
      <c r="D1941" s="26" t="s">
        <v>22421</v>
      </c>
      <c r="E1941" s="26">
        <v>10</v>
      </c>
      <c r="F1941" s="26">
        <v>9789869721479</v>
      </c>
      <c r="G1941" s="26" t="s">
        <v>21829</v>
      </c>
      <c r="H1941" s="26" t="s">
        <v>681</v>
      </c>
      <c r="I1941" s="26">
        <v>2021</v>
      </c>
      <c r="J1941" s="26" t="s">
        <v>21830</v>
      </c>
      <c r="K1941" s="26" t="s">
        <v>6</v>
      </c>
      <c r="L1941" s="116" t="s">
        <v>162</v>
      </c>
    </row>
    <row r="1942" spans="1:12" x14ac:dyDescent="0.35">
      <c r="A1942" s="117" t="s">
        <v>21832</v>
      </c>
      <c r="B1942" s="25" t="s">
        <v>21834</v>
      </c>
      <c r="C1942" s="25" t="s">
        <v>22422</v>
      </c>
      <c r="D1942" s="25" t="s">
        <v>22423</v>
      </c>
      <c r="E1942" s="25">
        <v>10</v>
      </c>
      <c r="F1942" s="25">
        <v>9781450385930</v>
      </c>
      <c r="G1942" s="25" t="s">
        <v>308</v>
      </c>
      <c r="H1942" s="25" t="s">
        <v>5371</v>
      </c>
      <c r="I1942" s="25">
        <v>2021</v>
      </c>
      <c r="J1942" s="25" t="s">
        <v>21833</v>
      </c>
      <c r="K1942" s="25" t="s">
        <v>6</v>
      </c>
      <c r="L1942" s="118" t="s">
        <v>162</v>
      </c>
    </row>
    <row r="1943" spans="1:12" x14ac:dyDescent="0.35">
      <c r="A1943" s="115" t="s">
        <v>21835</v>
      </c>
      <c r="B1943" s="26" t="s">
        <v>21838</v>
      </c>
      <c r="C1943" s="26" t="s">
        <v>22424</v>
      </c>
      <c r="D1943" s="26" t="s">
        <v>22425</v>
      </c>
      <c r="E1943" s="26">
        <v>10</v>
      </c>
      <c r="F1943" s="26">
        <v>9781450383561</v>
      </c>
      <c r="G1943" s="26" t="s">
        <v>21836</v>
      </c>
      <c r="H1943" s="26" t="s">
        <v>22426</v>
      </c>
      <c r="I1943" s="26">
        <v>2021</v>
      </c>
      <c r="J1943" s="26" t="s">
        <v>21837</v>
      </c>
      <c r="K1943" s="26" t="s">
        <v>6</v>
      </c>
      <c r="L1943" s="116" t="s">
        <v>162</v>
      </c>
    </row>
    <row r="1944" spans="1:12" x14ac:dyDescent="0.35">
      <c r="A1944" s="117" t="s">
        <v>21839</v>
      </c>
      <c r="B1944" s="25" t="s">
        <v>21842</v>
      </c>
      <c r="C1944" s="25" t="s">
        <v>22427</v>
      </c>
      <c r="D1944" s="25" t="s">
        <v>10493</v>
      </c>
      <c r="E1944" s="25">
        <v>10</v>
      </c>
      <c r="F1944" s="25">
        <v>9781450386289</v>
      </c>
      <c r="G1944" s="25" t="s">
        <v>21840</v>
      </c>
      <c r="H1944" s="25" t="s">
        <v>22428</v>
      </c>
      <c r="I1944" s="25">
        <v>2021</v>
      </c>
      <c r="J1944" s="25" t="s">
        <v>21841</v>
      </c>
      <c r="K1944" s="25" t="s">
        <v>6</v>
      </c>
      <c r="L1944" s="118" t="s">
        <v>162</v>
      </c>
    </row>
    <row r="1945" spans="1:12" x14ac:dyDescent="0.35">
      <c r="A1945" s="115" t="s">
        <v>17956</v>
      </c>
      <c r="B1945" s="26" t="s">
        <v>21845</v>
      </c>
      <c r="C1945" s="26" t="s">
        <v>22429</v>
      </c>
      <c r="D1945" s="26" t="s">
        <v>22430</v>
      </c>
      <c r="E1945" s="26">
        <v>10</v>
      </c>
      <c r="F1945" s="26">
        <v>9781450386357</v>
      </c>
      <c r="G1945" s="26" t="s">
        <v>21843</v>
      </c>
      <c r="H1945" s="26" t="s">
        <v>22431</v>
      </c>
      <c r="I1945" s="26">
        <v>2021</v>
      </c>
      <c r="J1945" s="26" t="s">
        <v>21844</v>
      </c>
      <c r="K1945" s="26" t="s">
        <v>6</v>
      </c>
      <c r="L1945" s="116" t="s">
        <v>162</v>
      </c>
    </row>
    <row r="1946" spans="1:12" x14ac:dyDescent="0.35">
      <c r="A1946" s="117" t="s">
        <v>21846</v>
      </c>
      <c r="B1946" s="25" t="s">
        <v>21848</v>
      </c>
      <c r="C1946" s="25" t="s">
        <v>22432</v>
      </c>
      <c r="D1946" s="25" t="s">
        <v>22433</v>
      </c>
      <c r="E1946" s="25">
        <v>10</v>
      </c>
      <c r="F1946" s="25">
        <v>9781450390255</v>
      </c>
      <c r="G1946" s="25" t="s">
        <v>308</v>
      </c>
      <c r="H1946" s="25" t="s">
        <v>22434</v>
      </c>
      <c r="I1946" s="25">
        <v>2021</v>
      </c>
      <c r="J1946" s="25" t="s">
        <v>21847</v>
      </c>
      <c r="K1946" s="25" t="s">
        <v>6</v>
      </c>
      <c r="L1946" s="118" t="s">
        <v>162</v>
      </c>
    </row>
    <row r="1947" spans="1:12" x14ac:dyDescent="0.35">
      <c r="A1947" s="115" t="s">
        <v>21849</v>
      </c>
      <c r="B1947" s="26" t="s">
        <v>21852</v>
      </c>
      <c r="C1947" s="26" t="s">
        <v>22435</v>
      </c>
      <c r="D1947" s="26" t="s">
        <v>22436</v>
      </c>
      <c r="E1947" s="26">
        <v>10</v>
      </c>
      <c r="F1947" s="26">
        <v>9781665428040</v>
      </c>
      <c r="G1947" s="26" t="s">
        <v>21850</v>
      </c>
      <c r="H1947" s="26" t="s">
        <v>15719</v>
      </c>
      <c r="I1947" s="26">
        <v>2021</v>
      </c>
      <c r="J1947" s="26" t="s">
        <v>21851</v>
      </c>
      <c r="K1947" s="26" t="s">
        <v>6</v>
      </c>
      <c r="L1947" s="116" t="s">
        <v>162</v>
      </c>
    </row>
    <row r="1948" spans="1:12" x14ac:dyDescent="0.35">
      <c r="A1948" s="117" t="s">
        <v>21853</v>
      </c>
      <c r="B1948" s="25" t="s">
        <v>22437</v>
      </c>
      <c r="C1948" s="25" t="s">
        <v>22438</v>
      </c>
      <c r="D1948" s="25" t="s">
        <v>22439</v>
      </c>
      <c r="E1948" s="25">
        <v>10</v>
      </c>
      <c r="F1948" s="25">
        <v>9781450384278</v>
      </c>
      <c r="G1948" s="25" t="s">
        <v>308</v>
      </c>
      <c r="H1948" s="25" t="s">
        <v>4612</v>
      </c>
      <c r="I1948" s="25">
        <v>2021</v>
      </c>
      <c r="J1948" s="25" t="s">
        <v>21854</v>
      </c>
      <c r="K1948" s="25" t="s">
        <v>6</v>
      </c>
      <c r="L1948" s="118" t="s">
        <v>217</v>
      </c>
    </row>
    <row r="1949" spans="1:12" x14ac:dyDescent="0.35">
      <c r="A1949" s="117" t="s">
        <v>21855</v>
      </c>
      <c r="B1949" s="25" t="s">
        <v>21858</v>
      </c>
      <c r="C1949" s="25" t="s">
        <v>22440</v>
      </c>
      <c r="D1949" s="25" t="s">
        <v>22441</v>
      </c>
      <c r="E1949" s="25">
        <v>10</v>
      </c>
      <c r="F1949" s="25">
        <v>9781665414685</v>
      </c>
      <c r="G1949" s="25" t="s">
        <v>21856</v>
      </c>
      <c r="H1949" s="25" t="s">
        <v>22442</v>
      </c>
      <c r="I1949" s="25">
        <v>2021</v>
      </c>
      <c r="J1949" s="25" t="s">
        <v>21857</v>
      </c>
      <c r="K1949" s="25" t="s">
        <v>6</v>
      </c>
      <c r="L1949" s="118" t="s">
        <v>162</v>
      </c>
    </row>
    <row r="1950" spans="1:12" x14ac:dyDescent="0.35">
      <c r="A1950" s="115" t="s">
        <v>21859</v>
      </c>
      <c r="B1950" s="26" t="s">
        <v>21861</v>
      </c>
      <c r="C1950" s="26" t="s">
        <v>22443</v>
      </c>
      <c r="D1950" s="26" t="s">
        <v>22444</v>
      </c>
      <c r="E1950" s="26">
        <v>10</v>
      </c>
      <c r="F1950" s="26">
        <v>9781450384223</v>
      </c>
      <c r="G1950" s="26" t="s">
        <v>308</v>
      </c>
      <c r="H1950" s="26" t="s">
        <v>6</v>
      </c>
      <c r="I1950" s="26">
        <v>2021</v>
      </c>
      <c r="J1950" s="26" t="s">
        <v>21860</v>
      </c>
      <c r="K1950" s="26" t="s">
        <v>6</v>
      </c>
      <c r="L1950" s="116" t="s">
        <v>162</v>
      </c>
    </row>
    <row r="1951" spans="1:12" x14ac:dyDescent="0.35">
      <c r="A1951" s="117" t="s">
        <v>21862</v>
      </c>
      <c r="B1951" s="25" t="s">
        <v>21864</v>
      </c>
      <c r="C1951" s="25" t="s">
        <v>22445</v>
      </c>
      <c r="D1951" s="25" t="s">
        <v>22446</v>
      </c>
      <c r="E1951" s="25">
        <v>10</v>
      </c>
      <c r="F1951" s="25">
        <v>9781450384223</v>
      </c>
      <c r="G1951" s="25" t="s">
        <v>308</v>
      </c>
      <c r="H1951" s="25" t="s">
        <v>6</v>
      </c>
      <c r="I1951" s="25">
        <v>2021</v>
      </c>
      <c r="J1951" s="25" t="s">
        <v>21863</v>
      </c>
      <c r="K1951" s="25" t="s">
        <v>6</v>
      </c>
      <c r="L1951" s="118" t="s">
        <v>162</v>
      </c>
    </row>
    <row r="1952" spans="1:12" x14ac:dyDescent="0.35">
      <c r="A1952" s="115" t="s">
        <v>21865</v>
      </c>
      <c r="B1952" s="26" t="s">
        <v>21867</v>
      </c>
      <c r="C1952" s="26" t="s">
        <v>22447</v>
      </c>
      <c r="D1952" s="26" t="s">
        <v>22448</v>
      </c>
      <c r="E1952" s="26">
        <v>10</v>
      </c>
      <c r="F1952" s="26">
        <v>9781450384223</v>
      </c>
      <c r="G1952" s="26" t="s">
        <v>308</v>
      </c>
      <c r="H1952" s="26" t="s">
        <v>6</v>
      </c>
      <c r="I1952" s="26">
        <v>2021</v>
      </c>
      <c r="J1952" s="26" t="s">
        <v>21866</v>
      </c>
      <c r="K1952" s="26" t="s">
        <v>6</v>
      </c>
      <c r="L1952" s="116" t="s">
        <v>162</v>
      </c>
    </row>
    <row r="1953" spans="1:12" x14ac:dyDescent="0.35">
      <c r="A1953" s="115" t="s">
        <v>21868</v>
      </c>
      <c r="B1953" s="26" t="s">
        <v>21871</v>
      </c>
      <c r="C1953" s="26" t="s">
        <v>21872</v>
      </c>
      <c r="D1953" s="26" t="s">
        <v>22449</v>
      </c>
      <c r="E1953" s="26">
        <v>7</v>
      </c>
      <c r="F1953" s="26"/>
      <c r="G1953" s="26" t="s">
        <v>21869</v>
      </c>
      <c r="H1953" s="26" t="s">
        <v>6</v>
      </c>
      <c r="I1953" s="26">
        <v>2021</v>
      </c>
      <c r="J1953" s="26" t="s">
        <v>21870</v>
      </c>
      <c r="K1953" s="26" t="s">
        <v>6</v>
      </c>
      <c r="L1953" s="116" t="s">
        <v>217</v>
      </c>
    </row>
    <row r="1954" spans="1:12" x14ac:dyDescent="0.35">
      <c r="A1954" s="117" t="s">
        <v>21873</v>
      </c>
      <c r="B1954" s="25" t="s">
        <v>21876</v>
      </c>
      <c r="C1954" s="25" t="s">
        <v>22450</v>
      </c>
      <c r="D1954" s="25" t="s">
        <v>22451</v>
      </c>
      <c r="E1954" s="25">
        <v>10</v>
      </c>
      <c r="F1954" s="25">
        <v>9781665423076</v>
      </c>
      <c r="G1954" s="25" t="s">
        <v>21874</v>
      </c>
      <c r="H1954" s="25" t="s">
        <v>22452</v>
      </c>
      <c r="I1954" s="25">
        <v>2021</v>
      </c>
      <c r="J1954" s="25" t="s">
        <v>21875</v>
      </c>
      <c r="K1954" s="25" t="s">
        <v>6</v>
      </c>
      <c r="L1954" s="118" t="s">
        <v>162</v>
      </c>
    </row>
    <row r="1955" spans="1:12" x14ac:dyDescent="0.35">
      <c r="A1955" s="117" t="s">
        <v>21877</v>
      </c>
      <c r="B1955" s="25" t="s">
        <v>22453</v>
      </c>
      <c r="C1955" s="25" t="s">
        <v>22454</v>
      </c>
      <c r="D1955" s="25" t="s">
        <v>22455</v>
      </c>
      <c r="E1955" s="25">
        <v>10</v>
      </c>
      <c r="F1955" s="25">
        <v>9781450387774</v>
      </c>
      <c r="G1955" s="25" t="s">
        <v>308</v>
      </c>
      <c r="H1955" s="25" t="s">
        <v>22456</v>
      </c>
      <c r="I1955" s="25">
        <v>2021</v>
      </c>
      <c r="J1955" s="25" t="s">
        <v>21878</v>
      </c>
      <c r="K1955" s="25" t="s">
        <v>6</v>
      </c>
      <c r="L1955" s="118" t="s">
        <v>162</v>
      </c>
    </row>
    <row r="1956" spans="1:12" x14ac:dyDescent="0.35">
      <c r="A1956" s="115" t="s">
        <v>21879</v>
      </c>
      <c r="B1956" s="26" t="s">
        <v>21881</v>
      </c>
      <c r="C1956" s="26" t="s">
        <v>22457</v>
      </c>
      <c r="D1956" s="26" t="s">
        <v>3736</v>
      </c>
      <c r="E1956" s="26">
        <v>7</v>
      </c>
      <c r="F1956" s="26"/>
      <c r="G1956" s="26" t="s">
        <v>1724</v>
      </c>
      <c r="H1956" s="26" t="s">
        <v>6</v>
      </c>
      <c r="I1956" s="26">
        <v>2021</v>
      </c>
      <c r="J1956" s="26" t="s">
        <v>21880</v>
      </c>
      <c r="K1956" s="26" t="s">
        <v>6</v>
      </c>
      <c r="L1956" s="116" t="s">
        <v>162</v>
      </c>
    </row>
    <row r="1957" spans="1:12" x14ac:dyDescent="0.35">
      <c r="A1957" s="117" t="s">
        <v>21882</v>
      </c>
      <c r="B1957" s="25" t="s">
        <v>21884</v>
      </c>
      <c r="C1957" s="25" t="s">
        <v>22458</v>
      </c>
      <c r="D1957" s="25" t="s">
        <v>22459</v>
      </c>
      <c r="E1957" s="25">
        <v>7</v>
      </c>
      <c r="F1957" s="25"/>
      <c r="G1957" s="25" t="s">
        <v>3620</v>
      </c>
      <c r="H1957" s="25" t="s">
        <v>22460</v>
      </c>
      <c r="I1957" s="25">
        <v>2021</v>
      </c>
      <c r="J1957" s="25" t="s">
        <v>21883</v>
      </c>
      <c r="K1957" s="25" t="s">
        <v>6</v>
      </c>
      <c r="L1957" s="118" t="s">
        <v>283</v>
      </c>
    </row>
    <row r="1958" spans="1:12" x14ac:dyDescent="0.35">
      <c r="A1958" s="115" t="s">
        <v>21885</v>
      </c>
      <c r="B1958" s="26" t="s">
        <v>21888</v>
      </c>
      <c r="C1958" s="26" t="s">
        <v>6</v>
      </c>
      <c r="D1958" s="26" t="s">
        <v>22461</v>
      </c>
      <c r="E1958" s="26">
        <v>7</v>
      </c>
      <c r="F1958" s="26"/>
      <c r="G1958" s="26" t="s">
        <v>21886</v>
      </c>
      <c r="H1958" s="26" t="s">
        <v>22462</v>
      </c>
      <c r="I1958" s="26">
        <v>2021</v>
      </c>
      <c r="J1958" s="26" t="s">
        <v>21887</v>
      </c>
      <c r="K1958" s="26" t="s">
        <v>6</v>
      </c>
      <c r="L1958" s="116" t="s">
        <v>217</v>
      </c>
    </row>
    <row r="1959" spans="1:12" x14ac:dyDescent="0.35">
      <c r="A1959" s="117" t="s">
        <v>21772</v>
      </c>
      <c r="B1959" s="25" t="s">
        <v>21891</v>
      </c>
      <c r="C1959" s="25" t="s">
        <v>22463</v>
      </c>
      <c r="D1959" s="25" t="s">
        <v>22464</v>
      </c>
      <c r="E1959" s="25">
        <v>10</v>
      </c>
      <c r="F1959" s="25">
        <v>9781665458412</v>
      </c>
      <c r="G1959" s="25" t="s">
        <v>21889</v>
      </c>
      <c r="H1959" s="25" t="s">
        <v>22465</v>
      </c>
      <c r="I1959" s="25">
        <v>2021</v>
      </c>
      <c r="J1959" s="25" t="s">
        <v>21890</v>
      </c>
      <c r="K1959" s="25" t="s">
        <v>6</v>
      </c>
      <c r="L1959" s="118" t="s">
        <v>162</v>
      </c>
    </row>
    <row r="1960" spans="1:12" x14ac:dyDescent="0.35">
      <c r="A1960" s="115" t="s">
        <v>21892</v>
      </c>
      <c r="B1960" s="26" t="s">
        <v>21895</v>
      </c>
      <c r="C1960" s="26" t="s">
        <v>22466</v>
      </c>
      <c r="D1960" s="26" t="s">
        <v>22467</v>
      </c>
      <c r="E1960" s="26">
        <v>10</v>
      </c>
      <c r="F1960" s="26">
        <v>9781713844730</v>
      </c>
      <c r="G1960" s="26" t="s">
        <v>21893</v>
      </c>
      <c r="H1960" s="26" t="s">
        <v>22468</v>
      </c>
      <c r="I1960" s="26">
        <v>2021</v>
      </c>
      <c r="J1960" s="26" t="s">
        <v>21894</v>
      </c>
      <c r="K1960" s="26" t="s">
        <v>6</v>
      </c>
      <c r="L1960" s="116" t="s">
        <v>162</v>
      </c>
    </row>
    <row r="1961" spans="1:12" x14ac:dyDescent="0.35">
      <c r="A1961" s="117" t="s">
        <v>21896</v>
      </c>
      <c r="B1961" s="25" t="s">
        <v>21899</v>
      </c>
      <c r="C1961" s="25" t="s">
        <v>22469</v>
      </c>
      <c r="D1961" s="25" t="s">
        <v>22470</v>
      </c>
      <c r="E1961" s="25">
        <v>10</v>
      </c>
      <c r="F1961" s="25">
        <v>9781665436564</v>
      </c>
      <c r="G1961" s="25" t="s">
        <v>21897</v>
      </c>
      <c r="H1961" s="25" t="s">
        <v>22471</v>
      </c>
      <c r="I1961" s="25">
        <v>2021</v>
      </c>
      <c r="J1961" s="25" t="s">
        <v>21898</v>
      </c>
      <c r="K1961" s="25" t="s">
        <v>6</v>
      </c>
      <c r="L1961" s="118" t="s">
        <v>162</v>
      </c>
    </row>
    <row r="1962" spans="1:12" x14ac:dyDescent="0.35">
      <c r="A1962" s="115" t="s">
        <v>21900</v>
      </c>
      <c r="B1962" s="26" t="s">
        <v>21903</v>
      </c>
      <c r="C1962" s="26" t="s">
        <v>22472</v>
      </c>
      <c r="D1962" s="26" t="s">
        <v>22473</v>
      </c>
      <c r="E1962" s="26">
        <v>10</v>
      </c>
      <c r="F1962" s="26">
        <v>9781665427630</v>
      </c>
      <c r="G1962" s="26" t="s">
        <v>21901</v>
      </c>
      <c r="H1962" s="26" t="s">
        <v>6</v>
      </c>
      <c r="I1962" s="26">
        <v>2021</v>
      </c>
      <c r="J1962" s="26" t="s">
        <v>21902</v>
      </c>
      <c r="K1962" s="26" t="s">
        <v>6</v>
      </c>
      <c r="L1962" s="116" t="s">
        <v>162</v>
      </c>
    </row>
    <row r="1963" spans="1:12" x14ac:dyDescent="0.35">
      <c r="A1963" s="117" t="s">
        <v>21904</v>
      </c>
      <c r="B1963" s="25" t="s">
        <v>21907</v>
      </c>
      <c r="C1963" s="25" t="s">
        <v>22474</v>
      </c>
      <c r="D1963" s="25" t="s">
        <v>22475</v>
      </c>
      <c r="E1963" s="25">
        <v>10</v>
      </c>
      <c r="F1963" s="25">
        <v>9781665417907</v>
      </c>
      <c r="G1963" s="25" t="s">
        <v>21905</v>
      </c>
      <c r="H1963" s="25" t="s">
        <v>22476</v>
      </c>
      <c r="I1963" s="25">
        <v>2021</v>
      </c>
      <c r="J1963" s="25" t="s">
        <v>21906</v>
      </c>
      <c r="K1963" s="25" t="s">
        <v>6</v>
      </c>
      <c r="L1963" s="118" t="s">
        <v>162</v>
      </c>
    </row>
    <row r="1964" spans="1:12" x14ac:dyDescent="0.35">
      <c r="A1964" s="115" t="s">
        <v>21908</v>
      </c>
      <c r="B1964" s="26" t="s">
        <v>21910</v>
      </c>
      <c r="C1964" s="26" t="s">
        <v>22477</v>
      </c>
      <c r="D1964" s="26" t="s">
        <v>22478</v>
      </c>
      <c r="E1964" s="26">
        <v>10</v>
      </c>
      <c r="F1964" s="26">
        <v>9781665417907</v>
      </c>
      <c r="G1964" s="26" t="s">
        <v>21905</v>
      </c>
      <c r="H1964" s="26" t="s">
        <v>22479</v>
      </c>
      <c r="I1964" s="26">
        <v>2021</v>
      </c>
      <c r="J1964" s="26" t="s">
        <v>21909</v>
      </c>
      <c r="K1964" s="26" t="s">
        <v>6</v>
      </c>
      <c r="L1964" s="116" t="s">
        <v>162</v>
      </c>
    </row>
    <row r="1965" spans="1:12" x14ac:dyDescent="0.35">
      <c r="A1965" s="117" t="s">
        <v>21911</v>
      </c>
      <c r="B1965" s="25" t="s">
        <v>21914</v>
      </c>
      <c r="C1965" s="25" t="s">
        <v>22480</v>
      </c>
      <c r="D1965" s="25" t="s">
        <v>22481</v>
      </c>
      <c r="E1965" s="25">
        <v>10</v>
      </c>
      <c r="F1965" s="25">
        <v>9781728181042</v>
      </c>
      <c r="G1965" s="25" t="s">
        <v>21912</v>
      </c>
      <c r="H1965" s="25" t="s">
        <v>6</v>
      </c>
      <c r="I1965" s="25">
        <v>2021</v>
      </c>
      <c r="J1965" s="25" t="s">
        <v>21913</v>
      </c>
      <c r="K1965" s="25" t="s">
        <v>6</v>
      </c>
      <c r="L1965" s="118" t="s">
        <v>162</v>
      </c>
    </row>
    <row r="1966" spans="1:12" x14ac:dyDescent="0.35">
      <c r="A1966" s="115" t="s">
        <v>21915</v>
      </c>
      <c r="B1966" s="26" t="s">
        <v>21918</v>
      </c>
      <c r="C1966" s="26" t="s">
        <v>22482</v>
      </c>
      <c r="D1966" s="26" t="s">
        <v>22483</v>
      </c>
      <c r="E1966" s="26">
        <v>10</v>
      </c>
      <c r="F1966" s="26">
        <v>9781665438117</v>
      </c>
      <c r="G1966" s="26" t="s">
        <v>21916</v>
      </c>
      <c r="H1966" s="26" t="s">
        <v>22484</v>
      </c>
      <c r="I1966" s="26">
        <v>2021</v>
      </c>
      <c r="J1966" s="26" t="s">
        <v>21917</v>
      </c>
      <c r="K1966" s="26" t="s">
        <v>6</v>
      </c>
      <c r="L1966" s="116" t="s">
        <v>162</v>
      </c>
    </row>
    <row r="1967" spans="1:12" x14ac:dyDescent="0.35">
      <c r="A1967" s="117" t="s">
        <v>21919</v>
      </c>
      <c r="B1967" s="25" t="s">
        <v>21922</v>
      </c>
      <c r="C1967" s="25" t="s">
        <v>22485</v>
      </c>
      <c r="D1967" s="25" t="s">
        <v>22486</v>
      </c>
      <c r="E1967" s="25">
        <v>10</v>
      </c>
      <c r="F1967" s="25">
        <v>9781665428767</v>
      </c>
      <c r="G1967" s="25" t="s">
        <v>21920</v>
      </c>
      <c r="H1967" s="25" t="s">
        <v>22487</v>
      </c>
      <c r="I1967" s="25">
        <v>2021</v>
      </c>
      <c r="J1967" s="25" t="s">
        <v>21921</v>
      </c>
      <c r="K1967" s="25" t="s">
        <v>6</v>
      </c>
      <c r="L1967" s="118" t="s">
        <v>162</v>
      </c>
    </row>
    <row r="1968" spans="1:12" x14ac:dyDescent="0.35">
      <c r="A1968" s="115" t="s">
        <v>21923</v>
      </c>
      <c r="B1968" s="26" t="s">
        <v>21926</v>
      </c>
      <c r="C1968" s="26" t="s">
        <v>22488</v>
      </c>
      <c r="D1968" s="26" t="s">
        <v>22489</v>
      </c>
      <c r="E1968" s="26">
        <v>10</v>
      </c>
      <c r="F1968" s="26">
        <v>9781665401586</v>
      </c>
      <c r="G1968" s="26" t="s">
        <v>21924</v>
      </c>
      <c r="H1968" s="26" t="s">
        <v>22490</v>
      </c>
      <c r="I1968" s="26">
        <v>2021</v>
      </c>
      <c r="J1968" s="26" t="s">
        <v>21925</v>
      </c>
      <c r="K1968" s="26" t="s">
        <v>6</v>
      </c>
      <c r="L1968" s="116" t="s">
        <v>1120</v>
      </c>
    </row>
    <row r="1969" spans="1:12" x14ac:dyDescent="0.35">
      <c r="A1969" s="117" t="s">
        <v>21927</v>
      </c>
      <c r="B1969" s="25" t="s">
        <v>21930</v>
      </c>
      <c r="C1969" s="25" t="s">
        <v>22491</v>
      </c>
      <c r="D1969" s="25" t="s">
        <v>22492</v>
      </c>
      <c r="E1969" s="25">
        <v>10</v>
      </c>
      <c r="F1969" s="25">
        <v>9781665435642</v>
      </c>
      <c r="G1969" s="25" t="s">
        <v>21928</v>
      </c>
      <c r="H1969" s="25" t="s">
        <v>22493</v>
      </c>
      <c r="I1969" s="25">
        <v>2021</v>
      </c>
      <c r="J1969" s="25" t="s">
        <v>21929</v>
      </c>
      <c r="K1969" s="25" t="s">
        <v>6</v>
      </c>
      <c r="L1969" s="118" t="s">
        <v>162</v>
      </c>
    </row>
    <row r="1970" spans="1:12" x14ac:dyDescent="0.35">
      <c r="A1970" s="115" t="s">
        <v>21931</v>
      </c>
      <c r="B1970" s="26" t="s">
        <v>21934</v>
      </c>
      <c r="C1970" s="26" t="s">
        <v>22494</v>
      </c>
      <c r="D1970" s="26" t="s">
        <v>22495</v>
      </c>
      <c r="E1970" s="26">
        <v>10</v>
      </c>
      <c r="F1970" s="26">
        <v>9781728190488</v>
      </c>
      <c r="G1970" s="26" t="s">
        <v>21932</v>
      </c>
      <c r="H1970" s="26" t="s">
        <v>6</v>
      </c>
      <c r="I1970" s="26">
        <v>2021</v>
      </c>
      <c r="J1970" s="26" t="s">
        <v>21933</v>
      </c>
      <c r="K1970" s="26" t="s">
        <v>6</v>
      </c>
      <c r="L1970" s="116" t="s">
        <v>162</v>
      </c>
    </row>
    <row r="1971" spans="1:12" x14ac:dyDescent="0.35">
      <c r="A1971" s="117" t="s">
        <v>21935</v>
      </c>
      <c r="B1971" s="25" t="s">
        <v>21938</v>
      </c>
      <c r="C1971" s="25" t="s">
        <v>6</v>
      </c>
      <c r="D1971" s="25" t="s">
        <v>22496</v>
      </c>
      <c r="E1971" s="25">
        <v>7</v>
      </c>
      <c r="F1971" s="25"/>
      <c r="G1971" s="25" t="s">
        <v>21936</v>
      </c>
      <c r="H1971" s="25" t="s">
        <v>6</v>
      </c>
      <c r="I1971" s="25">
        <v>2021</v>
      </c>
      <c r="J1971" s="25" t="s">
        <v>21937</v>
      </c>
      <c r="K1971" s="25" t="s">
        <v>6</v>
      </c>
      <c r="L1971" s="118" t="s">
        <v>217</v>
      </c>
    </row>
    <row r="1972" spans="1:12" x14ac:dyDescent="0.35">
      <c r="A1972" s="115" t="s">
        <v>21939</v>
      </c>
      <c r="B1972" s="26" t="s">
        <v>21942</v>
      </c>
      <c r="C1972" s="26" t="s">
        <v>22497</v>
      </c>
      <c r="D1972" s="26" t="s">
        <v>22498</v>
      </c>
      <c r="E1972" s="26">
        <v>10</v>
      </c>
      <c r="F1972" s="26">
        <v>9781665435833</v>
      </c>
      <c r="G1972" s="26" t="s">
        <v>21940</v>
      </c>
      <c r="H1972" s="26" t="s">
        <v>22499</v>
      </c>
      <c r="I1972" s="26">
        <v>2021</v>
      </c>
      <c r="J1972" s="26" t="s">
        <v>21941</v>
      </c>
      <c r="K1972" s="26" t="s">
        <v>6</v>
      </c>
      <c r="L1972" s="116" t="s">
        <v>217</v>
      </c>
    </row>
    <row r="1973" spans="1:12" x14ac:dyDescent="0.35">
      <c r="A1973" s="117" t="s">
        <v>21943</v>
      </c>
      <c r="B1973" s="25" t="s">
        <v>21946</v>
      </c>
      <c r="C1973" s="25" t="s">
        <v>22500</v>
      </c>
      <c r="D1973" s="25" t="s">
        <v>22501</v>
      </c>
      <c r="E1973" s="25">
        <v>10</v>
      </c>
      <c r="F1973" s="25">
        <v>9781665439022</v>
      </c>
      <c r="G1973" s="25" t="s">
        <v>21944</v>
      </c>
      <c r="H1973" s="25" t="s">
        <v>22502</v>
      </c>
      <c r="I1973" s="25">
        <v>2021</v>
      </c>
      <c r="J1973" s="25" t="s">
        <v>21945</v>
      </c>
      <c r="K1973" s="25" t="s">
        <v>6</v>
      </c>
      <c r="L1973" s="118" t="s">
        <v>162</v>
      </c>
    </row>
    <row r="1974" spans="1:12" x14ac:dyDescent="0.35">
      <c r="A1974" s="115" t="s">
        <v>21947</v>
      </c>
      <c r="B1974" s="26" t="s">
        <v>21950</v>
      </c>
      <c r="C1974" s="26" t="s">
        <v>22503</v>
      </c>
      <c r="D1974" s="26" t="s">
        <v>22504</v>
      </c>
      <c r="E1974" s="26">
        <v>10</v>
      </c>
      <c r="F1974" s="26">
        <v>9781665419956</v>
      </c>
      <c r="G1974" s="26" t="s">
        <v>21948</v>
      </c>
      <c r="H1974" s="26" t="s">
        <v>6</v>
      </c>
      <c r="I1974" s="26">
        <v>2021</v>
      </c>
      <c r="J1974" s="26" t="s">
        <v>21949</v>
      </c>
      <c r="K1974" s="26" t="s">
        <v>6</v>
      </c>
      <c r="L1974" s="116" t="s">
        <v>162</v>
      </c>
    </row>
    <row r="1975" spans="1:12" x14ac:dyDescent="0.35">
      <c r="A1975" s="117" t="s">
        <v>21951</v>
      </c>
      <c r="B1975" s="25" t="s">
        <v>21953</v>
      </c>
      <c r="C1975" s="25" t="s">
        <v>22505</v>
      </c>
      <c r="D1975" s="25" t="s">
        <v>22506</v>
      </c>
      <c r="E1975" s="25">
        <v>10</v>
      </c>
      <c r="F1975" s="25">
        <v>9781665439022</v>
      </c>
      <c r="G1975" s="25" t="s">
        <v>21944</v>
      </c>
      <c r="H1975" s="25" t="s">
        <v>22507</v>
      </c>
      <c r="I1975" s="25">
        <v>2021</v>
      </c>
      <c r="J1975" s="25" t="s">
        <v>21952</v>
      </c>
      <c r="K1975" s="25" t="s">
        <v>6</v>
      </c>
      <c r="L1975" s="118" t="s">
        <v>162</v>
      </c>
    </row>
    <row r="1976" spans="1:12" x14ac:dyDescent="0.35">
      <c r="A1976" s="115" t="s">
        <v>21954</v>
      </c>
      <c r="B1976" s="26" t="s">
        <v>21957</v>
      </c>
      <c r="C1976" s="26" t="s">
        <v>22508</v>
      </c>
      <c r="D1976" s="26" t="s">
        <v>22509</v>
      </c>
      <c r="E1976" s="26">
        <v>10</v>
      </c>
      <c r="F1976" s="26">
        <v>9781665440899</v>
      </c>
      <c r="G1976" s="26" t="s">
        <v>21955</v>
      </c>
      <c r="H1976" s="26" t="s">
        <v>22510</v>
      </c>
      <c r="I1976" s="26">
        <v>2021</v>
      </c>
      <c r="J1976" s="26" t="s">
        <v>21956</v>
      </c>
      <c r="K1976" s="26" t="s">
        <v>6</v>
      </c>
      <c r="L1976" s="116" t="s">
        <v>162</v>
      </c>
    </row>
    <row r="1977" spans="1:12" x14ac:dyDescent="0.35">
      <c r="A1977" s="117" t="s">
        <v>21958</v>
      </c>
      <c r="B1977" s="25" t="s">
        <v>21960</v>
      </c>
      <c r="C1977" s="25" t="s">
        <v>22511</v>
      </c>
      <c r="D1977" s="25" t="s">
        <v>22512</v>
      </c>
      <c r="E1977" s="25">
        <v>10</v>
      </c>
      <c r="F1977" s="25">
        <v>9781665440899</v>
      </c>
      <c r="G1977" s="25" t="s">
        <v>21955</v>
      </c>
      <c r="H1977" s="25" t="s">
        <v>22513</v>
      </c>
      <c r="I1977" s="25">
        <v>2021</v>
      </c>
      <c r="J1977" s="25" t="s">
        <v>21959</v>
      </c>
      <c r="K1977" s="25" t="s">
        <v>6</v>
      </c>
      <c r="L1977" s="118" t="s">
        <v>162</v>
      </c>
    </row>
    <row r="1978" spans="1:12" x14ac:dyDescent="0.35">
      <c r="A1978" s="115" t="s">
        <v>21961</v>
      </c>
      <c r="B1978" s="26" t="s">
        <v>21964</v>
      </c>
      <c r="C1978" s="26" t="s">
        <v>22514</v>
      </c>
      <c r="D1978" s="26" t="s">
        <v>22515</v>
      </c>
      <c r="E1978" s="26">
        <v>10</v>
      </c>
      <c r="F1978" s="26">
        <v>9781665439961</v>
      </c>
      <c r="G1978" s="26" t="s">
        <v>21962</v>
      </c>
      <c r="H1978" s="26" t="s">
        <v>6</v>
      </c>
      <c r="I1978" s="26">
        <v>2021</v>
      </c>
      <c r="J1978" s="26" t="s">
        <v>21963</v>
      </c>
      <c r="K1978" s="26" t="s">
        <v>6</v>
      </c>
      <c r="L1978" s="116" t="s">
        <v>162</v>
      </c>
    </row>
    <row r="1979" spans="1:12" x14ac:dyDescent="0.35">
      <c r="A1979" s="117" t="s">
        <v>21965</v>
      </c>
      <c r="B1979" s="25" t="s">
        <v>21968</v>
      </c>
      <c r="C1979" s="25" t="s">
        <v>22516</v>
      </c>
      <c r="D1979" s="25" t="s">
        <v>22517</v>
      </c>
      <c r="E1979" s="25">
        <v>10</v>
      </c>
      <c r="F1979" s="25">
        <v>9781665408622</v>
      </c>
      <c r="G1979" s="25" t="s">
        <v>21966</v>
      </c>
      <c r="H1979" s="25" t="s">
        <v>22518</v>
      </c>
      <c r="I1979" s="25">
        <v>2021</v>
      </c>
      <c r="J1979" s="25" t="s">
        <v>21967</v>
      </c>
      <c r="K1979" s="25" t="s">
        <v>6</v>
      </c>
      <c r="L1979" s="118" t="s">
        <v>162</v>
      </c>
    </row>
    <row r="1980" spans="1:12" x14ac:dyDescent="0.35">
      <c r="A1980" s="115" t="s">
        <v>21969</v>
      </c>
      <c r="B1980" s="26" t="s">
        <v>21972</v>
      </c>
      <c r="C1980" s="26" t="s">
        <v>22519</v>
      </c>
      <c r="D1980" s="26" t="s">
        <v>22520</v>
      </c>
      <c r="E1980" s="26">
        <v>10</v>
      </c>
      <c r="F1980" s="26">
        <v>9781665409452</v>
      </c>
      <c r="G1980" s="26" t="s">
        <v>21970</v>
      </c>
      <c r="H1980" s="26" t="s">
        <v>6</v>
      </c>
      <c r="I1980" s="26">
        <v>2021</v>
      </c>
      <c r="J1980" s="26" t="s">
        <v>21971</v>
      </c>
      <c r="K1980" s="26" t="s">
        <v>6</v>
      </c>
      <c r="L1980" s="116" t="s">
        <v>162</v>
      </c>
    </row>
    <row r="1981" spans="1:12" x14ac:dyDescent="0.35">
      <c r="A1981" s="117" t="s">
        <v>21973</v>
      </c>
      <c r="B1981" s="25" t="s">
        <v>21976</v>
      </c>
      <c r="C1981" s="25" t="s">
        <v>22521</v>
      </c>
      <c r="D1981" s="25" t="s">
        <v>22522</v>
      </c>
      <c r="E1981" s="25">
        <v>10</v>
      </c>
      <c r="F1981" s="25">
        <v>9780738105239</v>
      </c>
      <c r="G1981" s="25" t="s">
        <v>21974</v>
      </c>
      <c r="H1981" s="25" t="s">
        <v>22523</v>
      </c>
      <c r="I1981" s="25">
        <v>2021</v>
      </c>
      <c r="J1981" s="25" t="s">
        <v>21975</v>
      </c>
      <c r="K1981" s="25" t="s">
        <v>6</v>
      </c>
      <c r="L1981" s="118" t="s">
        <v>162</v>
      </c>
    </row>
    <row r="1982" spans="1:12" x14ac:dyDescent="0.35">
      <c r="A1982" s="115" t="s">
        <v>21977</v>
      </c>
      <c r="B1982" s="26" t="s">
        <v>21979</v>
      </c>
      <c r="C1982" s="26" t="s">
        <v>22524</v>
      </c>
      <c r="D1982" s="26" t="s">
        <v>22525</v>
      </c>
      <c r="E1982" s="26">
        <v>10</v>
      </c>
      <c r="F1982" s="26"/>
      <c r="G1982" s="26" t="s">
        <v>496</v>
      </c>
      <c r="H1982" s="26" t="s">
        <v>15585</v>
      </c>
      <c r="I1982" s="26">
        <v>2021</v>
      </c>
      <c r="J1982" s="26" t="s">
        <v>21978</v>
      </c>
      <c r="K1982" s="26" t="s">
        <v>6</v>
      </c>
      <c r="L1982" s="116" t="s">
        <v>162</v>
      </c>
    </row>
    <row r="1983" spans="1:12" x14ac:dyDescent="0.35">
      <c r="A1983" s="117" t="s">
        <v>21980</v>
      </c>
      <c r="B1983" s="25" t="s">
        <v>21982</v>
      </c>
      <c r="C1983" s="25" t="s">
        <v>22526</v>
      </c>
      <c r="D1983" s="25" t="s">
        <v>22527</v>
      </c>
      <c r="E1983" s="25">
        <v>10</v>
      </c>
      <c r="F1983" s="25"/>
      <c r="G1983" s="25" t="s">
        <v>496</v>
      </c>
      <c r="H1983" s="25" t="s">
        <v>6244</v>
      </c>
      <c r="I1983" s="25">
        <v>2021</v>
      </c>
      <c r="J1983" s="25" t="s">
        <v>21981</v>
      </c>
      <c r="K1983" s="25" t="s">
        <v>6</v>
      </c>
      <c r="L1983" s="118" t="s">
        <v>162</v>
      </c>
    </row>
    <row r="1984" spans="1:12" x14ac:dyDescent="0.35">
      <c r="A1984" s="115" t="s">
        <v>21983</v>
      </c>
      <c r="B1984" s="26" t="s">
        <v>21985</v>
      </c>
      <c r="C1984" s="26" t="s">
        <v>22528</v>
      </c>
      <c r="D1984" s="26" t="s">
        <v>22467</v>
      </c>
      <c r="E1984" s="26">
        <v>10</v>
      </c>
      <c r="F1984" s="26"/>
      <c r="G1984" s="26" t="s">
        <v>496</v>
      </c>
      <c r="H1984" s="26" t="s">
        <v>22529</v>
      </c>
      <c r="I1984" s="26">
        <v>2021</v>
      </c>
      <c r="J1984" s="26" t="s">
        <v>21984</v>
      </c>
      <c r="K1984" s="26" t="s">
        <v>6</v>
      </c>
      <c r="L1984" s="116" t="s">
        <v>162</v>
      </c>
    </row>
    <row r="1985" spans="1:12" x14ac:dyDescent="0.35">
      <c r="A1985" s="117" t="s">
        <v>21986</v>
      </c>
      <c r="B1985" s="25" t="s">
        <v>21989</v>
      </c>
      <c r="C1985" s="25" t="s">
        <v>22530</v>
      </c>
      <c r="D1985" s="25" t="s">
        <v>22531</v>
      </c>
      <c r="E1985" s="25">
        <v>10</v>
      </c>
      <c r="F1985" s="25">
        <v>9781665415910</v>
      </c>
      <c r="G1985" s="25" t="s">
        <v>21987</v>
      </c>
      <c r="H1985" s="25" t="s">
        <v>6</v>
      </c>
      <c r="I1985" s="25">
        <v>2021</v>
      </c>
      <c r="J1985" s="25" t="s">
        <v>21988</v>
      </c>
      <c r="K1985" s="25" t="s">
        <v>6</v>
      </c>
      <c r="L1985" s="118" t="s">
        <v>162</v>
      </c>
    </row>
    <row r="1986" spans="1:12" x14ac:dyDescent="0.35">
      <c r="A1986" s="115" t="s">
        <v>21990</v>
      </c>
      <c r="B1986" s="26" t="s">
        <v>21993</v>
      </c>
      <c r="C1986" s="26" t="s">
        <v>22532</v>
      </c>
      <c r="D1986" s="26" t="s">
        <v>22533</v>
      </c>
      <c r="E1986" s="26">
        <v>10</v>
      </c>
      <c r="F1986" s="26">
        <v>9781665443616</v>
      </c>
      <c r="G1986" s="26" t="s">
        <v>21991</v>
      </c>
      <c r="H1986" s="26" t="s">
        <v>22534</v>
      </c>
      <c r="I1986" s="26">
        <v>2021</v>
      </c>
      <c r="J1986" s="26" t="s">
        <v>21992</v>
      </c>
      <c r="K1986" s="26" t="s">
        <v>6</v>
      </c>
      <c r="L1986" s="116" t="s">
        <v>162</v>
      </c>
    </row>
    <row r="1987" spans="1:12" x14ac:dyDescent="0.35">
      <c r="A1987" s="117" t="s">
        <v>21994</v>
      </c>
      <c r="B1987" s="25" t="s">
        <v>21997</v>
      </c>
      <c r="C1987" s="25" t="s">
        <v>22535</v>
      </c>
      <c r="D1987" s="25" t="s">
        <v>22536</v>
      </c>
      <c r="E1987" s="25">
        <v>10</v>
      </c>
      <c r="F1987" s="25">
        <v>9781665429146</v>
      </c>
      <c r="G1987" s="25" t="s">
        <v>21995</v>
      </c>
      <c r="H1987" s="25" t="s">
        <v>6</v>
      </c>
      <c r="I1987" s="25">
        <v>2021</v>
      </c>
      <c r="J1987" s="25" t="s">
        <v>21996</v>
      </c>
      <c r="K1987" s="25" t="s">
        <v>6</v>
      </c>
      <c r="L1987" s="118" t="s">
        <v>162</v>
      </c>
    </row>
    <row r="1988" spans="1:12" x14ac:dyDescent="0.35">
      <c r="A1988" s="115" t="s">
        <v>21998</v>
      </c>
      <c r="B1988" s="26" t="s">
        <v>22001</v>
      </c>
      <c r="C1988" s="26" t="s">
        <v>22537</v>
      </c>
      <c r="D1988" s="26" t="s">
        <v>22538</v>
      </c>
      <c r="E1988" s="26">
        <v>10</v>
      </c>
      <c r="F1988" s="26">
        <v>9781665417099</v>
      </c>
      <c r="G1988" s="26" t="s">
        <v>21999</v>
      </c>
      <c r="H1988" s="26" t="s">
        <v>6</v>
      </c>
      <c r="I1988" s="26">
        <v>2021</v>
      </c>
      <c r="J1988" s="26" t="s">
        <v>22000</v>
      </c>
      <c r="K1988" s="26" t="s">
        <v>6</v>
      </c>
      <c r="L1988" s="116" t="s">
        <v>162</v>
      </c>
    </row>
    <row r="1989" spans="1:12" x14ac:dyDescent="0.35">
      <c r="A1989" s="117" t="s">
        <v>22002</v>
      </c>
      <c r="B1989" s="25" t="s">
        <v>22004</v>
      </c>
      <c r="C1989" s="25" t="s">
        <v>22539</v>
      </c>
      <c r="D1989" s="25" t="s">
        <v>22540</v>
      </c>
      <c r="E1989" s="25">
        <v>10</v>
      </c>
      <c r="F1989" s="25">
        <v>9781665401890</v>
      </c>
      <c r="G1989" s="25" t="s">
        <v>388</v>
      </c>
      <c r="H1989" s="25" t="s">
        <v>22541</v>
      </c>
      <c r="I1989" s="25">
        <v>2021</v>
      </c>
      <c r="J1989" s="25" t="s">
        <v>22003</v>
      </c>
      <c r="K1989" s="25" t="s">
        <v>6</v>
      </c>
      <c r="L1989" s="118" t="s">
        <v>162</v>
      </c>
    </row>
    <row r="1990" spans="1:12" x14ac:dyDescent="0.35">
      <c r="A1990" s="115" t="s">
        <v>22005</v>
      </c>
      <c r="B1990" s="26" t="s">
        <v>22008</v>
      </c>
      <c r="C1990" s="26" t="s">
        <v>6</v>
      </c>
      <c r="D1990" s="26" t="s">
        <v>22542</v>
      </c>
      <c r="E1990" s="26">
        <v>7</v>
      </c>
      <c r="F1990" s="26"/>
      <c r="G1990" s="26" t="s">
        <v>22006</v>
      </c>
      <c r="H1990" s="26" t="s">
        <v>6</v>
      </c>
      <c r="I1990" s="26">
        <v>2021</v>
      </c>
      <c r="J1990" s="26" t="s">
        <v>22007</v>
      </c>
      <c r="K1990" s="26" t="s">
        <v>6</v>
      </c>
      <c r="L1990" s="116" t="s">
        <v>217</v>
      </c>
    </row>
    <row r="1991" spans="1:12" x14ac:dyDescent="0.35">
      <c r="A1991" s="117" t="s">
        <v>22009</v>
      </c>
      <c r="B1991" s="25" t="s">
        <v>22011</v>
      </c>
      <c r="C1991" s="25" t="s">
        <v>22543</v>
      </c>
      <c r="D1991" s="25" t="s">
        <v>22544</v>
      </c>
      <c r="E1991" s="25">
        <v>10</v>
      </c>
      <c r="F1991" s="25">
        <v>9781665438513</v>
      </c>
      <c r="G1991" s="25" t="s">
        <v>1374</v>
      </c>
      <c r="H1991" s="25" t="s">
        <v>6</v>
      </c>
      <c r="I1991" s="25">
        <v>2021</v>
      </c>
      <c r="J1991" s="25" t="s">
        <v>22010</v>
      </c>
      <c r="K1991" s="25" t="s">
        <v>6</v>
      </c>
      <c r="L1991" s="118" t="s">
        <v>162</v>
      </c>
    </row>
    <row r="1992" spans="1:12" x14ac:dyDescent="0.35">
      <c r="A1992" s="115" t="s">
        <v>22012</v>
      </c>
      <c r="B1992" s="26" t="s">
        <v>22014</v>
      </c>
      <c r="C1992" s="26" t="s">
        <v>22545</v>
      </c>
      <c r="D1992" s="26" t="s">
        <v>22546</v>
      </c>
      <c r="E1992" s="26">
        <v>10</v>
      </c>
      <c r="F1992" s="26">
        <v>9781665438513</v>
      </c>
      <c r="G1992" s="26" t="s">
        <v>1374</v>
      </c>
      <c r="H1992" s="26" t="s">
        <v>6</v>
      </c>
      <c r="I1992" s="26">
        <v>2021</v>
      </c>
      <c r="J1992" s="26" t="s">
        <v>22013</v>
      </c>
      <c r="K1992" s="26" t="s">
        <v>6</v>
      </c>
      <c r="L1992" s="116" t="s">
        <v>162</v>
      </c>
    </row>
    <row r="1993" spans="1:12" x14ac:dyDescent="0.35">
      <c r="A1993" s="117" t="s">
        <v>22015</v>
      </c>
      <c r="B1993" s="25" t="s">
        <v>22017</v>
      </c>
      <c r="C1993" s="25" t="s">
        <v>22547</v>
      </c>
      <c r="D1993" s="25" t="s">
        <v>22548</v>
      </c>
      <c r="E1993" s="25">
        <v>10</v>
      </c>
      <c r="F1993" s="25">
        <v>9781665438513</v>
      </c>
      <c r="G1993" s="25" t="s">
        <v>1374</v>
      </c>
      <c r="H1993" s="25" t="s">
        <v>6</v>
      </c>
      <c r="I1993" s="25">
        <v>2021</v>
      </c>
      <c r="J1993" s="25" t="s">
        <v>22016</v>
      </c>
      <c r="K1993" s="25" t="s">
        <v>6</v>
      </c>
      <c r="L1993" s="118" t="s">
        <v>162</v>
      </c>
    </row>
    <row r="1994" spans="1:12" x14ac:dyDescent="0.35">
      <c r="A1994" s="115" t="s">
        <v>22018</v>
      </c>
      <c r="B1994" s="26" t="s">
        <v>22021</v>
      </c>
      <c r="C1994" s="26" t="s">
        <v>22549</v>
      </c>
      <c r="D1994" s="26" t="s">
        <v>22550</v>
      </c>
      <c r="E1994" s="26">
        <v>10</v>
      </c>
      <c r="F1994" s="26">
        <v>9781665420358</v>
      </c>
      <c r="G1994" s="26" t="s">
        <v>22019</v>
      </c>
      <c r="H1994" s="26" t="s">
        <v>22551</v>
      </c>
      <c r="I1994" s="26">
        <v>2021</v>
      </c>
      <c r="J1994" s="26" t="s">
        <v>22020</v>
      </c>
      <c r="K1994" s="26" t="s">
        <v>6</v>
      </c>
      <c r="L1994" s="116" t="s">
        <v>162</v>
      </c>
    </row>
    <row r="1995" spans="1:12" x14ac:dyDescent="0.35">
      <c r="A1995" s="117" t="s">
        <v>22022</v>
      </c>
      <c r="B1995" s="25" t="s">
        <v>22025</v>
      </c>
      <c r="C1995" s="25" t="s">
        <v>22552</v>
      </c>
      <c r="D1995" s="25" t="s">
        <v>22553</v>
      </c>
      <c r="E1995" s="25">
        <v>10</v>
      </c>
      <c r="F1995" s="25">
        <v>9781665449052</v>
      </c>
      <c r="G1995" s="25" t="s">
        <v>22023</v>
      </c>
      <c r="H1995" s="25" t="s">
        <v>6</v>
      </c>
      <c r="I1995" s="25">
        <v>2021</v>
      </c>
      <c r="J1995" s="25" t="s">
        <v>22024</v>
      </c>
      <c r="K1995" s="25" t="s">
        <v>6</v>
      </c>
      <c r="L1995" s="118" t="s">
        <v>162</v>
      </c>
    </row>
    <row r="1996" spans="1:12" x14ac:dyDescent="0.35">
      <c r="A1996" s="115" t="s">
        <v>22026</v>
      </c>
      <c r="B1996" s="26" t="s">
        <v>22028</v>
      </c>
      <c r="C1996" s="26" t="s">
        <v>22554</v>
      </c>
      <c r="D1996" s="26" t="s">
        <v>22555</v>
      </c>
      <c r="E1996" s="26">
        <v>10</v>
      </c>
      <c r="F1996" s="26">
        <v>9781665438513</v>
      </c>
      <c r="G1996" s="26" t="s">
        <v>1374</v>
      </c>
      <c r="H1996" s="26" t="s">
        <v>6</v>
      </c>
      <c r="I1996" s="26">
        <v>2021</v>
      </c>
      <c r="J1996" s="26" t="s">
        <v>22027</v>
      </c>
      <c r="K1996" s="26" t="s">
        <v>6</v>
      </c>
      <c r="L1996" s="116" t="s">
        <v>147</v>
      </c>
    </row>
    <row r="1997" spans="1:12" x14ac:dyDescent="0.35">
      <c r="A1997" s="117" t="s">
        <v>22029</v>
      </c>
      <c r="B1997" s="25" t="s">
        <v>22032</v>
      </c>
      <c r="C1997" s="25" t="s">
        <v>22556</v>
      </c>
      <c r="D1997" s="25" t="s">
        <v>22557</v>
      </c>
      <c r="E1997" s="25">
        <v>10</v>
      </c>
      <c r="F1997" s="25">
        <v>9781665444453</v>
      </c>
      <c r="G1997" s="25" t="s">
        <v>22030</v>
      </c>
      <c r="H1997" s="25" t="s">
        <v>6</v>
      </c>
      <c r="I1997" s="25">
        <v>2021</v>
      </c>
      <c r="J1997" s="25" t="s">
        <v>22031</v>
      </c>
      <c r="K1997" s="25" t="s">
        <v>6</v>
      </c>
      <c r="L1997" s="118" t="s">
        <v>162</v>
      </c>
    </row>
    <row r="1998" spans="1:12" x14ac:dyDescent="0.35">
      <c r="A1998" s="115" t="s">
        <v>22033</v>
      </c>
      <c r="B1998" s="26" t="s">
        <v>22036</v>
      </c>
      <c r="C1998" s="26" t="s">
        <v>22558</v>
      </c>
      <c r="D1998" s="26" t="s">
        <v>22559</v>
      </c>
      <c r="E1998" s="26">
        <v>10</v>
      </c>
      <c r="F1998" s="26">
        <v>9781665417037</v>
      </c>
      <c r="G1998" s="26" t="s">
        <v>22034</v>
      </c>
      <c r="H1998" s="26" t="s">
        <v>6</v>
      </c>
      <c r="I1998" s="26">
        <v>2021</v>
      </c>
      <c r="J1998" s="26" t="s">
        <v>22035</v>
      </c>
      <c r="K1998" s="26" t="s">
        <v>6</v>
      </c>
      <c r="L1998" s="116" t="s">
        <v>162</v>
      </c>
    </row>
    <row r="1999" spans="1:12" x14ac:dyDescent="0.35">
      <c r="A1999" s="117" t="s">
        <v>22037</v>
      </c>
      <c r="B1999" s="25" t="s">
        <v>22039</v>
      </c>
      <c r="C1999" s="25" t="s">
        <v>22560</v>
      </c>
      <c r="D1999" s="25" t="s">
        <v>22561</v>
      </c>
      <c r="E1999" s="25">
        <v>10</v>
      </c>
      <c r="F1999" s="25">
        <v>9781665444453</v>
      </c>
      <c r="G1999" s="25" t="s">
        <v>22030</v>
      </c>
      <c r="H1999" s="25" t="s">
        <v>6</v>
      </c>
      <c r="I1999" s="25">
        <v>2021</v>
      </c>
      <c r="J1999" s="25" t="s">
        <v>22038</v>
      </c>
      <c r="K1999" s="25" t="s">
        <v>6</v>
      </c>
      <c r="L1999" s="118" t="s">
        <v>162</v>
      </c>
    </row>
    <row r="2000" spans="1:12" x14ac:dyDescent="0.35">
      <c r="A2000" s="115" t="s">
        <v>22040</v>
      </c>
      <c r="B2000" s="26" t="s">
        <v>22042</v>
      </c>
      <c r="C2000" s="26" t="s">
        <v>22562</v>
      </c>
      <c r="D2000" s="26" t="s">
        <v>22563</v>
      </c>
      <c r="E2000" s="26">
        <v>10</v>
      </c>
      <c r="F2000" s="26"/>
      <c r="G2000" s="26" t="s">
        <v>496</v>
      </c>
      <c r="H2000" s="26" t="s">
        <v>22564</v>
      </c>
      <c r="I2000" s="26">
        <v>2021</v>
      </c>
      <c r="J2000" s="26" t="s">
        <v>22041</v>
      </c>
      <c r="K2000" s="26" t="s">
        <v>6</v>
      </c>
      <c r="L2000" s="116" t="s">
        <v>162</v>
      </c>
    </row>
    <row r="2001" spans="1:12" x14ac:dyDescent="0.35">
      <c r="A2001" s="117" t="s">
        <v>22043</v>
      </c>
      <c r="B2001" s="25" t="s">
        <v>22046</v>
      </c>
      <c r="C2001" s="25" t="s">
        <v>22565</v>
      </c>
      <c r="D2001" s="25" t="s">
        <v>22566</v>
      </c>
      <c r="E2001" s="25">
        <v>10</v>
      </c>
      <c r="F2001" s="25">
        <v>9781665449304</v>
      </c>
      <c r="G2001" s="25" t="s">
        <v>22044</v>
      </c>
      <c r="H2001" s="25" t="s">
        <v>22567</v>
      </c>
      <c r="I2001" s="25">
        <v>2021</v>
      </c>
      <c r="J2001" s="25" t="s">
        <v>22045</v>
      </c>
      <c r="K2001" s="25" t="s">
        <v>6</v>
      </c>
      <c r="L2001" s="118" t="s">
        <v>162</v>
      </c>
    </row>
    <row r="2002" spans="1:12" x14ac:dyDescent="0.35">
      <c r="A2002" s="115" t="s">
        <v>22047</v>
      </c>
      <c r="B2002" s="26" t="s">
        <v>22050</v>
      </c>
      <c r="C2002" s="26" t="s">
        <v>22568</v>
      </c>
      <c r="D2002" s="26" t="s">
        <v>22569</v>
      </c>
      <c r="E2002" s="26">
        <v>10</v>
      </c>
      <c r="F2002" s="26">
        <v>9781665428569</v>
      </c>
      <c r="G2002" s="26" t="s">
        <v>22048</v>
      </c>
      <c r="H2002" s="26" t="s">
        <v>22570</v>
      </c>
      <c r="I2002" s="26">
        <v>2021</v>
      </c>
      <c r="J2002" s="26" t="s">
        <v>22049</v>
      </c>
      <c r="K2002" s="26" t="s">
        <v>6</v>
      </c>
      <c r="L2002" s="116" t="s">
        <v>162</v>
      </c>
    </row>
    <row r="2003" spans="1:12" x14ac:dyDescent="0.35">
      <c r="A2003" s="117" t="s">
        <v>22051</v>
      </c>
      <c r="B2003" s="25" t="s">
        <v>22053</v>
      </c>
      <c r="C2003" s="25" t="s">
        <v>22571</v>
      </c>
      <c r="D2003" s="25" t="s">
        <v>22572</v>
      </c>
      <c r="E2003" s="25">
        <v>10</v>
      </c>
      <c r="F2003" s="25">
        <v>9781665427449</v>
      </c>
      <c r="G2003" s="25" t="s">
        <v>6744</v>
      </c>
      <c r="H2003" s="25" t="s">
        <v>6</v>
      </c>
      <c r="I2003" s="25">
        <v>2021</v>
      </c>
      <c r="J2003" s="25" t="s">
        <v>22052</v>
      </c>
      <c r="K2003" s="25" t="s">
        <v>6</v>
      </c>
      <c r="L2003" s="118" t="s">
        <v>162</v>
      </c>
    </row>
    <row r="2004" spans="1:12" x14ac:dyDescent="0.35">
      <c r="A2004" s="115" t="s">
        <v>22054</v>
      </c>
      <c r="B2004" s="26" t="s">
        <v>22057</v>
      </c>
      <c r="C2004" s="26" t="s">
        <v>22573</v>
      </c>
      <c r="D2004" s="26" t="s">
        <v>22574</v>
      </c>
      <c r="E2004" s="26">
        <v>10</v>
      </c>
      <c r="F2004" s="26">
        <v>9789532331011</v>
      </c>
      <c r="G2004" s="26" t="s">
        <v>22055</v>
      </c>
      <c r="H2004" s="26" t="s">
        <v>22575</v>
      </c>
      <c r="I2004" s="26">
        <v>2021</v>
      </c>
      <c r="J2004" s="26" t="s">
        <v>22056</v>
      </c>
      <c r="K2004" s="26" t="s">
        <v>6</v>
      </c>
      <c r="L2004" s="116" t="s">
        <v>162</v>
      </c>
    </row>
    <row r="2005" spans="1:12" x14ac:dyDescent="0.35">
      <c r="A2005" s="117" t="s">
        <v>22058</v>
      </c>
      <c r="B2005" s="25" t="s">
        <v>22060</v>
      </c>
      <c r="C2005" s="25" t="s">
        <v>22576</v>
      </c>
      <c r="D2005" s="25" t="s">
        <v>22577</v>
      </c>
      <c r="E2005" s="25">
        <v>10</v>
      </c>
      <c r="F2005" s="25">
        <v>9789532331011</v>
      </c>
      <c r="G2005" s="25" t="s">
        <v>22055</v>
      </c>
      <c r="H2005" s="25" t="s">
        <v>22578</v>
      </c>
      <c r="I2005" s="25">
        <v>2021</v>
      </c>
      <c r="J2005" s="25" t="s">
        <v>22059</v>
      </c>
      <c r="K2005" s="25" t="s">
        <v>6</v>
      </c>
      <c r="L2005" s="118" t="s">
        <v>162</v>
      </c>
    </row>
    <row r="2006" spans="1:12" x14ac:dyDescent="0.35">
      <c r="A2006" s="115" t="s">
        <v>22061</v>
      </c>
      <c r="B2006" s="26" t="s">
        <v>22064</v>
      </c>
      <c r="C2006" s="26" t="s">
        <v>22579</v>
      </c>
      <c r="D2006" s="26" t="s">
        <v>22580</v>
      </c>
      <c r="E2006" s="26">
        <v>10</v>
      </c>
      <c r="F2006" s="26">
        <v>9781665417792</v>
      </c>
      <c r="G2006" s="26" t="s">
        <v>22062</v>
      </c>
      <c r="H2006" s="26" t="s">
        <v>6</v>
      </c>
      <c r="I2006" s="26">
        <v>2021</v>
      </c>
      <c r="J2006" s="26" t="s">
        <v>22063</v>
      </c>
      <c r="K2006" s="26" t="s">
        <v>6</v>
      </c>
      <c r="L2006" s="116" t="s">
        <v>217</v>
      </c>
    </row>
    <row r="2007" spans="1:12" x14ac:dyDescent="0.35">
      <c r="A2007" s="117" t="s">
        <v>22065</v>
      </c>
      <c r="B2007" s="25" t="s">
        <v>22067</v>
      </c>
      <c r="C2007" s="25" t="s">
        <v>22581</v>
      </c>
      <c r="D2007" s="25" t="s">
        <v>22582</v>
      </c>
      <c r="E2007" s="25">
        <v>10</v>
      </c>
      <c r="F2007" s="25">
        <v>9781665438865</v>
      </c>
      <c r="G2007" s="25" t="s">
        <v>762</v>
      </c>
      <c r="H2007" s="25" t="s">
        <v>6</v>
      </c>
      <c r="I2007" s="25">
        <v>2021</v>
      </c>
      <c r="J2007" s="25" t="s">
        <v>22066</v>
      </c>
      <c r="K2007" s="25" t="s">
        <v>6</v>
      </c>
      <c r="L2007" s="118" t="s">
        <v>162</v>
      </c>
    </row>
    <row r="2008" spans="1:12" x14ac:dyDescent="0.35">
      <c r="A2008" s="115" t="s">
        <v>22068</v>
      </c>
      <c r="B2008" s="26" t="s">
        <v>22070</v>
      </c>
      <c r="C2008" s="26" t="s">
        <v>22583</v>
      </c>
      <c r="D2008" s="26" t="s">
        <v>22584</v>
      </c>
      <c r="E2008" s="26">
        <v>10</v>
      </c>
      <c r="F2008" s="26">
        <v>9781665438865</v>
      </c>
      <c r="G2008" s="26" t="s">
        <v>762</v>
      </c>
      <c r="H2008" s="26" t="s">
        <v>6</v>
      </c>
      <c r="I2008" s="26">
        <v>2021</v>
      </c>
      <c r="J2008" s="26" t="s">
        <v>22069</v>
      </c>
      <c r="K2008" s="26" t="s">
        <v>6</v>
      </c>
      <c r="L2008" s="116" t="s">
        <v>162</v>
      </c>
    </row>
    <row r="2009" spans="1:12" x14ac:dyDescent="0.35">
      <c r="A2009" s="117" t="s">
        <v>22071</v>
      </c>
      <c r="B2009" s="25" t="s">
        <v>22073</v>
      </c>
      <c r="C2009" s="25" t="s">
        <v>22585</v>
      </c>
      <c r="D2009" s="25" t="s">
        <v>22586</v>
      </c>
      <c r="E2009" s="25">
        <v>10</v>
      </c>
      <c r="F2009" s="25">
        <v>9781665438865</v>
      </c>
      <c r="G2009" s="25" t="s">
        <v>762</v>
      </c>
      <c r="H2009" s="25" t="s">
        <v>6</v>
      </c>
      <c r="I2009" s="25">
        <v>2021</v>
      </c>
      <c r="J2009" s="25" t="s">
        <v>22072</v>
      </c>
      <c r="K2009" s="25" t="s">
        <v>6</v>
      </c>
      <c r="L2009" s="118" t="s">
        <v>162</v>
      </c>
    </row>
    <row r="2010" spans="1:12" x14ac:dyDescent="0.35">
      <c r="A2010" s="115" t="s">
        <v>22074</v>
      </c>
      <c r="B2010" s="26" t="s">
        <v>22076</v>
      </c>
      <c r="C2010" s="26" t="s">
        <v>22587</v>
      </c>
      <c r="D2010" s="26" t="s">
        <v>22588</v>
      </c>
      <c r="E2010" s="26">
        <v>10</v>
      </c>
      <c r="F2010" s="26">
        <v>9781665438865</v>
      </c>
      <c r="G2010" s="26" t="s">
        <v>762</v>
      </c>
      <c r="H2010" s="26" t="s">
        <v>6</v>
      </c>
      <c r="I2010" s="26">
        <v>2021</v>
      </c>
      <c r="J2010" s="26" t="s">
        <v>22075</v>
      </c>
      <c r="K2010" s="26" t="s">
        <v>6</v>
      </c>
      <c r="L2010" s="116" t="s">
        <v>217</v>
      </c>
    </row>
    <row r="2011" spans="1:12" x14ac:dyDescent="0.35">
      <c r="A2011" s="117" t="s">
        <v>22077</v>
      </c>
      <c r="B2011" s="25" t="s">
        <v>22079</v>
      </c>
      <c r="C2011" s="25" t="s">
        <v>22589</v>
      </c>
      <c r="D2011" s="25" t="s">
        <v>22590</v>
      </c>
      <c r="E2011" s="25">
        <v>7</v>
      </c>
      <c r="F2011" s="25">
        <v>9783030914202</v>
      </c>
      <c r="G2011" s="25" t="s">
        <v>3009</v>
      </c>
      <c r="H2011" s="25" t="s">
        <v>22591</v>
      </c>
      <c r="I2011" s="25">
        <v>2021</v>
      </c>
      <c r="J2011" s="25" t="s">
        <v>22078</v>
      </c>
      <c r="K2011" s="25" t="s">
        <v>6</v>
      </c>
      <c r="L2011" s="118" t="s">
        <v>162</v>
      </c>
    </row>
    <row r="2012" spans="1:12" x14ac:dyDescent="0.35">
      <c r="A2012" s="115" t="s">
        <v>22080</v>
      </c>
      <c r="B2012" s="26" t="s">
        <v>22082</v>
      </c>
      <c r="C2012" s="26" t="s">
        <v>22592</v>
      </c>
      <c r="D2012" s="26" t="s">
        <v>22593</v>
      </c>
      <c r="E2012" s="26">
        <v>7</v>
      </c>
      <c r="F2012" s="26">
        <v>9783030919825</v>
      </c>
      <c r="G2012" s="26" t="s">
        <v>2587</v>
      </c>
      <c r="H2012" s="26" t="s">
        <v>22594</v>
      </c>
      <c r="I2012" s="26">
        <v>2021</v>
      </c>
      <c r="J2012" s="26" t="s">
        <v>22081</v>
      </c>
      <c r="K2012" s="26" t="s">
        <v>6</v>
      </c>
      <c r="L2012" s="116" t="s">
        <v>217</v>
      </c>
    </row>
    <row r="2013" spans="1:12" x14ac:dyDescent="0.35">
      <c r="A2013" s="117" t="s">
        <v>22083</v>
      </c>
      <c r="B2013" s="25" t="s">
        <v>22085</v>
      </c>
      <c r="C2013" s="25" t="s">
        <v>22595</v>
      </c>
      <c r="D2013" s="25" t="s">
        <v>22596</v>
      </c>
      <c r="E2013" s="25">
        <v>10</v>
      </c>
      <c r="F2013" s="25">
        <v>9781665428569</v>
      </c>
      <c r="G2013" s="25" t="s">
        <v>22048</v>
      </c>
      <c r="H2013" s="25" t="s">
        <v>22597</v>
      </c>
      <c r="I2013" s="25">
        <v>2021</v>
      </c>
      <c r="J2013" s="25" t="s">
        <v>22084</v>
      </c>
      <c r="K2013" s="25" t="s">
        <v>6</v>
      </c>
      <c r="L2013" s="118" t="s">
        <v>1120</v>
      </c>
    </row>
    <row r="2014" spans="1:12" x14ac:dyDescent="0.35">
      <c r="A2014" s="115" t="s">
        <v>22086</v>
      </c>
      <c r="B2014" s="26" t="s">
        <v>22088</v>
      </c>
      <c r="C2014" s="26" t="s">
        <v>22598</v>
      </c>
      <c r="D2014" s="26" t="s">
        <v>22599</v>
      </c>
      <c r="E2014" s="26">
        <v>10</v>
      </c>
      <c r="F2014" s="26">
        <v>9781914587191</v>
      </c>
      <c r="G2014" s="26" t="s">
        <v>5838</v>
      </c>
      <c r="H2014" s="26" t="s">
        <v>22600</v>
      </c>
      <c r="I2014" s="26">
        <v>2021</v>
      </c>
      <c r="J2014" s="26" t="s">
        <v>22087</v>
      </c>
      <c r="K2014" s="26" t="s">
        <v>6</v>
      </c>
      <c r="L2014" s="116" t="s">
        <v>217</v>
      </c>
    </row>
    <row r="2015" spans="1:12" x14ac:dyDescent="0.35">
      <c r="A2015" s="117" t="s">
        <v>22089</v>
      </c>
      <c r="B2015" s="25" t="s">
        <v>22091</v>
      </c>
      <c r="C2015" s="25" t="s">
        <v>22601</v>
      </c>
      <c r="D2015" s="25" t="s">
        <v>22602</v>
      </c>
      <c r="E2015" s="25">
        <v>10</v>
      </c>
      <c r="F2015" s="25">
        <v>9781914587122</v>
      </c>
      <c r="G2015" s="25" t="s">
        <v>452</v>
      </c>
      <c r="H2015" s="25" t="s">
        <v>22603</v>
      </c>
      <c r="I2015" s="25">
        <v>2021</v>
      </c>
      <c r="J2015" s="25" t="s">
        <v>22090</v>
      </c>
      <c r="K2015" s="25" t="s">
        <v>6</v>
      </c>
      <c r="L2015" s="118" t="s">
        <v>162</v>
      </c>
    </row>
    <row r="2016" spans="1:12" x14ac:dyDescent="0.35">
      <c r="A2016" s="115" t="s">
        <v>22092</v>
      </c>
      <c r="B2016" s="26" t="s">
        <v>22094</v>
      </c>
      <c r="C2016" s="26" t="s">
        <v>22604</v>
      </c>
      <c r="D2016" s="26" t="s">
        <v>22605</v>
      </c>
      <c r="E2016" s="26">
        <v>10</v>
      </c>
      <c r="F2016" s="26">
        <v>9781914587122</v>
      </c>
      <c r="G2016" s="26" t="s">
        <v>452</v>
      </c>
      <c r="H2016" s="26" t="s">
        <v>22606</v>
      </c>
      <c r="I2016" s="26">
        <v>2021</v>
      </c>
      <c r="J2016" s="26" t="s">
        <v>22093</v>
      </c>
      <c r="K2016" s="26" t="s">
        <v>6</v>
      </c>
      <c r="L2016" s="116" t="s">
        <v>162</v>
      </c>
    </row>
    <row r="2017" spans="1:12" x14ac:dyDescent="0.35">
      <c r="A2017" s="117" t="s">
        <v>22095</v>
      </c>
      <c r="B2017" s="25" t="s">
        <v>22097</v>
      </c>
      <c r="C2017" s="25" t="s">
        <v>22607</v>
      </c>
      <c r="D2017" s="25" t="s">
        <v>22608</v>
      </c>
      <c r="E2017" s="25">
        <v>10</v>
      </c>
      <c r="F2017" s="25">
        <v>9781914587122</v>
      </c>
      <c r="G2017" s="25" t="s">
        <v>452</v>
      </c>
      <c r="H2017" s="25" t="s">
        <v>22609</v>
      </c>
      <c r="I2017" s="25">
        <v>2021</v>
      </c>
      <c r="J2017" s="25" t="s">
        <v>22096</v>
      </c>
      <c r="K2017" s="25" t="s">
        <v>6</v>
      </c>
      <c r="L2017" s="118" t="s">
        <v>162</v>
      </c>
    </row>
    <row r="2018" spans="1:12" x14ac:dyDescent="0.35">
      <c r="A2018" s="115" t="s">
        <v>22098</v>
      </c>
      <c r="B2018" s="26" t="s">
        <v>22610</v>
      </c>
      <c r="C2018" s="26" t="s">
        <v>22611</v>
      </c>
      <c r="D2018" s="26" t="s">
        <v>22612</v>
      </c>
      <c r="E2018" s="26">
        <v>10</v>
      </c>
      <c r="F2018" s="26">
        <v>9781914587122</v>
      </c>
      <c r="G2018" s="26" t="s">
        <v>452</v>
      </c>
      <c r="H2018" s="26" t="s">
        <v>22613</v>
      </c>
      <c r="I2018" s="26">
        <v>2021</v>
      </c>
      <c r="J2018" s="26" t="s">
        <v>22099</v>
      </c>
      <c r="K2018" s="26" t="s">
        <v>6</v>
      </c>
      <c r="L2018" s="116" t="s">
        <v>162</v>
      </c>
    </row>
    <row r="2019" spans="1:12" x14ac:dyDescent="0.35">
      <c r="A2019" s="117" t="s">
        <v>22100</v>
      </c>
      <c r="B2019" s="25" t="s">
        <v>22103</v>
      </c>
      <c r="C2019" s="25" t="s">
        <v>22614</v>
      </c>
      <c r="D2019" s="25" t="s">
        <v>22615</v>
      </c>
      <c r="E2019" s="25">
        <v>10</v>
      </c>
      <c r="F2019" s="25"/>
      <c r="G2019" s="25" t="s">
        <v>22101</v>
      </c>
      <c r="H2019" s="25" t="s">
        <v>22616</v>
      </c>
      <c r="I2019" s="25">
        <v>2021</v>
      </c>
      <c r="J2019" s="25" t="s">
        <v>22102</v>
      </c>
      <c r="K2019" s="25" t="s">
        <v>6</v>
      </c>
      <c r="L2019" s="118" t="s">
        <v>217</v>
      </c>
    </row>
    <row r="2020" spans="1:12" x14ac:dyDescent="0.35">
      <c r="A2020" s="115" t="s">
        <v>22104</v>
      </c>
      <c r="B2020" s="26" t="s">
        <v>22106</v>
      </c>
      <c r="C2020" s="26" t="s">
        <v>22617</v>
      </c>
      <c r="D2020" s="26" t="s">
        <v>22618</v>
      </c>
      <c r="E2020" s="26">
        <v>7</v>
      </c>
      <c r="F2020" s="26">
        <v>9783030902407</v>
      </c>
      <c r="G2020" s="26" t="s">
        <v>866</v>
      </c>
      <c r="H2020" s="26" t="s">
        <v>22619</v>
      </c>
      <c r="I2020" s="26">
        <v>2021</v>
      </c>
      <c r="J2020" s="26" t="s">
        <v>22105</v>
      </c>
      <c r="K2020" s="26" t="s">
        <v>6</v>
      </c>
      <c r="L2020" s="116" t="s">
        <v>162</v>
      </c>
    </row>
    <row r="2021" spans="1:12" x14ac:dyDescent="0.35">
      <c r="A2021" s="117" t="s">
        <v>22107</v>
      </c>
      <c r="B2021" s="25" t="s">
        <v>22109</v>
      </c>
      <c r="C2021" s="25" t="s">
        <v>22620</v>
      </c>
      <c r="D2021" s="25" t="s">
        <v>22621</v>
      </c>
      <c r="E2021" s="25">
        <v>7</v>
      </c>
      <c r="F2021" s="25">
        <v>9783030902407</v>
      </c>
      <c r="G2021" s="25" t="s">
        <v>866</v>
      </c>
      <c r="H2021" s="25" t="s">
        <v>508</v>
      </c>
      <c r="I2021" s="25">
        <v>2021</v>
      </c>
      <c r="J2021" s="25" t="s">
        <v>22108</v>
      </c>
      <c r="K2021" s="25" t="s">
        <v>6</v>
      </c>
      <c r="L2021" s="118" t="s">
        <v>162</v>
      </c>
    </row>
    <row r="2022" spans="1:12" x14ac:dyDescent="0.35">
      <c r="A2022" s="115" t="s">
        <v>22110</v>
      </c>
      <c r="B2022" s="26" t="s">
        <v>22112</v>
      </c>
      <c r="C2022" s="26" t="s">
        <v>22622</v>
      </c>
      <c r="D2022" s="26" t="s">
        <v>22623</v>
      </c>
      <c r="E2022" s="26">
        <v>7</v>
      </c>
      <c r="F2022" s="26"/>
      <c r="G2022" s="26" t="s">
        <v>11108</v>
      </c>
      <c r="H2022" s="26" t="s">
        <v>6</v>
      </c>
      <c r="I2022" s="26">
        <v>2021</v>
      </c>
      <c r="J2022" s="26" t="s">
        <v>22111</v>
      </c>
      <c r="K2022" s="26" t="s">
        <v>6</v>
      </c>
      <c r="L2022" s="116" t="s">
        <v>162</v>
      </c>
    </row>
    <row r="2023" spans="1:12" x14ac:dyDescent="0.35">
      <c r="A2023" s="117" t="s">
        <v>22113</v>
      </c>
      <c r="B2023" s="25" t="s">
        <v>22115</v>
      </c>
      <c r="C2023" s="25" t="s">
        <v>22624</v>
      </c>
      <c r="D2023" s="25" t="s">
        <v>22625</v>
      </c>
      <c r="E2023" s="25">
        <v>7</v>
      </c>
      <c r="F2023" s="25">
        <v>9783030903275</v>
      </c>
      <c r="G2023" s="25" t="s">
        <v>152</v>
      </c>
      <c r="H2023" s="25" t="s">
        <v>22626</v>
      </c>
      <c r="I2023" s="25">
        <v>2021</v>
      </c>
      <c r="J2023" s="25" t="s">
        <v>22114</v>
      </c>
      <c r="K2023" s="25" t="s">
        <v>6</v>
      </c>
      <c r="L2023" s="118" t="s">
        <v>162</v>
      </c>
    </row>
    <row r="2024" spans="1:12" x14ac:dyDescent="0.35">
      <c r="A2024" s="115" t="s">
        <v>22116</v>
      </c>
      <c r="B2024" s="26" t="s">
        <v>22118</v>
      </c>
      <c r="C2024" s="26" t="s">
        <v>22627</v>
      </c>
      <c r="D2024" s="26" t="s">
        <v>22628</v>
      </c>
      <c r="E2024" s="26">
        <v>7</v>
      </c>
      <c r="F2024" s="26">
        <v>9783030901752</v>
      </c>
      <c r="G2024" s="26" t="s">
        <v>866</v>
      </c>
      <c r="H2024" s="26" t="s">
        <v>22629</v>
      </c>
      <c r="I2024" s="26">
        <v>2021</v>
      </c>
      <c r="J2024" s="26" t="s">
        <v>22117</v>
      </c>
      <c r="K2024" s="26" t="s">
        <v>6</v>
      </c>
      <c r="L2024" s="116" t="s">
        <v>162</v>
      </c>
    </row>
    <row r="2025" spans="1:12" x14ac:dyDescent="0.35">
      <c r="A2025" s="117" t="s">
        <v>22119</v>
      </c>
      <c r="B2025" s="25" t="s">
        <v>22121</v>
      </c>
      <c r="C2025" s="25" t="s">
        <v>22630</v>
      </c>
      <c r="D2025" s="25" t="s">
        <v>22631</v>
      </c>
      <c r="E2025" s="25">
        <v>10</v>
      </c>
      <c r="F2025" s="25"/>
      <c r="G2025" s="25" t="s">
        <v>496</v>
      </c>
      <c r="H2025" s="25" t="s">
        <v>22632</v>
      </c>
      <c r="I2025" s="25">
        <v>2021</v>
      </c>
      <c r="J2025" s="25" t="s">
        <v>22120</v>
      </c>
      <c r="K2025" s="25" t="s">
        <v>6</v>
      </c>
      <c r="L2025" s="118" t="s">
        <v>162</v>
      </c>
    </row>
    <row r="2026" spans="1:12" x14ac:dyDescent="0.35">
      <c r="A2026" s="115" t="s">
        <v>22122</v>
      </c>
      <c r="B2026" s="26" t="s">
        <v>22125</v>
      </c>
      <c r="C2026" s="26" t="s">
        <v>22633</v>
      </c>
      <c r="D2026" s="26" t="s">
        <v>22634</v>
      </c>
      <c r="E2026" s="26">
        <v>10</v>
      </c>
      <c r="F2026" s="26">
        <v>9781733632584</v>
      </c>
      <c r="G2026" s="26" t="s">
        <v>22123</v>
      </c>
      <c r="H2026" s="26" t="s">
        <v>6</v>
      </c>
      <c r="I2026" s="26">
        <v>2021</v>
      </c>
      <c r="J2026" s="26" t="s">
        <v>22124</v>
      </c>
      <c r="K2026" s="26" t="s">
        <v>6</v>
      </c>
      <c r="L2026" s="116" t="s">
        <v>162</v>
      </c>
    </row>
    <row r="2027" spans="1:12" x14ac:dyDescent="0.35">
      <c r="A2027" s="117" t="s">
        <v>22126</v>
      </c>
      <c r="B2027" s="25" t="s">
        <v>22128</v>
      </c>
      <c r="C2027" s="25" t="s">
        <v>22635</v>
      </c>
      <c r="D2027" s="25" t="s">
        <v>22636</v>
      </c>
      <c r="E2027" s="25">
        <v>7</v>
      </c>
      <c r="F2027" s="25"/>
      <c r="G2027" s="25" t="s">
        <v>542</v>
      </c>
      <c r="H2027" s="25" t="s">
        <v>22637</v>
      </c>
      <c r="I2027" s="25">
        <v>2021</v>
      </c>
      <c r="J2027" s="25" t="s">
        <v>22127</v>
      </c>
      <c r="K2027" s="25" t="s">
        <v>6</v>
      </c>
      <c r="L2027" s="118" t="s">
        <v>323</v>
      </c>
    </row>
    <row r="2028" spans="1:12" x14ac:dyDescent="0.35">
      <c r="A2028" s="115" t="s">
        <v>22129</v>
      </c>
      <c r="B2028" s="26" t="s">
        <v>22132</v>
      </c>
      <c r="C2028" s="26" t="s">
        <v>22638</v>
      </c>
      <c r="D2028" s="26" t="s">
        <v>22639</v>
      </c>
      <c r="E2028" s="26">
        <v>7</v>
      </c>
      <c r="F2028" s="26"/>
      <c r="G2028" s="26" t="s">
        <v>22130</v>
      </c>
      <c r="H2028" s="26" t="s">
        <v>6</v>
      </c>
      <c r="I2028" s="26">
        <v>2021</v>
      </c>
      <c r="J2028" s="26" t="s">
        <v>22131</v>
      </c>
      <c r="K2028" s="26" t="s">
        <v>6</v>
      </c>
      <c r="L2028" s="116" t="s">
        <v>217</v>
      </c>
    </row>
    <row r="2029" spans="1:12" x14ac:dyDescent="0.35">
      <c r="A2029" s="115" t="s">
        <v>22133</v>
      </c>
      <c r="B2029" s="26" t="s">
        <v>22136</v>
      </c>
      <c r="C2029" s="26" t="s">
        <v>22641</v>
      </c>
      <c r="D2029" s="26" t="s">
        <v>22642</v>
      </c>
      <c r="E2029" s="26">
        <v>7</v>
      </c>
      <c r="F2029" s="26"/>
      <c r="G2029" s="26" t="s">
        <v>22134</v>
      </c>
      <c r="H2029" s="26" t="s">
        <v>22643</v>
      </c>
      <c r="I2029" s="26">
        <v>2021</v>
      </c>
      <c r="J2029" s="26" t="s">
        <v>22135</v>
      </c>
      <c r="K2029" s="26" t="s">
        <v>6</v>
      </c>
      <c r="L2029" s="116" t="s">
        <v>162</v>
      </c>
    </row>
    <row r="2030" spans="1:12" x14ac:dyDescent="0.35">
      <c r="A2030" s="115" t="s">
        <v>22137</v>
      </c>
      <c r="B2030" s="26" t="s">
        <v>22138</v>
      </c>
      <c r="C2030" s="26" t="s">
        <v>1469</v>
      </c>
      <c r="D2030" s="26" t="s">
        <v>1470</v>
      </c>
      <c r="E2030" s="26">
        <v>7</v>
      </c>
      <c r="F2030" s="26"/>
      <c r="G2030" s="26" t="s">
        <v>1452</v>
      </c>
      <c r="H2030" s="26" t="s">
        <v>22644</v>
      </c>
      <c r="I2030" s="26">
        <v>2021</v>
      </c>
      <c r="J2030" s="26" t="s">
        <v>1471</v>
      </c>
      <c r="K2030" s="26" t="s">
        <v>6</v>
      </c>
      <c r="L2030" s="116" t="s">
        <v>217</v>
      </c>
    </row>
    <row r="2031" spans="1:12" x14ac:dyDescent="0.35">
      <c r="A2031" s="115" t="s">
        <v>22139</v>
      </c>
      <c r="B2031" s="26" t="s">
        <v>22141</v>
      </c>
      <c r="C2031" s="26" t="s">
        <v>22645</v>
      </c>
      <c r="D2031" s="26" t="s">
        <v>22646</v>
      </c>
      <c r="E2031" s="26">
        <v>10</v>
      </c>
      <c r="F2031" s="26">
        <v>9781665438865</v>
      </c>
      <c r="G2031" s="26" t="s">
        <v>762</v>
      </c>
      <c r="H2031" s="26" t="s">
        <v>6</v>
      </c>
      <c r="I2031" s="26">
        <v>2021</v>
      </c>
      <c r="J2031" s="26" t="s">
        <v>22140</v>
      </c>
      <c r="K2031" s="26" t="s">
        <v>6</v>
      </c>
      <c r="L2031" s="116" t="s">
        <v>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5A899-FCC2-43F7-AF89-3D23F6E7561E}">
  <sheetPr codeName="Sheet4">
    <tabColor rgb="FFB4C6E7"/>
  </sheetPr>
  <dimension ref="A1:L828"/>
  <sheetViews>
    <sheetView topLeftCell="G794" workbookViewId="0">
      <selection activeCell="A767" sqref="A767:L828"/>
    </sheetView>
  </sheetViews>
  <sheetFormatPr baseColWidth="10" defaultColWidth="8.81640625" defaultRowHeight="14.5" x14ac:dyDescent="0.35"/>
  <cols>
    <col min="1" max="2" width="81.1796875" bestFit="1" customWidth="1"/>
    <col min="3" max="3" width="12" bestFit="1" customWidth="1"/>
    <col min="4" max="4" width="81.1796875" bestFit="1" customWidth="1"/>
    <col min="5" max="5" width="18.81640625" bestFit="1" customWidth="1"/>
    <col min="6" max="6" width="7.453125" bestFit="1" customWidth="1"/>
    <col min="7" max="8" width="81.1796875" bestFit="1" customWidth="1"/>
    <col min="9" max="9" width="7.26953125" bestFit="1" customWidth="1"/>
    <col min="10" max="10" width="6.7265625" bestFit="1" customWidth="1"/>
    <col min="11" max="11" width="11.45312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11928</v>
      </c>
      <c r="B2" t="s">
        <v>11929</v>
      </c>
      <c r="C2" t="s">
        <v>6</v>
      </c>
      <c r="D2" t="s">
        <v>11930</v>
      </c>
      <c r="E2">
        <v>7</v>
      </c>
      <c r="F2" t="s">
        <v>6</v>
      </c>
      <c r="G2" t="s">
        <v>11931</v>
      </c>
      <c r="H2" t="s">
        <v>11932</v>
      </c>
      <c r="I2">
        <v>2016</v>
      </c>
      <c r="J2" t="s">
        <v>6</v>
      </c>
      <c r="K2" t="s">
        <v>6</v>
      </c>
      <c r="L2" t="s">
        <v>6</v>
      </c>
    </row>
    <row r="3" spans="1:12" x14ac:dyDescent="0.35">
      <c r="A3" t="s">
        <v>11933</v>
      </c>
      <c r="B3" t="s">
        <v>11934</v>
      </c>
      <c r="C3" t="s">
        <v>6</v>
      </c>
      <c r="D3" t="s">
        <v>11935</v>
      </c>
      <c r="E3">
        <v>7</v>
      </c>
      <c r="F3" t="s">
        <v>6</v>
      </c>
      <c r="G3" t="s">
        <v>11936</v>
      </c>
      <c r="H3" t="s">
        <v>11937</v>
      </c>
      <c r="I3">
        <v>2014</v>
      </c>
      <c r="J3" t="s">
        <v>6</v>
      </c>
      <c r="K3" t="s">
        <v>6</v>
      </c>
      <c r="L3" t="s">
        <v>6</v>
      </c>
    </row>
    <row r="4" spans="1:12" x14ac:dyDescent="0.35">
      <c r="A4" t="s">
        <v>11938</v>
      </c>
      <c r="B4" t="s">
        <v>11939</v>
      </c>
      <c r="C4" t="s">
        <v>6</v>
      </c>
      <c r="D4" t="s">
        <v>11940</v>
      </c>
      <c r="E4">
        <v>7</v>
      </c>
      <c r="F4" t="s">
        <v>6</v>
      </c>
      <c r="G4" t="s">
        <v>11941</v>
      </c>
      <c r="H4" t="s">
        <v>11942</v>
      </c>
      <c r="I4">
        <v>2018</v>
      </c>
      <c r="J4" t="s">
        <v>6</v>
      </c>
      <c r="K4" t="s">
        <v>6</v>
      </c>
      <c r="L4" t="s">
        <v>6</v>
      </c>
    </row>
    <row r="5" spans="1:12" x14ac:dyDescent="0.35">
      <c r="A5" t="s">
        <v>11943</v>
      </c>
      <c r="B5" t="s">
        <v>11944</v>
      </c>
      <c r="C5" t="s">
        <v>6</v>
      </c>
      <c r="D5" t="s">
        <v>11945</v>
      </c>
      <c r="E5">
        <v>7</v>
      </c>
      <c r="F5" t="s">
        <v>6</v>
      </c>
      <c r="G5" t="s">
        <v>11946</v>
      </c>
      <c r="H5" t="s">
        <v>11947</v>
      </c>
      <c r="I5">
        <v>2012</v>
      </c>
      <c r="J5" t="s">
        <v>6</v>
      </c>
      <c r="K5" t="s">
        <v>6</v>
      </c>
      <c r="L5" t="s">
        <v>6</v>
      </c>
    </row>
    <row r="6" spans="1:12" x14ac:dyDescent="0.35">
      <c r="A6" t="s">
        <v>5283</v>
      </c>
      <c r="B6" t="s">
        <v>11948</v>
      </c>
      <c r="C6" t="s">
        <v>6</v>
      </c>
      <c r="D6" t="s">
        <v>11949</v>
      </c>
      <c r="E6">
        <v>7</v>
      </c>
      <c r="F6" t="s">
        <v>6</v>
      </c>
      <c r="G6" t="s">
        <v>11950</v>
      </c>
      <c r="H6" t="s">
        <v>11951</v>
      </c>
      <c r="I6">
        <v>2016</v>
      </c>
      <c r="J6" t="s">
        <v>6</v>
      </c>
      <c r="K6" t="s">
        <v>6</v>
      </c>
      <c r="L6" t="s">
        <v>6</v>
      </c>
    </row>
    <row r="7" spans="1:12" x14ac:dyDescent="0.35">
      <c r="A7" t="s">
        <v>11952</v>
      </c>
      <c r="B7" t="s">
        <v>11953</v>
      </c>
      <c r="C7" t="s">
        <v>6</v>
      </c>
      <c r="D7" t="s">
        <v>11954</v>
      </c>
      <c r="E7">
        <v>7</v>
      </c>
      <c r="F7" t="s">
        <v>6</v>
      </c>
      <c r="G7" t="s">
        <v>1386</v>
      </c>
      <c r="H7" t="s">
        <v>11955</v>
      </c>
      <c r="I7">
        <v>2010</v>
      </c>
      <c r="J7" t="s">
        <v>6</v>
      </c>
      <c r="K7" t="s">
        <v>6</v>
      </c>
      <c r="L7" t="s">
        <v>6</v>
      </c>
    </row>
    <row r="8" spans="1:12" x14ac:dyDescent="0.35">
      <c r="A8" t="s">
        <v>4203</v>
      </c>
      <c r="B8" t="s">
        <v>11956</v>
      </c>
      <c r="C8" t="s">
        <v>6</v>
      </c>
      <c r="D8" t="s">
        <v>11957</v>
      </c>
      <c r="E8">
        <v>7</v>
      </c>
      <c r="F8" t="s">
        <v>6</v>
      </c>
      <c r="G8" t="s">
        <v>1999</v>
      </c>
      <c r="H8" t="s">
        <v>11958</v>
      </c>
      <c r="I8">
        <v>2019</v>
      </c>
      <c r="J8" t="s">
        <v>6</v>
      </c>
      <c r="K8" t="s">
        <v>6</v>
      </c>
      <c r="L8" t="s">
        <v>6</v>
      </c>
    </row>
    <row r="9" spans="1:12" x14ac:dyDescent="0.35">
      <c r="A9" t="s">
        <v>11959</v>
      </c>
      <c r="B9" t="s">
        <v>11960</v>
      </c>
      <c r="C9" t="s">
        <v>6</v>
      </c>
      <c r="D9" t="s">
        <v>11961</v>
      </c>
      <c r="E9">
        <v>7</v>
      </c>
      <c r="F9" t="s">
        <v>6</v>
      </c>
      <c r="G9" t="s">
        <v>11962</v>
      </c>
      <c r="H9" t="s">
        <v>11963</v>
      </c>
      <c r="I9">
        <v>2014</v>
      </c>
      <c r="J9" t="s">
        <v>6</v>
      </c>
      <c r="K9" t="s">
        <v>6</v>
      </c>
      <c r="L9" t="s">
        <v>6</v>
      </c>
    </row>
    <row r="10" spans="1:12" x14ac:dyDescent="0.35">
      <c r="A10" t="s">
        <v>11964</v>
      </c>
      <c r="B10" t="s">
        <v>11965</v>
      </c>
      <c r="C10" t="s">
        <v>6</v>
      </c>
      <c r="D10" t="s">
        <v>11966</v>
      </c>
      <c r="E10">
        <v>7</v>
      </c>
      <c r="F10" t="s">
        <v>6</v>
      </c>
      <c r="G10" t="s">
        <v>11967</v>
      </c>
      <c r="H10" t="s">
        <v>11968</v>
      </c>
      <c r="I10">
        <v>2018</v>
      </c>
      <c r="J10" t="s">
        <v>6</v>
      </c>
      <c r="K10" t="s">
        <v>6</v>
      </c>
      <c r="L10" t="s">
        <v>6</v>
      </c>
    </row>
    <row r="11" spans="1:12" x14ac:dyDescent="0.35">
      <c r="A11" t="s">
        <v>11969</v>
      </c>
      <c r="B11" t="s">
        <v>11970</v>
      </c>
      <c r="C11" t="s">
        <v>6</v>
      </c>
      <c r="D11" t="s">
        <v>11971</v>
      </c>
      <c r="E11">
        <v>7</v>
      </c>
      <c r="F11" t="s">
        <v>6</v>
      </c>
      <c r="G11" t="s">
        <v>11972</v>
      </c>
      <c r="H11" t="s">
        <v>11973</v>
      </c>
      <c r="I11">
        <v>2017</v>
      </c>
      <c r="J11" t="s">
        <v>6</v>
      </c>
      <c r="K11" t="s">
        <v>6</v>
      </c>
      <c r="L11" t="s">
        <v>6</v>
      </c>
    </row>
    <row r="12" spans="1:12" x14ac:dyDescent="0.35">
      <c r="A12" t="s">
        <v>11974</v>
      </c>
      <c r="B12" t="s">
        <v>11975</v>
      </c>
      <c r="C12" t="s">
        <v>6</v>
      </c>
      <c r="D12" t="s">
        <v>11976</v>
      </c>
      <c r="E12">
        <v>7</v>
      </c>
      <c r="F12" t="s">
        <v>6</v>
      </c>
      <c r="G12" t="s">
        <v>1999</v>
      </c>
      <c r="H12" t="s">
        <v>11977</v>
      </c>
      <c r="I12">
        <v>2020</v>
      </c>
      <c r="J12" t="s">
        <v>6</v>
      </c>
      <c r="K12" t="s">
        <v>6</v>
      </c>
      <c r="L12" t="s">
        <v>6</v>
      </c>
    </row>
    <row r="13" spans="1:12" x14ac:dyDescent="0.35">
      <c r="A13" t="s">
        <v>1040</v>
      </c>
      <c r="B13" t="s">
        <v>11978</v>
      </c>
      <c r="C13" t="s">
        <v>6</v>
      </c>
      <c r="D13" t="s">
        <v>11979</v>
      </c>
      <c r="E13">
        <v>7</v>
      </c>
      <c r="F13" t="s">
        <v>6</v>
      </c>
      <c r="G13" t="s">
        <v>11980</v>
      </c>
      <c r="H13" t="s">
        <v>11981</v>
      </c>
      <c r="I13">
        <v>2020</v>
      </c>
      <c r="J13" t="s">
        <v>6</v>
      </c>
      <c r="K13" t="s">
        <v>6</v>
      </c>
      <c r="L13" t="s">
        <v>6</v>
      </c>
    </row>
    <row r="14" spans="1:12" x14ac:dyDescent="0.35">
      <c r="A14" t="s">
        <v>11982</v>
      </c>
      <c r="B14" t="s">
        <v>6</v>
      </c>
      <c r="C14" t="s">
        <v>6</v>
      </c>
      <c r="D14" t="s">
        <v>11983</v>
      </c>
      <c r="E14">
        <v>7</v>
      </c>
      <c r="F14" t="s">
        <v>6</v>
      </c>
      <c r="G14" t="s">
        <v>11984</v>
      </c>
      <c r="H14" t="s">
        <v>11985</v>
      </c>
      <c r="I14">
        <v>2011</v>
      </c>
      <c r="J14" t="s">
        <v>6</v>
      </c>
      <c r="K14" t="s">
        <v>6</v>
      </c>
      <c r="L14" t="s">
        <v>6</v>
      </c>
    </row>
    <row r="15" spans="1:12" x14ac:dyDescent="0.35">
      <c r="A15" t="s">
        <v>9555</v>
      </c>
      <c r="B15" t="s">
        <v>11986</v>
      </c>
      <c r="C15" t="s">
        <v>6</v>
      </c>
      <c r="D15" t="s">
        <v>11987</v>
      </c>
      <c r="E15">
        <v>7</v>
      </c>
      <c r="F15" t="s">
        <v>6</v>
      </c>
      <c r="G15" t="s">
        <v>11988</v>
      </c>
      <c r="H15" t="s">
        <v>11989</v>
      </c>
      <c r="I15">
        <v>2017</v>
      </c>
      <c r="J15" t="s">
        <v>6</v>
      </c>
      <c r="K15" t="s">
        <v>6</v>
      </c>
      <c r="L15" t="s">
        <v>6</v>
      </c>
    </row>
    <row r="16" spans="1:12" x14ac:dyDescent="0.35">
      <c r="A16" t="s">
        <v>11990</v>
      </c>
      <c r="B16" t="s">
        <v>11991</v>
      </c>
      <c r="C16" t="s">
        <v>6</v>
      </c>
      <c r="D16" t="s">
        <v>11992</v>
      </c>
      <c r="E16">
        <v>7</v>
      </c>
      <c r="F16" t="s">
        <v>6</v>
      </c>
      <c r="G16" t="s">
        <v>11993</v>
      </c>
      <c r="H16" t="s">
        <v>11994</v>
      </c>
      <c r="I16">
        <v>2009</v>
      </c>
      <c r="J16" t="s">
        <v>6</v>
      </c>
      <c r="K16" t="s">
        <v>6</v>
      </c>
      <c r="L16" t="s">
        <v>6</v>
      </c>
    </row>
    <row r="17" spans="1:12" x14ac:dyDescent="0.35">
      <c r="A17" t="s">
        <v>7258</v>
      </c>
      <c r="B17" t="s">
        <v>11995</v>
      </c>
      <c r="C17" t="s">
        <v>6</v>
      </c>
      <c r="D17" t="s">
        <v>11996</v>
      </c>
      <c r="E17">
        <v>7</v>
      </c>
      <c r="F17" t="s">
        <v>6</v>
      </c>
      <c r="G17" t="s">
        <v>7262</v>
      </c>
      <c r="H17" t="s">
        <v>11997</v>
      </c>
      <c r="I17">
        <v>2016</v>
      </c>
      <c r="J17" t="s">
        <v>6</v>
      </c>
      <c r="K17" t="s">
        <v>6</v>
      </c>
      <c r="L17" t="s">
        <v>6</v>
      </c>
    </row>
    <row r="18" spans="1:12" x14ac:dyDescent="0.35">
      <c r="A18" t="s">
        <v>11998</v>
      </c>
      <c r="B18" t="s">
        <v>11999</v>
      </c>
      <c r="C18" t="s">
        <v>6</v>
      </c>
      <c r="D18" t="s">
        <v>12000</v>
      </c>
      <c r="E18">
        <v>7</v>
      </c>
      <c r="F18" t="s">
        <v>6</v>
      </c>
      <c r="G18" t="s">
        <v>12001</v>
      </c>
      <c r="H18" t="s">
        <v>12002</v>
      </c>
      <c r="I18">
        <v>2017</v>
      </c>
      <c r="J18" t="s">
        <v>6</v>
      </c>
      <c r="K18" t="s">
        <v>6</v>
      </c>
      <c r="L18" t="s">
        <v>6</v>
      </c>
    </row>
    <row r="19" spans="1:12" x14ac:dyDescent="0.35">
      <c r="A19" t="s">
        <v>12003</v>
      </c>
      <c r="B19" t="s">
        <v>12004</v>
      </c>
      <c r="C19" t="s">
        <v>6</v>
      </c>
      <c r="D19" t="s">
        <v>11945</v>
      </c>
      <c r="E19">
        <v>7</v>
      </c>
      <c r="F19" t="s">
        <v>6</v>
      </c>
      <c r="G19" t="s">
        <v>12005</v>
      </c>
      <c r="H19" t="s">
        <v>12006</v>
      </c>
      <c r="I19">
        <v>2012</v>
      </c>
      <c r="J19" t="s">
        <v>6</v>
      </c>
      <c r="K19" t="s">
        <v>6</v>
      </c>
      <c r="L19" t="s">
        <v>6</v>
      </c>
    </row>
    <row r="20" spans="1:12" x14ac:dyDescent="0.35">
      <c r="A20" t="s">
        <v>12007</v>
      </c>
      <c r="B20" t="s">
        <v>12008</v>
      </c>
      <c r="C20" t="s">
        <v>6</v>
      </c>
      <c r="D20" t="s">
        <v>12009</v>
      </c>
      <c r="E20">
        <v>7</v>
      </c>
      <c r="F20" t="s">
        <v>6</v>
      </c>
      <c r="G20" t="s">
        <v>12010</v>
      </c>
      <c r="H20" t="s">
        <v>11973</v>
      </c>
      <c r="I20">
        <v>2017</v>
      </c>
      <c r="J20" t="s">
        <v>6</v>
      </c>
      <c r="K20" t="s">
        <v>6</v>
      </c>
      <c r="L20" t="s">
        <v>6</v>
      </c>
    </row>
    <row r="21" spans="1:12" x14ac:dyDescent="0.35">
      <c r="A21" t="s">
        <v>12011</v>
      </c>
      <c r="B21" t="s">
        <v>3492</v>
      </c>
      <c r="C21" t="s">
        <v>6</v>
      </c>
      <c r="D21" t="s">
        <v>12012</v>
      </c>
      <c r="E21">
        <v>7</v>
      </c>
      <c r="F21" t="s">
        <v>6</v>
      </c>
      <c r="G21" t="s">
        <v>12013</v>
      </c>
      <c r="H21" t="s">
        <v>12014</v>
      </c>
      <c r="I21">
        <v>2009</v>
      </c>
      <c r="J21" t="s">
        <v>6</v>
      </c>
      <c r="K21" t="s">
        <v>6</v>
      </c>
      <c r="L21" t="s">
        <v>6</v>
      </c>
    </row>
    <row r="22" spans="1:12" x14ac:dyDescent="0.35">
      <c r="A22" t="s">
        <v>8242</v>
      </c>
      <c r="B22" t="s">
        <v>12015</v>
      </c>
      <c r="C22" t="s">
        <v>6</v>
      </c>
      <c r="D22" t="s">
        <v>12016</v>
      </c>
      <c r="E22">
        <v>7</v>
      </c>
      <c r="F22" t="s">
        <v>6</v>
      </c>
      <c r="G22" t="s">
        <v>12017</v>
      </c>
      <c r="H22" t="s">
        <v>12018</v>
      </c>
      <c r="I22">
        <v>2011</v>
      </c>
      <c r="J22" t="s">
        <v>6</v>
      </c>
      <c r="K22" t="s">
        <v>6</v>
      </c>
      <c r="L22" t="s">
        <v>6</v>
      </c>
    </row>
    <row r="23" spans="1:12" x14ac:dyDescent="0.35">
      <c r="A23" t="s">
        <v>12019</v>
      </c>
      <c r="B23" t="s">
        <v>12020</v>
      </c>
      <c r="C23" t="s">
        <v>6</v>
      </c>
      <c r="D23" t="s">
        <v>12021</v>
      </c>
      <c r="E23">
        <v>7</v>
      </c>
      <c r="F23" t="s">
        <v>6</v>
      </c>
      <c r="G23" t="s">
        <v>12022</v>
      </c>
      <c r="H23" t="s">
        <v>12023</v>
      </c>
      <c r="I23">
        <v>2013</v>
      </c>
      <c r="J23" t="s">
        <v>6</v>
      </c>
      <c r="K23" t="s">
        <v>6</v>
      </c>
      <c r="L23" t="s">
        <v>6</v>
      </c>
    </row>
    <row r="24" spans="1:12" x14ac:dyDescent="0.35">
      <c r="A24" t="s">
        <v>12024</v>
      </c>
      <c r="B24" t="s">
        <v>6</v>
      </c>
      <c r="C24" t="s">
        <v>6</v>
      </c>
      <c r="D24" t="s">
        <v>12025</v>
      </c>
      <c r="E24">
        <v>7</v>
      </c>
      <c r="F24" t="s">
        <v>6</v>
      </c>
      <c r="G24" t="s">
        <v>12026</v>
      </c>
      <c r="H24" t="s">
        <v>12027</v>
      </c>
      <c r="I24">
        <v>2014</v>
      </c>
      <c r="J24" t="s">
        <v>6</v>
      </c>
      <c r="K24" t="s">
        <v>6</v>
      </c>
      <c r="L24" t="s">
        <v>6</v>
      </c>
    </row>
    <row r="25" spans="1:12" x14ac:dyDescent="0.35">
      <c r="A25" t="s">
        <v>12028</v>
      </c>
      <c r="B25" t="s">
        <v>12029</v>
      </c>
      <c r="C25" t="s">
        <v>6</v>
      </c>
      <c r="D25" t="s">
        <v>12030</v>
      </c>
      <c r="E25">
        <v>7</v>
      </c>
      <c r="F25" t="s">
        <v>6</v>
      </c>
      <c r="G25" t="s">
        <v>12031</v>
      </c>
      <c r="H25" t="s">
        <v>12032</v>
      </c>
      <c r="I25">
        <v>2018</v>
      </c>
      <c r="J25" t="s">
        <v>6</v>
      </c>
      <c r="K25" t="s">
        <v>6</v>
      </c>
      <c r="L25" t="s">
        <v>6</v>
      </c>
    </row>
    <row r="26" spans="1:12" x14ac:dyDescent="0.35">
      <c r="A26" t="s">
        <v>9856</v>
      </c>
      <c r="B26" t="s">
        <v>12033</v>
      </c>
      <c r="C26" t="s">
        <v>6</v>
      </c>
      <c r="D26" t="s">
        <v>12034</v>
      </c>
      <c r="E26">
        <v>7</v>
      </c>
      <c r="F26" t="s">
        <v>6</v>
      </c>
      <c r="G26" t="s">
        <v>12035</v>
      </c>
      <c r="H26" t="s">
        <v>12036</v>
      </c>
      <c r="I26">
        <v>2019</v>
      </c>
      <c r="J26" t="s">
        <v>6</v>
      </c>
      <c r="K26" t="s">
        <v>6</v>
      </c>
      <c r="L26" t="s">
        <v>6</v>
      </c>
    </row>
    <row r="27" spans="1:12" x14ac:dyDescent="0.35">
      <c r="A27" t="s">
        <v>257</v>
      </c>
      <c r="B27" t="s">
        <v>12037</v>
      </c>
      <c r="C27" t="s">
        <v>6</v>
      </c>
      <c r="D27" t="s">
        <v>12038</v>
      </c>
      <c r="E27">
        <v>7</v>
      </c>
      <c r="F27" t="s">
        <v>6</v>
      </c>
      <c r="G27" t="s">
        <v>261</v>
      </c>
      <c r="H27" t="s">
        <v>12039</v>
      </c>
      <c r="I27">
        <v>2017</v>
      </c>
      <c r="J27" t="s">
        <v>6</v>
      </c>
      <c r="K27" t="s">
        <v>6</v>
      </c>
      <c r="L27" t="s">
        <v>6</v>
      </c>
    </row>
    <row r="28" spans="1:12" x14ac:dyDescent="0.35">
      <c r="A28" t="s">
        <v>12040</v>
      </c>
      <c r="B28" t="s">
        <v>12041</v>
      </c>
      <c r="C28" t="s">
        <v>6</v>
      </c>
      <c r="D28" t="s">
        <v>12042</v>
      </c>
      <c r="E28">
        <v>7</v>
      </c>
      <c r="F28" t="s">
        <v>6</v>
      </c>
      <c r="G28" t="s">
        <v>12043</v>
      </c>
      <c r="H28" t="s">
        <v>12044</v>
      </c>
      <c r="I28">
        <v>2013</v>
      </c>
      <c r="J28" t="s">
        <v>6</v>
      </c>
      <c r="K28" t="s">
        <v>6</v>
      </c>
      <c r="L28" t="s">
        <v>6</v>
      </c>
    </row>
    <row r="29" spans="1:12" x14ac:dyDescent="0.35">
      <c r="A29" t="s">
        <v>12045</v>
      </c>
      <c r="B29" t="s">
        <v>12046</v>
      </c>
      <c r="C29" t="s">
        <v>6</v>
      </c>
      <c r="D29" t="s">
        <v>12047</v>
      </c>
      <c r="E29">
        <v>7</v>
      </c>
      <c r="F29" t="s">
        <v>6</v>
      </c>
      <c r="G29" t="s">
        <v>12048</v>
      </c>
      <c r="H29" t="s">
        <v>12049</v>
      </c>
      <c r="I29">
        <v>2020</v>
      </c>
      <c r="J29" t="s">
        <v>6</v>
      </c>
      <c r="K29" t="s">
        <v>6</v>
      </c>
      <c r="L29" t="s">
        <v>6</v>
      </c>
    </row>
    <row r="30" spans="1:12" x14ac:dyDescent="0.35">
      <c r="A30" t="s">
        <v>1995</v>
      </c>
      <c r="B30" t="s">
        <v>12050</v>
      </c>
      <c r="C30" t="s">
        <v>6</v>
      </c>
      <c r="D30" t="s">
        <v>12051</v>
      </c>
      <c r="E30">
        <v>7</v>
      </c>
      <c r="F30" t="s">
        <v>6</v>
      </c>
      <c r="G30" t="s">
        <v>1999</v>
      </c>
      <c r="H30" t="s">
        <v>12052</v>
      </c>
      <c r="I30">
        <v>2017</v>
      </c>
      <c r="J30" t="s">
        <v>6</v>
      </c>
      <c r="K30" t="s">
        <v>6</v>
      </c>
      <c r="L30" t="s">
        <v>6</v>
      </c>
    </row>
    <row r="31" spans="1:12" x14ac:dyDescent="0.35">
      <c r="A31" t="s">
        <v>12053</v>
      </c>
      <c r="B31" t="s">
        <v>12054</v>
      </c>
      <c r="C31" t="s">
        <v>6</v>
      </c>
      <c r="D31" t="s">
        <v>12055</v>
      </c>
      <c r="E31">
        <v>7</v>
      </c>
      <c r="F31" t="s">
        <v>6</v>
      </c>
      <c r="G31" t="s">
        <v>12056</v>
      </c>
      <c r="H31" t="s">
        <v>12057</v>
      </c>
      <c r="I31">
        <v>2020</v>
      </c>
      <c r="J31" t="s">
        <v>6</v>
      </c>
      <c r="K31" t="s">
        <v>6</v>
      </c>
      <c r="L31" t="s">
        <v>6</v>
      </c>
    </row>
    <row r="32" spans="1:12" x14ac:dyDescent="0.35">
      <c r="A32" t="s">
        <v>12058</v>
      </c>
      <c r="B32" t="s">
        <v>12059</v>
      </c>
      <c r="C32" t="s">
        <v>6</v>
      </c>
      <c r="D32" t="s">
        <v>12060</v>
      </c>
      <c r="E32">
        <v>7</v>
      </c>
      <c r="F32" t="s">
        <v>6</v>
      </c>
      <c r="G32" t="s">
        <v>12061</v>
      </c>
      <c r="H32" t="s">
        <v>12062</v>
      </c>
      <c r="I32">
        <v>2020</v>
      </c>
      <c r="J32" t="s">
        <v>6</v>
      </c>
      <c r="K32" t="s">
        <v>6</v>
      </c>
      <c r="L32" t="s">
        <v>6</v>
      </c>
    </row>
    <row r="33" spans="1:12" x14ac:dyDescent="0.35">
      <c r="A33" t="s">
        <v>12063</v>
      </c>
      <c r="B33" t="s">
        <v>12064</v>
      </c>
      <c r="C33" t="s">
        <v>6</v>
      </c>
      <c r="D33" t="s">
        <v>12065</v>
      </c>
      <c r="E33">
        <v>7</v>
      </c>
      <c r="F33" t="s">
        <v>6</v>
      </c>
      <c r="G33" t="s">
        <v>12066</v>
      </c>
      <c r="H33" t="s">
        <v>12067</v>
      </c>
      <c r="I33">
        <v>2017</v>
      </c>
      <c r="J33" t="s">
        <v>6</v>
      </c>
      <c r="K33" t="s">
        <v>6</v>
      </c>
      <c r="L33" t="s">
        <v>6</v>
      </c>
    </row>
    <row r="34" spans="1:12" x14ac:dyDescent="0.35">
      <c r="A34" t="s">
        <v>291</v>
      </c>
      <c r="B34" t="s">
        <v>12068</v>
      </c>
      <c r="C34" t="s">
        <v>6</v>
      </c>
      <c r="D34" t="s">
        <v>12069</v>
      </c>
      <c r="E34">
        <v>7</v>
      </c>
      <c r="F34" t="s">
        <v>6</v>
      </c>
      <c r="G34" t="s">
        <v>261</v>
      </c>
      <c r="H34" t="s">
        <v>12070</v>
      </c>
      <c r="I34">
        <v>2017</v>
      </c>
      <c r="J34" t="s">
        <v>6</v>
      </c>
      <c r="K34" t="s">
        <v>6</v>
      </c>
      <c r="L34" t="s">
        <v>6</v>
      </c>
    </row>
    <row r="35" spans="1:12" x14ac:dyDescent="0.35">
      <c r="A35" t="s">
        <v>12071</v>
      </c>
      <c r="B35" t="s">
        <v>12072</v>
      </c>
      <c r="C35" t="s">
        <v>6</v>
      </c>
      <c r="D35" t="s">
        <v>12073</v>
      </c>
      <c r="E35">
        <v>7</v>
      </c>
      <c r="F35" t="s">
        <v>6</v>
      </c>
      <c r="G35" t="s">
        <v>7593</v>
      </c>
      <c r="H35" t="s">
        <v>12074</v>
      </c>
      <c r="I35">
        <v>2017</v>
      </c>
      <c r="J35" t="s">
        <v>6</v>
      </c>
      <c r="K35" t="s">
        <v>6</v>
      </c>
      <c r="L35" t="s">
        <v>6</v>
      </c>
    </row>
    <row r="36" spans="1:12" x14ac:dyDescent="0.35">
      <c r="A36" t="s">
        <v>12075</v>
      </c>
      <c r="B36" t="s">
        <v>12076</v>
      </c>
      <c r="C36" t="s">
        <v>6</v>
      </c>
      <c r="D36" t="s">
        <v>12077</v>
      </c>
      <c r="E36">
        <v>7</v>
      </c>
      <c r="F36" t="s">
        <v>6</v>
      </c>
      <c r="G36" t="s">
        <v>12078</v>
      </c>
      <c r="H36" t="s">
        <v>12079</v>
      </c>
      <c r="I36">
        <v>2009</v>
      </c>
      <c r="J36" t="s">
        <v>6</v>
      </c>
      <c r="K36" t="s">
        <v>6</v>
      </c>
      <c r="L36" t="s">
        <v>6</v>
      </c>
    </row>
    <row r="37" spans="1:12" x14ac:dyDescent="0.35">
      <c r="A37" t="s">
        <v>12080</v>
      </c>
      <c r="B37" t="s">
        <v>12081</v>
      </c>
      <c r="C37" t="s">
        <v>6</v>
      </c>
      <c r="D37" t="s">
        <v>12082</v>
      </c>
      <c r="E37">
        <v>7</v>
      </c>
      <c r="F37" t="s">
        <v>6</v>
      </c>
      <c r="G37" t="s">
        <v>12083</v>
      </c>
      <c r="H37" t="s">
        <v>12084</v>
      </c>
      <c r="I37">
        <v>2010</v>
      </c>
      <c r="J37" t="s">
        <v>6</v>
      </c>
      <c r="K37" t="s">
        <v>6</v>
      </c>
      <c r="L37" t="s">
        <v>6</v>
      </c>
    </row>
    <row r="38" spans="1:12" x14ac:dyDescent="0.35">
      <c r="A38" t="s">
        <v>12085</v>
      </c>
      <c r="B38" t="s">
        <v>12086</v>
      </c>
      <c r="C38" t="s">
        <v>6</v>
      </c>
      <c r="D38" t="s">
        <v>12087</v>
      </c>
      <c r="E38">
        <v>7</v>
      </c>
      <c r="F38" t="s">
        <v>6</v>
      </c>
      <c r="G38" t="s">
        <v>12088</v>
      </c>
      <c r="H38" t="s">
        <v>12089</v>
      </c>
      <c r="I38">
        <v>2017</v>
      </c>
      <c r="J38" t="s">
        <v>6</v>
      </c>
      <c r="K38" t="s">
        <v>6</v>
      </c>
      <c r="L38" t="s">
        <v>6</v>
      </c>
    </row>
    <row r="39" spans="1:12" x14ac:dyDescent="0.35">
      <c r="A39" t="s">
        <v>8493</v>
      </c>
      <c r="B39" t="s">
        <v>12090</v>
      </c>
      <c r="C39" t="s">
        <v>6</v>
      </c>
      <c r="D39" t="s">
        <v>12091</v>
      </c>
      <c r="E39">
        <v>7</v>
      </c>
      <c r="F39" t="s">
        <v>6</v>
      </c>
      <c r="G39" t="s">
        <v>12092</v>
      </c>
      <c r="H39" t="s">
        <v>12093</v>
      </c>
      <c r="I39">
        <v>2016</v>
      </c>
      <c r="J39" t="s">
        <v>6</v>
      </c>
      <c r="K39" t="s">
        <v>6</v>
      </c>
      <c r="L39" t="s">
        <v>6</v>
      </c>
    </row>
    <row r="40" spans="1:12" x14ac:dyDescent="0.35">
      <c r="A40" t="s">
        <v>12094</v>
      </c>
      <c r="B40" t="s">
        <v>12095</v>
      </c>
      <c r="C40" t="s">
        <v>6</v>
      </c>
      <c r="D40" t="s">
        <v>12096</v>
      </c>
      <c r="E40">
        <v>7</v>
      </c>
      <c r="F40" t="s">
        <v>6</v>
      </c>
      <c r="G40" t="s">
        <v>12097</v>
      </c>
      <c r="H40" t="s">
        <v>12098</v>
      </c>
      <c r="I40">
        <v>2014</v>
      </c>
      <c r="J40" t="s">
        <v>6</v>
      </c>
      <c r="K40" t="s">
        <v>6</v>
      </c>
      <c r="L40" t="s">
        <v>6</v>
      </c>
    </row>
    <row r="41" spans="1:12" x14ac:dyDescent="0.35">
      <c r="A41" t="s">
        <v>12099</v>
      </c>
      <c r="B41" t="s">
        <v>12100</v>
      </c>
      <c r="C41" t="s">
        <v>6</v>
      </c>
      <c r="D41" t="s">
        <v>12101</v>
      </c>
      <c r="E41">
        <v>7</v>
      </c>
      <c r="F41" t="s">
        <v>6</v>
      </c>
      <c r="G41" t="s">
        <v>12102</v>
      </c>
      <c r="H41" t="s">
        <v>12103</v>
      </c>
      <c r="I41">
        <v>2021</v>
      </c>
      <c r="J41" t="s">
        <v>6</v>
      </c>
      <c r="K41" t="s">
        <v>6</v>
      </c>
      <c r="L41" t="s">
        <v>6</v>
      </c>
    </row>
    <row r="42" spans="1:12" x14ac:dyDescent="0.35">
      <c r="A42" t="s">
        <v>12104</v>
      </c>
      <c r="B42" t="s">
        <v>12105</v>
      </c>
      <c r="C42" t="s">
        <v>6</v>
      </c>
      <c r="D42" t="s">
        <v>12106</v>
      </c>
      <c r="E42">
        <v>7</v>
      </c>
      <c r="F42" t="s">
        <v>6</v>
      </c>
      <c r="G42" t="s">
        <v>12107</v>
      </c>
      <c r="H42" t="s">
        <v>12108</v>
      </c>
      <c r="I42">
        <v>2019</v>
      </c>
      <c r="J42" t="s">
        <v>6</v>
      </c>
      <c r="K42" t="s">
        <v>6</v>
      </c>
      <c r="L42" t="s">
        <v>6</v>
      </c>
    </row>
    <row r="43" spans="1:12" x14ac:dyDescent="0.35">
      <c r="A43" t="s">
        <v>12109</v>
      </c>
      <c r="B43" t="s">
        <v>12110</v>
      </c>
      <c r="C43" t="s">
        <v>6</v>
      </c>
      <c r="D43" t="s">
        <v>12111</v>
      </c>
      <c r="E43">
        <v>7</v>
      </c>
      <c r="F43" t="s">
        <v>6</v>
      </c>
      <c r="G43" t="s">
        <v>12112</v>
      </c>
      <c r="H43" t="s">
        <v>12113</v>
      </c>
      <c r="I43">
        <v>2013</v>
      </c>
      <c r="J43" t="s">
        <v>6</v>
      </c>
      <c r="K43" t="s">
        <v>6</v>
      </c>
      <c r="L43" t="s">
        <v>6</v>
      </c>
    </row>
    <row r="44" spans="1:12" x14ac:dyDescent="0.35">
      <c r="A44" t="s">
        <v>12114</v>
      </c>
      <c r="B44" t="s">
        <v>7839</v>
      </c>
      <c r="C44" t="s">
        <v>6</v>
      </c>
      <c r="D44" t="s">
        <v>12115</v>
      </c>
      <c r="E44">
        <v>7</v>
      </c>
      <c r="F44" t="s">
        <v>6</v>
      </c>
      <c r="G44" t="s">
        <v>12116</v>
      </c>
      <c r="H44" t="s">
        <v>12117</v>
      </c>
      <c r="I44">
        <v>2009</v>
      </c>
      <c r="J44" t="s">
        <v>6</v>
      </c>
      <c r="K44" t="s">
        <v>6</v>
      </c>
      <c r="L44" t="s">
        <v>6</v>
      </c>
    </row>
    <row r="45" spans="1:12" x14ac:dyDescent="0.35">
      <c r="A45" t="s">
        <v>12118</v>
      </c>
      <c r="B45" t="s">
        <v>12119</v>
      </c>
      <c r="C45" t="s">
        <v>6</v>
      </c>
      <c r="D45" t="s">
        <v>12120</v>
      </c>
      <c r="E45">
        <v>7</v>
      </c>
      <c r="F45" t="s">
        <v>6</v>
      </c>
      <c r="G45" t="s">
        <v>12121</v>
      </c>
      <c r="H45" t="s">
        <v>12122</v>
      </c>
      <c r="I45">
        <v>2011</v>
      </c>
      <c r="J45" t="s">
        <v>6</v>
      </c>
      <c r="K45" t="s">
        <v>6</v>
      </c>
      <c r="L45" t="s">
        <v>6</v>
      </c>
    </row>
    <row r="46" spans="1:12" x14ac:dyDescent="0.35">
      <c r="A46" t="s">
        <v>1461</v>
      </c>
      <c r="B46" t="s">
        <v>12123</v>
      </c>
      <c r="C46" t="s">
        <v>6</v>
      </c>
      <c r="D46" t="s">
        <v>12124</v>
      </c>
      <c r="E46">
        <v>7</v>
      </c>
      <c r="F46" t="s">
        <v>6</v>
      </c>
      <c r="G46" t="s">
        <v>12125</v>
      </c>
      <c r="H46" t="s">
        <v>12126</v>
      </c>
      <c r="I46">
        <v>2020</v>
      </c>
      <c r="J46" t="s">
        <v>6</v>
      </c>
      <c r="K46" t="s">
        <v>6</v>
      </c>
      <c r="L46" t="s">
        <v>6</v>
      </c>
    </row>
    <row r="47" spans="1:12" x14ac:dyDescent="0.35">
      <c r="A47" t="s">
        <v>12127</v>
      </c>
      <c r="B47" t="s">
        <v>12128</v>
      </c>
      <c r="C47" t="s">
        <v>6</v>
      </c>
      <c r="D47" t="s">
        <v>12129</v>
      </c>
      <c r="E47">
        <v>7</v>
      </c>
      <c r="F47" t="s">
        <v>6</v>
      </c>
      <c r="G47" t="s">
        <v>144</v>
      </c>
      <c r="H47" t="s">
        <v>12130</v>
      </c>
      <c r="I47">
        <v>2020</v>
      </c>
      <c r="J47" t="s">
        <v>6</v>
      </c>
      <c r="K47" t="s">
        <v>6</v>
      </c>
      <c r="L47" t="s">
        <v>6</v>
      </c>
    </row>
    <row r="48" spans="1:12" x14ac:dyDescent="0.35">
      <c r="A48" t="s">
        <v>1388</v>
      </c>
      <c r="B48" t="s">
        <v>12131</v>
      </c>
      <c r="C48" t="s">
        <v>6</v>
      </c>
      <c r="D48" t="s">
        <v>12132</v>
      </c>
      <c r="E48">
        <v>7</v>
      </c>
      <c r="F48" t="s">
        <v>6</v>
      </c>
      <c r="G48" t="s">
        <v>1392</v>
      </c>
      <c r="H48" t="s">
        <v>12133</v>
      </c>
      <c r="I48">
        <v>2021</v>
      </c>
      <c r="J48" t="s">
        <v>6</v>
      </c>
      <c r="K48" t="s">
        <v>6</v>
      </c>
      <c r="L48" t="s">
        <v>6</v>
      </c>
    </row>
    <row r="49" spans="1:12" x14ac:dyDescent="0.35">
      <c r="A49" t="s">
        <v>12134</v>
      </c>
      <c r="B49" t="s">
        <v>6</v>
      </c>
      <c r="C49" t="s">
        <v>6</v>
      </c>
      <c r="D49" t="s">
        <v>12135</v>
      </c>
      <c r="E49">
        <v>7</v>
      </c>
      <c r="F49" t="s">
        <v>6</v>
      </c>
      <c r="G49" t="s">
        <v>12136</v>
      </c>
      <c r="H49" t="s">
        <v>12137</v>
      </c>
      <c r="I49">
        <v>2013</v>
      </c>
      <c r="J49" t="s">
        <v>6</v>
      </c>
      <c r="K49" t="s">
        <v>6</v>
      </c>
      <c r="L49" t="s">
        <v>6</v>
      </c>
    </row>
    <row r="50" spans="1:12" x14ac:dyDescent="0.35">
      <c r="A50" t="s">
        <v>12138</v>
      </c>
      <c r="B50" t="s">
        <v>12139</v>
      </c>
      <c r="C50" t="s">
        <v>6</v>
      </c>
      <c r="D50" t="s">
        <v>12140</v>
      </c>
      <c r="E50">
        <v>7</v>
      </c>
      <c r="F50" t="s">
        <v>6</v>
      </c>
      <c r="G50" t="s">
        <v>12141</v>
      </c>
      <c r="H50" t="s">
        <v>12142</v>
      </c>
      <c r="I50">
        <v>2010</v>
      </c>
      <c r="J50" t="s">
        <v>6</v>
      </c>
      <c r="K50" t="s">
        <v>6</v>
      </c>
      <c r="L50" t="s">
        <v>6</v>
      </c>
    </row>
    <row r="51" spans="1:12" x14ac:dyDescent="0.35">
      <c r="A51" t="s">
        <v>10542</v>
      </c>
      <c r="B51" t="s">
        <v>12143</v>
      </c>
      <c r="C51" t="s">
        <v>6</v>
      </c>
      <c r="D51" t="s">
        <v>12144</v>
      </c>
      <c r="E51">
        <v>7</v>
      </c>
      <c r="F51" t="s">
        <v>6</v>
      </c>
      <c r="G51" t="s">
        <v>12145</v>
      </c>
      <c r="H51" t="s">
        <v>12146</v>
      </c>
      <c r="I51">
        <v>2012</v>
      </c>
      <c r="J51" t="s">
        <v>6</v>
      </c>
      <c r="K51" t="s">
        <v>6</v>
      </c>
      <c r="L51" t="s">
        <v>6</v>
      </c>
    </row>
    <row r="52" spans="1:12" x14ac:dyDescent="0.35">
      <c r="A52" t="s">
        <v>6764</v>
      </c>
      <c r="B52" t="s">
        <v>12147</v>
      </c>
      <c r="C52" t="s">
        <v>6</v>
      </c>
      <c r="D52" t="s">
        <v>6767</v>
      </c>
      <c r="E52">
        <v>7</v>
      </c>
      <c r="F52" t="s">
        <v>6</v>
      </c>
      <c r="G52" t="s">
        <v>6768</v>
      </c>
      <c r="H52" t="s">
        <v>12148</v>
      </c>
      <c r="I52">
        <v>2013</v>
      </c>
      <c r="J52" t="s">
        <v>6</v>
      </c>
      <c r="K52" t="s">
        <v>6</v>
      </c>
      <c r="L52" t="s">
        <v>6</v>
      </c>
    </row>
    <row r="53" spans="1:12" x14ac:dyDescent="0.35">
      <c r="A53" t="s">
        <v>4397</v>
      </c>
      <c r="B53" t="s">
        <v>12149</v>
      </c>
      <c r="C53" t="s">
        <v>6</v>
      </c>
      <c r="D53" t="s">
        <v>12150</v>
      </c>
      <c r="E53">
        <v>7</v>
      </c>
      <c r="F53" t="s">
        <v>6</v>
      </c>
      <c r="G53" t="s">
        <v>12151</v>
      </c>
      <c r="H53" t="s">
        <v>12152</v>
      </c>
      <c r="I53">
        <v>2015</v>
      </c>
      <c r="J53" t="s">
        <v>6</v>
      </c>
      <c r="K53" t="s">
        <v>6</v>
      </c>
      <c r="L53" t="s">
        <v>6</v>
      </c>
    </row>
    <row r="54" spans="1:12" x14ac:dyDescent="0.35">
      <c r="A54" t="s">
        <v>12153</v>
      </c>
      <c r="B54" t="s">
        <v>12154</v>
      </c>
      <c r="C54" t="s">
        <v>6</v>
      </c>
      <c r="D54" t="s">
        <v>12155</v>
      </c>
      <c r="E54">
        <v>7</v>
      </c>
      <c r="F54" t="s">
        <v>6</v>
      </c>
      <c r="G54" t="s">
        <v>12156</v>
      </c>
      <c r="H54" t="s">
        <v>12157</v>
      </c>
      <c r="I54">
        <v>2014</v>
      </c>
      <c r="J54" t="s">
        <v>6</v>
      </c>
      <c r="K54" t="s">
        <v>6</v>
      </c>
      <c r="L54" t="s">
        <v>6</v>
      </c>
    </row>
    <row r="55" spans="1:12" x14ac:dyDescent="0.35">
      <c r="A55" t="s">
        <v>12158</v>
      </c>
      <c r="B55" t="s">
        <v>12159</v>
      </c>
      <c r="C55" t="s">
        <v>6</v>
      </c>
      <c r="D55" t="s">
        <v>12160</v>
      </c>
      <c r="E55">
        <v>7</v>
      </c>
      <c r="F55" t="s">
        <v>6</v>
      </c>
      <c r="G55" t="s">
        <v>12161</v>
      </c>
      <c r="H55" t="s">
        <v>12162</v>
      </c>
      <c r="I55">
        <v>2017</v>
      </c>
      <c r="J55" t="s">
        <v>6</v>
      </c>
      <c r="K55" t="s">
        <v>6</v>
      </c>
      <c r="L55" t="s">
        <v>6</v>
      </c>
    </row>
    <row r="56" spans="1:12" x14ac:dyDescent="0.35">
      <c r="A56" t="s">
        <v>12163</v>
      </c>
      <c r="B56" t="s">
        <v>12164</v>
      </c>
      <c r="C56" t="s">
        <v>6</v>
      </c>
      <c r="D56" t="s">
        <v>12165</v>
      </c>
      <c r="E56">
        <v>7</v>
      </c>
      <c r="F56" t="s">
        <v>6</v>
      </c>
      <c r="G56" t="s">
        <v>12166</v>
      </c>
      <c r="H56" t="s">
        <v>6</v>
      </c>
      <c r="I56">
        <v>2012</v>
      </c>
      <c r="J56" t="s">
        <v>6</v>
      </c>
      <c r="K56" t="s">
        <v>6</v>
      </c>
      <c r="L56" t="s">
        <v>6</v>
      </c>
    </row>
    <row r="57" spans="1:12" x14ac:dyDescent="0.35">
      <c r="A57" t="s">
        <v>8499</v>
      </c>
      <c r="B57" t="s">
        <v>12167</v>
      </c>
      <c r="C57" t="s">
        <v>6</v>
      </c>
      <c r="D57" t="s">
        <v>12168</v>
      </c>
      <c r="E57">
        <v>7</v>
      </c>
      <c r="F57" t="s">
        <v>6</v>
      </c>
      <c r="G57" t="s">
        <v>1386</v>
      </c>
      <c r="H57" t="s">
        <v>12169</v>
      </c>
      <c r="I57">
        <v>2018</v>
      </c>
      <c r="J57" t="s">
        <v>6</v>
      </c>
      <c r="K57" t="s">
        <v>6</v>
      </c>
      <c r="L57" t="s">
        <v>6</v>
      </c>
    </row>
    <row r="58" spans="1:12" x14ac:dyDescent="0.35">
      <c r="A58" t="s">
        <v>12170</v>
      </c>
      <c r="B58" t="s">
        <v>12171</v>
      </c>
      <c r="C58" t="s">
        <v>6</v>
      </c>
      <c r="D58" t="s">
        <v>12172</v>
      </c>
      <c r="E58">
        <v>7</v>
      </c>
      <c r="F58" t="s">
        <v>6</v>
      </c>
      <c r="G58" t="s">
        <v>12173</v>
      </c>
      <c r="H58" t="s">
        <v>12174</v>
      </c>
      <c r="I58">
        <v>2016</v>
      </c>
      <c r="J58" t="s">
        <v>6</v>
      </c>
      <c r="K58" t="s">
        <v>6</v>
      </c>
      <c r="L58" t="s">
        <v>6</v>
      </c>
    </row>
    <row r="59" spans="1:12" x14ac:dyDescent="0.35">
      <c r="A59" t="s">
        <v>12175</v>
      </c>
      <c r="B59" t="s">
        <v>12176</v>
      </c>
      <c r="C59" t="s">
        <v>6</v>
      </c>
      <c r="D59" t="s">
        <v>12177</v>
      </c>
      <c r="E59">
        <v>7</v>
      </c>
      <c r="F59" t="s">
        <v>6</v>
      </c>
      <c r="G59" t="s">
        <v>12178</v>
      </c>
      <c r="H59" t="s">
        <v>12179</v>
      </c>
      <c r="I59">
        <v>2018</v>
      </c>
      <c r="J59" t="s">
        <v>6</v>
      </c>
      <c r="K59" t="s">
        <v>6</v>
      </c>
      <c r="L59" t="s">
        <v>6</v>
      </c>
    </row>
    <row r="60" spans="1:12" x14ac:dyDescent="0.35">
      <c r="A60" t="s">
        <v>12180</v>
      </c>
      <c r="B60" t="s">
        <v>12181</v>
      </c>
      <c r="C60" t="s">
        <v>6</v>
      </c>
      <c r="D60" t="s">
        <v>12182</v>
      </c>
      <c r="E60">
        <v>7</v>
      </c>
      <c r="F60" t="s">
        <v>6</v>
      </c>
      <c r="G60" t="s">
        <v>12183</v>
      </c>
      <c r="H60" t="s">
        <v>12184</v>
      </c>
      <c r="I60">
        <v>2010</v>
      </c>
      <c r="J60" t="s">
        <v>6</v>
      </c>
      <c r="K60" t="s">
        <v>6</v>
      </c>
      <c r="L60" t="s">
        <v>6</v>
      </c>
    </row>
    <row r="61" spans="1:12" x14ac:dyDescent="0.35">
      <c r="A61" t="s">
        <v>12185</v>
      </c>
      <c r="B61" t="s">
        <v>12186</v>
      </c>
      <c r="C61" t="s">
        <v>6</v>
      </c>
      <c r="D61" t="s">
        <v>12187</v>
      </c>
      <c r="E61">
        <v>7</v>
      </c>
      <c r="F61" t="s">
        <v>6</v>
      </c>
      <c r="G61" t="s">
        <v>12188</v>
      </c>
      <c r="H61" t="s">
        <v>12189</v>
      </c>
      <c r="I61">
        <v>2016</v>
      </c>
      <c r="J61" t="s">
        <v>6</v>
      </c>
      <c r="K61" t="s">
        <v>6</v>
      </c>
      <c r="L61" t="s">
        <v>6</v>
      </c>
    </row>
    <row r="62" spans="1:12" x14ac:dyDescent="0.35">
      <c r="A62" t="s">
        <v>12190</v>
      </c>
      <c r="B62" t="s">
        <v>12191</v>
      </c>
      <c r="C62" t="s">
        <v>6</v>
      </c>
      <c r="D62" t="s">
        <v>12150</v>
      </c>
      <c r="E62">
        <v>7</v>
      </c>
      <c r="F62" t="s">
        <v>6</v>
      </c>
      <c r="G62" t="s">
        <v>12192</v>
      </c>
      <c r="H62" t="s">
        <v>12193</v>
      </c>
      <c r="I62">
        <v>2014</v>
      </c>
      <c r="J62" t="s">
        <v>6</v>
      </c>
      <c r="K62" t="s">
        <v>6</v>
      </c>
      <c r="L62" t="s">
        <v>6</v>
      </c>
    </row>
    <row r="63" spans="1:12" x14ac:dyDescent="0.35">
      <c r="A63" t="s">
        <v>12194</v>
      </c>
      <c r="B63" t="s">
        <v>12195</v>
      </c>
      <c r="C63" t="s">
        <v>6</v>
      </c>
      <c r="D63" t="s">
        <v>12196</v>
      </c>
      <c r="E63">
        <v>7</v>
      </c>
      <c r="F63" t="s">
        <v>6</v>
      </c>
      <c r="G63" t="s">
        <v>12197</v>
      </c>
      <c r="H63" t="s">
        <v>12198</v>
      </c>
      <c r="I63">
        <v>2009</v>
      </c>
      <c r="J63" t="s">
        <v>6</v>
      </c>
      <c r="K63" t="s">
        <v>6</v>
      </c>
      <c r="L63" t="s">
        <v>6</v>
      </c>
    </row>
    <row r="64" spans="1:12" x14ac:dyDescent="0.35">
      <c r="A64" t="s">
        <v>12199</v>
      </c>
      <c r="B64" t="s">
        <v>12200</v>
      </c>
      <c r="C64" t="s">
        <v>6</v>
      </c>
      <c r="D64" t="s">
        <v>12201</v>
      </c>
      <c r="E64">
        <v>7</v>
      </c>
      <c r="F64" t="s">
        <v>6</v>
      </c>
      <c r="G64" t="s">
        <v>12202</v>
      </c>
      <c r="H64" t="s">
        <v>12203</v>
      </c>
      <c r="I64">
        <v>2012</v>
      </c>
      <c r="J64" t="s">
        <v>6</v>
      </c>
      <c r="K64" t="s">
        <v>6</v>
      </c>
      <c r="L64" t="s">
        <v>6</v>
      </c>
    </row>
    <row r="65" spans="1:12" x14ac:dyDescent="0.35">
      <c r="A65" t="s">
        <v>12204</v>
      </c>
      <c r="B65" t="s">
        <v>12205</v>
      </c>
      <c r="C65" t="s">
        <v>6</v>
      </c>
      <c r="D65" t="s">
        <v>12206</v>
      </c>
      <c r="E65">
        <v>7</v>
      </c>
      <c r="F65" t="s">
        <v>6</v>
      </c>
      <c r="G65" t="s">
        <v>12207</v>
      </c>
      <c r="H65" t="s">
        <v>12208</v>
      </c>
      <c r="I65">
        <v>2020</v>
      </c>
      <c r="J65" t="s">
        <v>6</v>
      </c>
      <c r="K65" t="s">
        <v>6</v>
      </c>
      <c r="L65" t="s">
        <v>6</v>
      </c>
    </row>
    <row r="66" spans="1:12" x14ac:dyDescent="0.35">
      <c r="A66" t="s">
        <v>12209</v>
      </c>
      <c r="B66" t="s">
        <v>12210</v>
      </c>
      <c r="C66" t="s">
        <v>6</v>
      </c>
      <c r="D66" t="s">
        <v>12211</v>
      </c>
      <c r="E66">
        <v>7</v>
      </c>
      <c r="F66" t="s">
        <v>6</v>
      </c>
      <c r="G66" t="s">
        <v>12212</v>
      </c>
      <c r="H66" t="s">
        <v>12213</v>
      </c>
      <c r="I66">
        <v>2009</v>
      </c>
      <c r="J66" t="s">
        <v>6</v>
      </c>
      <c r="K66" t="s">
        <v>6</v>
      </c>
      <c r="L66" t="s">
        <v>6</v>
      </c>
    </row>
    <row r="67" spans="1:12" x14ac:dyDescent="0.35">
      <c r="A67" t="s">
        <v>12214</v>
      </c>
      <c r="B67" t="s">
        <v>12215</v>
      </c>
      <c r="C67" t="s">
        <v>6</v>
      </c>
      <c r="D67" t="s">
        <v>12216</v>
      </c>
      <c r="E67">
        <v>7</v>
      </c>
      <c r="F67" t="s">
        <v>6</v>
      </c>
      <c r="G67" t="s">
        <v>12217</v>
      </c>
      <c r="H67" t="s">
        <v>12218</v>
      </c>
      <c r="I67">
        <v>2013</v>
      </c>
      <c r="J67" t="s">
        <v>6</v>
      </c>
      <c r="K67" t="s">
        <v>6</v>
      </c>
      <c r="L67" t="s">
        <v>6</v>
      </c>
    </row>
    <row r="68" spans="1:12" x14ac:dyDescent="0.35">
      <c r="A68" t="s">
        <v>12219</v>
      </c>
      <c r="B68" t="s">
        <v>12220</v>
      </c>
      <c r="C68" t="s">
        <v>6</v>
      </c>
      <c r="D68" t="s">
        <v>12221</v>
      </c>
      <c r="E68">
        <v>7</v>
      </c>
      <c r="F68" t="s">
        <v>6</v>
      </c>
      <c r="G68" t="s">
        <v>12222</v>
      </c>
      <c r="H68" t="s">
        <v>12223</v>
      </c>
      <c r="I68">
        <v>2018</v>
      </c>
      <c r="J68" t="s">
        <v>6</v>
      </c>
      <c r="K68" t="s">
        <v>6</v>
      </c>
      <c r="L68" t="s">
        <v>6</v>
      </c>
    </row>
    <row r="69" spans="1:12" x14ac:dyDescent="0.35">
      <c r="A69" t="s">
        <v>12224</v>
      </c>
      <c r="B69" t="s">
        <v>12225</v>
      </c>
      <c r="C69" t="s">
        <v>6</v>
      </c>
      <c r="D69" t="s">
        <v>12226</v>
      </c>
      <c r="E69">
        <v>7</v>
      </c>
      <c r="F69" t="s">
        <v>6</v>
      </c>
      <c r="G69" t="s">
        <v>12227</v>
      </c>
      <c r="H69" t="s">
        <v>12228</v>
      </c>
      <c r="I69">
        <v>2011</v>
      </c>
      <c r="J69" t="s">
        <v>6</v>
      </c>
      <c r="K69" t="s">
        <v>6</v>
      </c>
      <c r="L69" t="s">
        <v>6</v>
      </c>
    </row>
    <row r="70" spans="1:12" x14ac:dyDescent="0.35">
      <c r="A70" t="s">
        <v>12229</v>
      </c>
      <c r="B70" t="s">
        <v>12230</v>
      </c>
      <c r="C70" t="s">
        <v>6</v>
      </c>
      <c r="D70" t="s">
        <v>12231</v>
      </c>
      <c r="E70">
        <v>7</v>
      </c>
      <c r="F70" t="s">
        <v>6</v>
      </c>
      <c r="G70" t="s">
        <v>12232</v>
      </c>
      <c r="H70" t="s">
        <v>12233</v>
      </c>
      <c r="I70">
        <v>2009</v>
      </c>
      <c r="J70" t="s">
        <v>6</v>
      </c>
      <c r="K70" t="s">
        <v>6</v>
      </c>
      <c r="L70" t="s">
        <v>6</v>
      </c>
    </row>
    <row r="71" spans="1:12" x14ac:dyDescent="0.35">
      <c r="A71" t="s">
        <v>12234</v>
      </c>
      <c r="B71" t="s">
        <v>12235</v>
      </c>
      <c r="C71" t="s">
        <v>6</v>
      </c>
      <c r="D71" t="s">
        <v>12236</v>
      </c>
      <c r="E71">
        <v>7</v>
      </c>
      <c r="F71" t="s">
        <v>6</v>
      </c>
      <c r="G71" t="s">
        <v>1905</v>
      </c>
      <c r="H71" t="s">
        <v>12237</v>
      </c>
      <c r="I71">
        <v>2020</v>
      </c>
      <c r="J71" t="s">
        <v>6</v>
      </c>
      <c r="K71" t="s">
        <v>6</v>
      </c>
      <c r="L71" t="s">
        <v>6</v>
      </c>
    </row>
    <row r="72" spans="1:12" x14ac:dyDescent="0.35">
      <c r="A72" t="s">
        <v>8064</v>
      </c>
      <c r="B72" t="s">
        <v>12238</v>
      </c>
      <c r="C72" t="s">
        <v>6</v>
      </c>
      <c r="D72" t="s">
        <v>12239</v>
      </c>
      <c r="E72">
        <v>7</v>
      </c>
      <c r="F72" t="s">
        <v>6</v>
      </c>
      <c r="G72" t="s">
        <v>12240</v>
      </c>
      <c r="H72" t="s">
        <v>12241</v>
      </c>
      <c r="I72">
        <v>2018</v>
      </c>
      <c r="J72" t="s">
        <v>6</v>
      </c>
      <c r="K72" t="s">
        <v>6</v>
      </c>
      <c r="L72" t="s">
        <v>6</v>
      </c>
    </row>
    <row r="73" spans="1:12" x14ac:dyDescent="0.35">
      <c r="A73" t="s">
        <v>12242</v>
      </c>
      <c r="B73" t="s">
        <v>12243</v>
      </c>
      <c r="C73" t="s">
        <v>6</v>
      </c>
      <c r="D73" t="s">
        <v>12244</v>
      </c>
      <c r="E73">
        <v>7</v>
      </c>
      <c r="F73" t="s">
        <v>6</v>
      </c>
      <c r="G73" t="s">
        <v>11814</v>
      </c>
      <c r="H73" t="s">
        <v>12245</v>
      </c>
      <c r="I73">
        <v>2013</v>
      </c>
      <c r="J73" t="s">
        <v>6</v>
      </c>
      <c r="K73" t="s">
        <v>6</v>
      </c>
      <c r="L73" t="s">
        <v>6</v>
      </c>
    </row>
    <row r="74" spans="1:12" x14ac:dyDescent="0.35">
      <c r="A74" t="s">
        <v>12246</v>
      </c>
      <c r="B74" t="s">
        <v>12247</v>
      </c>
      <c r="C74" t="s">
        <v>6</v>
      </c>
      <c r="D74" t="s">
        <v>12248</v>
      </c>
      <c r="E74">
        <v>7</v>
      </c>
      <c r="F74" t="s">
        <v>6</v>
      </c>
      <c r="G74" t="s">
        <v>12249</v>
      </c>
      <c r="H74" t="s">
        <v>12250</v>
      </c>
      <c r="I74">
        <v>2010</v>
      </c>
      <c r="J74" t="s">
        <v>6</v>
      </c>
      <c r="K74" t="s">
        <v>6</v>
      </c>
      <c r="L74" t="s">
        <v>6</v>
      </c>
    </row>
    <row r="75" spans="1:12" x14ac:dyDescent="0.35">
      <c r="A75" t="s">
        <v>12251</v>
      </c>
      <c r="B75" t="s">
        <v>12252</v>
      </c>
      <c r="C75" t="s">
        <v>6</v>
      </c>
      <c r="D75" t="s">
        <v>12253</v>
      </c>
      <c r="E75">
        <v>7</v>
      </c>
      <c r="F75" t="s">
        <v>6</v>
      </c>
      <c r="G75" t="s">
        <v>12254</v>
      </c>
      <c r="H75" t="s">
        <v>12255</v>
      </c>
      <c r="I75">
        <v>2013</v>
      </c>
      <c r="J75" t="s">
        <v>6</v>
      </c>
      <c r="K75" t="s">
        <v>6</v>
      </c>
      <c r="L75" t="s">
        <v>6</v>
      </c>
    </row>
    <row r="76" spans="1:12" x14ac:dyDescent="0.35">
      <c r="A76" t="s">
        <v>12256</v>
      </c>
      <c r="B76" t="s">
        <v>12257</v>
      </c>
      <c r="C76" t="s">
        <v>6</v>
      </c>
      <c r="D76" t="s">
        <v>12258</v>
      </c>
      <c r="E76">
        <v>7</v>
      </c>
      <c r="F76" t="s">
        <v>6</v>
      </c>
      <c r="G76" t="s">
        <v>12259</v>
      </c>
      <c r="H76" t="s">
        <v>12260</v>
      </c>
      <c r="I76">
        <v>2020</v>
      </c>
      <c r="J76" t="s">
        <v>6</v>
      </c>
      <c r="K76" t="s">
        <v>6</v>
      </c>
      <c r="L76" t="s">
        <v>6</v>
      </c>
    </row>
    <row r="77" spans="1:12" x14ac:dyDescent="0.35">
      <c r="A77" t="s">
        <v>12261</v>
      </c>
      <c r="B77" t="s">
        <v>12262</v>
      </c>
      <c r="C77" t="s">
        <v>6</v>
      </c>
      <c r="D77" t="s">
        <v>12263</v>
      </c>
      <c r="E77">
        <v>7</v>
      </c>
      <c r="F77" t="s">
        <v>6</v>
      </c>
      <c r="G77" t="s">
        <v>12264</v>
      </c>
      <c r="H77" t="s">
        <v>12265</v>
      </c>
      <c r="I77">
        <v>2014</v>
      </c>
      <c r="J77" t="s">
        <v>6</v>
      </c>
      <c r="K77" t="s">
        <v>6</v>
      </c>
      <c r="L77" t="s">
        <v>6</v>
      </c>
    </row>
    <row r="78" spans="1:12" x14ac:dyDescent="0.35">
      <c r="A78" t="s">
        <v>6674</v>
      </c>
      <c r="B78" t="s">
        <v>12266</v>
      </c>
      <c r="C78" t="s">
        <v>6</v>
      </c>
      <c r="D78" t="s">
        <v>12267</v>
      </c>
      <c r="E78">
        <v>7</v>
      </c>
      <c r="F78" t="s">
        <v>6</v>
      </c>
      <c r="G78" t="s">
        <v>12268</v>
      </c>
      <c r="H78" t="s">
        <v>12269</v>
      </c>
      <c r="I78">
        <v>2019</v>
      </c>
      <c r="J78" t="s">
        <v>6</v>
      </c>
      <c r="K78" t="s">
        <v>6</v>
      </c>
      <c r="L78" t="s">
        <v>6</v>
      </c>
    </row>
    <row r="79" spans="1:12" x14ac:dyDescent="0.35">
      <c r="A79" t="s">
        <v>7519</v>
      </c>
      <c r="B79" t="s">
        <v>12270</v>
      </c>
      <c r="C79" t="s">
        <v>6</v>
      </c>
      <c r="D79" t="s">
        <v>12271</v>
      </c>
      <c r="E79">
        <v>7</v>
      </c>
      <c r="F79" t="s">
        <v>6</v>
      </c>
      <c r="G79" t="s">
        <v>12272</v>
      </c>
      <c r="H79" t="s">
        <v>12273</v>
      </c>
      <c r="I79">
        <v>2019</v>
      </c>
      <c r="J79" t="s">
        <v>6</v>
      </c>
      <c r="K79" t="s">
        <v>6</v>
      </c>
      <c r="L79" t="s">
        <v>6</v>
      </c>
    </row>
    <row r="80" spans="1:12" x14ac:dyDescent="0.35">
      <c r="A80" t="s">
        <v>12274</v>
      </c>
      <c r="B80" t="s">
        <v>12275</v>
      </c>
      <c r="C80" t="s">
        <v>6</v>
      </c>
      <c r="D80" t="s">
        <v>12276</v>
      </c>
      <c r="E80">
        <v>7</v>
      </c>
      <c r="F80" t="s">
        <v>6</v>
      </c>
      <c r="G80" t="s">
        <v>12277</v>
      </c>
      <c r="H80" t="s">
        <v>12278</v>
      </c>
      <c r="I80">
        <v>2011</v>
      </c>
      <c r="J80" t="s">
        <v>6</v>
      </c>
      <c r="K80" t="s">
        <v>6</v>
      </c>
      <c r="L80" t="s">
        <v>6</v>
      </c>
    </row>
    <row r="81" spans="1:12" x14ac:dyDescent="0.35">
      <c r="A81" t="s">
        <v>12279</v>
      </c>
      <c r="B81" t="s">
        <v>12280</v>
      </c>
      <c r="C81" t="s">
        <v>6</v>
      </c>
      <c r="D81" t="s">
        <v>12281</v>
      </c>
      <c r="E81">
        <v>7</v>
      </c>
      <c r="F81" t="s">
        <v>6</v>
      </c>
      <c r="G81" t="s">
        <v>12282</v>
      </c>
      <c r="H81" t="s">
        <v>12283</v>
      </c>
      <c r="I81">
        <v>2009</v>
      </c>
      <c r="J81" t="s">
        <v>6</v>
      </c>
      <c r="K81" t="s">
        <v>6</v>
      </c>
      <c r="L81" t="s">
        <v>6</v>
      </c>
    </row>
    <row r="82" spans="1:12" x14ac:dyDescent="0.35">
      <c r="A82" t="s">
        <v>12284</v>
      </c>
      <c r="B82" t="s">
        <v>12285</v>
      </c>
      <c r="C82" t="s">
        <v>6</v>
      </c>
      <c r="D82" t="s">
        <v>12286</v>
      </c>
      <c r="E82">
        <v>7</v>
      </c>
      <c r="F82" t="s">
        <v>6</v>
      </c>
      <c r="G82" t="s">
        <v>12287</v>
      </c>
      <c r="H82" t="s">
        <v>11973</v>
      </c>
      <c r="I82">
        <v>2017</v>
      </c>
      <c r="J82" t="s">
        <v>6</v>
      </c>
      <c r="K82" t="s">
        <v>6</v>
      </c>
      <c r="L82" t="s">
        <v>6</v>
      </c>
    </row>
    <row r="83" spans="1:12" x14ac:dyDescent="0.35">
      <c r="A83" t="s">
        <v>12288</v>
      </c>
      <c r="B83" t="s">
        <v>12289</v>
      </c>
      <c r="C83" t="s">
        <v>6</v>
      </c>
      <c r="D83" t="s">
        <v>12290</v>
      </c>
      <c r="E83">
        <v>7</v>
      </c>
      <c r="F83" t="s">
        <v>6</v>
      </c>
      <c r="G83" t="s">
        <v>11946</v>
      </c>
      <c r="H83" t="s">
        <v>11947</v>
      </c>
      <c r="I83">
        <v>2012</v>
      </c>
      <c r="J83" t="s">
        <v>6</v>
      </c>
      <c r="K83" t="s">
        <v>6</v>
      </c>
      <c r="L83" t="s">
        <v>6</v>
      </c>
    </row>
    <row r="84" spans="1:12" x14ac:dyDescent="0.35">
      <c r="A84" t="s">
        <v>7845</v>
      </c>
      <c r="B84" t="s">
        <v>12291</v>
      </c>
      <c r="C84" t="s">
        <v>6</v>
      </c>
      <c r="D84" t="s">
        <v>12292</v>
      </c>
      <c r="E84">
        <v>7</v>
      </c>
      <c r="F84" t="s">
        <v>6</v>
      </c>
      <c r="G84" t="s">
        <v>2272</v>
      </c>
      <c r="H84" t="s">
        <v>12293</v>
      </c>
      <c r="I84">
        <v>2017</v>
      </c>
      <c r="J84" t="s">
        <v>6</v>
      </c>
      <c r="K84" t="s">
        <v>6</v>
      </c>
      <c r="L84" t="s">
        <v>6</v>
      </c>
    </row>
    <row r="85" spans="1:12" x14ac:dyDescent="0.35">
      <c r="A85" t="s">
        <v>3396</v>
      </c>
      <c r="B85" t="s">
        <v>12294</v>
      </c>
      <c r="C85" t="s">
        <v>6</v>
      </c>
      <c r="D85" t="s">
        <v>12295</v>
      </c>
      <c r="E85">
        <v>7</v>
      </c>
      <c r="F85" t="s">
        <v>6</v>
      </c>
      <c r="G85" t="s">
        <v>12296</v>
      </c>
      <c r="H85" t="s">
        <v>12297</v>
      </c>
      <c r="I85">
        <v>2014</v>
      </c>
      <c r="J85" t="s">
        <v>6</v>
      </c>
      <c r="K85" t="s">
        <v>6</v>
      </c>
      <c r="L85" t="s">
        <v>6</v>
      </c>
    </row>
    <row r="86" spans="1:12" x14ac:dyDescent="0.35">
      <c r="A86" t="s">
        <v>12298</v>
      </c>
      <c r="B86" t="s">
        <v>12299</v>
      </c>
      <c r="C86" t="s">
        <v>6</v>
      </c>
      <c r="D86" t="s">
        <v>12300</v>
      </c>
      <c r="E86">
        <v>7</v>
      </c>
      <c r="F86" t="s">
        <v>6</v>
      </c>
      <c r="G86" t="s">
        <v>5914</v>
      </c>
      <c r="H86" t="s">
        <v>12301</v>
      </c>
      <c r="I86">
        <v>2017</v>
      </c>
      <c r="J86" t="s">
        <v>6</v>
      </c>
      <c r="K86" t="s">
        <v>6</v>
      </c>
      <c r="L86" t="s">
        <v>6</v>
      </c>
    </row>
    <row r="87" spans="1:12" x14ac:dyDescent="0.35">
      <c r="A87" t="s">
        <v>12302</v>
      </c>
      <c r="B87" t="s">
        <v>12303</v>
      </c>
      <c r="C87" t="s">
        <v>6</v>
      </c>
      <c r="D87" t="s">
        <v>12304</v>
      </c>
      <c r="E87">
        <v>7</v>
      </c>
      <c r="F87" t="s">
        <v>6</v>
      </c>
      <c r="G87" t="s">
        <v>12305</v>
      </c>
      <c r="H87" t="s">
        <v>12306</v>
      </c>
      <c r="I87">
        <v>2019</v>
      </c>
      <c r="J87" t="s">
        <v>6</v>
      </c>
      <c r="K87" t="s">
        <v>6</v>
      </c>
      <c r="L87" t="s">
        <v>6</v>
      </c>
    </row>
    <row r="88" spans="1:12" x14ac:dyDescent="0.35">
      <c r="A88" t="s">
        <v>12307</v>
      </c>
      <c r="B88" t="s">
        <v>12308</v>
      </c>
      <c r="C88" t="s">
        <v>6</v>
      </c>
      <c r="D88" t="s">
        <v>12309</v>
      </c>
      <c r="E88">
        <v>7</v>
      </c>
      <c r="F88" t="s">
        <v>6</v>
      </c>
      <c r="G88" t="s">
        <v>12310</v>
      </c>
      <c r="H88" t="s">
        <v>12311</v>
      </c>
      <c r="I88">
        <v>2016</v>
      </c>
      <c r="J88" t="s">
        <v>6</v>
      </c>
      <c r="K88" t="s">
        <v>6</v>
      </c>
      <c r="L88" t="s">
        <v>6</v>
      </c>
    </row>
    <row r="89" spans="1:12" x14ac:dyDescent="0.35">
      <c r="A89" t="s">
        <v>12312</v>
      </c>
      <c r="B89" t="s">
        <v>12313</v>
      </c>
      <c r="C89" t="s">
        <v>6</v>
      </c>
      <c r="D89" t="s">
        <v>12314</v>
      </c>
      <c r="E89">
        <v>7</v>
      </c>
      <c r="F89" t="s">
        <v>6</v>
      </c>
      <c r="G89" t="s">
        <v>12315</v>
      </c>
      <c r="H89" t="s">
        <v>12316</v>
      </c>
      <c r="I89">
        <v>2009</v>
      </c>
      <c r="J89" t="s">
        <v>6</v>
      </c>
      <c r="K89" t="s">
        <v>6</v>
      </c>
      <c r="L89" t="s">
        <v>6</v>
      </c>
    </row>
    <row r="90" spans="1:12" x14ac:dyDescent="0.35">
      <c r="A90" t="s">
        <v>12317</v>
      </c>
      <c r="B90" t="s">
        <v>12318</v>
      </c>
      <c r="C90" t="s">
        <v>6</v>
      </c>
      <c r="D90" t="s">
        <v>12319</v>
      </c>
      <c r="E90">
        <v>7</v>
      </c>
      <c r="F90" t="s">
        <v>6</v>
      </c>
      <c r="G90" t="s">
        <v>12320</v>
      </c>
      <c r="H90" t="s">
        <v>12321</v>
      </c>
      <c r="I90">
        <v>2016</v>
      </c>
      <c r="J90" t="s">
        <v>6</v>
      </c>
      <c r="K90" t="s">
        <v>6</v>
      </c>
      <c r="L90" t="s">
        <v>6</v>
      </c>
    </row>
    <row r="91" spans="1:12" x14ac:dyDescent="0.35">
      <c r="A91" t="s">
        <v>6541</v>
      </c>
      <c r="B91" t="s">
        <v>12322</v>
      </c>
      <c r="C91" t="s">
        <v>6</v>
      </c>
      <c r="D91" t="s">
        <v>12323</v>
      </c>
      <c r="E91">
        <v>7</v>
      </c>
      <c r="F91" t="s">
        <v>6</v>
      </c>
      <c r="G91" t="s">
        <v>2272</v>
      </c>
      <c r="H91" t="s">
        <v>6</v>
      </c>
      <c r="I91">
        <v>2020</v>
      </c>
      <c r="J91" t="s">
        <v>6</v>
      </c>
      <c r="K91" t="s">
        <v>6</v>
      </c>
      <c r="L91" t="s">
        <v>6</v>
      </c>
    </row>
    <row r="92" spans="1:12" x14ac:dyDescent="0.35">
      <c r="A92" t="s">
        <v>12324</v>
      </c>
      <c r="B92" t="s">
        <v>12325</v>
      </c>
      <c r="C92" t="s">
        <v>6</v>
      </c>
      <c r="D92" t="s">
        <v>12326</v>
      </c>
      <c r="E92">
        <v>7</v>
      </c>
      <c r="F92" t="s">
        <v>6</v>
      </c>
      <c r="G92" t="s">
        <v>1808</v>
      </c>
      <c r="H92" t="s">
        <v>12327</v>
      </c>
      <c r="I92">
        <v>2015</v>
      </c>
      <c r="J92" t="s">
        <v>6</v>
      </c>
      <c r="K92" t="s">
        <v>6</v>
      </c>
      <c r="L92" t="s">
        <v>6</v>
      </c>
    </row>
    <row r="93" spans="1:12" x14ac:dyDescent="0.35">
      <c r="A93" t="s">
        <v>3329</v>
      </c>
      <c r="B93" t="s">
        <v>12328</v>
      </c>
      <c r="C93" t="s">
        <v>6</v>
      </c>
      <c r="D93" t="s">
        <v>12329</v>
      </c>
      <c r="E93">
        <v>7</v>
      </c>
      <c r="F93" t="s">
        <v>6</v>
      </c>
      <c r="G93" t="s">
        <v>261</v>
      </c>
      <c r="H93" t="s">
        <v>12330</v>
      </c>
      <c r="I93">
        <v>2018</v>
      </c>
      <c r="J93" t="s">
        <v>6</v>
      </c>
      <c r="K93" t="s">
        <v>6</v>
      </c>
      <c r="L93" t="s">
        <v>6</v>
      </c>
    </row>
    <row r="94" spans="1:12" x14ac:dyDescent="0.35">
      <c r="A94" t="s">
        <v>4309</v>
      </c>
      <c r="B94" t="s">
        <v>12331</v>
      </c>
      <c r="C94" t="s">
        <v>6</v>
      </c>
      <c r="D94" t="s">
        <v>12332</v>
      </c>
      <c r="E94">
        <v>7</v>
      </c>
      <c r="F94" t="s">
        <v>6</v>
      </c>
      <c r="G94" t="s">
        <v>12333</v>
      </c>
      <c r="H94" t="s">
        <v>12334</v>
      </c>
      <c r="I94">
        <v>2015</v>
      </c>
      <c r="J94" t="s">
        <v>6</v>
      </c>
      <c r="K94" t="s">
        <v>6</v>
      </c>
      <c r="L94" t="s">
        <v>6</v>
      </c>
    </row>
    <row r="95" spans="1:12" x14ac:dyDescent="0.35">
      <c r="A95" t="s">
        <v>12335</v>
      </c>
      <c r="B95" t="s">
        <v>12336</v>
      </c>
      <c r="C95" t="s">
        <v>6</v>
      </c>
      <c r="D95" t="s">
        <v>12337</v>
      </c>
      <c r="E95">
        <v>7</v>
      </c>
      <c r="F95" t="s">
        <v>6</v>
      </c>
      <c r="G95" t="s">
        <v>922</v>
      </c>
      <c r="H95" t="s">
        <v>12338</v>
      </c>
      <c r="I95">
        <v>2020</v>
      </c>
      <c r="J95" t="s">
        <v>6</v>
      </c>
      <c r="K95" t="s">
        <v>6</v>
      </c>
      <c r="L95" t="s">
        <v>6</v>
      </c>
    </row>
    <row r="96" spans="1:12" x14ac:dyDescent="0.35">
      <c r="A96" t="s">
        <v>4006</v>
      </c>
      <c r="B96" t="s">
        <v>12339</v>
      </c>
      <c r="C96" t="s">
        <v>6</v>
      </c>
      <c r="D96" t="s">
        <v>12340</v>
      </c>
      <c r="E96">
        <v>7</v>
      </c>
      <c r="F96" t="s">
        <v>6</v>
      </c>
      <c r="G96" t="s">
        <v>12341</v>
      </c>
      <c r="H96" t="s">
        <v>11973</v>
      </c>
      <c r="I96">
        <v>2019</v>
      </c>
      <c r="J96" t="s">
        <v>6</v>
      </c>
      <c r="K96" t="s">
        <v>6</v>
      </c>
      <c r="L96" t="s">
        <v>6</v>
      </c>
    </row>
    <row r="97" spans="1:12" x14ac:dyDescent="0.35">
      <c r="A97" t="s">
        <v>12342</v>
      </c>
      <c r="B97" t="s">
        <v>12343</v>
      </c>
      <c r="C97" t="s">
        <v>6</v>
      </c>
      <c r="D97" t="s">
        <v>12344</v>
      </c>
      <c r="E97">
        <v>7</v>
      </c>
      <c r="F97" t="s">
        <v>6</v>
      </c>
      <c r="G97" t="s">
        <v>12345</v>
      </c>
      <c r="H97" t="s">
        <v>12346</v>
      </c>
      <c r="I97">
        <v>2016</v>
      </c>
      <c r="J97" t="s">
        <v>6</v>
      </c>
      <c r="K97" t="s">
        <v>6</v>
      </c>
      <c r="L97" t="s">
        <v>6</v>
      </c>
    </row>
    <row r="98" spans="1:12" x14ac:dyDescent="0.35">
      <c r="A98" t="s">
        <v>12347</v>
      </c>
      <c r="B98" t="s">
        <v>12348</v>
      </c>
      <c r="C98" t="s">
        <v>6</v>
      </c>
      <c r="D98" t="s">
        <v>12349</v>
      </c>
      <c r="E98">
        <v>7</v>
      </c>
      <c r="F98" t="s">
        <v>6</v>
      </c>
      <c r="G98" t="s">
        <v>12350</v>
      </c>
      <c r="H98" t="s">
        <v>12351</v>
      </c>
      <c r="I98">
        <v>2011</v>
      </c>
      <c r="J98" t="s">
        <v>6</v>
      </c>
      <c r="K98" t="s">
        <v>6</v>
      </c>
      <c r="L98" t="s">
        <v>6</v>
      </c>
    </row>
    <row r="99" spans="1:12" x14ac:dyDescent="0.35">
      <c r="A99" t="s">
        <v>12352</v>
      </c>
      <c r="B99" t="s">
        <v>12353</v>
      </c>
      <c r="C99" t="s">
        <v>6</v>
      </c>
      <c r="D99" t="s">
        <v>12354</v>
      </c>
      <c r="E99">
        <v>7</v>
      </c>
      <c r="F99" t="s">
        <v>6</v>
      </c>
      <c r="G99" t="s">
        <v>12156</v>
      </c>
      <c r="H99" t="s">
        <v>12355</v>
      </c>
      <c r="I99">
        <v>2017</v>
      </c>
      <c r="J99" t="s">
        <v>6</v>
      </c>
      <c r="K99" t="s">
        <v>6</v>
      </c>
      <c r="L99" t="s">
        <v>6</v>
      </c>
    </row>
    <row r="100" spans="1:12" x14ac:dyDescent="0.35">
      <c r="A100" t="s">
        <v>12356</v>
      </c>
      <c r="B100" t="s">
        <v>12357</v>
      </c>
      <c r="C100" t="s">
        <v>6</v>
      </c>
      <c r="D100" t="s">
        <v>12358</v>
      </c>
      <c r="E100">
        <v>7</v>
      </c>
      <c r="F100" t="s">
        <v>6</v>
      </c>
      <c r="G100" t="s">
        <v>7593</v>
      </c>
      <c r="H100" t="s">
        <v>12359</v>
      </c>
      <c r="I100">
        <v>2017</v>
      </c>
      <c r="J100" t="s">
        <v>6</v>
      </c>
      <c r="K100" t="s">
        <v>6</v>
      </c>
      <c r="L100" t="s">
        <v>6</v>
      </c>
    </row>
    <row r="101" spans="1:12" x14ac:dyDescent="0.35">
      <c r="A101" t="s">
        <v>12360</v>
      </c>
      <c r="B101" t="s">
        <v>12361</v>
      </c>
      <c r="C101" t="s">
        <v>6</v>
      </c>
      <c r="D101" t="s">
        <v>12362</v>
      </c>
      <c r="E101">
        <v>7</v>
      </c>
      <c r="F101" t="s">
        <v>6</v>
      </c>
      <c r="G101" t="s">
        <v>12363</v>
      </c>
      <c r="H101" t="s">
        <v>12</v>
      </c>
      <c r="I101">
        <v>2010</v>
      </c>
      <c r="J101" t="s">
        <v>6</v>
      </c>
      <c r="K101" t="s">
        <v>6</v>
      </c>
      <c r="L101" t="s">
        <v>6</v>
      </c>
    </row>
    <row r="102" spans="1:12" x14ac:dyDescent="0.35">
      <c r="A102" t="s">
        <v>12364</v>
      </c>
      <c r="B102" t="s">
        <v>12365</v>
      </c>
      <c r="C102" t="s">
        <v>6</v>
      </c>
      <c r="D102" t="s">
        <v>12366</v>
      </c>
      <c r="E102">
        <v>7</v>
      </c>
      <c r="F102" t="s">
        <v>6</v>
      </c>
      <c r="G102" t="s">
        <v>11946</v>
      </c>
      <c r="H102" t="s">
        <v>11947</v>
      </c>
      <c r="I102">
        <v>2012</v>
      </c>
      <c r="J102" t="s">
        <v>6</v>
      </c>
      <c r="K102" t="s">
        <v>6</v>
      </c>
      <c r="L102" t="s">
        <v>6</v>
      </c>
    </row>
    <row r="103" spans="1:12" x14ac:dyDescent="0.35">
      <c r="A103" t="s">
        <v>12367</v>
      </c>
      <c r="B103" t="s">
        <v>12368</v>
      </c>
      <c r="C103" t="s">
        <v>6</v>
      </c>
      <c r="D103" t="s">
        <v>12369</v>
      </c>
      <c r="E103">
        <v>7</v>
      </c>
      <c r="F103" t="s">
        <v>6</v>
      </c>
      <c r="G103" t="s">
        <v>6</v>
      </c>
      <c r="H103" t="s">
        <v>6</v>
      </c>
      <c r="J103" t="s">
        <v>6</v>
      </c>
      <c r="K103" t="s">
        <v>6</v>
      </c>
      <c r="L103" t="s">
        <v>6</v>
      </c>
    </row>
    <row r="104" spans="1:12" x14ac:dyDescent="0.35">
      <c r="A104" t="s">
        <v>12370</v>
      </c>
      <c r="B104" t="s">
        <v>12371</v>
      </c>
      <c r="C104" t="s">
        <v>6</v>
      </c>
      <c r="D104" t="s">
        <v>12372</v>
      </c>
      <c r="E104">
        <v>7</v>
      </c>
      <c r="F104" t="s">
        <v>6</v>
      </c>
      <c r="G104" t="s">
        <v>12373</v>
      </c>
      <c r="H104" t="s">
        <v>12374</v>
      </c>
      <c r="I104">
        <v>2015</v>
      </c>
      <c r="J104" t="s">
        <v>6</v>
      </c>
      <c r="K104" t="s">
        <v>6</v>
      </c>
      <c r="L104" t="s">
        <v>6</v>
      </c>
    </row>
    <row r="105" spans="1:12" x14ac:dyDescent="0.35">
      <c r="A105" t="s">
        <v>6794</v>
      </c>
      <c r="B105" t="s">
        <v>12375</v>
      </c>
      <c r="C105" t="s">
        <v>6</v>
      </c>
      <c r="D105" t="s">
        <v>12376</v>
      </c>
      <c r="E105">
        <v>7</v>
      </c>
      <c r="F105" t="s">
        <v>6</v>
      </c>
      <c r="G105" t="s">
        <v>144</v>
      </c>
      <c r="H105" t="s">
        <v>12377</v>
      </c>
      <c r="I105">
        <v>2015</v>
      </c>
      <c r="J105" t="s">
        <v>6</v>
      </c>
      <c r="K105" t="s">
        <v>6</v>
      </c>
      <c r="L105" t="s">
        <v>6</v>
      </c>
    </row>
    <row r="106" spans="1:12" x14ac:dyDescent="0.35">
      <c r="A106" t="s">
        <v>12378</v>
      </c>
      <c r="B106" t="s">
        <v>12379</v>
      </c>
      <c r="C106" t="s">
        <v>6</v>
      </c>
      <c r="D106" t="s">
        <v>12380</v>
      </c>
      <c r="E106">
        <v>7</v>
      </c>
      <c r="F106" t="s">
        <v>6</v>
      </c>
      <c r="G106" t="s">
        <v>12381</v>
      </c>
      <c r="H106" t="s">
        <v>12382</v>
      </c>
      <c r="I106">
        <v>2014</v>
      </c>
      <c r="J106" t="s">
        <v>6</v>
      </c>
      <c r="K106" t="s">
        <v>6</v>
      </c>
      <c r="L106" t="s">
        <v>6</v>
      </c>
    </row>
    <row r="107" spans="1:12" x14ac:dyDescent="0.35">
      <c r="A107" t="s">
        <v>12383</v>
      </c>
      <c r="B107" t="s">
        <v>12384</v>
      </c>
      <c r="C107" t="s">
        <v>6</v>
      </c>
      <c r="D107" t="s">
        <v>12385</v>
      </c>
      <c r="E107">
        <v>7</v>
      </c>
      <c r="F107" t="s">
        <v>6</v>
      </c>
      <c r="G107" t="s">
        <v>12386</v>
      </c>
      <c r="H107" t="s">
        <v>12387</v>
      </c>
      <c r="I107">
        <v>2014</v>
      </c>
      <c r="J107" t="s">
        <v>6</v>
      </c>
      <c r="K107" t="s">
        <v>6</v>
      </c>
      <c r="L107" t="s">
        <v>6</v>
      </c>
    </row>
    <row r="108" spans="1:12" x14ac:dyDescent="0.35">
      <c r="A108" t="s">
        <v>12388</v>
      </c>
      <c r="B108" t="s">
        <v>12389</v>
      </c>
      <c r="C108" t="s">
        <v>6</v>
      </c>
      <c r="D108" t="s">
        <v>12390</v>
      </c>
      <c r="E108">
        <v>7</v>
      </c>
      <c r="F108" t="s">
        <v>6</v>
      </c>
      <c r="G108" t="s">
        <v>12391</v>
      </c>
      <c r="H108" t="s">
        <v>12392</v>
      </c>
      <c r="I108">
        <v>2018</v>
      </c>
      <c r="J108" t="s">
        <v>6</v>
      </c>
      <c r="K108" t="s">
        <v>6</v>
      </c>
      <c r="L108" t="s">
        <v>6</v>
      </c>
    </row>
    <row r="109" spans="1:12" x14ac:dyDescent="0.35">
      <c r="A109" t="s">
        <v>12393</v>
      </c>
      <c r="B109" t="s">
        <v>12394</v>
      </c>
      <c r="C109" t="s">
        <v>6</v>
      </c>
      <c r="D109" t="s">
        <v>12395</v>
      </c>
      <c r="E109">
        <v>7</v>
      </c>
      <c r="F109" t="s">
        <v>6</v>
      </c>
      <c r="G109" t="s">
        <v>12396</v>
      </c>
      <c r="H109" t="s">
        <v>12397</v>
      </c>
      <c r="I109">
        <v>2011</v>
      </c>
      <c r="J109" t="s">
        <v>6</v>
      </c>
      <c r="K109" t="s">
        <v>6</v>
      </c>
      <c r="L109" t="s">
        <v>6</v>
      </c>
    </row>
    <row r="110" spans="1:12" x14ac:dyDescent="0.35">
      <c r="A110" t="s">
        <v>12398</v>
      </c>
      <c r="B110" t="s">
        <v>12399</v>
      </c>
      <c r="C110" t="s">
        <v>6</v>
      </c>
      <c r="D110" t="s">
        <v>12400</v>
      </c>
      <c r="E110">
        <v>7</v>
      </c>
      <c r="F110" t="s">
        <v>6</v>
      </c>
      <c r="G110" t="s">
        <v>11814</v>
      </c>
      <c r="H110" t="s">
        <v>12401</v>
      </c>
      <c r="I110">
        <v>2014</v>
      </c>
      <c r="J110" t="s">
        <v>6</v>
      </c>
      <c r="K110" t="s">
        <v>6</v>
      </c>
      <c r="L110" t="s">
        <v>6</v>
      </c>
    </row>
    <row r="111" spans="1:12" x14ac:dyDescent="0.35">
      <c r="A111" t="s">
        <v>2671</v>
      </c>
      <c r="B111" t="s">
        <v>12402</v>
      </c>
      <c r="C111" t="s">
        <v>6</v>
      </c>
      <c r="D111" t="s">
        <v>12403</v>
      </c>
      <c r="E111">
        <v>7</v>
      </c>
      <c r="F111" t="s">
        <v>6</v>
      </c>
      <c r="G111" t="s">
        <v>12404</v>
      </c>
      <c r="H111" t="s">
        <v>11973</v>
      </c>
      <c r="I111">
        <v>2019</v>
      </c>
      <c r="J111" t="s">
        <v>6</v>
      </c>
      <c r="K111" t="s">
        <v>6</v>
      </c>
      <c r="L111" t="s">
        <v>6</v>
      </c>
    </row>
    <row r="112" spans="1:12" x14ac:dyDescent="0.35">
      <c r="A112" t="s">
        <v>12405</v>
      </c>
      <c r="B112" t="s">
        <v>12406</v>
      </c>
      <c r="C112" t="s">
        <v>6</v>
      </c>
      <c r="D112" t="s">
        <v>12407</v>
      </c>
      <c r="E112">
        <v>7</v>
      </c>
      <c r="F112" t="s">
        <v>6</v>
      </c>
      <c r="G112" t="s">
        <v>12408</v>
      </c>
      <c r="H112" t="s">
        <v>12409</v>
      </c>
      <c r="I112">
        <v>2018</v>
      </c>
      <c r="J112" t="s">
        <v>6</v>
      </c>
      <c r="K112" t="s">
        <v>6</v>
      </c>
      <c r="L112" t="s">
        <v>6</v>
      </c>
    </row>
    <row r="113" spans="1:12" x14ac:dyDescent="0.35">
      <c r="A113" t="s">
        <v>12410</v>
      </c>
      <c r="B113" t="s">
        <v>12411</v>
      </c>
      <c r="C113" t="s">
        <v>6</v>
      </c>
      <c r="D113" t="s">
        <v>12412</v>
      </c>
      <c r="E113">
        <v>7</v>
      </c>
      <c r="F113" t="s">
        <v>6</v>
      </c>
      <c r="G113" t="s">
        <v>12413</v>
      </c>
      <c r="H113" t="s">
        <v>12414</v>
      </c>
      <c r="I113">
        <v>2014</v>
      </c>
      <c r="J113" t="s">
        <v>6</v>
      </c>
      <c r="K113" t="s">
        <v>6</v>
      </c>
      <c r="L113" t="s">
        <v>6</v>
      </c>
    </row>
    <row r="114" spans="1:12" x14ac:dyDescent="0.35">
      <c r="A114" t="s">
        <v>12415</v>
      </c>
      <c r="B114" t="s">
        <v>12416</v>
      </c>
      <c r="C114" t="s">
        <v>6</v>
      </c>
      <c r="D114" t="s">
        <v>12417</v>
      </c>
      <c r="E114">
        <v>7</v>
      </c>
      <c r="F114" t="s">
        <v>6</v>
      </c>
      <c r="G114" t="s">
        <v>12418</v>
      </c>
      <c r="H114" t="s">
        <v>12093</v>
      </c>
      <c r="I114">
        <v>2016</v>
      </c>
      <c r="J114" t="s">
        <v>6</v>
      </c>
      <c r="K114" t="s">
        <v>6</v>
      </c>
      <c r="L114" t="s">
        <v>6</v>
      </c>
    </row>
    <row r="115" spans="1:12" x14ac:dyDescent="0.35">
      <c r="A115" t="s">
        <v>11415</v>
      </c>
      <c r="B115" t="s">
        <v>12419</v>
      </c>
      <c r="C115" t="s">
        <v>6</v>
      </c>
      <c r="D115" t="s">
        <v>12420</v>
      </c>
      <c r="E115">
        <v>7</v>
      </c>
      <c r="F115" t="s">
        <v>6</v>
      </c>
      <c r="G115" t="s">
        <v>12421</v>
      </c>
      <c r="H115" t="s">
        <v>12278</v>
      </c>
      <c r="I115">
        <v>2020</v>
      </c>
      <c r="J115" t="s">
        <v>6</v>
      </c>
      <c r="K115" t="s">
        <v>6</v>
      </c>
      <c r="L115" t="s">
        <v>6</v>
      </c>
    </row>
    <row r="116" spans="1:12" x14ac:dyDescent="0.35">
      <c r="A116" t="s">
        <v>12422</v>
      </c>
      <c r="B116" t="s">
        <v>12423</v>
      </c>
      <c r="C116" t="s">
        <v>6</v>
      </c>
      <c r="D116" t="s">
        <v>12424</v>
      </c>
      <c r="E116">
        <v>7</v>
      </c>
      <c r="F116" t="s">
        <v>6</v>
      </c>
      <c r="G116" t="s">
        <v>12272</v>
      </c>
      <c r="H116" t="s">
        <v>12425</v>
      </c>
      <c r="I116">
        <v>2019</v>
      </c>
      <c r="J116" t="s">
        <v>6</v>
      </c>
      <c r="K116" t="s">
        <v>6</v>
      </c>
      <c r="L116" t="s">
        <v>6</v>
      </c>
    </row>
    <row r="117" spans="1:12" x14ac:dyDescent="0.35">
      <c r="A117" t="s">
        <v>12426</v>
      </c>
      <c r="B117" t="s">
        <v>12427</v>
      </c>
      <c r="C117" t="s">
        <v>6</v>
      </c>
      <c r="D117" t="s">
        <v>12428</v>
      </c>
      <c r="E117">
        <v>7</v>
      </c>
      <c r="F117" t="s">
        <v>6</v>
      </c>
      <c r="G117" t="s">
        <v>12282</v>
      </c>
      <c r="H117" t="s">
        <v>12429</v>
      </c>
      <c r="I117">
        <v>2020</v>
      </c>
      <c r="J117" t="s">
        <v>6</v>
      </c>
      <c r="K117" t="s">
        <v>6</v>
      </c>
      <c r="L117" t="s">
        <v>6</v>
      </c>
    </row>
    <row r="118" spans="1:12" x14ac:dyDescent="0.35">
      <c r="A118" t="s">
        <v>12430</v>
      </c>
      <c r="B118" t="s">
        <v>12431</v>
      </c>
      <c r="C118" t="s">
        <v>6</v>
      </c>
      <c r="D118" t="s">
        <v>12432</v>
      </c>
      <c r="E118">
        <v>7</v>
      </c>
      <c r="F118" t="s">
        <v>6</v>
      </c>
      <c r="G118" t="s">
        <v>12433</v>
      </c>
      <c r="H118" t="s">
        <v>12434</v>
      </c>
      <c r="I118">
        <v>2021</v>
      </c>
      <c r="J118" t="s">
        <v>6</v>
      </c>
      <c r="K118" t="s">
        <v>6</v>
      </c>
      <c r="L118" t="s">
        <v>6</v>
      </c>
    </row>
    <row r="119" spans="1:12" x14ac:dyDescent="0.35">
      <c r="A119" t="s">
        <v>6581</v>
      </c>
      <c r="B119" t="s">
        <v>12435</v>
      </c>
      <c r="C119" t="s">
        <v>6</v>
      </c>
      <c r="D119" t="s">
        <v>12436</v>
      </c>
      <c r="E119">
        <v>7</v>
      </c>
      <c r="F119" t="s">
        <v>6</v>
      </c>
      <c r="G119" t="s">
        <v>12333</v>
      </c>
      <c r="H119" t="s">
        <v>12334</v>
      </c>
      <c r="I119">
        <v>2015</v>
      </c>
      <c r="J119" t="s">
        <v>6</v>
      </c>
      <c r="K119" t="s">
        <v>6</v>
      </c>
      <c r="L119" t="s">
        <v>6</v>
      </c>
    </row>
    <row r="120" spans="1:12" x14ac:dyDescent="0.35">
      <c r="A120" t="s">
        <v>12437</v>
      </c>
      <c r="B120" t="s">
        <v>12438</v>
      </c>
      <c r="C120" t="s">
        <v>6</v>
      </c>
      <c r="D120" t="s">
        <v>12439</v>
      </c>
      <c r="E120">
        <v>7</v>
      </c>
      <c r="F120" t="s">
        <v>6</v>
      </c>
      <c r="G120" t="s">
        <v>12440</v>
      </c>
      <c r="H120" t="s">
        <v>11973</v>
      </c>
      <c r="I120">
        <v>2017</v>
      </c>
      <c r="J120" t="s">
        <v>6</v>
      </c>
      <c r="K120" t="s">
        <v>6</v>
      </c>
      <c r="L120" t="s">
        <v>6</v>
      </c>
    </row>
    <row r="121" spans="1:12" x14ac:dyDescent="0.35">
      <c r="A121" t="s">
        <v>12441</v>
      </c>
      <c r="B121" t="s">
        <v>12442</v>
      </c>
      <c r="C121" t="s">
        <v>6</v>
      </c>
      <c r="D121" t="s">
        <v>12443</v>
      </c>
      <c r="E121">
        <v>7</v>
      </c>
      <c r="F121" t="s">
        <v>6</v>
      </c>
      <c r="G121" t="s">
        <v>12444</v>
      </c>
      <c r="H121" t="s">
        <v>12445</v>
      </c>
      <c r="I121">
        <v>2017</v>
      </c>
      <c r="J121" t="s">
        <v>6</v>
      </c>
      <c r="K121" t="s">
        <v>6</v>
      </c>
      <c r="L121" t="s">
        <v>6</v>
      </c>
    </row>
    <row r="122" spans="1:12" x14ac:dyDescent="0.35">
      <c r="A122" t="s">
        <v>12446</v>
      </c>
      <c r="B122" t="s">
        <v>12447</v>
      </c>
      <c r="C122" t="s">
        <v>6</v>
      </c>
      <c r="D122" t="s">
        <v>12448</v>
      </c>
      <c r="E122">
        <v>7</v>
      </c>
      <c r="F122" t="s">
        <v>6</v>
      </c>
      <c r="G122" t="s">
        <v>5409</v>
      </c>
      <c r="H122" t="s">
        <v>12449</v>
      </c>
      <c r="I122">
        <v>2016</v>
      </c>
      <c r="J122" t="s">
        <v>6</v>
      </c>
      <c r="K122" t="s">
        <v>6</v>
      </c>
      <c r="L122" t="s">
        <v>6</v>
      </c>
    </row>
    <row r="123" spans="1:12" x14ac:dyDescent="0.35">
      <c r="A123" t="s">
        <v>12450</v>
      </c>
      <c r="B123" t="s">
        <v>12451</v>
      </c>
      <c r="C123" t="s">
        <v>6</v>
      </c>
      <c r="D123" t="s">
        <v>12452</v>
      </c>
      <c r="E123">
        <v>7</v>
      </c>
      <c r="F123" t="s">
        <v>6</v>
      </c>
      <c r="G123" t="s">
        <v>12453</v>
      </c>
      <c r="H123" t="s">
        <v>12454</v>
      </c>
      <c r="I123">
        <v>2009</v>
      </c>
      <c r="J123" t="s">
        <v>6</v>
      </c>
      <c r="K123" t="s">
        <v>6</v>
      </c>
      <c r="L123" t="s">
        <v>6</v>
      </c>
    </row>
    <row r="124" spans="1:12" x14ac:dyDescent="0.35">
      <c r="A124" t="s">
        <v>12455</v>
      </c>
      <c r="B124" t="s">
        <v>12456</v>
      </c>
      <c r="C124" t="s">
        <v>6</v>
      </c>
      <c r="D124" t="s">
        <v>12457</v>
      </c>
      <c r="E124">
        <v>7</v>
      </c>
      <c r="F124" t="s">
        <v>6</v>
      </c>
      <c r="G124" t="s">
        <v>12458</v>
      </c>
      <c r="H124" t="s">
        <v>12459</v>
      </c>
      <c r="I124">
        <v>2012</v>
      </c>
      <c r="J124" t="s">
        <v>6</v>
      </c>
      <c r="K124" t="s">
        <v>6</v>
      </c>
      <c r="L124" t="s">
        <v>6</v>
      </c>
    </row>
    <row r="125" spans="1:12" x14ac:dyDescent="0.35">
      <c r="A125" t="s">
        <v>12460</v>
      </c>
      <c r="B125" t="s">
        <v>12461</v>
      </c>
      <c r="C125" t="s">
        <v>6</v>
      </c>
      <c r="D125" t="s">
        <v>12462</v>
      </c>
      <c r="E125">
        <v>7</v>
      </c>
      <c r="F125" t="s">
        <v>6</v>
      </c>
      <c r="G125" t="s">
        <v>12463</v>
      </c>
      <c r="H125" t="s">
        <v>12464</v>
      </c>
      <c r="I125">
        <v>2020</v>
      </c>
      <c r="J125" t="s">
        <v>6</v>
      </c>
      <c r="K125" t="s">
        <v>6</v>
      </c>
      <c r="L125" t="s">
        <v>6</v>
      </c>
    </row>
    <row r="126" spans="1:12" x14ac:dyDescent="0.35">
      <c r="A126" t="s">
        <v>12465</v>
      </c>
      <c r="B126" t="s">
        <v>12466</v>
      </c>
      <c r="C126" t="s">
        <v>6</v>
      </c>
      <c r="D126" t="s">
        <v>12467</v>
      </c>
      <c r="E126">
        <v>7</v>
      </c>
      <c r="F126" t="s">
        <v>6</v>
      </c>
      <c r="G126" t="s">
        <v>12468</v>
      </c>
      <c r="H126" t="s">
        <v>12469</v>
      </c>
      <c r="I126">
        <v>2014</v>
      </c>
      <c r="J126" t="s">
        <v>6</v>
      </c>
      <c r="K126" t="s">
        <v>6</v>
      </c>
      <c r="L126" t="s">
        <v>6</v>
      </c>
    </row>
    <row r="127" spans="1:12" x14ac:dyDescent="0.35">
      <c r="A127" t="s">
        <v>12470</v>
      </c>
      <c r="B127" t="s">
        <v>12471</v>
      </c>
      <c r="C127" t="s">
        <v>6</v>
      </c>
      <c r="D127" t="s">
        <v>12472</v>
      </c>
      <c r="E127">
        <v>7</v>
      </c>
      <c r="F127" t="s">
        <v>6</v>
      </c>
      <c r="G127" t="s">
        <v>12473</v>
      </c>
      <c r="H127" t="s">
        <v>12474</v>
      </c>
      <c r="I127">
        <v>2009</v>
      </c>
      <c r="J127" t="s">
        <v>6</v>
      </c>
      <c r="K127" t="s">
        <v>6</v>
      </c>
      <c r="L127" t="s">
        <v>6</v>
      </c>
    </row>
    <row r="128" spans="1:12" x14ac:dyDescent="0.35">
      <c r="A128" t="s">
        <v>869</v>
      </c>
      <c r="B128" t="s">
        <v>12475</v>
      </c>
      <c r="C128" t="s">
        <v>6</v>
      </c>
      <c r="D128" t="s">
        <v>12476</v>
      </c>
      <c r="E128">
        <v>7</v>
      </c>
      <c r="F128" t="s">
        <v>6</v>
      </c>
      <c r="G128" t="s">
        <v>144</v>
      </c>
      <c r="H128" t="s">
        <v>12477</v>
      </c>
      <c r="I128">
        <v>2016</v>
      </c>
      <c r="J128" t="s">
        <v>6</v>
      </c>
      <c r="K128" t="s">
        <v>6</v>
      </c>
      <c r="L128" t="s">
        <v>6</v>
      </c>
    </row>
    <row r="129" spans="1:12" x14ac:dyDescent="0.35">
      <c r="A129" t="s">
        <v>12478</v>
      </c>
      <c r="B129" t="s">
        <v>12479</v>
      </c>
      <c r="C129" t="s">
        <v>6</v>
      </c>
      <c r="D129" t="s">
        <v>12480</v>
      </c>
      <c r="E129">
        <v>7</v>
      </c>
      <c r="F129" t="s">
        <v>6</v>
      </c>
      <c r="G129" t="s">
        <v>12481</v>
      </c>
      <c r="H129" t="s">
        <v>12482</v>
      </c>
      <c r="I129">
        <v>2011</v>
      </c>
      <c r="J129" t="s">
        <v>6</v>
      </c>
      <c r="K129" t="s">
        <v>6</v>
      </c>
      <c r="L129" t="s">
        <v>6</v>
      </c>
    </row>
    <row r="130" spans="1:12" x14ac:dyDescent="0.35">
      <c r="A130" t="s">
        <v>12483</v>
      </c>
      <c r="B130" t="s">
        <v>12484</v>
      </c>
      <c r="C130" t="s">
        <v>6</v>
      </c>
      <c r="D130" t="s">
        <v>12485</v>
      </c>
      <c r="E130">
        <v>7</v>
      </c>
      <c r="F130" t="s">
        <v>6</v>
      </c>
      <c r="G130" t="s">
        <v>12486</v>
      </c>
      <c r="H130" t="s">
        <v>12487</v>
      </c>
      <c r="I130">
        <v>2015</v>
      </c>
      <c r="J130" t="s">
        <v>6</v>
      </c>
      <c r="K130" t="s">
        <v>6</v>
      </c>
      <c r="L130" t="s">
        <v>6</v>
      </c>
    </row>
    <row r="131" spans="1:12" x14ac:dyDescent="0.35">
      <c r="A131" t="s">
        <v>9140</v>
      </c>
      <c r="B131" t="s">
        <v>12488</v>
      </c>
      <c r="C131" t="s">
        <v>6</v>
      </c>
      <c r="D131" t="s">
        <v>12489</v>
      </c>
      <c r="E131">
        <v>7</v>
      </c>
      <c r="F131" t="s">
        <v>6</v>
      </c>
      <c r="G131" t="s">
        <v>9144</v>
      </c>
      <c r="H131" t="s">
        <v>12490</v>
      </c>
      <c r="I131">
        <v>2011</v>
      </c>
      <c r="J131" t="s">
        <v>6</v>
      </c>
      <c r="K131" t="s">
        <v>6</v>
      </c>
      <c r="L131" t="s">
        <v>6</v>
      </c>
    </row>
    <row r="132" spans="1:12" x14ac:dyDescent="0.35">
      <c r="A132" t="s">
        <v>12491</v>
      </c>
      <c r="B132" t="s">
        <v>12492</v>
      </c>
      <c r="C132" t="s">
        <v>6</v>
      </c>
      <c r="D132" t="s">
        <v>12493</v>
      </c>
      <c r="E132">
        <v>7</v>
      </c>
      <c r="F132" t="s">
        <v>6</v>
      </c>
      <c r="G132" t="s">
        <v>4382</v>
      </c>
      <c r="H132" t="s">
        <v>12494</v>
      </c>
      <c r="I132">
        <v>2015</v>
      </c>
      <c r="J132" t="s">
        <v>6</v>
      </c>
      <c r="K132" t="s">
        <v>6</v>
      </c>
      <c r="L132" t="s">
        <v>6</v>
      </c>
    </row>
    <row r="133" spans="1:12" x14ac:dyDescent="0.35">
      <c r="A133" t="s">
        <v>12495</v>
      </c>
      <c r="B133" t="s">
        <v>12496</v>
      </c>
      <c r="C133" t="s">
        <v>6</v>
      </c>
      <c r="D133" t="s">
        <v>12497</v>
      </c>
      <c r="E133">
        <v>7</v>
      </c>
      <c r="F133" t="s">
        <v>6</v>
      </c>
      <c r="G133" t="s">
        <v>12498</v>
      </c>
      <c r="H133" t="s">
        <v>12499</v>
      </c>
      <c r="I133">
        <v>2019</v>
      </c>
      <c r="J133" t="s">
        <v>6</v>
      </c>
      <c r="K133" t="s">
        <v>6</v>
      </c>
      <c r="L133" t="s">
        <v>6</v>
      </c>
    </row>
    <row r="134" spans="1:12" x14ac:dyDescent="0.35">
      <c r="A134" t="s">
        <v>12500</v>
      </c>
      <c r="B134" t="s">
        <v>12501</v>
      </c>
      <c r="C134" t="s">
        <v>6</v>
      </c>
      <c r="D134" t="s">
        <v>12502</v>
      </c>
      <c r="E134">
        <v>7</v>
      </c>
      <c r="F134" t="s">
        <v>6</v>
      </c>
      <c r="G134" t="s">
        <v>12503</v>
      </c>
      <c r="H134" t="s">
        <v>11973</v>
      </c>
      <c r="I134">
        <v>2016</v>
      </c>
      <c r="J134" t="s">
        <v>6</v>
      </c>
      <c r="K134" t="s">
        <v>6</v>
      </c>
      <c r="L134" t="s">
        <v>6</v>
      </c>
    </row>
    <row r="135" spans="1:12" x14ac:dyDescent="0.35">
      <c r="A135" t="s">
        <v>12504</v>
      </c>
      <c r="B135" t="s">
        <v>12505</v>
      </c>
      <c r="C135" t="s">
        <v>6</v>
      </c>
      <c r="D135" t="s">
        <v>12506</v>
      </c>
      <c r="E135">
        <v>7</v>
      </c>
      <c r="F135" t="s">
        <v>6</v>
      </c>
      <c r="G135" t="s">
        <v>12061</v>
      </c>
      <c r="H135" t="s">
        <v>12507</v>
      </c>
      <c r="I135">
        <v>2019</v>
      </c>
      <c r="J135" t="s">
        <v>6</v>
      </c>
      <c r="K135" t="s">
        <v>6</v>
      </c>
      <c r="L135" t="s">
        <v>6</v>
      </c>
    </row>
    <row r="136" spans="1:12" x14ac:dyDescent="0.35">
      <c r="A136" t="s">
        <v>12508</v>
      </c>
      <c r="B136" t="s">
        <v>12509</v>
      </c>
      <c r="C136" t="s">
        <v>6</v>
      </c>
      <c r="D136" t="s">
        <v>12510</v>
      </c>
      <c r="E136">
        <v>7</v>
      </c>
      <c r="F136" t="s">
        <v>6</v>
      </c>
      <c r="G136" t="s">
        <v>12511</v>
      </c>
      <c r="H136" t="s">
        <v>12512</v>
      </c>
      <c r="I136">
        <v>2015</v>
      </c>
      <c r="J136" t="s">
        <v>6</v>
      </c>
      <c r="K136" t="s">
        <v>6</v>
      </c>
      <c r="L136" t="s">
        <v>6</v>
      </c>
    </row>
    <row r="137" spans="1:12" x14ac:dyDescent="0.35">
      <c r="A137" t="s">
        <v>12513</v>
      </c>
      <c r="B137" t="s">
        <v>1850</v>
      </c>
      <c r="C137" t="s">
        <v>6</v>
      </c>
      <c r="D137" t="s">
        <v>12514</v>
      </c>
      <c r="E137">
        <v>7</v>
      </c>
      <c r="F137" t="s">
        <v>6</v>
      </c>
      <c r="G137" t="s">
        <v>1853</v>
      </c>
      <c r="H137" t="s">
        <v>12515</v>
      </c>
      <c r="I137">
        <v>2017</v>
      </c>
      <c r="J137" t="s">
        <v>6</v>
      </c>
      <c r="K137" t="s">
        <v>6</v>
      </c>
      <c r="L137" t="s">
        <v>6</v>
      </c>
    </row>
    <row r="138" spans="1:12" x14ac:dyDescent="0.35">
      <c r="A138" t="s">
        <v>12516</v>
      </c>
      <c r="B138" t="s">
        <v>12517</v>
      </c>
      <c r="C138" t="s">
        <v>6</v>
      </c>
      <c r="D138" t="s">
        <v>12518</v>
      </c>
      <c r="E138">
        <v>7</v>
      </c>
      <c r="F138" t="s">
        <v>6</v>
      </c>
      <c r="G138" t="s">
        <v>556</v>
      </c>
      <c r="H138" t="s">
        <v>12519</v>
      </c>
      <c r="I138">
        <v>2017</v>
      </c>
      <c r="J138" t="s">
        <v>6</v>
      </c>
      <c r="K138" t="s">
        <v>6</v>
      </c>
      <c r="L138" t="s">
        <v>6</v>
      </c>
    </row>
    <row r="139" spans="1:12" x14ac:dyDescent="0.35">
      <c r="A139" t="s">
        <v>12520</v>
      </c>
      <c r="B139" t="s">
        <v>12521</v>
      </c>
      <c r="C139" t="s">
        <v>6</v>
      </c>
      <c r="D139" t="s">
        <v>12522</v>
      </c>
      <c r="E139">
        <v>7</v>
      </c>
      <c r="F139" t="s">
        <v>6</v>
      </c>
      <c r="G139" t="s">
        <v>12523</v>
      </c>
      <c r="H139" t="s">
        <v>12524</v>
      </c>
      <c r="I139">
        <v>2011</v>
      </c>
      <c r="J139" t="s">
        <v>6</v>
      </c>
      <c r="K139" t="s">
        <v>6</v>
      </c>
      <c r="L139" t="s">
        <v>6</v>
      </c>
    </row>
    <row r="140" spans="1:12" x14ac:dyDescent="0.35">
      <c r="A140" t="s">
        <v>12525</v>
      </c>
      <c r="B140" t="s">
        <v>12526</v>
      </c>
      <c r="C140" t="s">
        <v>6</v>
      </c>
      <c r="D140" t="s">
        <v>12527</v>
      </c>
      <c r="E140">
        <v>7</v>
      </c>
      <c r="F140" t="s">
        <v>6</v>
      </c>
      <c r="G140" t="s">
        <v>12528</v>
      </c>
      <c r="H140" t="s">
        <v>12529</v>
      </c>
      <c r="I140">
        <v>2017</v>
      </c>
      <c r="J140" t="s">
        <v>6</v>
      </c>
      <c r="K140" t="s">
        <v>6</v>
      </c>
      <c r="L140" t="s">
        <v>6</v>
      </c>
    </row>
    <row r="141" spans="1:12" x14ac:dyDescent="0.35">
      <c r="A141" t="s">
        <v>12530</v>
      </c>
      <c r="B141" t="s">
        <v>12531</v>
      </c>
      <c r="C141" t="s">
        <v>6</v>
      </c>
      <c r="D141" t="s">
        <v>12532</v>
      </c>
      <c r="E141">
        <v>7</v>
      </c>
      <c r="F141" t="s">
        <v>6</v>
      </c>
      <c r="G141" t="s">
        <v>12533</v>
      </c>
      <c r="H141" t="s">
        <v>12534</v>
      </c>
      <c r="I141">
        <v>2019</v>
      </c>
      <c r="J141" t="s">
        <v>6</v>
      </c>
      <c r="K141" t="s">
        <v>6</v>
      </c>
      <c r="L141" t="s">
        <v>6</v>
      </c>
    </row>
    <row r="142" spans="1:12" x14ac:dyDescent="0.35">
      <c r="A142" t="s">
        <v>12535</v>
      </c>
      <c r="B142" t="s">
        <v>12536</v>
      </c>
      <c r="C142" t="s">
        <v>6</v>
      </c>
      <c r="D142" t="s">
        <v>12537</v>
      </c>
      <c r="E142">
        <v>7</v>
      </c>
      <c r="F142" t="s">
        <v>6</v>
      </c>
      <c r="G142" t="s">
        <v>12538</v>
      </c>
      <c r="H142" t="s">
        <v>12539</v>
      </c>
      <c r="I142">
        <v>2020</v>
      </c>
      <c r="J142" t="s">
        <v>6</v>
      </c>
      <c r="K142" t="s">
        <v>6</v>
      </c>
      <c r="L142" t="s">
        <v>6</v>
      </c>
    </row>
    <row r="143" spans="1:12" x14ac:dyDescent="0.35">
      <c r="A143" t="s">
        <v>12540</v>
      </c>
      <c r="B143" t="s">
        <v>12541</v>
      </c>
      <c r="C143" t="s">
        <v>6</v>
      </c>
      <c r="D143" t="s">
        <v>11987</v>
      </c>
      <c r="E143">
        <v>7</v>
      </c>
      <c r="F143" t="s">
        <v>6</v>
      </c>
      <c r="G143" t="s">
        <v>12542</v>
      </c>
      <c r="H143" t="s">
        <v>12543</v>
      </c>
      <c r="I143">
        <v>2011</v>
      </c>
      <c r="J143" t="s">
        <v>6</v>
      </c>
      <c r="K143" t="s">
        <v>6</v>
      </c>
      <c r="L143" t="s">
        <v>6</v>
      </c>
    </row>
    <row r="144" spans="1:12" x14ac:dyDescent="0.35">
      <c r="A144" t="s">
        <v>12544</v>
      </c>
      <c r="B144" t="s">
        <v>12545</v>
      </c>
      <c r="C144" t="s">
        <v>6</v>
      </c>
      <c r="D144" t="s">
        <v>12546</v>
      </c>
      <c r="E144">
        <v>7</v>
      </c>
      <c r="F144" t="s">
        <v>6</v>
      </c>
      <c r="G144" t="s">
        <v>12547</v>
      </c>
      <c r="H144" t="s">
        <v>12548</v>
      </c>
      <c r="I144">
        <v>2018</v>
      </c>
      <c r="J144" t="s">
        <v>6</v>
      </c>
      <c r="K144" t="s">
        <v>6</v>
      </c>
      <c r="L144" t="s">
        <v>6</v>
      </c>
    </row>
    <row r="145" spans="1:12" x14ac:dyDescent="0.35">
      <c r="A145" t="s">
        <v>12549</v>
      </c>
      <c r="B145" t="s">
        <v>12550</v>
      </c>
      <c r="C145" t="s">
        <v>6</v>
      </c>
      <c r="D145" t="s">
        <v>12551</v>
      </c>
      <c r="E145">
        <v>7</v>
      </c>
      <c r="F145" t="s">
        <v>6</v>
      </c>
      <c r="G145" t="s">
        <v>12552</v>
      </c>
      <c r="H145" t="s">
        <v>12553</v>
      </c>
      <c r="I145">
        <v>2011</v>
      </c>
      <c r="J145" t="s">
        <v>6</v>
      </c>
      <c r="K145" t="s">
        <v>6</v>
      </c>
      <c r="L145" t="s">
        <v>6</v>
      </c>
    </row>
    <row r="146" spans="1:12" x14ac:dyDescent="0.35">
      <c r="A146" t="s">
        <v>12554</v>
      </c>
      <c r="B146" t="s">
        <v>12555</v>
      </c>
      <c r="C146" t="s">
        <v>6</v>
      </c>
      <c r="D146" t="s">
        <v>12556</v>
      </c>
      <c r="E146">
        <v>7</v>
      </c>
      <c r="F146" t="s">
        <v>6</v>
      </c>
      <c r="G146" t="s">
        <v>12557</v>
      </c>
      <c r="H146" t="s">
        <v>12558</v>
      </c>
      <c r="I146">
        <v>2017</v>
      </c>
      <c r="J146" t="s">
        <v>6</v>
      </c>
      <c r="K146" t="s">
        <v>6</v>
      </c>
      <c r="L146" t="s">
        <v>6</v>
      </c>
    </row>
    <row r="147" spans="1:12" x14ac:dyDescent="0.35">
      <c r="A147" t="s">
        <v>12559</v>
      </c>
      <c r="B147" t="s">
        <v>6</v>
      </c>
      <c r="C147" t="s">
        <v>6</v>
      </c>
      <c r="D147" t="s">
        <v>12560</v>
      </c>
      <c r="E147">
        <v>7</v>
      </c>
      <c r="F147" t="s">
        <v>6</v>
      </c>
      <c r="G147" t="s">
        <v>12282</v>
      </c>
      <c r="H147" t="s">
        <v>12561</v>
      </c>
      <c r="I147">
        <v>2009</v>
      </c>
      <c r="J147" t="s">
        <v>6</v>
      </c>
      <c r="K147" t="s">
        <v>6</v>
      </c>
      <c r="L147" t="s">
        <v>6</v>
      </c>
    </row>
    <row r="148" spans="1:12" x14ac:dyDescent="0.35">
      <c r="A148" t="s">
        <v>12562</v>
      </c>
      <c r="B148" t="s">
        <v>12563</v>
      </c>
      <c r="C148" t="s">
        <v>6</v>
      </c>
      <c r="D148" t="s">
        <v>12564</v>
      </c>
      <c r="E148">
        <v>7</v>
      </c>
      <c r="F148" t="s">
        <v>6</v>
      </c>
      <c r="G148" t="s">
        <v>12565</v>
      </c>
      <c r="H148" t="s">
        <v>12566</v>
      </c>
      <c r="I148">
        <v>2009</v>
      </c>
      <c r="J148" t="s">
        <v>6</v>
      </c>
      <c r="K148" t="s">
        <v>6</v>
      </c>
      <c r="L148" t="s">
        <v>6</v>
      </c>
    </row>
    <row r="149" spans="1:12" x14ac:dyDescent="0.35">
      <c r="A149" t="s">
        <v>12567</v>
      </c>
      <c r="B149" t="s">
        <v>12568</v>
      </c>
      <c r="C149" t="s">
        <v>6</v>
      </c>
      <c r="D149" t="s">
        <v>12569</v>
      </c>
      <c r="E149">
        <v>7</v>
      </c>
      <c r="F149" t="s">
        <v>6</v>
      </c>
      <c r="G149" t="s">
        <v>12272</v>
      </c>
      <c r="H149" t="s">
        <v>12570</v>
      </c>
      <c r="I149">
        <v>2019</v>
      </c>
      <c r="J149" t="s">
        <v>6</v>
      </c>
      <c r="K149" t="s">
        <v>6</v>
      </c>
      <c r="L149" t="s">
        <v>6</v>
      </c>
    </row>
    <row r="150" spans="1:12" x14ac:dyDescent="0.35">
      <c r="A150" t="s">
        <v>12571</v>
      </c>
      <c r="B150" t="s">
        <v>9713</v>
      </c>
      <c r="C150" t="s">
        <v>6</v>
      </c>
      <c r="D150" t="s">
        <v>12572</v>
      </c>
      <c r="E150">
        <v>7</v>
      </c>
      <c r="F150" t="s">
        <v>6</v>
      </c>
      <c r="G150" t="s">
        <v>12573</v>
      </c>
      <c r="H150" t="s">
        <v>12574</v>
      </c>
      <c r="I150">
        <v>2012</v>
      </c>
      <c r="J150" t="s">
        <v>6</v>
      </c>
      <c r="K150" t="s">
        <v>6</v>
      </c>
      <c r="L150" t="s">
        <v>6</v>
      </c>
    </row>
    <row r="151" spans="1:12" x14ac:dyDescent="0.35">
      <c r="A151" t="s">
        <v>12575</v>
      </c>
      <c r="B151" t="s">
        <v>12576</v>
      </c>
      <c r="C151" t="s">
        <v>6</v>
      </c>
      <c r="D151" t="s">
        <v>12577</v>
      </c>
      <c r="E151">
        <v>7</v>
      </c>
      <c r="F151" t="s">
        <v>6</v>
      </c>
      <c r="G151" t="s">
        <v>12578</v>
      </c>
      <c r="H151" t="s">
        <v>11973</v>
      </c>
      <c r="I151">
        <v>2013</v>
      </c>
      <c r="J151" t="s">
        <v>6</v>
      </c>
      <c r="K151" t="s">
        <v>6</v>
      </c>
      <c r="L151" t="s">
        <v>6</v>
      </c>
    </row>
    <row r="152" spans="1:12" x14ac:dyDescent="0.35">
      <c r="A152" t="s">
        <v>12579</v>
      </c>
      <c r="B152" t="s">
        <v>12580</v>
      </c>
      <c r="C152" t="s">
        <v>6</v>
      </c>
      <c r="D152" t="s">
        <v>12581</v>
      </c>
      <c r="E152">
        <v>7</v>
      </c>
      <c r="F152" t="s">
        <v>6</v>
      </c>
      <c r="G152" t="s">
        <v>12582</v>
      </c>
      <c r="H152" t="s">
        <v>12583</v>
      </c>
      <c r="I152">
        <v>2019</v>
      </c>
      <c r="J152" t="s">
        <v>6</v>
      </c>
      <c r="K152" t="s">
        <v>6</v>
      </c>
      <c r="L152" t="s">
        <v>6</v>
      </c>
    </row>
    <row r="153" spans="1:12" x14ac:dyDescent="0.35">
      <c r="A153" t="s">
        <v>12584</v>
      </c>
      <c r="B153" t="s">
        <v>12585</v>
      </c>
      <c r="C153" t="s">
        <v>6</v>
      </c>
      <c r="D153" t="s">
        <v>12586</v>
      </c>
      <c r="E153">
        <v>7</v>
      </c>
      <c r="F153" t="s">
        <v>6</v>
      </c>
      <c r="G153" t="s">
        <v>2175</v>
      </c>
      <c r="H153" t="s">
        <v>12587</v>
      </c>
      <c r="I153">
        <v>2014</v>
      </c>
      <c r="J153" t="s">
        <v>6</v>
      </c>
      <c r="K153" t="s">
        <v>6</v>
      </c>
      <c r="L153" t="s">
        <v>6</v>
      </c>
    </row>
    <row r="154" spans="1:12" x14ac:dyDescent="0.35">
      <c r="A154" t="s">
        <v>12588</v>
      </c>
      <c r="B154" t="s">
        <v>12589</v>
      </c>
      <c r="C154" t="s">
        <v>6</v>
      </c>
      <c r="D154" t="s">
        <v>12590</v>
      </c>
      <c r="E154">
        <v>7</v>
      </c>
      <c r="F154" t="s">
        <v>6</v>
      </c>
      <c r="G154" t="s">
        <v>12591</v>
      </c>
      <c r="H154" t="s">
        <v>12592</v>
      </c>
      <c r="I154">
        <v>2011</v>
      </c>
      <c r="J154" t="s">
        <v>6</v>
      </c>
      <c r="K154" t="s">
        <v>6</v>
      </c>
      <c r="L154" t="s">
        <v>6</v>
      </c>
    </row>
    <row r="155" spans="1:12" x14ac:dyDescent="0.35">
      <c r="A155" t="s">
        <v>8518</v>
      </c>
      <c r="B155" t="s">
        <v>12593</v>
      </c>
      <c r="C155" t="s">
        <v>6</v>
      </c>
      <c r="D155" t="s">
        <v>12594</v>
      </c>
      <c r="E155">
        <v>7</v>
      </c>
      <c r="F155" t="s">
        <v>6</v>
      </c>
      <c r="G155" t="s">
        <v>1386</v>
      </c>
      <c r="H155" t="s">
        <v>12595</v>
      </c>
      <c r="I155">
        <v>2021</v>
      </c>
      <c r="J155" t="s">
        <v>6</v>
      </c>
      <c r="K155" t="s">
        <v>6</v>
      </c>
      <c r="L155" t="s">
        <v>6</v>
      </c>
    </row>
    <row r="156" spans="1:12" x14ac:dyDescent="0.35">
      <c r="A156" t="s">
        <v>12596</v>
      </c>
      <c r="B156" t="s">
        <v>12597</v>
      </c>
      <c r="C156" t="s">
        <v>6</v>
      </c>
      <c r="D156" t="s">
        <v>12598</v>
      </c>
      <c r="E156">
        <v>7</v>
      </c>
      <c r="F156" t="s">
        <v>6</v>
      </c>
      <c r="G156" t="s">
        <v>12272</v>
      </c>
      <c r="H156" t="s">
        <v>12599</v>
      </c>
      <c r="I156">
        <v>2019</v>
      </c>
      <c r="J156" t="s">
        <v>6</v>
      </c>
      <c r="K156" t="s">
        <v>6</v>
      </c>
      <c r="L156" t="s">
        <v>6</v>
      </c>
    </row>
    <row r="157" spans="1:12" x14ac:dyDescent="0.35">
      <c r="A157" t="s">
        <v>12600</v>
      </c>
      <c r="B157" t="s">
        <v>1377</v>
      </c>
      <c r="C157" t="s">
        <v>6</v>
      </c>
      <c r="D157" t="s">
        <v>12601</v>
      </c>
      <c r="E157">
        <v>7</v>
      </c>
      <c r="F157" t="s">
        <v>6</v>
      </c>
      <c r="G157" t="s">
        <v>12013</v>
      </c>
      <c r="H157" t="s">
        <v>12602</v>
      </c>
      <c r="I157">
        <v>2009</v>
      </c>
      <c r="J157" t="s">
        <v>6</v>
      </c>
      <c r="K157" t="s">
        <v>6</v>
      </c>
      <c r="L157" t="s">
        <v>6</v>
      </c>
    </row>
    <row r="158" spans="1:12" x14ac:dyDescent="0.35">
      <c r="A158" t="s">
        <v>10166</v>
      </c>
      <c r="B158" t="s">
        <v>12603</v>
      </c>
      <c r="C158" t="s">
        <v>6</v>
      </c>
      <c r="D158" t="s">
        <v>12604</v>
      </c>
      <c r="E158">
        <v>7</v>
      </c>
      <c r="F158" t="s">
        <v>6</v>
      </c>
      <c r="G158" t="s">
        <v>144</v>
      </c>
      <c r="H158" t="s">
        <v>12605</v>
      </c>
      <c r="I158">
        <v>2015</v>
      </c>
      <c r="J158" t="s">
        <v>6</v>
      </c>
      <c r="K158" t="s">
        <v>6</v>
      </c>
      <c r="L158" t="s">
        <v>6</v>
      </c>
    </row>
    <row r="159" spans="1:12" x14ac:dyDescent="0.35">
      <c r="A159" t="s">
        <v>12606</v>
      </c>
      <c r="B159" t="s">
        <v>12607</v>
      </c>
      <c r="C159" t="s">
        <v>6</v>
      </c>
      <c r="D159" t="s">
        <v>12608</v>
      </c>
      <c r="E159">
        <v>7</v>
      </c>
      <c r="F159" t="s">
        <v>6</v>
      </c>
      <c r="G159" t="s">
        <v>922</v>
      </c>
      <c r="H159" t="s">
        <v>12609</v>
      </c>
      <c r="I159">
        <v>2019</v>
      </c>
      <c r="J159" t="s">
        <v>6</v>
      </c>
      <c r="K159" t="s">
        <v>6</v>
      </c>
      <c r="L159" t="s">
        <v>6</v>
      </c>
    </row>
    <row r="160" spans="1:12" x14ac:dyDescent="0.35">
      <c r="A160" t="s">
        <v>12610</v>
      </c>
      <c r="B160" t="s">
        <v>12611</v>
      </c>
      <c r="C160" t="s">
        <v>6</v>
      </c>
      <c r="D160" t="s">
        <v>12612</v>
      </c>
      <c r="E160">
        <v>7</v>
      </c>
      <c r="F160" t="s">
        <v>6</v>
      </c>
      <c r="G160" t="s">
        <v>12613</v>
      </c>
      <c r="H160" t="s">
        <v>12614</v>
      </c>
      <c r="I160">
        <v>2018</v>
      </c>
      <c r="J160" t="s">
        <v>6</v>
      </c>
      <c r="K160" t="s">
        <v>6</v>
      </c>
      <c r="L160" t="s">
        <v>6</v>
      </c>
    </row>
    <row r="161" spans="1:12" x14ac:dyDescent="0.35">
      <c r="A161" t="s">
        <v>12615</v>
      </c>
      <c r="B161" t="s">
        <v>12616</v>
      </c>
      <c r="C161" t="s">
        <v>6</v>
      </c>
      <c r="D161" t="s">
        <v>12617</v>
      </c>
      <c r="E161">
        <v>7</v>
      </c>
      <c r="F161" t="s">
        <v>6</v>
      </c>
      <c r="G161" t="s">
        <v>12618</v>
      </c>
      <c r="H161" t="s">
        <v>12619</v>
      </c>
      <c r="I161">
        <v>2017</v>
      </c>
      <c r="J161" t="s">
        <v>6</v>
      </c>
      <c r="K161" t="s">
        <v>6</v>
      </c>
      <c r="L161" t="s">
        <v>6</v>
      </c>
    </row>
    <row r="162" spans="1:12" x14ac:dyDescent="0.35">
      <c r="A162" t="s">
        <v>8523</v>
      </c>
      <c r="B162" t="s">
        <v>12620</v>
      </c>
      <c r="C162" t="s">
        <v>6</v>
      </c>
      <c r="D162" t="s">
        <v>12621</v>
      </c>
      <c r="E162">
        <v>7</v>
      </c>
      <c r="F162" t="s">
        <v>6</v>
      </c>
      <c r="G162" t="s">
        <v>1392</v>
      </c>
      <c r="H162" t="s">
        <v>12622</v>
      </c>
      <c r="I162">
        <v>2021</v>
      </c>
      <c r="J162" t="s">
        <v>6</v>
      </c>
      <c r="K162" t="s">
        <v>6</v>
      </c>
      <c r="L162" t="s">
        <v>6</v>
      </c>
    </row>
    <row r="163" spans="1:12" x14ac:dyDescent="0.35">
      <c r="A163" t="s">
        <v>12623</v>
      </c>
      <c r="B163" t="s">
        <v>12624</v>
      </c>
      <c r="C163" t="s">
        <v>6</v>
      </c>
      <c r="D163" t="s">
        <v>12625</v>
      </c>
      <c r="E163">
        <v>7</v>
      </c>
      <c r="F163" t="s">
        <v>6</v>
      </c>
      <c r="G163" t="s">
        <v>12626</v>
      </c>
      <c r="H163" t="s">
        <v>12627</v>
      </c>
      <c r="I163">
        <v>2013</v>
      </c>
      <c r="J163" t="s">
        <v>6</v>
      </c>
      <c r="K163" t="s">
        <v>6</v>
      </c>
      <c r="L163" t="s">
        <v>6</v>
      </c>
    </row>
    <row r="164" spans="1:12" x14ac:dyDescent="0.35">
      <c r="A164" t="s">
        <v>12628</v>
      </c>
      <c r="B164" t="s">
        <v>12629</v>
      </c>
      <c r="C164" t="s">
        <v>6</v>
      </c>
      <c r="D164" t="s">
        <v>12630</v>
      </c>
      <c r="E164">
        <v>7</v>
      </c>
      <c r="F164" t="s">
        <v>6</v>
      </c>
      <c r="G164" t="s">
        <v>12631</v>
      </c>
      <c r="H164" t="s">
        <v>12619</v>
      </c>
      <c r="I164">
        <v>2010</v>
      </c>
      <c r="J164" t="s">
        <v>6</v>
      </c>
      <c r="K164" t="s">
        <v>6</v>
      </c>
      <c r="L164" t="s">
        <v>6</v>
      </c>
    </row>
    <row r="165" spans="1:12" x14ac:dyDescent="0.35">
      <c r="A165" t="s">
        <v>12632</v>
      </c>
      <c r="B165" t="s">
        <v>12633</v>
      </c>
      <c r="C165" t="s">
        <v>6</v>
      </c>
      <c r="D165" t="s">
        <v>12634</v>
      </c>
      <c r="E165">
        <v>7</v>
      </c>
      <c r="F165" t="s">
        <v>6</v>
      </c>
      <c r="G165" t="s">
        <v>12212</v>
      </c>
      <c r="H165" t="s">
        <v>12213</v>
      </c>
      <c r="I165">
        <v>2009</v>
      </c>
      <c r="J165" t="s">
        <v>6</v>
      </c>
      <c r="K165" t="s">
        <v>6</v>
      </c>
      <c r="L165" t="s">
        <v>6</v>
      </c>
    </row>
    <row r="166" spans="1:12" x14ac:dyDescent="0.35">
      <c r="A166" t="s">
        <v>12635</v>
      </c>
      <c r="B166" t="s">
        <v>12636</v>
      </c>
      <c r="C166" t="s">
        <v>6</v>
      </c>
      <c r="D166" t="s">
        <v>12432</v>
      </c>
      <c r="E166">
        <v>7</v>
      </c>
      <c r="F166" t="s">
        <v>6</v>
      </c>
      <c r="G166" t="s">
        <v>12637</v>
      </c>
      <c r="H166" t="s">
        <v>12638</v>
      </c>
      <c r="I166">
        <v>2019</v>
      </c>
      <c r="J166" t="s">
        <v>6</v>
      </c>
      <c r="K166" t="s">
        <v>6</v>
      </c>
      <c r="L166" t="s">
        <v>6</v>
      </c>
    </row>
    <row r="167" spans="1:12" x14ac:dyDescent="0.35">
      <c r="A167" t="s">
        <v>12639</v>
      </c>
      <c r="B167" t="s">
        <v>12640</v>
      </c>
      <c r="C167" t="s">
        <v>6</v>
      </c>
      <c r="D167" t="s">
        <v>12641</v>
      </c>
      <c r="E167">
        <v>7</v>
      </c>
      <c r="F167" t="s">
        <v>6</v>
      </c>
      <c r="G167" t="s">
        <v>12642</v>
      </c>
      <c r="H167" t="s">
        <v>12643</v>
      </c>
      <c r="I167">
        <v>2009</v>
      </c>
      <c r="J167" t="s">
        <v>6</v>
      </c>
      <c r="K167" t="s">
        <v>6</v>
      </c>
      <c r="L167" t="s">
        <v>6</v>
      </c>
    </row>
    <row r="168" spans="1:12" x14ac:dyDescent="0.35">
      <c r="A168" t="s">
        <v>12644</v>
      </c>
      <c r="B168" t="s">
        <v>12645</v>
      </c>
      <c r="C168" t="s">
        <v>6</v>
      </c>
      <c r="D168" t="s">
        <v>12646</v>
      </c>
      <c r="E168">
        <v>7</v>
      </c>
      <c r="F168" t="s">
        <v>6</v>
      </c>
      <c r="G168" t="s">
        <v>12647</v>
      </c>
      <c r="H168" t="s">
        <v>12648</v>
      </c>
      <c r="I168">
        <v>2020</v>
      </c>
      <c r="J168" t="s">
        <v>6</v>
      </c>
      <c r="K168" t="s">
        <v>6</v>
      </c>
      <c r="L168" t="s">
        <v>6</v>
      </c>
    </row>
    <row r="169" spans="1:12" x14ac:dyDescent="0.35">
      <c r="A169" t="s">
        <v>12649</v>
      </c>
      <c r="B169" t="s">
        <v>6</v>
      </c>
      <c r="C169" t="s">
        <v>6</v>
      </c>
      <c r="D169" t="s">
        <v>12650</v>
      </c>
      <c r="E169">
        <v>7</v>
      </c>
      <c r="F169" t="s">
        <v>6</v>
      </c>
      <c r="G169" t="s">
        <v>12651</v>
      </c>
      <c r="H169" t="s">
        <v>12652</v>
      </c>
      <c r="I169">
        <v>2010</v>
      </c>
      <c r="J169" t="s">
        <v>6</v>
      </c>
      <c r="K169" t="s">
        <v>6</v>
      </c>
      <c r="L169" t="s">
        <v>6</v>
      </c>
    </row>
    <row r="170" spans="1:12" x14ac:dyDescent="0.35">
      <c r="A170" t="s">
        <v>8287</v>
      </c>
      <c r="B170" t="s">
        <v>12653</v>
      </c>
      <c r="C170" t="s">
        <v>6</v>
      </c>
      <c r="D170" t="s">
        <v>12654</v>
      </c>
      <c r="E170">
        <v>7</v>
      </c>
      <c r="F170" t="s">
        <v>6</v>
      </c>
      <c r="G170" t="s">
        <v>12655</v>
      </c>
      <c r="H170" t="s">
        <v>12656</v>
      </c>
      <c r="I170">
        <v>2014</v>
      </c>
      <c r="J170" t="s">
        <v>6</v>
      </c>
      <c r="K170" t="s">
        <v>6</v>
      </c>
      <c r="L170" t="s">
        <v>6</v>
      </c>
    </row>
    <row r="171" spans="1:12" x14ac:dyDescent="0.35">
      <c r="A171" t="s">
        <v>12657</v>
      </c>
      <c r="B171" t="s">
        <v>12658</v>
      </c>
      <c r="C171" t="s">
        <v>6</v>
      </c>
      <c r="D171" t="s">
        <v>12659</v>
      </c>
      <c r="E171">
        <v>7</v>
      </c>
      <c r="F171" t="s">
        <v>6</v>
      </c>
      <c r="G171" t="s">
        <v>6</v>
      </c>
      <c r="H171" t="s">
        <v>6</v>
      </c>
      <c r="J171" t="s">
        <v>6</v>
      </c>
      <c r="K171" t="s">
        <v>6</v>
      </c>
      <c r="L171" t="s">
        <v>6</v>
      </c>
    </row>
    <row r="172" spans="1:12" x14ac:dyDescent="0.35">
      <c r="A172" t="s">
        <v>12660</v>
      </c>
      <c r="B172" t="s">
        <v>6</v>
      </c>
      <c r="C172" t="s">
        <v>6</v>
      </c>
      <c r="D172" t="s">
        <v>12661</v>
      </c>
      <c r="E172">
        <v>7</v>
      </c>
      <c r="F172" t="s">
        <v>6</v>
      </c>
      <c r="G172" t="s">
        <v>2109</v>
      </c>
      <c r="H172" t="s">
        <v>12662</v>
      </c>
      <c r="I172">
        <v>2012</v>
      </c>
      <c r="J172" t="s">
        <v>6</v>
      </c>
      <c r="K172" t="s">
        <v>6</v>
      </c>
      <c r="L172" t="s">
        <v>6</v>
      </c>
    </row>
    <row r="173" spans="1:12" x14ac:dyDescent="0.35">
      <c r="A173" t="s">
        <v>12663</v>
      </c>
      <c r="B173" t="s">
        <v>12664</v>
      </c>
      <c r="C173" t="s">
        <v>6</v>
      </c>
      <c r="D173" t="s">
        <v>12665</v>
      </c>
      <c r="E173">
        <v>7</v>
      </c>
      <c r="F173" t="s">
        <v>6</v>
      </c>
      <c r="G173" t="s">
        <v>12666</v>
      </c>
      <c r="H173" t="s">
        <v>12667</v>
      </c>
      <c r="I173">
        <v>2021</v>
      </c>
      <c r="J173" t="s">
        <v>6</v>
      </c>
      <c r="K173" t="s">
        <v>6</v>
      </c>
      <c r="L173" t="s">
        <v>6</v>
      </c>
    </row>
    <row r="174" spans="1:12" x14ac:dyDescent="0.35">
      <c r="A174" t="s">
        <v>9172</v>
      </c>
      <c r="B174" t="s">
        <v>12668</v>
      </c>
      <c r="C174" t="s">
        <v>6</v>
      </c>
      <c r="D174" t="s">
        <v>9175</v>
      </c>
      <c r="E174">
        <v>7</v>
      </c>
      <c r="F174" t="s">
        <v>6</v>
      </c>
      <c r="G174" t="s">
        <v>9176</v>
      </c>
      <c r="H174" t="s">
        <v>12669</v>
      </c>
      <c r="I174">
        <v>2013</v>
      </c>
      <c r="J174" t="s">
        <v>6</v>
      </c>
      <c r="K174" t="s">
        <v>6</v>
      </c>
      <c r="L174" t="s">
        <v>6</v>
      </c>
    </row>
    <row r="175" spans="1:12" x14ac:dyDescent="0.35">
      <c r="A175" t="s">
        <v>12670</v>
      </c>
      <c r="B175" t="s">
        <v>12671</v>
      </c>
      <c r="C175" t="s">
        <v>6</v>
      </c>
      <c r="D175" t="s">
        <v>12672</v>
      </c>
      <c r="E175">
        <v>7</v>
      </c>
      <c r="F175" t="s">
        <v>6</v>
      </c>
      <c r="G175" t="s">
        <v>12673</v>
      </c>
      <c r="H175" t="s">
        <v>12674</v>
      </c>
      <c r="I175">
        <v>2011</v>
      </c>
      <c r="J175" t="s">
        <v>6</v>
      </c>
      <c r="K175" t="s">
        <v>6</v>
      </c>
      <c r="L175" t="s">
        <v>6</v>
      </c>
    </row>
    <row r="176" spans="1:12" x14ac:dyDescent="0.35">
      <c r="A176" t="s">
        <v>12675</v>
      </c>
      <c r="B176" t="s">
        <v>12676</v>
      </c>
      <c r="C176" t="s">
        <v>6</v>
      </c>
      <c r="D176" t="s">
        <v>12677</v>
      </c>
      <c r="E176">
        <v>7</v>
      </c>
      <c r="F176" t="s">
        <v>6</v>
      </c>
      <c r="G176" t="s">
        <v>7262</v>
      </c>
      <c r="H176" t="s">
        <v>12678</v>
      </c>
      <c r="I176">
        <v>2015</v>
      </c>
      <c r="J176" t="s">
        <v>6</v>
      </c>
      <c r="K176" t="s">
        <v>6</v>
      </c>
      <c r="L176" t="s">
        <v>6</v>
      </c>
    </row>
    <row r="177" spans="1:12" x14ac:dyDescent="0.35">
      <c r="A177" t="s">
        <v>12679</v>
      </c>
      <c r="B177" t="s">
        <v>12680</v>
      </c>
      <c r="C177" t="s">
        <v>6</v>
      </c>
      <c r="D177" t="s">
        <v>12681</v>
      </c>
      <c r="E177">
        <v>7</v>
      </c>
      <c r="F177" t="s">
        <v>6</v>
      </c>
      <c r="G177" t="s">
        <v>12682</v>
      </c>
      <c r="H177" t="s">
        <v>12683</v>
      </c>
      <c r="I177">
        <v>2019</v>
      </c>
      <c r="J177" t="s">
        <v>6</v>
      </c>
      <c r="K177" t="s">
        <v>6</v>
      </c>
      <c r="L177" t="s">
        <v>6</v>
      </c>
    </row>
    <row r="178" spans="1:12" x14ac:dyDescent="0.35">
      <c r="A178" t="s">
        <v>12684</v>
      </c>
      <c r="B178" t="s">
        <v>12685</v>
      </c>
      <c r="C178" t="s">
        <v>6</v>
      </c>
      <c r="D178" t="s">
        <v>12686</v>
      </c>
      <c r="E178">
        <v>7</v>
      </c>
      <c r="F178" t="s">
        <v>6</v>
      </c>
      <c r="G178" t="s">
        <v>12687</v>
      </c>
      <c r="H178" t="s">
        <v>12688</v>
      </c>
      <c r="I178">
        <v>2018</v>
      </c>
      <c r="J178" t="s">
        <v>6</v>
      </c>
      <c r="K178" t="s">
        <v>6</v>
      </c>
      <c r="L178" t="s">
        <v>6</v>
      </c>
    </row>
    <row r="179" spans="1:12" x14ac:dyDescent="0.35">
      <c r="A179" t="s">
        <v>12689</v>
      </c>
      <c r="B179" t="s">
        <v>12690</v>
      </c>
      <c r="C179" t="s">
        <v>6</v>
      </c>
      <c r="D179" t="s">
        <v>12691</v>
      </c>
      <c r="E179">
        <v>7</v>
      </c>
      <c r="F179" t="s">
        <v>6</v>
      </c>
      <c r="G179" t="s">
        <v>12692</v>
      </c>
      <c r="H179" t="s">
        <v>12693</v>
      </c>
      <c r="I179">
        <v>2018</v>
      </c>
      <c r="J179" t="s">
        <v>6</v>
      </c>
      <c r="K179" t="s">
        <v>6</v>
      </c>
      <c r="L179" t="s">
        <v>6</v>
      </c>
    </row>
    <row r="180" spans="1:12" x14ac:dyDescent="0.35">
      <c r="A180" t="s">
        <v>12694</v>
      </c>
      <c r="B180" t="s">
        <v>12695</v>
      </c>
      <c r="C180" t="s">
        <v>6</v>
      </c>
      <c r="D180" t="s">
        <v>12696</v>
      </c>
      <c r="E180">
        <v>7</v>
      </c>
      <c r="F180" t="s">
        <v>6</v>
      </c>
      <c r="G180" t="s">
        <v>12697</v>
      </c>
      <c r="H180" t="s">
        <v>12698</v>
      </c>
      <c r="I180">
        <v>2020</v>
      </c>
      <c r="J180" t="s">
        <v>6</v>
      </c>
      <c r="K180" t="s">
        <v>6</v>
      </c>
      <c r="L180" t="s">
        <v>6</v>
      </c>
    </row>
    <row r="181" spans="1:12" x14ac:dyDescent="0.35">
      <c r="A181" t="s">
        <v>1005</v>
      </c>
      <c r="B181" t="s">
        <v>12699</v>
      </c>
      <c r="C181" t="s">
        <v>6</v>
      </c>
      <c r="D181" t="s">
        <v>12700</v>
      </c>
      <c r="E181">
        <v>7</v>
      </c>
      <c r="F181" t="s">
        <v>6</v>
      </c>
      <c r="G181" t="s">
        <v>261</v>
      </c>
      <c r="H181" t="s">
        <v>12701</v>
      </c>
      <c r="I181">
        <v>2018</v>
      </c>
      <c r="J181" t="s">
        <v>6</v>
      </c>
      <c r="K181" t="s">
        <v>6</v>
      </c>
      <c r="L181" t="s">
        <v>6</v>
      </c>
    </row>
    <row r="182" spans="1:12" x14ac:dyDescent="0.35">
      <c r="A182" t="s">
        <v>12702</v>
      </c>
      <c r="B182" t="s">
        <v>12703</v>
      </c>
      <c r="C182" t="s">
        <v>6</v>
      </c>
      <c r="D182" t="s">
        <v>12704</v>
      </c>
      <c r="E182">
        <v>7</v>
      </c>
      <c r="F182" t="s">
        <v>6</v>
      </c>
      <c r="G182" t="s">
        <v>12705</v>
      </c>
      <c r="H182" t="s">
        <v>12706</v>
      </c>
      <c r="I182">
        <v>2018</v>
      </c>
      <c r="J182" t="s">
        <v>6</v>
      </c>
      <c r="K182" t="s">
        <v>6</v>
      </c>
      <c r="L182" t="s">
        <v>6</v>
      </c>
    </row>
    <row r="183" spans="1:12" x14ac:dyDescent="0.35">
      <c r="A183" t="s">
        <v>12707</v>
      </c>
      <c r="B183" t="s">
        <v>12708</v>
      </c>
      <c r="C183" t="s">
        <v>6</v>
      </c>
      <c r="D183" t="s">
        <v>12709</v>
      </c>
      <c r="E183">
        <v>7</v>
      </c>
      <c r="F183" t="s">
        <v>6</v>
      </c>
      <c r="G183" t="s">
        <v>12710</v>
      </c>
      <c r="H183" t="s">
        <v>11973</v>
      </c>
      <c r="I183">
        <v>2018</v>
      </c>
      <c r="J183" t="s">
        <v>6</v>
      </c>
      <c r="K183" t="s">
        <v>6</v>
      </c>
      <c r="L183" t="s">
        <v>6</v>
      </c>
    </row>
    <row r="184" spans="1:12" x14ac:dyDescent="0.35">
      <c r="A184" t="s">
        <v>12711</v>
      </c>
      <c r="B184" t="s">
        <v>12712</v>
      </c>
      <c r="C184" t="s">
        <v>6</v>
      </c>
      <c r="D184" t="s">
        <v>12713</v>
      </c>
      <c r="E184">
        <v>7</v>
      </c>
      <c r="F184" t="s">
        <v>6</v>
      </c>
      <c r="G184" t="s">
        <v>12714</v>
      </c>
      <c r="H184" t="s">
        <v>12715</v>
      </c>
      <c r="I184">
        <v>2011</v>
      </c>
      <c r="J184" t="s">
        <v>6</v>
      </c>
      <c r="K184" t="s">
        <v>6</v>
      </c>
      <c r="L184" t="s">
        <v>6</v>
      </c>
    </row>
    <row r="185" spans="1:12" x14ac:dyDescent="0.35">
      <c r="A185" t="s">
        <v>12716</v>
      </c>
      <c r="B185" t="s">
        <v>12717</v>
      </c>
      <c r="C185" t="s">
        <v>6</v>
      </c>
      <c r="D185" t="s">
        <v>12718</v>
      </c>
      <c r="E185">
        <v>7</v>
      </c>
      <c r="F185" t="s">
        <v>6</v>
      </c>
      <c r="G185" t="s">
        <v>5409</v>
      </c>
      <c r="H185" t="s">
        <v>12719</v>
      </c>
      <c r="I185">
        <v>2018</v>
      </c>
      <c r="J185" t="s">
        <v>6</v>
      </c>
      <c r="K185" t="s">
        <v>6</v>
      </c>
      <c r="L185" t="s">
        <v>6</v>
      </c>
    </row>
    <row r="186" spans="1:12" x14ac:dyDescent="0.35">
      <c r="A186" t="s">
        <v>12720</v>
      </c>
      <c r="B186" t="s">
        <v>12721</v>
      </c>
      <c r="C186" t="s">
        <v>6</v>
      </c>
      <c r="D186" t="s">
        <v>12722</v>
      </c>
      <c r="E186">
        <v>7</v>
      </c>
      <c r="F186" t="s">
        <v>6</v>
      </c>
      <c r="G186" t="s">
        <v>12723</v>
      </c>
      <c r="H186" t="s">
        <v>12724</v>
      </c>
      <c r="I186">
        <v>2013</v>
      </c>
      <c r="J186" t="s">
        <v>6</v>
      </c>
      <c r="K186" t="s">
        <v>6</v>
      </c>
      <c r="L186" t="s">
        <v>6</v>
      </c>
    </row>
    <row r="187" spans="1:12" x14ac:dyDescent="0.35">
      <c r="A187" t="s">
        <v>8306</v>
      </c>
      <c r="B187" t="s">
        <v>12725</v>
      </c>
      <c r="C187" t="s">
        <v>6</v>
      </c>
      <c r="D187" t="s">
        <v>12726</v>
      </c>
      <c r="E187">
        <v>7</v>
      </c>
      <c r="F187" t="s">
        <v>6</v>
      </c>
      <c r="G187" t="s">
        <v>1386</v>
      </c>
      <c r="H187" t="s">
        <v>12727</v>
      </c>
      <c r="I187">
        <v>2021</v>
      </c>
      <c r="J187" t="s">
        <v>6</v>
      </c>
      <c r="K187" t="s">
        <v>6</v>
      </c>
      <c r="L187" t="s">
        <v>6</v>
      </c>
    </row>
    <row r="188" spans="1:12" x14ac:dyDescent="0.35">
      <c r="A188" t="s">
        <v>12728</v>
      </c>
      <c r="B188" t="s">
        <v>12729</v>
      </c>
      <c r="C188" t="s">
        <v>6</v>
      </c>
      <c r="D188" t="s">
        <v>12730</v>
      </c>
      <c r="E188">
        <v>7</v>
      </c>
      <c r="F188" t="s">
        <v>6</v>
      </c>
      <c r="G188" t="s">
        <v>12731</v>
      </c>
      <c r="H188" t="s">
        <v>12732</v>
      </c>
      <c r="I188">
        <v>2019</v>
      </c>
      <c r="J188" t="s">
        <v>6</v>
      </c>
      <c r="K188" t="s">
        <v>6</v>
      </c>
      <c r="L188" t="s">
        <v>6</v>
      </c>
    </row>
    <row r="189" spans="1:12" x14ac:dyDescent="0.35">
      <c r="A189" t="s">
        <v>12733</v>
      </c>
      <c r="B189" t="s">
        <v>12734</v>
      </c>
      <c r="C189" t="s">
        <v>6</v>
      </c>
      <c r="D189" t="s">
        <v>12735</v>
      </c>
      <c r="E189">
        <v>7</v>
      </c>
      <c r="F189" t="s">
        <v>6</v>
      </c>
      <c r="G189" t="s">
        <v>12736</v>
      </c>
      <c r="H189" t="s">
        <v>12737</v>
      </c>
      <c r="I189">
        <v>2017</v>
      </c>
      <c r="J189" t="s">
        <v>6</v>
      </c>
      <c r="K189" t="s">
        <v>6</v>
      </c>
      <c r="L189" t="s">
        <v>6</v>
      </c>
    </row>
    <row r="190" spans="1:12" x14ac:dyDescent="0.35">
      <c r="A190" t="s">
        <v>12738</v>
      </c>
      <c r="B190" t="s">
        <v>12739</v>
      </c>
      <c r="C190" t="s">
        <v>6</v>
      </c>
      <c r="D190" t="s">
        <v>12740</v>
      </c>
      <c r="E190">
        <v>7</v>
      </c>
      <c r="F190" t="s">
        <v>6</v>
      </c>
      <c r="G190" t="s">
        <v>12741</v>
      </c>
      <c r="H190" t="s">
        <v>12742</v>
      </c>
      <c r="I190">
        <v>2009</v>
      </c>
      <c r="J190" t="s">
        <v>6</v>
      </c>
      <c r="K190" t="s">
        <v>6</v>
      </c>
      <c r="L190" t="s">
        <v>6</v>
      </c>
    </row>
    <row r="191" spans="1:12" x14ac:dyDescent="0.35">
      <c r="A191" t="s">
        <v>12743</v>
      </c>
      <c r="B191" t="s">
        <v>12744</v>
      </c>
      <c r="C191" t="s">
        <v>6</v>
      </c>
      <c r="D191" t="s">
        <v>12745</v>
      </c>
      <c r="E191">
        <v>7</v>
      </c>
      <c r="F191" t="s">
        <v>6</v>
      </c>
      <c r="G191" t="s">
        <v>12746</v>
      </c>
      <c r="H191" t="s">
        <v>12747</v>
      </c>
      <c r="I191">
        <v>2016</v>
      </c>
      <c r="J191" t="s">
        <v>6</v>
      </c>
      <c r="K191" t="s">
        <v>6</v>
      </c>
      <c r="L191" t="s">
        <v>6</v>
      </c>
    </row>
    <row r="192" spans="1:12" x14ac:dyDescent="0.35">
      <c r="A192" t="s">
        <v>12748</v>
      </c>
      <c r="B192" t="s">
        <v>12749</v>
      </c>
      <c r="C192" t="s">
        <v>6</v>
      </c>
      <c r="D192" t="s">
        <v>12750</v>
      </c>
      <c r="E192">
        <v>7</v>
      </c>
      <c r="F192" t="s">
        <v>6</v>
      </c>
      <c r="G192" t="s">
        <v>12751</v>
      </c>
      <c r="H192" t="s">
        <v>12752</v>
      </c>
      <c r="I192">
        <v>2018</v>
      </c>
      <c r="J192" t="s">
        <v>6</v>
      </c>
      <c r="K192" t="s">
        <v>6</v>
      </c>
      <c r="L192" t="s">
        <v>6</v>
      </c>
    </row>
    <row r="193" spans="1:12" x14ac:dyDescent="0.35">
      <c r="A193" t="s">
        <v>6698</v>
      </c>
      <c r="B193" t="s">
        <v>12753</v>
      </c>
      <c r="C193" t="s">
        <v>6</v>
      </c>
      <c r="D193" t="s">
        <v>12754</v>
      </c>
      <c r="E193">
        <v>7</v>
      </c>
      <c r="F193" t="s">
        <v>6</v>
      </c>
      <c r="G193" t="s">
        <v>144</v>
      </c>
      <c r="H193" t="s">
        <v>12755</v>
      </c>
      <c r="I193">
        <v>2015</v>
      </c>
      <c r="J193" t="s">
        <v>6</v>
      </c>
      <c r="K193" t="s">
        <v>6</v>
      </c>
      <c r="L193" t="s">
        <v>6</v>
      </c>
    </row>
    <row r="194" spans="1:12" x14ac:dyDescent="0.35">
      <c r="A194" t="s">
        <v>12756</v>
      </c>
      <c r="B194" t="s">
        <v>12757</v>
      </c>
      <c r="C194" t="s">
        <v>6</v>
      </c>
      <c r="D194" t="s">
        <v>12758</v>
      </c>
      <c r="E194">
        <v>7</v>
      </c>
      <c r="F194" t="s">
        <v>6</v>
      </c>
      <c r="G194" t="s">
        <v>12463</v>
      </c>
      <c r="H194" t="s">
        <v>12464</v>
      </c>
      <c r="I194">
        <v>2020</v>
      </c>
      <c r="J194" t="s">
        <v>6</v>
      </c>
      <c r="K194" t="s">
        <v>6</v>
      </c>
      <c r="L194" t="s">
        <v>6</v>
      </c>
    </row>
    <row r="195" spans="1:12" x14ac:dyDescent="0.35">
      <c r="A195" t="s">
        <v>12759</v>
      </c>
      <c r="B195" t="s">
        <v>12760</v>
      </c>
      <c r="C195" t="s">
        <v>6</v>
      </c>
      <c r="D195" t="s">
        <v>12761</v>
      </c>
      <c r="E195">
        <v>7</v>
      </c>
      <c r="F195" t="s">
        <v>6</v>
      </c>
      <c r="G195" t="s">
        <v>12762</v>
      </c>
      <c r="H195" t="s">
        <v>12763</v>
      </c>
      <c r="I195">
        <v>2014</v>
      </c>
      <c r="J195" t="s">
        <v>6</v>
      </c>
      <c r="K195" t="s">
        <v>6</v>
      </c>
      <c r="L195" t="s">
        <v>6</v>
      </c>
    </row>
    <row r="196" spans="1:12" x14ac:dyDescent="0.35">
      <c r="A196" t="s">
        <v>12764</v>
      </c>
      <c r="B196" t="s">
        <v>12765</v>
      </c>
      <c r="C196" t="s">
        <v>6</v>
      </c>
      <c r="D196" t="s">
        <v>12766</v>
      </c>
      <c r="E196">
        <v>7</v>
      </c>
      <c r="F196" t="s">
        <v>6</v>
      </c>
      <c r="G196" t="s">
        <v>12767</v>
      </c>
      <c r="H196" t="s">
        <v>12768</v>
      </c>
      <c r="I196">
        <v>2020</v>
      </c>
      <c r="J196" t="s">
        <v>6</v>
      </c>
      <c r="K196" t="s">
        <v>6</v>
      </c>
      <c r="L196" t="s">
        <v>6</v>
      </c>
    </row>
    <row r="197" spans="1:12" x14ac:dyDescent="0.35">
      <c r="A197" t="s">
        <v>12769</v>
      </c>
      <c r="B197" t="s">
        <v>12770</v>
      </c>
      <c r="C197" t="s">
        <v>6</v>
      </c>
      <c r="D197" t="s">
        <v>12771</v>
      </c>
      <c r="E197">
        <v>7</v>
      </c>
      <c r="F197" t="s">
        <v>6</v>
      </c>
      <c r="G197" t="s">
        <v>12772</v>
      </c>
      <c r="H197" t="s">
        <v>12773</v>
      </c>
      <c r="I197">
        <v>2014</v>
      </c>
      <c r="J197" t="s">
        <v>6</v>
      </c>
      <c r="K197" t="s">
        <v>6</v>
      </c>
      <c r="L197" t="s">
        <v>6</v>
      </c>
    </row>
    <row r="198" spans="1:12" x14ac:dyDescent="0.35">
      <c r="A198" t="s">
        <v>12774</v>
      </c>
      <c r="B198" t="s">
        <v>12775</v>
      </c>
      <c r="C198" t="s">
        <v>6</v>
      </c>
      <c r="D198" t="s">
        <v>12776</v>
      </c>
      <c r="E198">
        <v>7</v>
      </c>
      <c r="F198" t="s">
        <v>6</v>
      </c>
      <c r="G198" t="s">
        <v>12777</v>
      </c>
      <c r="H198" t="s">
        <v>12778</v>
      </c>
      <c r="I198">
        <v>2016</v>
      </c>
      <c r="J198" t="s">
        <v>6</v>
      </c>
      <c r="K198" t="s">
        <v>6</v>
      </c>
      <c r="L198" t="s">
        <v>6</v>
      </c>
    </row>
    <row r="199" spans="1:12" x14ac:dyDescent="0.35">
      <c r="A199" t="s">
        <v>12779</v>
      </c>
      <c r="B199" t="s">
        <v>12780</v>
      </c>
      <c r="C199" t="s">
        <v>6</v>
      </c>
      <c r="D199" t="s">
        <v>12781</v>
      </c>
      <c r="E199">
        <v>7</v>
      </c>
      <c r="F199" t="s">
        <v>6</v>
      </c>
      <c r="G199" t="s">
        <v>12782</v>
      </c>
      <c r="H199" t="s">
        <v>12783</v>
      </c>
      <c r="I199">
        <v>2019</v>
      </c>
      <c r="J199" t="s">
        <v>6</v>
      </c>
      <c r="K199" t="s">
        <v>6</v>
      </c>
      <c r="L199" t="s">
        <v>6</v>
      </c>
    </row>
    <row r="200" spans="1:12" x14ac:dyDescent="0.35">
      <c r="A200" t="s">
        <v>12784</v>
      </c>
      <c r="B200" t="s">
        <v>12785</v>
      </c>
      <c r="C200" t="s">
        <v>6</v>
      </c>
      <c r="D200" t="s">
        <v>12786</v>
      </c>
      <c r="E200">
        <v>7</v>
      </c>
      <c r="F200" t="s">
        <v>6</v>
      </c>
      <c r="G200" t="s">
        <v>12787</v>
      </c>
      <c r="H200" t="s">
        <v>12788</v>
      </c>
      <c r="I200">
        <v>2016</v>
      </c>
      <c r="J200" t="s">
        <v>6</v>
      </c>
      <c r="K200" t="s">
        <v>6</v>
      </c>
      <c r="L200" t="s">
        <v>6</v>
      </c>
    </row>
    <row r="201" spans="1:12" x14ac:dyDescent="0.35">
      <c r="A201" t="s">
        <v>12789</v>
      </c>
      <c r="B201" t="s">
        <v>12790</v>
      </c>
      <c r="C201" t="s">
        <v>6</v>
      </c>
      <c r="D201" t="s">
        <v>12791</v>
      </c>
      <c r="E201">
        <v>7</v>
      </c>
      <c r="F201" t="s">
        <v>6</v>
      </c>
      <c r="G201" t="s">
        <v>12792</v>
      </c>
      <c r="H201" t="s">
        <v>12793</v>
      </c>
      <c r="I201">
        <v>2016</v>
      </c>
      <c r="J201" t="s">
        <v>6</v>
      </c>
      <c r="K201" t="s">
        <v>6</v>
      </c>
      <c r="L201" t="s">
        <v>6</v>
      </c>
    </row>
    <row r="202" spans="1:12" x14ac:dyDescent="0.35">
      <c r="A202" t="s">
        <v>12794</v>
      </c>
      <c r="B202" t="s">
        <v>12795</v>
      </c>
      <c r="C202" t="s">
        <v>6</v>
      </c>
      <c r="D202" t="s">
        <v>12796</v>
      </c>
      <c r="E202">
        <v>7</v>
      </c>
      <c r="F202" t="s">
        <v>6</v>
      </c>
      <c r="G202" t="s">
        <v>12797</v>
      </c>
      <c r="H202" t="s">
        <v>12798</v>
      </c>
      <c r="I202">
        <v>2011</v>
      </c>
      <c r="J202" t="s">
        <v>6</v>
      </c>
      <c r="K202" t="s">
        <v>6</v>
      </c>
      <c r="L202" t="s">
        <v>6</v>
      </c>
    </row>
    <row r="203" spans="1:12" x14ac:dyDescent="0.35">
      <c r="A203" t="s">
        <v>12799</v>
      </c>
      <c r="B203" t="s">
        <v>6</v>
      </c>
      <c r="C203" t="s">
        <v>6</v>
      </c>
      <c r="D203" t="s">
        <v>12800</v>
      </c>
      <c r="E203">
        <v>7</v>
      </c>
      <c r="F203" t="s">
        <v>6</v>
      </c>
      <c r="G203" t="s">
        <v>12282</v>
      </c>
      <c r="H203" t="s">
        <v>12801</v>
      </c>
      <c r="I203">
        <v>2011</v>
      </c>
      <c r="J203" t="s">
        <v>6</v>
      </c>
      <c r="K203" t="s">
        <v>6</v>
      </c>
      <c r="L203" t="s">
        <v>6</v>
      </c>
    </row>
    <row r="204" spans="1:12" x14ac:dyDescent="0.35">
      <c r="A204" t="s">
        <v>12802</v>
      </c>
      <c r="B204" t="s">
        <v>12803</v>
      </c>
      <c r="C204" t="s">
        <v>6</v>
      </c>
      <c r="D204" t="s">
        <v>12804</v>
      </c>
      <c r="E204">
        <v>7</v>
      </c>
      <c r="F204" t="s">
        <v>6</v>
      </c>
      <c r="G204" t="s">
        <v>12805</v>
      </c>
      <c r="H204" t="s">
        <v>12806</v>
      </c>
      <c r="I204">
        <v>2011</v>
      </c>
      <c r="J204" t="s">
        <v>6</v>
      </c>
      <c r="K204" t="s">
        <v>6</v>
      </c>
      <c r="L204" t="s">
        <v>6</v>
      </c>
    </row>
    <row r="205" spans="1:12" x14ac:dyDescent="0.35">
      <c r="A205" t="s">
        <v>12807</v>
      </c>
      <c r="B205" t="s">
        <v>12808</v>
      </c>
      <c r="C205" t="s">
        <v>6</v>
      </c>
      <c r="D205" t="s">
        <v>12809</v>
      </c>
      <c r="E205">
        <v>7</v>
      </c>
      <c r="F205" t="s">
        <v>6</v>
      </c>
      <c r="G205" t="s">
        <v>11988</v>
      </c>
      <c r="H205" t="s">
        <v>12810</v>
      </c>
      <c r="I205">
        <v>2017</v>
      </c>
      <c r="J205" t="s">
        <v>6</v>
      </c>
      <c r="K205" t="s">
        <v>6</v>
      </c>
      <c r="L205" t="s">
        <v>6</v>
      </c>
    </row>
    <row r="206" spans="1:12" x14ac:dyDescent="0.35">
      <c r="A206" t="s">
        <v>12811</v>
      </c>
      <c r="B206" t="s">
        <v>6</v>
      </c>
      <c r="C206" t="s">
        <v>6</v>
      </c>
      <c r="D206" t="s">
        <v>12812</v>
      </c>
      <c r="E206">
        <v>7</v>
      </c>
      <c r="F206" t="s">
        <v>6</v>
      </c>
      <c r="G206" t="s">
        <v>12282</v>
      </c>
      <c r="H206" t="s">
        <v>12813</v>
      </c>
      <c r="I206">
        <v>2013</v>
      </c>
      <c r="J206" t="s">
        <v>6</v>
      </c>
      <c r="K206" t="s">
        <v>6</v>
      </c>
      <c r="L206" t="s">
        <v>6</v>
      </c>
    </row>
    <row r="207" spans="1:12" x14ac:dyDescent="0.35">
      <c r="A207" t="s">
        <v>3654</v>
      </c>
      <c r="B207" t="s">
        <v>12814</v>
      </c>
      <c r="C207" t="s">
        <v>6</v>
      </c>
      <c r="D207" t="s">
        <v>12815</v>
      </c>
      <c r="E207">
        <v>7</v>
      </c>
      <c r="F207" t="s">
        <v>6</v>
      </c>
      <c r="G207" t="s">
        <v>12816</v>
      </c>
      <c r="H207" t="s">
        <v>12817</v>
      </c>
      <c r="I207">
        <v>2016</v>
      </c>
      <c r="J207" t="s">
        <v>6</v>
      </c>
      <c r="K207" t="s">
        <v>6</v>
      </c>
      <c r="L207" t="s">
        <v>6</v>
      </c>
    </row>
    <row r="208" spans="1:12" x14ac:dyDescent="0.35">
      <c r="A208" t="s">
        <v>12818</v>
      </c>
      <c r="B208" t="s">
        <v>12819</v>
      </c>
      <c r="C208" t="s">
        <v>6</v>
      </c>
      <c r="D208" t="s">
        <v>12820</v>
      </c>
      <c r="E208">
        <v>7</v>
      </c>
      <c r="F208" t="s">
        <v>6</v>
      </c>
      <c r="G208" t="s">
        <v>749</v>
      </c>
      <c r="H208" t="s">
        <v>12821</v>
      </c>
      <c r="I208">
        <v>2019</v>
      </c>
      <c r="J208" t="s">
        <v>6</v>
      </c>
      <c r="K208" t="s">
        <v>6</v>
      </c>
      <c r="L208" t="s">
        <v>6</v>
      </c>
    </row>
    <row r="209" spans="1:12" x14ac:dyDescent="0.35">
      <c r="A209" t="s">
        <v>12822</v>
      </c>
      <c r="B209" t="s">
        <v>12823</v>
      </c>
      <c r="C209" t="s">
        <v>6</v>
      </c>
      <c r="D209" t="s">
        <v>12824</v>
      </c>
      <c r="E209">
        <v>7</v>
      </c>
      <c r="F209" t="s">
        <v>6</v>
      </c>
      <c r="G209" t="s">
        <v>12183</v>
      </c>
      <c r="H209" t="s">
        <v>12825</v>
      </c>
      <c r="I209">
        <v>2020</v>
      </c>
      <c r="J209" t="s">
        <v>6</v>
      </c>
      <c r="K209" t="s">
        <v>6</v>
      </c>
      <c r="L209" t="s">
        <v>6</v>
      </c>
    </row>
    <row r="210" spans="1:12" x14ac:dyDescent="0.35">
      <c r="A210" t="s">
        <v>12826</v>
      </c>
      <c r="B210" t="s">
        <v>12827</v>
      </c>
      <c r="C210" t="s">
        <v>6</v>
      </c>
      <c r="D210" t="s">
        <v>12828</v>
      </c>
      <c r="E210">
        <v>7</v>
      </c>
      <c r="F210" t="s">
        <v>6</v>
      </c>
      <c r="G210" t="s">
        <v>12829</v>
      </c>
      <c r="H210" t="s">
        <v>12830</v>
      </c>
      <c r="I210">
        <v>2011</v>
      </c>
      <c r="J210" t="s">
        <v>6</v>
      </c>
      <c r="K210" t="s">
        <v>6</v>
      </c>
      <c r="L210" t="s">
        <v>6</v>
      </c>
    </row>
    <row r="211" spans="1:12" x14ac:dyDescent="0.35">
      <c r="A211" t="s">
        <v>12831</v>
      </c>
      <c r="B211" t="s">
        <v>12832</v>
      </c>
      <c r="C211" t="s">
        <v>6</v>
      </c>
      <c r="D211" t="s">
        <v>12833</v>
      </c>
      <c r="E211">
        <v>7</v>
      </c>
      <c r="F211" t="s">
        <v>6</v>
      </c>
      <c r="G211" t="s">
        <v>12834</v>
      </c>
      <c r="H211" t="s">
        <v>12835</v>
      </c>
      <c r="I211">
        <v>2015</v>
      </c>
      <c r="J211" t="s">
        <v>6</v>
      </c>
      <c r="K211" t="s">
        <v>6</v>
      </c>
      <c r="L211" t="s">
        <v>6</v>
      </c>
    </row>
    <row r="212" spans="1:12" x14ac:dyDescent="0.35">
      <c r="A212" t="s">
        <v>12836</v>
      </c>
      <c r="B212" t="s">
        <v>12837</v>
      </c>
      <c r="C212" t="s">
        <v>6</v>
      </c>
      <c r="D212" t="s">
        <v>12838</v>
      </c>
      <c r="E212">
        <v>7</v>
      </c>
      <c r="F212" t="s">
        <v>6</v>
      </c>
      <c r="G212" t="s">
        <v>12839</v>
      </c>
      <c r="H212" t="s">
        <v>12840</v>
      </c>
      <c r="I212">
        <v>2013</v>
      </c>
      <c r="J212" t="s">
        <v>6</v>
      </c>
      <c r="K212" t="s">
        <v>6</v>
      </c>
      <c r="L212" t="s">
        <v>6</v>
      </c>
    </row>
    <row r="213" spans="1:12" x14ac:dyDescent="0.35">
      <c r="A213" t="s">
        <v>12841</v>
      </c>
      <c r="B213" t="s">
        <v>12842</v>
      </c>
      <c r="C213" t="s">
        <v>6</v>
      </c>
      <c r="D213" t="s">
        <v>12843</v>
      </c>
      <c r="E213">
        <v>7</v>
      </c>
      <c r="F213" t="s">
        <v>6</v>
      </c>
      <c r="G213" t="s">
        <v>12844</v>
      </c>
      <c r="H213" t="s">
        <v>12845</v>
      </c>
      <c r="I213">
        <v>2012</v>
      </c>
      <c r="J213" t="s">
        <v>6</v>
      </c>
      <c r="K213" t="s">
        <v>6</v>
      </c>
      <c r="L213" t="s">
        <v>6</v>
      </c>
    </row>
    <row r="214" spans="1:12" x14ac:dyDescent="0.35">
      <c r="A214" t="s">
        <v>12846</v>
      </c>
      <c r="B214" t="s">
        <v>2276</v>
      </c>
      <c r="C214" t="s">
        <v>6</v>
      </c>
      <c r="D214" t="s">
        <v>12847</v>
      </c>
      <c r="E214">
        <v>7</v>
      </c>
      <c r="F214" t="s">
        <v>6</v>
      </c>
      <c r="G214" t="s">
        <v>12848</v>
      </c>
      <c r="H214" t="s">
        <v>12849</v>
      </c>
      <c r="I214">
        <v>2009</v>
      </c>
      <c r="J214" t="s">
        <v>6</v>
      </c>
      <c r="K214" t="s">
        <v>6</v>
      </c>
      <c r="L214" t="s">
        <v>6</v>
      </c>
    </row>
    <row r="215" spans="1:12" x14ac:dyDescent="0.35">
      <c r="A215" t="s">
        <v>12850</v>
      </c>
      <c r="B215" t="s">
        <v>12851</v>
      </c>
      <c r="C215" t="s">
        <v>6</v>
      </c>
      <c r="D215" t="s">
        <v>12852</v>
      </c>
      <c r="E215">
        <v>7</v>
      </c>
      <c r="F215" t="s">
        <v>6</v>
      </c>
      <c r="G215" t="s">
        <v>12853</v>
      </c>
      <c r="H215" t="s">
        <v>12346</v>
      </c>
      <c r="I215">
        <v>2016</v>
      </c>
      <c r="J215" t="s">
        <v>6</v>
      </c>
      <c r="K215" t="s">
        <v>6</v>
      </c>
      <c r="L215" t="s">
        <v>6</v>
      </c>
    </row>
    <row r="216" spans="1:12" x14ac:dyDescent="0.35">
      <c r="A216" t="s">
        <v>12854</v>
      </c>
      <c r="B216" t="s">
        <v>12855</v>
      </c>
      <c r="C216" t="s">
        <v>6</v>
      </c>
      <c r="D216" t="s">
        <v>12856</v>
      </c>
      <c r="E216">
        <v>7</v>
      </c>
      <c r="F216" t="s">
        <v>6</v>
      </c>
      <c r="G216" t="s">
        <v>12013</v>
      </c>
      <c r="H216" t="s">
        <v>12857</v>
      </c>
      <c r="I216">
        <v>2009</v>
      </c>
      <c r="J216" t="s">
        <v>6</v>
      </c>
      <c r="K216" t="s">
        <v>6</v>
      </c>
      <c r="L216" t="s">
        <v>6</v>
      </c>
    </row>
    <row r="217" spans="1:12" x14ac:dyDescent="0.35">
      <c r="A217" t="s">
        <v>12858</v>
      </c>
      <c r="B217" t="s">
        <v>12859</v>
      </c>
      <c r="C217" t="s">
        <v>6</v>
      </c>
      <c r="D217" t="s">
        <v>12860</v>
      </c>
      <c r="E217">
        <v>7</v>
      </c>
      <c r="F217" t="s">
        <v>6</v>
      </c>
      <c r="G217" t="s">
        <v>12861</v>
      </c>
      <c r="H217" t="s">
        <v>12862</v>
      </c>
      <c r="I217">
        <v>2015</v>
      </c>
      <c r="J217" t="s">
        <v>6</v>
      </c>
      <c r="K217" t="s">
        <v>6</v>
      </c>
      <c r="L217" t="s">
        <v>6</v>
      </c>
    </row>
    <row r="218" spans="1:12" x14ac:dyDescent="0.35">
      <c r="A218" t="s">
        <v>12863</v>
      </c>
      <c r="B218" t="s">
        <v>12864</v>
      </c>
      <c r="C218" t="s">
        <v>6</v>
      </c>
      <c r="D218" t="s">
        <v>12865</v>
      </c>
      <c r="E218">
        <v>7</v>
      </c>
      <c r="F218" t="s">
        <v>6</v>
      </c>
      <c r="G218" t="s">
        <v>12866</v>
      </c>
      <c r="H218" t="s">
        <v>12587</v>
      </c>
      <c r="I218">
        <v>2020</v>
      </c>
      <c r="J218" t="s">
        <v>6</v>
      </c>
      <c r="K218" t="s">
        <v>6</v>
      </c>
      <c r="L218" t="s">
        <v>6</v>
      </c>
    </row>
    <row r="219" spans="1:12" x14ac:dyDescent="0.35">
      <c r="A219" t="s">
        <v>12867</v>
      </c>
      <c r="B219" t="s">
        <v>12868</v>
      </c>
      <c r="C219" t="s">
        <v>6</v>
      </c>
      <c r="D219" t="s">
        <v>12869</v>
      </c>
      <c r="E219">
        <v>7</v>
      </c>
      <c r="F219" t="s">
        <v>6</v>
      </c>
      <c r="G219" t="s">
        <v>12870</v>
      </c>
      <c r="H219" t="s">
        <v>12871</v>
      </c>
      <c r="I219">
        <v>2016</v>
      </c>
      <c r="J219" t="s">
        <v>6</v>
      </c>
      <c r="K219" t="s">
        <v>6</v>
      </c>
      <c r="L219" t="s">
        <v>6</v>
      </c>
    </row>
    <row r="220" spans="1:12" x14ac:dyDescent="0.35">
      <c r="A220" t="s">
        <v>12872</v>
      </c>
      <c r="B220" t="s">
        <v>12873</v>
      </c>
      <c r="C220" t="s">
        <v>6</v>
      </c>
      <c r="D220" t="s">
        <v>12874</v>
      </c>
      <c r="E220">
        <v>7</v>
      </c>
      <c r="F220" t="s">
        <v>6</v>
      </c>
      <c r="G220" t="s">
        <v>12277</v>
      </c>
      <c r="H220" t="s">
        <v>12278</v>
      </c>
      <c r="I220">
        <v>2011</v>
      </c>
      <c r="J220" t="s">
        <v>6</v>
      </c>
      <c r="K220" t="s">
        <v>6</v>
      </c>
      <c r="L220" t="s">
        <v>6</v>
      </c>
    </row>
    <row r="221" spans="1:12" x14ac:dyDescent="0.35">
      <c r="A221" t="s">
        <v>12875</v>
      </c>
      <c r="B221" t="s">
        <v>12876</v>
      </c>
      <c r="C221" t="s">
        <v>6</v>
      </c>
      <c r="D221" t="s">
        <v>12877</v>
      </c>
      <c r="E221">
        <v>7</v>
      </c>
      <c r="F221" t="s">
        <v>6</v>
      </c>
      <c r="G221" t="s">
        <v>12878</v>
      </c>
      <c r="H221" t="s">
        <v>12879</v>
      </c>
      <c r="I221">
        <v>2017</v>
      </c>
      <c r="J221" t="s">
        <v>6</v>
      </c>
      <c r="K221" t="s">
        <v>6</v>
      </c>
      <c r="L221" t="s">
        <v>6</v>
      </c>
    </row>
    <row r="222" spans="1:12" x14ac:dyDescent="0.35">
      <c r="A222" t="s">
        <v>12880</v>
      </c>
      <c r="B222" t="s">
        <v>12881</v>
      </c>
      <c r="C222" t="s">
        <v>6</v>
      </c>
      <c r="D222" t="s">
        <v>12882</v>
      </c>
      <c r="E222">
        <v>7</v>
      </c>
      <c r="F222" t="s">
        <v>6</v>
      </c>
      <c r="G222" t="s">
        <v>12883</v>
      </c>
      <c r="H222" t="s">
        <v>12884</v>
      </c>
      <c r="I222">
        <v>2016</v>
      </c>
      <c r="J222" t="s">
        <v>6</v>
      </c>
      <c r="K222" t="s">
        <v>6</v>
      </c>
      <c r="L222" t="s">
        <v>6</v>
      </c>
    </row>
    <row r="223" spans="1:12" x14ac:dyDescent="0.35">
      <c r="A223" t="s">
        <v>12885</v>
      </c>
      <c r="B223" t="s">
        <v>12886</v>
      </c>
      <c r="C223" t="s">
        <v>6</v>
      </c>
      <c r="D223" t="s">
        <v>12887</v>
      </c>
      <c r="E223">
        <v>7</v>
      </c>
      <c r="F223" t="s">
        <v>6</v>
      </c>
      <c r="G223" t="s">
        <v>12888</v>
      </c>
      <c r="H223" t="s">
        <v>12278</v>
      </c>
      <c r="I223">
        <v>2014</v>
      </c>
      <c r="J223" t="s">
        <v>6</v>
      </c>
      <c r="K223" t="s">
        <v>6</v>
      </c>
      <c r="L223" t="s">
        <v>6</v>
      </c>
    </row>
    <row r="224" spans="1:12" x14ac:dyDescent="0.35">
      <c r="A224" t="s">
        <v>12889</v>
      </c>
      <c r="B224" t="s">
        <v>12890</v>
      </c>
      <c r="C224" t="s">
        <v>6</v>
      </c>
      <c r="D224" t="s">
        <v>12891</v>
      </c>
      <c r="E224">
        <v>7</v>
      </c>
      <c r="F224" t="s">
        <v>6</v>
      </c>
      <c r="G224" t="s">
        <v>12892</v>
      </c>
      <c r="H224" t="s">
        <v>12893</v>
      </c>
      <c r="I224">
        <v>2018</v>
      </c>
      <c r="J224" t="s">
        <v>6</v>
      </c>
      <c r="K224" t="s">
        <v>6</v>
      </c>
      <c r="L224" t="s">
        <v>6</v>
      </c>
    </row>
    <row r="225" spans="1:12" x14ac:dyDescent="0.35">
      <c r="A225" t="s">
        <v>12894</v>
      </c>
      <c r="B225" t="s">
        <v>12895</v>
      </c>
      <c r="C225" t="s">
        <v>6</v>
      </c>
      <c r="D225" t="s">
        <v>12896</v>
      </c>
      <c r="E225">
        <v>7</v>
      </c>
      <c r="F225" t="s">
        <v>6</v>
      </c>
      <c r="G225" t="s">
        <v>12897</v>
      </c>
      <c r="H225" t="s">
        <v>12278</v>
      </c>
      <c r="I225">
        <v>2013</v>
      </c>
      <c r="J225" t="s">
        <v>6</v>
      </c>
      <c r="K225" t="s">
        <v>6</v>
      </c>
      <c r="L225" t="s">
        <v>6</v>
      </c>
    </row>
    <row r="226" spans="1:12" x14ac:dyDescent="0.35">
      <c r="A226" t="s">
        <v>12898</v>
      </c>
      <c r="B226" t="s">
        <v>12899</v>
      </c>
      <c r="C226" t="s">
        <v>6</v>
      </c>
      <c r="D226" t="s">
        <v>12900</v>
      </c>
      <c r="E226">
        <v>7</v>
      </c>
      <c r="F226" t="s">
        <v>6</v>
      </c>
      <c r="G226" t="s">
        <v>12901</v>
      </c>
      <c r="H226" t="s">
        <v>12902</v>
      </c>
      <c r="I226">
        <v>2013</v>
      </c>
      <c r="J226" t="s">
        <v>6</v>
      </c>
      <c r="K226" t="s">
        <v>6</v>
      </c>
      <c r="L226" t="s">
        <v>6</v>
      </c>
    </row>
    <row r="227" spans="1:12" x14ac:dyDescent="0.35">
      <c r="A227" t="s">
        <v>12903</v>
      </c>
      <c r="B227" t="s">
        <v>12904</v>
      </c>
      <c r="C227" t="s">
        <v>6</v>
      </c>
      <c r="D227" t="s">
        <v>12905</v>
      </c>
      <c r="E227">
        <v>7</v>
      </c>
      <c r="F227" t="s">
        <v>6</v>
      </c>
      <c r="G227" t="s">
        <v>12906</v>
      </c>
      <c r="H227" t="s">
        <v>12907</v>
      </c>
      <c r="I227">
        <v>2016</v>
      </c>
      <c r="J227" t="s">
        <v>6</v>
      </c>
      <c r="K227" t="s">
        <v>6</v>
      </c>
      <c r="L227" t="s">
        <v>6</v>
      </c>
    </row>
    <row r="228" spans="1:12" x14ac:dyDescent="0.35">
      <c r="A228" t="s">
        <v>12908</v>
      </c>
      <c r="B228" t="s">
        <v>12909</v>
      </c>
      <c r="C228" t="s">
        <v>6</v>
      </c>
      <c r="D228" t="s">
        <v>12910</v>
      </c>
      <c r="E228">
        <v>7</v>
      </c>
      <c r="F228" t="s">
        <v>6</v>
      </c>
      <c r="G228" t="s">
        <v>12911</v>
      </c>
      <c r="H228" t="s">
        <v>12912</v>
      </c>
      <c r="I228">
        <v>2009</v>
      </c>
      <c r="J228" t="s">
        <v>6</v>
      </c>
      <c r="K228" t="s">
        <v>6</v>
      </c>
      <c r="L228" t="s">
        <v>6</v>
      </c>
    </row>
    <row r="229" spans="1:12" x14ac:dyDescent="0.35">
      <c r="A229" t="s">
        <v>12913</v>
      </c>
      <c r="B229" t="s">
        <v>12914</v>
      </c>
      <c r="C229" t="s">
        <v>6</v>
      </c>
      <c r="D229" t="s">
        <v>12915</v>
      </c>
      <c r="E229">
        <v>7</v>
      </c>
      <c r="F229" t="s">
        <v>6</v>
      </c>
      <c r="G229" t="s">
        <v>12916</v>
      </c>
      <c r="H229" t="s">
        <v>12917</v>
      </c>
      <c r="I229">
        <v>2009</v>
      </c>
      <c r="J229" t="s">
        <v>6</v>
      </c>
      <c r="K229" t="s">
        <v>6</v>
      </c>
      <c r="L229" t="s">
        <v>6</v>
      </c>
    </row>
    <row r="230" spans="1:12" x14ac:dyDescent="0.35">
      <c r="A230" t="s">
        <v>12918</v>
      </c>
      <c r="B230" t="s">
        <v>12919</v>
      </c>
      <c r="C230" t="s">
        <v>6</v>
      </c>
      <c r="D230" t="s">
        <v>12920</v>
      </c>
      <c r="E230">
        <v>7</v>
      </c>
      <c r="F230" t="s">
        <v>6</v>
      </c>
      <c r="G230" t="s">
        <v>12921</v>
      </c>
      <c r="H230" t="s">
        <v>12922</v>
      </c>
      <c r="I230">
        <v>2017</v>
      </c>
      <c r="J230" t="s">
        <v>6</v>
      </c>
      <c r="K230" t="s">
        <v>6</v>
      </c>
      <c r="L230" t="s">
        <v>6</v>
      </c>
    </row>
    <row r="231" spans="1:12" x14ac:dyDescent="0.35">
      <c r="A231" t="s">
        <v>6432</v>
      </c>
      <c r="B231" t="s">
        <v>12923</v>
      </c>
      <c r="C231" t="s">
        <v>6</v>
      </c>
      <c r="D231" t="s">
        <v>12924</v>
      </c>
      <c r="E231">
        <v>7</v>
      </c>
      <c r="F231" t="s">
        <v>6</v>
      </c>
      <c r="G231" t="s">
        <v>6436</v>
      </c>
      <c r="H231" t="s">
        <v>12925</v>
      </c>
      <c r="I231">
        <v>2017</v>
      </c>
      <c r="J231" t="s">
        <v>6</v>
      </c>
      <c r="K231" t="s">
        <v>6</v>
      </c>
      <c r="L231" t="s">
        <v>6</v>
      </c>
    </row>
    <row r="232" spans="1:12" x14ac:dyDescent="0.35">
      <c r="A232" t="s">
        <v>12926</v>
      </c>
      <c r="B232" t="s">
        <v>12927</v>
      </c>
      <c r="C232" t="s">
        <v>6</v>
      </c>
      <c r="D232" t="s">
        <v>12928</v>
      </c>
      <c r="E232">
        <v>7</v>
      </c>
      <c r="F232" t="s">
        <v>6</v>
      </c>
      <c r="G232" t="s">
        <v>12687</v>
      </c>
      <c r="H232" t="s">
        <v>12688</v>
      </c>
      <c r="I232">
        <v>2018</v>
      </c>
      <c r="J232" t="s">
        <v>6</v>
      </c>
      <c r="K232" t="s">
        <v>6</v>
      </c>
      <c r="L232" t="s">
        <v>6</v>
      </c>
    </row>
    <row r="233" spans="1:12" x14ac:dyDescent="0.35">
      <c r="A233" t="s">
        <v>12929</v>
      </c>
      <c r="B233" t="s">
        <v>12930</v>
      </c>
      <c r="C233" t="s">
        <v>6</v>
      </c>
      <c r="D233" t="s">
        <v>12931</v>
      </c>
      <c r="E233">
        <v>7</v>
      </c>
      <c r="F233" t="s">
        <v>6</v>
      </c>
      <c r="G233" t="s">
        <v>12932</v>
      </c>
      <c r="H233" t="s">
        <v>12933</v>
      </c>
      <c r="I233">
        <v>2021</v>
      </c>
      <c r="J233" t="s">
        <v>6</v>
      </c>
      <c r="K233" t="s">
        <v>6</v>
      </c>
      <c r="L233" t="s">
        <v>6</v>
      </c>
    </row>
    <row r="234" spans="1:12" x14ac:dyDescent="0.35">
      <c r="A234" t="s">
        <v>12934</v>
      </c>
      <c r="B234" t="s">
        <v>12935</v>
      </c>
      <c r="C234" t="s">
        <v>6</v>
      </c>
      <c r="D234" t="s">
        <v>12936</v>
      </c>
      <c r="E234">
        <v>7</v>
      </c>
      <c r="F234" t="s">
        <v>6</v>
      </c>
      <c r="G234" t="s">
        <v>749</v>
      </c>
      <c r="H234" t="s">
        <v>12937</v>
      </c>
      <c r="I234">
        <v>2018</v>
      </c>
      <c r="J234" t="s">
        <v>6</v>
      </c>
      <c r="K234" t="s">
        <v>6</v>
      </c>
      <c r="L234" t="s">
        <v>6</v>
      </c>
    </row>
    <row r="235" spans="1:12" x14ac:dyDescent="0.35">
      <c r="A235" t="s">
        <v>12938</v>
      </c>
      <c r="B235" t="s">
        <v>12939</v>
      </c>
      <c r="C235" t="s">
        <v>6</v>
      </c>
      <c r="D235" t="s">
        <v>12940</v>
      </c>
      <c r="E235">
        <v>7</v>
      </c>
      <c r="F235" t="s">
        <v>6</v>
      </c>
      <c r="G235" t="s">
        <v>12941</v>
      </c>
      <c r="H235" t="s">
        <v>12942</v>
      </c>
      <c r="I235">
        <v>2015</v>
      </c>
      <c r="J235" t="s">
        <v>6</v>
      </c>
      <c r="K235" t="s">
        <v>6</v>
      </c>
      <c r="L235" t="s">
        <v>6</v>
      </c>
    </row>
    <row r="236" spans="1:12" x14ac:dyDescent="0.35">
      <c r="A236" t="s">
        <v>12943</v>
      </c>
      <c r="B236" t="s">
        <v>12944</v>
      </c>
      <c r="C236" t="s">
        <v>6</v>
      </c>
      <c r="D236" t="s">
        <v>12945</v>
      </c>
      <c r="E236">
        <v>7</v>
      </c>
      <c r="F236" t="s">
        <v>6</v>
      </c>
      <c r="G236" t="s">
        <v>12946</v>
      </c>
      <c r="H236" t="s">
        <v>12947</v>
      </c>
      <c r="I236">
        <v>2018</v>
      </c>
      <c r="J236" t="s">
        <v>6</v>
      </c>
      <c r="K236" t="s">
        <v>6</v>
      </c>
      <c r="L236" t="s">
        <v>6</v>
      </c>
    </row>
    <row r="237" spans="1:12" x14ac:dyDescent="0.35">
      <c r="A237" t="s">
        <v>12948</v>
      </c>
      <c r="B237" t="s">
        <v>12949</v>
      </c>
      <c r="C237" t="s">
        <v>6</v>
      </c>
      <c r="D237" t="s">
        <v>12950</v>
      </c>
      <c r="E237">
        <v>7</v>
      </c>
      <c r="F237" t="s">
        <v>6</v>
      </c>
      <c r="G237" t="s">
        <v>12951</v>
      </c>
      <c r="H237" t="s">
        <v>12952</v>
      </c>
      <c r="I237">
        <v>2017</v>
      </c>
      <c r="J237" t="s">
        <v>6</v>
      </c>
      <c r="K237" t="s">
        <v>6</v>
      </c>
      <c r="L237" t="s">
        <v>6</v>
      </c>
    </row>
    <row r="238" spans="1:12" x14ac:dyDescent="0.35">
      <c r="A238" t="s">
        <v>12953</v>
      </c>
      <c r="B238" t="s">
        <v>12954</v>
      </c>
      <c r="C238" t="s">
        <v>6</v>
      </c>
      <c r="D238" t="s">
        <v>12955</v>
      </c>
      <c r="E238">
        <v>7</v>
      </c>
      <c r="F238" t="s">
        <v>6</v>
      </c>
      <c r="G238" t="s">
        <v>12956</v>
      </c>
      <c r="H238" t="s">
        <v>12957</v>
      </c>
      <c r="I238">
        <v>2017</v>
      </c>
      <c r="J238" t="s">
        <v>6</v>
      </c>
      <c r="K238" t="s">
        <v>6</v>
      </c>
      <c r="L238" t="s">
        <v>6</v>
      </c>
    </row>
    <row r="239" spans="1:12" x14ac:dyDescent="0.35">
      <c r="A239" t="s">
        <v>5752</v>
      </c>
      <c r="B239" t="s">
        <v>12958</v>
      </c>
      <c r="C239" t="s">
        <v>6</v>
      </c>
      <c r="D239" t="s">
        <v>12959</v>
      </c>
      <c r="E239">
        <v>7</v>
      </c>
      <c r="F239" t="s">
        <v>6</v>
      </c>
      <c r="G239" t="s">
        <v>5409</v>
      </c>
      <c r="H239" t="s">
        <v>12960</v>
      </c>
      <c r="I239">
        <v>2009</v>
      </c>
      <c r="J239" t="s">
        <v>6</v>
      </c>
      <c r="K239" t="s">
        <v>6</v>
      </c>
      <c r="L239" t="s">
        <v>6</v>
      </c>
    </row>
    <row r="240" spans="1:12" x14ac:dyDescent="0.35">
      <c r="A240" t="s">
        <v>12961</v>
      </c>
      <c r="B240" t="s">
        <v>12962</v>
      </c>
      <c r="C240" t="s">
        <v>6</v>
      </c>
      <c r="D240" t="s">
        <v>12963</v>
      </c>
      <c r="E240">
        <v>7</v>
      </c>
      <c r="F240" t="s">
        <v>6</v>
      </c>
      <c r="G240" t="s">
        <v>12964</v>
      </c>
      <c r="H240" t="s">
        <v>12965</v>
      </c>
      <c r="I240">
        <v>2017</v>
      </c>
      <c r="J240" t="s">
        <v>6</v>
      </c>
      <c r="K240" t="s">
        <v>6</v>
      </c>
      <c r="L240" t="s">
        <v>6</v>
      </c>
    </row>
    <row r="241" spans="1:12" x14ac:dyDescent="0.35">
      <c r="A241" t="s">
        <v>12966</v>
      </c>
      <c r="B241" t="s">
        <v>12967</v>
      </c>
      <c r="C241" t="s">
        <v>6</v>
      </c>
      <c r="D241" t="s">
        <v>12968</v>
      </c>
      <c r="E241">
        <v>7</v>
      </c>
      <c r="F241" t="s">
        <v>6</v>
      </c>
      <c r="G241" t="s">
        <v>12969</v>
      </c>
      <c r="H241" t="s">
        <v>12970</v>
      </c>
      <c r="I241">
        <v>2011</v>
      </c>
      <c r="J241" t="s">
        <v>6</v>
      </c>
      <c r="K241" t="s">
        <v>6</v>
      </c>
      <c r="L241" t="s">
        <v>6</v>
      </c>
    </row>
    <row r="242" spans="1:12" x14ac:dyDescent="0.35">
      <c r="A242" t="s">
        <v>12971</v>
      </c>
      <c r="B242" t="s">
        <v>12972</v>
      </c>
      <c r="C242" t="s">
        <v>6</v>
      </c>
      <c r="D242" t="s">
        <v>12973</v>
      </c>
      <c r="E242">
        <v>7</v>
      </c>
      <c r="F242" t="s">
        <v>6</v>
      </c>
      <c r="G242" t="s">
        <v>12974</v>
      </c>
      <c r="H242" t="s">
        <v>12667</v>
      </c>
      <c r="I242">
        <v>2019</v>
      </c>
      <c r="J242" t="s">
        <v>6</v>
      </c>
      <c r="K242" t="s">
        <v>6</v>
      </c>
      <c r="L242" t="s">
        <v>6</v>
      </c>
    </row>
    <row r="243" spans="1:12" x14ac:dyDescent="0.35">
      <c r="A243" t="s">
        <v>12975</v>
      </c>
      <c r="B243" t="s">
        <v>12976</v>
      </c>
      <c r="C243" t="s">
        <v>6</v>
      </c>
      <c r="D243" t="s">
        <v>12977</v>
      </c>
      <c r="E243">
        <v>7</v>
      </c>
      <c r="F243" t="s">
        <v>6</v>
      </c>
      <c r="G243" t="s">
        <v>12978</v>
      </c>
      <c r="H243" t="s">
        <v>12979</v>
      </c>
      <c r="I243">
        <v>2017</v>
      </c>
      <c r="J243" t="s">
        <v>6</v>
      </c>
      <c r="K243" t="s">
        <v>6</v>
      </c>
      <c r="L243" t="s">
        <v>6</v>
      </c>
    </row>
    <row r="244" spans="1:12" x14ac:dyDescent="0.35">
      <c r="A244" t="s">
        <v>12980</v>
      </c>
      <c r="B244" t="s">
        <v>12981</v>
      </c>
      <c r="C244" t="s">
        <v>6</v>
      </c>
      <c r="D244" t="s">
        <v>12982</v>
      </c>
      <c r="E244">
        <v>7</v>
      </c>
      <c r="F244" t="s">
        <v>6</v>
      </c>
      <c r="G244" t="s">
        <v>12983</v>
      </c>
      <c r="H244" t="s">
        <v>12984</v>
      </c>
      <c r="I244">
        <v>2014</v>
      </c>
      <c r="J244" t="s">
        <v>6</v>
      </c>
      <c r="K244" t="s">
        <v>6</v>
      </c>
      <c r="L244" t="s">
        <v>6</v>
      </c>
    </row>
    <row r="245" spans="1:12" x14ac:dyDescent="0.35">
      <c r="A245" t="s">
        <v>12985</v>
      </c>
      <c r="B245" t="s">
        <v>12986</v>
      </c>
      <c r="C245" t="s">
        <v>6</v>
      </c>
      <c r="D245" t="s">
        <v>12987</v>
      </c>
      <c r="E245">
        <v>7</v>
      </c>
      <c r="F245" t="s">
        <v>6</v>
      </c>
      <c r="G245" t="s">
        <v>12988</v>
      </c>
      <c r="H245" t="s">
        <v>12989</v>
      </c>
      <c r="I245">
        <v>2018</v>
      </c>
      <c r="J245" t="s">
        <v>6</v>
      </c>
      <c r="K245" t="s">
        <v>6</v>
      </c>
      <c r="L245" t="s">
        <v>6</v>
      </c>
    </row>
    <row r="246" spans="1:12" x14ac:dyDescent="0.35">
      <c r="A246" t="s">
        <v>12990</v>
      </c>
      <c r="B246" t="s">
        <v>12991</v>
      </c>
      <c r="C246" t="s">
        <v>6</v>
      </c>
      <c r="D246" t="s">
        <v>12992</v>
      </c>
      <c r="E246">
        <v>7</v>
      </c>
      <c r="F246" t="s">
        <v>6</v>
      </c>
      <c r="G246" t="s">
        <v>12993</v>
      </c>
      <c r="H246" t="s">
        <v>12994</v>
      </c>
      <c r="I246">
        <v>2019</v>
      </c>
      <c r="J246" t="s">
        <v>6</v>
      </c>
      <c r="K246" t="s">
        <v>6</v>
      </c>
      <c r="L246" t="s">
        <v>6</v>
      </c>
    </row>
    <row r="247" spans="1:12" x14ac:dyDescent="0.35">
      <c r="A247" t="s">
        <v>12995</v>
      </c>
      <c r="B247" t="s">
        <v>6</v>
      </c>
      <c r="C247" t="s">
        <v>6</v>
      </c>
      <c r="D247" t="s">
        <v>12996</v>
      </c>
      <c r="E247">
        <v>7</v>
      </c>
      <c r="F247" t="s">
        <v>6</v>
      </c>
      <c r="G247" t="s">
        <v>12997</v>
      </c>
      <c r="H247" t="s">
        <v>12998</v>
      </c>
      <c r="I247">
        <v>2015</v>
      </c>
      <c r="J247" t="s">
        <v>6</v>
      </c>
      <c r="K247" t="s">
        <v>6</v>
      </c>
      <c r="L247" t="s">
        <v>6</v>
      </c>
    </row>
    <row r="248" spans="1:12" x14ac:dyDescent="0.35">
      <c r="A248" t="s">
        <v>12999</v>
      </c>
      <c r="B248" t="s">
        <v>13000</v>
      </c>
      <c r="C248" t="s">
        <v>6</v>
      </c>
      <c r="D248" t="s">
        <v>13001</v>
      </c>
      <c r="E248">
        <v>7</v>
      </c>
      <c r="F248" t="s">
        <v>6</v>
      </c>
      <c r="G248" t="s">
        <v>13002</v>
      </c>
      <c r="H248" t="s">
        <v>13003</v>
      </c>
      <c r="I248">
        <v>2016</v>
      </c>
      <c r="J248" t="s">
        <v>6</v>
      </c>
      <c r="K248" t="s">
        <v>6</v>
      </c>
      <c r="L248" t="s">
        <v>6</v>
      </c>
    </row>
    <row r="249" spans="1:12" x14ac:dyDescent="0.35">
      <c r="A249" t="s">
        <v>13004</v>
      </c>
      <c r="B249" t="s">
        <v>13005</v>
      </c>
      <c r="C249" t="s">
        <v>6</v>
      </c>
      <c r="D249" t="s">
        <v>13006</v>
      </c>
      <c r="E249">
        <v>7</v>
      </c>
      <c r="F249" t="s">
        <v>6</v>
      </c>
      <c r="G249" t="s">
        <v>12092</v>
      </c>
      <c r="H249" t="s">
        <v>12093</v>
      </c>
      <c r="I249">
        <v>2016</v>
      </c>
      <c r="J249" t="s">
        <v>6</v>
      </c>
      <c r="K249" t="s">
        <v>6</v>
      </c>
      <c r="L249" t="s">
        <v>6</v>
      </c>
    </row>
    <row r="250" spans="1:12" x14ac:dyDescent="0.35">
      <c r="A250" t="s">
        <v>13007</v>
      </c>
      <c r="B250" t="s">
        <v>13008</v>
      </c>
      <c r="C250" t="s">
        <v>6</v>
      </c>
      <c r="D250" t="s">
        <v>13009</v>
      </c>
      <c r="E250">
        <v>7</v>
      </c>
      <c r="F250" t="s">
        <v>6</v>
      </c>
      <c r="G250" t="s">
        <v>11946</v>
      </c>
      <c r="H250" t="s">
        <v>11947</v>
      </c>
      <c r="I250">
        <v>2012</v>
      </c>
      <c r="J250" t="s">
        <v>6</v>
      </c>
      <c r="K250" t="s">
        <v>6</v>
      </c>
      <c r="L250" t="s">
        <v>6</v>
      </c>
    </row>
    <row r="251" spans="1:12" x14ac:dyDescent="0.35">
      <c r="A251" t="s">
        <v>13010</v>
      </c>
      <c r="B251" t="s">
        <v>13011</v>
      </c>
      <c r="C251" t="s">
        <v>6</v>
      </c>
      <c r="D251" t="s">
        <v>13012</v>
      </c>
      <c r="E251">
        <v>7</v>
      </c>
      <c r="F251" t="s">
        <v>6</v>
      </c>
      <c r="G251" t="s">
        <v>13013</v>
      </c>
      <c r="H251" t="s">
        <v>13014</v>
      </c>
      <c r="I251">
        <v>2020</v>
      </c>
      <c r="J251" t="s">
        <v>6</v>
      </c>
      <c r="K251" t="s">
        <v>6</v>
      </c>
      <c r="L251" t="s">
        <v>6</v>
      </c>
    </row>
    <row r="252" spans="1:12" x14ac:dyDescent="0.35">
      <c r="A252" t="s">
        <v>13015</v>
      </c>
      <c r="B252" t="s">
        <v>13016</v>
      </c>
      <c r="C252" t="s">
        <v>6</v>
      </c>
      <c r="D252" t="s">
        <v>13017</v>
      </c>
      <c r="E252">
        <v>7</v>
      </c>
      <c r="F252" t="s">
        <v>6</v>
      </c>
      <c r="G252" t="s">
        <v>6436</v>
      </c>
      <c r="H252" t="s">
        <v>13018</v>
      </c>
      <c r="I252">
        <v>2020</v>
      </c>
      <c r="J252" t="s">
        <v>6</v>
      </c>
      <c r="K252" t="s">
        <v>6</v>
      </c>
      <c r="L252" t="s">
        <v>6</v>
      </c>
    </row>
    <row r="253" spans="1:12" x14ac:dyDescent="0.35">
      <c r="A253" t="s">
        <v>13019</v>
      </c>
      <c r="B253" t="s">
        <v>13020</v>
      </c>
      <c r="C253" t="s">
        <v>6</v>
      </c>
      <c r="D253" t="s">
        <v>13021</v>
      </c>
      <c r="E253">
        <v>7</v>
      </c>
      <c r="F253" t="s">
        <v>6</v>
      </c>
      <c r="G253" t="s">
        <v>922</v>
      </c>
      <c r="H253" t="s">
        <v>13022</v>
      </c>
      <c r="I253">
        <v>2021</v>
      </c>
      <c r="J253" t="s">
        <v>6</v>
      </c>
      <c r="K253" t="s">
        <v>6</v>
      </c>
      <c r="L253" t="s">
        <v>6</v>
      </c>
    </row>
    <row r="254" spans="1:12" x14ac:dyDescent="0.35">
      <c r="A254" t="s">
        <v>13023</v>
      </c>
      <c r="B254" t="s">
        <v>13024</v>
      </c>
      <c r="C254" t="s">
        <v>6</v>
      </c>
      <c r="D254" t="s">
        <v>13025</v>
      </c>
      <c r="E254">
        <v>7</v>
      </c>
      <c r="F254" t="s">
        <v>6</v>
      </c>
      <c r="G254" t="s">
        <v>534</v>
      </c>
      <c r="H254" t="s">
        <v>13026</v>
      </c>
      <c r="I254">
        <v>2015</v>
      </c>
      <c r="J254" t="s">
        <v>6</v>
      </c>
      <c r="K254" t="s">
        <v>6</v>
      </c>
      <c r="L254" t="s">
        <v>6</v>
      </c>
    </row>
    <row r="255" spans="1:12" x14ac:dyDescent="0.35">
      <c r="A255" t="s">
        <v>13027</v>
      </c>
      <c r="B255" t="s">
        <v>13028</v>
      </c>
      <c r="C255" t="s">
        <v>6</v>
      </c>
      <c r="D255" t="s">
        <v>13029</v>
      </c>
      <c r="E255">
        <v>7</v>
      </c>
      <c r="F255" t="s">
        <v>6</v>
      </c>
      <c r="G255" t="s">
        <v>13030</v>
      </c>
      <c r="H255" t="s">
        <v>13031</v>
      </c>
      <c r="I255">
        <v>2018</v>
      </c>
      <c r="J255" t="s">
        <v>6</v>
      </c>
      <c r="K255" t="s">
        <v>6</v>
      </c>
      <c r="L255" t="s">
        <v>6</v>
      </c>
    </row>
    <row r="256" spans="1:12" x14ac:dyDescent="0.35">
      <c r="A256" t="s">
        <v>13032</v>
      </c>
      <c r="B256" t="s">
        <v>6</v>
      </c>
      <c r="C256" t="s">
        <v>6</v>
      </c>
      <c r="D256" t="s">
        <v>13033</v>
      </c>
      <c r="E256">
        <v>7</v>
      </c>
      <c r="F256" t="s">
        <v>6</v>
      </c>
      <c r="G256" t="s">
        <v>144</v>
      </c>
      <c r="H256" t="s">
        <v>13034</v>
      </c>
      <c r="I256">
        <v>2015</v>
      </c>
      <c r="J256" t="s">
        <v>6</v>
      </c>
      <c r="K256" t="s">
        <v>6</v>
      </c>
      <c r="L256" t="s">
        <v>6</v>
      </c>
    </row>
    <row r="257" spans="1:12" x14ac:dyDescent="0.35">
      <c r="A257" t="s">
        <v>13035</v>
      </c>
      <c r="B257" t="s">
        <v>13036</v>
      </c>
      <c r="C257" t="s">
        <v>6</v>
      </c>
      <c r="D257" t="s">
        <v>13037</v>
      </c>
      <c r="E257">
        <v>7</v>
      </c>
      <c r="F257" t="s">
        <v>6</v>
      </c>
      <c r="G257" t="s">
        <v>13038</v>
      </c>
      <c r="H257" t="s">
        <v>13039</v>
      </c>
      <c r="I257">
        <v>2015</v>
      </c>
      <c r="J257" t="s">
        <v>6</v>
      </c>
      <c r="K257" t="s">
        <v>6</v>
      </c>
      <c r="L257" t="s">
        <v>6</v>
      </c>
    </row>
    <row r="258" spans="1:12" x14ac:dyDescent="0.35">
      <c r="A258" t="s">
        <v>13040</v>
      </c>
      <c r="B258" t="s">
        <v>13041</v>
      </c>
      <c r="C258" t="s">
        <v>6</v>
      </c>
      <c r="D258" t="s">
        <v>13042</v>
      </c>
      <c r="E258">
        <v>7</v>
      </c>
      <c r="F258" t="s">
        <v>6</v>
      </c>
      <c r="G258" t="s">
        <v>12751</v>
      </c>
      <c r="H258" t="s">
        <v>12752</v>
      </c>
      <c r="I258">
        <v>2018</v>
      </c>
      <c r="J258" t="s">
        <v>6</v>
      </c>
      <c r="K258" t="s">
        <v>6</v>
      </c>
      <c r="L258" t="s">
        <v>6</v>
      </c>
    </row>
    <row r="259" spans="1:12" x14ac:dyDescent="0.35">
      <c r="A259" t="s">
        <v>13043</v>
      </c>
      <c r="B259" t="s">
        <v>13044</v>
      </c>
      <c r="C259" t="s">
        <v>6</v>
      </c>
      <c r="D259" t="s">
        <v>13045</v>
      </c>
      <c r="E259">
        <v>7</v>
      </c>
      <c r="F259" t="s">
        <v>6</v>
      </c>
      <c r="G259" t="s">
        <v>13046</v>
      </c>
      <c r="H259" t="s">
        <v>13047</v>
      </c>
      <c r="I259">
        <v>2013</v>
      </c>
      <c r="J259" t="s">
        <v>6</v>
      </c>
      <c r="K259" t="s">
        <v>6</v>
      </c>
      <c r="L259" t="s">
        <v>6</v>
      </c>
    </row>
    <row r="260" spans="1:12" x14ac:dyDescent="0.35">
      <c r="A260" t="s">
        <v>13048</v>
      </c>
      <c r="B260" t="s">
        <v>13049</v>
      </c>
      <c r="C260" t="s">
        <v>6</v>
      </c>
      <c r="D260" t="s">
        <v>13050</v>
      </c>
      <c r="E260">
        <v>7</v>
      </c>
      <c r="F260" t="s">
        <v>6</v>
      </c>
      <c r="G260" t="s">
        <v>11988</v>
      </c>
      <c r="H260" t="s">
        <v>13051</v>
      </c>
      <c r="I260">
        <v>2011</v>
      </c>
      <c r="J260" t="s">
        <v>6</v>
      </c>
      <c r="K260" t="s">
        <v>6</v>
      </c>
      <c r="L260" t="s">
        <v>6</v>
      </c>
    </row>
    <row r="261" spans="1:12" x14ac:dyDescent="0.35">
      <c r="A261" t="s">
        <v>13052</v>
      </c>
      <c r="B261" t="s">
        <v>13053</v>
      </c>
      <c r="C261" t="s">
        <v>6</v>
      </c>
      <c r="D261" t="s">
        <v>13054</v>
      </c>
      <c r="E261">
        <v>7</v>
      </c>
      <c r="F261" t="s">
        <v>6</v>
      </c>
      <c r="G261" t="s">
        <v>12736</v>
      </c>
      <c r="H261" t="s">
        <v>12737</v>
      </c>
      <c r="I261">
        <v>2017</v>
      </c>
      <c r="J261" t="s">
        <v>6</v>
      </c>
      <c r="K261" t="s">
        <v>6</v>
      </c>
      <c r="L261" t="s">
        <v>6</v>
      </c>
    </row>
    <row r="262" spans="1:12" x14ac:dyDescent="0.35">
      <c r="A262" t="s">
        <v>13055</v>
      </c>
      <c r="B262" t="s">
        <v>13056</v>
      </c>
      <c r="C262" t="s">
        <v>6</v>
      </c>
      <c r="D262" t="s">
        <v>13057</v>
      </c>
      <c r="E262">
        <v>7</v>
      </c>
      <c r="F262" t="s">
        <v>6</v>
      </c>
      <c r="G262" t="s">
        <v>13058</v>
      </c>
      <c r="H262" t="s">
        <v>13059</v>
      </c>
      <c r="I262">
        <v>2020</v>
      </c>
      <c r="J262" t="s">
        <v>6</v>
      </c>
      <c r="K262" t="s">
        <v>6</v>
      </c>
      <c r="L262" t="s">
        <v>6</v>
      </c>
    </row>
    <row r="263" spans="1:12" x14ac:dyDescent="0.35">
      <c r="A263" t="s">
        <v>13060</v>
      </c>
      <c r="B263" t="s">
        <v>13061</v>
      </c>
      <c r="C263" t="s">
        <v>6</v>
      </c>
      <c r="D263" t="s">
        <v>13062</v>
      </c>
      <c r="E263">
        <v>7</v>
      </c>
      <c r="F263" t="s">
        <v>6</v>
      </c>
      <c r="G263" t="s">
        <v>13063</v>
      </c>
      <c r="H263" t="s">
        <v>13064</v>
      </c>
      <c r="I263">
        <v>2019</v>
      </c>
      <c r="J263" t="s">
        <v>6</v>
      </c>
      <c r="K263" t="s">
        <v>6</v>
      </c>
      <c r="L263" t="s">
        <v>6</v>
      </c>
    </row>
    <row r="264" spans="1:12" x14ac:dyDescent="0.35">
      <c r="A264" t="s">
        <v>13065</v>
      </c>
      <c r="B264" t="s">
        <v>13066</v>
      </c>
      <c r="C264" t="s">
        <v>6</v>
      </c>
      <c r="D264" t="s">
        <v>13067</v>
      </c>
      <c r="E264">
        <v>7</v>
      </c>
      <c r="F264" t="s">
        <v>6</v>
      </c>
      <c r="G264" t="s">
        <v>13068</v>
      </c>
      <c r="H264" t="s">
        <v>13069</v>
      </c>
      <c r="I264">
        <v>2016</v>
      </c>
      <c r="J264" t="s">
        <v>6</v>
      </c>
      <c r="K264" t="s">
        <v>6</v>
      </c>
      <c r="L264" t="s">
        <v>6</v>
      </c>
    </row>
    <row r="265" spans="1:12" x14ac:dyDescent="0.35">
      <c r="A265" t="s">
        <v>13070</v>
      </c>
      <c r="B265" t="s">
        <v>13071</v>
      </c>
      <c r="C265" t="s">
        <v>6</v>
      </c>
      <c r="D265" t="s">
        <v>13072</v>
      </c>
      <c r="E265">
        <v>7</v>
      </c>
      <c r="F265" t="s">
        <v>6</v>
      </c>
      <c r="G265" t="s">
        <v>13073</v>
      </c>
      <c r="H265" t="s">
        <v>13074</v>
      </c>
      <c r="I265">
        <v>2013</v>
      </c>
      <c r="J265" t="s">
        <v>6</v>
      </c>
      <c r="K265" t="s">
        <v>6</v>
      </c>
      <c r="L265" t="s">
        <v>6</v>
      </c>
    </row>
    <row r="266" spans="1:12" x14ac:dyDescent="0.35">
      <c r="A266" t="s">
        <v>13075</v>
      </c>
      <c r="B266" t="s">
        <v>13076</v>
      </c>
      <c r="C266" t="s">
        <v>6</v>
      </c>
      <c r="D266" t="s">
        <v>13077</v>
      </c>
      <c r="E266">
        <v>7</v>
      </c>
      <c r="F266" t="s">
        <v>6</v>
      </c>
      <c r="G266" t="s">
        <v>144</v>
      </c>
      <c r="H266" t="s">
        <v>13078</v>
      </c>
      <c r="I266">
        <v>2015</v>
      </c>
      <c r="J266" t="s">
        <v>6</v>
      </c>
      <c r="K266" t="s">
        <v>6</v>
      </c>
      <c r="L266" t="s">
        <v>6</v>
      </c>
    </row>
    <row r="267" spans="1:12" x14ac:dyDescent="0.35">
      <c r="A267" t="s">
        <v>13079</v>
      </c>
      <c r="B267" t="s">
        <v>13080</v>
      </c>
      <c r="C267" t="s">
        <v>6</v>
      </c>
      <c r="D267" t="s">
        <v>13081</v>
      </c>
      <c r="E267">
        <v>7</v>
      </c>
      <c r="F267" t="s">
        <v>6</v>
      </c>
      <c r="G267" t="s">
        <v>13082</v>
      </c>
      <c r="H267" t="s">
        <v>13083</v>
      </c>
      <c r="I267">
        <v>2020</v>
      </c>
      <c r="J267" t="s">
        <v>6</v>
      </c>
      <c r="K267" t="s">
        <v>6</v>
      </c>
      <c r="L267" t="s">
        <v>6</v>
      </c>
    </row>
    <row r="268" spans="1:12" x14ac:dyDescent="0.35">
      <c r="A268" t="s">
        <v>13084</v>
      </c>
      <c r="B268" t="s">
        <v>13085</v>
      </c>
      <c r="C268" t="s">
        <v>6</v>
      </c>
      <c r="D268" t="s">
        <v>13086</v>
      </c>
      <c r="E268">
        <v>7</v>
      </c>
      <c r="F268" t="s">
        <v>6</v>
      </c>
      <c r="G268" t="s">
        <v>12056</v>
      </c>
      <c r="H268" t="s">
        <v>13087</v>
      </c>
      <c r="I268">
        <v>2021</v>
      </c>
      <c r="J268" t="s">
        <v>6</v>
      </c>
      <c r="K268" t="s">
        <v>6</v>
      </c>
      <c r="L268" t="s">
        <v>6</v>
      </c>
    </row>
    <row r="269" spans="1:12" x14ac:dyDescent="0.35">
      <c r="A269" t="s">
        <v>13088</v>
      </c>
      <c r="B269" t="s">
        <v>13089</v>
      </c>
      <c r="C269" t="s">
        <v>6</v>
      </c>
      <c r="D269" t="s">
        <v>13090</v>
      </c>
      <c r="E269">
        <v>7</v>
      </c>
      <c r="F269" t="s">
        <v>6</v>
      </c>
      <c r="G269" t="s">
        <v>13091</v>
      </c>
      <c r="H269" t="s">
        <v>13092</v>
      </c>
      <c r="I269">
        <v>2020</v>
      </c>
      <c r="J269" t="s">
        <v>6</v>
      </c>
      <c r="K269" t="s">
        <v>6</v>
      </c>
      <c r="L269" t="s">
        <v>6</v>
      </c>
    </row>
    <row r="270" spans="1:12" x14ac:dyDescent="0.35">
      <c r="A270" t="s">
        <v>13093</v>
      </c>
      <c r="B270" t="s">
        <v>13094</v>
      </c>
      <c r="C270" t="s">
        <v>6</v>
      </c>
      <c r="D270" t="s">
        <v>13095</v>
      </c>
      <c r="E270">
        <v>7</v>
      </c>
      <c r="F270" t="s">
        <v>6</v>
      </c>
      <c r="G270" t="s">
        <v>13096</v>
      </c>
      <c r="H270" t="s">
        <v>13097</v>
      </c>
      <c r="I270">
        <v>2015</v>
      </c>
      <c r="J270" t="s">
        <v>6</v>
      </c>
      <c r="K270" t="s">
        <v>6</v>
      </c>
      <c r="L270" t="s">
        <v>6</v>
      </c>
    </row>
    <row r="271" spans="1:12" x14ac:dyDescent="0.35">
      <c r="A271" t="s">
        <v>13098</v>
      </c>
      <c r="B271" t="s">
        <v>13099</v>
      </c>
      <c r="C271" t="s">
        <v>6</v>
      </c>
      <c r="D271" t="s">
        <v>13100</v>
      </c>
      <c r="E271">
        <v>7</v>
      </c>
      <c r="F271" t="s">
        <v>6</v>
      </c>
      <c r="G271" t="s">
        <v>13101</v>
      </c>
      <c r="H271" t="s">
        <v>11973</v>
      </c>
      <c r="I271">
        <v>2016</v>
      </c>
      <c r="J271" t="s">
        <v>6</v>
      </c>
      <c r="K271" t="s">
        <v>6</v>
      </c>
      <c r="L271" t="s">
        <v>6</v>
      </c>
    </row>
    <row r="272" spans="1:12" x14ac:dyDescent="0.35">
      <c r="A272" t="s">
        <v>13102</v>
      </c>
      <c r="B272" t="s">
        <v>13103</v>
      </c>
      <c r="C272" t="s">
        <v>6</v>
      </c>
      <c r="D272" t="s">
        <v>13104</v>
      </c>
      <c r="E272">
        <v>7</v>
      </c>
      <c r="F272" t="s">
        <v>6</v>
      </c>
      <c r="G272" t="s">
        <v>13105</v>
      </c>
      <c r="H272" t="s">
        <v>13106</v>
      </c>
      <c r="I272">
        <v>2015</v>
      </c>
      <c r="J272" t="s">
        <v>6</v>
      </c>
      <c r="K272" t="s">
        <v>6</v>
      </c>
      <c r="L272" t="s">
        <v>6</v>
      </c>
    </row>
    <row r="273" spans="1:12" x14ac:dyDescent="0.35">
      <c r="A273" t="s">
        <v>13107</v>
      </c>
      <c r="B273" t="s">
        <v>13108</v>
      </c>
      <c r="C273" t="s">
        <v>6</v>
      </c>
      <c r="D273" t="s">
        <v>13109</v>
      </c>
      <c r="E273">
        <v>7</v>
      </c>
      <c r="F273" t="s">
        <v>6</v>
      </c>
      <c r="G273" t="s">
        <v>13110</v>
      </c>
      <c r="H273" t="s">
        <v>13111</v>
      </c>
      <c r="I273">
        <v>2018</v>
      </c>
      <c r="J273" t="s">
        <v>6</v>
      </c>
      <c r="K273" t="s">
        <v>6</v>
      </c>
      <c r="L273" t="s">
        <v>6</v>
      </c>
    </row>
    <row r="274" spans="1:12" x14ac:dyDescent="0.35">
      <c r="A274" t="s">
        <v>13112</v>
      </c>
      <c r="B274" t="s">
        <v>13113</v>
      </c>
      <c r="C274" t="s">
        <v>6</v>
      </c>
      <c r="D274" t="s">
        <v>13114</v>
      </c>
      <c r="E274">
        <v>7</v>
      </c>
      <c r="F274" t="s">
        <v>6</v>
      </c>
      <c r="G274" t="s">
        <v>13115</v>
      </c>
      <c r="H274" t="s">
        <v>13116</v>
      </c>
      <c r="I274">
        <v>2018</v>
      </c>
      <c r="J274" t="s">
        <v>6</v>
      </c>
      <c r="K274" t="s">
        <v>6</v>
      </c>
      <c r="L274" t="s">
        <v>6</v>
      </c>
    </row>
    <row r="275" spans="1:12" x14ac:dyDescent="0.35">
      <c r="A275" t="s">
        <v>13117</v>
      </c>
      <c r="B275" t="s">
        <v>6</v>
      </c>
      <c r="C275" t="s">
        <v>6</v>
      </c>
      <c r="D275" t="s">
        <v>13118</v>
      </c>
      <c r="E275">
        <v>7</v>
      </c>
      <c r="F275" t="s">
        <v>6</v>
      </c>
      <c r="G275" t="s">
        <v>11988</v>
      </c>
      <c r="H275" t="s">
        <v>13119</v>
      </c>
      <c r="I275">
        <v>2009</v>
      </c>
      <c r="J275" t="s">
        <v>6</v>
      </c>
      <c r="K275" t="s">
        <v>6</v>
      </c>
      <c r="L275" t="s">
        <v>6</v>
      </c>
    </row>
    <row r="276" spans="1:12" x14ac:dyDescent="0.35">
      <c r="A276" t="s">
        <v>4062</v>
      </c>
      <c r="B276" t="s">
        <v>13120</v>
      </c>
      <c r="C276" t="s">
        <v>6</v>
      </c>
      <c r="D276" t="s">
        <v>4065</v>
      </c>
      <c r="E276">
        <v>7</v>
      </c>
      <c r="F276" t="s">
        <v>6</v>
      </c>
      <c r="G276" t="s">
        <v>1386</v>
      </c>
      <c r="H276" t="s">
        <v>13121</v>
      </c>
      <c r="I276">
        <v>2016</v>
      </c>
      <c r="J276" t="s">
        <v>6</v>
      </c>
      <c r="K276" t="s">
        <v>6</v>
      </c>
      <c r="L276" t="s">
        <v>6</v>
      </c>
    </row>
    <row r="277" spans="1:12" x14ac:dyDescent="0.35">
      <c r="A277" t="s">
        <v>13122</v>
      </c>
      <c r="B277" t="s">
        <v>13123</v>
      </c>
      <c r="C277" t="s">
        <v>6</v>
      </c>
      <c r="D277" t="s">
        <v>13124</v>
      </c>
      <c r="E277">
        <v>7</v>
      </c>
      <c r="F277" t="s">
        <v>6</v>
      </c>
      <c r="G277" t="s">
        <v>13125</v>
      </c>
      <c r="H277" t="s">
        <v>13126</v>
      </c>
      <c r="I277">
        <v>2018</v>
      </c>
      <c r="J277" t="s">
        <v>6</v>
      </c>
      <c r="K277" t="s">
        <v>6</v>
      </c>
      <c r="L277" t="s">
        <v>6</v>
      </c>
    </row>
    <row r="278" spans="1:12" x14ac:dyDescent="0.35">
      <c r="A278" t="s">
        <v>13127</v>
      </c>
      <c r="B278" t="s">
        <v>13128</v>
      </c>
      <c r="C278" t="s">
        <v>6</v>
      </c>
      <c r="D278" t="s">
        <v>13129</v>
      </c>
      <c r="E278">
        <v>7</v>
      </c>
      <c r="F278" t="s">
        <v>6</v>
      </c>
      <c r="G278" t="s">
        <v>556</v>
      </c>
      <c r="H278" t="s">
        <v>13130</v>
      </c>
      <c r="I278">
        <v>2016</v>
      </c>
      <c r="J278" t="s">
        <v>6</v>
      </c>
      <c r="K278" t="s">
        <v>6</v>
      </c>
      <c r="L278" t="s">
        <v>6</v>
      </c>
    </row>
    <row r="279" spans="1:12" x14ac:dyDescent="0.35">
      <c r="A279" t="s">
        <v>403</v>
      </c>
      <c r="B279" t="s">
        <v>13131</v>
      </c>
      <c r="C279" t="s">
        <v>6</v>
      </c>
      <c r="D279" t="s">
        <v>13132</v>
      </c>
      <c r="E279">
        <v>7</v>
      </c>
      <c r="F279" t="s">
        <v>6</v>
      </c>
      <c r="G279" t="s">
        <v>261</v>
      </c>
      <c r="H279" t="s">
        <v>13133</v>
      </c>
      <c r="I279">
        <v>2016</v>
      </c>
      <c r="J279" t="s">
        <v>6</v>
      </c>
      <c r="K279" t="s">
        <v>6</v>
      </c>
      <c r="L279" t="s">
        <v>6</v>
      </c>
    </row>
    <row r="280" spans="1:12" x14ac:dyDescent="0.35">
      <c r="A280" t="s">
        <v>13134</v>
      </c>
      <c r="B280" t="s">
        <v>13135</v>
      </c>
      <c r="C280" t="s">
        <v>6</v>
      </c>
      <c r="D280" t="s">
        <v>13136</v>
      </c>
      <c r="E280">
        <v>7</v>
      </c>
      <c r="F280" t="s">
        <v>6</v>
      </c>
      <c r="G280" t="s">
        <v>13137</v>
      </c>
      <c r="H280" t="s">
        <v>13138</v>
      </c>
      <c r="I280">
        <v>2020</v>
      </c>
      <c r="J280" t="s">
        <v>6</v>
      </c>
      <c r="K280" t="s">
        <v>6</v>
      </c>
      <c r="L280" t="s">
        <v>6</v>
      </c>
    </row>
    <row r="281" spans="1:12" x14ac:dyDescent="0.35">
      <c r="A281" t="s">
        <v>13139</v>
      </c>
      <c r="B281" t="s">
        <v>13140</v>
      </c>
      <c r="C281" t="s">
        <v>6</v>
      </c>
      <c r="D281" t="s">
        <v>13141</v>
      </c>
      <c r="E281">
        <v>7</v>
      </c>
      <c r="F281" t="s">
        <v>6</v>
      </c>
      <c r="G281" t="s">
        <v>13142</v>
      </c>
      <c r="H281" t="s">
        <v>13143</v>
      </c>
      <c r="I281">
        <v>2018</v>
      </c>
      <c r="J281" t="s">
        <v>6</v>
      </c>
      <c r="K281" t="s">
        <v>6</v>
      </c>
      <c r="L281" t="s">
        <v>6</v>
      </c>
    </row>
    <row r="282" spans="1:12" x14ac:dyDescent="0.35">
      <c r="A282" t="s">
        <v>13144</v>
      </c>
      <c r="B282" t="s">
        <v>13145</v>
      </c>
      <c r="C282" t="s">
        <v>6</v>
      </c>
      <c r="D282" t="s">
        <v>13146</v>
      </c>
      <c r="E282">
        <v>7</v>
      </c>
      <c r="F282" t="s">
        <v>6</v>
      </c>
      <c r="G282" t="s">
        <v>12083</v>
      </c>
      <c r="H282" t="s">
        <v>13147</v>
      </c>
      <c r="I282">
        <v>2010</v>
      </c>
      <c r="J282" t="s">
        <v>6</v>
      </c>
      <c r="K282" t="s">
        <v>6</v>
      </c>
      <c r="L282" t="s">
        <v>6</v>
      </c>
    </row>
    <row r="283" spans="1:12" x14ac:dyDescent="0.35">
      <c r="A283" t="s">
        <v>13148</v>
      </c>
      <c r="B283" t="s">
        <v>13149</v>
      </c>
      <c r="C283" t="s">
        <v>6</v>
      </c>
      <c r="D283" t="s">
        <v>13150</v>
      </c>
      <c r="E283">
        <v>7</v>
      </c>
      <c r="F283" t="s">
        <v>6</v>
      </c>
      <c r="G283" t="s">
        <v>11931</v>
      </c>
      <c r="H283" t="s">
        <v>13151</v>
      </c>
      <c r="I283">
        <v>2020</v>
      </c>
      <c r="J283" t="s">
        <v>6</v>
      </c>
      <c r="K283" t="s">
        <v>6</v>
      </c>
      <c r="L283" t="s">
        <v>6</v>
      </c>
    </row>
    <row r="284" spans="1:12" x14ac:dyDescent="0.35">
      <c r="A284" t="s">
        <v>13152</v>
      </c>
      <c r="B284" t="s">
        <v>13153</v>
      </c>
      <c r="C284" t="s">
        <v>6</v>
      </c>
      <c r="D284" t="s">
        <v>13154</v>
      </c>
      <c r="E284">
        <v>7</v>
      </c>
      <c r="F284" t="s">
        <v>6</v>
      </c>
      <c r="G284" t="s">
        <v>13155</v>
      </c>
      <c r="H284" t="s">
        <v>13156</v>
      </c>
      <c r="I284">
        <v>2014</v>
      </c>
      <c r="J284" t="s">
        <v>6</v>
      </c>
      <c r="K284" t="s">
        <v>6</v>
      </c>
      <c r="L284" t="s">
        <v>6</v>
      </c>
    </row>
    <row r="285" spans="1:12" x14ac:dyDescent="0.35">
      <c r="A285" t="s">
        <v>13157</v>
      </c>
      <c r="B285" t="s">
        <v>13158</v>
      </c>
      <c r="C285" t="s">
        <v>6</v>
      </c>
      <c r="D285" t="s">
        <v>13159</v>
      </c>
      <c r="E285">
        <v>7</v>
      </c>
      <c r="F285" t="s">
        <v>6</v>
      </c>
      <c r="G285" t="s">
        <v>13160</v>
      </c>
      <c r="H285" t="s">
        <v>13161</v>
      </c>
      <c r="I285">
        <v>2018</v>
      </c>
      <c r="J285" t="s">
        <v>6</v>
      </c>
      <c r="K285" t="s">
        <v>6</v>
      </c>
      <c r="L285" t="s">
        <v>6</v>
      </c>
    </row>
    <row r="286" spans="1:12" x14ac:dyDescent="0.35">
      <c r="A286" t="s">
        <v>13162</v>
      </c>
      <c r="B286" t="s">
        <v>13163</v>
      </c>
      <c r="C286" t="s">
        <v>6</v>
      </c>
      <c r="D286" t="s">
        <v>13164</v>
      </c>
      <c r="E286">
        <v>7</v>
      </c>
      <c r="F286" t="s">
        <v>6</v>
      </c>
      <c r="G286" t="s">
        <v>12272</v>
      </c>
      <c r="H286" t="s">
        <v>13165</v>
      </c>
      <c r="I286">
        <v>2019</v>
      </c>
      <c r="J286" t="s">
        <v>6</v>
      </c>
      <c r="K286" t="s">
        <v>6</v>
      </c>
      <c r="L286" t="s">
        <v>6</v>
      </c>
    </row>
    <row r="287" spans="1:12" x14ac:dyDescent="0.35">
      <c r="A287" t="s">
        <v>5458</v>
      </c>
      <c r="B287" t="s">
        <v>13166</v>
      </c>
      <c r="C287" t="s">
        <v>6</v>
      </c>
      <c r="D287" t="s">
        <v>13167</v>
      </c>
      <c r="E287">
        <v>7</v>
      </c>
      <c r="F287" t="s">
        <v>6</v>
      </c>
      <c r="G287" t="s">
        <v>13168</v>
      </c>
      <c r="H287" t="s">
        <v>13169</v>
      </c>
      <c r="I287">
        <v>2019</v>
      </c>
      <c r="J287" t="s">
        <v>6</v>
      </c>
      <c r="K287" t="s">
        <v>6</v>
      </c>
      <c r="L287" t="s">
        <v>6</v>
      </c>
    </row>
    <row r="288" spans="1:12" x14ac:dyDescent="0.35">
      <c r="A288" t="s">
        <v>13170</v>
      </c>
      <c r="B288" t="s">
        <v>13171</v>
      </c>
      <c r="C288" t="s">
        <v>6</v>
      </c>
      <c r="D288" t="s">
        <v>13172</v>
      </c>
      <c r="E288">
        <v>7</v>
      </c>
      <c r="F288" t="s">
        <v>6</v>
      </c>
      <c r="G288" t="s">
        <v>12277</v>
      </c>
      <c r="H288" t="s">
        <v>12278</v>
      </c>
      <c r="I288">
        <v>2011</v>
      </c>
      <c r="J288" t="s">
        <v>6</v>
      </c>
      <c r="K288" t="s">
        <v>6</v>
      </c>
      <c r="L288" t="s">
        <v>6</v>
      </c>
    </row>
    <row r="289" spans="1:12" x14ac:dyDescent="0.35">
      <c r="A289" t="s">
        <v>13173</v>
      </c>
      <c r="B289" t="s">
        <v>6</v>
      </c>
      <c r="C289" t="s">
        <v>6</v>
      </c>
      <c r="D289" t="s">
        <v>13174</v>
      </c>
      <c r="E289">
        <v>7</v>
      </c>
      <c r="F289" t="s">
        <v>6</v>
      </c>
      <c r="G289" t="s">
        <v>13175</v>
      </c>
      <c r="H289" t="s">
        <v>12278</v>
      </c>
      <c r="I289">
        <v>2012</v>
      </c>
      <c r="J289" t="s">
        <v>6</v>
      </c>
      <c r="K289" t="s">
        <v>6</v>
      </c>
      <c r="L289" t="s">
        <v>6</v>
      </c>
    </row>
    <row r="290" spans="1:12" x14ac:dyDescent="0.35">
      <c r="A290" t="s">
        <v>13176</v>
      </c>
      <c r="B290" t="s">
        <v>13177</v>
      </c>
      <c r="C290" t="s">
        <v>6</v>
      </c>
      <c r="D290" t="s">
        <v>13178</v>
      </c>
      <c r="E290">
        <v>7</v>
      </c>
      <c r="F290" t="s">
        <v>6</v>
      </c>
      <c r="G290" t="s">
        <v>13179</v>
      </c>
      <c r="H290" t="s">
        <v>13180</v>
      </c>
      <c r="I290">
        <v>2019</v>
      </c>
      <c r="J290" t="s">
        <v>6</v>
      </c>
      <c r="K290" t="s">
        <v>6</v>
      </c>
      <c r="L290" t="s">
        <v>6</v>
      </c>
    </row>
    <row r="291" spans="1:12" x14ac:dyDescent="0.35">
      <c r="A291" t="s">
        <v>13181</v>
      </c>
      <c r="B291" t="s">
        <v>13182</v>
      </c>
      <c r="C291" t="s">
        <v>6</v>
      </c>
      <c r="D291" t="s">
        <v>13183</v>
      </c>
      <c r="E291">
        <v>7</v>
      </c>
      <c r="F291" t="s">
        <v>6</v>
      </c>
      <c r="G291" t="s">
        <v>13184</v>
      </c>
      <c r="H291" t="s">
        <v>12278</v>
      </c>
      <c r="I291">
        <v>2020</v>
      </c>
      <c r="J291" t="s">
        <v>6</v>
      </c>
      <c r="K291" t="s">
        <v>6</v>
      </c>
      <c r="L291" t="s">
        <v>6</v>
      </c>
    </row>
    <row r="292" spans="1:12" x14ac:dyDescent="0.35">
      <c r="A292" t="s">
        <v>13185</v>
      </c>
      <c r="B292" t="s">
        <v>13186</v>
      </c>
      <c r="C292" t="s">
        <v>6</v>
      </c>
      <c r="D292" t="s">
        <v>13187</v>
      </c>
      <c r="E292">
        <v>7</v>
      </c>
      <c r="F292" t="s">
        <v>6</v>
      </c>
      <c r="G292" t="s">
        <v>13188</v>
      </c>
      <c r="H292" t="s">
        <v>13189</v>
      </c>
      <c r="I292">
        <v>2015</v>
      </c>
      <c r="J292" t="s">
        <v>6</v>
      </c>
      <c r="K292" t="s">
        <v>6</v>
      </c>
      <c r="L292" t="s">
        <v>6</v>
      </c>
    </row>
    <row r="293" spans="1:12" x14ac:dyDescent="0.35">
      <c r="A293" t="s">
        <v>13190</v>
      </c>
      <c r="B293" t="s">
        <v>13191</v>
      </c>
      <c r="C293" t="s">
        <v>6</v>
      </c>
      <c r="D293" t="s">
        <v>13192</v>
      </c>
      <c r="E293">
        <v>7</v>
      </c>
      <c r="F293" t="s">
        <v>6</v>
      </c>
      <c r="G293" t="s">
        <v>13193</v>
      </c>
      <c r="H293" t="s">
        <v>13194</v>
      </c>
      <c r="I293">
        <v>2015</v>
      </c>
      <c r="J293" t="s">
        <v>6</v>
      </c>
      <c r="K293" t="s">
        <v>6</v>
      </c>
      <c r="L293" t="s">
        <v>6</v>
      </c>
    </row>
    <row r="294" spans="1:12" x14ac:dyDescent="0.35">
      <c r="A294" t="s">
        <v>13195</v>
      </c>
      <c r="B294" t="s">
        <v>13196</v>
      </c>
      <c r="C294" t="s">
        <v>6</v>
      </c>
      <c r="D294" t="s">
        <v>13197</v>
      </c>
      <c r="E294">
        <v>7</v>
      </c>
      <c r="F294" t="s">
        <v>6</v>
      </c>
      <c r="G294" t="s">
        <v>12573</v>
      </c>
      <c r="H294" t="s">
        <v>12574</v>
      </c>
      <c r="I294">
        <v>2012</v>
      </c>
      <c r="J294" t="s">
        <v>6</v>
      </c>
      <c r="K294" t="s">
        <v>6</v>
      </c>
      <c r="L294" t="s">
        <v>6</v>
      </c>
    </row>
    <row r="295" spans="1:12" x14ac:dyDescent="0.35">
      <c r="A295" t="s">
        <v>13198</v>
      </c>
      <c r="B295" t="s">
        <v>13199</v>
      </c>
      <c r="C295" t="s">
        <v>6</v>
      </c>
      <c r="D295" t="s">
        <v>13200</v>
      </c>
      <c r="E295">
        <v>7</v>
      </c>
      <c r="F295" t="s">
        <v>6</v>
      </c>
      <c r="G295" t="s">
        <v>12723</v>
      </c>
      <c r="H295" t="s">
        <v>13201</v>
      </c>
      <c r="I295">
        <v>2013</v>
      </c>
      <c r="J295" t="s">
        <v>6</v>
      </c>
      <c r="K295" t="s">
        <v>6</v>
      </c>
      <c r="L295" t="s">
        <v>6</v>
      </c>
    </row>
    <row r="296" spans="1:12" x14ac:dyDescent="0.35">
      <c r="A296" t="s">
        <v>13202</v>
      </c>
      <c r="B296" t="s">
        <v>13203</v>
      </c>
      <c r="C296" t="s">
        <v>6</v>
      </c>
      <c r="D296" t="s">
        <v>13204</v>
      </c>
      <c r="E296">
        <v>7</v>
      </c>
      <c r="F296" t="s">
        <v>6</v>
      </c>
      <c r="G296" t="s">
        <v>13205</v>
      </c>
      <c r="H296" t="s">
        <v>13206</v>
      </c>
      <c r="I296">
        <v>2019</v>
      </c>
      <c r="J296" t="s">
        <v>6</v>
      </c>
      <c r="K296" t="s">
        <v>6</v>
      </c>
      <c r="L296" t="s">
        <v>6</v>
      </c>
    </row>
    <row r="297" spans="1:12" x14ac:dyDescent="0.35">
      <c r="A297" t="s">
        <v>13207</v>
      </c>
      <c r="B297" t="s">
        <v>13208</v>
      </c>
      <c r="C297" t="s">
        <v>6</v>
      </c>
      <c r="D297" t="s">
        <v>13209</v>
      </c>
      <c r="E297">
        <v>7</v>
      </c>
      <c r="F297" t="s">
        <v>6</v>
      </c>
      <c r="G297" t="s">
        <v>13210</v>
      </c>
      <c r="H297" t="s">
        <v>13211</v>
      </c>
      <c r="I297">
        <v>2018</v>
      </c>
      <c r="J297" t="s">
        <v>6</v>
      </c>
      <c r="K297" t="s">
        <v>6</v>
      </c>
      <c r="L297" t="s">
        <v>6</v>
      </c>
    </row>
    <row r="298" spans="1:12" x14ac:dyDescent="0.35">
      <c r="A298" t="s">
        <v>13212</v>
      </c>
      <c r="B298" t="s">
        <v>13213</v>
      </c>
      <c r="C298" t="s">
        <v>6</v>
      </c>
      <c r="D298" t="s">
        <v>13214</v>
      </c>
      <c r="E298">
        <v>7</v>
      </c>
      <c r="F298" t="s">
        <v>6</v>
      </c>
      <c r="G298" t="s">
        <v>12916</v>
      </c>
      <c r="H298" t="s">
        <v>13215</v>
      </c>
      <c r="I298">
        <v>2011</v>
      </c>
      <c r="J298" t="s">
        <v>6</v>
      </c>
      <c r="K298" t="s">
        <v>6</v>
      </c>
      <c r="L298" t="s">
        <v>6</v>
      </c>
    </row>
    <row r="299" spans="1:12" x14ac:dyDescent="0.35">
      <c r="A299" t="s">
        <v>13216</v>
      </c>
      <c r="B299" t="s">
        <v>13217</v>
      </c>
      <c r="C299" t="s">
        <v>6</v>
      </c>
      <c r="D299" t="s">
        <v>13218</v>
      </c>
      <c r="E299">
        <v>7</v>
      </c>
      <c r="F299" t="s">
        <v>6</v>
      </c>
      <c r="G299" t="s">
        <v>11988</v>
      </c>
      <c r="H299" t="s">
        <v>13219</v>
      </c>
      <c r="I299">
        <v>2020</v>
      </c>
      <c r="J299" t="s">
        <v>6</v>
      </c>
      <c r="K299" t="s">
        <v>6</v>
      </c>
      <c r="L299" t="s">
        <v>6</v>
      </c>
    </row>
    <row r="300" spans="1:12" x14ac:dyDescent="0.35">
      <c r="A300" t="s">
        <v>13220</v>
      </c>
      <c r="B300" t="s">
        <v>13221</v>
      </c>
      <c r="C300" t="s">
        <v>6</v>
      </c>
      <c r="D300" t="s">
        <v>13222</v>
      </c>
      <c r="E300">
        <v>7</v>
      </c>
      <c r="F300" t="s">
        <v>6</v>
      </c>
      <c r="G300" t="s">
        <v>13223</v>
      </c>
      <c r="H300" t="s">
        <v>13224</v>
      </c>
      <c r="I300">
        <v>2016</v>
      </c>
      <c r="J300" t="s">
        <v>6</v>
      </c>
      <c r="K300" t="s">
        <v>6</v>
      </c>
      <c r="L300" t="s">
        <v>6</v>
      </c>
    </row>
    <row r="301" spans="1:12" x14ac:dyDescent="0.35">
      <c r="A301" t="s">
        <v>13225</v>
      </c>
      <c r="B301" t="s">
        <v>13226</v>
      </c>
      <c r="C301" t="s">
        <v>6</v>
      </c>
      <c r="D301" t="s">
        <v>13227</v>
      </c>
      <c r="E301">
        <v>7</v>
      </c>
      <c r="F301" t="s">
        <v>6</v>
      </c>
      <c r="G301" t="s">
        <v>13228</v>
      </c>
      <c r="H301" t="s">
        <v>13229</v>
      </c>
      <c r="I301">
        <v>2020</v>
      </c>
      <c r="J301" t="s">
        <v>6</v>
      </c>
      <c r="K301" t="s">
        <v>6</v>
      </c>
      <c r="L301" t="s">
        <v>6</v>
      </c>
    </row>
    <row r="302" spans="1:12" x14ac:dyDescent="0.35">
      <c r="A302" t="s">
        <v>13230</v>
      </c>
      <c r="B302" t="s">
        <v>13231</v>
      </c>
      <c r="C302" t="s">
        <v>6</v>
      </c>
      <c r="D302" t="s">
        <v>13232</v>
      </c>
      <c r="E302">
        <v>7</v>
      </c>
      <c r="F302" t="s">
        <v>6</v>
      </c>
      <c r="G302" t="s">
        <v>12853</v>
      </c>
      <c r="H302" t="s">
        <v>12346</v>
      </c>
      <c r="I302">
        <v>2016</v>
      </c>
      <c r="J302" t="s">
        <v>6</v>
      </c>
      <c r="K302" t="s">
        <v>6</v>
      </c>
      <c r="L302" t="s">
        <v>6</v>
      </c>
    </row>
    <row r="303" spans="1:12" x14ac:dyDescent="0.35">
      <c r="A303" t="s">
        <v>13233</v>
      </c>
      <c r="B303" t="s">
        <v>13234</v>
      </c>
      <c r="C303" t="s">
        <v>6</v>
      </c>
      <c r="D303" t="s">
        <v>13235</v>
      </c>
      <c r="E303">
        <v>7</v>
      </c>
      <c r="F303" t="s">
        <v>6</v>
      </c>
      <c r="G303" t="s">
        <v>13236</v>
      </c>
      <c r="H303" t="s">
        <v>13237</v>
      </c>
      <c r="I303">
        <v>2020</v>
      </c>
      <c r="J303" t="s">
        <v>6</v>
      </c>
      <c r="K303" t="s">
        <v>6</v>
      </c>
      <c r="L303" t="s">
        <v>6</v>
      </c>
    </row>
    <row r="304" spans="1:12" x14ac:dyDescent="0.35">
      <c r="A304" t="s">
        <v>13238</v>
      </c>
      <c r="B304" t="s">
        <v>13239</v>
      </c>
      <c r="C304" t="s">
        <v>6</v>
      </c>
      <c r="D304" t="s">
        <v>13240</v>
      </c>
      <c r="E304">
        <v>7</v>
      </c>
      <c r="F304" t="s">
        <v>6</v>
      </c>
      <c r="G304" t="s">
        <v>13241</v>
      </c>
      <c r="H304" t="s">
        <v>12933</v>
      </c>
      <c r="I304">
        <v>2021</v>
      </c>
      <c r="J304" t="s">
        <v>6</v>
      </c>
      <c r="K304" t="s">
        <v>6</v>
      </c>
      <c r="L304" t="s">
        <v>6</v>
      </c>
    </row>
    <row r="305" spans="1:12" x14ac:dyDescent="0.35">
      <c r="A305" t="s">
        <v>13242</v>
      </c>
      <c r="B305" t="s">
        <v>6</v>
      </c>
      <c r="C305" t="s">
        <v>6</v>
      </c>
      <c r="D305" t="s">
        <v>13243</v>
      </c>
      <c r="E305">
        <v>7</v>
      </c>
      <c r="F305" t="s">
        <v>6</v>
      </c>
      <c r="G305" t="s">
        <v>13244</v>
      </c>
      <c r="H305" t="s">
        <v>13245</v>
      </c>
      <c r="I305">
        <v>2013</v>
      </c>
      <c r="J305" t="s">
        <v>6</v>
      </c>
      <c r="K305" t="s">
        <v>6</v>
      </c>
      <c r="L305" t="s">
        <v>6</v>
      </c>
    </row>
    <row r="306" spans="1:12" x14ac:dyDescent="0.35">
      <c r="A306" t="s">
        <v>13246</v>
      </c>
      <c r="B306" t="s">
        <v>13247</v>
      </c>
      <c r="C306" t="s">
        <v>6</v>
      </c>
      <c r="D306" t="s">
        <v>13248</v>
      </c>
      <c r="E306">
        <v>7</v>
      </c>
      <c r="F306" t="s">
        <v>6</v>
      </c>
      <c r="G306" t="s">
        <v>1386</v>
      </c>
      <c r="H306" t="s">
        <v>13249</v>
      </c>
      <c r="I306">
        <v>2018</v>
      </c>
      <c r="J306" t="s">
        <v>6</v>
      </c>
      <c r="K306" t="s">
        <v>6</v>
      </c>
      <c r="L306" t="s">
        <v>6</v>
      </c>
    </row>
    <row r="307" spans="1:12" x14ac:dyDescent="0.35">
      <c r="A307" t="s">
        <v>13250</v>
      </c>
      <c r="B307" t="s">
        <v>13251</v>
      </c>
      <c r="C307" t="s">
        <v>6</v>
      </c>
      <c r="D307" t="s">
        <v>13252</v>
      </c>
      <c r="E307">
        <v>7</v>
      </c>
      <c r="F307" t="s">
        <v>6</v>
      </c>
      <c r="G307" t="s">
        <v>13253</v>
      </c>
      <c r="H307" t="s">
        <v>12278</v>
      </c>
      <c r="I307">
        <v>2014</v>
      </c>
      <c r="J307" t="s">
        <v>6</v>
      </c>
      <c r="K307" t="s">
        <v>6</v>
      </c>
      <c r="L307" t="s">
        <v>6</v>
      </c>
    </row>
    <row r="308" spans="1:12" x14ac:dyDescent="0.35">
      <c r="A308" t="s">
        <v>13254</v>
      </c>
      <c r="B308" t="s">
        <v>13255</v>
      </c>
      <c r="C308" t="s">
        <v>6</v>
      </c>
      <c r="D308" t="s">
        <v>13256</v>
      </c>
      <c r="E308">
        <v>7</v>
      </c>
      <c r="F308" t="s">
        <v>6</v>
      </c>
      <c r="G308" t="s">
        <v>13257</v>
      </c>
      <c r="H308" t="s">
        <v>13258</v>
      </c>
      <c r="I308">
        <v>2017</v>
      </c>
      <c r="J308" t="s">
        <v>6</v>
      </c>
      <c r="K308" t="s">
        <v>6</v>
      </c>
      <c r="L308" t="s">
        <v>6</v>
      </c>
    </row>
    <row r="309" spans="1:12" x14ac:dyDescent="0.35">
      <c r="A309" t="s">
        <v>13259</v>
      </c>
      <c r="B309" t="s">
        <v>13260</v>
      </c>
      <c r="C309" t="s">
        <v>6</v>
      </c>
      <c r="D309" t="s">
        <v>13261</v>
      </c>
      <c r="E309">
        <v>7</v>
      </c>
      <c r="F309" t="s">
        <v>6</v>
      </c>
      <c r="G309" t="s">
        <v>13262</v>
      </c>
      <c r="H309" t="s">
        <v>13263</v>
      </c>
      <c r="I309">
        <v>2012</v>
      </c>
      <c r="J309" t="s">
        <v>6</v>
      </c>
      <c r="K309" t="s">
        <v>6</v>
      </c>
      <c r="L309" t="s">
        <v>6</v>
      </c>
    </row>
    <row r="310" spans="1:12" x14ac:dyDescent="0.35">
      <c r="A310" t="s">
        <v>13264</v>
      </c>
      <c r="B310" t="s">
        <v>6</v>
      </c>
      <c r="C310" t="s">
        <v>6</v>
      </c>
      <c r="D310" t="s">
        <v>13265</v>
      </c>
      <c r="E310">
        <v>7</v>
      </c>
      <c r="F310" t="s">
        <v>6</v>
      </c>
      <c r="G310" t="s">
        <v>13244</v>
      </c>
      <c r="H310" t="s">
        <v>13266</v>
      </c>
      <c r="I310">
        <v>2013</v>
      </c>
      <c r="J310" t="s">
        <v>6</v>
      </c>
      <c r="K310" t="s">
        <v>6</v>
      </c>
      <c r="L310" t="s">
        <v>6</v>
      </c>
    </row>
    <row r="311" spans="1:12" x14ac:dyDescent="0.35">
      <c r="A311" t="s">
        <v>13267</v>
      </c>
      <c r="B311" t="s">
        <v>13268</v>
      </c>
      <c r="C311" t="s">
        <v>6</v>
      </c>
      <c r="D311" t="s">
        <v>13269</v>
      </c>
      <c r="E311">
        <v>7</v>
      </c>
      <c r="F311" t="s">
        <v>6</v>
      </c>
      <c r="G311" t="s">
        <v>13270</v>
      </c>
      <c r="H311" t="s">
        <v>13271</v>
      </c>
      <c r="I311">
        <v>2020</v>
      </c>
      <c r="J311" t="s">
        <v>6</v>
      </c>
      <c r="K311" t="s">
        <v>6</v>
      </c>
      <c r="L311" t="s">
        <v>6</v>
      </c>
    </row>
    <row r="312" spans="1:12" x14ac:dyDescent="0.35">
      <c r="A312" t="s">
        <v>13272</v>
      </c>
      <c r="B312" t="s">
        <v>13273</v>
      </c>
      <c r="C312" t="s">
        <v>6</v>
      </c>
      <c r="D312" t="s">
        <v>13274</v>
      </c>
      <c r="E312">
        <v>7</v>
      </c>
      <c r="F312" t="s">
        <v>6</v>
      </c>
      <c r="G312" t="s">
        <v>13275</v>
      </c>
      <c r="H312" t="s">
        <v>13276</v>
      </c>
      <c r="I312">
        <v>2016</v>
      </c>
      <c r="J312" t="s">
        <v>6</v>
      </c>
      <c r="K312" t="s">
        <v>6</v>
      </c>
      <c r="L312" t="s">
        <v>6</v>
      </c>
    </row>
    <row r="313" spans="1:12" x14ac:dyDescent="0.35">
      <c r="A313" t="s">
        <v>13277</v>
      </c>
      <c r="B313" t="s">
        <v>13278</v>
      </c>
      <c r="C313" t="s">
        <v>6</v>
      </c>
      <c r="D313" t="s">
        <v>13279</v>
      </c>
      <c r="E313">
        <v>7</v>
      </c>
      <c r="F313" t="s">
        <v>6</v>
      </c>
      <c r="G313" t="s">
        <v>13280</v>
      </c>
      <c r="H313" t="s">
        <v>13281</v>
      </c>
      <c r="I313">
        <v>2013</v>
      </c>
      <c r="J313" t="s">
        <v>6</v>
      </c>
      <c r="K313" t="s">
        <v>6</v>
      </c>
      <c r="L313" t="s">
        <v>6</v>
      </c>
    </row>
    <row r="314" spans="1:12" x14ac:dyDescent="0.35">
      <c r="A314" t="s">
        <v>13282</v>
      </c>
      <c r="B314" t="s">
        <v>13283</v>
      </c>
      <c r="C314" t="s">
        <v>6</v>
      </c>
      <c r="D314" t="s">
        <v>13284</v>
      </c>
      <c r="E314">
        <v>7</v>
      </c>
      <c r="F314" t="s">
        <v>6</v>
      </c>
      <c r="G314" t="s">
        <v>13285</v>
      </c>
      <c r="H314" t="s">
        <v>12278</v>
      </c>
      <c r="I314">
        <v>2019</v>
      </c>
      <c r="J314" t="s">
        <v>6</v>
      </c>
      <c r="K314" t="s">
        <v>6</v>
      </c>
      <c r="L314" t="s">
        <v>6</v>
      </c>
    </row>
    <row r="315" spans="1:12" x14ac:dyDescent="0.35">
      <c r="A315" t="s">
        <v>13286</v>
      </c>
      <c r="B315" t="s">
        <v>13287</v>
      </c>
      <c r="C315" t="s">
        <v>6</v>
      </c>
      <c r="D315" t="s">
        <v>13288</v>
      </c>
      <c r="E315">
        <v>7</v>
      </c>
      <c r="F315" t="s">
        <v>6</v>
      </c>
      <c r="G315" t="s">
        <v>13289</v>
      </c>
      <c r="H315" t="s">
        <v>13290</v>
      </c>
      <c r="I315">
        <v>2012</v>
      </c>
      <c r="J315" t="s">
        <v>6</v>
      </c>
      <c r="K315" t="s">
        <v>6</v>
      </c>
      <c r="L315" t="s">
        <v>6</v>
      </c>
    </row>
    <row r="316" spans="1:12" x14ac:dyDescent="0.35">
      <c r="A316" t="s">
        <v>13291</v>
      </c>
      <c r="B316" t="s">
        <v>13292</v>
      </c>
      <c r="C316" t="s">
        <v>6</v>
      </c>
      <c r="D316" t="s">
        <v>13293</v>
      </c>
      <c r="E316">
        <v>7</v>
      </c>
      <c r="F316" t="s">
        <v>6</v>
      </c>
      <c r="G316" t="s">
        <v>13294</v>
      </c>
      <c r="H316" t="s">
        <v>11973</v>
      </c>
      <c r="I316">
        <v>2018</v>
      </c>
      <c r="J316" t="s">
        <v>6</v>
      </c>
      <c r="K316" t="s">
        <v>6</v>
      </c>
      <c r="L316" t="s">
        <v>6</v>
      </c>
    </row>
    <row r="317" spans="1:12" x14ac:dyDescent="0.35">
      <c r="A317" t="s">
        <v>13295</v>
      </c>
      <c r="B317" t="s">
        <v>13296</v>
      </c>
      <c r="C317" t="s">
        <v>6</v>
      </c>
      <c r="D317" t="s">
        <v>13297</v>
      </c>
      <c r="E317">
        <v>7</v>
      </c>
      <c r="F317" t="s">
        <v>6</v>
      </c>
      <c r="G317" t="s">
        <v>13298</v>
      </c>
      <c r="H317" t="s">
        <v>13299</v>
      </c>
      <c r="I317">
        <v>2016</v>
      </c>
      <c r="J317" t="s">
        <v>6</v>
      </c>
      <c r="K317" t="s">
        <v>6</v>
      </c>
      <c r="L317" t="s">
        <v>6</v>
      </c>
    </row>
    <row r="318" spans="1:12" x14ac:dyDescent="0.35">
      <c r="A318" t="s">
        <v>13300</v>
      </c>
      <c r="B318" t="s">
        <v>13301</v>
      </c>
      <c r="C318" t="s">
        <v>6</v>
      </c>
      <c r="D318" t="s">
        <v>13302</v>
      </c>
      <c r="E318">
        <v>7</v>
      </c>
      <c r="F318" t="s">
        <v>6</v>
      </c>
      <c r="G318" t="s">
        <v>13303</v>
      </c>
      <c r="H318" t="s">
        <v>13304</v>
      </c>
      <c r="I318">
        <v>2016</v>
      </c>
      <c r="J318" t="s">
        <v>6</v>
      </c>
      <c r="K318" t="s">
        <v>6</v>
      </c>
      <c r="L318" t="s">
        <v>6</v>
      </c>
    </row>
    <row r="319" spans="1:12" x14ac:dyDescent="0.35">
      <c r="A319" t="s">
        <v>13305</v>
      </c>
      <c r="B319" t="s">
        <v>13306</v>
      </c>
      <c r="C319" t="s">
        <v>6</v>
      </c>
      <c r="D319" t="s">
        <v>13307</v>
      </c>
      <c r="E319">
        <v>7</v>
      </c>
      <c r="F319" t="s">
        <v>6</v>
      </c>
      <c r="G319" t="s">
        <v>13308</v>
      </c>
      <c r="H319" t="s">
        <v>13309</v>
      </c>
      <c r="I319">
        <v>2020</v>
      </c>
      <c r="J319" t="s">
        <v>6</v>
      </c>
      <c r="K319" t="s">
        <v>6</v>
      </c>
      <c r="L319" t="s">
        <v>6</v>
      </c>
    </row>
    <row r="320" spans="1:12" x14ac:dyDescent="0.35">
      <c r="A320" t="s">
        <v>13310</v>
      </c>
      <c r="B320" t="s">
        <v>13311</v>
      </c>
      <c r="C320" t="s">
        <v>6</v>
      </c>
      <c r="D320" t="s">
        <v>13312</v>
      </c>
      <c r="E320">
        <v>7</v>
      </c>
      <c r="F320" t="s">
        <v>6</v>
      </c>
      <c r="G320" t="s">
        <v>13313</v>
      </c>
      <c r="H320" t="s">
        <v>13314</v>
      </c>
      <c r="I320">
        <v>2019</v>
      </c>
      <c r="J320" t="s">
        <v>6</v>
      </c>
      <c r="K320" t="s">
        <v>6</v>
      </c>
      <c r="L320" t="s">
        <v>6</v>
      </c>
    </row>
    <row r="321" spans="1:12" x14ac:dyDescent="0.35">
      <c r="A321" t="s">
        <v>13315</v>
      </c>
      <c r="B321" t="s">
        <v>6</v>
      </c>
      <c r="C321" t="s">
        <v>6</v>
      </c>
      <c r="D321" t="s">
        <v>13316</v>
      </c>
      <c r="E321">
        <v>7</v>
      </c>
      <c r="F321" t="s">
        <v>6</v>
      </c>
      <c r="G321" t="s">
        <v>12481</v>
      </c>
      <c r="H321" t="s">
        <v>12482</v>
      </c>
      <c r="I321">
        <v>2011</v>
      </c>
      <c r="J321" t="s">
        <v>6</v>
      </c>
      <c r="K321" t="s">
        <v>6</v>
      </c>
      <c r="L321" t="s">
        <v>6</v>
      </c>
    </row>
    <row r="322" spans="1:12" x14ac:dyDescent="0.35">
      <c r="A322" t="s">
        <v>13317</v>
      </c>
      <c r="B322" t="s">
        <v>13318</v>
      </c>
      <c r="C322" t="s">
        <v>6</v>
      </c>
      <c r="D322" t="s">
        <v>13319</v>
      </c>
      <c r="E322">
        <v>7</v>
      </c>
      <c r="F322" t="s">
        <v>6</v>
      </c>
      <c r="G322" t="s">
        <v>12391</v>
      </c>
      <c r="H322" t="s">
        <v>13320</v>
      </c>
      <c r="I322">
        <v>2019</v>
      </c>
      <c r="J322" t="s">
        <v>6</v>
      </c>
      <c r="K322" t="s">
        <v>6</v>
      </c>
      <c r="L322" t="s">
        <v>6</v>
      </c>
    </row>
    <row r="323" spans="1:12" x14ac:dyDescent="0.35">
      <c r="A323" t="s">
        <v>13321</v>
      </c>
      <c r="B323" t="s">
        <v>13322</v>
      </c>
      <c r="C323" t="s">
        <v>6</v>
      </c>
      <c r="D323" t="s">
        <v>13323</v>
      </c>
      <c r="E323">
        <v>7</v>
      </c>
      <c r="F323" t="s">
        <v>6</v>
      </c>
      <c r="G323" t="s">
        <v>12056</v>
      </c>
      <c r="H323" t="s">
        <v>13324</v>
      </c>
      <c r="I323">
        <v>2020</v>
      </c>
      <c r="J323" t="s">
        <v>6</v>
      </c>
      <c r="K323" t="s">
        <v>6</v>
      </c>
      <c r="L323" t="s">
        <v>6</v>
      </c>
    </row>
    <row r="324" spans="1:12" x14ac:dyDescent="0.35">
      <c r="A324" t="s">
        <v>13325</v>
      </c>
      <c r="B324" t="s">
        <v>13326</v>
      </c>
      <c r="C324" t="s">
        <v>6</v>
      </c>
      <c r="D324" t="s">
        <v>13327</v>
      </c>
      <c r="E324">
        <v>7</v>
      </c>
      <c r="F324" t="s">
        <v>6</v>
      </c>
      <c r="G324" t="s">
        <v>13328</v>
      </c>
      <c r="H324" t="s">
        <v>13329</v>
      </c>
      <c r="I324">
        <v>2014</v>
      </c>
      <c r="J324" t="s">
        <v>6</v>
      </c>
      <c r="K324" t="s">
        <v>6</v>
      </c>
      <c r="L324" t="s">
        <v>6</v>
      </c>
    </row>
    <row r="325" spans="1:12" x14ac:dyDescent="0.35">
      <c r="A325" t="s">
        <v>13330</v>
      </c>
      <c r="B325" t="s">
        <v>13331</v>
      </c>
      <c r="C325" t="s">
        <v>6</v>
      </c>
      <c r="D325" t="s">
        <v>13332</v>
      </c>
      <c r="E325">
        <v>7</v>
      </c>
      <c r="F325" t="s">
        <v>6</v>
      </c>
      <c r="G325" t="s">
        <v>13333</v>
      </c>
      <c r="H325" t="s">
        <v>13334</v>
      </c>
      <c r="I325">
        <v>2014</v>
      </c>
      <c r="J325" t="s">
        <v>6</v>
      </c>
      <c r="K325" t="s">
        <v>6</v>
      </c>
      <c r="L325" t="s">
        <v>6</v>
      </c>
    </row>
    <row r="326" spans="1:12" x14ac:dyDescent="0.35">
      <c r="A326" t="s">
        <v>13335</v>
      </c>
      <c r="B326" t="s">
        <v>13336</v>
      </c>
      <c r="C326" t="s">
        <v>6</v>
      </c>
      <c r="D326" t="s">
        <v>13337</v>
      </c>
      <c r="E326">
        <v>7</v>
      </c>
      <c r="F326" t="s">
        <v>6</v>
      </c>
      <c r="G326" t="s">
        <v>13338</v>
      </c>
      <c r="H326" t="s">
        <v>13339</v>
      </c>
      <c r="I326">
        <v>2019</v>
      </c>
      <c r="J326" t="s">
        <v>6</v>
      </c>
      <c r="K326" t="s">
        <v>6</v>
      </c>
      <c r="L326" t="s">
        <v>6</v>
      </c>
    </row>
    <row r="327" spans="1:12" x14ac:dyDescent="0.35">
      <c r="A327" t="s">
        <v>1897</v>
      </c>
      <c r="B327" t="s">
        <v>13340</v>
      </c>
      <c r="C327" t="s">
        <v>6</v>
      </c>
      <c r="D327" t="s">
        <v>12236</v>
      </c>
      <c r="E327">
        <v>7</v>
      </c>
      <c r="F327" t="s">
        <v>6</v>
      </c>
      <c r="G327" t="s">
        <v>11931</v>
      </c>
      <c r="H327" t="s">
        <v>13341</v>
      </c>
      <c r="I327">
        <v>2020</v>
      </c>
      <c r="J327" t="s">
        <v>6</v>
      </c>
      <c r="K327" t="s">
        <v>6</v>
      </c>
      <c r="L327" t="s">
        <v>6</v>
      </c>
    </row>
    <row r="328" spans="1:12" x14ac:dyDescent="0.35">
      <c r="A328" t="s">
        <v>13342</v>
      </c>
      <c r="B328" t="s">
        <v>13343</v>
      </c>
      <c r="C328" t="s">
        <v>6</v>
      </c>
      <c r="D328" t="s">
        <v>13344</v>
      </c>
      <c r="E328">
        <v>7</v>
      </c>
      <c r="F328" t="s">
        <v>6</v>
      </c>
      <c r="G328" t="s">
        <v>13345</v>
      </c>
      <c r="H328" t="s">
        <v>13346</v>
      </c>
      <c r="I328">
        <v>2017</v>
      </c>
      <c r="J328" t="s">
        <v>6</v>
      </c>
      <c r="K328" t="s">
        <v>6</v>
      </c>
      <c r="L328" t="s">
        <v>6</v>
      </c>
    </row>
    <row r="329" spans="1:12" x14ac:dyDescent="0.35">
      <c r="A329" t="s">
        <v>3617</v>
      </c>
      <c r="B329" t="s">
        <v>13347</v>
      </c>
      <c r="C329" t="s">
        <v>6</v>
      </c>
      <c r="D329" t="s">
        <v>13100</v>
      </c>
      <c r="E329">
        <v>7</v>
      </c>
      <c r="F329" t="s">
        <v>6</v>
      </c>
      <c r="G329" t="s">
        <v>13348</v>
      </c>
      <c r="H329" t="s">
        <v>13349</v>
      </c>
      <c r="I329">
        <v>2017</v>
      </c>
      <c r="J329" t="s">
        <v>6</v>
      </c>
      <c r="K329" t="s">
        <v>6</v>
      </c>
      <c r="L329" t="s">
        <v>6</v>
      </c>
    </row>
    <row r="330" spans="1:12" x14ac:dyDescent="0.35">
      <c r="A330" t="s">
        <v>13350</v>
      </c>
      <c r="B330" t="s">
        <v>13351</v>
      </c>
      <c r="C330" t="s">
        <v>6</v>
      </c>
      <c r="D330" t="s">
        <v>13352</v>
      </c>
      <c r="E330">
        <v>7</v>
      </c>
      <c r="F330" t="s">
        <v>6</v>
      </c>
      <c r="G330" t="s">
        <v>1386</v>
      </c>
      <c r="H330" t="s">
        <v>13353</v>
      </c>
      <c r="I330">
        <v>2018</v>
      </c>
      <c r="J330" t="s">
        <v>6</v>
      </c>
      <c r="K330" t="s">
        <v>6</v>
      </c>
      <c r="L330" t="s">
        <v>6</v>
      </c>
    </row>
    <row r="331" spans="1:12" x14ac:dyDescent="0.35">
      <c r="A331" t="s">
        <v>13354</v>
      </c>
      <c r="B331" t="s">
        <v>13355</v>
      </c>
      <c r="C331" t="s">
        <v>6</v>
      </c>
      <c r="D331" t="s">
        <v>13356</v>
      </c>
      <c r="E331">
        <v>7</v>
      </c>
      <c r="F331" t="s">
        <v>6</v>
      </c>
      <c r="G331" t="s">
        <v>13357</v>
      </c>
      <c r="H331" t="s">
        <v>13358</v>
      </c>
      <c r="I331">
        <v>2015</v>
      </c>
      <c r="J331" t="s">
        <v>6</v>
      </c>
      <c r="K331" t="s">
        <v>6</v>
      </c>
      <c r="L331" t="s">
        <v>6</v>
      </c>
    </row>
    <row r="332" spans="1:12" x14ac:dyDescent="0.35">
      <c r="A332" t="s">
        <v>13359</v>
      </c>
      <c r="B332" t="s">
        <v>13360</v>
      </c>
      <c r="C332" t="s">
        <v>6</v>
      </c>
      <c r="D332" t="s">
        <v>13361</v>
      </c>
      <c r="E332">
        <v>7</v>
      </c>
      <c r="F332" t="s">
        <v>6</v>
      </c>
      <c r="G332" t="s">
        <v>13362</v>
      </c>
      <c r="H332" t="s">
        <v>13363</v>
      </c>
      <c r="I332">
        <v>2019</v>
      </c>
      <c r="J332" t="s">
        <v>6</v>
      </c>
      <c r="K332" t="s">
        <v>6</v>
      </c>
      <c r="L332" t="s">
        <v>6</v>
      </c>
    </row>
    <row r="333" spans="1:12" x14ac:dyDescent="0.35">
      <c r="A333" t="s">
        <v>13364</v>
      </c>
      <c r="B333" t="s">
        <v>13365</v>
      </c>
      <c r="C333" t="s">
        <v>6</v>
      </c>
      <c r="D333" t="s">
        <v>13366</v>
      </c>
      <c r="E333">
        <v>7</v>
      </c>
      <c r="F333" t="s">
        <v>6</v>
      </c>
      <c r="G333" t="s">
        <v>13367</v>
      </c>
      <c r="H333" t="s">
        <v>13368</v>
      </c>
      <c r="I333">
        <v>2015</v>
      </c>
      <c r="J333" t="s">
        <v>6</v>
      </c>
      <c r="K333" t="s">
        <v>6</v>
      </c>
      <c r="L333" t="s">
        <v>6</v>
      </c>
    </row>
    <row r="334" spans="1:12" x14ac:dyDescent="0.35">
      <c r="A334" t="s">
        <v>13369</v>
      </c>
      <c r="B334" t="s">
        <v>13370</v>
      </c>
      <c r="C334" t="s">
        <v>6</v>
      </c>
      <c r="D334" t="s">
        <v>13371</v>
      </c>
      <c r="E334">
        <v>7</v>
      </c>
      <c r="F334" t="s">
        <v>6</v>
      </c>
      <c r="G334" t="s">
        <v>13372</v>
      </c>
      <c r="H334" t="s">
        <v>13373</v>
      </c>
      <c r="I334">
        <v>2015</v>
      </c>
      <c r="J334" t="s">
        <v>6</v>
      </c>
      <c r="K334" t="s">
        <v>6</v>
      </c>
      <c r="L334" t="s">
        <v>6</v>
      </c>
    </row>
    <row r="335" spans="1:12" x14ac:dyDescent="0.35">
      <c r="A335" t="s">
        <v>13374</v>
      </c>
      <c r="B335" t="s">
        <v>13375</v>
      </c>
      <c r="C335" t="s">
        <v>6</v>
      </c>
      <c r="D335" t="s">
        <v>13376</v>
      </c>
      <c r="E335">
        <v>7</v>
      </c>
      <c r="F335" t="s">
        <v>6</v>
      </c>
      <c r="G335" t="s">
        <v>13377</v>
      </c>
      <c r="H335" t="s">
        <v>13378</v>
      </c>
      <c r="I335">
        <v>2009</v>
      </c>
      <c r="J335" t="s">
        <v>6</v>
      </c>
      <c r="K335" t="s">
        <v>6</v>
      </c>
      <c r="L335" t="s">
        <v>6</v>
      </c>
    </row>
    <row r="336" spans="1:12" x14ac:dyDescent="0.35">
      <c r="A336" t="s">
        <v>13379</v>
      </c>
      <c r="B336" t="s">
        <v>13380</v>
      </c>
      <c r="C336" t="s">
        <v>6</v>
      </c>
      <c r="D336" t="s">
        <v>13381</v>
      </c>
      <c r="E336">
        <v>7</v>
      </c>
      <c r="F336" t="s">
        <v>6</v>
      </c>
      <c r="G336" t="s">
        <v>11950</v>
      </c>
      <c r="H336" t="s">
        <v>11951</v>
      </c>
      <c r="I336">
        <v>2016</v>
      </c>
      <c r="J336" t="s">
        <v>6</v>
      </c>
      <c r="K336" t="s">
        <v>6</v>
      </c>
      <c r="L336" t="s">
        <v>6</v>
      </c>
    </row>
    <row r="337" spans="1:12" x14ac:dyDescent="0.35">
      <c r="A337" t="s">
        <v>13382</v>
      </c>
      <c r="B337" t="s">
        <v>13383</v>
      </c>
      <c r="C337" t="s">
        <v>6</v>
      </c>
      <c r="D337" t="s">
        <v>13384</v>
      </c>
      <c r="E337">
        <v>7</v>
      </c>
      <c r="F337" t="s">
        <v>6</v>
      </c>
      <c r="G337" t="s">
        <v>13385</v>
      </c>
      <c r="H337" t="s">
        <v>13386</v>
      </c>
      <c r="I337">
        <v>2016</v>
      </c>
      <c r="J337" t="s">
        <v>6</v>
      </c>
      <c r="K337" t="s">
        <v>6</v>
      </c>
      <c r="L337" t="s">
        <v>6</v>
      </c>
    </row>
    <row r="338" spans="1:12" x14ac:dyDescent="0.35">
      <c r="A338" t="s">
        <v>13387</v>
      </c>
      <c r="B338" t="s">
        <v>13388</v>
      </c>
      <c r="C338" t="s">
        <v>6</v>
      </c>
      <c r="D338" t="s">
        <v>13389</v>
      </c>
      <c r="E338">
        <v>7</v>
      </c>
      <c r="F338" t="s">
        <v>6</v>
      </c>
      <c r="G338" t="s">
        <v>13390</v>
      </c>
      <c r="H338" t="s">
        <v>13391</v>
      </c>
      <c r="I338">
        <v>2016</v>
      </c>
      <c r="J338" t="s">
        <v>6</v>
      </c>
      <c r="K338" t="s">
        <v>6</v>
      </c>
      <c r="L338" t="s">
        <v>6</v>
      </c>
    </row>
    <row r="339" spans="1:12" x14ac:dyDescent="0.35">
      <c r="A339" t="s">
        <v>13392</v>
      </c>
      <c r="B339" t="s">
        <v>13393</v>
      </c>
      <c r="C339" t="s">
        <v>6</v>
      </c>
      <c r="D339" t="s">
        <v>13394</v>
      </c>
      <c r="E339">
        <v>7</v>
      </c>
      <c r="F339" t="s">
        <v>6</v>
      </c>
      <c r="G339" t="s">
        <v>13395</v>
      </c>
      <c r="H339" t="s">
        <v>13396</v>
      </c>
      <c r="I339">
        <v>2013</v>
      </c>
      <c r="J339" t="s">
        <v>6</v>
      </c>
      <c r="K339" t="s">
        <v>6</v>
      </c>
      <c r="L339" t="s">
        <v>6</v>
      </c>
    </row>
    <row r="340" spans="1:12" x14ac:dyDescent="0.35">
      <c r="A340" t="s">
        <v>13397</v>
      </c>
      <c r="B340" t="s">
        <v>13398</v>
      </c>
      <c r="C340" t="s">
        <v>6</v>
      </c>
      <c r="D340" t="s">
        <v>13399</v>
      </c>
      <c r="E340">
        <v>7</v>
      </c>
      <c r="F340" t="s">
        <v>6</v>
      </c>
      <c r="G340" t="s">
        <v>12350</v>
      </c>
      <c r="H340" t="s">
        <v>13400</v>
      </c>
      <c r="I340">
        <v>2011</v>
      </c>
      <c r="J340" t="s">
        <v>6</v>
      </c>
      <c r="K340" t="s">
        <v>6</v>
      </c>
      <c r="L340" t="s">
        <v>6</v>
      </c>
    </row>
    <row r="341" spans="1:12" x14ac:dyDescent="0.35">
      <c r="A341" t="s">
        <v>13401</v>
      </c>
      <c r="B341" t="s">
        <v>13402</v>
      </c>
      <c r="C341" t="s">
        <v>6</v>
      </c>
      <c r="D341" t="s">
        <v>13403</v>
      </c>
      <c r="E341">
        <v>7</v>
      </c>
      <c r="F341" t="s">
        <v>6</v>
      </c>
      <c r="G341" t="s">
        <v>13404</v>
      </c>
      <c r="H341" t="s">
        <v>13126</v>
      </c>
      <c r="I341">
        <v>2018</v>
      </c>
      <c r="J341" t="s">
        <v>6</v>
      </c>
      <c r="K341" t="s">
        <v>6</v>
      </c>
      <c r="L341" t="s">
        <v>6</v>
      </c>
    </row>
    <row r="342" spans="1:12" x14ac:dyDescent="0.35">
      <c r="A342" t="s">
        <v>13405</v>
      </c>
      <c r="B342" t="s">
        <v>13406</v>
      </c>
      <c r="C342" t="s">
        <v>6</v>
      </c>
      <c r="D342" t="s">
        <v>13407</v>
      </c>
      <c r="E342">
        <v>7</v>
      </c>
      <c r="F342" t="s">
        <v>6</v>
      </c>
      <c r="G342" t="s">
        <v>12528</v>
      </c>
      <c r="H342" t="s">
        <v>12529</v>
      </c>
      <c r="I342">
        <v>2017</v>
      </c>
      <c r="J342" t="s">
        <v>6</v>
      </c>
      <c r="K342" t="s">
        <v>6</v>
      </c>
      <c r="L342" t="s">
        <v>6</v>
      </c>
    </row>
    <row r="343" spans="1:12" x14ac:dyDescent="0.35">
      <c r="A343" t="s">
        <v>13408</v>
      </c>
      <c r="B343" t="s">
        <v>13409</v>
      </c>
      <c r="C343" t="s">
        <v>6</v>
      </c>
      <c r="D343" t="s">
        <v>13410</v>
      </c>
      <c r="E343">
        <v>7</v>
      </c>
      <c r="F343" t="s">
        <v>6</v>
      </c>
      <c r="G343" t="s">
        <v>13411</v>
      </c>
      <c r="H343" t="s">
        <v>11973</v>
      </c>
      <c r="I343">
        <v>2009</v>
      </c>
      <c r="J343" t="s">
        <v>6</v>
      </c>
      <c r="K343" t="s">
        <v>6</v>
      </c>
      <c r="L343" t="s">
        <v>6</v>
      </c>
    </row>
    <row r="344" spans="1:12" x14ac:dyDescent="0.35">
      <c r="A344" t="s">
        <v>13412</v>
      </c>
      <c r="B344" t="s">
        <v>13413</v>
      </c>
      <c r="C344" t="s">
        <v>6</v>
      </c>
      <c r="D344" t="s">
        <v>13414</v>
      </c>
      <c r="E344">
        <v>7</v>
      </c>
      <c r="F344" t="s">
        <v>6</v>
      </c>
      <c r="G344" t="s">
        <v>13415</v>
      </c>
      <c r="H344" t="s">
        <v>12278</v>
      </c>
      <c r="I344">
        <v>2017</v>
      </c>
      <c r="J344" t="s">
        <v>6</v>
      </c>
      <c r="K344" t="s">
        <v>6</v>
      </c>
      <c r="L344" t="s">
        <v>6</v>
      </c>
    </row>
    <row r="345" spans="1:12" x14ac:dyDescent="0.35">
      <c r="A345" t="s">
        <v>13416</v>
      </c>
      <c r="B345" t="s">
        <v>13417</v>
      </c>
      <c r="C345" t="s">
        <v>6</v>
      </c>
      <c r="D345" t="s">
        <v>13418</v>
      </c>
      <c r="E345">
        <v>7</v>
      </c>
      <c r="F345" t="s">
        <v>6</v>
      </c>
      <c r="G345" t="s">
        <v>13419</v>
      </c>
      <c r="H345" t="s">
        <v>13420</v>
      </c>
      <c r="I345">
        <v>2016</v>
      </c>
      <c r="J345" t="s">
        <v>6</v>
      </c>
      <c r="K345" t="s">
        <v>6</v>
      </c>
      <c r="L345" t="s">
        <v>6</v>
      </c>
    </row>
    <row r="346" spans="1:12" x14ac:dyDescent="0.35">
      <c r="A346" t="s">
        <v>13421</v>
      </c>
      <c r="B346" t="s">
        <v>13422</v>
      </c>
      <c r="C346" t="s">
        <v>6</v>
      </c>
      <c r="D346" t="s">
        <v>13423</v>
      </c>
      <c r="E346">
        <v>7</v>
      </c>
      <c r="F346" t="s">
        <v>6</v>
      </c>
      <c r="G346" t="s">
        <v>12906</v>
      </c>
      <c r="H346" t="s">
        <v>13424</v>
      </c>
      <c r="I346">
        <v>2019</v>
      </c>
      <c r="J346" t="s">
        <v>6</v>
      </c>
      <c r="K346" t="s">
        <v>6</v>
      </c>
      <c r="L346" t="s">
        <v>6</v>
      </c>
    </row>
    <row r="347" spans="1:12" x14ac:dyDescent="0.35">
      <c r="A347" t="s">
        <v>5977</v>
      </c>
      <c r="B347" t="s">
        <v>13425</v>
      </c>
      <c r="C347" t="s">
        <v>6</v>
      </c>
      <c r="D347" t="s">
        <v>13426</v>
      </c>
      <c r="E347">
        <v>7</v>
      </c>
      <c r="F347" t="s">
        <v>6</v>
      </c>
      <c r="G347" t="s">
        <v>13427</v>
      </c>
      <c r="H347" t="s">
        <v>13428</v>
      </c>
      <c r="I347">
        <v>2018</v>
      </c>
      <c r="J347" t="s">
        <v>6</v>
      </c>
      <c r="K347" t="s">
        <v>6</v>
      </c>
      <c r="L347" t="s">
        <v>6</v>
      </c>
    </row>
    <row r="348" spans="1:12" x14ac:dyDescent="0.35">
      <c r="A348" t="s">
        <v>13429</v>
      </c>
      <c r="B348" t="s">
        <v>13430</v>
      </c>
      <c r="C348" t="s">
        <v>6</v>
      </c>
      <c r="D348" t="s">
        <v>13431</v>
      </c>
      <c r="E348">
        <v>7</v>
      </c>
      <c r="F348" t="s">
        <v>6</v>
      </c>
      <c r="G348" t="s">
        <v>11988</v>
      </c>
      <c r="H348" t="s">
        <v>13432</v>
      </c>
      <c r="I348">
        <v>2011</v>
      </c>
      <c r="J348" t="s">
        <v>6</v>
      </c>
      <c r="K348" t="s">
        <v>6</v>
      </c>
      <c r="L348" t="s">
        <v>6</v>
      </c>
    </row>
    <row r="349" spans="1:12" x14ac:dyDescent="0.35">
      <c r="A349" t="s">
        <v>13433</v>
      </c>
      <c r="B349" t="s">
        <v>13434</v>
      </c>
      <c r="C349" t="s">
        <v>6</v>
      </c>
      <c r="D349" t="s">
        <v>13435</v>
      </c>
      <c r="E349">
        <v>7</v>
      </c>
      <c r="F349" t="s">
        <v>6</v>
      </c>
      <c r="G349" t="s">
        <v>11988</v>
      </c>
      <c r="H349" t="s">
        <v>13436</v>
      </c>
      <c r="I349">
        <v>2017</v>
      </c>
      <c r="J349" t="s">
        <v>6</v>
      </c>
      <c r="K349" t="s">
        <v>6</v>
      </c>
      <c r="L349" t="s">
        <v>6</v>
      </c>
    </row>
    <row r="350" spans="1:12" x14ac:dyDescent="0.35">
      <c r="A350" t="s">
        <v>13437</v>
      </c>
      <c r="B350" t="s">
        <v>13438</v>
      </c>
      <c r="C350" t="s">
        <v>6</v>
      </c>
      <c r="D350" t="s">
        <v>13439</v>
      </c>
      <c r="E350">
        <v>7</v>
      </c>
      <c r="F350" t="s">
        <v>6</v>
      </c>
      <c r="G350" t="s">
        <v>13440</v>
      </c>
      <c r="H350" t="s">
        <v>13441</v>
      </c>
      <c r="I350">
        <v>2014</v>
      </c>
      <c r="J350" t="s">
        <v>6</v>
      </c>
      <c r="K350" t="s">
        <v>6</v>
      </c>
      <c r="L350" t="s">
        <v>6</v>
      </c>
    </row>
    <row r="351" spans="1:12" x14ac:dyDescent="0.35">
      <c r="A351" t="s">
        <v>13442</v>
      </c>
      <c r="B351" t="s">
        <v>13443</v>
      </c>
      <c r="C351" t="s">
        <v>6</v>
      </c>
      <c r="D351" t="s">
        <v>13444</v>
      </c>
      <c r="E351">
        <v>7</v>
      </c>
      <c r="F351" t="s">
        <v>6</v>
      </c>
      <c r="G351" t="s">
        <v>13445</v>
      </c>
      <c r="H351" t="s">
        <v>13446</v>
      </c>
      <c r="I351">
        <v>2011</v>
      </c>
      <c r="J351" t="s">
        <v>6</v>
      </c>
      <c r="K351" t="s">
        <v>6</v>
      </c>
      <c r="L351" t="s">
        <v>6</v>
      </c>
    </row>
    <row r="352" spans="1:12" x14ac:dyDescent="0.35">
      <c r="A352" t="s">
        <v>13447</v>
      </c>
      <c r="B352" t="s">
        <v>13448</v>
      </c>
      <c r="C352" t="s">
        <v>6</v>
      </c>
      <c r="D352" t="s">
        <v>13449</v>
      </c>
      <c r="E352">
        <v>7</v>
      </c>
      <c r="F352" t="s">
        <v>6</v>
      </c>
      <c r="G352" t="s">
        <v>749</v>
      </c>
      <c r="H352" t="s">
        <v>13450</v>
      </c>
      <c r="I352">
        <v>2018</v>
      </c>
      <c r="J352" t="s">
        <v>6</v>
      </c>
      <c r="K352" t="s">
        <v>6</v>
      </c>
      <c r="L352" t="s">
        <v>6</v>
      </c>
    </row>
    <row r="353" spans="1:12" x14ac:dyDescent="0.35">
      <c r="A353" t="s">
        <v>11890</v>
      </c>
      <c r="B353" t="s">
        <v>13451</v>
      </c>
      <c r="C353" t="s">
        <v>6</v>
      </c>
      <c r="D353" t="s">
        <v>13452</v>
      </c>
      <c r="E353">
        <v>7</v>
      </c>
      <c r="F353" t="s">
        <v>6</v>
      </c>
      <c r="G353" t="s">
        <v>12333</v>
      </c>
      <c r="H353" t="s">
        <v>12334</v>
      </c>
      <c r="I353">
        <v>2015</v>
      </c>
      <c r="J353" t="s">
        <v>6</v>
      </c>
      <c r="K353" t="s">
        <v>6</v>
      </c>
      <c r="L353" t="s">
        <v>6</v>
      </c>
    </row>
    <row r="354" spans="1:12" x14ac:dyDescent="0.35">
      <c r="A354" t="s">
        <v>13453</v>
      </c>
      <c r="B354" t="s">
        <v>13454</v>
      </c>
      <c r="C354" t="s">
        <v>6</v>
      </c>
      <c r="D354" t="s">
        <v>13455</v>
      </c>
      <c r="E354">
        <v>7</v>
      </c>
      <c r="F354" t="s">
        <v>6</v>
      </c>
      <c r="G354" t="s">
        <v>13456</v>
      </c>
      <c r="H354" t="s">
        <v>13457</v>
      </c>
      <c r="I354">
        <v>2019</v>
      </c>
      <c r="J354" t="s">
        <v>6</v>
      </c>
      <c r="K354" t="s">
        <v>6</v>
      </c>
      <c r="L354" t="s">
        <v>6</v>
      </c>
    </row>
    <row r="355" spans="1:12" x14ac:dyDescent="0.35">
      <c r="A355" t="s">
        <v>13458</v>
      </c>
      <c r="B355" t="s">
        <v>13459</v>
      </c>
      <c r="C355" t="s">
        <v>6</v>
      </c>
      <c r="D355" t="s">
        <v>13460</v>
      </c>
      <c r="E355">
        <v>7</v>
      </c>
      <c r="F355" t="s">
        <v>6</v>
      </c>
      <c r="G355" t="s">
        <v>13461</v>
      </c>
      <c r="H355" t="s">
        <v>13462</v>
      </c>
      <c r="I355">
        <v>2019</v>
      </c>
      <c r="J355" t="s">
        <v>6</v>
      </c>
      <c r="K355" t="s">
        <v>6</v>
      </c>
      <c r="L355" t="s">
        <v>6</v>
      </c>
    </row>
    <row r="356" spans="1:12" x14ac:dyDescent="0.35">
      <c r="A356" t="s">
        <v>13463</v>
      </c>
      <c r="B356" t="s">
        <v>13464</v>
      </c>
      <c r="C356" t="s">
        <v>6</v>
      </c>
      <c r="D356" t="s">
        <v>13465</v>
      </c>
      <c r="E356">
        <v>7</v>
      </c>
      <c r="F356" t="s">
        <v>6</v>
      </c>
      <c r="G356" t="s">
        <v>13466</v>
      </c>
      <c r="H356" t="s">
        <v>13467</v>
      </c>
      <c r="I356">
        <v>2020</v>
      </c>
      <c r="J356" t="s">
        <v>6</v>
      </c>
      <c r="K356" t="s">
        <v>6</v>
      </c>
      <c r="L356" t="s">
        <v>6</v>
      </c>
    </row>
    <row r="357" spans="1:12" x14ac:dyDescent="0.35">
      <c r="A357" t="s">
        <v>13468</v>
      </c>
      <c r="B357" t="s">
        <v>13469</v>
      </c>
      <c r="C357" t="s">
        <v>6</v>
      </c>
      <c r="D357" t="s">
        <v>13470</v>
      </c>
      <c r="E357">
        <v>7</v>
      </c>
      <c r="F357" t="s">
        <v>6</v>
      </c>
      <c r="G357" t="s">
        <v>7262</v>
      </c>
      <c r="H357" t="s">
        <v>13471</v>
      </c>
      <c r="I357">
        <v>2018</v>
      </c>
      <c r="J357" t="s">
        <v>6</v>
      </c>
      <c r="K357" t="s">
        <v>6</v>
      </c>
      <c r="L357" t="s">
        <v>6</v>
      </c>
    </row>
    <row r="358" spans="1:12" x14ac:dyDescent="0.35">
      <c r="A358" t="s">
        <v>13472</v>
      </c>
      <c r="B358" t="s">
        <v>13473</v>
      </c>
      <c r="C358" t="s">
        <v>6</v>
      </c>
      <c r="D358" t="s">
        <v>13474</v>
      </c>
      <c r="E358">
        <v>7</v>
      </c>
      <c r="F358" t="s">
        <v>6</v>
      </c>
      <c r="G358" t="s">
        <v>13475</v>
      </c>
      <c r="H358" t="s">
        <v>13476</v>
      </c>
      <c r="I358">
        <v>2011</v>
      </c>
      <c r="J358" t="s">
        <v>6</v>
      </c>
      <c r="K358" t="s">
        <v>6</v>
      </c>
      <c r="L358" t="s">
        <v>6</v>
      </c>
    </row>
    <row r="359" spans="1:12" x14ac:dyDescent="0.35">
      <c r="A359" t="s">
        <v>13477</v>
      </c>
      <c r="B359" t="s">
        <v>13478</v>
      </c>
      <c r="C359" t="s">
        <v>6</v>
      </c>
      <c r="D359" t="s">
        <v>13479</v>
      </c>
      <c r="E359">
        <v>7</v>
      </c>
      <c r="F359" t="s">
        <v>6</v>
      </c>
      <c r="G359" t="s">
        <v>13480</v>
      </c>
      <c r="H359" t="s">
        <v>13481</v>
      </c>
      <c r="I359">
        <v>2011</v>
      </c>
      <c r="J359" t="s">
        <v>6</v>
      </c>
      <c r="K359" t="s">
        <v>6</v>
      </c>
      <c r="L359" t="s">
        <v>6</v>
      </c>
    </row>
    <row r="360" spans="1:12" x14ac:dyDescent="0.35">
      <c r="A360" t="s">
        <v>13482</v>
      </c>
      <c r="B360" t="s">
        <v>13483</v>
      </c>
      <c r="C360" t="s">
        <v>6</v>
      </c>
      <c r="D360" t="s">
        <v>13484</v>
      </c>
      <c r="E360">
        <v>7</v>
      </c>
      <c r="F360" t="s">
        <v>6</v>
      </c>
      <c r="G360" t="s">
        <v>13485</v>
      </c>
      <c r="H360" t="s">
        <v>13486</v>
      </c>
      <c r="I360">
        <v>2016</v>
      </c>
      <c r="J360" t="s">
        <v>6</v>
      </c>
      <c r="K360" t="s">
        <v>6</v>
      </c>
      <c r="L360" t="s">
        <v>6</v>
      </c>
    </row>
    <row r="361" spans="1:12" x14ac:dyDescent="0.35">
      <c r="A361" t="s">
        <v>13487</v>
      </c>
      <c r="B361" t="s">
        <v>13488</v>
      </c>
      <c r="C361" t="s">
        <v>6</v>
      </c>
      <c r="D361" t="s">
        <v>13489</v>
      </c>
      <c r="E361">
        <v>7</v>
      </c>
      <c r="F361" t="s">
        <v>6</v>
      </c>
      <c r="G361" t="s">
        <v>478</v>
      </c>
      <c r="H361" t="s">
        <v>13490</v>
      </c>
      <c r="I361">
        <v>2016</v>
      </c>
      <c r="J361" t="s">
        <v>6</v>
      </c>
      <c r="K361" t="s">
        <v>6</v>
      </c>
      <c r="L361" t="s">
        <v>6</v>
      </c>
    </row>
    <row r="362" spans="1:12" x14ac:dyDescent="0.35">
      <c r="A362" t="s">
        <v>13491</v>
      </c>
      <c r="B362" t="s">
        <v>13492</v>
      </c>
      <c r="C362" t="s">
        <v>6</v>
      </c>
      <c r="D362" t="s">
        <v>13493</v>
      </c>
      <c r="E362">
        <v>7</v>
      </c>
      <c r="F362" t="s">
        <v>6</v>
      </c>
      <c r="G362" t="s">
        <v>12528</v>
      </c>
      <c r="H362" t="s">
        <v>12529</v>
      </c>
      <c r="I362">
        <v>2017</v>
      </c>
      <c r="J362" t="s">
        <v>6</v>
      </c>
      <c r="K362" t="s">
        <v>6</v>
      </c>
      <c r="L362" t="s">
        <v>6</v>
      </c>
    </row>
    <row r="363" spans="1:12" x14ac:dyDescent="0.35">
      <c r="A363" t="s">
        <v>13494</v>
      </c>
      <c r="B363" t="s">
        <v>13495</v>
      </c>
      <c r="C363" t="s">
        <v>6</v>
      </c>
      <c r="D363" t="s">
        <v>13496</v>
      </c>
      <c r="E363">
        <v>7</v>
      </c>
      <c r="F363" t="s">
        <v>6</v>
      </c>
      <c r="G363" t="s">
        <v>13497</v>
      </c>
      <c r="H363" t="s">
        <v>13498</v>
      </c>
      <c r="I363">
        <v>2009</v>
      </c>
      <c r="J363" t="s">
        <v>6</v>
      </c>
      <c r="K363" t="s">
        <v>6</v>
      </c>
      <c r="L363" t="s">
        <v>6</v>
      </c>
    </row>
    <row r="364" spans="1:12" x14ac:dyDescent="0.35">
      <c r="A364" t="s">
        <v>13499</v>
      </c>
      <c r="B364" t="s">
        <v>13500</v>
      </c>
      <c r="C364" t="s">
        <v>6</v>
      </c>
      <c r="D364" t="s">
        <v>13501</v>
      </c>
      <c r="E364">
        <v>7</v>
      </c>
      <c r="F364" t="s">
        <v>6</v>
      </c>
      <c r="G364" t="s">
        <v>13502</v>
      </c>
      <c r="H364" t="s">
        <v>13503</v>
      </c>
      <c r="I364">
        <v>2014</v>
      </c>
      <c r="J364" t="s">
        <v>6</v>
      </c>
      <c r="K364" t="s">
        <v>6</v>
      </c>
      <c r="L364" t="s">
        <v>6</v>
      </c>
    </row>
    <row r="365" spans="1:12" x14ac:dyDescent="0.35">
      <c r="A365" t="s">
        <v>13504</v>
      </c>
      <c r="B365" t="s">
        <v>13505</v>
      </c>
      <c r="C365" t="s">
        <v>6</v>
      </c>
      <c r="D365" t="s">
        <v>13506</v>
      </c>
      <c r="E365">
        <v>7</v>
      </c>
      <c r="F365" t="s">
        <v>6</v>
      </c>
      <c r="G365" t="s">
        <v>13507</v>
      </c>
      <c r="H365" t="s">
        <v>13508</v>
      </c>
      <c r="I365">
        <v>2018</v>
      </c>
      <c r="J365" t="s">
        <v>6</v>
      </c>
      <c r="K365" t="s">
        <v>6</v>
      </c>
      <c r="L365" t="s">
        <v>6</v>
      </c>
    </row>
    <row r="366" spans="1:12" x14ac:dyDescent="0.35">
      <c r="A366" t="s">
        <v>13509</v>
      </c>
      <c r="B366" t="s">
        <v>13510</v>
      </c>
      <c r="C366" t="s">
        <v>6</v>
      </c>
      <c r="D366" t="s">
        <v>13511</v>
      </c>
      <c r="E366">
        <v>7</v>
      </c>
      <c r="F366" t="s">
        <v>6</v>
      </c>
      <c r="G366" t="s">
        <v>13512</v>
      </c>
      <c r="H366" t="s">
        <v>12933</v>
      </c>
      <c r="I366">
        <v>2021</v>
      </c>
      <c r="J366" t="s">
        <v>6</v>
      </c>
      <c r="K366" t="s">
        <v>6</v>
      </c>
      <c r="L366" t="s">
        <v>6</v>
      </c>
    </row>
    <row r="367" spans="1:12" x14ac:dyDescent="0.35">
      <c r="A367" t="s">
        <v>13513</v>
      </c>
      <c r="B367" t="s">
        <v>13514</v>
      </c>
      <c r="C367" t="s">
        <v>6</v>
      </c>
      <c r="D367" t="s">
        <v>13515</v>
      </c>
      <c r="E367">
        <v>7</v>
      </c>
      <c r="F367" t="s">
        <v>6</v>
      </c>
      <c r="G367" t="s">
        <v>13516</v>
      </c>
      <c r="H367" t="s">
        <v>13517</v>
      </c>
      <c r="I367">
        <v>2013</v>
      </c>
      <c r="J367" t="s">
        <v>6</v>
      </c>
      <c r="K367" t="s">
        <v>6</v>
      </c>
      <c r="L367" t="s">
        <v>6</v>
      </c>
    </row>
    <row r="368" spans="1:12" x14ac:dyDescent="0.35">
      <c r="A368" t="s">
        <v>13518</v>
      </c>
      <c r="B368" t="s">
        <v>13519</v>
      </c>
      <c r="C368" t="s">
        <v>6</v>
      </c>
      <c r="D368" t="s">
        <v>13520</v>
      </c>
      <c r="E368">
        <v>7</v>
      </c>
      <c r="F368" t="s">
        <v>6</v>
      </c>
      <c r="G368" t="s">
        <v>12533</v>
      </c>
      <c r="H368" t="s">
        <v>12534</v>
      </c>
      <c r="I368">
        <v>2019</v>
      </c>
      <c r="J368" t="s">
        <v>6</v>
      </c>
      <c r="K368" t="s">
        <v>6</v>
      </c>
      <c r="L368" t="s">
        <v>6</v>
      </c>
    </row>
    <row r="369" spans="1:12" x14ac:dyDescent="0.35">
      <c r="A369" t="s">
        <v>13521</v>
      </c>
      <c r="B369" t="s">
        <v>13522</v>
      </c>
      <c r="C369" t="s">
        <v>6</v>
      </c>
      <c r="D369" t="s">
        <v>13523</v>
      </c>
      <c r="E369">
        <v>7</v>
      </c>
      <c r="F369" t="s">
        <v>6</v>
      </c>
      <c r="G369" t="s">
        <v>13524</v>
      </c>
      <c r="H369" t="s">
        <v>13525</v>
      </c>
      <c r="I369">
        <v>2009</v>
      </c>
      <c r="J369" t="s">
        <v>6</v>
      </c>
      <c r="K369" t="s">
        <v>6</v>
      </c>
      <c r="L369" t="s">
        <v>6</v>
      </c>
    </row>
    <row r="370" spans="1:12" x14ac:dyDescent="0.35">
      <c r="A370" t="s">
        <v>13526</v>
      </c>
      <c r="B370" t="s">
        <v>13527</v>
      </c>
      <c r="C370" t="s">
        <v>6</v>
      </c>
      <c r="D370" t="s">
        <v>13528</v>
      </c>
      <c r="E370">
        <v>7</v>
      </c>
      <c r="F370" t="s">
        <v>6</v>
      </c>
      <c r="G370" t="s">
        <v>13529</v>
      </c>
      <c r="H370" t="s">
        <v>13530</v>
      </c>
      <c r="I370">
        <v>2018</v>
      </c>
      <c r="J370" t="s">
        <v>6</v>
      </c>
      <c r="K370" t="s">
        <v>6</v>
      </c>
      <c r="L370" t="s">
        <v>6</v>
      </c>
    </row>
    <row r="371" spans="1:12" x14ac:dyDescent="0.35">
      <c r="A371" t="s">
        <v>13531</v>
      </c>
      <c r="B371" t="s">
        <v>13532</v>
      </c>
      <c r="C371" t="s">
        <v>6</v>
      </c>
      <c r="D371" t="s">
        <v>13533</v>
      </c>
      <c r="E371">
        <v>7</v>
      </c>
      <c r="F371" t="s">
        <v>6</v>
      </c>
      <c r="G371" t="s">
        <v>12391</v>
      </c>
      <c r="H371" t="s">
        <v>13534</v>
      </c>
      <c r="I371">
        <v>2020</v>
      </c>
      <c r="J371" t="s">
        <v>6</v>
      </c>
      <c r="K371" t="s">
        <v>6</v>
      </c>
      <c r="L371" t="s">
        <v>6</v>
      </c>
    </row>
    <row r="372" spans="1:12" x14ac:dyDescent="0.35">
      <c r="A372" t="s">
        <v>13535</v>
      </c>
      <c r="B372" t="s">
        <v>13536</v>
      </c>
      <c r="C372" t="s">
        <v>6</v>
      </c>
      <c r="D372" t="s">
        <v>13537</v>
      </c>
      <c r="E372">
        <v>7</v>
      </c>
      <c r="F372" t="s">
        <v>6</v>
      </c>
      <c r="G372" t="s">
        <v>13538</v>
      </c>
      <c r="H372" t="s">
        <v>12278</v>
      </c>
      <c r="I372">
        <v>2018</v>
      </c>
      <c r="J372" t="s">
        <v>6</v>
      </c>
      <c r="K372" t="s">
        <v>6</v>
      </c>
      <c r="L372" t="s">
        <v>6</v>
      </c>
    </row>
    <row r="373" spans="1:12" x14ac:dyDescent="0.35">
      <c r="A373" t="s">
        <v>13539</v>
      </c>
      <c r="B373" t="s">
        <v>13540</v>
      </c>
      <c r="C373" t="s">
        <v>6</v>
      </c>
      <c r="D373" t="s">
        <v>13541</v>
      </c>
      <c r="E373">
        <v>7</v>
      </c>
      <c r="F373" t="s">
        <v>6</v>
      </c>
      <c r="G373" t="s">
        <v>13175</v>
      </c>
      <c r="H373" t="s">
        <v>12278</v>
      </c>
      <c r="I373">
        <v>2012</v>
      </c>
      <c r="J373" t="s">
        <v>6</v>
      </c>
      <c r="K373" t="s">
        <v>6</v>
      </c>
      <c r="L373" t="s">
        <v>6</v>
      </c>
    </row>
    <row r="374" spans="1:12" x14ac:dyDescent="0.35">
      <c r="A374" t="s">
        <v>13542</v>
      </c>
      <c r="B374" t="s">
        <v>13543</v>
      </c>
      <c r="C374" t="s">
        <v>6</v>
      </c>
      <c r="D374" t="s">
        <v>13544</v>
      </c>
      <c r="E374">
        <v>7</v>
      </c>
      <c r="F374" t="s">
        <v>6</v>
      </c>
      <c r="G374" t="s">
        <v>922</v>
      </c>
      <c r="H374" t="s">
        <v>13545</v>
      </c>
      <c r="I374">
        <v>2019</v>
      </c>
      <c r="J374" t="s">
        <v>6</v>
      </c>
      <c r="K374" t="s">
        <v>6</v>
      </c>
      <c r="L374" t="s">
        <v>6</v>
      </c>
    </row>
    <row r="375" spans="1:12" x14ac:dyDescent="0.35">
      <c r="A375" t="s">
        <v>13546</v>
      </c>
      <c r="B375" t="s">
        <v>13547</v>
      </c>
      <c r="C375" t="s">
        <v>6</v>
      </c>
      <c r="D375" t="s">
        <v>13548</v>
      </c>
      <c r="E375">
        <v>7</v>
      </c>
      <c r="F375" t="s">
        <v>6</v>
      </c>
      <c r="G375" t="s">
        <v>13549</v>
      </c>
      <c r="H375" t="s">
        <v>13550</v>
      </c>
      <c r="I375">
        <v>2009</v>
      </c>
      <c r="J375" t="s">
        <v>6</v>
      </c>
      <c r="K375" t="s">
        <v>6</v>
      </c>
      <c r="L375" t="s">
        <v>6</v>
      </c>
    </row>
    <row r="376" spans="1:12" x14ac:dyDescent="0.35">
      <c r="A376" t="s">
        <v>13551</v>
      </c>
      <c r="B376" t="s">
        <v>13552</v>
      </c>
      <c r="C376" t="s">
        <v>6</v>
      </c>
      <c r="D376" t="s">
        <v>13553</v>
      </c>
      <c r="E376">
        <v>7</v>
      </c>
      <c r="F376" t="s">
        <v>6</v>
      </c>
      <c r="G376" t="s">
        <v>13091</v>
      </c>
      <c r="H376" t="s">
        <v>13092</v>
      </c>
      <c r="I376">
        <v>2020</v>
      </c>
      <c r="J376" t="s">
        <v>6</v>
      </c>
      <c r="K376" t="s">
        <v>6</v>
      </c>
      <c r="L376" t="s">
        <v>6</v>
      </c>
    </row>
    <row r="377" spans="1:12" x14ac:dyDescent="0.35">
      <c r="A377" t="s">
        <v>13554</v>
      </c>
      <c r="B377" t="s">
        <v>6</v>
      </c>
      <c r="C377" t="s">
        <v>6</v>
      </c>
      <c r="D377" t="s">
        <v>13555</v>
      </c>
      <c r="E377">
        <v>7</v>
      </c>
      <c r="F377" t="s">
        <v>6</v>
      </c>
      <c r="G377" t="s">
        <v>13556</v>
      </c>
      <c r="H377" t="s">
        <v>13557</v>
      </c>
      <c r="I377">
        <v>2016</v>
      </c>
      <c r="J377" t="s">
        <v>6</v>
      </c>
      <c r="K377" t="s">
        <v>6</v>
      </c>
      <c r="L377" t="s">
        <v>6</v>
      </c>
    </row>
    <row r="378" spans="1:12" x14ac:dyDescent="0.35">
      <c r="A378" t="s">
        <v>13558</v>
      </c>
      <c r="B378" t="s">
        <v>13559</v>
      </c>
      <c r="C378" t="s">
        <v>6</v>
      </c>
      <c r="D378" t="s">
        <v>13560</v>
      </c>
      <c r="E378">
        <v>7</v>
      </c>
      <c r="F378" t="s">
        <v>6</v>
      </c>
      <c r="G378" t="s">
        <v>13561</v>
      </c>
      <c r="H378" t="s">
        <v>13562</v>
      </c>
      <c r="I378">
        <v>2015</v>
      </c>
      <c r="J378" t="s">
        <v>6</v>
      </c>
      <c r="K378" t="s">
        <v>6</v>
      </c>
      <c r="L378" t="s">
        <v>6</v>
      </c>
    </row>
    <row r="379" spans="1:12" x14ac:dyDescent="0.35">
      <c r="A379" t="s">
        <v>13563</v>
      </c>
      <c r="B379" t="s">
        <v>13564</v>
      </c>
      <c r="C379" t="s">
        <v>6</v>
      </c>
      <c r="D379" t="s">
        <v>13565</v>
      </c>
      <c r="E379">
        <v>7</v>
      </c>
      <c r="F379" t="s">
        <v>6</v>
      </c>
      <c r="G379" t="s">
        <v>13566</v>
      </c>
      <c r="H379" t="s">
        <v>13567</v>
      </c>
      <c r="I379">
        <v>2010</v>
      </c>
      <c r="J379" t="s">
        <v>6</v>
      </c>
      <c r="K379" t="s">
        <v>6</v>
      </c>
      <c r="L379" t="s">
        <v>6</v>
      </c>
    </row>
    <row r="380" spans="1:12" x14ac:dyDescent="0.35">
      <c r="A380" t="s">
        <v>13568</v>
      </c>
      <c r="B380" t="s">
        <v>13569</v>
      </c>
      <c r="C380" t="s">
        <v>6</v>
      </c>
      <c r="D380" t="s">
        <v>13570</v>
      </c>
      <c r="E380">
        <v>7</v>
      </c>
      <c r="F380" t="s">
        <v>6</v>
      </c>
      <c r="G380" t="s">
        <v>13571</v>
      </c>
      <c r="H380" t="s">
        <v>13572</v>
      </c>
      <c r="I380">
        <v>2012</v>
      </c>
      <c r="J380" t="s">
        <v>6</v>
      </c>
      <c r="K380" t="s">
        <v>6</v>
      </c>
      <c r="L380" t="s">
        <v>6</v>
      </c>
    </row>
    <row r="381" spans="1:12" x14ac:dyDescent="0.35">
      <c r="A381" t="s">
        <v>13573</v>
      </c>
      <c r="B381" t="s">
        <v>13574</v>
      </c>
      <c r="C381" t="s">
        <v>6</v>
      </c>
      <c r="D381" t="s">
        <v>13575</v>
      </c>
      <c r="E381">
        <v>7</v>
      </c>
      <c r="F381" t="s">
        <v>6</v>
      </c>
      <c r="G381" t="s">
        <v>13576</v>
      </c>
      <c r="H381" t="s">
        <v>11973</v>
      </c>
      <c r="I381">
        <v>2017</v>
      </c>
      <c r="J381" t="s">
        <v>6</v>
      </c>
      <c r="K381" t="s">
        <v>6</v>
      </c>
      <c r="L381" t="s">
        <v>6</v>
      </c>
    </row>
    <row r="382" spans="1:12" x14ac:dyDescent="0.35">
      <c r="A382" t="s">
        <v>13577</v>
      </c>
      <c r="B382" t="s">
        <v>6</v>
      </c>
      <c r="C382" t="s">
        <v>6</v>
      </c>
      <c r="D382" t="s">
        <v>13578</v>
      </c>
      <c r="E382">
        <v>7</v>
      </c>
      <c r="F382" t="s">
        <v>6</v>
      </c>
      <c r="G382" t="s">
        <v>13579</v>
      </c>
      <c r="H382" t="s">
        <v>13580</v>
      </c>
      <c r="I382">
        <v>2017</v>
      </c>
      <c r="J382" t="s">
        <v>6</v>
      </c>
      <c r="K382" t="s">
        <v>6</v>
      </c>
      <c r="L382" t="s">
        <v>6</v>
      </c>
    </row>
    <row r="383" spans="1:12" x14ac:dyDescent="0.35">
      <c r="A383" t="s">
        <v>1699</v>
      </c>
      <c r="B383" t="s">
        <v>13581</v>
      </c>
      <c r="C383" t="s">
        <v>6</v>
      </c>
      <c r="D383" t="s">
        <v>13582</v>
      </c>
      <c r="E383">
        <v>7</v>
      </c>
      <c r="F383" t="s">
        <v>6</v>
      </c>
      <c r="G383" t="s">
        <v>13583</v>
      </c>
      <c r="H383" t="s">
        <v>13584</v>
      </c>
      <c r="I383">
        <v>2018</v>
      </c>
      <c r="J383" t="s">
        <v>6</v>
      </c>
      <c r="K383" t="s">
        <v>6</v>
      </c>
      <c r="L383" t="s">
        <v>6</v>
      </c>
    </row>
    <row r="384" spans="1:12" x14ac:dyDescent="0.35">
      <c r="A384" t="s">
        <v>13585</v>
      </c>
      <c r="B384" t="s">
        <v>13586</v>
      </c>
      <c r="C384" t="s">
        <v>6</v>
      </c>
      <c r="D384" t="s">
        <v>13587</v>
      </c>
      <c r="E384">
        <v>7</v>
      </c>
      <c r="F384" t="s">
        <v>6</v>
      </c>
      <c r="G384" t="s">
        <v>13588</v>
      </c>
      <c r="H384" t="s">
        <v>13589</v>
      </c>
      <c r="I384">
        <v>2009</v>
      </c>
      <c r="J384" t="s">
        <v>6</v>
      </c>
      <c r="K384" t="s">
        <v>6</v>
      </c>
      <c r="L384" t="s">
        <v>6</v>
      </c>
    </row>
    <row r="385" spans="1:12" x14ac:dyDescent="0.35">
      <c r="A385" t="s">
        <v>13590</v>
      </c>
      <c r="B385" t="s">
        <v>13591</v>
      </c>
      <c r="C385" t="s">
        <v>6</v>
      </c>
      <c r="D385" t="s">
        <v>13592</v>
      </c>
      <c r="E385">
        <v>7</v>
      </c>
      <c r="F385" t="s">
        <v>6</v>
      </c>
      <c r="G385" t="s">
        <v>13593</v>
      </c>
      <c r="H385" t="s">
        <v>13594</v>
      </c>
      <c r="I385">
        <v>2020</v>
      </c>
      <c r="J385" t="s">
        <v>6</v>
      </c>
      <c r="K385" t="s">
        <v>6</v>
      </c>
      <c r="L385" t="s">
        <v>6</v>
      </c>
    </row>
    <row r="386" spans="1:12" x14ac:dyDescent="0.35">
      <c r="A386" t="s">
        <v>13595</v>
      </c>
      <c r="B386" t="s">
        <v>13596</v>
      </c>
      <c r="C386" t="s">
        <v>6</v>
      </c>
      <c r="D386" t="s">
        <v>13597</v>
      </c>
      <c r="E386">
        <v>7</v>
      </c>
      <c r="F386" t="s">
        <v>6</v>
      </c>
      <c r="G386" t="s">
        <v>12797</v>
      </c>
      <c r="H386" t="s">
        <v>13598</v>
      </c>
      <c r="I386">
        <v>2013</v>
      </c>
      <c r="J386" t="s">
        <v>6</v>
      </c>
      <c r="K386" t="s">
        <v>6</v>
      </c>
      <c r="L386" t="s">
        <v>6</v>
      </c>
    </row>
    <row r="387" spans="1:12" x14ac:dyDescent="0.35">
      <c r="A387" t="s">
        <v>13599</v>
      </c>
      <c r="B387" t="s">
        <v>13600</v>
      </c>
      <c r="C387" t="s">
        <v>6</v>
      </c>
      <c r="D387" t="s">
        <v>13601</v>
      </c>
      <c r="E387">
        <v>7</v>
      </c>
      <c r="F387" t="s">
        <v>6</v>
      </c>
      <c r="G387" t="s">
        <v>13602</v>
      </c>
      <c r="H387" t="s">
        <v>13603</v>
      </c>
      <c r="I387">
        <v>2018</v>
      </c>
      <c r="J387" t="s">
        <v>6</v>
      </c>
      <c r="K387" t="s">
        <v>6</v>
      </c>
      <c r="L387" t="s">
        <v>6</v>
      </c>
    </row>
    <row r="388" spans="1:12" x14ac:dyDescent="0.35">
      <c r="A388" t="s">
        <v>13604</v>
      </c>
      <c r="B388" t="s">
        <v>13605</v>
      </c>
      <c r="C388" t="s">
        <v>6</v>
      </c>
      <c r="D388" t="s">
        <v>13606</v>
      </c>
      <c r="E388">
        <v>7</v>
      </c>
      <c r="F388" t="s">
        <v>6</v>
      </c>
      <c r="G388" t="s">
        <v>922</v>
      </c>
      <c r="H388" t="s">
        <v>13607</v>
      </c>
      <c r="I388">
        <v>2016</v>
      </c>
      <c r="J388" t="s">
        <v>6</v>
      </c>
      <c r="K388" t="s">
        <v>6</v>
      </c>
      <c r="L388" t="s">
        <v>6</v>
      </c>
    </row>
    <row r="389" spans="1:12" x14ac:dyDescent="0.35">
      <c r="A389" t="s">
        <v>13608</v>
      </c>
      <c r="B389" t="s">
        <v>13609</v>
      </c>
      <c r="C389" t="s">
        <v>6</v>
      </c>
      <c r="D389" t="s">
        <v>13610</v>
      </c>
      <c r="E389">
        <v>7</v>
      </c>
      <c r="F389" t="s">
        <v>6</v>
      </c>
      <c r="G389" t="s">
        <v>13611</v>
      </c>
      <c r="H389" t="s">
        <v>13612</v>
      </c>
      <c r="I389">
        <v>2013</v>
      </c>
      <c r="J389" t="s">
        <v>6</v>
      </c>
      <c r="K389" t="s">
        <v>6</v>
      </c>
      <c r="L389" t="s">
        <v>6</v>
      </c>
    </row>
    <row r="390" spans="1:12" x14ac:dyDescent="0.35">
      <c r="A390" t="s">
        <v>1650</v>
      </c>
      <c r="B390" t="s">
        <v>13613</v>
      </c>
      <c r="C390" t="s">
        <v>6</v>
      </c>
      <c r="D390" t="s">
        <v>13614</v>
      </c>
      <c r="E390">
        <v>7</v>
      </c>
      <c r="F390" t="s">
        <v>6</v>
      </c>
      <c r="G390" t="s">
        <v>144</v>
      </c>
      <c r="H390" t="s">
        <v>13615</v>
      </c>
      <c r="I390">
        <v>2015</v>
      </c>
      <c r="J390" t="s">
        <v>6</v>
      </c>
      <c r="K390" t="s">
        <v>6</v>
      </c>
      <c r="L390" t="s">
        <v>6</v>
      </c>
    </row>
    <row r="391" spans="1:12" x14ac:dyDescent="0.35">
      <c r="A391" t="s">
        <v>13616</v>
      </c>
      <c r="B391" t="s">
        <v>13617</v>
      </c>
      <c r="C391" t="s">
        <v>6</v>
      </c>
      <c r="D391" t="s">
        <v>13618</v>
      </c>
      <c r="E391">
        <v>7</v>
      </c>
      <c r="F391" t="s">
        <v>6</v>
      </c>
      <c r="G391" t="s">
        <v>749</v>
      </c>
      <c r="H391" t="s">
        <v>13619</v>
      </c>
      <c r="I391">
        <v>2020</v>
      </c>
      <c r="J391" t="s">
        <v>6</v>
      </c>
      <c r="K391" t="s">
        <v>6</v>
      </c>
      <c r="L391" t="s">
        <v>6</v>
      </c>
    </row>
    <row r="392" spans="1:12" x14ac:dyDescent="0.35">
      <c r="A392" t="s">
        <v>13620</v>
      </c>
      <c r="B392" t="s">
        <v>6</v>
      </c>
      <c r="C392" t="s">
        <v>6</v>
      </c>
      <c r="D392" t="s">
        <v>13621</v>
      </c>
      <c r="E392">
        <v>7</v>
      </c>
      <c r="F392" t="s">
        <v>6</v>
      </c>
      <c r="G392" t="s">
        <v>13622</v>
      </c>
      <c r="H392" t="s">
        <v>13623</v>
      </c>
      <c r="I392">
        <v>2009</v>
      </c>
      <c r="J392" t="s">
        <v>6</v>
      </c>
      <c r="K392" t="s">
        <v>6</v>
      </c>
      <c r="L392" t="s">
        <v>6</v>
      </c>
    </row>
    <row r="393" spans="1:12" x14ac:dyDescent="0.35">
      <c r="A393" t="s">
        <v>13624</v>
      </c>
      <c r="B393" t="s">
        <v>13625</v>
      </c>
      <c r="C393" t="s">
        <v>6</v>
      </c>
      <c r="D393" t="s">
        <v>13626</v>
      </c>
      <c r="E393">
        <v>7</v>
      </c>
      <c r="F393" t="s">
        <v>6</v>
      </c>
      <c r="G393" t="s">
        <v>13627</v>
      </c>
      <c r="H393" t="s">
        <v>13628</v>
      </c>
      <c r="I393">
        <v>2018</v>
      </c>
      <c r="J393" t="s">
        <v>6</v>
      </c>
      <c r="K393" t="s">
        <v>6</v>
      </c>
      <c r="L393" t="s">
        <v>6</v>
      </c>
    </row>
    <row r="394" spans="1:12" x14ac:dyDescent="0.35">
      <c r="A394" t="s">
        <v>13629</v>
      </c>
      <c r="B394" t="s">
        <v>13630</v>
      </c>
      <c r="C394" t="s">
        <v>6</v>
      </c>
      <c r="D394" t="s">
        <v>13631</v>
      </c>
      <c r="E394">
        <v>7</v>
      </c>
      <c r="F394" t="s">
        <v>6</v>
      </c>
      <c r="G394" t="s">
        <v>13632</v>
      </c>
      <c r="H394" t="s">
        <v>13633</v>
      </c>
      <c r="I394">
        <v>2016</v>
      </c>
      <c r="J394" t="s">
        <v>6</v>
      </c>
      <c r="K394" t="s">
        <v>6</v>
      </c>
      <c r="L394" t="s">
        <v>6</v>
      </c>
    </row>
    <row r="395" spans="1:12" x14ac:dyDescent="0.35">
      <c r="A395" t="s">
        <v>13634</v>
      </c>
      <c r="B395" t="s">
        <v>13635</v>
      </c>
      <c r="C395" t="s">
        <v>6</v>
      </c>
      <c r="D395" t="s">
        <v>13636</v>
      </c>
      <c r="E395">
        <v>7</v>
      </c>
      <c r="F395" t="s">
        <v>6</v>
      </c>
      <c r="G395" t="s">
        <v>11946</v>
      </c>
      <c r="H395" t="s">
        <v>11947</v>
      </c>
      <c r="I395">
        <v>2012</v>
      </c>
      <c r="J395" t="s">
        <v>6</v>
      </c>
      <c r="K395" t="s">
        <v>6</v>
      </c>
      <c r="L395" t="s">
        <v>6</v>
      </c>
    </row>
    <row r="396" spans="1:12" x14ac:dyDescent="0.35">
      <c r="A396" t="s">
        <v>13637</v>
      </c>
      <c r="B396" t="s">
        <v>6</v>
      </c>
      <c r="C396" t="s">
        <v>6</v>
      </c>
      <c r="D396" t="s">
        <v>12924</v>
      </c>
      <c r="E396">
        <v>7</v>
      </c>
      <c r="F396" t="s">
        <v>6</v>
      </c>
      <c r="G396" t="s">
        <v>13638</v>
      </c>
      <c r="H396" t="s">
        <v>13639</v>
      </c>
      <c r="I396">
        <v>2018</v>
      </c>
      <c r="J396" t="s">
        <v>6</v>
      </c>
      <c r="K396" t="s">
        <v>6</v>
      </c>
      <c r="L396" t="s">
        <v>6</v>
      </c>
    </row>
    <row r="397" spans="1:12" x14ac:dyDescent="0.35">
      <c r="A397" t="s">
        <v>13640</v>
      </c>
      <c r="B397" t="s">
        <v>13641</v>
      </c>
      <c r="C397" t="s">
        <v>6</v>
      </c>
      <c r="D397" t="s">
        <v>13642</v>
      </c>
      <c r="E397">
        <v>7</v>
      </c>
      <c r="F397" t="s">
        <v>6</v>
      </c>
      <c r="G397" t="s">
        <v>13643</v>
      </c>
      <c r="H397" t="s">
        <v>13644</v>
      </c>
      <c r="I397">
        <v>2013</v>
      </c>
      <c r="J397" t="s">
        <v>6</v>
      </c>
      <c r="K397" t="s">
        <v>6</v>
      </c>
      <c r="L397" t="s">
        <v>6</v>
      </c>
    </row>
    <row r="398" spans="1:12" x14ac:dyDescent="0.35">
      <c r="A398" t="s">
        <v>13645</v>
      </c>
      <c r="B398" t="s">
        <v>13646</v>
      </c>
      <c r="C398" t="s">
        <v>6</v>
      </c>
      <c r="D398" t="s">
        <v>13647</v>
      </c>
      <c r="E398">
        <v>7</v>
      </c>
      <c r="F398" t="s">
        <v>6</v>
      </c>
      <c r="G398" t="s">
        <v>13648</v>
      </c>
      <c r="H398" t="s">
        <v>13649</v>
      </c>
      <c r="I398">
        <v>2010</v>
      </c>
      <c r="J398" t="s">
        <v>6</v>
      </c>
      <c r="K398" t="s">
        <v>6</v>
      </c>
      <c r="L398" t="s">
        <v>6</v>
      </c>
    </row>
    <row r="399" spans="1:12" x14ac:dyDescent="0.35">
      <c r="A399" t="s">
        <v>13650</v>
      </c>
      <c r="B399" t="s">
        <v>6</v>
      </c>
      <c r="C399" t="s">
        <v>6</v>
      </c>
      <c r="D399" t="s">
        <v>13651</v>
      </c>
      <c r="E399">
        <v>7</v>
      </c>
      <c r="F399" t="s">
        <v>6</v>
      </c>
      <c r="G399" t="s">
        <v>12651</v>
      </c>
      <c r="H399" t="s">
        <v>13652</v>
      </c>
      <c r="I399">
        <v>2021</v>
      </c>
      <c r="J399" t="s">
        <v>6</v>
      </c>
      <c r="K399" t="s">
        <v>6</v>
      </c>
      <c r="L399" t="s">
        <v>6</v>
      </c>
    </row>
    <row r="400" spans="1:12" x14ac:dyDescent="0.35">
      <c r="A400" t="s">
        <v>13653</v>
      </c>
      <c r="B400" t="s">
        <v>13654</v>
      </c>
      <c r="C400" t="s">
        <v>6</v>
      </c>
      <c r="D400" t="s">
        <v>13655</v>
      </c>
      <c r="E400">
        <v>7</v>
      </c>
      <c r="F400" t="s">
        <v>6</v>
      </c>
      <c r="G400" t="s">
        <v>1808</v>
      </c>
      <c r="H400" t="s">
        <v>13656</v>
      </c>
      <c r="I400">
        <v>2017</v>
      </c>
      <c r="J400" t="s">
        <v>6</v>
      </c>
      <c r="K400" t="s">
        <v>6</v>
      </c>
      <c r="L400" t="s">
        <v>6</v>
      </c>
    </row>
    <row r="401" spans="1:12" x14ac:dyDescent="0.35">
      <c r="A401" t="s">
        <v>13657</v>
      </c>
      <c r="B401" t="s">
        <v>13658</v>
      </c>
      <c r="C401" t="s">
        <v>6</v>
      </c>
      <c r="D401" t="s">
        <v>13659</v>
      </c>
      <c r="E401">
        <v>7</v>
      </c>
      <c r="F401" t="s">
        <v>6</v>
      </c>
      <c r="G401" t="s">
        <v>13660</v>
      </c>
      <c r="H401" t="s">
        <v>13661</v>
      </c>
      <c r="I401">
        <v>2015</v>
      </c>
      <c r="J401" t="s">
        <v>6</v>
      </c>
      <c r="K401" t="s">
        <v>6</v>
      </c>
      <c r="L401" t="s">
        <v>6</v>
      </c>
    </row>
    <row r="402" spans="1:12" x14ac:dyDescent="0.35">
      <c r="A402" t="s">
        <v>13662</v>
      </c>
      <c r="B402" t="s">
        <v>13663</v>
      </c>
      <c r="C402" t="s">
        <v>6</v>
      </c>
      <c r="D402" t="s">
        <v>13664</v>
      </c>
      <c r="E402">
        <v>7</v>
      </c>
      <c r="F402" t="s">
        <v>6</v>
      </c>
      <c r="G402" t="s">
        <v>13665</v>
      </c>
      <c r="H402" t="s">
        <v>13666</v>
      </c>
      <c r="I402">
        <v>2016</v>
      </c>
      <c r="J402" t="s">
        <v>6</v>
      </c>
      <c r="K402" t="s">
        <v>6</v>
      </c>
      <c r="L402" t="s">
        <v>6</v>
      </c>
    </row>
    <row r="403" spans="1:12" x14ac:dyDescent="0.35">
      <c r="A403" t="s">
        <v>13667</v>
      </c>
      <c r="B403" t="s">
        <v>13668</v>
      </c>
      <c r="C403" t="s">
        <v>6</v>
      </c>
      <c r="D403" t="s">
        <v>13669</v>
      </c>
      <c r="E403">
        <v>7</v>
      </c>
      <c r="F403" t="s">
        <v>6</v>
      </c>
      <c r="G403" t="s">
        <v>13670</v>
      </c>
      <c r="H403" t="s">
        <v>13671</v>
      </c>
      <c r="I403">
        <v>2019</v>
      </c>
      <c r="J403" t="s">
        <v>6</v>
      </c>
      <c r="K403" t="s">
        <v>6</v>
      </c>
      <c r="L403" t="s">
        <v>6</v>
      </c>
    </row>
    <row r="404" spans="1:12" x14ac:dyDescent="0.35">
      <c r="A404" t="s">
        <v>13672</v>
      </c>
      <c r="B404" t="s">
        <v>13673</v>
      </c>
      <c r="C404" t="s">
        <v>6</v>
      </c>
      <c r="D404" t="s">
        <v>13399</v>
      </c>
      <c r="E404">
        <v>7</v>
      </c>
      <c r="F404" t="s">
        <v>6</v>
      </c>
      <c r="G404" t="s">
        <v>13674</v>
      </c>
      <c r="H404" t="s">
        <v>13675</v>
      </c>
      <c r="I404">
        <v>2012</v>
      </c>
      <c r="J404" t="s">
        <v>6</v>
      </c>
      <c r="K404" t="s">
        <v>6</v>
      </c>
      <c r="L404" t="s">
        <v>6</v>
      </c>
    </row>
    <row r="405" spans="1:12" x14ac:dyDescent="0.35">
      <c r="A405" t="s">
        <v>13676</v>
      </c>
      <c r="B405" t="s">
        <v>13677</v>
      </c>
      <c r="C405" t="s">
        <v>6</v>
      </c>
      <c r="D405" t="s">
        <v>13678</v>
      </c>
      <c r="E405">
        <v>7</v>
      </c>
      <c r="F405" t="s">
        <v>6</v>
      </c>
      <c r="G405" t="s">
        <v>597</v>
      </c>
      <c r="H405" t="s">
        <v>13679</v>
      </c>
      <c r="I405">
        <v>2018</v>
      </c>
      <c r="J405" t="s">
        <v>6</v>
      </c>
      <c r="K405" t="s">
        <v>6</v>
      </c>
      <c r="L405" t="s">
        <v>6</v>
      </c>
    </row>
    <row r="406" spans="1:12" x14ac:dyDescent="0.35">
      <c r="A406" t="s">
        <v>13680</v>
      </c>
      <c r="B406" t="s">
        <v>13681</v>
      </c>
      <c r="C406" t="s">
        <v>6</v>
      </c>
      <c r="D406" t="s">
        <v>13682</v>
      </c>
      <c r="E406">
        <v>7</v>
      </c>
      <c r="F406" t="s">
        <v>6</v>
      </c>
      <c r="G406" t="s">
        <v>13683</v>
      </c>
      <c r="H406" t="s">
        <v>11973</v>
      </c>
      <c r="I406">
        <v>2013</v>
      </c>
      <c r="J406" t="s">
        <v>6</v>
      </c>
      <c r="K406" t="s">
        <v>6</v>
      </c>
      <c r="L406" t="s">
        <v>6</v>
      </c>
    </row>
    <row r="407" spans="1:12" x14ac:dyDescent="0.35">
      <c r="A407" t="s">
        <v>13684</v>
      </c>
      <c r="B407" t="s">
        <v>13685</v>
      </c>
      <c r="C407" t="s">
        <v>6</v>
      </c>
      <c r="D407" t="s">
        <v>13686</v>
      </c>
      <c r="E407">
        <v>7</v>
      </c>
      <c r="F407" t="s">
        <v>6</v>
      </c>
      <c r="G407" t="s">
        <v>13193</v>
      </c>
      <c r="H407" t="s">
        <v>13687</v>
      </c>
      <c r="I407">
        <v>2015</v>
      </c>
      <c r="J407" t="s">
        <v>6</v>
      </c>
      <c r="K407" t="s">
        <v>6</v>
      </c>
      <c r="L407" t="s">
        <v>6</v>
      </c>
    </row>
    <row r="408" spans="1:12" x14ac:dyDescent="0.35">
      <c r="A408" t="s">
        <v>13688</v>
      </c>
      <c r="B408" t="s">
        <v>13689</v>
      </c>
      <c r="C408" t="s">
        <v>6</v>
      </c>
      <c r="D408" t="s">
        <v>13690</v>
      </c>
      <c r="E408">
        <v>7</v>
      </c>
      <c r="F408" t="s">
        <v>6</v>
      </c>
      <c r="G408" t="s">
        <v>12805</v>
      </c>
      <c r="H408" t="s">
        <v>12806</v>
      </c>
      <c r="I408">
        <v>2011</v>
      </c>
      <c r="J408" t="s">
        <v>6</v>
      </c>
      <c r="K408" t="s">
        <v>6</v>
      </c>
      <c r="L408" t="s">
        <v>6</v>
      </c>
    </row>
    <row r="409" spans="1:12" x14ac:dyDescent="0.35">
      <c r="A409" t="s">
        <v>13691</v>
      </c>
      <c r="B409" t="s">
        <v>13692</v>
      </c>
      <c r="C409" t="s">
        <v>6</v>
      </c>
      <c r="D409" t="s">
        <v>13693</v>
      </c>
      <c r="E409">
        <v>7</v>
      </c>
      <c r="F409" t="s">
        <v>6</v>
      </c>
      <c r="G409" t="s">
        <v>13142</v>
      </c>
      <c r="H409" t="s">
        <v>13143</v>
      </c>
      <c r="I409">
        <v>2018</v>
      </c>
      <c r="J409" t="s">
        <v>6</v>
      </c>
      <c r="K409" t="s">
        <v>6</v>
      </c>
      <c r="L409" t="s">
        <v>6</v>
      </c>
    </row>
    <row r="410" spans="1:12" x14ac:dyDescent="0.35">
      <c r="A410" t="s">
        <v>13694</v>
      </c>
      <c r="B410" t="s">
        <v>13695</v>
      </c>
      <c r="C410" t="s">
        <v>6</v>
      </c>
      <c r="D410" t="s">
        <v>13696</v>
      </c>
      <c r="E410">
        <v>7</v>
      </c>
      <c r="F410" t="s">
        <v>6</v>
      </c>
      <c r="G410" t="s">
        <v>13697</v>
      </c>
      <c r="H410" t="s">
        <v>13698</v>
      </c>
      <c r="I410">
        <v>2015</v>
      </c>
      <c r="J410" t="s">
        <v>6</v>
      </c>
      <c r="K410" t="s">
        <v>6</v>
      </c>
      <c r="L410" t="s">
        <v>6</v>
      </c>
    </row>
    <row r="411" spans="1:12" x14ac:dyDescent="0.35">
      <c r="A411" t="s">
        <v>13699</v>
      </c>
      <c r="B411" t="s">
        <v>13700</v>
      </c>
      <c r="C411" t="s">
        <v>6</v>
      </c>
      <c r="D411" t="s">
        <v>13701</v>
      </c>
      <c r="E411">
        <v>7</v>
      </c>
      <c r="F411" t="s">
        <v>6</v>
      </c>
      <c r="G411" t="s">
        <v>13702</v>
      </c>
      <c r="H411" t="s">
        <v>13703</v>
      </c>
      <c r="I411">
        <v>2018</v>
      </c>
      <c r="J411" t="s">
        <v>6</v>
      </c>
      <c r="K411" t="s">
        <v>6</v>
      </c>
      <c r="L411" t="s">
        <v>6</v>
      </c>
    </row>
    <row r="412" spans="1:12" x14ac:dyDescent="0.35">
      <c r="A412" t="s">
        <v>13704</v>
      </c>
      <c r="B412" t="s">
        <v>13705</v>
      </c>
      <c r="C412" t="s">
        <v>6</v>
      </c>
      <c r="D412" t="s">
        <v>13706</v>
      </c>
      <c r="E412">
        <v>7</v>
      </c>
      <c r="F412" t="s">
        <v>6</v>
      </c>
      <c r="G412" t="s">
        <v>12573</v>
      </c>
      <c r="H412" t="s">
        <v>12574</v>
      </c>
      <c r="I412">
        <v>2012</v>
      </c>
      <c r="J412" t="s">
        <v>6</v>
      </c>
      <c r="K412" t="s">
        <v>6</v>
      </c>
      <c r="L412" t="s">
        <v>6</v>
      </c>
    </row>
    <row r="413" spans="1:12" x14ac:dyDescent="0.35">
      <c r="A413" t="s">
        <v>13707</v>
      </c>
      <c r="B413" t="s">
        <v>13708</v>
      </c>
      <c r="C413" t="s">
        <v>6</v>
      </c>
      <c r="D413" t="s">
        <v>13709</v>
      </c>
      <c r="E413">
        <v>7</v>
      </c>
      <c r="F413" t="s">
        <v>6</v>
      </c>
      <c r="G413" t="s">
        <v>13710</v>
      </c>
      <c r="H413" t="s">
        <v>13711</v>
      </c>
      <c r="I413">
        <v>2019</v>
      </c>
      <c r="J413" t="s">
        <v>6</v>
      </c>
      <c r="K413" t="s">
        <v>6</v>
      </c>
      <c r="L413" t="s">
        <v>6</v>
      </c>
    </row>
    <row r="414" spans="1:12" x14ac:dyDescent="0.35">
      <c r="A414" t="s">
        <v>13712</v>
      </c>
      <c r="B414" t="s">
        <v>13713</v>
      </c>
      <c r="C414" t="s">
        <v>6</v>
      </c>
      <c r="D414" t="s">
        <v>13714</v>
      </c>
      <c r="E414">
        <v>7</v>
      </c>
      <c r="F414" t="s">
        <v>6</v>
      </c>
      <c r="G414" t="s">
        <v>13715</v>
      </c>
      <c r="H414" t="s">
        <v>13716</v>
      </c>
      <c r="I414">
        <v>2018</v>
      </c>
      <c r="J414" t="s">
        <v>6</v>
      </c>
      <c r="K414" t="s">
        <v>6</v>
      </c>
      <c r="L414" t="s">
        <v>6</v>
      </c>
    </row>
    <row r="415" spans="1:12" x14ac:dyDescent="0.35">
      <c r="A415" t="s">
        <v>13717</v>
      </c>
      <c r="B415" t="s">
        <v>13718</v>
      </c>
      <c r="C415" t="s">
        <v>6</v>
      </c>
      <c r="D415" t="s">
        <v>13719</v>
      </c>
      <c r="E415">
        <v>7</v>
      </c>
      <c r="F415" t="s">
        <v>6</v>
      </c>
      <c r="G415" t="s">
        <v>13720</v>
      </c>
      <c r="H415" t="s">
        <v>13721</v>
      </c>
      <c r="I415">
        <v>2016</v>
      </c>
      <c r="J415" t="s">
        <v>6</v>
      </c>
      <c r="K415" t="s">
        <v>6</v>
      </c>
      <c r="L415" t="s">
        <v>6</v>
      </c>
    </row>
    <row r="416" spans="1:12" x14ac:dyDescent="0.35">
      <c r="A416" t="s">
        <v>13722</v>
      </c>
      <c r="B416" t="s">
        <v>6</v>
      </c>
      <c r="C416" t="s">
        <v>6</v>
      </c>
      <c r="D416" t="s">
        <v>13723</v>
      </c>
      <c r="E416">
        <v>7</v>
      </c>
      <c r="F416" t="s">
        <v>6</v>
      </c>
      <c r="G416" t="s">
        <v>12805</v>
      </c>
      <c r="H416" t="s">
        <v>12806</v>
      </c>
      <c r="I416">
        <v>2011</v>
      </c>
      <c r="J416" t="s">
        <v>6</v>
      </c>
      <c r="K416" t="s">
        <v>6</v>
      </c>
      <c r="L416" t="s">
        <v>6</v>
      </c>
    </row>
    <row r="417" spans="1:12" x14ac:dyDescent="0.35">
      <c r="A417" t="s">
        <v>13724</v>
      </c>
      <c r="B417" t="s">
        <v>13725</v>
      </c>
      <c r="C417" t="s">
        <v>6</v>
      </c>
      <c r="D417" t="s">
        <v>13726</v>
      </c>
      <c r="E417">
        <v>7</v>
      </c>
      <c r="F417" t="s">
        <v>6</v>
      </c>
      <c r="G417" t="s">
        <v>13727</v>
      </c>
      <c r="H417" t="s">
        <v>13728</v>
      </c>
      <c r="I417">
        <v>2015</v>
      </c>
      <c r="J417" t="s">
        <v>6</v>
      </c>
      <c r="K417" t="s">
        <v>6</v>
      </c>
      <c r="L417" t="s">
        <v>6</v>
      </c>
    </row>
    <row r="418" spans="1:12" x14ac:dyDescent="0.35">
      <c r="A418" t="s">
        <v>13729</v>
      </c>
      <c r="B418" t="s">
        <v>13730</v>
      </c>
      <c r="C418" t="s">
        <v>6</v>
      </c>
      <c r="D418" t="s">
        <v>13731</v>
      </c>
      <c r="E418">
        <v>7</v>
      </c>
      <c r="F418" t="s">
        <v>6</v>
      </c>
      <c r="G418" t="s">
        <v>13732</v>
      </c>
      <c r="H418" t="s">
        <v>13733</v>
      </c>
      <c r="I418">
        <v>2015</v>
      </c>
      <c r="J418" t="s">
        <v>6</v>
      </c>
      <c r="K418" t="s">
        <v>6</v>
      </c>
      <c r="L418" t="s">
        <v>6</v>
      </c>
    </row>
    <row r="419" spans="1:12" x14ac:dyDescent="0.35">
      <c r="A419" t="s">
        <v>13734</v>
      </c>
      <c r="B419" t="s">
        <v>13735</v>
      </c>
      <c r="C419" t="s">
        <v>6</v>
      </c>
      <c r="D419" t="s">
        <v>13736</v>
      </c>
      <c r="E419">
        <v>7</v>
      </c>
      <c r="F419" t="s">
        <v>6</v>
      </c>
      <c r="G419" t="s">
        <v>12626</v>
      </c>
      <c r="H419" t="s">
        <v>13737</v>
      </c>
      <c r="I419">
        <v>2013</v>
      </c>
      <c r="J419" t="s">
        <v>6</v>
      </c>
      <c r="K419" t="s">
        <v>6</v>
      </c>
      <c r="L419" t="s">
        <v>6</v>
      </c>
    </row>
    <row r="420" spans="1:12" x14ac:dyDescent="0.35">
      <c r="A420" t="s">
        <v>396</v>
      </c>
      <c r="B420" t="s">
        <v>13738</v>
      </c>
      <c r="C420" t="s">
        <v>6</v>
      </c>
      <c r="D420" t="s">
        <v>13132</v>
      </c>
      <c r="E420">
        <v>7</v>
      </c>
      <c r="F420" t="s">
        <v>6</v>
      </c>
      <c r="G420" t="s">
        <v>261</v>
      </c>
      <c r="H420" t="s">
        <v>13739</v>
      </c>
      <c r="I420">
        <v>2016</v>
      </c>
      <c r="J420" t="s">
        <v>6</v>
      </c>
      <c r="K420" t="s">
        <v>6</v>
      </c>
      <c r="L420" t="s">
        <v>6</v>
      </c>
    </row>
    <row r="421" spans="1:12" x14ac:dyDescent="0.35">
      <c r="A421" t="s">
        <v>13740</v>
      </c>
      <c r="B421" t="s">
        <v>13741</v>
      </c>
      <c r="C421" t="s">
        <v>6</v>
      </c>
      <c r="D421" t="s">
        <v>13742</v>
      </c>
      <c r="E421">
        <v>7</v>
      </c>
      <c r="F421" t="s">
        <v>6</v>
      </c>
      <c r="G421" t="s">
        <v>13743</v>
      </c>
      <c r="H421" t="s">
        <v>12957</v>
      </c>
      <c r="I421">
        <v>2017</v>
      </c>
      <c r="J421" t="s">
        <v>6</v>
      </c>
      <c r="K421" t="s">
        <v>6</v>
      </c>
      <c r="L421" t="s">
        <v>6</v>
      </c>
    </row>
    <row r="422" spans="1:12" x14ac:dyDescent="0.35">
      <c r="A422" t="s">
        <v>7205</v>
      </c>
      <c r="B422" t="s">
        <v>13744</v>
      </c>
      <c r="C422" t="s">
        <v>6</v>
      </c>
      <c r="D422" t="s">
        <v>13745</v>
      </c>
      <c r="E422">
        <v>7</v>
      </c>
      <c r="F422" t="s">
        <v>6</v>
      </c>
      <c r="G422" t="s">
        <v>12092</v>
      </c>
      <c r="H422" t="s">
        <v>12093</v>
      </c>
      <c r="I422">
        <v>2016</v>
      </c>
      <c r="J422" t="s">
        <v>6</v>
      </c>
      <c r="K422" t="s">
        <v>6</v>
      </c>
      <c r="L422" t="s">
        <v>6</v>
      </c>
    </row>
    <row r="423" spans="1:12" x14ac:dyDescent="0.35">
      <c r="A423" t="s">
        <v>13746</v>
      </c>
      <c r="B423" t="s">
        <v>13747</v>
      </c>
      <c r="C423" t="s">
        <v>6</v>
      </c>
      <c r="D423" t="s">
        <v>13748</v>
      </c>
      <c r="E423">
        <v>7</v>
      </c>
      <c r="F423" t="s">
        <v>6</v>
      </c>
      <c r="G423" t="s">
        <v>6</v>
      </c>
      <c r="H423" t="s">
        <v>6</v>
      </c>
      <c r="J423" t="s">
        <v>6</v>
      </c>
      <c r="K423" t="s">
        <v>6</v>
      </c>
      <c r="L423" t="s">
        <v>6</v>
      </c>
    </row>
    <row r="424" spans="1:12" x14ac:dyDescent="0.35">
      <c r="A424" t="s">
        <v>13749</v>
      </c>
      <c r="B424" t="s">
        <v>13750</v>
      </c>
      <c r="C424" t="s">
        <v>6</v>
      </c>
      <c r="D424" t="s">
        <v>13751</v>
      </c>
      <c r="E424">
        <v>7</v>
      </c>
      <c r="F424" t="s">
        <v>6</v>
      </c>
      <c r="G424" t="s">
        <v>13752</v>
      </c>
      <c r="H424" t="s">
        <v>13753</v>
      </c>
      <c r="I424">
        <v>2018</v>
      </c>
      <c r="J424" t="s">
        <v>6</v>
      </c>
      <c r="K424" t="s">
        <v>6</v>
      </c>
      <c r="L424" t="s">
        <v>6</v>
      </c>
    </row>
    <row r="425" spans="1:12" x14ac:dyDescent="0.35">
      <c r="A425" t="s">
        <v>13754</v>
      </c>
      <c r="B425" t="s">
        <v>13755</v>
      </c>
      <c r="C425" t="s">
        <v>6</v>
      </c>
      <c r="D425" t="s">
        <v>13756</v>
      </c>
      <c r="E425">
        <v>7</v>
      </c>
      <c r="F425" t="s">
        <v>6</v>
      </c>
      <c r="G425" t="s">
        <v>13757</v>
      </c>
      <c r="H425" t="s">
        <v>13758</v>
      </c>
      <c r="I425">
        <v>2017</v>
      </c>
      <c r="J425" t="s">
        <v>6</v>
      </c>
      <c r="K425" t="s">
        <v>6</v>
      </c>
      <c r="L425" t="s">
        <v>6</v>
      </c>
    </row>
    <row r="426" spans="1:12" x14ac:dyDescent="0.35">
      <c r="A426" t="s">
        <v>13759</v>
      </c>
      <c r="B426" t="s">
        <v>13760</v>
      </c>
      <c r="C426" t="s">
        <v>6</v>
      </c>
      <c r="D426" t="s">
        <v>13761</v>
      </c>
      <c r="E426">
        <v>7</v>
      </c>
      <c r="F426" t="s">
        <v>6</v>
      </c>
      <c r="G426" t="s">
        <v>12066</v>
      </c>
      <c r="H426" t="s">
        <v>13762</v>
      </c>
      <c r="I426">
        <v>2017</v>
      </c>
      <c r="J426" t="s">
        <v>6</v>
      </c>
      <c r="K426" t="s">
        <v>6</v>
      </c>
      <c r="L426" t="s">
        <v>6</v>
      </c>
    </row>
    <row r="427" spans="1:12" x14ac:dyDescent="0.35">
      <c r="A427" t="s">
        <v>13763</v>
      </c>
      <c r="B427" t="s">
        <v>13764</v>
      </c>
      <c r="C427" t="s">
        <v>6</v>
      </c>
      <c r="D427" t="s">
        <v>13765</v>
      </c>
      <c r="E427">
        <v>7</v>
      </c>
      <c r="F427" t="s">
        <v>6</v>
      </c>
      <c r="G427" t="s">
        <v>13372</v>
      </c>
      <c r="H427" t="s">
        <v>13373</v>
      </c>
      <c r="I427">
        <v>2015</v>
      </c>
      <c r="J427" t="s">
        <v>6</v>
      </c>
      <c r="K427" t="s">
        <v>6</v>
      </c>
      <c r="L427" t="s">
        <v>6</v>
      </c>
    </row>
    <row r="428" spans="1:12" x14ac:dyDescent="0.35">
      <c r="A428" t="s">
        <v>13766</v>
      </c>
      <c r="B428" t="s">
        <v>13767</v>
      </c>
      <c r="C428" t="s">
        <v>6</v>
      </c>
      <c r="D428" t="s">
        <v>13768</v>
      </c>
      <c r="E428">
        <v>7</v>
      </c>
      <c r="F428" t="s">
        <v>6</v>
      </c>
      <c r="G428" t="s">
        <v>13769</v>
      </c>
      <c r="H428" t="s">
        <v>13770</v>
      </c>
      <c r="I428">
        <v>2014</v>
      </c>
      <c r="J428" t="s">
        <v>6</v>
      </c>
      <c r="K428" t="s">
        <v>6</v>
      </c>
      <c r="L428" t="s">
        <v>6</v>
      </c>
    </row>
    <row r="429" spans="1:12" x14ac:dyDescent="0.35">
      <c r="A429" t="s">
        <v>13771</v>
      </c>
      <c r="B429" t="s">
        <v>13772</v>
      </c>
      <c r="C429" t="s">
        <v>6</v>
      </c>
      <c r="D429" t="s">
        <v>13773</v>
      </c>
      <c r="E429">
        <v>7</v>
      </c>
      <c r="F429" t="s">
        <v>6</v>
      </c>
      <c r="G429" t="s">
        <v>13774</v>
      </c>
      <c r="H429" t="s">
        <v>12454</v>
      </c>
      <c r="I429">
        <v>2009</v>
      </c>
      <c r="J429" t="s">
        <v>6</v>
      </c>
      <c r="K429" t="s">
        <v>6</v>
      </c>
      <c r="L429" t="s">
        <v>6</v>
      </c>
    </row>
    <row r="430" spans="1:12" x14ac:dyDescent="0.35">
      <c r="A430" t="s">
        <v>13775</v>
      </c>
      <c r="B430" t="s">
        <v>13776</v>
      </c>
      <c r="C430" t="s">
        <v>6</v>
      </c>
      <c r="D430" t="s">
        <v>13777</v>
      </c>
      <c r="E430">
        <v>7</v>
      </c>
      <c r="F430" t="s">
        <v>6</v>
      </c>
      <c r="G430" t="s">
        <v>13778</v>
      </c>
      <c r="H430" t="s">
        <v>13779</v>
      </c>
      <c r="I430">
        <v>2014</v>
      </c>
      <c r="J430" t="s">
        <v>6</v>
      </c>
      <c r="K430" t="s">
        <v>6</v>
      </c>
      <c r="L430" t="s">
        <v>6</v>
      </c>
    </row>
    <row r="431" spans="1:12" x14ac:dyDescent="0.35">
      <c r="A431" t="s">
        <v>13780</v>
      </c>
      <c r="B431" t="s">
        <v>13781</v>
      </c>
      <c r="C431" t="s">
        <v>6</v>
      </c>
      <c r="D431" t="s">
        <v>13782</v>
      </c>
      <c r="E431">
        <v>7</v>
      </c>
      <c r="F431" t="s">
        <v>6</v>
      </c>
      <c r="G431" t="s">
        <v>12259</v>
      </c>
      <c r="H431" t="s">
        <v>12260</v>
      </c>
      <c r="I431">
        <v>2021</v>
      </c>
      <c r="J431" t="s">
        <v>6</v>
      </c>
      <c r="K431" t="s">
        <v>6</v>
      </c>
      <c r="L431" t="s">
        <v>6</v>
      </c>
    </row>
    <row r="432" spans="1:12" x14ac:dyDescent="0.35">
      <c r="A432" t="s">
        <v>13783</v>
      </c>
      <c r="B432" t="s">
        <v>13784</v>
      </c>
      <c r="C432" t="s">
        <v>6</v>
      </c>
      <c r="D432" t="s">
        <v>13785</v>
      </c>
      <c r="E432">
        <v>7</v>
      </c>
      <c r="F432" t="s">
        <v>6</v>
      </c>
      <c r="G432" t="s">
        <v>13786</v>
      </c>
      <c r="H432" t="s">
        <v>13787</v>
      </c>
      <c r="I432">
        <v>2021</v>
      </c>
      <c r="J432" t="s">
        <v>6</v>
      </c>
      <c r="K432" t="s">
        <v>6</v>
      </c>
      <c r="L432" t="s">
        <v>6</v>
      </c>
    </row>
    <row r="433" spans="1:12" x14ac:dyDescent="0.35">
      <c r="A433" t="s">
        <v>13788</v>
      </c>
      <c r="B433" t="s">
        <v>13789</v>
      </c>
      <c r="C433" t="s">
        <v>6</v>
      </c>
      <c r="D433" t="s">
        <v>13790</v>
      </c>
      <c r="E433">
        <v>7</v>
      </c>
      <c r="F433" t="s">
        <v>6</v>
      </c>
      <c r="G433" t="s">
        <v>13791</v>
      </c>
      <c r="H433" t="s">
        <v>13792</v>
      </c>
      <c r="I433">
        <v>2016</v>
      </c>
      <c r="J433" t="s">
        <v>6</v>
      </c>
      <c r="K433" t="s">
        <v>6</v>
      </c>
      <c r="L433" t="s">
        <v>6</v>
      </c>
    </row>
    <row r="434" spans="1:12" x14ac:dyDescent="0.35">
      <c r="A434" t="s">
        <v>13793</v>
      </c>
      <c r="B434" t="s">
        <v>13794</v>
      </c>
      <c r="C434" t="s">
        <v>6</v>
      </c>
      <c r="D434" t="s">
        <v>13795</v>
      </c>
      <c r="E434">
        <v>7</v>
      </c>
      <c r="F434" t="s">
        <v>6</v>
      </c>
      <c r="G434" t="s">
        <v>13796</v>
      </c>
      <c r="H434" t="s">
        <v>13797</v>
      </c>
      <c r="I434">
        <v>2015</v>
      </c>
      <c r="J434" t="s">
        <v>6</v>
      </c>
      <c r="K434" t="s">
        <v>6</v>
      </c>
      <c r="L434" t="s">
        <v>6</v>
      </c>
    </row>
    <row r="435" spans="1:12" x14ac:dyDescent="0.35">
      <c r="A435" t="s">
        <v>13798</v>
      </c>
      <c r="B435" t="s">
        <v>13799</v>
      </c>
      <c r="C435" t="s">
        <v>6</v>
      </c>
      <c r="D435" t="s">
        <v>13800</v>
      </c>
      <c r="E435">
        <v>7</v>
      </c>
      <c r="F435" t="s">
        <v>6</v>
      </c>
      <c r="G435" t="s">
        <v>12997</v>
      </c>
      <c r="H435" t="s">
        <v>13801</v>
      </c>
      <c r="I435">
        <v>2015</v>
      </c>
      <c r="J435" t="s">
        <v>6</v>
      </c>
      <c r="K435" t="s">
        <v>6</v>
      </c>
      <c r="L435" t="s">
        <v>6</v>
      </c>
    </row>
    <row r="436" spans="1:12" x14ac:dyDescent="0.35">
      <c r="A436" t="s">
        <v>13802</v>
      </c>
      <c r="B436" t="s">
        <v>13803</v>
      </c>
      <c r="C436" t="s">
        <v>6</v>
      </c>
      <c r="D436" t="s">
        <v>13307</v>
      </c>
      <c r="E436">
        <v>7</v>
      </c>
      <c r="F436" t="s">
        <v>6</v>
      </c>
      <c r="G436" t="s">
        <v>1392</v>
      </c>
      <c r="H436" t="s">
        <v>13804</v>
      </c>
      <c r="I436">
        <v>2018</v>
      </c>
      <c r="J436" t="s">
        <v>6</v>
      </c>
      <c r="K436" t="s">
        <v>6</v>
      </c>
      <c r="L436" t="s">
        <v>6</v>
      </c>
    </row>
    <row r="437" spans="1:12" x14ac:dyDescent="0.35">
      <c r="A437" t="s">
        <v>13805</v>
      </c>
      <c r="B437" t="s">
        <v>13806</v>
      </c>
      <c r="C437" t="s">
        <v>6</v>
      </c>
      <c r="D437" t="s">
        <v>13807</v>
      </c>
      <c r="E437">
        <v>7</v>
      </c>
      <c r="F437" t="s">
        <v>6</v>
      </c>
      <c r="G437" t="s">
        <v>13808</v>
      </c>
      <c r="H437" t="s">
        <v>12213</v>
      </c>
      <c r="I437">
        <v>2018</v>
      </c>
      <c r="J437" t="s">
        <v>6</v>
      </c>
      <c r="K437" t="s">
        <v>6</v>
      </c>
      <c r="L437" t="s">
        <v>6</v>
      </c>
    </row>
    <row r="438" spans="1:12" x14ac:dyDescent="0.35">
      <c r="A438" t="s">
        <v>13809</v>
      </c>
      <c r="B438" t="s">
        <v>13810</v>
      </c>
      <c r="C438" t="s">
        <v>6</v>
      </c>
      <c r="D438" t="s">
        <v>6074</v>
      </c>
      <c r="E438">
        <v>7</v>
      </c>
      <c r="F438" t="s">
        <v>6</v>
      </c>
      <c r="G438" t="s">
        <v>13811</v>
      </c>
      <c r="H438" t="s">
        <v>13812</v>
      </c>
      <c r="I438">
        <v>2012</v>
      </c>
      <c r="J438" t="s">
        <v>6</v>
      </c>
      <c r="K438" t="s">
        <v>6</v>
      </c>
      <c r="L438" t="s">
        <v>6</v>
      </c>
    </row>
    <row r="439" spans="1:12" x14ac:dyDescent="0.35">
      <c r="A439" t="s">
        <v>13813</v>
      </c>
      <c r="B439" t="s">
        <v>13814</v>
      </c>
      <c r="C439" t="s">
        <v>6</v>
      </c>
      <c r="D439" t="s">
        <v>13815</v>
      </c>
      <c r="E439">
        <v>7</v>
      </c>
      <c r="F439" t="s">
        <v>6</v>
      </c>
      <c r="G439" t="s">
        <v>12333</v>
      </c>
      <c r="H439" t="s">
        <v>12334</v>
      </c>
      <c r="I439">
        <v>2015</v>
      </c>
      <c r="J439" t="s">
        <v>6</v>
      </c>
      <c r="K439" t="s">
        <v>6</v>
      </c>
      <c r="L439" t="s">
        <v>6</v>
      </c>
    </row>
    <row r="440" spans="1:12" x14ac:dyDescent="0.35">
      <c r="A440" t="s">
        <v>13816</v>
      </c>
      <c r="B440" t="s">
        <v>13817</v>
      </c>
      <c r="C440" t="s">
        <v>6</v>
      </c>
      <c r="D440" t="s">
        <v>13818</v>
      </c>
      <c r="E440">
        <v>7</v>
      </c>
      <c r="F440" t="s">
        <v>6</v>
      </c>
      <c r="G440" t="s">
        <v>13819</v>
      </c>
      <c r="H440" t="s">
        <v>13820</v>
      </c>
      <c r="I440">
        <v>2015</v>
      </c>
      <c r="J440" t="s">
        <v>6</v>
      </c>
      <c r="K440" t="s">
        <v>6</v>
      </c>
      <c r="L440" t="s">
        <v>6</v>
      </c>
    </row>
    <row r="441" spans="1:12" x14ac:dyDescent="0.35">
      <c r="A441" t="s">
        <v>13821</v>
      </c>
      <c r="B441" t="s">
        <v>13822</v>
      </c>
      <c r="C441" t="s">
        <v>6</v>
      </c>
      <c r="D441" t="s">
        <v>13823</v>
      </c>
      <c r="E441">
        <v>7</v>
      </c>
      <c r="F441" t="s">
        <v>6</v>
      </c>
      <c r="G441" t="s">
        <v>13824</v>
      </c>
      <c r="H441" t="s">
        <v>13825</v>
      </c>
      <c r="I441">
        <v>2012</v>
      </c>
      <c r="J441" t="s">
        <v>6</v>
      </c>
      <c r="K441" t="s">
        <v>6</v>
      </c>
      <c r="L441" t="s">
        <v>6</v>
      </c>
    </row>
    <row r="442" spans="1:12" x14ac:dyDescent="0.35">
      <c r="A442" t="s">
        <v>13826</v>
      </c>
      <c r="B442" t="s">
        <v>13827</v>
      </c>
      <c r="C442" t="s">
        <v>6</v>
      </c>
      <c r="D442" t="s">
        <v>13828</v>
      </c>
      <c r="E442">
        <v>7</v>
      </c>
      <c r="F442" t="s">
        <v>6</v>
      </c>
      <c r="G442" t="s">
        <v>13829</v>
      </c>
      <c r="H442" t="s">
        <v>13830</v>
      </c>
      <c r="I442">
        <v>2020</v>
      </c>
      <c r="J442" t="s">
        <v>6</v>
      </c>
      <c r="K442" t="s">
        <v>6</v>
      </c>
      <c r="L442" t="s">
        <v>6</v>
      </c>
    </row>
    <row r="443" spans="1:12" x14ac:dyDescent="0.35">
      <c r="A443" t="s">
        <v>13831</v>
      </c>
      <c r="B443" t="s">
        <v>13832</v>
      </c>
      <c r="C443" t="s">
        <v>6</v>
      </c>
      <c r="D443" t="s">
        <v>13833</v>
      </c>
      <c r="E443">
        <v>7</v>
      </c>
      <c r="F443" t="s">
        <v>6</v>
      </c>
      <c r="G443" t="s">
        <v>13834</v>
      </c>
      <c r="H443" t="s">
        <v>13835</v>
      </c>
      <c r="I443">
        <v>2020</v>
      </c>
      <c r="J443" t="s">
        <v>6</v>
      </c>
      <c r="K443" t="s">
        <v>6</v>
      </c>
      <c r="L443" t="s">
        <v>6</v>
      </c>
    </row>
    <row r="444" spans="1:12" x14ac:dyDescent="0.35">
      <c r="A444" t="s">
        <v>13836</v>
      </c>
      <c r="B444" t="s">
        <v>13837</v>
      </c>
      <c r="C444" t="s">
        <v>6</v>
      </c>
      <c r="D444" t="s">
        <v>13838</v>
      </c>
      <c r="E444">
        <v>7</v>
      </c>
      <c r="F444" t="s">
        <v>6</v>
      </c>
      <c r="G444" t="s">
        <v>13839</v>
      </c>
      <c r="H444" t="s">
        <v>13840</v>
      </c>
      <c r="I444">
        <v>2016</v>
      </c>
      <c r="J444" t="s">
        <v>6</v>
      </c>
      <c r="K444" t="s">
        <v>6</v>
      </c>
      <c r="L444" t="s">
        <v>6</v>
      </c>
    </row>
    <row r="445" spans="1:12" x14ac:dyDescent="0.35">
      <c r="A445" t="s">
        <v>13841</v>
      </c>
      <c r="B445" t="s">
        <v>13842</v>
      </c>
      <c r="C445" t="s">
        <v>6</v>
      </c>
      <c r="D445" t="s">
        <v>13843</v>
      </c>
      <c r="E445">
        <v>7</v>
      </c>
      <c r="F445" t="s">
        <v>6</v>
      </c>
      <c r="G445" t="s">
        <v>13844</v>
      </c>
      <c r="H445" t="s">
        <v>13845</v>
      </c>
      <c r="I445">
        <v>2011</v>
      </c>
      <c r="J445" t="s">
        <v>6</v>
      </c>
      <c r="K445" t="s">
        <v>6</v>
      </c>
      <c r="L445" t="s">
        <v>6</v>
      </c>
    </row>
    <row r="446" spans="1:12" x14ac:dyDescent="0.35">
      <c r="A446" t="s">
        <v>13846</v>
      </c>
      <c r="B446" t="s">
        <v>13847</v>
      </c>
      <c r="C446" t="s">
        <v>6</v>
      </c>
      <c r="D446" t="s">
        <v>13848</v>
      </c>
      <c r="E446">
        <v>7</v>
      </c>
      <c r="F446" t="s">
        <v>6</v>
      </c>
      <c r="G446" t="s">
        <v>13849</v>
      </c>
      <c r="H446" t="s">
        <v>13850</v>
      </c>
      <c r="I446">
        <v>2017</v>
      </c>
      <c r="J446" t="s">
        <v>6</v>
      </c>
      <c r="K446" t="s">
        <v>6</v>
      </c>
      <c r="L446" t="s">
        <v>6</v>
      </c>
    </row>
    <row r="447" spans="1:12" x14ac:dyDescent="0.35">
      <c r="A447" t="s">
        <v>13851</v>
      </c>
      <c r="B447" t="s">
        <v>13852</v>
      </c>
      <c r="C447" t="s">
        <v>6</v>
      </c>
      <c r="D447" t="s">
        <v>13853</v>
      </c>
      <c r="E447">
        <v>7</v>
      </c>
      <c r="F447" t="s">
        <v>6</v>
      </c>
      <c r="G447" t="s">
        <v>556</v>
      </c>
      <c r="H447" t="s">
        <v>13854</v>
      </c>
      <c r="I447">
        <v>2010</v>
      </c>
      <c r="J447" t="s">
        <v>6</v>
      </c>
      <c r="K447" t="s">
        <v>6</v>
      </c>
      <c r="L447" t="s">
        <v>6</v>
      </c>
    </row>
    <row r="448" spans="1:12" x14ac:dyDescent="0.35">
      <c r="A448" t="s">
        <v>13855</v>
      </c>
      <c r="B448" t="s">
        <v>13856</v>
      </c>
      <c r="C448" t="s">
        <v>6</v>
      </c>
      <c r="D448" t="s">
        <v>13857</v>
      </c>
      <c r="E448">
        <v>7</v>
      </c>
      <c r="F448" t="s">
        <v>6</v>
      </c>
      <c r="G448" t="s">
        <v>13858</v>
      </c>
      <c r="H448" t="s">
        <v>13859</v>
      </c>
      <c r="I448">
        <v>2012</v>
      </c>
      <c r="J448" t="s">
        <v>6</v>
      </c>
      <c r="K448" t="s">
        <v>6</v>
      </c>
      <c r="L448" t="s">
        <v>6</v>
      </c>
    </row>
    <row r="449" spans="1:12" x14ac:dyDescent="0.35">
      <c r="A449" t="s">
        <v>13860</v>
      </c>
      <c r="B449" t="s">
        <v>13861</v>
      </c>
      <c r="C449" t="s">
        <v>6</v>
      </c>
      <c r="D449" t="s">
        <v>13862</v>
      </c>
      <c r="E449">
        <v>7</v>
      </c>
      <c r="F449" t="s">
        <v>6</v>
      </c>
      <c r="G449" t="s">
        <v>12473</v>
      </c>
      <c r="H449" t="s">
        <v>13863</v>
      </c>
      <c r="I449">
        <v>2009</v>
      </c>
      <c r="J449" t="s">
        <v>6</v>
      </c>
      <c r="K449" t="s">
        <v>6</v>
      </c>
      <c r="L449" t="s">
        <v>6</v>
      </c>
    </row>
    <row r="450" spans="1:12" x14ac:dyDescent="0.35">
      <c r="A450" t="s">
        <v>13864</v>
      </c>
      <c r="B450" t="s">
        <v>13865</v>
      </c>
      <c r="C450" t="s">
        <v>6</v>
      </c>
      <c r="D450" t="s">
        <v>13866</v>
      </c>
      <c r="E450">
        <v>7</v>
      </c>
      <c r="F450" t="s">
        <v>6</v>
      </c>
      <c r="G450" t="s">
        <v>13867</v>
      </c>
      <c r="H450" t="s">
        <v>11973</v>
      </c>
      <c r="I450">
        <v>2019</v>
      </c>
      <c r="J450" t="s">
        <v>6</v>
      </c>
      <c r="K450" t="s">
        <v>6</v>
      </c>
      <c r="L450" t="s">
        <v>6</v>
      </c>
    </row>
    <row r="451" spans="1:12" x14ac:dyDescent="0.35">
      <c r="A451" t="s">
        <v>13868</v>
      </c>
      <c r="B451" t="s">
        <v>13869</v>
      </c>
      <c r="C451" t="s">
        <v>6</v>
      </c>
      <c r="D451" t="s">
        <v>13870</v>
      </c>
      <c r="E451">
        <v>7</v>
      </c>
      <c r="F451" t="s">
        <v>6</v>
      </c>
      <c r="G451" t="s">
        <v>13871</v>
      </c>
      <c r="H451" t="s">
        <v>13872</v>
      </c>
      <c r="I451">
        <v>2012</v>
      </c>
      <c r="J451" t="s">
        <v>6</v>
      </c>
      <c r="K451" t="s">
        <v>6</v>
      </c>
      <c r="L451" t="s">
        <v>6</v>
      </c>
    </row>
    <row r="452" spans="1:12" x14ac:dyDescent="0.35">
      <c r="A452" t="s">
        <v>13873</v>
      </c>
      <c r="B452" t="s">
        <v>13874</v>
      </c>
      <c r="C452" t="s">
        <v>6</v>
      </c>
      <c r="D452" t="s">
        <v>13875</v>
      </c>
      <c r="E452">
        <v>7</v>
      </c>
      <c r="F452" t="s">
        <v>6</v>
      </c>
      <c r="G452" t="s">
        <v>144</v>
      </c>
      <c r="H452" t="s">
        <v>13876</v>
      </c>
      <c r="I452">
        <v>2015</v>
      </c>
      <c r="J452" t="s">
        <v>6</v>
      </c>
      <c r="K452" t="s">
        <v>6</v>
      </c>
      <c r="L452" t="s">
        <v>6</v>
      </c>
    </row>
    <row r="453" spans="1:12" x14ac:dyDescent="0.35">
      <c r="A453" t="s">
        <v>13877</v>
      </c>
      <c r="B453" t="s">
        <v>13878</v>
      </c>
      <c r="C453" t="s">
        <v>6</v>
      </c>
      <c r="D453" t="s">
        <v>13879</v>
      </c>
      <c r="E453">
        <v>7</v>
      </c>
      <c r="F453" t="s">
        <v>6</v>
      </c>
      <c r="G453" t="s">
        <v>13880</v>
      </c>
      <c r="H453" t="s">
        <v>13881</v>
      </c>
      <c r="I453">
        <v>2015</v>
      </c>
      <c r="J453" t="s">
        <v>6</v>
      </c>
      <c r="K453" t="s">
        <v>6</v>
      </c>
      <c r="L453" t="s">
        <v>6</v>
      </c>
    </row>
    <row r="454" spans="1:12" x14ac:dyDescent="0.35">
      <c r="A454" t="s">
        <v>13882</v>
      </c>
      <c r="B454" t="s">
        <v>6</v>
      </c>
      <c r="C454" t="s">
        <v>6</v>
      </c>
      <c r="D454" t="s">
        <v>13883</v>
      </c>
      <c r="E454">
        <v>7</v>
      </c>
      <c r="F454" t="s">
        <v>6</v>
      </c>
      <c r="G454" t="s">
        <v>13884</v>
      </c>
      <c r="H454" t="s">
        <v>13885</v>
      </c>
      <c r="I454">
        <v>2014</v>
      </c>
      <c r="J454" t="s">
        <v>6</v>
      </c>
      <c r="K454" t="s">
        <v>6</v>
      </c>
      <c r="L454" t="s">
        <v>6</v>
      </c>
    </row>
    <row r="455" spans="1:12" x14ac:dyDescent="0.35">
      <c r="A455" t="s">
        <v>13886</v>
      </c>
      <c r="B455" t="s">
        <v>13887</v>
      </c>
      <c r="C455" t="s">
        <v>6</v>
      </c>
      <c r="D455" t="s">
        <v>13888</v>
      </c>
      <c r="E455">
        <v>7</v>
      </c>
      <c r="F455" t="s">
        <v>6</v>
      </c>
      <c r="G455" t="s">
        <v>13889</v>
      </c>
      <c r="H455" t="s">
        <v>13890</v>
      </c>
      <c r="I455">
        <v>2015</v>
      </c>
      <c r="J455" t="s">
        <v>6</v>
      </c>
      <c r="K455" t="s">
        <v>6</v>
      </c>
      <c r="L455" t="s">
        <v>6</v>
      </c>
    </row>
    <row r="456" spans="1:12" x14ac:dyDescent="0.35">
      <c r="A456" t="s">
        <v>13891</v>
      </c>
      <c r="B456" t="s">
        <v>13892</v>
      </c>
      <c r="C456" t="s">
        <v>6</v>
      </c>
      <c r="D456" t="s">
        <v>13893</v>
      </c>
      <c r="E456">
        <v>7</v>
      </c>
      <c r="F456" t="s">
        <v>6</v>
      </c>
      <c r="G456" t="s">
        <v>13894</v>
      </c>
      <c r="H456" t="s">
        <v>13895</v>
      </c>
      <c r="I456">
        <v>2015</v>
      </c>
      <c r="J456" t="s">
        <v>6</v>
      </c>
      <c r="K456" t="s">
        <v>6</v>
      </c>
      <c r="L456" t="s">
        <v>6</v>
      </c>
    </row>
    <row r="457" spans="1:12" x14ac:dyDescent="0.35">
      <c r="A457" t="s">
        <v>13896</v>
      </c>
      <c r="B457" t="s">
        <v>13897</v>
      </c>
      <c r="C457" t="s">
        <v>6</v>
      </c>
      <c r="D457" t="s">
        <v>13898</v>
      </c>
      <c r="E457">
        <v>7</v>
      </c>
      <c r="F457" t="s">
        <v>6</v>
      </c>
      <c r="G457" t="s">
        <v>13899</v>
      </c>
      <c r="H457" t="s">
        <v>11973</v>
      </c>
      <c r="I457">
        <v>2013</v>
      </c>
      <c r="J457" t="s">
        <v>6</v>
      </c>
      <c r="K457" t="s">
        <v>6</v>
      </c>
      <c r="L457" t="s">
        <v>6</v>
      </c>
    </row>
    <row r="458" spans="1:12" x14ac:dyDescent="0.35">
      <c r="A458" t="s">
        <v>13900</v>
      </c>
      <c r="B458" t="s">
        <v>13901</v>
      </c>
      <c r="C458" t="s">
        <v>6</v>
      </c>
      <c r="D458" t="s">
        <v>13902</v>
      </c>
      <c r="E458">
        <v>7</v>
      </c>
      <c r="F458" t="s">
        <v>6</v>
      </c>
      <c r="G458" t="s">
        <v>13903</v>
      </c>
      <c r="H458" t="s">
        <v>11973</v>
      </c>
      <c r="I458">
        <v>2015</v>
      </c>
      <c r="J458" t="s">
        <v>6</v>
      </c>
      <c r="K458" t="s">
        <v>6</v>
      </c>
      <c r="L458" t="s">
        <v>6</v>
      </c>
    </row>
    <row r="459" spans="1:12" x14ac:dyDescent="0.35">
      <c r="A459" t="s">
        <v>13904</v>
      </c>
      <c r="B459" t="s">
        <v>13905</v>
      </c>
      <c r="C459" t="s">
        <v>6</v>
      </c>
      <c r="D459" t="s">
        <v>13906</v>
      </c>
      <c r="E459">
        <v>7</v>
      </c>
      <c r="F459" t="s">
        <v>6</v>
      </c>
      <c r="G459" t="s">
        <v>13907</v>
      </c>
      <c r="H459" t="s">
        <v>13908</v>
      </c>
      <c r="I459">
        <v>2016</v>
      </c>
      <c r="J459" t="s">
        <v>6</v>
      </c>
      <c r="K459" t="s">
        <v>6</v>
      </c>
      <c r="L459" t="s">
        <v>6</v>
      </c>
    </row>
    <row r="460" spans="1:12" x14ac:dyDescent="0.35">
      <c r="A460" t="s">
        <v>13909</v>
      </c>
      <c r="B460" t="s">
        <v>13910</v>
      </c>
      <c r="C460" t="s">
        <v>6</v>
      </c>
      <c r="D460" t="s">
        <v>13911</v>
      </c>
      <c r="E460">
        <v>7</v>
      </c>
      <c r="F460" t="s">
        <v>6</v>
      </c>
      <c r="G460" t="s">
        <v>13912</v>
      </c>
      <c r="H460" t="s">
        <v>13913</v>
      </c>
      <c r="I460">
        <v>2020</v>
      </c>
      <c r="J460" t="s">
        <v>6</v>
      </c>
      <c r="K460" t="s">
        <v>6</v>
      </c>
      <c r="L460" t="s">
        <v>6</v>
      </c>
    </row>
    <row r="461" spans="1:12" x14ac:dyDescent="0.35">
      <c r="A461" t="s">
        <v>13914</v>
      </c>
      <c r="B461" t="s">
        <v>13915</v>
      </c>
      <c r="C461" t="s">
        <v>6</v>
      </c>
      <c r="D461" t="s">
        <v>13916</v>
      </c>
      <c r="E461">
        <v>7</v>
      </c>
      <c r="F461" t="s">
        <v>6</v>
      </c>
      <c r="G461" t="s">
        <v>13579</v>
      </c>
      <c r="H461" t="s">
        <v>13580</v>
      </c>
      <c r="I461">
        <v>2017</v>
      </c>
      <c r="J461" t="s">
        <v>6</v>
      </c>
      <c r="K461" t="s">
        <v>6</v>
      </c>
      <c r="L461" t="s">
        <v>6</v>
      </c>
    </row>
    <row r="462" spans="1:12" x14ac:dyDescent="0.35">
      <c r="A462" t="s">
        <v>13917</v>
      </c>
      <c r="B462" t="s">
        <v>13918</v>
      </c>
      <c r="C462" t="s">
        <v>6</v>
      </c>
      <c r="D462" t="s">
        <v>13919</v>
      </c>
      <c r="E462">
        <v>7</v>
      </c>
      <c r="F462" t="s">
        <v>6</v>
      </c>
      <c r="G462" t="s">
        <v>12056</v>
      </c>
      <c r="H462" t="s">
        <v>13920</v>
      </c>
      <c r="I462">
        <v>2019</v>
      </c>
      <c r="J462" t="s">
        <v>6</v>
      </c>
      <c r="K462" t="s">
        <v>6</v>
      </c>
      <c r="L462" t="s">
        <v>6</v>
      </c>
    </row>
    <row r="463" spans="1:12" x14ac:dyDescent="0.35">
      <c r="A463" t="s">
        <v>13921</v>
      </c>
      <c r="B463" t="s">
        <v>13922</v>
      </c>
      <c r="C463" t="s">
        <v>6</v>
      </c>
      <c r="D463" t="s">
        <v>13923</v>
      </c>
      <c r="E463">
        <v>7</v>
      </c>
      <c r="F463" t="s">
        <v>6</v>
      </c>
      <c r="G463" t="s">
        <v>13924</v>
      </c>
      <c r="H463" t="s">
        <v>13925</v>
      </c>
      <c r="I463">
        <v>2019</v>
      </c>
      <c r="J463" t="s">
        <v>6</v>
      </c>
      <c r="K463" t="s">
        <v>6</v>
      </c>
      <c r="L463" t="s">
        <v>6</v>
      </c>
    </row>
    <row r="464" spans="1:12" x14ac:dyDescent="0.35">
      <c r="A464" t="s">
        <v>13926</v>
      </c>
      <c r="B464" t="s">
        <v>13927</v>
      </c>
      <c r="C464" t="s">
        <v>6</v>
      </c>
      <c r="D464" t="s">
        <v>13928</v>
      </c>
      <c r="E464">
        <v>7</v>
      </c>
      <c r="F464" t="s">
        <v>6</v>
      </c>
      <c r="G464" t="s">
        <v>12421</v>
      </c>
      <c r="H464" t="s">
        <v>12278</v>
      </c>
      <c r="I464">
        <v>2020</v>
      </c>
      <c r="J464" t="s">
        <v>6</v>
      </c>
      <c r="K464" t="s">
        <v>6</v>
      </c>
      <c r="L464" t="s">
        <v>6</v>
      </c>
    </row>
    <row r="465" spans="1:12" x14ac:dyDescent="0.35">
      <c r="A465" t="s">
        <v>13929</v>
      </c>
      <c r="B465" t="s">
        <v>13930</v>
      </c>
      <c r="C465" t="s">
        <v>6</v>
      </c>
      <c r="D465" t="s">
        <v>13931</v>
      </c>
      <c r="E465">
        <v>7</v>
      </c>
      <c r="F465" t="s">
        <v>6</v>
      </c>
      <c r="G465" t="s">
        <v>13932</v>
      </c>
      <c r="H465" t="s">
        <v>13933</v>
      </c>
      <c r="I465">
        <v>2017</v>
      </c>
      <c r="J465" t="s">
        <v>6</v>
      </c>
      <c r="K465" t="s">
        <v>6</v>
      </c>
      <c r="L465" t="s">
        <v>6</v>
      </c>
    </row>
    <row r="466" spans="1:12" x14ac:dyDescent="0.35">
      <c r="A466" t="s">
        <v>13934</v>
      </c>
      <c r="B466" t="s">
        <v>13935</v>
      </c>
      <c r="C466" t="s">
        <v>6</v>
      </c>
      <c r="D466" t="s">
        <v>13936</v>
      </c>
      <c r="E466">
        <v>7</v>
      </c>
      <c r="F466" t="s">
        <v>6</v>
      </c>
      <c r="G466" t="s">
        <v>1117</v>
      </c>
      <c r="H466" t="s">
        <v>13937</v>
      </c>
      <c r="I466">
        <v>2018</v>
      </c>
      <c r="J466" t="s">
        <v>6</v>
      </c>
      <c r="K466" t="s">
        <v>6</v>
      </c>
      <c r="L466" t="s">
        <v>6</v>
      </c>
    </row>
    <row r="467" spans="1:12" x14ac:dyDescent="0.35">
      <c r="A467" t="s">
        <v>13938</v>
      </c>
      <c r="B467" t="s">
        <v>13939</v>
      </c>
      <c r="C467" t="s">
        <v>6</v>
      </c>
      <c r="D467" t="s">
        <v>13940</v>
      </c>
      <c r="E467">
        <v>7</v>
      </c>
      <c r="F467" t="s">
        <v>6</v>
      </c>
      <c r="G467" t="s">
        <v>13941</v>
      </c>
      <c r="H467" t="s">
        <v>13942</v>
      </c>
      <c r="I467">
        <v>2010</v>
      </c>
      <c r="J467" t="s">
        <v>6</v>
      </c>
      <c r="K467" t="s">
        <v>6</v>
      </c>
      <c r="L467" t="s">
        <v>6</v>
      </c>
    </row>
    <row r="468" spans="1:12" x14ac:dyDescent="0.35">
      <c r="A468" t="s">
        <v>13943</v>
      </c>
      <c r="B468" t="s">
        <v>13944</v>
      </c>
      <c r="C468" t="s">
        <v>6</v>
      </c>
      <c r="D468" t="s">
        <v>13866</v>
      </c>
      <c r="E468">
        <v>7</v>
      </c>
      <c r="F468" t="s">
        <v>6</v>
      </c>
      <c r="G468" t="s">
        <v>13945</v>
      </c>
      <c r="H468" t="s">
        <v>13946</v>
      </c>
      <c r="I468">
        <v>2021</v>
      </c>
      <c r="J468" t="s">
        <v>6</v>
      </c>
      <c r="K468" t="s">
        <v>6</v>
      </c>
      <c r="L468" t="s">
        <v>6</v>
      </c>
    </row>
    <row r="469" spans="1:12" x14ac:dyDescent="0.35">
      <c r="A469" t="s">
        <v>13947</v>
      </c>
      <c r="B469" t="s">
        <v>13948</v>
      </c>
      <c r="C469" t="s">
        <v>6</v>
      </c>
      <c r="D469" t="s">
        <v>13949</v>
      </c>
      <c r="E469">
        <v>7</v>
      </c>
      <c r="F469" t="s">
        <v>6</v>
      </c>
      <c r="G469" t="s">
        <v>11988</v>
      </c>
      <c r="H469" t="s">
        <v>13950</v>
      </c>
      <c r="I469">
        <v>2017</v>
      </c>
      <c r="J469" t="s">
        <v>6</v>
      </c>
      <c r="K469" t="s">
        <v>6</v>
      </c>
      <c r="L469" t="s">
        <v>6</v>
      </c>
    </row>
    <row r="470" spans="1:12" x14ac:dyDescent="0.35">
      <c r="A470" t="s">
        <v>13951</v>
      </c>
      <c r="B470" t="s">
        <v>13952</v>
      </c>
      <c r="C470" t="s">
        <v>6</v>
      </c>
      <c r="D470" t="s">
        <v>13953</v>
      </c>
      <c r="E470">
        <v>7</v>
      </c>
      <c r="F470" t="s">
        <v>6</v>
      </c>
      <c r="G470" t="s">
        <v>13954</v>
      </c>
      <c r="H470" t="s">
        <v>13955</v>
      </c>
      <c r="I470">
        <v>2019</v>
      </c>
      <c r="J470" t="s">
        <v>6</v>
      </c>
      <c r="K470" t="s">
        <v>6</v>
      </c>
      <c r="L470" t="s">
        <v>6</v>
      </c>
    </row>
    <row r="471" spans="1:12" x14ac:dyDescent="0.35">
      <c r="A471" t="s">
        <v>13956</v>
      </c>
      <c r="B471" t="s">
        <v>13957</v>
      </c>
      <c r="C471" t="s">
        <v>6</v>
      </c>
      <c r="D471" t="s">
        <v>13958</v>
      </c>
      <c r="E471">
        <v>7</v>
      </c>
      <c r="F471" t="s">
        <v>6</v>
      </c>
      <c r="G471" t="s">
        <v>13959</v>
      </c>
      <c r="H471" t="s">
        <v>13960</v>
      </c>
      <c r="I471">
        <v>2018</v>
      </c>
      <c r="J471" t="s">
        <v>6</v>
      </c>
      <c r="K471" t="s">
        <v>6</v>
      </c>
      <c r="L471" t="s">
        <v>6</v>
      </c>
    </row>
    <row r="472" spans="1:12" x14ac:dyDescent="0.35">
      <c r="A472" t="s">
        <v>13961</v>
      </c>
      <c r="B472" t="s">
        <v>13962</v>
      </c>
      <c r="C472" t="s">
        <v>6</v>
      </c>
      <c r="D472" t="s">
        <v>13479</v>
      </c>
      <c r="E472">
        <v>7</v>
      </c>
      <c r="F472" t="s">
        <v>6</v>
      </c>
      <c r="G472" t="s">
        <v>13963</v>
      </c>
      <c r="H472" t="s">
        <v>13964</v>
      </c>
      <c r="I472">
        <v>2015</v>
      </c>
      <c r="J472" t="s">
        <v>6</v>
      </c>
      <c r="K472" t="s">
        <v>6</v>
      </c>
      <c r="L472" t="s">
        <v>6</v>
      </c>
    </row>
    <row r="473" spans="1:12" x14ac:dyDescent="0.35">
      <c r="A473" t="s">
        <v>13965</v>
      </c>
      <c r="B473" t="s">
        <v>13966</v>
      </c>
      <c r="C473" t="s">
        <v>6</v>
      </c>
      <c r="D473" t="s">
        <v>13967</v>
      </c>
      <c r="E473">
        <v>7</v>
      </c>
      <c r="F473" t="s">
        <v>6</v>
      </c>
      <c r="G473" t="s">
        <v>13968</v>
      </c>
      <c r="H473" t="s">
        <v>13969</v>
      </c>
      <c r="I473">
        <v>2018</v>
      </c>
      <c r="J473" t="s">
        <v>6</v>
      </c>
      <c r="K473" t="s">
        <v>6</v>
      </c>
      <c r="L473" t="s">
        <v>6</v>
      </c>
    </row>
    <row r="474" spans="1:12" x14ac:dyDescent="0.35">
      <c r="A474" t="s">
        <v>13970</v>
      </c>
      <c r="B474" t="s">
        <v>13971</v>
      </c>
      <c r="C474" t="s">
        <v>6</v>
      </c>
      <c r="D474" t="s">
        <v>13972</v>
      </c>
      <c r="E474">
        <v>7</v>
      </c>
      <c r="F474" t="s">
        <v>6</v>
      </c>
      <c r="G474" t="s">
        <v>13973</v>
      </c>
      <c r="H474" t="s">
        <v>13974</v>
      </c>
      <c r="I474">
        <v>2013</v>
      </c>
      <c r="J474" t="s">
        <v>6</v>
      </c>
      <c r="K474" t="s">
        <v>6</v>
      </c>
      <c r="L474" t="s">
        <v>6</v>
      </c>
    </row>
    <row r="475" spans="1:12" x14ac:dyDescent="0.35">
      <c r="A475" t="s">
        <v>13975</v>
      </c>
      <c r="B475" t="s">
        <v>13976</v>
      </c>
      <c r="C475" t="s">
        <v>6</v>
      </c>
      <c r="D475" t="s">
        <v>13977</v>
      </c>
      <c r="E475">
        <v>7</v>
      </c>
      <c r="F475" t="s">
        <v>6</v>
      </c>
      <c r="G475" t="s">
        <v>13978</v>
      </c>
      <c r="H475" t="s">
        <v>13979</v>
      </c>
      <c r="I475">
        <v>2018</v>
      </c>
      <c r="J475" t="s">
        <v>6</v>
      </c>
      <c r="K475" t="s">
        <v>6</v>
      </c>
      <c r="L475" t="s">
        <v>6</v>
      </c>
    </row>
    <row r="476" spans="1:12" x14ac:dyDescent="0.35">
      <c r="A476" t="s">
        <v>13980</v>
      </c>
      <c r="B476" t="s">
        <v>13981</v>
      </c>
      <c r="C476" t="s">
        <v>6</v>
      </c>
      <c r="D476" t="s">
        <v>13982</v>
      </c>
      <c r="E476">
        <v>7</v>
      </c>
      <c r="F476" t="s">
        <v>6</v>
      </c>
      <c r="G476" t="s">
        <v>13983</v>
      </c>
      <c r="H476" t="s">
        <v>13984</v>
      </c>
      <c r="I476">
        <v>2019</v>
      </c>
      <c r="J476" t="s">
        <v>6</v>
      </c>
      <c r="K476" t="s">
        <v>6</v>
      </c>
      <c r="L476" t="s">
        <v>6</v>
      </c>
    </row>
    <row r="477" spans="1:12" x14ac:dyDescent="0.35">
      <c r="A477" t="s">
        <v>13985</v>
      </c>
      <c r="B477" t="s">
        <v>13986</v>
      </c>
      <c r="C477" t="s">
        <v>6</v>
      </c>
      <c r="D477" t="s">
        <v>13109</v>
      </c>
      <c r="E477">
        <v>7</v>
      </c>
      <c r="F477" t="s">
        <v>6</v>
      </c>
      <c r="G477" t="s">
        <v>8593</v>
      </c>
      <c r="H477" t="s">
        <v>13987</v>
      </c>
      <c r="I477">
        <v>2019</v>
      </c>
      <c r="J477" t="s">
        <v>6</v>
      </c>
      <c r="K477" t="s">
        <v>6</v>
      </c>
      <c r="L477" t="s">
        <v>6</v>
      </c>
    </row>
    <row r="478" spans="1:12" x14ac:dyDescent="0.35">
      <c r="A478" t="s">
        <v>13988</v>
      </c>
      <c r="B478" t="s">
        <v>13989</v>
      </c>
      <c r="C478" t="s">
        <v>6</v>
      </c>
      <c r="D478" t="s">
        <v>13990</v>
      </c>
      <c r="E478">
        <v>7</v>
      </c>
      <c r="F478" t="s">
        <v>6</v>
      </c>
      <c r="G478" t="s">
        <v>13991</v>
      </c>
      <c r="H478" t="s">
        <v>13992</v>
      </c>
      <c r="I478">
        <v>2012</v>
      </c>
      <c r="J478" t="s">
        <v>6</v>
      </c>
      <c r="K478" t="s">
        <v>6</v>
      </c>
      <c r="L478" t="s">
        <v>6</v>
      </c>
    </row>
    <row r="479" spans="1:12" x14ac:dyDescent="0.35">
      <c r="A479" t="s">
        <v>13993</v>
      </c>
      <c r="B479" t="s">
        <v>13994</v>
      </c>
      <c r="C479" t="s">
        <v>6</v>
      </c>
      <c r="D479" t="s">
        <v>13995</v>
      </c>
      <c r="E479">
        <v>7</v>
      </c>
      <c r="F479" t="s">
        <v>6</v>
      </c>
      <c r="G479" t="s">
        <v>11988</v>
      </c>
      <c r="H479" t="s">
        <v>13003</v>
      </c>
      <c r="I479">
        <v>2011</v>
      </c>
      <c r="J479" t="s">
        <v>6</v>
      </c>
      <c r="K479" t="s">
        <v>6</v>
      </c>
      <c r="L479" t="s">
        <v>6</v>
      </c>
    </row>
    <row r="480" spans="1:12" x14ac:dyDescent="0.35">
      <c r="A480" t="s">
        <v>13996</v>
      </c>
      <c r="B480" t="s">
        <v>13997</v>
      </c>
      <c r="C480" t="s">
        <v>6</v>
      </c>
      <c r="D480" t="s">
        <v>13998</v>
      </c>
      <c r="E480">
        <v>7</v>
      </c>
      <c r="F480" t="s">
        <v>6</v>
      </c>
      <c r="G480" t="s">
        <v>13999</v>
      </c>
      <c r="H480" t="s">
        <v>11973</v>
      </c>
      <c r="I480">
        <v>2021</v>
      </c>
      <c r="J480" t="s">
        <v>6</v>
      </c>
      <c r="K480" t="s">
        <v>6</v>
      </c>
      <c r="L480" t="s">
        <v>6</v>
      </c>
    </row>
    <row r="481" spans="1:12" x14ac:dyDescent="0.35">
      <c r="A481" t="s">
        <v>14000</v>
      </c>
      <c r="B481" t="s">
        <v>14001</v>
      </c>
      <c r="C481" t="s">
        <v>6</v>
      </c>
      <c r="D481" t="s">
        <v>14002</v>
      </c>
      <c r="E481">
        <v>7</v>
      </c>
      <c r="F481" t="s">
        <v>6</v>
      </c>
      <c r="G481" t="s">
        <v>13959</v>
      </c>
      <c r="H481" t="s">
        <v>14003</v>
      </c>
      <c r="I481">
        <v>2018</v>
      </c>
      <c r="J481" t="s">
        <v>6</v>
      </c>
      <c r="K481" t="s">
        <v>6</v>
      </c>
      <c r="L481" t="s">
        <v>6</v>
      </c>
    </row>
    <row r="482" spans="1:12" x14ac:dyDescent="0.35">
      <c r="A482" t="s">
        <v>14004</v>
      </c>
      <c r="B482" t="s">
        <v>14005</v>
      </c>
      <c r="C482" t="s">
        <v>6</v>
      </c>
      <c r="D482" t="s">
        <v>14006</v>
      </c>
      <c r="E482">
        <v>7</v>
      </c>
      <c r="F482" t="s">
        <v>6</v>
      </c>
      <c r="G482" t="s">
        <v>14007</v>
      </c>
      <c r="H482" t="s">
        <v>14008</v>
      </c>
      <c r="I482">
        <v>2019</v>
      </c>
      <c r="J482" t="s">
        <v>6</v>
      </c>
      <c r="K482" t="s">
        <v>6</v>
      </c>
      <c r="L482" t="s">
        <v>6</v>
      </c>
    </row>
    <row r="483" spans="1:12" x14ac:dyDescent="0.35">
      <c r="A483" t="s">
        <v>14009</v>
      </c>
      <c r="B483" t="s">
        <v>14010</v>
      </c>
      <c r="C483" t="s">
        <v>6</v>
      </c>
      <c r="D483" t="s">
        <v>14011</v>
      </c>
      <c r="E483">
        <v>7</v>
      </c>
      <c r="F483" t="s">
        <v>6</v>
      </c>
      <c r="G483" t="s">
        <v>14012</v>
      </c>
      <c r="H483" t="s">
        <v>14013</v>
      </c>
      <c r="I483">
        <v>2017</v>
      </c>
      <c r="J483" t="s">
        <v>6</v>
      </c>
      <c r="K483" t="s">
        <v>6</v>
      </c>
      <c r="L483" t="s">
        <v>6</v>
      </c>
    </row>
    <row r="484" spans="1:12" x14ac:dyDescent="0.35">
      <c r="A484" t="s">
        <v>14014</v>
      </c>
      <c r="B484" t="s">
        <v>14015</v>
      </c>
      <c r="C484" t="s">
        <v>6</v>
      </c>
      <c r="D484" t="s">
        <v>14016</v>
      </c>
      <c r="E484">
        <v>7</v>
      </c>
      <c r="F484" t="s">
        <v>6</v>
      </c>
      <c r="G484" t="s">
        <v>14017</v>
      </c>
      <c r="H484" t="s">
        <v>14018</v>
      </c>
      <c r="I484">
        <v>2015</v>
      </c>
      <c r="J484" t="s">
        <v>6</v>
      </c>
      <c r="K484" t="s">
        <v>6</v>
      </c>
      <c r="L484" t="s">
        <v>6</v>
      </c>
    </row>
    <row r="485" spans="1:12" x14ac:dyDescent="0.35">
      <c r="A485" t="s">
        <v>14019</v>
      </c>
      <c r="B485" t="s">
        <v>14020</v>
      </c>
      <c r="C485" t="s">
        <v>6</v>
      </c>
      <c r="D485" t="s">
        <v>13274</v>
      </c>
      <c r="E485">
        <v>7</v>
      </c>
      <c r="F485" t="s">
        <v>6</v>
      </c>
      <c r="G485" t="s">
        <v>14021</v>
      </c>
      <c r="H485" t="s">
        <v>14022</v>
      </c>
      <c r="I485">
        <v>2016</v>
      </c>
      <c r="J485" t="s">
        <v>6</v>
      </c>
      <c r="K485" t="s">
        <v>6</v>
      </c>
      <c r="L485" t="s">
        <v>6</v>
      </c>
    </row>
    <row r="486" spans="1:12" x14ac:dyDescent="0.35">
      <c r="A486" t="s">
        <v>14023</v>
      </c>
      <c r="B486" t="s">
        <v>14024</v>
      </c>
      <c r="C486" t="s">
        <v>6</v>
      </c>
      <c r="D486" t="s">
        <v>14025</v>
      </c>
      <c r="E486">
        <v>7</v>
      </c>
      <c r="F486" t="s">
        <v>6</v>
      </c>
      <c r="G486" t="s">
        <v>14026</v>
      </c>
      <c r="H486" t="s">
        <v>14027</v>
      </c>
      <c r="I486">
        <v>2016</v>
      </c>
      <c r="J486" t="s">
        <v>6</v>
      </c>
      <c r="K486" t="s">
        <v>6</v>
      </c>
      <c r="L486" t="s">
        <v>6</v>
      </c>
    </row>
    <row r="487" spans="1:12" x14ac:dyDescent="0.35">
      <c r="A487" t="s">
        <v>14028</v>
      </c>
      <c r="B487" t="s">
        <v>14029</v>
      </c>
      <c r="C487" t="s">
        <v>6</v>
      </c>
      <c r="D487" t="s">
        <v>14030</v>
      </c>
      <c r="E487">
        <v>7</v>
      </c>
      <c r="F487" t="s">
        <v>6</v>
      </c>
      <c r="G487" t="s">
        <v>14031</v>
      </c>
      <c r="H487" t="s">
        <v>14032</v>
      </c>
      <c r="I487">
        <v>2018</v>
      </c>
      <c r="J487" t="s">
        <v>6</v>
      </c>
      <c r="K487" t="s">
        <v>6</v>
      </c>
      <c r="L487" t="s">
        <v>6</v>
      </c>
    </row>
    <row r="488" spans="1:12" x14ac:dyDescent="0.35">
      <c r="A488" t="s">
        <v>14033</v>
      </c>
      <c r="B488" t="s">
        <v>14034</v>
      </c>
      <c r="C488" t="s">
        <v>6</v>
      </c>
      <c r="D488" t="s">
        <v>14035</v>
      </c>
      <c r="E488">
        <v>7</v>
      </c>
      <c r="F488" t="s">
        <v>6</v>
      </c>
      <c r="G488" t="s">
        <v>14036</v>
      </c>
      <c r="H488" t="s">
        <v>14037</v>
      </c>
      <c r="I488">
        <v>2019</v>
      </c>
      <c r="J488" t="s">
        <v>6</v>
      </c>
      <c r="K488" t="s">
        <v>6</v>
      </c>
      <c r="L488" t="s">
        <v>6</v>
      </c>
    </row>
    <row r="489" spans="1:12" x14ac:dyDescent="0.35">
      <c r="A489" t="s">
        <v>14038</v>
      </c>
      <c r="B489" t="s">
        <v>14039</v>
      </c>
      <c r="C489" t="s">
        <v>6</v>
      </c>
      <c r="D489" t="s">
        <v>14040</v>
      </c>
      <c r="E489">
        <v>7</v>
      </c>
      <c r="F489" t="s">
        <v>6</v>
      </c>
      <c r="G489" t="s">
        <v>14041</v>
      </c>
      <c r="H489" t="s">
        <v>14042</v>
      </c>
      <c r="I489">
        <v>2019</v>
      </c>
      <c r="J489" t="s">
        <v>6</v>
      </c>
      <c r="K489" t="s">
        <v>6</v>
      </c>
      <c r="L489" t="s">
        <v>6</v>
      </c>
    </row>
    <row r="490" spans="1:12" x14ac:dyDescent="0.35">
      <c r="A490" t="s">
        <v>14043</v>
      </c>
      <c r="B490" t="s">
        <v>14044</v>
      </c>
      <c r="C490" t="s">
        <v>6</v>
      </c>
      <c r="D490" t="s">
        <v>14045</v>
      </c>
      <c r="E490">
        <v>7</v>
      </c>
      <c r="F490" t="s">
        <v>6</v>
      </c>
      <c r="G490" t="s">
        <v>14041</v>
      </c>
      <c r="H490" t="s">
        <v>14046</v>
      </c>
      <c r="I490">
        <v>2019</v>
      </c>
      <c r="J490" t="s">
        <v>6</v>
      </c>
      <c r="K490" t="s">
        <v>6</v>
      </c>
      <c r="L490" t="s">
        <v>6</v>
      </c>
    </row>
    <row r="491" spans="1:12" x14ac:dyDescent="0.35">
      <c r="A491" t="s">
        <v>14047</v>
      </c>
      <c r="B491" t="s">
        <v>14048</v>
      </c>
      <c r="C491" t="s">
        <v>6</v>
      </c>
      <c r="D491" t="s">
        <v>14049</v>
      </c>
      <c r="E491">
        <v>7</v>
      </c>
      <c r="F491" t="s">
        <v>6</v>
      </c>
      <c r="G491" t="s">
        <v>13710</v>
      </c>
      <c r="H491" t="s">
        <v>13711</v>
      </c>
      <c r="I491">
        <v>2019</v>
      </c>
      <c r="J491" t="s">
        <v>6</v>
      </c>
      <c r="K491" t="s">
        <v>6</v>
      </c>
      <c r="L491" t="s">
        <v>6</v>
      </c>
    </row>
    <row r="492" spans="1:12" x14ac:dyDescent="0.35">
      <c r="A492" t="s">
        <v>14050</v>
      </c>
      <c r="B492" t="s">
        <v>14051</v>
      </c>
      <c r="C492" t="s">
        <v>6</v>
      </c>
      <c r="D492" t="s">
        <v>14052</v>
      </c>
      <c r="E492">
        <v>7</v>
      </c>
      <c r="F492" t="s">
        <v>6</v>
      </c>
      <c r="G492" t="s">
        <v>14053</v>
      </c>
      <c r="H492" t="s">
        <v>14054</v>
      </c>
      <c r="I492">
        <v>2020</v>
      </c>
      <c r="J492" t="s">
        <v>6</v>
      </c>
      <c r="K492" t="s">
        <v>6</v>
      </c>
      <c r="L492" t="s">
        <v>6</v>
      </c>
    </row>
    <row r="493" spans="1:12" x14ac:dyDescent="0.35">
      <c r="A493" t="s">
        <v>14055</v>
      </c>
      <c r="B493" t="s">
        <v>14056</v>
      </c>
      <c r="C493" t="s">
        <v>6</v>
      </c>
      <c r="D493" t="s">
        <v>14057</v>
      </c>
      <c r="E493">
        <v>7</v>
      </c>
      <c r="F493" t="s">
        <v>6</v>
      </c>
      <c r="G493" t="s">
        <v>14058</v>
      </c>
      <c r="H493" t="s">
        <v>14059</v>
      </c>
      <c r="I493">
        <v>2010</v>
      </c>
      <c r="J493" t="s">
        <v>6</v>
      </c>
      <c r="K493" t="s">
        <v>6</v>
      </c>
      <c r="L493" t="s">
        <v>6</v>
      </c>
    </row>
    <row r="494" spans="1:12" x14ac:dyDescent="0.35">
      <c r="A494" t="s">
        <v>14060</v>
      </c>
      <c r="B494" t="s">
        <v>14061</v>
      </c>
      <c r="C494" t="s">
        <v>6</v>
      </c>
      <c r="D494" t="s">
        <v>14062</v>
      </c>
      <c r="E494">
        <v>7</v>
      </c>
      <c r="F494" t="s">
        <v>6</v>
      </c>
      <c r="G494" t="s">
        <v>14063</v>
      </c>
      <c r="H494" t="s">
        <v>14064</v>
      </c>
      <c r="I494">
        <v>2019</v>
      </c>
      <c r="J494" t="s">
        <v>6</v>
      </c>
      <c r="K494" t="s">
        <v>6</v>
      </c>
      <c r="L494" t="s">
        <v>6</v>
      </c>
    </row>
    <row r="495" spans="1:12" x14ac:dyDescent="0.35">
      <c r="A495" t="s">
        <v>14065</v>
      </c>
      <c r="B495" t="s">
        <v>14066</v>
      </c>
      <c r="C495" t="s">
        <v>6</v>
      </c>
      <c r="D495" t="s">
        <v>14067</v>
      </c>
      <c r="E495">
        <v>7</v>
      </c>
      <c r="F495" t="s">
        <v>6</v>
      </c>
      <c r="G495" t="s">
        <v>6436</v>
      </c>
      <c r="H495" t="s">
        <v>14068</v>
      </c>
      <c r="I495">
        <v>2009</v>
      </c>
      <c r="J495" t="s">
        <v>6</v>
      </c>
      <c r="K495" t="s">
        <v>6</v>
      </c>
      <c r="L495" t="s">
        <v>6</v>
      </c>
    </row>
    <row r="496" spans="1:12" x14ac:dyDescent="0.35">
      <c r="A496" t="s">
        <v>14069</v>
      </c>
      <c r="B496" t="s">
        <v>14070</v>
      </c>
      <c r="C496" t="s">
        <v>6</v>
      </c>
      <c r="D496" t="s">
        <v>14071</v>
      </c>
      <c r="E496">
        <v>7</v>
      </c>
      <c r="F496" t="s">
        <v>6</v>
      </c>
      <c r="G496" t="s">
        <v>12350</v>
      </c>
      <c r="H496" t="s">
        <v>14072</v>
      </c>
      <c r="I496">
        <v>2011</v>
      </c>
      <c r="J496" t="s">
        <v>6</v>
      </c>
      <c r="K496" t="s">
        <v>6</v>
      </c>
      <c r="L496" t="s">
        <v>6</v>
      </c>
    </row>
    <row r="497" spans="1:12" x14ac:dyDescent="0.35">
      <c r="A497" t="s">
        <v>14073</v>
      </c>
      <c r="B497" t="s">
        <v>14074</v>
      </c>
      <c r="C497" t="s">
        <v>6</v>
      </c>
      <c r="D497" t="s">
        <v>14075</v>
      </c>
      <c r="E497">
        <v>7</v>
      </c>
      <c r="F497" t="s">
        <v>6</v>
      </c>
      <c r="G497" t="s">
        <v>14076</v>
      </c>
      <c r="H497" t="s">
        <v>12278</v>
      </c>
      <c r="I497">
        <v>2020</v>
      </c>
      <c r="J497" t="s">
        <v>6</v>
      </c>
      <c r="K497" t="s">
        <v>6</v>
      </c>
      <c r="L497" t="s">
        <v>6</v>
      </c>
    </row>
    <row r="498" spans="1:12" x14ac:dyDescent="0.35">
      <c r="A498" t="s">
        <v>6645</v>
      </c>
      <c r="B498" t="s">
        <v>14077</v>
      </c>
      <c r="C498" t="s">
        <v>6</v>
      </c>
      <c r="D498" t="s">
        <v>14078</v>
      </c>
      <c r="E498">
        <v>7</v>
      </c>
      <c r="F498" t="s">
        <v>6</v>
      </c>
      <c r="G498" t="s">
        <v>144</v>
      </c>
      <c r="H498" t="s">
        <v>14079</v>
      </c>
      <c r="I498">
        <v>2015</v>
      </c>
      <c r="J498" t="s">
        <v>6</v>
      </c>
      <c r="K498" t="s">
        <v>6</v>
      </c>
      <c r="L498" t="s">
        <v>6</v>
      </c>
    </row>
    <row r="499" spans="1:12" x14ac:dyDescent="0.35">
      <c r="A499" t="s">
        <v>14080</v>
      </c>
      <c r="B499" t="s">
        <v>14081</v>
      </c>
      <c r="C499" t="s">
        <v>6</v>
      </c>
      <c r="D499" t="s">
        <v>14082</v>
      </c>
      <c r="E499">
        <v>7</v>
      </c>
      <c r="F499" t="s">
        <v>6</v>
      </c>
      <c r="G499" t="s">
        <v>14083</v>
      </c>
      <c r="H499" t="s">
        <v>14084</v>
      </c>
      <c r="I499">
        <v>2013</v>
      </c>
      <c r="J499" t="s">
        <v>6</v>
      </c>
      <c r="K499" t="s">
        <v>6</v>
      </c>
      <c r="L499" t="s">
        <v>6</v>
      </c>
    </row>
    <row r="500" spans="1:12" x14ac:dyDescent="0.35">
      <c r="A500" t="s">
        <v>6439</v>
      </c>
      <c r="B500" t="s">
        <v>14085</v>
      </c>
      <c r="C500" t="s">
        <v>6</v>
      </c>
      <c r="D500" t="s">
        <v>12924</v>
      </c>
      <c r="E500">
        <v>7</v>
      </c>
      <c r="F500" t="s">
        <v>6</v>
      </c>
      <c r="G500" t="s">
        <v>6436</v>
      </c>
      <c r="H500" t="s">
        <v>14086</v>
      </c>
      <c r="I500">
        <v>2018</v>
      </c>
      <c r="J500" t="s">
        <v>6</v>
      </c>
      <c r="K500" t="s">
        <v>6</v>
      </c>
      <c r="L500" t="s">
        <v>6</v>
      </c>
    </row>
    <row r="501" spans="1:12" x14ac:dyDescent="0.35">
      <c r="A501" t="s">
        <v>14087</v>
      </c>
      <c r="B501" t="s">
        <v>14088</v>
      </c>
      <c r="C501" t="s">
        <v>6</v>
      </c>
      <c r="D501" t="s">
        <v>14089</v>
      </c>
      <c r="E501">
        <v>7</v>
      </c>
      <c r="F501" t="s">
        <v>6</v>
      </c>
      <c r="G501" t="s">
        <v>14090</v>
      </c>
      <c r="H501" t="s">
        <v>14091</v>
      </c>
      <c r="I501">
        <v>2017</v>
      </c>
      <c r="J501" t="s">
        <v>6</v>
      </c>
      <c r="K501" t="s">
        <v>6</v>
      </c>
      <c r="L501" t="s">
        <v>6</v>
      </c>
    </row>
    <row r="502" spans="1:12" x14ac:dyDescent="0.35">
      <c r="A502" t="s">
        <v>14092</v>
      </c>
      <c r="B502" t="s">
        <v>14093</v>
      </c>
      <c r="C502" t="s">
        <v>6</v>
      </c>
      <c r="D502" t="s">
        <v>14094</v>
      </c>
      <c r="E502">
        <v>7</v>
      </c>
      <c r="F502" t="s">
        <v>6</v>
      </c>
      <c r="G502" t="s">
        <v>929</v>
      </c>
      <c r="H502" t="s">
        <v>14095</v>
      </c>
      <c r="I502">
        <v>2017</v>
      </c>
      <c r="J502" t="s">
        <v>6</v>
      </c>
      <c r="K502" t="s">
        <v>6</v>
      </c>
      <c r="L502" t="s">
        <v>6</v>
      </c>
    </row>
    <row r="503" spans="1:12" x14ac:dyDescent="0.35">
      <c r="A503" t="s">
        <v>14096</v>
      </c>
      <c r="B503" t="s">
        <v>14097</v>
      </c>
      <c r="C503" t="s">
        <v>6</v>
      </c>
      <c r="D503" t="s">
        <v>14098</v>
      </c>
      <c r="E503">
        <v>7</v>
      </c>
      <c r="F503" t="s">
        <v>6</v>
      </c>
      <c r="G503" t="s">
        <v>14099</v>
      </c>
      <c r="H503" t="s">
        <v>14100</v>
      </c>
      <c r="I503">
        <v>2009</v>
      </c>
      <c r="J503" t="s">
        <v>6</v>
      </c>
      <c r="K503" t="s">
        <v>6</v>
      </c>
      <c r="L503" t="s">
        <v>6</v>
      </c>
    </row>
    <row r="504" spans="1:12" x14ac:dyDescent="0.35">
      <c r="A504" t="s">
        <v>14101</v>
      </c>
      <c r="B504" t="s">
        <v>14102</v>
      </c>
      <c r="C504" t="s">
        <v>6</v>
      </c>
      <c r="D504" t="s">
        <v>14103</v>
      </c>
      <c r="E504">
        <v>7</v>
      </c>
      <c r="F504" t="s">
        <v>6</v>
      </c>
      <c r="G504" t="s">
        <v>14104</v>
      </c>
      <c r="H504" t="s">
        <v>14105</v>
      </c>
      <c r="I504">
        <v>2021</v>
      </c>
      <c r="J504" t="s">
        <v>6</v>
      </c>
      <c r="K504" t="s">
        <v>6</v>
      </c>
      <c r="L504" t="s">
        <v>6</v>
      </c>
    </row>
    <row r="505" spans="1:12" x14ac:dyDescent="0.35">
      <c r="A505" t="s">
        <v>14106</v>
      </c>
      <c r="B505" t="s">
        <v>14107</v>
      </c>
      <c r="C505" t="s">
        <v>6</v>
      </c>
      <c r="D505" t="s">
        <v>14108</v>
      </c>
      <c r="E505">
        <v>7</v>
      </c>
      <c r="F505" t="s">
        <v>6</v>
      </c>
      <c r="G505" t="s">
        <v>14109</v>
      </c>
      <c r="H505" t="s">
        <v>14110</v>
      </c>
      <c r="I505">
        <v>2016</v>
      </c>
      <c r="J505" t="s">
        <v>6</v>
      </c>
      <c r="K505" t="s">
        <v>6</v>
      </c>
      <c r="L505" t="s">
        <v>6</v>
      </c>
    </row>
    <row r="506" spans="1:12" x14ac:dyDescent="0.35">
      <c r="A506" t="s">
        <v>14111</v>
      </c>
      <c r="B506" t="s">
        <v>14112</v>
      </c>
      <c r="C506" t="s">
        <v>6</v>
      </c>
      <c r="D506" t="s">
        <v>14113</v>
      </c>
      <c r="E506">
        <v>7</v>
      </c>
      <c r="F506" t="s">
        <v>6</v>
      </c>
      <c r="G506" t="s">
        <v>556</v>
      </c>
      <c r="H506" t="s">
        <v>14114</v>
      </c>
      <c r="I506">
        <v>2017</v>
      </c>
      <c r="J506" t="s">
        <v>6</v>
      </c>
      <c r="K506" t="s">
        <v>6</v>
      </c>
      <c r="L506" t="s">
        <v>6</v>
      </c>
    </row>
    <row r="507" spans="1:12" x14ac:dyDescent="0.35">
      <c r="A507" t="s">
        <v>14115</v>
      </c>
      <c r="B507" t="s">
        <v>14116</v>
      </c>
      <c r="C507" t="s">
        <v>6</v>
      </c>
      <c r="D507" t="s">
        <v>14117</v>
      </c>
      <c r="E507">
        <v>7</v>
      </c>
      <c r="F507" t="s">
        <v>6</v>
      </c>
      <c r="G507" t="s">
        <v>1392</v>
      </c>
      <c r="H507" t="s">
        <v>14118</v>
      </c>
      <c r="I507">
        <v>2020</v>
      </c>
      <c r="J507" t="s">
        <v>6</v>
      </c>
      <c r="K507" t="s">
        <v>6</v>
      </c>
      <c r="L507" t="s">
        <v>6</v>
      </c>
    </row>
    <row r="508" spans="1:12" x14ac:dyDescent="0.35">
      <c r="A508" t="s">
        <v>14119</v>
      </c>
      <c r="B508" t="s">
        <v>14120</v>
      </c>
      <c r="C508" t="s">
        <v>6</v>
      </c>
      <c r="D508" t="s">
        <v>14121</v>
      </c>
      <c r="E508">
        <v>7</v>
      </c>
      <c r="F508" t="s">
        <v>6</v>
      </c>
      <c r="G508" t="s">
        <v>12013</v>
      </c>
      <c r="H508" t="s">
        <v>14122</v>
      </c>
      <c r="I508">
        <v>2009</v>
      </c>
      <c r="J508" t="s">
        <v>6</v>
      </c>
      <c r="K508" t="s">
        <v>6</v>
      </c>
      <c r="L508" t="s">
        <v>6</v>
      </c>
    </row>
    <row r="509" spans="1:12" x14ac:dyDescent="0.35">
      <c r="A509" t="s">
        <v>14123</v>
      </c>
      <c r="B509" t="s">
        <v>14124</v>
      </c>
      <c r="C509" t="s">
        <v>6</v>
      </c>
      <c r="D509" t="s">
        <v>14125</v>
      </c>
      <c r="E509">
        <v>7</v>
      </c>
      <c r="F509" t="s">
        <v>6</v>
      </c>
      <c r="G509" t="s">
        <v>14126</v>
      </c>
      <c r="H509" t="s">
        <v>14127</v>
      </c>
      <c r="I509">
        <v>2019</v>
      </c>
      <c r="J509" t="s">
        <v>6</v>
      </c>
      <c r="K509" t="s">
        <v>6</v>
      </c>
      <c r="L509" t="s">
        <v>6</v>
      </c>
    </row>
    <row r="510" spans="1:12" x14ac:dyDescent="0.35">
      <c r="A510" t="s">
        <v>14128</v>
      </c>
      <c r="B510" t="s">
        <v>14129</v>
      </c>
      <c r="C510" t="s">
        <v>6</v>
      </c>
      <c r="D510" t="s">
        <v>14130</v>
      </c>
      <c r="E510">
        <v>7</v>
      </c>
      <c r="F510" t="s">
        <v>6</v>
      </c>
      <c r="G510" t="s">
        <v>14131</v>
      </c>
      <c r="H510" t="s">
        <v>11973</v>
      </c>
      <c r="I510">
        <v>2014</v>
      </c>
      <c r="J510" t="s">
        <v>6</v>
      </c>
      <c r="K510" t="s">
        <v>6</v>
      </c>
      <c r="L510" t="s">
        <v>6</v>
      </c>
    </row>
    <row r="511" spans="1:12" x14ac:dyDescent="0.35">
      <c r="A511" t="s">
        <v>14132</v>
      </c>
      <c r="B511" t="s">
        <v>14133</v>
      </c>
      <c r="C511" t="s">
        <v>6</v>
      </c>
      <c r="D511" t="s">
        <v>14134</v>
      </c>
      <c r="E511">
        <v>7</v>
      </c>
      <c r="F511" t="s">
        <v>6</v>
      </c>
      <c r="G511" t="s">
        <v>14135</v>
      </c>
      <c r="H511" t="s">
        <v>14136</v>
      </c>
      <c r="I511">
        <v>2009</v>
      </c>
      <c r="J511" t="s">
        <v>6</v>
      </c>
      <c r="K511" t="s">
        <v>6</v>
      </c>
      <c r="L511" t="s">
        <v>6</v>
      </c>
    </row>
    <row r="512" spans="1:12" x14ac:dyDescent="0.35">
      <c r="A512" t="s">
        <v>14137</v>
      </c>
      <c r="B512" t="s">
        <v>14138</v>
      </c>
      <c r="C512" t="s">
        <v>6</v>
      </c>
      <c r="D512" t="s">
        <v>14139</v>
      </c>
      <c r="E512">
        <v>7</v>
      </c>
      <c r="F512" t="s">
        <v>6</v>
      </c>
      <c r="G512" t="s">
        <v>14140</v>
      </c>
      <c r="H512" t="s">
        <v>14141</v>
      </c>
      <c r="I512">
        <v>2018</v>
      </c>
      <c r="J512" t="s">
        <v>6</v>
      </c>
      <c r="K512" t="s">
        <v>6</v>
      </c>
      <c r="L512" t="s">
        <v>6</v>
      </c>
    </row>
    <row r="513" spans="1:12" x14ac:dyDescent="0.35">
      <c r="A513" t="s">
        <v>14142</v>
      </c>
      <c r="B513" t="s">
        <v>14143</v>
      </c>
      <c r="C513" t="s">
        <v>6</v>
      </c>
      <c r="D513" t="s">
        <v>14144</v>
      </c>
      <c r="E513">
        <v>7</v>
      </c>
      <c r="F513" t="s">
        <v>6</v>
      </c>
      <c r="G513" t="s">
        <v>14145</v>
      </c>
      <c r="H513" t="s">
        <v>14146</v>
      </c>
      <c r="I513">
        <v>2018</v>
      </c>
      <c r="J513" t="s">
        <v>6</v>
      </c>
      <c r="K513" t="s">
        <v>6</v>
      </c>
      <c r="L513" t="s">
        <v>6</v>
      </c>
    </row>
    <row r="514" spans="1:12" x14ac:dyDescent="0.35">
      <c r="A514" t="s">
        <v>14147</v>
      </c>
      <c r="B514" t="s">
        <v>14148</v>
      </c>
      <c r="C514" t="s">
        <v>6</v>
      </c>
      <c r="D514" t="s">
        <v>14149</v>
      </c>
      <c r="E514">
        <v>7</v>
      </c>
      <c r="F514" t="s">
        <v>6</v>
      </c>
      <c r="G514" t="s">
        <v>14150</v>
      </c>
      <c r="H514" t="s">
        <v>14151</v>
      </c>
      <c r="I514">
        <v>2015</v>
      </c>
      <c r="J514" t="s">
        <v>6</v>
      </c>
      <c r="K514" t="s">
        <v>6</v>
      </c>
      <c r="L514" t="s">
        <v>6</v>
      </c>
    </row>
    <row r="515" spans="1:12" x14ac:dyDescent="0.35">
      <c r="A515" t="s">
        <v>14152</v>
      </c>
      <c r="B515" t="s">
        <v>14153</v>
      </c>
      <c r="C515" t="s">
        <v>6</v>
      </c>
      <c r="D515" t="s">
        <v>14154</v>
      </c>
      <c r="E515">
        <v>7</v>
      </c>
      <c r="F515" t="s">
        <v>6</v>
      </c>
      <c r="G515" t="s">
        <v>14155</v>
      </c>
      <c r="H515" t="s">
        <v>14156</v>
      </c>
      <c r="I515">
        <v>2019</v>
      </c>
      <c r="J515" t="s">
        <v>6</v>
      </c>
      <c r="K515" t="s">
        <v>6</v>
      </c>
      <c r="L515" t="s">
        <v>6</v>
      </c>
    </row>
    <row r="516" spans="1:12" x14ac:dyDescent="0.35">
      <c r="A516" t="s">
        <v>14157</v>
      </c>
      <c r="B516" t="s">
        <v>14158</v>
      </c>
      <c r="C516" t="s">
        <v>6</v>
      </c>
      <c r="D516" t="s">
        <v>14159</v>
      </c>
      <c r="E516">
        <v>7</v>
      </c>
      <c r="F516" t="s">
        <v>6</v>
      </c>
      <c r="G516" t="s">
        <v>14160</v>
      </c>
      <c r="H516" t="s">
        <v>14161</v>
      </c>
      <c r="I516">
        <v>2010</v>
      </c>
      <c r="J516" t="s">
        <v>6</v>
      </c>
      <c r="K516" t="s">
        <v>6</v>
      </c>
      <c r="L516" t="s">
        <v>6</v>
      </c>
    </row>
    <row r="517" spans="1:12" x14ac:dyDescent="0.35">
      <c r="A517" t="s">
        <v>14162</v>
      </c>
      <c r="B517" t="s">
        <v>14163</v>
      </c>
      <c r="C517" t="s">
        <v>6</v>
      </c>
      <c r="D517" t="s">
        <v>14164</v>
      </c>
      <c r="E517">
        <v>7</v>
      </c>
      <c r="F517" t="s">
        <v>6</v>
      </c>
      <c r="G517" t="s">
        <v>14165</v>
      </c>
      <c r="H517" t="s">
        <v>14166</v>
      </c>
      <c r="I517">
        <v>2020</v>
      </c>
      <c r="J517" t="s">
        <v>6</v>
      </c>
      <c r="K517" t="s">
        <v>6</v>
      </c>
      <c r="L517" t="s">
        <v>6</v>
      </c>
    </row>
    <row r="518" spans="1:12" x14ac:dyDescent="0.35">
      <c r="A518" t="s">
        <v>14167</v>
      </c>
      <c r="B518" t="s">
        <v>14168</v>
      </c>
      <c r="C518" t="s">
        <v>6</v>
      </c>
      <c r="D518" t="s">
        <v>14169</v>
      </c>
      <c r="E518">
        <v>7</v>
      </c>
      <c r="F518" t="s">
        <v>6</v>
      </c>
      <c r="G518" t="s">
        <v>14170</v>
      </c>
      <c r="H518" t="s">
        <v>14171</v>
      </c>
      <c r="I518">
        <v>2012</v>
      </c>
      <c r="J518" t="s">
        <v>6</v>
      </c>
      <c r="K518" t="s">
        <v>6</v>
      </c>
      <c r="L518" t="s">
        <v>6</v>
      </c>
    </row>
    <row r="519" spans="1:12" x14ac:dyDescent="0.35">
      <c r="A519" t="s">
        <v>14172</v>
      </c>
      <c r="B519" t="s">
        <v>14173</v>
      </c>
      <c r="C519" t="s">
        <v>6</v>
      </c>
      <c r="D519" t="s">
        <v>14174</v>
      </c>
      <c r="E519">
        <v>7</v>
      </c>
      <c r="F519" t="s">
        <v>6</v>
      </c>
      <c r="G519" t="s">
        <v>14175</v>
      </c>
      <c r="H519" t="s">
        <v>14176</v>
      </c>
      <c r="I519">
        <v>2011</v>
      </c>
      <c r="J519" t="s">
        <v>6</v>
      </c>
      <c r="K519" t="s">
        <v>6</v>
      </c>
      <c r="L519" t="s">
        <v>6</v>
      </c>
    </row>
    <row r="520" spans="1:12" x14ac:dyDescent="0.35">
      <c r="A520" t="s">
        <v>14177</v>
      </c>
      <c r="B520" t="s">
        <v>14178</v>
      </c>
      <c r="C520" t="s">
        <v>6</v>
      </c>
      <c r="D520" t="s">
        <v>14179</v>
      </c>
      <c r="E520">
        <v>7</v>
      </c>
      <c r="F520" t="s">
        <v>6</v>
      </c>
      <c r="G520" t="s">
        <v>14180</v>
      </c>
      <c r="H520" t="s">
        <v>14181</v>
      </c>
      <c r="I520">
        <v>2010</v>
      </c>
      <c r="J520" t="s">
        <v>6</v>
      </c>
      <c r="K520" t="s">
        <v>6</v>
      </c>
      <c r="L520" t="s">
        <v>6</v>
      </c>
    </row>
    <row r="521" spans="1:12" x14ac:dyDescent="0.35">
      <c r="A521" t="s">
        <v>14182</v>
      </c>
      <c r="B521" t="s">
        <v>14183</v>
      </c>
      <c r="C521" t="s">
        <v>6</v>
      </c>
      <c r="D521" t="s">
        <v>14184</v>
      </c>
      <c r="E521">
        <v>7</v>
      </c>
      <c r="F521" t="s">
        <v>6</v>
      </c>
      <c r="G521" t="s">
        <v>14185</v>
      </c>
      <c r="H521" t="s">
        <v>14186</v>
      </c>
      <c r="I521">
        <v>2020</v>
      </c>
      <c r="J521" t="s">
        <v>6</v>
      </c>
      <c r="K521" t="s">
        <v>6</v>
      </c>
      <c r="L521" t="s">
        <v>6</v>
      </c>
    </row>
    <row r="522" spans="1:12" x14ac:dyDescent="0.35">
      <c r="A522" t="s">
        <v>14187</v>
      </c>
      <c r="B522" t="s">
        <v>14188</v>
      </c>
      <c r="C522" t="s">
        <v>6</v>
      </c>
      <c r="D522" t="s">
        <v>14189</v>
      </c>
      <c r="E522">
        <v>7</v>
      </c>
      <c r="F522" t="s">
        <v>6</v>
      </c>
      <c r="G522" t="s">
        <v>14190</v>
      </c>
      <c r="H522" t="s">
        <v>14191</v>
      </c>
      <c r="I522">
        <v>2014</v>
      </c>
      <c r="J522" t="s">
        <v>6</v>
      </c>
      <c r="K522" t="s">
        <v>6</v>
      </c>
      <c r="L522" t="s">
        <v>6</v>
      </c>
    </row>
    <row r="523" spans="1:12" x14ac:dyDescent="0.35">
      <c r="A523" t="s">
        <v>14192</v>
      </c>
      <c r="B523" t="s">
        <v>14193</v>
      </c>
      <c r="C523" t="s">
        <v>6</v>
      </c>
      <c r="D523" t="s">
        <v>14194</v>
      </c>
      <c r="E523">
        <v>7</v>
      </c>
      <c r="F523" t="s">
        <v>6</v>
      </c>
      <c r="G523" t="s">
        <v>14195</v>
      </c>
      <c r="H523" t="s">
        <v>14196</v>
      </c>
      <c r="I523">
        <v>2017</v>
      </c>
      <c r="J523" t="s">
        <v>6</v>
      </c>
      <c r="K523" t="s">
        <v>6</v>
      </c>
      <c r="L523" t="s">
        <v>6</v>
      </c>
    </row>
    <row r="524" spans="1:12" x14ac:dyDescent="0.35">
      <c r="A524" t="s">
        <v>14197</v>
      </c>
      <c r="B524" t="s">
        <v>14198</v>
      </c>
      <c r="C524" t="s">
        <v>6</v>
      </c>
      <c r="D524" t="s">
        <v>14199</v>
      </c>
      <c r="E524">
        <v>7</v>
      </c>
      <c r="F524" t="s">
        <v>6</v>
      </c>
      <c r="G524" t="s">
        <v>14200</v>
      </c>
      <c r="H524" t="s">
        <v>14201</v>
      </c>
      <c r="I524">
        <v>2015</v>
      </c>
      <c r="J524" t="s">
        <v>6</v>
      </c>
      <c r="K524" t="s">
        <v>6</v>
      </c>
      <c r="L524" t="s">
        <v>6</v>
      </c>
    </row>
    <row r="525" spans="1:12" x14ac:dyDescent="0.35">
      <c r="A525" t="s">
        <v>14202</v>
      </c>
      <c r="B525" t="s">
        <v>14203</v>
      </c>
      <c r="C525" t="s">
        <v>6</v>
      </c>
      <c r="D525" t="s">
        <v>14204</v>
      </c>
      <c r="E525">
        <v>7</v>
      </c>
      <c r="F525" t="s">
        <v>6</v>
      </c>
      <c r="G525" t="s">
        <v>13579</v>
      </c>
      <c r="H525" t="s">
        <v>13580</v>
      </c>
      <c r="I525">
        <v>2017</v>
      </c>
      <c r="J525" t="s">
        <v>6</v>
      </c>
      <c r="K525" t="s">
        <v>6</v>
      </c>
      <c r="L525" t="s">
        <v>6</v>
      </c>
    </row>
    <row r="526" spans="1:12" x14ac:dyDescent="0.35">
      <c r="A526" t="s">
        <v>14205</v>
      </c>
      <c r="B526" t="s">
        <v>14206</v>
      </c>
      <c r="C526" t="s">
        <v>6</v>
      </c>
      <c r="D526" t="s">
        <v>14207</v>
      </c>
      <c r="E526">
        <v>7</v>
      </c>
      <c r="F526" t="s">
        <v>6</v>
      </c>
      <c r="G526" t="s">
        <v>13808</v>
      </c>
      <c r="H526" t="s">
        <v>12213</v>
      </c>
      <c r="I526">
        <v>2018</v>
      </c>
      <c r="J526" t="s">
        <v>6</v>
      </c>
      <c r="K526" t="s">
        <v>6</v>
      </c>
      <c r="L526" t="s">
        <v>6</v>
      </c>
    </row>
    <row r="527" spans="1:12" x14ac:dyDescent="0.35">
      <c r="A527" t="s">
        <v>14208</v>
      </c>
      <c r="B527" t="s">
        <v>14209</v>
      </c>
      <c r="C527" t="s">
        <v>6</v>
      </c>
      <c r="D527" t="s">
        <v>14210</v>
      </c>
      <c r="E527">
        <v>7</v>
      </c>
      <c r="F527" t="s">
        <v>6</v>
      </c>
      <c r="G527" t="s">
        <v>12892</v>
      </c>
      <c r="H527" t="s">
        <v>12893</v>
      </c>
      <c r="I527">
        <v>2018</v>
      </c>
      <c r="J527" t="s">
        <v>6</v>
      </c>
      <c r="K527" t="s">
        <v>6</v>
      </c>
      <c r="L527" t="s">
        <v>6</v>
      </c>
    </row>
    <row r="528" spans="1:12" x14ac:dyDescent="0.35">
      <c r="A528" t="s">
        <v>14211</v>
      </c>
      <c r="B528" t="s">
        <v>14212</v>
      </c>
      <c r="C528" t="s">
        <v>6</v>
      </c>
      <c r="D528" t="s">
        <v>14213</v>
      </c>
      <c r="E528">
        <v>7</v>
      </c>
      <c r="F528" t="s">
        <v>6</v>
      </c>
      <c r="G528" t="s">
        <v>14214</v>
      </c>
      <c r="H528" t="s">
        <v>14215</v>
      </c>
      <c r="I528">
        <v>2017</v>
      </c>
      <c r="J528" t="s">
        <v>6</v>
      </c>
      <c r="K528" t="s">
        <v>6</v>
      </c>
      <c r="L528" t="s">
        <v>6</v>
      </c>
    </row>
    <row r="529" spans="1:12" x14ac:dyDescent="0.35">
      <c r="A529" t="s">
        <v>14216</v>
      </c>
      <c r="B529" t="s">
        <v>14217</v>
      </c>
      <c r="C529" t="s">
        <v>6</v>
      </c>
      <c r="D529" t="s">
        <v>14218</v>
      </c>
      <c r="E529">
        <v>7</v>
      </c>
      <c r="F529" t="s">
        <v>6</v>
      </c>
      <c r="G529" t="s">
        <v>12254</v>
      </c>
      <c r="H529" t="s">
        <v>12255</v>
      </c>
      <c r="I529">
        <v>2013</v>
      </c>
      <c r="J529" t="s">
        <v>6</v>
      </c>
      <c r="K529" t="s">
        <v>6</v>
      </c>
      <c r="L529" t="s">
        <v>6</v>
      </c>
    </row>
    <row r="530" spans="1:12" x14ac:dyDescent="0.35">
      <c r="A530" t="s">
        <v>14219</v>
      </c>
      <c r="B530" t="s">
        <v>14220</v>
      </c>
      <c r="C530" t="s">
        <v>6</v>
      </c>
      <c r="D530" t="s">
        <v>14221</v>
      </c>
      <c r="E530">
        <v>7</v>
      </c>
      <c r="F530" t="s">
        <v>6</v>
      </c>
      <c r="G530" t="s">
        <v>13512</v>
      </c>
      <c r="H530" t="s">
        <v>12933</v>
      </c>
      <c r="I530">
        <v>2021</v>
      </c>
      <c r="J530" t="s">
        <v>6</v>
      </c>
      <c r="K530" t="s">
        <v>6</v>
      </c>
      <c r="L530" t="s">
        <v>6</v>
      </c>
    </row>
    <row r="531" spans="1:12" x14ac:dyDescent="0.35">
      <c r="A531" t="s">
        <v>14222</v>
      </c>
      <c r="B531" t="s">
        <v>14223</v>
      </c>
      <c r="C531" t="s">
        <v>6</v>
      </c>
      <c r="D531" t="s">
        <v>13745</v>
      </c>
      <c r="E531">
        <v>7</v>
      </c>
      <c r="F531" t="s">
        <v>6</v>
      </c>
      <c r="G531" t="s">
        <v>14224</v>
      </c>
      <c r="H531" t="s">
        <v>14225</v>
      </c>
      <c r="I531">
        <v>2020</v>
      </c>
      <c r="J531" t="s">
        <v>6</v>
      </c>
      <c r="K531" t="s">
        <v>6</v>
      </c>
      <c r="L531" t="s">
        <v>6</v>
      </c>
    </row>
    <row r="532" spans="1:12" x14ac:dyDescent="0.35">
      <c r="A532" t="s">
        <v>14226</v>
      </c>
      <c r="B532" t="s">
        <v>14227</v>
      </c>
      <c r="C532" t="s">
        <v>6</v>
      </c>
      <c r="D532" t="s">
        <v>14228</v>
      </c>
      <c r="E532">
        <v>7</v>
      </c>
      <c r="F532" t="s">
        <v>6</v>
      </c>
      <c r="G532" t="s">
        <v>14229</v>
      </c>
      <c r="H532" t="s">
        <v>14230</v>
      </c>
      <c r="I532">
        <v>2017</v>
      </c>
      <c r="J532" t="s">
        <v>6</v>
      </c>
      <c r="K532" t="s">
        <v>6</v>
      </c>
      <c r="L532" t="s">
        <v>6</v>
      </c>
    </row>
    <row r="533" spans="1:12" x14ac:dyDescent="0.35">
      <c r="A533" t="s">
        <v>14231</v>
      </c>
      <c r="B533" t="s">
        <v>14232</v>
      </c>
      <c r="C533" t="s">
        <v>6</v>
      </c>
      <c r="D533" t="s">
        <v>14233</v>
      </c>
      <c r="E533">
        <v>7</v>
      </c>
      <c r="F533" t="s">
        <v>6</v>
      </c>
      <c r="G533" t="s">
        <v>14234</v>
      </c>
      <c r="H533" t="s">
        <v>14235</v>
      </c>
      <c r="I533">
        <v>2015</v>
      </c>
      <c r="J533" t="s">
        <v>6</v>
      </c>
      <c r="K533" t="s">
        <v>6</v>
      </c>
      <c r="L533" t="s">
        <v>6</v>
      </c>
    </row>
    <row r="534" spans="1:12" x14ac:dyDescent="0.35">
      <c r="A534" t="s">
        <v>14236</v>
      </c>
      <c r="B534" t="s">
        <v>14237</v>
      </c>
      <c r="C534" t="s">
        <v>6</v>
      </c>
      <c r="D534" t="s">
        <v>14238</v>
      </c>
      <c r="E534">
        <v>7</v>
      </c>
      <c r="F534" t="s">
        <v>6</v>
      </c>
      <c r="G534" t="s">
        <v>14239</v>
      </c>
      <c r="H534" t="s">
        <v>14240</v>
      </c>
      <c r="I534">
        <v>2020</v>
      </c>
      <c r="J534" t="s">
        <v>6</v>
      </c>
      <c r="K534" t="s">
        <v>6</v>
      </c>
      <c r="L534" t="s">
        <v>6</v>
      </c>
    </row>
    <row r="535" spans="1:12" x14ac:dyDescent="0.35">
      <c r="A535" t="s">
        <v>14241</v>
      </c>
      <c r="B535" t="s">
        <v>14242</v>
      </c>
      <c r="C535" t="s">
        <v>6</v>
      </c>
      <c r="D535" t="s">
        <v>14243</v>
      </c>
      <c r="E535">
        <v>7</v>
      </c>
      <c r="F535" t="s">
        <v>6</v>
      </c>
      <c r="G535" t="s">
        <v>12692</v>
      </c>
      <c r="H535" t="s">
        <v>12693</v>
      </c>
      <c r="I535">
        <v>2018</v>
      </c>
      <c r="J535" t="s">
        <v>6</v>
      </c>
      <c r="K535" t="s">
        <v>6</v>
      </c>
      <c r="L535" t="s">
        <v>6</v>
      </c>
    </row>
    <row r="536" spans="1:12" x14ac:dyDescent="0.35">
      <c r="A536" t="s">
        <v>14244</v>
      </c>
      <c r="B536" t="s">
        <v>14245</v>
      </c>
      <c r="C536" t="s">
        <v>6</v>
      </c>
      <c r="D536" t="s">
        <v>14246</v>
      </c>
      <c r="E536">
        <v>7</v>
      </c>
      <c r="F536" t="s">
        <v>6</v>
      </c>
      <c r="G536" t="s">
        <v>14247</v>
      </c>
      <c r="H536" t="s">
        <v>14248</v>
      </c>
      <c r="I536">
        <v>2016</v>
      </c>
      <c r="J536" t="s">
        <v>6</v>
      </c>
      <c r="K536" t="s">
        <v>6</v>
      </c>
      <c r="L536" t="s">
        <v>6</v>
      </c>
    </row>
    <row r="537" spans="1:12" x14ac:dyDescent="0.35">
      <c r="A537" t="s">
        <v>11258</v>
      </c>
      <c r="B537" t="s">
        <v>14249</v>
      </c>
      <c r="C537" t="s">
        <v>6</v>
      </c>
      <c r="D537" t="s">
        <v>14250</v>
      </c>
      <c r="E537">
        <v>7</v>
      </c>
      <c r="F537" t="s">
        <v>6</v>
      </c>
      <c r="G537" t="s">
        <v>144</v>
      </c>
      <c r="H537" t="s">
        <v>14251</v>
      </c>
      <c r="I537">
        <v>2015</v>
      </c>
      <c r="J537" t="s">
        <v>6</v>
      </c>
      <c r="K537" t="s">
        <v>6</v>
      </c>
      <c r="L537" t="s">
        <v>6</v>
      </c>
    </row>
    <row r="538" spans="1:12" x14ac:dyDescent="0.35">
      <c r="A538" t="s">
        <v>14252</v>
      </c>
      <c r="B538" t="s">
        <v>14253</v>
      </c>
      <c r="C538" t="s">
        <v>6</v>
      </c>
      <c r="D538" t="s">
        <v>13493</v>
      </c>
      <c r="E538">
        <v>7</v>
      </c>
      <c r="F538" t="s">
        <v>6</v>
      </c>
      <c r="G538" t="s">
        <v>12528</v>
      </c>
      <c r="H538" t="s">
        <v>12529</v>
      </c>
      <c r="I538">
        <v>2017</v>
      </c>
      <c r="J538" t="s">
        <v>6</v>
      </c>
      <c r="K538" t="s">
        <v>6</v>
      </c>
      <c r="L538" t="s">
        <v>6</v>
      </c>
    </row>
    <row r="539" spans="1:12" x14ac:dyDescent="0.35">
      <c r="A539" t="s">
        <v>14254</v>
      </c>
      <c r="B539" t="s">
        <v>14255</v>
      </c>
      <c r="C539" t="s">
        <v>6</v>
      </c>
      <c r="D539" t="s">
        <v>14256</v>
      </c>
      <c r="E539">
        <v>7</v>
      </c>
      <c r="F539" t="s">
        <v>6</v>
      </c>
      <c r="G539" t="s">
        <v>12988</v>
      </c>
      <c r="H539" t="s">
        <v>14257</v>
      </c>
      <c r="I539">
        <v>2017</v>
      </c>
      <c r="J539" t="s">
        <v>6</v>
      </c>
      <c r="K539" t="s">
        <v>6</v>
      </c>
      <c r="L539" t="s">
        <v>6</v>
      </c>
    </row>
    <row r="540" spans="1:12" x14ac:dyDescent="0.35">
      <c r="A540" t="s">
        <v>14258</v>
      </c>
      <c r="B540" t="s">
        <v>14259</v>
      </c>
      <c r="C540" t="s">
        <v>6</v>
      </c>
      <c r="D540" t="s">
        <v>14260</v>
      </c>
      <c r="E540">
        <v>7</v>
      </c>
      <c r="F540" t="s">
        <v>6</v>
      </c>
      <c r="G540" t="s">
        <v>1386</v>
      </c>
      <c r="H540" t="s">
        <v>14261</v>
      </c>
      <c r="I540">
        <v>2020</v>
      </c>
      <c r="J540" t="s">
        <v>6</v>
      </c>
      <c r="K540" t="s">
        <v>6</v>
      </c>
      <c r="L540" t="s">
        <v>6</v>
      </c>
    </row>
    <row r="541" spans="1:12" x14ac:dyDescent="0.35">
      <c r="A541" t="s">
        <v>14262</v>
      </c>
      <c r="B541" t="s">
        <v>14263</v>
      </c>
      <c r="C541" t="s">
        <v>6</v>
      </c>
      <c r="D541" t="s">
        <v>14264</v>
      </c>
      <c r="E541">
        <v>7</v>
      </c>
      <c r="F541" t="s">
        <v>6</v>
      </c>
      <c r="G541" t="s">
        <v>14265</v>
      </c>
      <c r="H541" t="s">
        <v>14266</v>
      </c>
      <c r="I541">
        <v>2016</v>
      </c>
      <c r="J541" t="s">
        <v>6</v>
      </c>
      <c r="K541" t="s">
        <v>6</v>
      </c>
      <c r="L541" t="s">
        <v>6</v>
      </c>
    </row>
    <row r="542" spans="1:12" x14ac:dyDescent="0.35">
      <c r="A542" t="s">
        <v>14267</v>
      </c>
      <c r="B542" t="s">
        <v>14268</v>
      </c>
      <c r="C542" t="s">
        <v>6</v>
      </c>
      <c r="D542" t="s">
        <v>14269</v>
      </c>
      <c r="E542">
        <v>7</v>
      </c>
      <c r="F542" t="s">
        <v>6</v>
      </c>
      <c r="G542" t="s">
        <v>14270</v>
      </c>
      <c r="H542" t="s">
        <v>14271</v>
      </c>
      <c r="I542">
        <v>2017</v>
      </c>
      <c r="J542" t="s">
        <v>6</v>
      </c>
      <c r="K542" t="s">
        <v>6</v>
      </c>
      <c r="L542" t="s">
        <v>6</v>
      </c>
    </row>
    <row r="543" spans="1:12" x14ac:dyDescent="0.35">
      <c r="A543" t="s">
        <v>14272</v>
      </c>
      <c r="B543" t="s">
        <v>14273</v>
      </c>
      <c r="C543" t="s">
        <v>6</v>
      </c>
      <c r="D543" t="s">
        <v>14274</v>
      </c>
      <c r="E543">
        <v>7</v>
      </c>
      <c r="F543" t="s">
        <v>6</v>
      </c>
      <c r="G543" t="s">
        <v>14275</v>
      </c>
      <c r="H543" t="s">
        <v>14276</v>
      </c>
      <c r="I543">
        <v>2018</v>
      </c>
      <c r="J543" t="s">
        <v>6</v>
      </c>
      <c r="K543" t="s">
        <v>6</v>
      </c>
      <c r="L543" t="s">
        <v>6</v>
      </c>
    </row>
    <row r="544" spans="1:12" x14ac:dyDescent="0.35">
      <c r="A544" t="s">
        <v>14277</v>
      </c>
      <c r="B544" t="s">
        <v>14278</v>
      </c>
      <c r="C544" t="s">
        <v>6</v>
      </c>
      <c r="D544" t="s">
        <v>14279</v>
      </c>
      <c r="E544">
        <v>7</v>
      </c>
      <c r="F544" t="s">
        <v>6</v>
      </c>
      <c r="G544" t="s">
        <v>14280</v>
      </c>
      <c r="H544" t="s">
        <v>14281</v>
      </c>
      <c r="I544">
        <v>2021</v>
      </c>
      <c r="J544" t="s">
        <v>6</v>
      </c>
      <c r="K544" t="s">
        <v>6</v>
      </c>
      <c r="L544" t="s">
        <v>6</v>
      </c>
    </row>
    <row r="545" spans="1:12" x14ac:dyDescent="0.35">
      <c r="A545" t="s">
        <v>14282</v>
      </c>
      <c r="B545" t="s">
        <v>14283</v>
      </c>
      <c r="C545" t="s">
        <v>6</v>
      </c>
      <c r="D545" t="s">
        <v>14284</v>
      </c>
      <c r="E545">
        <v>7</v>
      </c>
      <c r="F545" t="s">
        <v>6</v>
      </c>
      <c r="G545" t="s">
        <v>14285</v>
      </c>
      <c r="H545" t="s">
        <v>14286</v>
      </c>
      <c r="I545">
        <v>2014</v>
      </c>
      <c r="J545" t="s">
        <v>6</v>
      </c>
      <c r="K545" t="s">
        <v>6</v>
      </c>
      <c r="L545" t="s">
        <v>6</v>
      </c>
    </row>
    <row r="546" spans="1:12" x14ac:dyDescent="0.35">
      <c r="A546" t="s">
        <v>14287</v>
      </c>
      <c r="B546" t="s">
        <v>14288</v>
      </c>
      <c r="C546" t="s">
        <v>6</v>
      </c>
      <c r="D546" t="s">
        <v>14289</v>
      </c>
      <c r="E546">
        <v>7</v>
      </c>
      <c r="F546" t="s">
        <v>6</v>
      </c>
      <c r="G546" t="s">
        <v>14290</v>
      </c>
      <c r="H546" t="s">
        <v>14291</v>
      </c>
      <c r="I546">
        <v>2019</v>
      </c>
      <c r="J546" t="s">
        <v>6</v>
      </c>
      <c r="K546" t="s">
        <v>6</v>
      </c>
      <c r="L546" t="s">
        <v>6</v>
      </c>
    </row>
    <row r="547" spans="1:12" x14ac:dyDescent="0.35">
      <c r="A547" t="s">
        <v>14292</v>
      </c>
      <c r="B547" t="s">
        <v>14293</v>
      </c>
      <c r="C547" t="s">
        <v>6</v>
      </c>
      <c r="D547" t="s">
        <v>14294</v>
      </c>
      <c r="E547">
        <v>7</v>
      </c>
      <c r="F547" t="s">
        <v>6</v>
      </c>
      <c r="G547" t="s">
        <v>14295</v>
      </c>
      <c r="H547" t="s">
        <v>14296</v>
      </c>
      <c r="I547">
        <v>2014</v>
      </c>
      <c r="J547" t="s">
        <v>6</v>
      </c>
      <c r="K547" t="s">
        <v>6</v>
      </c>
      <c r="L547" t="s">
        <v>6</v>
      </c>
    </row>
    <row r="548" spans="1:12" x14ac:dyDescent="0.35">
      <c r="A548" t="s">
        <v>14297</v>
      </c>
      <c r="B548" t="s">
        <v>14298</v>
      </c>
      <c r="C548" t="s">
        <v>6</v>
      </c>
      <c r="D548" t="s">
        <v>14299</v>
      </c>
      <c r="E548">
        <v>7</v>
      </c>
      <c r="F548" t="s">
        <v>6</v>
      </c>
      <c r="G548" t="s">
        <v>14300</v>
      </c>
      <c r="H548" t="s">
        <v>14301</v>
      </c>
      <c r="I548">
        <v>2018</v>
      </c>
      <c r="J548" t="s">
        <v>6</v>
      </c>
      <c r="K548" t="s">
        <v>6</v>
      </c>
      <c r="L548" t="s">
        <v>6</v>
      </c>
    </row>
    <row r="549" spans="1:12" x14ac:dyDescent="0.35">
      <c r="A549" t="s">
        <v>14302</v>
      </c>
      <c r="B549" t="s">
        <v>14303</v>
      </c>
      <c r="C549" t="s">
        <v>6</v>
      </c>
      <c r="D549" t="s">
        <v>14304</v>
      </c>
      <c r="E549">
        <v>7</v>
      </c>
      <c r="F549" t="s">
        <v>6</v>
      </c>
      <c r="G549" t="s">
        <v>14305</v>
      </c>
      <c r="H549" t="s">
        <v>14306</v>
      </c>
      <c r="I549">
        <v>2013</v>
      </c>
      <c r="J549" t="s">
        <v>6</v>
      </c>
      <c r="K549" t="s">
        <v>6</v>
      </c>
      <c r="L549" t="s">
        <v>6</v>
      </c>
    </row>
    <row r="550" spans="1:12" x14ac:dyDescent="0.35">
      <c r="A550" t="s">
        <v>14307</v>
      </c>
      <c r="B550" t="s">
        <v>14308</v>
      </c>
      <c r="C550" t="s">
        <v>6</v>
      </c>
      <c r="D550" t="s">
        <v>14309</v>
      </c>
      <c r="E550">
        <v>7</v>
      </c>
      <c r="F550" t="s">
        <v>6</v>
      </c>
      <c r="G550" t="s">
        <v>14310</v>
      </c>
      <c r="H550" t="s">
        <v>14311</v>
      </c>
      <c r="I550">
        <v>2019</v>
      </c>
      <c r="J550" t="s">
        <v>6</v>
      </c>
      <c r="K550" t="s">
        <v>6</v>
      </c>
      <c r="L550" t="s">
        <v>6</v>
      </c>
    </row>
    <row r="551" spans="1:12" x14ac:dyDescent="0.35">
      <c r="A551" t="s">
        <v>14312</v>
      </c>
      <c r="B551" t="s">
        <v>14313</v>
      </c>
      <c r="C551" t="s">
        <v>6</v>
      </c>
      <c r="D551" t="s">
        <v>14314</v>
      </c>
      <c r="E551">
        <v>7</v>
      </c>
      <c r="F551" t="s">
        <v>6</v>
      </c>
      <c r="G551" t="s">
        <v>14315</v>
      </c>
      <c r="H551" t="s">
        <v>14316</v>
      </c>
      <c r="I551">
        <v>2012</v>
      </c>
      <c r="J551" t="s">
        <v>6</v>
      </c>
      <c r="K551" t="s">
        <v>6</v>
      </c>
      <c r="L551" t="s">
        <v>6</v>
      </c>
    </row>
    <row r="552" spans="1:12" x14ac:dyDescent="0.35">
      <c r="A552" t="s">
        <v>14317</v>
      </c>
      <c r="B552" t="s">
        <v>14318</v>
      </c>
      <c r="C552" t="s">
        <v>6</v>
      </c>
      <c r="D552" t="s">
        <v>14319</v>
      </c>
      <c r="E552">
        <v>7</v>
      </c>
      <c r="F552" t="s">
        <v>6</v>
      </c>
      <c r="G552" t="s">
        <v>12092</v>
      </c>
      <c r="H552" t="s">
        <v>12093</v>
      </c>
      <c r="I552">
        <v>2016</v>
      </c>
      <c r="J552" t="s">
        <v>6</v>
      </c>
      <c r="K552" t="s">
        <v>6</v>
      </c>
      <c r="L552" t="s">
        <v>6</v>
      </c>
    </row>
    <row r="553" spans="1:12" x14ac:dyDescent="0.35">
      <c r="A553" t="s">
        <v>14320</v>
      </c>
      <c r="B553" t="s">
        <v>14321</v>
      </c>
      <c r="C553" t="s">
        <v>6</v>
      </c>
      <c r="D553" t="s">
        <v>14322</v>
      </c>
      <c r="E553">
        <v>7</v>
      </c>
      <c r="F553" t="s">
        <v>6</v>
      </c>
      <c r="G553" t="s">
        <v>13983</v>
      </c>
      <c r="H553" t="s">
        <v>14323</v>
      </c>
      <c r="I553">
        <v>2017</v>
      </c>
      <c r="J553" t="s">
        <v>6</v>
      </c>
      <c r="K553" t="s">
        <v>6</v>
      </c>
      <c r="L553" t="s">
        <v>6</v>
      </c>
    </row>
    <row r="554" spans="1:12" x14ac:dyDescent="0.35">
      <c r="A554" t="s">
        <v>14324</v>
      </c>
      <c r="B554" t="s">
        <v>14325</v>
      </c>
      <c r="C554" t="s">
        <v>6</v>
      </c>
      <c r="D554" t="s">
        <v>14326</v>
      </c>
      <c r="E554">
        <v>7</v>
      </c>
      <c r="F554" t="s">
        <v>6</v>
      </c>
      <c r="G554" t="s">
        <v>13959</v>
      </c>
      <c r="H554" t="s">
        <v>14327</v>
      </c>
      <c r="I554">
        <v>2018</v>
      </c>
      <c r="J554" t="s">
        <v>6</v>
      </c>
      <c r="K554" t="s">
        <v>6</v>
      </c>
      <c r="L554" t="s">
        <v>6</v>
      </c>
    </row>
    <row r="555" spans="1:12" x14ac:dyDescent="0.35">
      <c r="A555" t="s">
        <v>14328</v>
      </c>
      <c r="B555" t="s">
        <v>14329</v>
      </c>
      <c r="C555" t="s">
        <v>6</v>
      </c>
      <c r="D555" t="s">
        <v>14330</v>
      </c>
      <c r="E555">
        <v>7</v>
      </c>
      <c r="F555" t="s">
        <v>6</v>
      </c>
      <c r="G555" t="s">
        <v>5409</v>
      </c>
      <c r="H555" t="s">
        <v>14331</v>
      </c>
      <c r="I555">
        <v>2011</v>
      </c>
      <c r="J555" t="s">
        <v>6</v>
      </c>
      <c r="K555" t="s">
        <v>6</v>
      </c>
      <c r="L555" t="s">
        <v>6</v>
      </c>
    </row>
    <row r="556" spans="1:12" x14ac:dyDescent="0.35">
      <c r="A556" t="s">
        <v>14332</v>
      </c>
      <c r="B556" t="s">
        <v>14333</v>
      </c>
      <c r="C556" t="s">
        <v>6</v>
      </c>
      <c r="D556" t="s">
        <v>14334</v>
      </c>
      <c r="E556">
        <v>7</v>
      </c>
      <c r="F556" t="s">
        <v>6</v>
      </c>
      <c r="G556" t="s">
        <v>14335</v>
      </c>
      <c r="H556" t="s">
        <v>14336</v>
      </c>
      <c r="I556">
        <v>2016</v>
      </c>
      <c r="J556" t="s">
        <v>6</v>
      </c>
      <c r="K556" t="s">
        <v>6</v>
      </c>
      <c r="L556" t="s">
        <v>6</v>
      </c>
    </row>
    <row r="557" spans="1:12" x14ac:dyDescent="0.35">
      <c r="A557" t="s">
        <v>14337</v>
      </c>
      <c r="B557" t="s">
        <v>14338</v>
      </c>
      <c r="C557" t="s">
        <v>6</v>
      </c>
      <c r="D557" t="s">
        <v>14339</v>
      </c>
      <c r="E557">
        <v>7</v>
      </c>
      <c r="F557" t="s">
        <v>6</v>
      </c>
      <c r="G557" t="s">
        <v>14340</v>
      </c>
      <c r="H557" t="s">
        <v>14341</v>
      </c>
      <c r="I557">
        <v>2016</v>
      </c>
      <c r="J557" t="s">
        <v>6</v>
      </c>
      <c r="K557" t="s">
        <v>6</v>
      </c>
      <c r="L557" t="s">
        <v>6</v>
      </c>
    </row>
    <row r="558" spans="1:12" x14ac:dyDescent="0.35">
      <c r="A558" t="s">
        <v>14342</v>
      </c>
      <c r="B558" t="s">
        <v>14343</v>
      </c>
      <c r="C558" t="s">
        <v>6</v>
      </c>
      <c r="D558" t="s">
        <v>14344</v>
      </c>
      <c r="E558">
        <v>7</v>
      </c>
      <c r="F558" t="s">
        <v>6</v>
      </c>
      <c r="G558" t="s">
        <v>14345</v>
      </c>
      <c r="H558" t="s">
        <v>14346</v>
      </c>
      <c r="I558">
        <v>2016</v>
      </c>
      <c r="J558" t="s">
        <v>6</v>
      </c>
      <c r="K558" t="s">
        <v>6</v>
      </c>
      <c r="L558" t="s">
        <v>6</v>
      </c>
    </row>
    <row r="559" spans="1:12" x14ac:dyDescent="0.35">
      <c r="A559" t="s">
        <v>14347</v>
      </c>
      <c r="B559" t="s">
        <v>14348</v>
      </c>
      <c r="C559" t="s">
        <v>6</v>
      </c>
      <c r="D559" t="s">
        <v>14349</v>
      </c>
      <c r="E559">
        <v>7</v>
      </c>
      <c r="F559" t="s">
        <v>6</v>
      </c>
      <c r="G559" t="s">
        <v>13983</v>
      </c>
      <c r="H559" t="s">
        <v>14350</v>
      </c>
      <c r="I559">
        <v>2019</v>
      </c>
      <c r="J559" t="s">
        <v>6</v>
      </c>
      <c r="K559" t="s">
        <v>6</v>
      </c>
      <c r="L559" t="s">
        <v>6</v>
      </c>
    </row>
    <row r="560" spans="1:12" x14ac:dyDescent="0.35">
      <c r="A560" t="s">
        <v>14351</v>
      </c>
      <c r="B560" t="s">
        <v>14352</v>
      </c>
      <c r="C560" t="s">
        <v>6</v>
      </c>
      <c r="D560" t="s">
        <v>14353</v>
      </c>
      <c r="E560">
        <v>7</v>
      </c>
      <c r="F560" t="s">
        <v>6</v>
      </c>
      <c r="G560" t="s">
        <v>14354</v>
      </c>
      <c r="H560" t="s">
        <v>14355</v>
      </c>
      <c r="I560">
        <v>2016</v>
      </c>
      <c r="J560" t="s">
        <v>6</v>
      </c>
      <c r="K560" t="s">
        <v>6</v>
      </c>
      <c r="L560" t="s">
        <v>6</v>
      </c>
    </row>
    <row r="561" spans="1:12" x14ac:dyDescent="0.35">
      <c r="A561" t="s">
        <v>14356</v>
      </c>
      <c r="B561" t="s">
        <v>14357</v>
      </c>
      <c r="C561" t="s">
        <v>6</v>
      </c>
      <c r="D561" t="s">
        <v>14358</v>
      </c>
      <c r="E561">
        <v>7</v>
      </c>
      <c r="F561" t="s">
        <v>6</v>
      </c>
      <c r="G561" t="s">
        <v>14359</v>
      </c>
      <c r="H561" t="s">
        <v>14360</v>
      </c>
      <c r="I561">
        <v>2018</v>
      </c>
      <c r="J561" t="s">
        <v>6</v>
      </c>
      <c r="K561" t="s">
        <v>6</v>
      </c>
      <c r="L561" t="s">
        <v>6</v>
      </c>
    </row>
    <row r="562" spans="1:12" x14ac:dyDescent="0.35">
      <c r="A562" t="s">
        <v>14361</v>
      </c>
      <c r="B562" t="s">
        <v>14362</v>
      </c>
      <c r="C562" t="s">
        <v>6</v>
      </c>
      <c r="D562" t="s">
        <v>14363</v>
      </c>
      <c r="E562">
        <v>7</v>
      </c>
      <c r="F562" t="s">
        <v>6</v>
      </c>
      <c r="G562" t="s">
        <v>14364</v>
      </c>
      <c r="H562" t="s">
        <v>14365</v>
      </c>
      <c r="I562">
        <v>2012</v>
      </c>
      <c r="J562" t="s">
        <v>6</v>
      </c>
      <c r="K562" t="s">
        <v>6</v>
      </c>
      <c r="L562" t="s">
        <v>6</v>
      </c>
    </row>
    <row r="563" spans="1:12" x14ac:dyDescent="0.35">
      <c r="A563" t="s">
        <v>14366</v>
      </c>
      <c r="B563" t="s">
        <v>14367</v>
      </c>
      <c r="C563" t="s">
        <v>6</v>
      </c>
      <c r="D563" t="s">
        <v>14368</v>
      </c>
      <c r="E563">
        <v>7</v>
      </c>
      <c r="F563" t="s">
        <v>6</v>
      </c>
      <c r="G563" t="s">
        <v>14369</v>
      </c>
      <c r="H563" t="s">
        <v>14370</v>
      </c>
      <c r="I563">
        <v>2020</v>
      </c>
      <c r="J563" t="s">
        <v>6</v>
      </c>
      <c r="K563" t="s">
        <v>6</v>
      </c>
      <c r="L563" t="s">
        <v>6</v>
      </c>
    </row>
    <row r="564" spans="1:12" x14ac:dyDescent="0.35">
      <c r="A564" t="s">
        <v>14371</v>
      </c>
      <c r="B564" t="s">
        <v>14372</v>
      </c>
      <c r="C564" t="s">
        <v>6</v>
      </c>
      <c r="D564" t="s">
        <v>14373</v>
      </c>
      <c r="E564">
        <v>7</v>
      </c>
      <c r="F564" t="s">
        <v>6</v>
      </c>
      <c r="G564" t="s">
        <v>14374</v>
      </c>
      <c r="H564" t="s">
        <v>14375</v>
      </c>
      <c r="I564">
        <v>2012</v>
      </c>
      <c r="J564" t="s">
        <v>6</v>
      </c>
      <c r="K564" t="s">
        <v>6</v>
      </c>
      <c r="L564" t="s">
        <v>6</v>
      </c>
    </row>
    <row r="565" spans="1:12" x14ac:dyDescent="0.35">
      <c r="A565" t="s">
        <v>14376</v>
      </c>
      <c r="B565" t="s">
        <v>14377</v>
      </c>
      <c r="C565" t="s">
        <v>6</v>
      </c>
      <c r="D565" t="s">
        <v>14378</v>
      </c>
      <c r="E565">
        <v>7</v>
      </c>
      <c r="F565" t="s">
        <v>6</v>
      </c>
      <c r="G565" t="s">
        <v>14379</v>
      </c>
      <c r="H565" t="s">
        <v>14380</v>
      </c>
      <c r="I565">
        <v>2013</v>
      </c>
      <c r="J565" t="s">
        <v>6</v>
      </c>
      <c r="K565" t="s">
        <v>6</v>
      </c>
      <c r="L565" t="s">
        <v>6</v>
      </c>
    </row>
    <row r="566" spans="1:12" x14ac:dyDescent="0.35">
      <c r="A566" t="s">
        <v>14381</v>
      </c>
      <c r="B566" t="s">
        <v>14382</v>
      </c>
      <c r="C566" t="s">
        <v>6</v>
      </c>
      <c r="D566" t="s">
        <v>14383</v>
      </c>
      <c r="E566">
        <v>7</v>
      </c>
      <c r="F566" t="s">
        <v>6</v>
      </c>
      <c r="G566" t="s">
        <v>14384</v>
      </c>
      <c r="H566" t="s">
        <v>14385</v>
      </c>
      <c r="I566">
        <v>2017</v>
      </c>
      <c r="J566" t="s">
        <v>6</v>
      </c>
      <c r="K566" t="s">
        <v>6</v>
      </c>
      <c r="L566" t="s">
        <v>6</v>
      </c>
    </row>
    <row r="567" spans="1:12" x14ac:dyDescent="0.35">
      <c r="A567" t="s">
        <v>14386</v>
      </c>
      <c r="B567" t="s">
        <v>14387</v>
      </c>
      <c r="C567" t="s">
        <v>6</v>
      </c>
      <c r="D567" t="s">
        <v>14388</v>
      </c>
      <c r="E567">
        <v>7</v>
      </c>
      <c r="F567" t="s">
        <v>6</v>
      </c>
      <c r="G567" t="s">
        <v>14389</v>
      </c>
      <c r="H567" t="s">
        <v>14390</v>
      </c>
      <c r="I567">
        <v>2020</v>
      </c>
      <c r="J567" t="s">
        <v>6</v>
      </c>
      <c r="K567" t="s">
        <v>6</v>
      </c>
      <c r="L567" t="s">
        <v>6</v>
      </c>
    </row>
    <row r="568" spans="1:12" x14ac:dyDescent="0.35">
      <c r="A568" t="s">
        <v>14391</v>
      </c>
      <c r="B568" t="s">
        <v>14392</v>
      </c>
      <c r="C568" t="s">
        <v>6</v>
      </c>
      <c r="D568" t="s">
        <v>14393</v>
      </c>
      <c r="E568">
        <v>7</v>
      </c>
      <c r="F568" t="s">
        <v>6</v>
      </c>
      <c r="G568" t="s">
        <v>14394</v>
      </c>
      <c r="H568" t="s">
        <v>11973</v>
      </c>
      <c r="I568">
        <v>2014</v>
      </c>
      <c r="J568" t="s">
        <v>6</v>
      </c>
      <c r="K568" t="s">
        <v>6</v>
      </c>
      <c r="L568" t="s">
        <v>6</v>
      </c>
    </row>
    <row r="569" spans="1:12" x14ac:dyDescent="0.35">
      <c r="A569" t="s">
        <v>14395</v>
      </c>
      <c r="B569" t="s">
        <v>14396</v>
      </c>
      <c r="C569" t="s">
        <v>6</v>
      </c>
      <c r="D569" t="s">
        <v>14397</v>
      </c>
      <c r="E569">
        <v>7</v>
      </c>
      <c r="F569" t="s">
        <v>6</v>
      </c>
      <c r="G569" t="s">
        <v>14398</v>
      </c>
      <c r="H569" t="s">
        <v>14399</v>
      </c>
      <c r="I569">
        <v>2014</v>
      </c>
      <c r="J569" t="s">
        <v>6</v>
      </c>
      <c r="K569" t="s">
        <v>6</v>
      </c>
      <c r="L569" t="s">
        <v>6</v>
      </c>
    </row>
    <row r="570" spans="1:12" x14ac:dyDescent="0.35">
      <c r="A570" t="s">
        <v>3733</v>
      </c>
      <c r="B570" t="s">
        <v>14400</v>
      </c>
      <c r="C570" t="s">
        <v>6</v>
      </c>
      <c r="D570" t="s">
        <v>14401</v>
      </c>
      <c r="E570">
        <v>7</v>
      </c>
      <c r="F570" t="s">
        <v>6</v>
      </c>
      <c r="G570" t="s">
        <v>14402</v>
      </c>
      <c r="H570" t="s">
        <v>14403</v>
      </c>
      <c r="I570">
        <v>2019</v>
      </c>
      <c r="J570" t="s">
        <v>6</v>
      </c>
      <c r="K570" t="s">
        <v>6</v>
      </c>
      <c r="L570" t="s">
        <v>6</v>
      </c>
    </row>
    <row r="571" spans="1:12" x14ac:dyDescent="0.35">
      <c r="A571" t="s">
        <v>14404</v>
      </c>
      <c r="B571" t="s">
        <v>14405</v>
      </c>
      <c r="C571" t="s">
        <v>6</v>
      </c>
      <c r="D571" t="s">
        <v>14406</v>
      </c>
      <c r="E571">
        <v>7</v>
      </c>
      <c r="F571" t="s">
        <v>6</v>
      </c>
      <c r="G571" t="s">
        <v>14407</v>
      </c>
      <c r="H571" t="s">
        <v>14408</v>
      </c>
      <c r="I571">
        <v>2014</v>
      </c>
      <c r="J571" t="s">
        <v>6</v>
      </c>
      <c r="K571" t="s">
        <v>6</v>
      </c>
      <c r="L571" t="s">
        <v>6</v>
      </c>
    </row>
    <row r="572" spans="1:12" x14ac:dyDescent="0.35">
      <c r="A572" t="s">
        <v>1273</v>
      </c>
      <c r="B572" t="s">
        <v>14409</v>
      </c>
      <c r="C572" t="s">
        <v>6</v>
      </c>
      <c r="D572" t="s">
        <v>14410</v>
      </c>
      <c r="E572">
        <v>7</v>
      </c>
      <c r="F572" t="s">
        <v>6</v>
      </c>
      <c r="G572" t="s">
        <v>14411</v>
      </c>
      <c r="H572" t="s">
        <v>14412</v>
      </c>
      <c r="I572">
        <v>2016</v>
      </c>
      <c r="J572" t="s">
        <v>6</v>
      </c>
      <c r="K572" t="s">
        <v>6</v>
      </c>
      <c r="L572" t="s">
        <v>6</v>
      </c>
    </row>
    <row r="573" spans="1:12" x14ac:dyDescent="0.35">
      <c r="A573" t="s">
        <v>14413</v>
      </c>
      <c r="B573" t="s">
        <v>14414</v>
      </c>
      <c r="C573" t="s">
        <v>6</v>
      </c>
      <c r="D573" t="s">
        <v>14415</v>
      </c>
      <c r="E573">
        <v>7</v>
      </c>
      <c r="F573" t="s">
        <v>6</v>
      </c>
      <c r="G573" t="s">
        <v>14416</v>
      </c>
      <c r="H573" t="s">
        <v>14417</v>
      </c>
      <c r="I573">
        <v>2019</v>
      </c>
      <c r="J573" t="s">
        <v>6</v>
      </c>
      <c r="K573" t="s">
        <v>6</v>
      </c>
      <c r="L573" t="s">
        <v>6</v>
      </c>
    </row>
    <row r="574" spans="1:12" x14ac:dyDescent="0.35">
      <c r="A574" t="s">
        <v>14418</v>
      </c>
      <c r="B574" t="s">
        <v>14419</v>
      </c>
      <c r="C574" t="s">
        <v>6</v>
      </c>
      <c r="D574" t="s">
        <v>14420</v>
      </c>
      <c r="E574">
        <v>7</v>
      </c>
      <c r="F574" t="s">
        <v>6</v>
      </c>
      <c r="G574" t="s">
        <v>12043</v>
      </c>
      <c r="H574" t="s">
        <v>14421</v>
      </c>
      <c r="I574">
        <v>2013</v>
      </c>
      <c r="J574" t="s">
        <v>6</v>
      </c>
      <c r="K574" t="s">
        <v>6</v>
      </c>
      <c r="L574" t="s">
        <v>6</v>
      </c>
    </row>
    <row r="575" spans="1:12" x14ac:dyDescent="0.35">
      <c r="A575" t="s">
        <v>14422</v>
      </c>
      <c r="B575" t="s">
        <v>14423</v>
      </c>
      <c r="C575" t="s">
        <v>6</v>
      </c>
      <c r="D575" t="s">
        <v>14424</v>
      </c>
      <c r="E575">
        <v>7</v>
      </c>
      <c r="F575" t="s">
        <v>6</v>
      </c>
      <c r="G575" t="s">
        <v>14425</v>
      </c>
      <c r="H575" t="s">
        <v>14426</v>
      </c>
      <c r="I575">
        <v>2019</v>
      </c>
      <c r="J575" t="s">
        <v>6</v>
      </c>
      <c r="K575" t="s">
        <v>6</v>
      </c>
      <c r="L575" t="s">
        <v>6</v>
      </c>
    </row>
    <row r="576" spans="1:12" x14ac:dyDescent="0.35">
      <c r="A576" t="s">
        <v>14427</v>
      </c>
      <c r="B576" t="s">
        <v>14428</v>
      </c>
      <c r="C576" t="s">
        <v>6</v>
      </c>
      <c r="D576" t="s">
        <v>14429</v>
      </c>
      <c r="E576">
        <v>7</v>
      </c>
      <c r="F576" t="s">
        <v>6</v>
      </c>
      <c r="G576" t="s">
        <v>14430</v>
      </c>
      <c r="H576" t="s">
        <v>14431</v>
      </c>
      <c r="I576">
        <v>2021</v>
      </c>
      <c r="J576" t="s">
        <v>6</v>
      </c>
      <c r="K576" t="s">
        <v>6</v>
      </c>
      <c r="L576" t="s">
        <v>6</v>
      </c>
    </row>
    <row r="577" spans="1:12" x14ac:dyDescent="0.35">
      <c r="A577" t="s">
        <v>14432</v>
      </c>
      <c r="B577" t="s">
        <v>14433</v>
      </c>
      <c r="C577" t="s">
        <v>6</v>
      </c>
      <c r="D577" t="s">
        <v>14434</v>
      </c>
      <c r="E577">
        <v>7</v>
      </c>
      <c r="F577" t="s">
        <v>6</v>
      </c>
      <c r="G577" t="s">
        <v>14435</v>
      </c>
      <c r="H577" t="s">
        <v>12278</v>
      </c>
      <c r="I577">
        <v>2019</v>
      </c>
      <c r="J577" t="s">
        <v>6</v>
      </c>
      <c r="K577" t="s">
        <v>6</v>
      </c>
      <c r="L577" t="s">
        <v>6</v>
      </c>
    </row>
    <row r="578" spans="1:12" x14ac:dyDescent="0.35">
      <c r="A578" t="s">
        <v>14436</v>
      </c>
      <c r="B578" t="s">
        <v>14437</v>
      </c>
      <c r="C578" t="s">
        <v>6</v>
      </c>
      <c r="D578" t="s">
        <v>14438</v>
      </c>
      <c r="E578">
        <v>7</v>
      </c>
      <c r="F578" t="s">
        <v>6</v>
      </c>
      <c r="G578" t="s">
        <v>4307</v>
      </c>
      <c r="H578" t="s">
        <v>14439</v>
      </c>
      <c r="I578">
        <v>2016</v>
      </c>
      <c r="J578" t="s">
        <v>6</v>
      </c>
      <c r="K578" t="s">
        <v>6</v>
      </c>
      <c r="L578" t="s">
        <v>6</v>
      </c>
    </row>
    <row r="579" spans="1:12" x14ac:dyDescent="0.35">
      <c r="A579" t="s">
        <v>14440</v>
      </c>
      <c r="B579" t="s">
        <v>14441</v>
      </c>
      <c r="C579" t="s">
        <v>6</v>
      </c>
      <c r="D579" t="s">
        <v>14442</v>
      </c>
      <c r="E579">
        <v>7</v>
      </c>
      <c r="F579" t="s">
        <v>6</v>
      </c>
      <c r="G579" t="s">
        <v>14443</v>
      </c>
      <c r="H579" t="s">
        <v>14444</v>
      </c>
      <c r="I579">
        <v>2020</v>
      </c>
      <c r="J579" t="s">
        <v>6</v>
      </c>
      <c r="K579" t="s">
        <v>6</v>
      </c>
      <c r="L579" t="s">
        <v>6</v>
      </c>
    </row>
    <row r="580" spans="1:12" x14ac:dyDescent="0.35">
      <c r="A580" t="s">
        <v>14445</v>
      </c>
      <c r="B580" t="s">
        <v>14446</v>
      </c>
      <c r="C580" t="s">
        <v>6</v>
      </c>
      <c r="D580" t="s">
        <v>14447</v>
      </c>
      <c r="E580">
        <v>7</v>
      </c>
      <c r="F580" t="s">
        <v>6</v>
      </c>
      <c r="G580" t="s">
        <v>14448</v>
      </c>
      <c r="H580" t="s">
        <v>14449</v>
      </c>
      <c r="I580">
        <v>2018</v>
      </c>
      <c r="J580" t="s">
        <v>6</v>
      </c>
      <c r="K580" t="s">
        <v>6</v>
      </c>
      <c r="L580" t="s">
        <v>6</v>
      </c>
    </row>
    <row r="581" spans="1:12" x14ac:dyDescent="0.35">
      <c r="A581" t="s">
        <v>14450</v>
      </c>
      <c r="B581" t="s">
        <v>14451</v>
      </c>
      <c r="C581" t="s">
        <v>6</v>
      </c>
      <c r="D581" t="s">
        <v>14452</v>
      </c>
      <c r="E581">
        <v>7</v>
      </c>
      <c r="F581" t="s">
        <v>6</v>
      </c>
      <c r="G581" t="s">
        <v>14453</v>
      </c>
      <c r="H581" t="s">
        <v>14454</v>
      </c>
      <c r="I581">
        <v>2010</v>
      </c>
      <c r="J581" t="s">
        <v>6</v>
      </c>
      <c r="K581" t="s">
        <v>6</v>
      </c>
      <c r="L581" t="s">
        <v>6</v>
      </c>
    </row>
    <row r="582" spans="1:12" x14ac:dyDescent="0.35">
      <c r="A582" t="s">
        <v>14455</v>
      </c>
      <c r="B582" t="s">
        <v>14456</v>
      </c>
      <c r="C582" t="s">
        <v>6</v>
      </c>
      <c r="D582" t="s">
        <v>14457</v>
      </c>
      <c r="E582">
        <v>7</v>
      </c>
      <c r="F582" t="s">
        <v>6</v>
      </c>
      <c r="G582" t="s">
        <v>12772</v>
      </c>
      <c r="H582" t="s">
        <v>13206</v>
      </c>
      <c r="I582">
        <v>2009</v>
      </c>
      <c r="J582" t="s">
        <v>6</v>
      </c>
      <c r="K582" t="s">
        <v>6</v>
      </c>
      <c r="L582" t="s">
        <v>6</v>
      </c>
    </row>
    <row r="583" spans="1:12" x14ac:dyDescent="0.35">
      <c r="A583" t="s">
        <v>14458</v>
      </c>
      <c r="B583" t="s">
        <v>14459</v>
      </c>
      <c r="C583" t="s">
        <v>6</v>
      </c>
      <c r="D583" t="s">
        <v>14460</v>
      </c>
      <c r="E583">
        <v>7</v>
      </c>
      <c r="F583" t="s">
        <v>6</v>
      </c>
      <c r="G583" t="s">
        <v>14461</v>
      </c>
      <c r="H583" t="s">
        <v>14462</v>
      </c>
      <c r="I583">
        <v>2015</v>
      </c>
      <c r="J583" t="s">
        <v>6</v>
      </c>
      <c r="K583" t="s">
        <v>6</v>
      </c>
      <c r="L583" t="s">
        <v>6</v>
      </c>
    </row>
    <row r="584" spans="1:12" x14ac:dyDescent="0.35">
      <c r="A584" t="s">
        <v>14463</v>
      </c>
      <c r="B584" t="s">
        <v>14464</v>
      </c>
      <c r="C584" t="s">
        <v>6</v>
      </c>
      <c r="D584" t="s">
        <v>14465</v>
      </c>
      <c r="E584">
        <v>7</v>
      </c>
      <c r="F584" t="s">
        <v>6</v>
      </c>
      <c r="G584" t="s">
        <v>14466</v>
      </c>
      <c r="H584" t="s">
        <v>14467</v>
      </c>
      <c r="I584">
        <v>2009</v>
      </c>
      <c r="J584" t="s">
        <v>6</v>
      </c>
      <c r="K584" t="s">
        <v>6</v>
      </c>
      <c r="L584" t="s">
        <v>6</v>
      </c>
    </row>
    <row r="585" spans="1:12" x14ac:dyDescent="0.35">
      <c r="A585" t="s">
        <v>14468</v>
      </c>
      <c r="B585" t="s">
        <v>14469</v>
      </c>
      <c r="C585" t="s">
        <v>6</v>
      </c>
      <c r="D585" t="s">
        <v>14470</v>
      </c>
      <c r="E585">
        <v>7</v>
      </c>
      <c r="F585" t="s">
        <v>6</v>
      </c>
      <c r="G585" t="s">
        <v>12736</v>
      </c>
      <c r="H585" t="s">
        <v>12737</v>
      </c>
      <c r="I585">
        <v>2017</v>
      </c>
      <c r="J585" t="s">
        <v>6</v>
      </c>
      <c r="K585" t="s">
        <v>6</v>
      </c>
      <c r="L585" t="s">
        <v>6</v>
      </c>
    </row>
    <row r="586" spans="1:12" x14ac:dyDescent="0.35">
      <c r="A586" t="s">
        <v>14471</v>
      </c>
      <c r="B586" t="s">
        <v>14472</v>
      </c>
      <c r="C586" t="s">
        <v>6</v>
      </c>
      <c r="D586" t="s">
        <v>14473</v>
      </c>
      <c r="E586">
        <v>7</v>
      </c>
      <c r="F586" t="s">
        <v>6</v>
      </c>
      <c r="G586" t="s">
        <v>14474</v>
      </c>
      <c r="H586" t="s">
        <v>14475</v>
      </c>
      <c r="I586">
        <v>2015</v>
      </c>
      <c r="J586" t="s">
        <v>6</v>
      </c>
      <c r="K586" t="s">
        <v>6</v>
      </c>
      <c r="L586" t="s">
        <v>6</v>
      </c>
    </row>
    <row r="587" spans="1:12" x14ac:dyDescent="0.35">
      <c r="A587" t="s">
        <v>14476</v>
      </c>
      <c r="B587" t="s">
        <v>14477</v>
      </c>
      <c r="C587" t="s">
        <v>6</v>
      </c>
      <c r="D587" t="s">
        <v>14478</v>
      </c>
      <c r="E587">
        <v>7</v>
      </c>
      <c r="F587" t="s">
        <v>6</v>
      </c>
      <c r="G587" t="s">
        <v>12227</v>
      </c>
      <c r="H587" t="s">
        <v>14479</v>
      </c>
      <c r="I587">
        <v>2014</v>
      </c>
      <c r="J587" t="s">
        <v>6</v>
      </c>
      <c r="K587" t="s">
        <v>6</v>
      </c>
      <c r="L587" t="s">
        <v>6</v>
      </c>
    </row>
    <row r="588" spans="1:12" x14ac:dyDescent="0.35">
      <c r="A588" t="s">
        <v>14480</v>
      </c>
      <c r="B588" t="s">
        <v>14481</v>
      </c>
      <c r="C588" t="s">
        <v>6</v>
      </c>
      <c r="D588" t="s">
        <v>14482</v>
      </c>
      <c r="E588">
        <v>7</v>
      </c>
      <c r="F588" t="s">
        <v>6</v>
      </c>
      <c r="G588" t="s">
        <v>14483</v>
      </c>
      <c r="H588" t="s">
        <v>14484</v>
      </c>
      <c r="I588">
        <v>2018</v>
      </c>
      <c r="J588" t="s">
        <v>6</v>
      </c>
      <c r="K588" t="s">
        <v>6</v>
      </c>
      <c r="L588" t="s">
        <v>6</v>
      </c>
    </row>
    <row r="589" spans="1:12" x14ac:dyDescent="0.35">
      <c r="A589" t="s">
        <v>14485</v>
      </c>
      <c r="B589" t="s">
        <v>14486</v>
      </c>
      <c r="C589" t="s">
        <v>6</v>
      </c>
      <c r="D589" t="s">
        <v>14487</v>
      </c>
      <c r="E589">
        <v>7</v>
      </c>
      <c r="F589" t="s">
        <v>6</v>
      </c>
      <c r="G589" t="s">
        <v>14488</v>
      </c>
      <c r="H589" t="s">
        <v>14489</v>
      </c>
      <c r="I589">
        <v>2014</v>
      </c>
      <c r="J589" t="s">
        <v>6</v>
      </c>
      <c r="K589" t="s">
        <v>6</v>
      </c>
      <c r="L589" t="s">
        <v>6</v>
      </c>
    </row>
    <row r="590" spans="1:12" x14ac:dyDescent="0.35">
      <c r="A590" t="s">
        <v>14490</v>
      </c>
      <c r="B590" t="s">
        <v>14491</v>
      </c>
      <c r="C590" t="s">
        <v>6</v>
      </c>
      <c r="D590" t="s">
        <v>14492</v>
      </c>
      <c r="E590">
        <v>7</v>
      </c>
      <c r="F590" t="s">
        <v>6</v>
      </c>
      <c r="G590" t="s">
        <v>14493</v>
      </c>
      <c r="H590" t="s">
        <v>14494</v>
      </c>
      <c r="I590">
        <v>2018</v>
      </c>
      <c r="J590" t="s">
        <v>6</v>
      </c>
      <c r="K590" t="s">
        <v>6</v>
      </c>
      <c r="L590" t="s">
        <v>6</v>
      </c>
    </row>
    <row r="591" spans="1:12" x14ac:dyDescent="0.35">
      <c r="A591" t="s">
        <v>14495</v>
      </c>
      <c r="B591" t="s">
        <v>14496</v>
      </c>
      <c r="C591" t="s">
        <v>6</v>
      </c>
      <c r="D591" t="s">
        <v>14497</v>
      </c>
      <c r="E591">
        <v>7</v>
      </c>
      <c r="F591" t="s">
        <v>6</v>
      </c>
      <c r="G591" t="s">
        <v>14498</v>
      </c>
      <c r="H591" t="s">
        <v>14499</v>
      </c>
      <c r="I591">
        <v>2020</v>
      </c>
      <c r="J591" t="s">
        <v>6</v>
      </c>
      <c r="K591" t="s">
        <v>6</v>
      </c>
      <c r="L591" t="s">
        <v>6</v>
      </c>
    </row>
    <row r="592" spans="1:12" x14ac:dyDescent="0.35">
      <c r="A592" t="s">
        <v>14500</v>
      </c>
      <c r="B592" t="s">
        <v>14501</v>
      </c>
      <c r="C592" t="s">
        <v>6</v>
      </c>
      <c r="D592" t="s">
        <v>14502</v>
      </c>
      <c r="E592">
        <v>7</v>
      </c>
      <c r="F592" t="s">
        <v>6</v>
      </c>
      <c r="G592" t="s">
        <v>14503</v>
      </c>
      <c r="H592" t="s">
        <v>14504</v>
      </c>
      <c r="I592">
        <v>2017</v>
      </c>
      <c r="J592" t="s">
        <v>6</v>
      </c>
      <c r="K592" t="s">
        <v>6</v>
      </c>
      <c r="L592" t="s">
        <v>6</v>
      </c>
    </row>
    <row r="593" spans="1:12" x14ac:dyDescent="0.35">
      <c r="A593" t="s">
        <v>14505</v>
      </c>
      <c r="B593" t="s">
        <v>14506</v>
      </c>
      <c r="C593" t="s">
        <v>6</v>
      </c>
      <c r="D593" t="s">
        <v>14507</v>
      </c>
      <c r="E593">
        <v>7</v>
      </c>
      <c r="F593" t="s">
        <v>6</v>
      </c>
      <c r="G593" t="s">
        <v>14508</v>
      </c>
      <c r="H593" t="s">
        <v>14509</v>
      </c>
      <c r="I593">
        <v>2012</v>
      </c>
      <c r="J593" t="s">
        <v>6</v>
      </c>
      <c r="K593" t="s">
        <v>6</v>
      </c>
      <c r="L593" t="s">
        <v>6</v>
      </c>
    </row>
    <row r="594" spans="1:12" x14ac:dyDescent="0.35">
      <c r="A594" t="s">
        <v>14510</v>
      </c>
      <c r="B594" t="s">
        <v>14511</v>
      </c>
      <c r="C594" t="s">
        <v>6</v>
      </c>
      <c r="D594" t="s">
        <v>14512</v>
      </c>
      <c r="E594">
        <v>7</v>
      </c>
      <c r="F594" t="s">
        <v>6</v>
      </c>
      <c r="G594" t="s">
        <v>14513</v>
      </c>
      <c r="H594" t="s">
        <v>14514</v>
      </c>
      <c r="I594">
        <v>2014</v>
      </c>
      <c r="J594" t="s">
        <v>6</v>
      </c>
      <c r="K594" t="s">
        <v>6</v>
      </c>
      <c r="L594" t="s">
        <v>6</v>
      </c>
    </row>
    <row r="595" spans="1:12" x14ac:dyDescent="0.35">
      <c r="A595" t="s">
        <v>14515</v>
      </c>
      <c r="B595" t="s">
        <v>14516</v>
      </c>
      <c r="C595" t="s">
        <v>6</v>
      </c>
      <c r="D595" t="s">
        <v>14517</v>
      </c>
      <c r="E595">
        <v>7</v>
      </c>
      <c r="F595" t="s">
        <v>6</v>
      </c>
      <c r="G595" t="s">
        <v>14518</v>
      </c>
      <c r="H595" t="s">
        <v>14519</v>
      </c>
      <c r="I595">
        <v>2014</v>
      </c>
      <c r="J595" t="s">
        <v>6</v>
      </c>
      <c r="K595" t="s">
        <v>6</v>
      </c>
      <c r="L595" t="s">
        <v>6</v>
      </c>
    </row>
    <row r="596" spans="1:12" x14ac:dyDescent="0.35">
      <c r="A596" t="s">
        <v>14520</v>
      </c>
      <c r="B596" t="s">
        <v>14521</v>
      </c>
      <c r="C596" t="s">
        <v>6</v>
      </c>
      <c r="D596" t="s">
        <v>12820</v>
      </c>
      <c r="E596">
        <v>7</v>
      </c>
      <c r="F596" t="s">
        <v>6</v>
      </c>
      <c r="G596" t="s">
        <v>13757</v>
      </c>
      <c r="H596" t="s">
        <v>14522</v>
      </c>
      <c r="I596">
        <v>2020</v>
      </c>
      <c r="J596" t="s">
        <v>6</v>
      </c>
      <c r="K596" t="s">
        <v>6</v>
      </c>
      <c r="L596" t="s">
        <v>6</v>
      </c>
    </row>
    <row r="597" spans="1:12" x14ac:dyDescent="0.35">
      <c r="A597" t="s">
        <v>14523</v>
      </c>
      <c r="B597" t="s">
        <v>14524</v>
      </c>
      <c r="C597" t="s">
        <v>6</v>
      </c>
      <c r="D597" t="s">
        <v>14525</v>
      </c>
      <c r="E597">
        <v>7</v>
      </c>
      <c r="F597" t="s">
        <v>6</v>
      </c>
      <c r="G597" t="s">
        <v>12626</v>
      </c>
      <c r="H597" t="s">
        <v>14526</v>
      </c>
      <c r="I597">
        <v>2013</v>
      </c>
      <c r="J597" t="s">
        <v>6</v>
      </c>
      <c r="K597" t="s">
        <v>6</v>
      </c>
      <c r="L597" t="s">
        <v>6</v>
      </c>
    </row>
    <row r="598" spans="1:12" x14ac:dyDescent="0.35">
      <c r="A598" t="s">
        <v>14527</v>
      </c>
      <c r="B598" t="s">
        <v>14528</v>
      </c>
      <c r="C598" t="s">
        <v>6</v>
      </c>
      <c r="D598" t="s">
        <v>14529</v>
      </c>
      <c r="E598">
        <v>7</v>
      </c>
      <c r="F598" t="s">
        <v>6</v>
      </c>
      <c r="G598" t="s">
        <v>14530</v>
      </c>
      <c r="H598" t="s">
        <v>14531</v>
      </c>
      <c r="I598">
        <v>2010</v>
      </c>
      <c r="J598" t="s">
        <v>6</v>
      </c>
      <c r="K598" t="s">
        <v>6</v>
      </c>
      <c r="L598" t="s">
        <v>6</v>
      </c>
    </row>
    <row r="599" spans="1:12" x14ac:dyDescent="0.35">
      <c r="A599" t="s">
        <v>14532</v>
      </c>
      <c r="B599" t="s">
        <v>14533</v>
      </c>
      <c r="C599" t="s">
        <v>6</v>
      </c>
      <c r="D599" t="s">
        <v>14534</v>
      </c>
      <c r="E599">
        <v>7</v>
      </c>
      <c r="F599" t="s">
        <v>6</v>
      </c>
      <c r="G599" t="s">
        <v>14535</v>
      </c>
      <c r="H599" t="s">
        <v>14536</v>
      </c>
      <c r="I599">
        <v>2009</v>
      </c>
      <c r="J599" t="s">
        <v>6</v>
      </c>
      <c r="K599" t="s">
        <v>6</v>
      </c>
      <c r="L599" t="s">
        <v>6</v>
      </c>
    </row>
    <row r="600" spans="1:12" x14ac:dyDescent="0.35">
      <c r="A600" t="s">
        <v>14537</v>
      </c>
      <c r="B600" t="s">
        <v>14538</v>
      </c>
      <c r="C600" t="s">
        <v>6</v>
      </c>
      <c r="D600" t="s">
        <v>14539</v>
      </c>
      <c r="E600">
        <v>7</v>
      </c>
      <c r="F600" t="s">
        <v>6</v>
      </c>
      <c r="G600" t="s">
        <v>14540</v>
      </c>
      <c r="H600" t="s">
        <v>11973</v>
      </c>
      <c r="I600">
        <v>2014</v>
      </c>
      <c r="J600" t="s">
        <v>6</v>
      </c>
      <c r="K600" t="s">
        <v>6</v>
      </c>
      <c r="L600" t="s">
        <v>6</v>
      </c>
    </row>
    <row r="601" spans="1:12" x14ac:dyDescent="0.35">
      <c r="A601" t="s">
        <v>14541</v>
      </c>
      <c r="B601" t="s">
        <v>14542</v>
      </c>
      <c r="C601" t="s">
        <v>6</v>
      </c>
      <c r="D601" t="s">
        <v>14543</v>
      </c>
      <c r="E601">
        <v>7</v>
      </c>
      <c r="F601" t="s">
        <v>6</v>
      </c>
      <c r="G601" t="s">
        <v>14544</v>
      </c>
      <c r="H601" t="s">
        <v>14545</v>
      </c>
      <c r="I601">
        <v>2016</v>
      </c>
      <c r="J601" t="s">
        <v>6</v>
      </c>
      <c r="K601" t="s">
        <v>6</v>
      </c>
      <c r="L601" t="s">
        <v>6</v>
      </c>
    </row>
    <row r="602" spans="1:12" x14ac:dyDescent="0.35">
      <c r="A602" t="s">
        <v>14546</v>
      </c>
      <c r="B602" t="s">
        <v>14547</v>
      </c>
      <c r="C602" t="s">
        <v>6</v>
      </c>
      <c r="D602" t="s">
        <v>14548</v>
      </c>
      <c r="E602">
        <v>7</v>
      </c>
      <c r="F602" t="s">
        <v>6</v>
      </c>
      <c r="G602" t="s">
        <v>12573</v>
      </c>
      <c r="H602" t="s">
        <v>12574</v>
      </c>
      <c r="I602">
        <v>2012</v>
      </c>
      <c r="J602" t="s">
        <v>6</v>
      </c>
      <c r="K602" t="s">
        <v>6</v>
      </c>
      <c r="L602" t="s">
        <v>6</v>
      </c>
    </row>
    <row r="603" spans="1:12" x14ac:dyDescent="0.35">
      <c r="A603" t="s">
        <v>14549</v>
      </c>
      <c r="B603" t="s">
        <v>14550</v>
      </c>
      <c r="C603" t="s">
        <v>6</v>
      </c>
      <c r="D603" t="s">
        <v>14551</v>
      </c>
      <c r="E603">
        <v>7</v>
      </c>
      <c r="F603" t="s">
        <v>6</v>
      </c>
      <c r="G603" t="s">
        <v>14552</v>
      </c>
      <c r="H603" t="s">
        <v>14553</v>
      </c>
      <c r="I603">
        <v>2018</v>
      </c>
      <c r="J603" t="s">
        <v>6</v>
      </c>
      <c r="K603" t="s">
        <v>6</v>
      </c>
      <c r="L603" t="s">
        <v>6</v>
      </c>
    </row>
    <row r="604" spans="1:12" x14ac:dyDescent="0.35">
      <c r="A604" t="s">
        <v>14554</v>
      </c>
      <c r="B604" t="s">
        <v>14555</v>
      </c>
      <c r="C604" t="s">
        <v>6</v>
      </c>
      <c r="D604" t="s">
        <v>14556</v>
      </c>
      <c r="E604">
        <v>7</v>
      </c>
      <c r="F604" t="s">
        <v>6</v>
      </c>
      <c r="G604" t="s">
        <v>12573</v>
      </c>
      <c r="H604" t="s">
        <v>12574</v>
      </c>
      <c r="I604">
        <v>2012</v>
      </c>
      <c r="J604" t="s">
        <v>6</v>
      </c>
      <c r="K604" t="s">
        <v>6</v>
      </c>
      <c r="L604" t="s">
        <v>6</v>
      </c>
    </row>
    <row r="605" spans="1:12" x14ac:dyDescent="0.35">
      <c r="A605" t="s">
        <v>14557</v>
      </c>
      <c r="B605" t="s">
        <v>14558</v>
      </c>
      <c r="C605" t="s">
        <v>6</v>
      </c>
      <c r="D605" t="s">
        <v>14559</v>
      </c>
      <c r="E605">
        <v>7</v>
      </c>
      <c r="F605" t="s">
        <v>6</v>
      </c>
      <c r="G605" t="s">
        <v>1392</v>
      </c>
      <c r="H605" t="s">
        <v>14560</v>
      </c>
      <c r="I605">
        <v>2015</v>
      </c>
      <c r="J605" t="s">
        <v>6</v>
      </c>
      <c r="K605" t="s">
        <v>6</v>
      </c>
      <c r="L605" t="s">
        <v>6</v>
      </c>
    </row>
    <row r="606" spans="1:12" x14ac:dyDescent="0.35">
      <c r="A606" t="s">
        <v>14561</v>
      </c>
      <c r="B606" t="s">
        <v>14562</v>
      </c>
      <c r="C606" t="s">
        <v>6</v>
      </c>
      <c r="D606" t="s">
        <v>14563</v>
      </c>
      <c r="E606">
        <v>7</v>
      </c>
      <c r="F606" t="s">
        <v>6</v>
      </c>
      <c r="G606" t="s">
        <v>14564</v>
      </c>
      <c r="H606" t="s">
        <v>14565</v>
      </c>
      <c r="I606">
        <v>2018</v>
      </c>
      <c r="J606" t="s">
        <v>6</v>
      </c>
      <c r="K606" t="s">
        <v>6</v>
      </c>
      <c r="L606" t="s">
        <v>6</v>
      </c>
    </row>
    <row r="607" spans="1:12" x14ac:dyDescent="0.35">
      <c r="A607" t="s">
        <v>14566</v>
      </c>
      <c r="B607" t="s">
        <v>14567</v>
      </c>
      <c r="C607" t="s">
        <v>6</v>
      </c>
      <c r="D607" t="s">
        <v>14568</v>
      </c>
      <c r="E607">
        <v>7</v>
      </c>
      <c r="F607" t="s">
        <v>6</v>
      </c>
      <c r="G607" t="s">
        <v>14104</v>
      </c>
      <c r="H607" t="s">
        <v>14105</v>
      </c>
      <c r="I607">
        <v>2021</v>
      </c>
      <c r="J607" t="s">
        <v>6</v>
      </c>
      <c r="K607" t="s">
        <v>6</v>
      </c>
      <c r="L607" t="s">
        <v>6</v>
      </c>
    </row>
    <row r="608" spans="1:12" x14ac:dyDescent="0.35">
      <c r="A608" t="s">
        <v>14569</v>
      </c>
      <c r="B608" t="s">
        <v>14570</v>
      </c>
      <c r="C608" t="s">
        <v>6</v>
      </c>
      <c r="D608" t="s">
        <v>14571</v>
      </c>
      <c r="E608">
        <v>7</v>
      </c>
      <c r="F608" t="s">
        <v>6</v>
      </c>
      <c r="G608" t="s">
        <v>13002</v>
      </c>
      <c r="H608" t="s">
        <v>14572</v>
      </c>
      <c r="I608">
        <v>2016</v>
      </c>
      <c r="J608" t="s">
        <v>6</v>
      </c>
      <c r="K608" t="s">
        <v>6</v>
      </c>
      <c r="L608" t="s">
        <v>6</v>
      </c>
    </row>
    <row r="609" spans="1:12" x14ac:dyDescent="0.35">
      <c r="A609" t="s">
        <v>14573</v>
      </c>
      <c r="B609" t="s">
        <v>14574</v>
      </c>
      <c r="C609" t="s">
        <v>6</v>
      </c>
      <c r="D609" t="s">
        <v>14575</v>
      </c>
      <c r="E609">
        <v>7</v>
      </c>
      <c r="F609" t="s">
        <v>6</v>
      </c>
      <c r="G609" t="s">
        <v>14576</v>
      </c>
      <c r="H609" t="s">
        <v>14577</v>
      </c>
      <c r="I609">
        <v>2019</v>
      </c>
      <c r="J609" t="s">
        <v>6</v>
      </c>
      <c r="K609" t="s">
        <v>6</v>
      </c>
      <c r="L609" t="s">
        <v>6</v>
      </c>
    </row>
    <row r="610" spans="1:12" x14ac:dyDescent="0.35">
      <c r="A610" t="s">
        <v>14578</v>
      </c>
      <c r="B610" t="s">
        <v>14579</v>
      </c>
      <c r="C610" t="s">
        <v>6</v>
      </c>
      <c r="D610" t="s">
        <v>13274</v>
      </c>
      <c r="E610">
        <v>7</v>
      </c>
      <c r="F610" t="s">
        <v>6</v>
      </c>
      <c r="G610" t="s">
        <v>14580</v>
      </c>
      <c r="H610" t="s">
        <v>14581</v>
      </c>
      <c r="I610">
        <v>2016</v>
      </c>
      <c r="J610" t="s">
        <v>6</v>
      </c>
      <c r="K610" t="s">
        <v>6</v>
      </c>
      <c r="L610" t="s">
        <v>6</v>
      </c>
    </row>
    <row r="611" spans="1:12" x14ac:dyDescent="0.35">
      <c r="A611" t="s">
        <v>14582</v>
      </c>
      <c r="B611" t="s">
        <v>14583</v>
      </c>
      <c r="C611" t="s">
        <v>6</v>
      </c>
      <c r="D611" t="s">
        <v>14584</v>
      </c>
      <c r="E611">
        <v>7</v>
      </c>
      <c r="F611" t="s">
        <v>6</v>
      </c>
      <c r="G611" t="s">
        <v>14585</v>
      </c>
      <c r="H611" t="s">
        <v>12327</v>
      </c>
      <c r="I611">
        <v>2019</v>
      </c>
      <c r="J611" t="s">
        <v>6</v>
      </c>
      <c r="K611" t="s">
        <v>6</v>
      </c>
      <c r="L611" t="s">
        <v>6</v>
      </c>
    </row>
    <row r="612" spans="1:12" x14ac:dyDescent="0.35">
      <c r="A612" t="s">
        <v>14586</v>
      </c>
      <c r="B612" t="s">
        <v>14587</v>
      </c>
      <c r="C612" t="s">
        <v>6</v>
      </c>
      <c r="D612" t="s">
        <v>14588</v>
      </c>
      <c r="E612">
        <v>7</v>
      </c>
      <c r="F612" t="s">
        <v>6</v>
      </c>
      <c r="G612" t="s">
        <v>14589</v>
      </c>
      <c r="H612" t="s">
        <v>14590</v>
      </c>
      <c r="I612">
        <v>2018</v>
      </c>
      <c r="J612" t="s">
        <v>6</v>
      </c>
      <c r="K612" t="s">
        <v>6</v>
      </c>
      <c r="L612" t="s">
        <v>6</v>
      </c>
    </row>
    <row r="613" spans="1:12" x14ac:dyDescent="0.35">
      <c r="A613" t="s">
        <v>14591</v>
      </c>
      <c r="B613" t="s">
        <v>14592</v>
      </c>
      <c r="C613" t="s">
        <v>6</v>
      </c>
      <c r="D613" t="s">
        <v>14593</v>
      </c>
      <c r="E613">
        <v>7</v>
      </c>
      <c r="F613" t="s">
        <v>6</v>
      </c>
      <c r="G613" t="s">
        <v>12056</v>
      </c>
      <c r="H613" t="s">
        <v>14594</v>
      </c>
      <c r="I613">
        <v>2019</v>
      </c>
      <c r="J613" t="s">
        <v>6</v>
      </c>
      <c r="K613" t="s">
        <v>6</v>
      </c>
      <c r="L613" t="s">
        <v>6</v>
      </c>
    </row>
    <row r="614" spans="1:12" x14ac:dyDescent="0.35">
      <c r="A614" t="s">
        <v>14595</v>
      </c>
      <c r="B614" t="s">
        <v>14596</v>
      </c>
      <c r="C614" t="s">
        <v>6</v>
      </c>
      <c r="D614" t="s">
        <v>14597</v>
      </c>
      <c r="E614">
        <v>7</v>
      </c>
      <c r="F614" t="s">
        <v>6</v>
      </c>
      <c r="G614" t="s">
        <v>13710</v>
      </c>
      <c r="H614" t="s">
        <v>13711</v>
      </c>
      <c r="I614">
        <v>2019</v>
      </c>
      <c r="J614" t="s">
        <v>6</v>
      </c>
      <c r="K614" t="s">
        <v>6</v>
      </c>
      <c r="L614" t="s">
        <v>6</v>
      </c>
    </row>
    <row r="615" spans="1:12" x14ac:dyDescent="0.35">
      <c r="A615" t="s">
        <v>14598</v>
      </c>
      <c r="B615" t="s">
        <v>14599</v>
      </c>
      <c r="C615" t="s">
        <v>6</v>
      </c>
      <c r="D615" t="s">
        <v>14600</v>
      </c>
      <c r="E615">
        <v>7</v>
      </c>
      <c r="F615" t="s">
        <v>6</v>
      </c>
      <c r="G615" t="s">
        <v>12125</v>
      </c>
      <c r="H615" t="s">
        <v>14601</v>
      </c>
      <c r="I615">
        <v>2018</v>
      </c>
      <c r="J615" t="s">
        <v>6</v>
      </c>
      <c r="K615" t="s">
        <v>6</v>
      </c>
      <c r="L615" t="s">
        <v>6</v>
      </c>
    </row>
    <row r="616" spans="1:12" x14ac:dyDescent="0.35">
      <c r="A616" t="s">
        <v>14602</v>
      </c>
      <c r="B616" t="s">
        <v>14603</v>
      </c>
      <c r="C616" t="s">
        <v>6</v>
      </c>
      <c r="D616" t="s">
        <v>14604</v>
      </c>
      <c r="E616">
        <v>7</v>
      </c>
      <c r="F616" t="s">
        <v>6</v>
      </c>
      <c r="G616" t="s">
        <v>14605</v>
      </c>
      <c r="H616" t="s">
        <v>14606</v>
      </c>
      <c r="I616">
        <v>2019</v>
      </c>
      <c r="J616" t="s">
        <v>6</v>
      </c>
      <c r="K616" t="s">
        <v>6</v>
      </c>
      <c r="L616" t="s">
        <v>6</v>
      </c>
    </row>
    <row r="617" spans="1:12" x14ac:dyDescent="0.35">
      <c r="A617" t="s">
        <v>14607</v>
      </c>
      <c r="B617" t="s">
        <v>14608</v>
      </c>
      <c r="C617" t="s">
        <v>6</v>
      </c>
      <c r="D617" t="s">
        <v>14609</v>
      </c>
      <c r="E617">
        <v>7</v>
      </c>
      <c r="F617" t="s">
        <v>6</v>
      </c>
      <c r="G617" t="s">
        <v>13796</v>
      </c>
      <c r="H617" t="s">
        <v>13797</v>
      </c>
      <c r="I617">
        <v>2015</v>
      </c>
      <c r="J617" t="s">
        <v>6</v>
      </c>
      <c r="K617" t="s">
        <v>6</v>
      </c>
      <c r="L617" t="s">
        <v>6</v>
      </c>
    </row>
    <row r="618" spans="1:12" x14ac:dyDescent="0.35">
      <c r="A618" t="s">
        <v>14610</v>
      </c>
      <c r="B618" t="s">
        <v>14611</v>
      </c>
      <c r="C618" t="s">
        <v>6</v>
      </c>
      <c r="D618" t="s">
        <v>14612</v>
      </c>
      <c r="E618">
        <v>7</v>
      </c>
      <c r="F618" t="s">
        <v>6</v>
      </c>
      <c r="G618" t="s">
        <v>13091</v>
      </c>
      <c r="H618" t="s">
        <v>13092</v>
      </c>
      <c r="I618">
        <v>2020</v>
      </c>
      <c r="J618" t="s">
        <v>6</v>
      </c>
      <c r="K618" t="s">
        <v>6</v>
      </c>
      <c r="L618" t="s">
        <v>6</v>
      </c>
    </row>
    <row r="619" spans="1:12" x14ac:dyDescent="0.35">
      <c r="A619" t="s">
        <v>14613</v>
      </c>
      <c r="B619" t="s">
        <v>14614</v>
      </c>
      <c r="C619" t="s">
        <v>6</v>
      </c>
      <c r="D619" t="s">
        <v>14615</v>
      </c>
      <c r="E619">
        <v>7</v>
      </c>
      <c r="F619" t="s">
        <v>6</v>
      </c>
      <c r="G619" t="s">
        <v>14616</v>
      </c>
      <c r="H619" t="s">
        <v>14617</v>
      </c>
      <c r="I619">
        <v>2012</v>
      </c>
      <c r="J619" t="s">
        <v>6</v>
      </c>
      <c r="K619" t="s">
        <v>6</v>
      </c>
      <c r="L619" t="s">
        <v>6</v>
      </c>
    </row>
    <row r="620" spans="1:12" x14ac:dyDescent="0.35">
      <c r="A620" t="s">
        <v>14618</v>
      </c>
      <c r="B620" t="s">
        <v>14619</v>
      </c>
      <c r="C620" t="s">
        <v>6</v>
      </c>
      <c r="D620" t="s">
        <v>14620</v>
      </c>
      <c r="E620">
        <v>7</v>
      </c>
      <c r="F620" t="s">
        <v>6</v>
      </c>
      <c r="G620" t="s">
        <v>14621</v>
      </c>
      <c r="H620" t="s">
        <v>14622</v>
      </c>
      <c r="I620">
        <v>2010</v>
      </c>
      <c r="J620" t="s">
        <v>6</v>
      </c>
      <c r="K620" t="s">
        <v>6</v>
      </c>
      <c r="L620" t="s">
        <v>6</v>
      </c>
    </row>
    <row r="621" spans="1:12" x14ac:dyDescent="0.35">
      <c r="A621" t="s">
        <v>14623</v>
      </c>
      <c r="B621" t="s">
        <v>14624</v>
      </c>
      <c r="C621" t="s">
        <v>6</v>
      </c>
      <c r="D621" t="s">
        <v>14625</v>
      </c>
      <c r="E621">
        <v>7</v>
      </c>
      <c r="F621" t="s">
        <v>6</v>
      </c>
      <c r="G621" t="s">
        <v>14626</v>
      </c>
      <c r="H621" t="s">
        <v>12213</v>
      </c>
      <c r="I621">
        <v>2014</v>
      </c>
      <c r="J621" t="s">
        <v>6</v>
      </c>
      <c r="K621" t="s">
        <v>6</v>
      </c>
      <c r="L621" t="s">
        <v>6</v>
      </c>
    </row>
    <row r="622" spans="1:12" x14ac:dyDescent="0.35">
      <c r="A622" t="s">
        <v>14627</v>
      </c>
      <c r="B622" t="s">
        <v>14628</v>
      </c>
      <c r="C622" t="s">
        <v>6</v>
      </c>
      <c r="D622" t="s">
        <v>14629</v>
      </c>
      <c r="E622">
        <v>7</v>
      </c>
      <c r="F622" t="s">
        <v>6</v>
      </c>
      <c r="G622" t="s">
        <v>14630</v>
      </c>
      <c r="H622" t="s">
        <v>14631</v>
      </c>
      <c r="I622">
        <v>2020</v>
      </c>
      <c r="J622" t="s">
        <v>6</v>
      </c>
      <c r="K622" t="s">
        <v>6</v>
      </c>
      <c r="L622" t="s">
        <v>6</v>
      </c>
    </row>
    <row r="623" spans="1:12" x14ac:dyDescent="0.35">
      <c r="A623" t="s">
        <v>14632</v>
      </c>
      <c r="B623" t="s">
        <v>14633</v>
      </c>
      <c r="C623" t="s">
        <v>6</v>
      </c>
      <c r="D623" t="s">
        <v>14634</v>
      </c>
      <c r="E623">
        <v>7</v>
      </c>
      <c r="F623" t="s">
        <v>6</v>
      </c>
      <c r="G623" t="s">
        <v>14379</v>
      </c>
      <c r="H623" t="s">
        <v>14380</v>
      </c>
      <c r="I623">
        <v>2013</v>
      </c>
      <c r="J623" t="s">
        <v>6</v>
      </c>
      <c r="K623" t="s">
        <v>6</v>
      </c>
      <c r="L623" t="s">
        <v>6</v>
      </c>
    </row>
    <row r="624" spans="1:12" x14ac:dyDescent="0.35">
      <c r="A624" t="s">
        <v>14635</v>
      </c>
      <c r="B624" t="s">
        <v>14636</v>
      </c>
      <c r="C624" t="s">
        <v>6</v>
      </c>
      <c r="D624" t="s">
        <v>14637</v>
      </c>
      <c r="E624">
        <v>7</v>
      </c>
      <c r="F624" t="s">
        <v>6</v>
      </c>
      <c r="G624" t="s">
        <v>13834</v>
      </c>
      <c r="H624" t="s">
        <v>14638</v>
      </c>
      <c r="I624">
        <v>2020</v>
      </c>
      <c r="J624" t="s">
        <v>6</v>
      </c>
      <c r="K624" t="s">
        <v>6</v>
      </c>
      <c r="L624" t="s">
        <v>6</v>
      </c>
    </row>
    <row r="625" spans="1:12" x14ac:dyDescent="0.35">
      <c r="A625" t="s">
        <v>7907</v>
      </c>
      <c r="B625" t="s">
        <v>14639</v>
      </c>
      <c r="C625" t="s">
        <v>6</v>
      </c>
      <c r="D625" t="s">
        <v>14640</v>
      </c>
      <c r="E625">
        <v>7</v>
      </c>
      <c r="F625" t="s">
        <v>6</v>
      </c>
      <c r="G625" t="s">
        <v>14641</v>
      </c>
      <c r="H625" t="s">
        <v>12334</v>
      </c>
      <c r="I625">
        <v>2015</v>
      </c>
      <c r="J625" t="s">
        <v>6</v>
      </c>
      <c r="K625" t="s">
        <v>6</v>
      </c>
      <c r="L625" t="s">
        <v>6</v>
      </c>
    </row>
    <row r="626" spans="1:12" x14ac:dyDescent="0.35">
      <c r="A626" t="s">
        <v>14642</v>
      </c>
      <c r="B626" t="s">
        <v>14643</v>
      </c>
      <c r="C626" t="s">
        <v>6</v>
      </c>
      <c r="D626" t="s">
        <v>14644</v>
      </c>
      <c r="E626">
        <v>7</v>
      </c>
      <c r="F626" t="s">
        <v>6</v>
      </c>
      <c r="G626" t="s">
        <v>14645</v>
      </c>
      <c r="H626" t="s">
        <v>12278</v>
      </c>
      <c r="I626">
        <v>2014</v>
      </c>
      <c r="J626" t="s">
        <v>6</v>
      </c>
      <c r="K626" t="s">
        <v>6</v>
      </c>
      <c r="L626" t="s">
        <v>6</v>
      </c>
    </row>
    <row r="627" spans="1:12" x14ac:dyDescent="0.35">
      <c r="A627" t="s">
        <v>14646</v>
      </c>
      <c r="B627" t="s">
        <v>14647</v>
      </c>
      <c r="C627" t="s">
        <v>6</v>
      </c>
      <c r="D627" t="s">
        <v>14648</v>
      </c>
      <c r="E627">
        <v>7</v>
      </c>
      <c r="F627" t="s">
        <v>6</v>
      </c>
      <c r="G627" t="s">
        <v>12056</v>
      </c>
      <c r="H627" t="s">
        <v>14649</v>
      </c>
      <c r="I627">
        <v>2020</v>
      </c>
      <c r="J627" t="s">
        <v>6</v>
      </c>
      <c r="K627" t="s">
        <v>6</v>
      </c>
      <c r="L627" t="s">
        <v>6</v>
      </c>
    </row>
    <row r="628" spans="1:12" x14ac:dyDescent="0.35">
      <c r="A628" t="s">
        <v>14650</v>
      </c>
      <c r="B628" t="s">
        <v>14651</v>
      </c>
      <c r="C628" t="s">
        <v>6</v>
      </c>
      <c r="D628" t="s">
        <v>14652</v>
      </c>
      <c r="E628">
        <v>7</v>
      </c>
      <c r="F628" t="s">
        <v>6</v>
      </c>
      <c r="G628" t="s">
        <v>13091</v>
      </c>
      <c r="H628" t="s">
        <v>13092</v>
      </c>
      <c r="I628">
        <v>2020</v>
      </c>
      <c r="J628" t="s">
        <v>6</v>
      </c>
      <c r="K628" t="s">
        <v>6</v>
      </c>
      <c r="L628" t="s">
        <v>6</v>
      </c>
    </row>
    <row r="629" spans="1:12" x14ac:dyDescent="0.35">
      <c r="A629" t="s">
        <v>14653</v>
      </c>
      <c r="B629" t="s">
        <v>14654</v>
      </c>
      <c r="C629" t="s">
        <v>6</v>
      </c>
      <c r="D629" t="s">
        <v>14655</v>
      </c>
      <c r="E629">
        <v>7</v>
      </c>
      <c r="F629" t="s">
        <v>6</v>
      </c>
      <c r="G629" t="s">
        <v>14656</v>
      </c>
      <c r="H629" t="s">
        <v>14657</v>
      </c>
      <c r="I629">
        <v>2018</v>
      </c>
      <c r="J629" t="s">
        <v>6</v>
      </c>
      <c r="K629" t="s">
        <v>6</v>
      </c>
      <c r="L629" t="s">
        <v>6</v>
      </c>
    </row>
    <row r="630" spans="1:12" x14ac:dyDescent="0.35">
      <c r="A630" t="s">
        <v>14658</v>
      </c>
      <c r="B630" t="s">
        <v>6</v>
      </c>
      <c r="C630" t="s">
        <v>6</v>
      </c>
      <c r="D630" t="s">
        <v>14659</v>
      </c>
      <c r="E630">
        <v>7</v>
      </c>
      <c r="F630" t="s">
        <v>6</v>
      </c>
      <c r="G630" t="s">
        <v>12956</v>
      </c>
      <c r="H630" t="s">
        <v>12957</v>
      </c>
      <c r="I630">
        <v>2017</v>
      </c>
      <c r="J630" t="s">
        <v>6</v>
      </c>
      <c r="K630" t="s">
        <v>6</v>
      </c>
      <c r="L630" t="s">
        <v>6</v>
      </c>
    </row>
    <row r="631" spans="1:12" x14ac:dyDescent="0.35">
      <c r="A631" t="s">
        <v>14660</v>
      </c>
      <c r="B631" t="s">
        <v>14661</v>
      </c>
      <c r="C631" t="s">
        <v>6</v>
      </c>
      <c r="D631" t="s">
        <v>12276</v>
      </c>
      <c r="E631">
        <v>7</v>
      </c>
      <c r="F631" t="s">
        <v>6</v>
      </c>
      <c r="G631" t="s">
        <v>14662</v>
      </c>
      <c r="H631" t="s">
        <v>14663</v>
      </c>
      <c r="I631">
        <v>2011</v>
      </c>
      <c r="J631" t="s">
        <v>6</v>
      </c>
      <c r="K631" t="s">
        <v>6</v>
      </c>
      <c r="L631" t="s">
        <v>6</v>
      </c>
    </row>
    <row r="632" spans="1:12" x14ac:dyDescent="0.35">
      <c r="A632" t="s">
        <v>14664</v>
      </c>
      <c r="B632" t="s">
        <v>14665</v>
      </c>
      <c r="C632" t="s">
        <v>6</v>
      </c>
      <c r="D632" t="s">
        <v>14666</v>
      </c>
      <c r="E632">
        <v>7</v>
      </c>
      <c r="F632" t="s">
        <v>6</v>
      </c>
      <c r="G632" t="s">
        <v>14667</v>
      </c>
      <c r="H632" t="s">
        <v>14668</v>
      </c>
      <c r="I632">
        <v>2019</v>
      </c>
      <c r="J632" t="s">
        <v>6</v>
      </c>
      <c r="K632" t="s">
        <v>6</v>
      </c>
      <c r="L632" t="s">
        <v>6</v>
      </c>
    </row>
    <row r="633" spans="1:12" x14ac:dyDescent="0.35">
      <c r="A633" t="s">
        <v>14669</v>
      </c>
      <c r="B633" t="s">
        <v>14670</v>
      </c>
      <c r="C633" t="s">
        <v>6</v>
      </c>
      <c r="D633" t="s">
        <v>14671</v>
      </c>
      <c r="E633">
        <v>7</v>
      </c>
      <c r="F633" t="s">
        <v>6</v>
      </c>
      <c r="G633" t="s">
        <v>14672</v>
      </c>
      <c r="H633" t="s">
        <v>14673</v>
      </c>
      <c r="I633">
        <v>2021</v>
      </c>
      <c r="J633" t="s">
        <v>6</v>
      </c>
      <c r="K633" t="s">
        <v>6</v>
      </c>
      <c r="L633" t="s">
        <v>6</v>
      </c>
    </row>
    <row r="634" spans="1:12" x14ac:dyDescent="0.35">
      <c r="A634" t="s">
        <v>14674</v>
      </c>
      <c r="B634" t="s">
        <v>14675</v>
      </c>
      <c r="C634" t="s">
        <v>6</v>
      </c>
      <c r="D634" t="s">
        <v>14676</v>
      </c>
      <c r="E634">
        <v>7</v>
      </c>
      <c r="F634" t="s">
        <v>6</v>
      </c>
      <c r="G634" t="s">
        <v>14677</v>
      </c>
      <c r="H634" t="s">
        <v>14678</v>
      </c>
      <c r="I634">
        <v>2019</v>
      </c>
      <c r="J634" t="s">
        <v>6</v>
      </c>
      <c r="K634" t="s">
        <v>6</v>
      </c>
      <c r="L634" t="s">
        <v>6</v>
      </c>
    </row>
    <row r="635" spans="1:12" x14ac:dyDescent="0.35">
      <c r="A635" t="s">
        <v>14679</v>
      </c>
      <c r="B635" t="s">
        <v>14680</v>
      </c>
      <c r="C635" t="s">
        <v>6</v>
      </c>
      <c r="D635" t="s">
        <v>14681</v>
      </c>
      <c r="E635">
        <v>7</v>
      </c>
      <c r="F635" t="s">
        <v>6</v>
      </c>
      <c r="G635" t="s">
        <v>14682</v>
      </c>
      <c r="H635" t="s">
        <v>14683</v>
      </c>
      <c r="I635">
        <v>2013</v>
      </c>
      <c r="J635" t="s">
        <v>6</v>
      </c>
      <c r="K635" t="s">
        <v>6</v>
      </c>
      <c r="L635" t="s">
        <v>6</v>
      </c>
    </row>
    <row r="636" spans="1:12" x14ac:dyDescent="0.35">
      <c r="A636" t="s">
        <v>14684</v>
      </c>
      <c r="B636" t="s">
        <v>14685</v>
      </c>
      <c r="C636" t="s">
        <v>6</v>
      </c>
      <c r="D636" t="s">
        <v>14686</v>
      </c>
      <c r="E636">
        <v>7</v>
      </c>
      <c r="F636" t="s">
        <v>6</v>
      </c>
      <c r="G636" t="s">
        <v>14687</v>
      </c>
      <c r="H636" t="s">
        <v>14688</v>
      </c>
      <c r="I636">
        <v>2013</v>
      </c>
      <c r="J636" t="s">
        <v>6</v>
      </c>
      <c r="K636" t="s">
        <v>6</v>
      </c>
      <c r="L636" t="s">
        <v>6</v>
      </c>
    </row>
    <row r="637" spans="1:12" x14ac:dyDescent="0.35">
      <c r="A637" t="s">
        <v>8630</v>
      </c>
      <c r="B637" t="s">
        <v>14689</v>
      </c>
      <c r="C637" t="s">
        <v>6</v>
      </c>
      <c r="D637" t="s">
        <v>14690</v>
      </c>
      <c r="E637">
        <v>7</v>
      </c>
      <c r="F637" t="s">
        <v>6</v>
      </c>
      <c r="G637" t="s">
        <v>14691</v>
      </c>
      <c r="H637" t="s">
        <v>12464</v>
      </c>
      <c r="I637">
        <v>2020</v>
      </c>
      <c r="J637" t="s">
        <v>6</v>
      </c>
      <c r="K637" t="s">
        <v>6</v>
      </c>
      <c r="L637" t="s">
        <v>6</v>
      </c>
    </row>
    <row r="638" spans="1:12" x14ac:dyDescent="0.35">
      <c r="A638" t="s">
        <v>14692</v>
      </c>
      <c r="B638" t="s">
        <v>14693</v>
      </c>
      <c r="C638" t="s">
        <v>6</v>
      </c>
      <c r="D638" t="s">
        <v>14694</v>
      </c>
      <c r="E638">
        <v>7</v>
      </c>
      <c r="F638" t="s">
        <v>6</v>
      </c>
      <c r="G638" t="s">
        <v>14695</v>
      </c>
      <c r="H638" t="s">
        <v>14696</v>
      </c>
      <c r="I638">
        <v>2018</v>
      </c>
      <c r="J638" t="s">
        <v>6</v>
      </c>
      <c r="K638" t="s">
        <v>6</v>
      </c>
      <c r="L638" t="s">
        <v>6</v>
      </c>
    </row>
    <row r="639" spans="1:12" x14ac:dyDescent="0.35">
      <c r="A639" t="s">
        <v>14697</v>
      </c>
      <c r="B639" t="s">
        <v>14698</v>
      </c>
      <c r="C639" t="s">
        <v>6</v>
      </c>
      <c r="D639" t="s">
        <v>14699</v>
      </c>
      <c r="E639">
        <v>7</v>
      </c>
      <c r="F639" t="s">
        <v>6</v>
      </c>
      <c r="G639" t="s">
        <v>14700</v>
      </c>
      <c r="H639" t="s">
        <v>11973</v>
      </c>
      <c r="I639">
        <v>2016</v>
      </c>
      <c r="J639" t="s">
        <v>6</v>
      </c>
      <c r="K639" t="s">
        <v>6</v>
      </c>
      <c r="L639" t="s">
        <v>6</v>
      </c>
    </row>
    <row r="640" spans="1:12" x14ac:dyDescent="0.35">
      <c r="A640" t="s">
        <v>14701</v>
      </c>
      <c r="B640" t="s">
        <v>14702</v>
      </c>
      <c r="C640" t="s">
        <v>6</v>
      </c>
      <c r="D640" t="s">
        <v>14703</v>
      </c>
      <c r="E640">
        <v>7</v>
      </c>
      <c r="F640" t="s">
        <v>6</v>
      </c>
      <c r="G640" t="s">
        <v>14704</v>
      </c>
      <c r="H640" t="s">
        <v>14705</v>
      </c>
      <c r="I640">
        <v>2013</v>
      </c>
      <c r="J640" t="s">
        <v>6</v>
      </c>
      <c r="K640" t="s">
        <v>6</v>
      </c>
      <c r="L640" t="s">
        <v>6</v>
      </c>
    </row>
    <row r="641" spans="1:12" x14ac:dyDescent="0.35">
      <c r="A641" t="s">
        <v>14706</v>
      </c>
      <c r="B641" t="s">
        <v>14707</v>
      </c>
      <c r="C641" t="s">
        <v>6</v>
      </c>
      <c r="D641" t="s">
        <v>14708</v>
      </c>
      <c r="E641">
        <v>7</v>
      </c>
      <c r="F641" t="s">
        <v>6</v>
      </c>
      <c r="G641" t="s">
        <v>11814</v>
      </c>
      <c r="H641" t="s">
        <v>14709</v>
      </c>
      <c r="I641">
        <v>2013</v>
      </c>
      <c r="J641" t="s">
        <v>6</v>
      </c>
      <c r="K641" t="s">
        <v>6</v>
      </c>
      <c r="L641" t="s">
        <v>6</v>
      </c>
    </row>
    <row r="642" spans="1:12" x14ac:dyDescent="0.35">
      <c r="A642" t="s">
        <v>14710</v>
      </c>
      <c r="B642" t="s">
        <v>14711</v>
      </c>
      <c r="C642" t="s">
        <v>6</v>
      </c>
      <c r="D642" t="s">
        <v>14712</v>
      </c>
      <c r="E642">
        <v>7</v>
      </c>
      <c r="F642" t="s">
        <v>6</v>
      </c>
      <c r="G642" t="s">
        <v>14713</v>
      </c>
      <c r="H642" t="s">
        <v>14714</v>
      </c>
      <c r="I642">
        <v>2009</v>
      </c>
      <c r="J642" t="s">
        <v>6</v>
      </c>
      <c r="K642" t="s">
        <v>6</v>
      </c>
      <c r="L642" t="s">
        <v>6</v>
      </c>
    </row>
    <row r="643" spans="1:12" x14ac:dyDescent="0.35">
      <c r="A643" t="s">
        <v>14715</v>
      </c>
      <c r="B643" t="s">
        <v>14716</v>
      </c>
      <c r="C643" t="s">
        <v>6</v>
      </c>
      <c r="D643" t="s">
        <v>14717</v>
      </c>
      <c r="E643">
        <v>7</v>
      </c>
      <c r="F643" t="s">
        <v>6</v>
      </c>
      <c r="G643" t="s">
        <v>14718</v>
      </c>
      <c r="H643" t="s">
        <v>14719</v>
      </c>
      <c r="I643">
        <v>2019</v>
      </c>
      <c r="J643" t="s">
        <v>6</v>
      </c>
      <c r="K643" t="s">
        <v>6</v>
      </c>
      <c r="L643" t="s">
        <v>6</v>
      </c>
    </row>
    <row r="644" spans="1:12" x14ac:dyDescent="0.35">
      <c r="A644" t="s">
        <v>14720</v>
      </c>
      <c r="B644" t="s">
        <v>14721</v>
      </c>
      <c r="C644" t="s">
        <v>6</v>
      </c>
      <c r="D644" t="s">
        <v>14722</v>
      </c>
      <c r="E644">
        <v>7</v>
      </c>
      <c r="F644" t="s">
        <v>6</v>
      </c>
      <c r="G644" t="s">
        <v>12573</v>
      </c>
      <c r="H644" t="s">
        <v>12574</v>
      </c>
      <c r="I644">
        <v>2012</v>
      </c>
      <c r="J644" t="s">
        <v>6</v>
      </c>
      <c r="K644" t="s">
        <v>6</v>
      </c>
      <c r="L644" t="s">
        <v>6</v>
      </c>
    </row>
    <row r="645" spans="1:12" x14ac:dyDescent="0.35">
      <c r="A645" t="s">
        <v>14723</v>
      </c>
      <c r="B645" t="s">
        <v>14724</v>
      </c>
      <c r="C645" t="s">
        <v>6</v>
      </c>
      <c r="D645" t="s">
        <v>14725</v>
      </c>
      <c r="E645">
        <v>7</v>
      </c>
      <c r="F645" t="s">
        <v>6</v>
      </c>
      <c r="G645" t="s">
        <v>13502</v>
      </c>
      <c r="H645" t="s">
        <v>13503</v>
      </c>
      <c r="I645">
        <v>2014</v>
      </c>
      <c r="J645" t="s">
        <v>6</v>
      </c>
      <c r="K645" t="s">
        <v>6</v>
      </c>
      <c r="L645" t="s">
        <v>6</v>
      </c>
    </row>
    <row r="646" spans="1:12" x14ac:dyDescent="0.35">
      <c r="A646" t="s">
        <v>14726</v>
      </c>
      <c r="B646" t="s">
        <v>14727</v>
      </c>
      <c r="C646" t="s">
        <v>6</v>
      </c>
      <c r="D646" t="s">
        <v>14728</v>
      </c>
      <c r="E646">
        <v>7</v>
      </c>
      <c r="F646" t="s">
        <v>6</v>
      </c>
      <c r="G646" t="s">
        <v>14729</v>
      </c>
      <c r="H646" t="s">
        <v>14730</v>
      </c>
      <c r="I646">
        <v>2013</v>
      </c>
      <c r="J646" t="s">
        <v>6</v>
      </c>
      <c r="K646" t="s">
        <v>6</v>
      </c>
      <c r="L646" t="s">
        <v>6</v>
      </c>
    </row>
    <row r="647" spans="1:12" x14ac:dyDescent="0.35">
      <c r="A647" t="s">
        <v>9472</v>
      </c>
      <c r="B647" t="s">
        <v>14731</v>
      </c>
      <c r="C647" t="s">
        <v>6</v>
      </c>
      <c r="D647" t="s">
        <v>14732</v>
      </c>
      <c r="E647">
        <v>7</v>
      </c>
      <c r="F647" t="s">
        <v>6</v>
      </c>
      <c r="G647" t="s">
        <v>12408</v>
      </c>
      <c r="H647" t="s">
        <v>12409</v>
      </c>
      <c r="I647">
        <v>2018</v>
      </c>
      <c r="J647" t="s">
        <v>6</v>
      </c>
      <c r="K647" t="s">
        <v>6</v>
      </c>
      <c r="L647" t="s">
        <v>6</v>
      </c>
    </row>
    <row r="648" spans="1:12" x14ac:dyDescent="0.35">
      <c r="A648" t="s">
        <v>14733</v>
      </c>
      <c r="B648" t="s">
        <v>14734</v>
      </c>
      <c r="C648" t="s">
        <v>6</v>
      </c>
      <c r="D648" t="s">
        <v>14735</v>
      </c>
      <c r="E648">
        <v>7</v>
      </c>
      <c r="F648" t="s">
        <v>6</v>
      </c>
      <c r="G648" t="s">
        <v>13456</v>
      </c>
      <c r="H648" t="s">
        <v>13457</v>
      </c>
      <c r="I648">
        <v>2019</v>
      </c>
      <c r="J648" t="s">
        <v>6</v>
      </c>
      <c r="K648" t="s">
        <v>6</v>
      </c>
      <c r="L648" t="s">
        <v>6</v>
      </c>
    </row>
    <row r="649" spans="1:12" x14ac:dyDescent="0.35">
      <c r="A649" t="s">
        <v>14736</v>
      </c>
      <c r="B649" t="s">
        <v>14737</v>
      </c>
      <c r="C649" t="s">
        <v>6</v>
      </c>
      <c r="D649" t="s">
        <v>14738</v>
      </c>
      <c r="E649">
        <v>7</v>
      </c>
      <c r="F649" t="s">
        <v>6</v>
      </c>
      <c r="G649" t="s">
        <v>14739</v>
      </c>
      <c r="H649" t="s">
        <v>14740</v>
      </c>
      <c r="I649">
        <v>2019</v>
      </c>
      <c r="J649" t="s">
        <v>6</v>
      </c>
      <c r="K649" t="s">
        <v>6</v>
      </c>
      <c r="L649" t="s">
        <v>6</v>
      </c>
    </row>
    <row r="650" spans="1:12" x14ac:dyDescent="0.35">
      <c r="A650" t="s">
        <v>14741</v>
      </c>
      <c r="B650" t="s">
        <v>14742</v>
      </c>
      <c r="C650" t="s">
        <v>6</v>
      </c>
      <c r="D650" t="s">
        <v>14743</v>
      </c>
      <c r="E650">
        <v>7</v>
      </c>
      <c r="F650" t="s">
        <v>6</v>
      </c>
      <c r="G650" t="s">
        <v>14744</v>
      </c>
      <c r="H650" t="s">
        <v>14745</v>
      </c>
      <c r="I650">
        <v>2020</v>
      </c>
      <c r="J650" t="s">
        <v>6</v>
      </c>
      <c r="K650" t="s">
        <v>6</v>
      </c>
      <c r="L650" t="s">
        <v>6</v>
      </c>
    </row>
    <row r="651" spans="1:12" x14ac:dyDescent="0.35">
      <c r="A651" t="s">
        <v>14746</v>
      </c>
      <c r="B651" t="s">
        <v>14747</v>
      </c>
      <c r="C651" t="s">
        <v>6</v>
      </c>
      <c r="D651" t="s">
        <v>14748</v>
      </c>
      <c r="E651">
        <v>7</v>
      </c>
      <c r="F651" t="s">
        <v>6</v>
      </c>
      <c r="G651" t="s">
        <v>14508</v>
      </c>
      <c r="H651" t="s">
        <v>14749</v>
      </c>
      <c r="I651">
        <v>2012</v>
      </c>
      <c r="J651" t="s">
        <v>6</v>
      </c>
      <c r="K651" t="s">
        <v>6</v>
      </c>
      <c r="L651" t="s">
        <v>6</v>
      </c>
    </row>
    <row r="652" spans="1:12" x14ac:dyDescent="0.35">
      <c r="A652" t="s">
        <v>14750</v>
      </c>
      <c r="B652" t="s">
        <v>14751</v>
      </c>
      <c r="C652" t="s">
        <v>6</v>
      </c>
      <c r="D652" t="s">
        <v>14752</v>
      </c>
      <c r="E652">
        <v>7</v>
      </c>
      <c r="F652" t="s">
        <v>6</v>
      </c>
      <c r="G652" t="s">
        <v>1392</v>
      </c>
      <c r="H652" t="s">
        <v>14753</v>
      </c>
      <c r="I652">
        <v>2013</v>
      </c>
      <c r="J652" t="s">
        <v>6</v>
      </c>
      <c r="K652" t="s">
        <v>6</v>
      </c>
      <c r="L652" t="s">
        <v>6</v>
      </c>
    </row>
    <row r="653" spans="1:12" x14ac:dyDescent="0.35">
      <c r="A653" t="s">
        <v>4663</v>
      </c>
      <c r="B653" t="s">
        <v>14754</v>
      </c>
      <c r="C653" t="s">
        <v>6</v>
      </c>
      <c r="D653" t="s">
        <v>14755</v>
      </c>
      <c r="E653">
        <v>7</v>
      </c>
      <c r="F653" t="s">
        <v>6</v>
      </c>
      <c r="G653" t="s">
        <v>14756</v>
      </c>
      <c r="H653" t="s">
        <v>14757</v>
      </c>
      <c r="I653">
        <v>2020</v>
      </c>
      <c r="J653" t="s">
        <v>6</v>
      </c>
      <c r="K653" t="s">
        <v>6</v>
      </c>
      <c r="L653" t="s">
        <v>6</v>
      </c>
    </row>
    <row r="654" spans="1:12" x14ac:dyDescent="0.35">
      <c r="A654" t="s">
        <v>14758</v>
      </c>
      <c r="B654" t="s">
        <v>14759</v>
      </c>
      <c r="C654" t="s">
        <v>6</v>
      </c>
      <c r="D654" t="s">
        <v>14760</v>
      </c>
      <c r="E654">
        <v>7</v>
      </c>
      <c r="F654" t="s">
        <v>6</v>
      </c>
      <c r="G654" t="s">
        <v>14761</v>
      </c>
      <c r="H654" t="s">
        <v>14762</v>
      </c>
      <c r="I654">
        <v>2020</v>
      </c>
      <c r="J654" t="s">
        <v>6</v>
      </c>
      <c r="K654" t="s">
        <v>6</v>
      </c>
      <c r="L654" t="s">
        <v>6</v>
      </c>
    </row>
    <row r="655" spans="1:12" x14ac:dyDescent="0.35">
      <c r="A655" t="s">
        <v>14763</v>
      </c>
      <c r="B655" t="s">
        <v>14764</v>
      </c>
      <c r="C655" t="s">
        <v>6</v>
      </c>
      <c r="D655" t="s">
        <v>14765</v>
      </c>
      <c r="E655">
        <v>7</v>
      </c>
      <c r="F655" t="s">
        <v>6</v>
      </c>
      <c r="G655" t="s">
        <v>556</v>
      </c>
      <c r="H655" t="s">
        <v>14766</v>
      </c>
      <c r="I655">
        <v>2016</v>
      </c>
      <c r="J655" t="s">
        <v>6</v>
      </c>
      <c r="K655" t="s">
        <v>6</v>
      </c>
      <c r="L655" t="s">
        <v>6</v>
      </c>
    </row>
    <row r="656" spans="1:12" x14ac:dyDescent="0.35">
      <c r="A656" t="s">
        <v>14767</v>
      </c>
      <c r="B656" t="s">
        <v>14768</v>
      </c>
      <c r="C656" t="s">
        <v>6</v>
      </c>
      <c r="D656" t="s">
        <v>14769</v>
      </c>
      <c r="E656">
        <v>7</v>
      </c>
      <c r="F656" t="s">
        <v>6</v>
      </c>
      <c r="G656" t="s">
        <v>12682</v>
      </c>
      <c r="H656" t="s">
        <v>12070</v>
      </c>
      <c r="I656">
        <v>2016</v>
      </c>
      <c r="J656" t="s">
        <v>6</v>
      </c>
      <c r="K656" t="s">
        <v>6</v>
      </c>
      <c r="L656" t="s">
        <v>6</v>
      </c>
    </row>
    <row r="657" spans="1:12" x14ac:dyDescent="0.35">
      <c r="A657" t="s">
        <v>14770</v>
      </c>
      <c r="B657" t="s">
        <v>14771</v>
      </c>
      <c r="C657" t="s">
        <v>6</v>
      </c>
      <c r="D657" t="s">
        <v>14772</v>
      </c>
      <c r="E657">
        <v>7</v>
      </c>
      <c r="F657" t="s">
        <v>6</v>
      </c>
      <c r="G657" t="s">
        <v>14773</v>
      </c>
      <c r="H657" t="s">
        <v>14774</v>
      </c>
      <c r="I657">
        <v>2012</v>
      </c>
      <c r="J657" t="s">
        <v>6</v>
      </c>
      <c r="K657" t="s">
        <v>6</v>
      </c>
      <c r="L657" t="s">
        <v>6</v>
      </c>
    </row>
    <row r="658" spans="1:12" x14ac:dyDescent="0.35">
      <c r="A658" t="s">
        <v>14775</v>
      </c>
      <c r="B658" t="s">
        <v>14776</v>
      </c>
      <c r="C658" t="s">
        <v>6</v>
      </c>
      <c r="D658" t="s">
        <v>14777</v>
      </c>
      <c r="E658">
        <v>7</v>
      </c>
      <c r="F658" t="s">
        <v>6</v>
      </c>
      <c r="G658" t="s">
        <v>14778</v>
      </c>
      <c r="H658" t="s">
        <v>14779</v>
      </c>
      <c r="I658">
        <v>2014</v>
      </c>
      <c r="J658" t="s">
        <v>6</v>
      </c>
      <c r="K658" t="s">
        <v>6</v>
      </c>
      <c r="L658" t="s">
        <v>6</v>
      </c>
    </row>
    <row r="659" spans="1:12" x14ac:dyDescent="0.35">
      <c r="A659" t="s">
        <v>14780</v>
      </c>
      <c r="B659" t="s">
        <v>14781</v>
      </c>
      <c r="C659" t="s">
        <v>6</v>
      </c>
      <c r="D659" t="s">
        <v>14782</v>
      </c>
      <c r="E659">
        <v>7</v>
      </c>
      <c r="F659" t="s">
        <v>6</v>
      </c>
      <c r="G659" t="s">
        <v>14667</v>
      </c>
      <c r="H659" t="s">
        <v>14668</v>
      </c>
      <c r="I659">
        <v>2019</v>
      </c>
      <c r="J659" t="s">
        <v>6</v>
      </c>
      <c r="K659" t="s">
        <v>6</v>
      </c>
      <c r="L659" t="s">
        <v>6</v>
      </c>
    </row>
    <row r="660" spans="1:12" x14ac:dyDescent="0.35">
      <c r="A660" t="s">
        <v>14783</v>
      </c>
      <c r="B660" t="s">
        <v>14784</v>
      </c>
      <c r="C660" t="s">
        <v>6</v>
      </c>
      <c r="D660" t="s">
        <v>14785</v>
      </c>
      <c r="E660">
        <v>7</v>
      </c>
      <c r="F660" t="s">
        <v>6</v>
      </c>
      <c r="G660" t="s">
        <v>13903</v>
      </c>
      <c r="H660" t="s">
        <v>11973</v>
      </c>
      <c r="I660">
        <v>2015</v>
      </c>
      <c r="J660" t="s">
        <v>6</v>
      </c>
      <c r="K660" t="s">
        <v>6</v>
      </c>
      <c r="L660" t="s">
        <v>6</v>
      </c>
    </row>
    <row r="661" spans="1:12" x14ac:dyDescent="0.35">
      <c r="A661" t="s">
        <v>14786</v>
      </c>
      <c r="B661" t="s">
        <v>14787</v>
      </c>
      <c r="C661" t="s">
        <v>6</v>
      </c>
      <c r="D661" t="s">
        <v>14788</v>
      </c>
      <c r="E661">
        <v>7</v>
      </c>
      <c r="F661" t="s">
        <v>6</v>
      </c>
      <c r="G661" t="s">
        <v>597</v>
      </c>
      <c r="H661" t="s">
        <v>14789</v>
      </c>
      <c r="I661">
        <v>2020</v>
      </c>
      <c r="J661" t="s">
        <v>6</v>
      </c>
      <c r="K661" t="s">
        <v>6</v>
      </c>
      <c r="L661" t="s">
        <v>6</v>
      </c>
    </row>
    <row r="662" spans="1:12" x14ac:dyDescent="0.35">
      <c r="A662" t="s">
        <v>14790</v>
      </c>
      <c r="B662" t="s">
        <v>14791</v>
      </c>
      <c r="C662" t="s">
        <v>6</v>
      </c>
      <c r="D662" t="s">
        <v>14792</v>
      </c>
      <c r="E662">
        <v>7</v>
      </c>
      <c r="F662" t="s">
        <v>6</v>
      </c>
      <c r="G662" t="s">
        <v>14793</v>
      </c>
      <c r="H662" t="s">
        <v>14794</v>
      </c>
      <c r="I662">
        <v>2017</v>
      </c>
      <c r="J662" t="s">
        <v>6</v>
      </c>
      <c r="K662" t="s">
        <v>6</v>
      </c>
      <c r="L662" t="s">
        <v>6</v>
      </c>
    </row>
    <row r="663" spans="1:12" x14ac:dyDescent="0.35">
      <c r="A663" t="s">
        <v>14795</v>
      </c>
      <c r="B663" t="s">
        <v>14796</v>
      </c>
      <c r="C663" t="s">
        <v>6</v>
      </c>
      <c r="D663" t="s">
        <v>14797</v>
      </c>
      <c r="E663">
        <v>7</v>
      </c>
      <c r="F663" t="s">
        <v>6</v>
      </c>
      <c r="G663" t="s">
        <v>14798</v>
      </c>
      <c r="H663" t="s">
        <v>14799</v>
      </c>
      <c r="I663">
        <v>2017</v>
      </c>
      <c r="J663" t="s">
        <v>6</v>
      </c>
      <c r="K663" t="s">
        <v>6</v>
      </c>
      <c r="L663" t="s">
        <v>6</v>
      </c>
    </row>
    <row r="664" spans="1:12" x14ac:dyDescent="0.35">
      <c r="A664" t="s">
        <v>14800</v>
      </c>
      <c r="B664" t="s">
        <v>14801</v>
      </c>
      <c r="C664" t="s">
        <v>6</v>
      </c>
      <c r="D664" t="s">
        <v>14802</v>
      </c>
      <c r="E664">
        <v>7</v>
      </c>
      <c r="F664" t="s">
        <v>6</v>
      </c>
      <c r="G664" t="s">
        <v>12573</v>
      </c>
      <c r="H664" t="s">
        <v>12574</v>
      </c>
      <c r="I664">
        <v>2012</v>
      </c>
      <c r="J664" t="s">
        <v>6</v>
      </c>
      <c r="K664" t="s">
        <v>6</v>
      </c>
      <c r="L664" t="s">
        <v>6</v>
      </c>
    </row>
    <row r="665" spans="1:12" x14ac:dyDescent="0.35">
      <c r="A665" t="s">
        <v>14803</v>
      </c>
      <c r="B665" t="s">
        <v>14804</v>
      </c>
      <c r="C665" t="s">
        <v>6</v>
      </c>
      <c r="D665" t="s">
        <v>14805</v>
      </c>
      <c r="E665">
        <v>7</v>
      </c>
      <c r="F665" t="s">
        <v>6</v>
      </c>
      <c r="G665" t="s">
        <v>14806</v>
      </c>
      <c r="H665" t="s">
        <v>14807</v>
      </c>
      <c r="I665">
        <v>2018</v>
      </c>
      <c r="J665" t="s">
        <v>6</v>
      </c>
      <c r="K665" t="s">
        <v>6</v>
      </c>
      <c r="L665" t="s">
        <v>6</v>
      </c>
    </row>
    <row r="666" spans="1:12" x14ac:dyDescent="0.35">
      <c r="A666" t="s">
        <v>14808</v>
      </c>
      <c r="B666" t="s">
        <v>14809</v>
      </c>
      <c r="C666" t="s">
        <v>6</v>
      </c>
      <c r="D666" t="s">
        <v>14810</v>
      </c>
      <c r="E666">
        <v>7</v>
      </c>
      <c r="F666" t="s">
        <v>6</v>
      </c>
      <c r="G666" t="s">
        <v>14811</v>
      </c>
      <c r="H666" t="s">
        <v>14812</v>
      </c>
      <c r="I666">
        <v>2009</v>
      </c>
      <c r="J666" t="s">
        <v>6</v>
      </c>
      <c r="K666" t="s">
        <v>6</v>
      </c>
      <c r="L666" t="s">
        <v>6</v>
      </c>
    </row>
    <row r="667" spans="1:12" x14ac:dyDescent="0.35">
      <c r="A667" t="s">
        <v>14813</v>
      </c>
      <c r="B667" t="s">
        <v>14814</v>
      </c>
      <c r="C667" t="s">
        <v>6</v>
      </c>
      <c r="D667" t="s">
        <v>14815</v>
      </c>
      <c r="E667">
        <v>7</v>
      </c>
      <c r="F667" t="s">
        <v>6</v>
      </c>
      <c r="G667" t="s">
        <v>14816</v>
      </c>
      <c r="H667" t="s">
        <v>14817</v>
      </c>
      <c r="I667">
        <v>2018</v>
      </c>
      <c r="J667" t="s">
        <v>6</v>
      </c>
      <c r="K667" t="s">
        <v>6</v>
      </c>
      <c r="L667" t="s">
        <v>6</v>
      </c>
    </row>
    <row r="668" spans="1:12" x14ac:dyDescent="0.35">
      <c r="A668" t="s">
        <v>14818</v>
      </c>
      <c r="B668" t="s">
        <v>14819</v>
      </c>
      <c r="C668" t="s">
        <v>6</v>
      </c>
      <c r="D668" t="s">
        <v>14820</v>
      </c>
      <c r="E668">
        <v>7</v>
      </c>
      <c r="F668" t="s">
        <v>6</v>
      </c>
      <c r="G668" t="s">
        <v>144</v>
      </c>
      <c r="H668" t="s">
        <v>14821</v>
      </c>
      <c r="I668">
        <v>2018</v>
      </c>
      <c r="J668" t="s">
        <v>6</v>
      </c>
      <c r="K668" t="s">
        <v>6</v>
      </c>
      <c r="L668" t="s">
        <v>6</v>
      </c>
    </row>
    <row r="669" spans="1:12" x14ac:dyDescent="0.35">
      <c r="A669" t="s">
        <v>14822</v>
      </c>
      <c r="B669" t="s">
        <v>14823</v>
      </c>
      <c r="C669" t="s">
        <v>6</v>
      </c>
      <c r="D669" t="s">
        <v>14824</v>
      </c>
      <c r="E669">
        <v>7</v>
      </c>
      <c r="F669" t="s">
        <v>6</v>
      </c>
      <c r="G669" t="s">
        <v>6</v>
      </c>
      <c r="H669" t="s">
        <v>6</v>
      </c>
      <c r="J669" t="s">
        <v>6</v>
      </c>
      <c r="K669" t="s">
        <v>6</v>
      </c>
      <c r="L669" t="s">
        <v>6</v>
      </c>
    </row>
    <row r="670" spans="1:12" x14ac:dyDescent="0.35">
      <c r="A670" t="s">
        <v>14825</v>
      </c>
      <c r="B670" t="s">
        <v>14826</v>
      </c>
      <c r="C670" t="s">
        <v>6</v>
      </c>
      <c r="D670" t="s">
        <v>14827</v>
      </c>
      <c r="E670">
        <v>7</v>
      </c>
      <c r="F670" t="s">
        <v>6</v>
      </c>
      <c r="G670" t="s">
        <v>12272</v>
      </c>
      <c r="H670" t="s">
        <v>14828</v>
      </c>
      <c r="I670">
        <v>2019</v>
      </c>
      <c r="J670" t="s">
        <v>6</v>
      </c>
      <c r="K670" t="s">
        <v>6</v>
      </c>
      <c r="L670" t="s">
        <v>6</v>
      </c>
    </row>
    <row r="671" spans="1:12" x14ac:dyDescent="0.35">
      <c r="A671" t="s">
        <v>14829</v>
      </c>
      <c r="B671" t="s">
        <v>14830</v>
      </c>
      <c r="C671" t="s">
        <v>6</v>
      </c>
      <c r="D671" t="s">
        <v>14831</v>
      </c>
      <c r="E671">
        <v>7</v>
      </c>
      <c r="F671" t="s">
        <v>6</v>
      </c>
      <c r="G671" t="s">
        <v>7593</v>
      </c>
      <c r="H671" t="s">
        <v>14832</v>
      </c>
      <c r="I671">
        <v>2019</v>
      </c>
      <c r="J671" t="s">
        <v>6</v>
      </c>
      <c r="K671" t="s">
        <v>6</v>
      </c>
      <c r="L671" t="s">
        <v>6</v>
      </c>
    </row>
    <row r="672" spans="1:12" x14ac:dyDescent="0.35">
      <c r="A672" t="s">
        <v>14833</v>
      </c>
      <c r="B672" t="s">
        <v>14834</v>
      </c>
      <c r="C672" t="s">
        <v>6</v>
      </c>
      <c r="D672" t="s">
        <v>14835</v>
      </c>
      <c r="E672">
        <v>7</v>
      </c>
      <c r="F672" t="s">
        <v>6</v>
      </c>
      <c r="G672" t="s">
        <v>14099</v>
      </c>
      <c r="H672" t="s">
        <v>14836</v>
      </c>
      <c r="I672">
        <v>2009</v>
      </c>
      <c r="J672" t="s">
        <v>6</v>
      </c>
      <c r="K672" t="s">
        <v>6</v>
      </c>
      <c r="L672" t="s">
        <v>6</v>
      </c>
    </row>
    <row r="673" spans="1:12" x14ac:dyDescent="0.35">
      <c r="A673" t="s">
        <v>14837</v>
      </c>
      <c r="B673" t="s">
        <v>14838</v>
      </c>
      <c r="C673" t="s">
        <v>6</v>
      </c>
      <c r="D673" t="s">
        <v>14839</v>
      </c>
      <c r="E673">
        <v>7</v>
      </c>
      <c r="F673" t="s">
        <v>6</v>
      </c>
      <c r="G673" t="s">
        <v>14840</v>
      </c>
      <c r="H673" t="s">
        <v>12619</v>
      </c>
      <c r="I673">
        <v>2014</v>
      </c>
      <c r="J673" t="s">
        <v>6</v>
      </c>
      <c r="K673" t="s">
        <v>6</v>
      </c>
      <c r="L673" t="s">
        <v>6</v>
      </c>
    </row>
    <row r="674" spans="1:12" x14ac:dyDescent="0.35">
      <c r="A674" t="s">
        <v>14841</v>
      </c>
      <c r="B674" t="s">
        <v>14842</v>
      </c>
      <c r="C674" t="s">
        <v>6</v>
      </c>
      <c r="D674" t="s">
        <v>14843</v>
      </c>
      <c r="E674">
        <v>7</v>
      </c>
      <c r="F674" t="s">
        <v>6</v>
      </c>
      <c r="G674" t="s">
        <v>14844</v>
      </c>
      <c r="H674" t="s">
        <v>14845</v>
      </c>
      <c r="I674">
        <v>2019</v>
      </c>
      <c r="J674" t="s">
        <v>6</v>
      </c>
      <c r="K674" t="s">
        <v>6</v>
      </c>
      <c r="L674" t="s">
        <v>6</v>
      </c>
    </row>
    <row r="675" spans="1:12" x14ac:dyDescent="0.35">
      <c r="A675" t="s">
        <v>14846</v>
      </c>
      <c r="B675" t="s">
        <v>14847</v>
      </c>
      <c r="C675" t="s">
        <v>6</v>
      </c>
      <c r="D675" t="s">
        <v>14848</v>
      </c>
      <c r="E675">
        <v>7</v>
      </c>
      <c r="F675" t="s">
        <v>6</v>
      </c>
      <c r="G675" t="s">
        <v>1386</v>
      </c>
      <c r="H675" t="s">
        <v>14849</v>
      </c>
      <c r="I675">
        <v>2012</v>
      </c>
      <c r="J675" t="s">
        <v>6</v>
      </c>
      <c r="K675" t="s">
        <v>6</v>
      </c>
      <c r="L675" t="s">
        <v>6</v>
      </c>
    </row>
    <row r="676" spans="1:12" x14ac:dyDescent="0.35">
      <c r="A676" t="s">
        <v>14850</v>
      </c>
      <c r="B676" t="s">
        <v>14851</v>
      </c>
      <c r="C676" t="s">
        <v>6</v>
      </c>
      <c r="D676" t="s">
        <v>14852</v>
      </c>
      <c r="E676">
        <v>7</v>
      </c>
      <c r="F676" t="s">
        <v>6</v>
      </c>
      <c r="G676" t="s">
        <v>14853</v>
      </c>
      <c r="H676" t="s">
        <v>14854</v>
      </c>
      <c r="I676">
        <v>2016</v>
      </c>
      <c r="J676" t="s">
        <v>6</v>
      </c>
      <c r="K676" t="s">
        <v>6</v>
      </c>
      <c r="L676" t="s">
        <v>6</v>
      </c>
    </row>
    <row r="677" spans="1:12" x14ac:dyDescent="0.35">
      <c r="A677" t="s">
        <v>10803</v>
      </c>
      <c r="B677" t="s">
        <v>14855</v>
      </c>
      <c r="C677" t="s">
        <v>6</v>
      </c>
      <c r="D677" t="s">
        <v>14856</v>
      </c>
      <c r="E677">
        <v>7</v>
      </c>
      <c r="F677" t="s">
        <v>6</v>
      </c>
      <c r="G677" t="s">
        <v>144</v>
      </c>
      <c r="H677" t="s">
        <v>14857</v>
      </c>
      <c r="I677">
        <v>2018</v>
      </c>
      <c r="J677" t="s">
        <v>6</v>
      </c>
      <c r="K677" t="s">
        <v>6</v>
      </c>
      <c r="L677" t="s">
        <v>6</v>
      </c>
    </row>
    <row r="678" spans="1:12" x14ac:dyDescent="0.35">
      <c r="A678" t="s">
        <v>14858</v>
      </c>
      <c r="B678" t="s">
        <v>14859</v>
      </c>
      <c r="C678" t="s">
        <v>6</v>
      </c>
      <c r="D678" t="s">
        <v>14860</v>
      </c>
      <c r="E678">
        <v>7</v>
      </c>
      <c r="F678" t="s">
        <v>6</v>
      </c>
      <c r="G678" t="s">
        <v>1392</v>
      </c>
      <c r="H678" t="s">
        <v>14861</v>
      </c>
      <c r="I678">
        <v>2019</v>
      </c>
      <c r="J678" t="s">
        <v>6</v>
      </c>
      <c r="K678" t="s">
        <v>6</v>
      </c>
      <c r="L678" t="s">
        <v>6</v>
      </c>
    </row>
    <row r="679" spans="1:12" x14ac:dyDescent="0.35">
      <c r="A679" t="s">
        <v>14862</v>
      </c>
      <c r="B679" t="s">
        <v>14863</v>
      </c>
      <c r="C679" t="s">
        <v>6</v>
      </c>
      <c r="D679" t="s">
        <v>14864</v>
      </c>
      <c r="E679">
        <v>7</v>
      </c>
      <c r="F679" t="s">
        <v>6</v>
      </c>
      <c r="G679" t="s">
        <v>144</v>
      </c>
      <c r="H679" t="s">
        <v>14865</v>
      </c>
      <c r="I679">
        <v>2017</v>
      </c>
      <c r="J679" t="s">
        <v>6</v>
      </c>
      <c r="K679" t="s">
        <v>6</v>
      </c>
      <c r="L679" t="s">
        <v>6</v>
      </c>
    </row>
    <row r="680" spans="1:12" x14ac:dyDescent="0.35">
      <c r="A680" t="s">
        <v>14866</v>
      </c>
      <c r="B680" t="s">
        <v>14867</v>
      </c>
      <c r="C680" t="s">
        <v>6</v>
      </c>
      <c r="D680" t="s">
        <v>14868</v>
      </c>
      <c r="E680">
        <v>7</v>
      </c>
      <c r="F680" t="s">
        <v>6</v>
      </c>
      <c r="G680" t="s">
        <v>14869</v>
      </c>
      <c r="H680" t="s">
        <v>14870</v>
      </c>
      <c r="I680">
        <v>2016</v>
      </c>
      <c r="J680" t="s">
        <v>6</v>
      </c>
      <c r="K680" t="s">
        <v>6</v>
      </c>
      <c r="L680" t="s">
        <v>6</v>
      </c>
    </row>
    <row r="681" spans="1:12" x14ac:dyDescent="0.35">
      <c r="A681" t="s">
        <v>14871</v>
      </c>
      <c r="B681" t="s">
        <v>14872</v>
      </c>
      <c r="C681" t="s">
        <v>6</v>
      </c>
      <c r="D681" t="s">
        <v>14873</v>
      </c>
      <c r="E681">
        <v>7</v>
      </c>
      <c r="F681" t="s">
        <v>6</v>
      </c>
      <c r="G681" t="s">
        <v>14874</v>
      </c>
      <c r="H681" t="s">
        <v>14875</v>
      </c>
      <c r="I681">
        <v>2012</v>
      </c>
      <c r="J681" t="s">
        <v>6</v>
      </c>
      <c r="K681" t="s">
        <v>6</v>
      </c>
      <c r="L681" t="s">
        <v>6</v>
      </c>
    </row>
    <row r="682" spans="1:12" x14ac:dyDescent="0.35">
      <c r="A682" t="s">
        <v>14876</v>
      </c>
      <c r="B682" t="s">
        <v>14877</v>
      </c>
      <c r="C682" t="s">
        <v>6</v>
      </c>
      <c r="D682" t="s">
        <v>14878</v>
      </c>
      <c r="E682">
        <v>7</v>
      </c>
      <c r="F682" t="s">
        <v>6</v>
      </c>
      <c r="G682" t="s">
        <v>14879</v>
      </c>
      <c r="H682" t="s">
        <v>14880</v>
      </c>
      <c r="I682">
        <v>2015</v>
      </c>
      <c r="J682" t="s">
        <v>6</v>
      </c>
      <c r="K682" t="s">
        <v>6</v>
      </c>
      <c r="L682" t="s">
        <v>6</v>
      </c>
    </row>
    <row r="683" spans="1:12" x14ac:dyDescent="0.35">
      <c r="A683" t="s">
        <v>14881</v>
      </c>
      <c r="B683" t="s">
        <v>14882</v>
      </c>
      <c r="C683" t="s">
        <v>6</v>
      </c>
      <c r="D683" t="s">
        <v>14883</v>
      </c>
      <c r="E683">
        <v>7</v>
      </c>
      <c r="F683" t="s">
        <v>6</v>
      </c>
      <c r="G683" t="s">
        <v>14379</v>
      </c>
      <c r="H683" t="s">
        <v>14380</v>
      </c>
      <c r="I683">
        <v>2013</v>
      </c>
      <c r="J683" t="s">
        <v>6</v>
      </c>
      <c r="K683" t="s">
        <v>6</v>
      </c>
      <c r="L683" t="s">
        <v>6</v>
      </c>
    </row>
    <row r="684" spans="1:12" x14ac:dyDescent="0.35">
      <c r="A684" t="s">
        <v>14884</v>
      </c>
      <c r="B684" t="s">
        <v>14885</v>
      </c>
      <c r="C684" t="s">
        <v>6</v>
      </c>
      <c r="D684" t="s">
        <v>14886</v>
      </c>
      <c r="E684">
        <v>7</v>
      </c>
      <c r="F684" t="s">
        <v>6</v>
      </c>
      <c r="G684" t="s">
        <v>14887</v>
      </c>
      <c r="H684" t="s">
        <v>11973</v>
      </c>
      <c r="I684">
        <v>2009</v>
      </c>
      <c r="J684" t="s">
        <v>6</v>
      </c>
      <c r="K684" t="s">
        <v>6</v>
      </c>
      <c r="L684" t="s">
        <v>6</v>
      </c>
    </row>
    <row r="685" spans="1:12" x14ac:dyDescent="0.35">
      <c r="A685" t="s">
        <v>14888</v>
      </c>
      <c r="B685" t="s">
        <v>14889</v>
      </c>
      <c r="C685" t="s">
        <v>6</v>
      </c>
      <c r="D685" t="s">
        <v>14890</v>
      </c>
      <c r="E685">
        <v>7</v>
      </c>
      <c r="F685" t="s">
        <v>6</v>
      </c>
      <c r="G685" t="s">
        <v>14891</v>
      </c>
      <c r="H685" t="s">
        <v>12529</v>
      </c>
      <c r="I685">
        <v>2009</v>
      </c>
      <c r="J685" t="s">
        <v>6</v>
      </c>
      <c r="K685" t="s">
        <v>6</v>
      </c>
      <c r="L685" t="s">
        <v>6</v>
      </c>
    </row>
    <row r="686" spans="1:12" x14ac:dyDescent="0.35">
      <c r="A686" t="s">
        <v>7400</v>
      </c>
      <c r="B686" t="s">
        <v>14892</v>
      </c>
      <c r="C686" t="s">
        <v>6</v>
      </c>
      <c r="D686" t="s">
        <v>14893</v>
      </c>
      <c r="E686">
        <v>7</v>
      </c>
      <c r="F686" t="s">
        <v>6</v>
      </c>
      <c r="G686" t="s">
        <v>12906</v>
      </c>
      <c r="H686" t="s">
        <v>14894</v>
      </c>
      <c r="I686">
        <v>2021</v>
      </c>
      <c r="J686" t="s">
        <v>6</v>
      </c>
      <c r="K686" t="s">
        <v>6</v>
      </c>
      <c r="L686" t="s">
        <v>6</v>
      </c>
    </row>
    <row r="687" spans="1:12" x14ac:dyDescent="0.35">
      <c r="A687" t="s">
        <v>14895</v>
      </c>
      <c r="B687" t="s">
        <v>14896</v>
      </c>
      <c r="C687" t="s">
        <v>6</v>
      </c>
      <c r="D687" t="s">
        <v>14897</v>
      </c>
      <c r="E687">
        <v>7</v>
      </c>
      <c r="F687" t="s">
        <v>6</v>
      </c>
      <c r="G687" t="s">
        <v>13710</v>
      </c>
      <c r="H687" t="s">
        <v>13711</v>
      </c>
      <c r="I687">
        <v>2019</v>
      </c>
      <c r="J687" t="s">
        <v>6</v>
      </c>
      <c r="K687" t="s">
        <v>6</v>
      </c>
      <c r="L687" t="s">
        <v>6</v>
      </c>
    </row>
    <row r="688" spans="1:12" x14ac:dyDescent="0.35">
      <c r="A688" t="s">
        <v>14898</v>
      </c>
      <c r="B688" t="s">
        <v>14899</v>
      </c>
      <c r="C688" t="s">
        <v>6</v>
      </c>
      <c r="D688" t="s">
        <v>14900</v>
      </c>
      <c r="E688">
        <v>7</v>
      </c>
      <c r="F688" t="s">
        <v>6</v>
      </c>
      <c r="G688" t="s">
        <v>14901</v>
      </c>
      <c r="H688" t="s">
        <v>14902</v>
      </c>
      <c r="I688">
        <v>2012</v>
      </c>
      <c r="J688" t="s">
        <v>6</v>
      </c>
      <c r="K688" t="s">
        <v>6</v>
      </c>
      <c r="L688" t="s">
        <v>6</v>
      </c>
    </row>
    <row r="689" spans="1:12" x14ac:dyDescent="0.35">
      <c r="A689" t="s">
        <v>14903</v>
      </c>
      <c r="B689" t="s">
        <v>14904</v>
      </c>
      <c r="C689" t="s">
        <v>6</v>
      </c>
      <c r="D689" t="s">
        <v>14905</v>
      </c>
      <c r="E689">
        <v>7</v>
      </c>
      <c r="F689" t="s">
        <v>6</v>
      </c>
      <c r="G689" t="s">
        <v>13959</v>
      </c>
      <c r="H689" t="s">
        <v>14906</v>
      </c>
      <c r="I689">
        <v>2018</v>
      </c>
      <c r="J689" t="s">
        <v>6</v>
      </c>
      <c r="K689" t="s">
        <v>6</v>
      </c>
      <c r="L689" t="s">
        <v>6</v>
      </c>
    </row>
    <row r="690" spans="1:12" x14ac:dyDescent="0.35">
      <c r="A690" t="s">
        <v>14907</v>
      </c>
      <c r="B690" t="s">
        <v>14908</v>
      </c>
      <c r="C690" t="s">
        <v>6</v>
      </c>
      <c r="D690" t="s">
        <v>14909</v>
      </c>
      <c r="E690">
        <v>7</v>
      </c>
      <c r="F690" t="s">
        <v>6</v>
      </c>
      <c r="G690" t="s">
        <v>14910</v>
      </c>
      <c r="H690" t="s">
        <v>14911</v>
      </c>
      <c r="I690">
        <v>2016</v>
      </c>
      <c r="J690" t="s">
        <v>6</v>
      </c>
      <c r="K690" t="s">
        <v>6</v>
      </c>
      <c r="L690" t="s">
        <v>6</v>
      </c>
    </row>
    <row r="691" spans="1:12" x14ac:dyDescent="0.35">
      <c r="A691" t="s">
        <v>14912</v>
      </c>
      <c r="B691" t="s">
        <v>14913</v>
      </c>
      <c r="C691" t="s">
        <v>6</v>
      </c>
      <c r="D691" t="s">
        <v>14914</v>
      </c>
      <c r="E691">
        <v>7</v>
      </c>
      <c r="F691" t="s">
        <v>6</v>
      </c>
      <c r="G691" t="s">
        <v>12983</v>
      </c>
      <c r="H691" t="s">
        <v>14915</v>
      </c>
      <c r="I691">
        <v>2014</v>
      </c>
      <c r="J691" t="s">
        <v>6</v>
      </c>
      <c r="K691" t="s">
        <v>6</v>
      </c>
      <c r="L691" t="s">
        <v>6</v>
      </c>
    </row>
    <row r="692" spans="1:12" x14ac:dyDescent="0.35">
      <c r="A692" t="s">
        <v>14916</v>
      </c>
      <c r="B692" t="s">
        <v>14917</v>
      </c>
      <c r="C692" t="s">
        <v>6</v>
      </c>
      <c r="D692" t="s">
        <v>14918</v>
      </c>
      <c r="E692">
        <v>7</v>
      </c>
      <c r="F692" t="s">
        <v>6</v>
      </c>
      <c r="G692" t="s">
        <v>14919</v>
      </c>
      <c r="H692" t="s">
        <v>14920</v>
      </c>
      <c r="I692">
        <v>2018</v>
      </c>
      <c r="J692" t="s">
        <v>6</v>
      </c>
      <c r="K692" t="s">
        <v>6</v>
      </c>
      <c r="L692" t="s">
        <v>6</v>
      </c>
    </row>
    <row r="693" spans="1:12" x14ac:dyDescent="0.35">
      <c r="A693" t="s">
        <v>14921</v>
      </c>
      <c r="B693" t="s">
        <v>14922</v>
      </c>
      <c r="C693" t="s">
        <v>6</v>
      </c>
      <c r="D693" t="s">
        <v>14827</v>
      </c>
      <c r="E693">
        <v>7</v>
      </c>
      <c r="F693" t="s">
        <v>6</v>
      </c>
      <c r="G693" t="s">
        <v>13757</v>
      </c>
      <c r="H693" t="s">
        <v>14923</v>
      </c>
      <c r="I693">
        <v>2018</v>
      </c>
      <c r="J693" t="s">
        <v>6</v>
      </c>
      <c r="K693" t="s">
        <v>6</v>
      </c>
      <c r="L693" t="s">
        <v>6</v>
      </c>
    </row>
    <row r="694" spans="1:12" x14ac:dyDescent="0.35">
      <c r="A694" t="s">
        <v>14924</v>
      </c>
      <c r="B694" t="s">
        <v>14925</v>
      </c>
      <c r="C694" t="s">
        <v>6</v>
      </c>
      <c r="D694" t="s">
        <v>14926</v>
      </c>
      <c r="E694">
        <v>7</v>
      </c>
      <c r="F694" t="s">
        <v>6</v>
      </c>
      <c r="G694" t="s">
        <v>12277</v>
      </c>
      <c r="H694" t="s">
        <v>12278</v>
      </c>
      <c r="I694">
        <v>2011</v>
      </c>
      <c r="J694" t="s">
        <v>6</v>
      </c>
      <c r="K694" t="s">
        <v>6</v>
      </c>
      <c r="L694" t="s">
        <v>6</v>
      </c>
    </row>
    <row r="695" spans="1:12" x14ac:dyDescent="0.35">
      <c r="A695" t="s">
        <v>14927</v>
      </c>
      <c r="B695" t="s">
        <v>14928</v>
      </c>
      <c r="C695" t="s">
        <v>6</v>
      </c>
      <c r="D695" t="s">
        <v>14929</v>
      </c>
      <c r="E695">
        <v>7</v>
      </c>
      <c r="F695" t="s">
        <v>6</v>
      </c>
      <c r="G695" t="s">
        <v>14930</v>
      </c>
      <c r="H695" t="s">
        <v>14931</v>
      </c>
      <c r="I695">
        <v>2014</v>
      </c>
      <c r="J695" t="s">
        <v>6</v>
      </c>
      <c r="K695" t="s">
        <v>6</v>
      </c>
      <c r="L695" t="s">
        <v>6</v>
      </c>
    </row>
    <row r="696" spans="1:12" x14ac:dyDescent="0.35">
      <c r="A696" t="s">
        <v>14932</v>
      </c>
      <c r="B696" t="s">
        <v>14933</v>
      </c>
      <c r="C696" t="s">
        <v>6</v>
      </c>
      <c r="D696" t="s">
        <v>14934</v>
      </c>
      <c r="E696">
        <v>7</v>
      </c>
      <c r="F696" t="s">
        <v>6</v>
      </c>
      <c r="G696" t="s">
        <v>12573</v>
      </c>
      <c r="H696" t="s">
        <v>12574</v>
      </c>
      <c r="I696">
        <v>2012</v>
      </c>
      <c r="J696" t="s">
        <v>6</v>
      </c>
      <c r="K696" t="s">
        <v>6</v>
      </c>
      <c r="L696" t="s">
        <v>6</v>
      </c>
    </row>
    <row r="697" spans="1:12" x14ac:dyDescent="0.35">
      <c r="A697" t="s">
        <v>14935</v>
      </c>
      <c r="B697" t="s">
        <v>14936</v>
      </c>
      <c r="C697" t="s">
        <v>6</v>
      </c>
      <c r="D697" t="s">
        <v>14937</v>
      </c>
      <c r="E697">
        <v>7</v>
      </c>
      <c r="F697" t="s">
        <v>6</v>
      </c>
      <c r="G697" t="s">
        <v>556</v>
      </c>
      <c r="H697" t="s">
        <v>14938</v>
      </c>
      <c r="I697">
        <v>2020</v>
      </c>
      <c r="J697" t="s">
        <v>6</v>
      </c>
      <c r="K697" t="s">
        <v>6</v>
      </c>
      <c r="L697" t="s">
        <v>6</v>
      </c>
    </row>
    <row r="698" spans="1:12" x14ac:dyDescent="0.35">
      <c r="A698" t="s">
        <v>14939</v>
      </c>
      <c r="B698" t="s">
        <v>14940</v>
      </c>
      <c r="C698" t="s">
        <v>6</v>
      </c>
      <c r="D698" t="s">
        <v>14941</v>
      </c>
      <c r="E698">
        <v>7</v>
      </c>
      <c r="F698" t="s">
        <v>6</v>
      </c>
      <c r="G698" t="s">
        <v>14942</v>
      </c>
      <c r="H698" t="s">
        <v>14943</v>
      </c>
      <c r="I698">
        <v>2019</v>
      </c>
      <c r="J698" t="s">
        <v>6</v>
      </c>
      <c r="K698" t="s">
        <v>6</v>
      </c>
      <c r="L698" t="s">
        <v>6</v>
      </c>
    </row>
    <row r="699" spans="1:12" x14ac:dyDescent="0.35">
      <c r="A699" t="s">
        <v>14944</v>
      </c>
      <c r="B699" t="s">
        <v>14945</v>
      </c>
      <c r="C699" t="s">
        <v>6</v>
      </c>
      <c r="D699" t="s">
        <v>14946</v>
      </c>
      <c r="E699">
        <v>7</v>
      </c>
      <c r="F699" t="s">
        <v>6</v>
      </c>
      <c r="G699" t="s">
        <v>12565</v>
      </c>
      <c r="H699" t="s">
        <v>12566</v>
      </c>
      <c r="I699">
        <v>2009</v>
      </c>
      <c r="J699" t="s">
        <v>6</v>
      </c>
      <c r="K699" t="s">
        <v>6</v>
      </c>
      <c r="L699" t="s">
        <v>6</v>
      </c>
    </row>
    <row r="700" spans="1:12" x14ac:dyDescent="0.35">
      <c r="A700" t="s">
        <v>14947</v>
      </c>
      <c r="B700" t="s">
        <v>14948</v>
      </c>
      <c r="C700" t="s">
        <v>6</v>
      </c>
      <c r="D700" t="s">
        <v>14949</v>
      </c>
      <c r="E700">
        <v>7</v>
      </c>
      <c r="F700" t="s">
        <v>6</v>
      </c>
      <c r="G700" t="s">
        <v>14950</v>
      </c>
      <c r="H700" t="s">
        <v>14951</v>
      </c>
      <c r="I700">
        <v>2020</v>
      </c>
      <c r="J700" t="s">
        <v>6</v>
      </c>
      <c r="K700" t="s">
        <v>6</v>
      </c>
      <c r="L700" t="s">
        <v>6</v>
      </c>
    </row>
    <row r="701" spans="1:12" x14ac:dyDescent="0.35">
      <c r="A701" t="s">
        <v>14952</v>
      </c>
      <c r="B701" t="s">
        <v>14953</v>
      </c>
      <c r="C701" t="s">
        <v>6</v>
      </c>
      <c r="D701" t="s">
        <v>14954</v>
      </c>
      <c r="E701">
        <v>7</v>
      </c>
      <c r="F701" t="s">
        <v>6</v>
      </c>
      <c r="G701" t="s">
        <v>12692</v>
      </c>
      <c r="H701" t="s">
        <v>12693</v>
      </c>
      <c r="I701">
        <v>2018</v>
      </c>
      <c r="J701" t="s">
        <v>6</v>
      </c>
      <c r="K701" t="s">
        <v>6</v>
      </c>
      <c r="L701" t="s">
        <v>6</v>
      </c>
    </row>
    <row r="702" spans="1:12" x14ac:dyDescent="0.35">
      <c r="A702" t="s">
        <v>14955</v>
      </c>
      <c r="B702" t="s">
        <v>14956</v>
      </c>
      <c r="C702" t="s">
        <v>6</v>
      </c>
      <c r="D702" t="s">
        <v>14049</v>
      </c>
      <c r="E702">
        <v>7</v>
      </c>
      <c r="F702" t="s">
        <v>6</v>
      </c>
      <c r="G702" t="s">
        <v>13710</v>
      </c>
      <c r="H702" t="s">
        <v>13711</v>
      </c>
      <c r="I702">
        <v>2019</v>
      </c>
      <c r="J702" t="s">
        <v>6</v>
      </c>
      <c r="K702" t="s">
        <v>6</v>
      </c>
      <c r="L702" t="s">
        <v>6</v>
      </c>
    </row>
    <row r="703" spans="1:12" x14ac:dyDescent="0.35">
      <c r="A703" t="s">
        <v>14957</v>
      </c>
      <c r="B703" t="s">
        <v>14958</v>
      </c>
      <c r="C703" t="s">
        <v>6</v>
      </c>
      <c r="D703" t="s">
        <v>14959</v>
      </c>
      <c r="E703">
        <v>7</v>
      </c>
      <c r="F703" t="s">
        <v>6</v>
      </c>
      <c r="G703" t="s">
        <v>14960</v>
      </c>
      <c r="H703" t="s">
        <v>14961</v>
      </c>
      <c r="I703">
        <v>2018</v>
      </c>
      <c r="J703" t="s">
        <v>6</v>
      </c>
      <c r="K703" t="s">
        <v>6</v>
      </c>
      <c r="L703" t="s">
        <v>6</v>
      </c>
    </row>
    <row r="704" spans="1:12" x14ac:dyDescent="0.35">
      <c r="A704" t="s">
        <v>14962</v>
      </c>
      <c r="B704" t="s">
        <v>14963</v>
      </c>
      <c r="C704" t="s">
        <v>6</v>
      </c>
      <c r="D704" t="s">
        <v>14964</v>
      </c>
      <c r="E704">
        <v>7</v>
      </c>
      <c r="F704" t="s">
        <v>6</v>
      </c>
      <c r="G704" t="s">
        <v>14965</v>
      </c>
      <c r="H704" t="s">
        <v>14966</v>
      </c>
      <c r="I704">
        <v>2018</v>
      </c>
      <c r="J704" t="s">
        <v>6</v>
      </c>
      <c r="K704" t="s">
        <v>6</v>
      </c>
      <c r="L704" t="s">
        <v>6</v>
      </c>
    </row>
    <row r="705" spans="1:12" x14ac:dyDescent="0.35">
      <c r="A705" t="s">
        <v>14967</v>
      </c>
      <c r="B705" t="s">
        <v>14968</v>
      </c>
      <c r="C705" t="s">
        <v>6</v>
      </c>
      <c r="D705" t="s">
        <v>14969</v>
      </c>
      <c r="E705">
        <v>7</v>
      </c>
      <c r="F705" t="s">
        <v>6</v>
      </c>
      <c r="G705" t="s">
        <v>14970</v>
      </c>
      <c r="H705" t="s">
        <v>14971</v>
      </c>
      <c r="I705">
        <v>2017</v>
      </c>
      <c r="J705" t="s">
        <v>6</v>
      </c>
      <c r="K705" t="s">
        <v>6</v>
      </c>
      <c r="L705" t="s">
        <v>6</v>
      </c>
    </row>
    <row r="706" spans="1:12" x14ac:dyDescent="0.35">
      <c r="A706" t="s">
        <v>14972</v>
      </c>
      <c r="B706" t="s">
        <v>14973</v>
      </c>
      <c r="C706" t="s">
        <v>6</v>
      </c>
      <c r="D706" t="s">
        <v>14974</v>
      </c>
      <c r="E706">
        <v>7</v>
      </c>
      <c r="F706" t="s">
        <v>6</v>
      </c>
      <c r="G706" t="s">
        <v>14975</v>
      </c>
      <c r="H706" t="s">
        <v>14976</v>
      </c>
      <c r="I706">
        <v>2014</v>
      </c>
      <c r="J706" t="s">
        <v>6</v>
      </c>
      <c r="K706" t="s">
        <v>6</v>
      </c>
      <c r="L706" t="s">
        <v>6</v>
      </c>
    </row>
    <row r="707" spans="1:12" x14ac:dyDescent="0.35">
      <c r="A707" t="s">
        <v>14977</v>
      </c>
      <c r="B707" t="s">
        <v>14978</v>
      </c>
      <c r="C707" t="s">
        <v>6</v>
      </c>
      <c r="D707" t="s">
        <v>14979</v>
      </c>
      <c r="E707">
        <v>7</v>
      </c>
      <c r="F707" t="s">
        <v>6</v>
      </c>
      <c r="G707" t="s">
        <v>13796</v>
      </c>
      <c r="H707" t="s">
        <v>13797</v>
      </c>
      <c r="I707">
        <v>2015</v>
      </c>
      <c r="J707" t="s">
        <v>6</v>
      </c>
      <c r="K707" t="s">
        <v>6</v>
      </c>
      <c r="L707" t="s">
        <v>6</v>
      </c>
    </row>
    <row r="708" spans="1:12" x14ac:dyDescent="0.35">
      <c r="A708" t="s">
        <v>14980</v>
      </c>
      <c r="B708" t="s">
        <v>14981</v>
      </c>
      <c r="C708" t="s">
        <v>6</v>
      </c>
      <c r="D708" t="s">
        <v>14982</v>
      </c>
      <c r="E708">
        <v>7</v>
      </c>
      <c r="F708" t="s">
        <v>6</v>
      </c>
      <c r="G708" t="s">
        <v>12797</v>
      </c>
      <c r="H708" t="s">
        <v>14983</v>
      </c>
      <c r="I708">
        <v>2011</v>
      </c>
      <c r="J708" t="s">
        <v>6</v>
      </c>
      <c r="K708" t="s">
        <v>6</v>
      </c>
      <c r="L708" t="s">
        <v>6</v>
      </c>
    </row>
    <row r="709" spans="1:12" x14ac:dyDescent="0.35">
      <c r="A709" t="s">
        <v>14984</v>
      </c>
      <c r="B709" t="s">
        <v>14985</v>
      </c>
      <c r="C709" t="s">
        <v>6</v>
      </c>
      <c r="D709" t="s">
        <v>14986</v>
      </c>
      <c r="E709">
        <v>7</v>
      </c>
      <c r="F709" t="s">
        <v>6</v>
      </c>
      <c r="G709" t="s">
        <v>14987</v>
      </c>
      <c r="H709" t="s">
        <v>14988</v>
      </c>
      <c r="I709">
        <v>2014</v>
      </c>
      <c r="J709" t="s">
        <v>6</v>
      </c>
      <c r="K709" t="s">
        <v>6</v>
      </c>
      <c r="L709" t="s">
        <v>6</v>
      </c>
    </row>
    <row r="710" spans="1:12" x14ac:dyDescent="0.35">
      <c r="A710" t="s">
        <v>14989</v>
      </c>
      <c r="B710" t="s">
        <v>14990</v>
      </c>
      <c r="C710" t="s">
        <v>6</v>
      </c>
      <c r="D710" t="s">
        <v>14991</v>
      </c>
      <c r="E710">
        <v>7</v>
      </c>
      <c r="F710" t="s">
        <v>6</v>
      </c>
      <c r="G710" t="s">
        <v>14992</v>
      </c>
      <c r="H710" t="s">
        <v>14993</v>
      </c>
      <c r="I710">
        <v>2019</v>
      </c>
      <c r="J710" t="s">
        <v>6</v>
      </c>
      <c r="K710" t="s">
        <v>6</v>
      </c>
      <c r="L710" t="s">
        <v>6</v>
      </c>
    </row>
    <row r="711" spans="1:12" x14ac:dyDescent="0.35">
      <c r="A711" t="s">
        <v>14994</v>
      </c>
      <c r="B711" t="s">
        <v>14995</v>
      </c>
      <c r="C711" t="s">
        <v>6</v>
      </c>
      <c r="D711" t="s">
        <v>14996</v>
      </c>
      <c r="E711">
        <v>7</v>
      </c>
      <c r="F711" t="s">
        <v>6</v>
      </c>
      <c r="G711" t="s">
        <v>14997</v>
      </c>
      <c r="H711" t="s">
        <v>14998</v>
      </c>
      <c r="I711">
        <v>2018</v>
      </c>
      <c r="J711" t="s">
        <v>6</v>
      </c>
      <c r="K711" t="s">
        <v>6</v>
      </c>
      <c r="L711" t="s">
        <v>6</v>
      </c>
    </row>
    <row r="712" spans="1:12" x14ac:dyDescent="0.35">
      <c r="A712" t="s">
        <v>14999</v>
      </c>
      <c r="B712" t="s">
        <v>15000</v>
      </c>
      <c r="C712" t="s">
        <v>6</v>
      </c>
      <c r="D712" t="s">
        <v>15001</v>
      </c>
      <c r="E712">
        <v>7</v>
      </c>
      <c r="F712" t="s">
        <v>6</v>
      </c>
      <c r="G712" t="s">
        <v>13502</v>
      </c>
      <c r="H712" t="s">
        <v>13503</v>
      </c>
      <c r="I712">
        <v>2014</v>
      </c>
      <c r="J712" t="s">
        <v>6</v>
      </c>
      <c r="K712" t="s">
        <v>6</v>
      </c>
      <c r="L712" t="s">
        <v>6</v>
      </c>
    </row>
    <row r="713" spans="1:12" x14ac:dyDescent="0.35">
      <c r="A713" t="s">
        <v>15002</v>
      </c>
      <c r="B713" t="s">
        <v>15003</v>
      </c>
      <c r="C713" t="s">
        <v>6</v>
      </c>
      <c r="D713" t="s">
        <v>15004</v>
      </c>
      <c r="E713">
        <v>7</v>
      </c>
      <c r="F713" t="s">
        <v>6</v>
      </c>
      <c r="G713" t="s">
        <v>15005</v>
      </c>
      <c r="H713" t="s">
        <v>15006</v>
      </c>
      <c r="I713">
        <v>2015</v>
      </c>
      <c r="J713" t="s">
        <v>6</v>
      </c>
      <c r="K713" t="s">
        <v>6</v>
      </c>
      <c r="L713" t="s">
        <v>6</v>
      </c>
    </row>
    <row r="714" spans="1:12" x14ac:dyDescent="0.35">
      <c r="A714" t="s">
        <v>15007</v>
      </c>
      <c r="B714" t="s">
        <v>15008</v>
      </c>
      <c r="C714" t="s">
        <v>6</v>
      </c>
      <c r="D714" t="s">
        <v>15009</v>
      </c>
      <c r="E714">
        <v>7</v>
      </c>
      <c r="F714" t="s">
        <v>6</v>
      </c>
      <c r="G714" t="s">
        <v>15010</v>
      </c>
      <c r="H714" t="s">
        <v>15011</v>
      </c>
      <c r="I714">
        <v>2019</v>
      </c>
      <c r="J714" t="s">
        <v>6</v>
      </c>
      <c r="K714" t="s">
        <v>6</v>
      </c>
      <c r="L714" t="s">
        <v>6</v>
      </c>
    </row>
    <row r="715" spans="1:12" x14ac:dyDescent="0.35">
      <c r="A715" t="s">
        <v>15012</v>
      </c>
      <c r="B715" t="s">
        <v>15013</v>
      </c>
      <c r="C715" t="s">
        <v>6</v>
      </c>
      <c r="D715" t="s">
        <v>15014</v>
      </c>
      <c r="E715">
        <v>7</v>
      </c>
      <c r="F715" t="s">
        <v>6</v>
      </c>
      <c r="G715" t="s">
        <v>15015</v>
      </c>
      <c r="H715" t="s">
        <v>15016</v>
      </c>
      <c r="I715">
        <v>2020</v>
      </c>
      <c r="J715" t="s">
        <v>6</v>
      </c>
      <c r="K715" t="s">
        <v>6</v>
      </c>
      <c r="L715" t="s">
        <v>6</v>
      </c>
    </row>
    <row r="716" spans="1:12" x14ac:dyDescent="0.35">
      <c r="A716" t="s">
        <v>15017</v>
      </c>
      <c r="B716" t="s">
        <v>15018</v>
      </c>
      <c r="C716" t="s">
        <v>6</v>
      </c>
      <c r="D716" t="s">
        <v>15019</v>
      </c>
      <c r="E716">
        <v>7</v>
      </c>
      <c r="F716" t="s">
        <v>6</v>
      </c>
      <c r="G716" t="s">
        <v>12861</v>
      </c>
      <c r="H716" t="s">
        <v>12862</v>
      </c>
      <c r="I716">
        <v>2015</v>
      </c>
      <c r="J716" t="s">
        <v>6</v>
      </c>
      <c r="K716" t="s">
        <v>6</v>
      </c>
      <c r="L716" t="s">
        <v>6</v>
      </c>
    </row>
    <row r="717" spans="1:12" x14ac:dyDescent="0.35">
      <c r="A717" t="s">
        <v>15020</v>
      </c>
      <c r="B717" t="s">
        <v>15021</v>
      </c>
      <c r="C717" t="s">
        <v>6</v>
      </c>
      <c r="D717" t="s">
        <v>15022</v>
      </c>
      <c r="E717">
        <v>7</v>
      </c>
      <c r="F717" t="s">
        <v>6</v>
      </c>
      <c r="G717" t="s">
        <v>15023</v>
      </c>
      <c r="H717" t="s">
        <v>15024</v>
      </c>
      <c r="I717">
        <v>2014</v>
      </c>
      <c r="J717" t="s">
        <v>6</v>
      </c>
      <c r="K717" t="s">
        <v>6</v>
      </c>
      <c r="L717" t="s">
        <v>6</v>
      </c>
    </row>
    <row r="718" spans="1:12" x14ac:dyDescent="0.35">
      <c r="A718" t="s">
        <v>15025</v>
      </c>
      <c r="B718" t="s">
        <v>15026</v>
      </c>
      <c r="C718" t="s">
        <v>6</v>
      </c>
      <c r="D718" t="s">
        <v>15027</v>
      </c>
      <c r="E718">
        <v>7</v>
      </c>
      <c r="F718" t="s">
        <v>6</v>
      </c>
      <c r="G718" t="s">
        <v>15028</v>
      </c>
      <c r="H718" t="s">
        <v>15029</v>
      </c>
      <c r="I718">
        <v>2016</v>
      </c>
      <c r="J718" t="s">
        <v>6</v>
      </c>
      <c r="K718" t="s">
        <v>6</v>
      </c>
      <c r="L718" t="s">
        <v>6</v>
      </c>
    </row>
    <row r="719" spans="1:12" x14ac:dyDescent="0.35">
      <c r="A719" t="s">
        <v>15030</v>
      </c>
      <c r="B719" t="s">
        <v>15031</v>
      </c>
      <c r="C719" t="s">
        <v>6</v>
      </c>
      <c r="D719" t="s">
        <v>15032</v>
      </c>
      <c r="E719">
        <v>7</v>
      </c>
      <c r="F719" t="s">
        <v>6</v>
      </c>
      <c r="G719" t="s">
        <v>15033</v>
      </c>
      <c r="H719" t="s">
        <v>15034</v>
      </c>
      <c r="I719">
        <v>2013</v>
      </c>
      <c r="J719" t="s">
        <v>6</v>
      </c>
      <c r="K719" t="s">
        <v>6</v>
      </c>
      <c r="L719" t="s">
        <v>6</v>
      </c>
    </row>
    <row r="720" spans="1:12" x14ac:dyDescent="0.35">
      <c r="A720" t="s">
        <v>15035</v>
      </c>
      <c r="B720" t="s">
        <v>15036</v>
      </c>
      <c r="C720" t="s">
        <v>6</v>
      </c>
      <c r="D720" t="s">
        <v>15037</v>
      </c>
      <c r="E720">
        <v>7</v>
      </c>
      <c r="F720" t="s">
        <v>6</v>
      </c>
      <c r="G720" t="s">
        <v>261</v>
      </c>
      <c r="H720" t="s">
        <v>15038</v>
      </c>
      <c r="I720">
        <v>2017</v>
      </c>
      <c r="J720" t="s">
        <v>6</v>
      </c>
      <c r="K720" t="s">
        <v>6</v>
      </c>
      <c r="L720" t="s">
        <v>6</v>
      </c>
    </row>
    <row r="721" spans="1:12" x14ac:dyDescent="0.35">
      <c r="A721" t="s">
        <v>15039</v>
      </c>
      <c r="B721" t="s">
        <v>6</v>
      </c>
      <c r="C721" t="s">
        <v>6</v>
      </c>
      <c r="D721" t="s">
        <v>13862</v>
      </c>
      <c r="E721">
        <v>7</v>
      </c>
      <c r="F721" t="s">
        <v>6</v>
      </c>
      <c r="G721" t="s">
        <v>13774</v>
      </c>
      <c r="H721" t="s">
        <v>12454</v>
      </c>
      <c r="I721">
        <v>2009</v>
      </c>
      <c r="J721" t="s">
        <v>6</v>
      </c>
      <c r="K721" t="s">
        <v>6</v>
      </c>
      <c r="L721" t="s">
        <v>6</v>
      </c>
    </row>
    <row r="722" spans="1:12" x14ac:dyDescent="0.35">
      <c r="A722" t="s">
        <v>15040</v>
      </c>
      <c r="B722" t="s">
        <v>15041</v>
      </c>
      <c r="C722" t="s">
        <v>6</v>
      </c>
      <c r="D722" t="s">
        <v>15042</v>
      </c>
      <c r="E722">
        <v>7</v>
      </c>
      <c r="F722" t="s">
        <v>6</v>
      </c>
      <c r="G722" t="s">
        <v>15043</v>
      </c>
      <c r="H722" t="s">
        <v>15044</v>
      </c>
      <c r="I722">
        <v>2009</v>
      </c>
      <c r="J722" t="s">
        <v>6</v>
      </c>
      <c r="K722" t="s">
        <v>6</v>
      </c>
      <c r="L722" t="s">
        <v>6</v>
      </c>
    </row>
    <row r="723" spans="1:12" x14ac:dyDescent="0.35">
      <c r="A723" t="s">
        <v>15045</v>
      </c>
      <c r="B723" t="s">
        <v>15046</v>
      </c>
      <c r="C723" t="s">
        <v>6</v>
      </c>
      <c r="D723" t="s">
        <v>15047</v>
      </c>
      <c r="E723">
        <v>7</v>
      </c>
      <c r="F723" t="s">
        <v>6</v>
      </c>
      <c r="G723" t="s">
        <v>12573</v>
      </c>
      <c r="H723" t="s">
        <v>12574</v>
      </c>
      <c r="I723">
        <v>2012</v>
      </c>
      <c r="J723" t="s">
        <v>6</v>
      </c>
      <c r="K723" t="s">
        <v>6</v>
      </c>
      <c r="L723" t="s">
        <v>6</v>
      </c>
    </row>
    <row r="724" spans="1:12" x14ac:dyDescent="0.35">
      <c r="A724" t="s">
        <v>15048</v>
      </c>
      <c r="B724" t="s">
        <v>15049</v>
      </c>
      <c r="C724" t="s">
        <v>6</v>
      </c>
      <c r="D724" t="s">
        <v>15050</v>
      </c>
      <c r="E724">
        <v>7</v>
      </c>
      <c r="F724" t="s">
        <v>6</v>
      </c>
      <c r="G724" t="s">
        <v>12988</v>
      </c>
      <c r="H724" t="s">
        <v>15051</v>
      </c>
      <c r="I724">
        <v>2019</v>
      </c>
      <c r="J724" t="s">
        <v>6</v>
      </c>
      <c r="K724" t="s">
        <v>6</v>
      </c>
      <c r="L724" t="s">
        <v>6</v>
      </c>
    </row>
    <row r="725" spans="1:12" x14ac:dyDescent="0.35">
      <c r="A725" t="s">
        <v>15052</v>
      </c>
      <c r="B725" t="s">
        <v>15053</v>
      </c>
      <c r="C725" t="s">
        <v>6</v>
      </c>
      <c r="D725" t="s">
        <v>15054</v>
      </c>
      <c r="E725">
        <v>7</v>
      </c>
      <c r="F725" t="s">
        <v>6</v>
      </c>
      <c r="G725" t="s">
        <v>6898</v>
      </c>
      <c r="H725" t="s">
        <v>15055</v>
      </c>
      <c r="I725">
        <v>2016</v>
      </c>
      <c r="J725" t="s">
        <v>6</v>
      </c>
      <c r="K725" t="s">
        <v>6</v>
      </c>
      <c r="L725" t="s">
        <v>6</v>
      </c>
    </row>
    <row r="726" spans="1:12" x14ac:dyDescent="0.35">
      <c r="A726" t="s">
        <v>15056</v>
      </c>
      <c r="B726" t="s">
        <v>15057</v>
      </c>
      <c r="C726" t="s">
        <v>6</v>
      </c>
      <c r="D726" t="s">
        <v>15058</v>
      </c>
      <c r="E726">
        <v>7</v>
      </c>
      <c r="F726" t="s">
        <v>6</v>
      </c>
      <c r="G726" t="s">
        <v>15059</v>
      </c>
      <c r="H726" t="s">
        <v>15060</v>
      </c>
      <c r="I726">
        <v>2014</v>
      </c>
      <c r="J726" t="s">
        <v>6</v>
      </c>
      <c r="K726" t="s">
        <v>6</v>
      </c>
      <c r="L726" t="s">
        <v>6</v>
      </c>
    </row>
    <row r="727" spans="1:12" x14ac:dyDescent="0.35">
      <c r="A727" t="s">
        <v>15061</v>
      </c>
      <c r="B727" t="s">
        <v>15062</v>
      </c>
      <c r="C727" t="s">
        <v>6</v>
      </c>
      <c r="D727" t="s">
        <v>15063</v>
      </c>
      <c r="E727">
        <v>7</v>
      </c>
      <c r="F727" t="s">
        <v>6</v>
      </c>
      <c r="G727" t="s">
        <v>13390</v>
      </c>
      <c r="H727" t="s">
        <v>15064</v>
      </c>
      <c r="I727">
        <v>2016</v>
      </c>
      <c r="J727" t="s">
        <v>6</v>
      </c>
      <c r="K727" t="s">
        <v>6</v>
      </c>
      <c r="L727" t="s">
        <v>6</v>
      </c>
    </row>
    <row r="728" spans="1:12" x14ac:dyDescent="0.35">
      <c r="A728" t="s">
        <v>15065</v>
      </c>
      <c r="B728" t="s">
        <v>15066</v>
      </c>
      <c r="C728" t="s">
        <v>6</v>
      </c>
      <c r="D728" t="s">
        <v>15067</v>
      </c>
      <c r="E728">
        <v>7</v>
      </c>
      <c r="F728" t="s">
        <v>6</v>
      </c>
      <c r="G728" t="s">
        <v>14672</v>
      </c>
      <c r="H728" t="s">
        <v>14673</v>
      </c>
      <c r="I728">
        <v>2021</v>
      </c>
      <c r="J728" t="s">
        <v>6</v>
      </c>
      <c r="K728" t="s">
        <v>6</v>
      </c>
      <c r="L728" t="s">
        <v>6</v>
      </c>
    </row>
    <row r="729" spans="1:12" x14ac:dyDescent="0.35">
      <c r="A729" t="s">
        <v>15068</v>
      </c>
      <c r="B729" t="s">
        <v>15069</v>
      </c>
      <c r="C729" t="s">
        <v>6</v>
      </c>
      <c r="D729" t="s">
        <v>15070</v>
      </c>
      <c r="E729">
        <v>7</v>
      </c>
      <c r="F729" t="s">
        <v>6</v>
      </c>
      <c r="G729" t="s">
        <v>12458</v>
      </c>
      <c r="H729" t="s">
        <v>12459</v>
      </c>
      <c r="I729">
        <v>2012</v>
      </c>
      <c r="J729" t="s">
        <v>6</v>
      </c>
      <c r="K729" t="s">
        <v>6</v>
      </c>
      <c r="L729" t="s">
        <v>6</v>
      </c>
    </row>
    <row r="730" spans="1:12" x14ac:dyDescent="0.35">
      <c r="A730" t="s">
        <v>15071</v>
      </c>
      <c r="B730" t="s">
        <v>15072</v>
      </c>
      <c r="C730" t="s">
        <v>6</v>
      </c>
      <c r="D730" t="s">
        <v>14827</v>
      </c>
      <c r="E730">
        <v>7</v>
      </c>
      <c r="F730" t="s">
        <v>6</v>
      </c>
      <c r="G730" t="s">
        <v>13757</v>
      </c>
      <c r="H730" t="s">
        <v>14484</v>
      </c>
      <c r="I730">
        <v>2018</v>
      </c>
      <c r="J730" t="s">
        <v>6</v>
      </c>
      <c r="K730" t="s">
        <v>6</v>
      </c>
      <c r="L730" t="s">
        <v>6</v>
      </c>
    </row>
    <row r="731" spans="1:12" x14ac:dyDescent="0.35">
      <c r="A731" t="s">
        <v>15073</v>
      </c>
      <c r="B731" t="s">
        <v>15074</v>
      </c>
      <c r="C731" t="s">
        <v>6</v>
      </c>
      <c r="D731" t="s">
        <v>15075</v>
      </c>
      <c r="E731">
        <v>7</v>
      </c>
      <c r="F731" t="s">
        <v>6</v>
      </c>
      <c r="G731" t="s">
        <v>15076</v>
      </c>
      <c r="H731" t="s">
        <v>15077</v>
      </c>
      <c r="I731">
        <v>2011</v>
      </c>
      <c r="J731" t="s">
        <v>6</v>
      </c>
      <c r="K731" t="s">
        <v>6</v>
      </c>
      <c r="L731" t="s">
        <v>6</v>
      </c>
    </row>
    <row r="732" spans="1:12" x14ac:dyDescent="0.35">
      <c r="A732" t="s">
        <v>15078</v>
      </c>
      <c r="B732" t="s">
        <v>15079</v>
      </c>
      <c r="C732" t="s">
        <v>6</v>
      </c>
      <c r="D732" t="s">
        <v>15080</v>
      </c>
      <c r="E732">
        <v>7</v>
      </c>
      <c r="F732" t="s">
        <v>6</v>
      </c>
      <c r="G732" t="s">
        <v>15081</v>
      </c>
      <c r="H732" t="s">
        <v>15082</v>
      </c>
      <c r="I732">
        <v>2014</v>
      </c>
      <c r="J732" t="s">
        <v>6</v>
      </c>
      <c r="K732" t="s">
        <v>6</v>
      </c>
      <c r="L732" t="s">
        <v>6</v>
      </c>
    </row>
    <row r="733" spans="1:12" x14ac:dyDescent="0.35">
      <c r="A733" t="s">
        <v>140</v>
      </c>
      <c r="B733" t="s">
        <v>15083</v>
      </c>
      <c r="C733" t="s">
        <v>6</v>
      </c>
      <c r="D733" t="s">
        <v>15084</v>
      </c>
      <c r="E733">
        <v>7</v>
      </c>
      <c r="F733" t="s">
        <v>6</v>
      </c>
      <c r="G733" t="s">
        <v>144</v>
      </c>
      <c r="H733" t="s">
        <v>15085</v>
      </c>
      <c r="I733">
        <v>2020</v>
      </c>
      <c r="J733" t="s">
        <v>6</v>
      </c>
      <c r="K733" t="s">
        <v>6</v>
      </c>
      <c r="L733" t="s">
        <v>6</v>
      </c>
    </row>
    <row r="734" spans="1:12" x14ac:dyDescent="0.35">
      <c r="A734" t="s">
        <v>15086</v>
      </c>
      <c r="B734" t="s">
        <v>15087</v>
      </c>
      <c r="C734" t="s">
        <v>6</v>
      </c>
      <c r="D734" t="s">
        <v>14765</v>
      </c>
      <c r="E734">
        <v>7</v>
      </c>
      <c r="F734" t="s">
        <v>6</v>
      </c>
      <c r="G734" t="s">
        <v>556</v>
      </c>
      <c r="H734" t="s">
        <v>15088</v>
      </c>
      <c r="I734">
        <v>2016</v>
      </c>
      <c r="J734" t="s">
        <v>6</v>
      </c>
      <c r="K734" t="s">
        <v>6</v>
      </c>
      <c r="L734" t="s">
        <v>6</v>
      </c>
    </row>
    <row r="735" spans="1:12" x14ac:dyDescent="0.35">
      <c r="A735" t="s">
        <v>15089</v>
      </c>
      <c r="B735" t="s">
        <v>15090</v>
      </c>
      <c r="C735" t="s">
        <v>6</v>
      </c>
      <c r="D735" t="s">
        <v>15091</v>
      </c>
      <c r="E735">
        <v>7</v>
      </c>
      <c r="F735" t="s">
        <v>6</v>
      </c>
      <c r="G735" t="s">
        <v>15092</v>
      </c>
      <c r="H735" t="s">
        <v>15093</v>
      </c>
      <c r="I735">
        <v>2015</v>
      </c>
      <c r="J735" t="s">
        <v>6</v>
      </c>
      <c r="K735" t="s">
        <v>6</v>
      </c>
      <c r="L735" t="s">
        <v>6</v>
      </c>
    </row>
    <row r="736" spans="1:12" x14ac:dyDescent="0.35">
      <c r="A736" t="s">
        <v>2887</v>
      </c>
      <c r="B736" t="s">
        <v>15094</v>
      </c>
      <c r="C736" t="s">
        <v>6</v>
      </c>
      <c r="D736" t="s">
        <v>15095</v>
      </c>
      <c r="E736">
        <v>7</v>
      </c>
      <c r="F736" t="s">
        <v>6</v>
      </c>
      <c r="G736" t="s">
        <v>144</v>
      </c>
      <c r="H736" t="s">
        <v>15096</v>
      </c>
      <c r="I736">
        <v>2015</v>
      </c>
      <c r="J736" t="s">
        <v>6</v>
      </c>
      <c r="K736" t="s">
        <v>6</v>
      </c>
      <c r="L736" t="s">
        <v>6</v>
      </c>
    </row>
    <row r="737" spans="1:12" x14ac:dyDescent="0.35">
      <c r="A737" t="s">
        <v>15097</v>
      </c>
      <c r="B737" t="s">
        <v>15098</v>
      </c>
      <c r="C737" t="s">
        <v>6</v>
      </c>
      <c r="D737" t="s">
        <v>15099</v>
      </c>
      <c r="E737">
        <v>7</v>
      </c>
      <c r="F737" t="s">
        <v>6</v>
      </c>
      <c r="G737" t="s">
        <v>15100</v>
      </c>
      <c r="H737" t="s">
        <v>15101</v>
      </c>
      <c r="I737">
        <v>2020</v>
      </c>
      <c r="J737" t="s">
        <v>6</v>
      </c>
      <c r="K737" t="s">
        <v>6</v>
      </c>
      <c r="L737" t="s">
        <v>6</v>
      </c>
    </row>
    <row r="738" spans="1:12" x14ac:dyDescent="0.35">
      <c r="A738" t="s">
        <v>15102</v>
      </c>
      <c r="B738" t="s">
        <v>15103</v>
      </c>
      <c r="C738" t="s">
        <v>6</v>
      </c>
      <c r="D738" t="s">
        <v>15104</v>
      </c>
      <c r="E738">
        <v>7</v>
      </c>
      <c r="F738" t="s">
        <v>6</v>
      </c>
      <c r="G738" t="s">
        <v>12043</v>
      </c>
      <c r="H738" t="s">
        <v>15105</v>
      </c>
      <c r="I738">
        <v>2013</v>
      </c>
      <c r="J738" t="s">
        <v>6</v>
      </c>
      <c r="K738" t="s">
        <v>6</v>
      </c>
      <c r="L738" t="s">
        <v>6</v>
      </c>
    </row>
    <row r="739" spans="1:12" x14ac:dyDescent="0.35">
      <c r="A739" t="s">
        <v>15106</v>
      </c>
      <c r="B739" t="s">
        <v>15107</v>
      </c>
      <c r="C739" t="s">
        <v>6</v>
      </c>
      <c r="D739" t="s">
        <v>15108</v>
      </c>
      <c r="E739">
        <v>7</v>
      </c>
      <c r="F739" t="s">
        <v>6</v>
      </c>
      <c r="G739" t="s">
        <v>15109</v>
      </c>
      <c r="H739" t="s">
        <v>15110</v>
      </c>
      <c r="I739">
        <v>2015</v>
      </c>
      <c r="J739" t="s">
        <v>6</v>
      </c>
      <c r="K739" t="s">
        <v>6</v>
      </c>
      <c r="L739" t="s">
        <v>6</v>
      </c>
    </row>
    <row r="740" spans="1:12" x14ac:dyDescent="0.35">
      <c r="A740" t="s">
        <v>15111</v>
      </c>
      <c r="B740" t="s">
        <v>15112</v>
      </c>
      <c r="C740" t="s">
        <v>6</v>
      </c>
      <c r="D740" t="s">
        <v>15113</v>
      </c>
      <c r="E740">
        <v>7</v>
      </c>
      <c r="F740" t="s">
        <v>6</v>
      </c>
      <c r="G740" t="s">
        <v>15114</v>
      </c>
      <c r="H740" t="s">
        <v>15115</v>
      </c>
      <c r="I740">
        <v>2018</v>
      </c>
      <c r="J740" t="s">
        <v>6</v>
      </c>
      <c r="K740" t="s">
        <v>6</v>
      </c>
      <c r="L740" t="s">
        <v>6</v>
      </c>
    </row>
    <row r="741" spans="1:12" x14ac:dyDescent="0.35">
      <c r="A741" t="s">
        <v>15116</v>
      </c>
      <c r="B741" t="s">
        <v>15117</v>
      </c>
      <c r="C741" t="s">
        <v>6</v>
      </c>
      <c r="D741" t="s">
        <v>15118</v>
      </c>
      <c r="E741">
        <v>7</v>
      </c>
      <c r="F741" t="s">
        <v>6</v>
      </c>
      <c r="G741" t="s">
        <v>261</v>
      </c>
      <c r="H741" t="s">
        <v>12070</v>
      </c>
      <c r="I741">
        <v>2015</v>
      </c>
      <c r="J741" t="s">
        <v>6</v>
      </c>
      <c r="K741" t="s">
        <v>6</v>
      </c>
      <c r="L741" t="s">
        <v>6</v>
      </c>
    </row>
    <row r="742" spans="1:12" x14ac:dyDescent="0.35">
      <c r="A742" t="s">
        <v>15119</v>
      </c>
      <c r="B742" t="s">
        <v>15120</v>
      </c>
      <c r="C742" t="s">
        <v>6</v>
      </c>
      <c r="D742" t="s">
        <v>15121</v>
      </c>
      <c r="E742">
        <v>7</v>
      </c>
      <c r="F742" t="s">
        <v>6</v>
      </c>
      <c r="G742" t="s">
        <v>12413</v>
      </c>
      <c r="H742" t="s">
        <v>15122</v>
      </c>
      <c r="I742">
        <v>2014</v>
      </c>
      <c r="J742" t="s">
        <v>6</v>
      </c>
      <c r="K742" t="s">
        <v>6</v>
      </c>
      <c r="L742" t="s">
        <v>6</v>
      </c>
    </row>
    <row r="743" spans="1:12" x14ac:dyDescent="0.35">
      <c r="A743" t="s">
        <v>15123</v>
      </c>
      <c r="B743" t="s">
        <v>15124</v>
      </c>
      <c r="C743" t="s">
        <v>6</v>
      </c>
      <c r="D743" t="s">
        <v>15125</v>
      </c>
      <c r="E743">
        <v>7</v>
      </c>
      <c r="F743" t="s">
        <v>6</v>
      </c>
      <c r="G743" t="s">
        <v>6863</v>
      </c>
      <c r="H743" t="s">
        <v>12070</v>
      </c>
      <c r="I743">
        <v>2016</v>
      </c>
      <c r="J743" t="s">
        <v>6</v>
      </c>
      <c r="K743" t="s">
        <v>6</v>
      </c>
      <c r="L743" t="s">
        <v>6</v>
      </c>
    </row>
    <row r="744" spans="1:12" x14ac:dyDescent="0.35">
      <c r="A744" t="s">
        <v>15126</v>
      </c>
      <c r="B744" t="s">
        <v>15127</v>
      </c>
      <c r="C744" t="s">
        <v>6</v>
      </c>
      <c r="D744" t="s">
        <v>15128</v>
      </c>
      <c r="E744">
        <v>7</v>
      </c>
      <c r="F744" t="s">
        <v>6</v>
      </c>
      <c r="G744" t="s">
        <v>12125</v>
      </c>
      <c r="H744" t="s">
        <v>15129</v>
      </c>
      <c r="I744">
        <v>2020</v>
      </c>
      <c r="J744" t="s">
        <v>6</v>
      </c>
      <c r="K744" t="s">
        <v>6</v>
      </c>
      <c r="L744" t="s">
        <v>6</v>
      </c>
    </row>
    <row r="745" spans="1:12" x14ac:dyDescent="0.35">
      <c r="A745" t="s">
        <v>15130</v>
      </c>
      <c r="B745" t="s">
        <v>15131</v>
      </c>
      <c r="C745" t="s">
        <v>6</v>
      </c>
      <c r="D745" t="s">
        <v>15132</v>
      </c>
      <c r="E745">
        <v>7</v>
      </c>
      <c r="F745" t="s">
        <v>6</v>
      </c>
      <c r="G745" t="s">
        <v>1392</v>
      </c>
      <c r="H745" t="s">
        <v>15133</v>
      </c>
      <c r="I745">
        <v>2012</v>
      </c>
      <c r="J745" t="s">
        <v>6</v>
      </c>
      <c r="K745" t="s">
        <v>6</v>
      </c>
      <c r="L745" t="s">
        <v>6</v>
      </c>
    </row>
    <row r="746" spans="1:12" x14ac:dyDescent="0.35">
      <c r="A746" t="s">
        <v>15134</v>
      </c>
      <c r="B746" t="s">
        <v>15135</v>
      </c>
      <c r="C746" t="s">
        <v>6</v>
      </c>
      <c r="D746" t="s">
        <v>15136</v>
      </c>
      <c r="E746">
        <v>7</v>
      </c>
      <c r="F746" t="s">
        <v>6</v>
      </c>
      <c r="G746" t="s">
        <v>13834</v>
      </c>
      <c r="H746" t="s">
        <v>15137</v>
      </c>
      <c r="I746">
        <v>2017</v>
      </c>
      <c r="J746" t="s">
        <v>6</v>
      </c>
      <c r="K746" t="s">
        <v>6</v>
      </c>
      <c r="L746" t="s">
        <v>6</v>
      </c>
    </row>
    <row r="747" spans="1:12" x14ac:dyDescent="0.35">
      <c r="A747" t="s">
        <v>15138</v>
      </c>
      <c r="B747" t="s">
        <v>15139</v>
      </c>
      <c r="C747" t="s">
        <v>6</v>
      </c>
      <c r="D747" t="s">
        <v>15140</v>
      </c>
      <c r="E747">
        <v>7</v>
      </c>
      <c r="F747" t="s">
        <v>6</v>
      </c>
      <c r="G747" t="s">
        <v>144</v>
      </c>
      <c r="H747" t="s">
        <v>15141</v>
      </c>
      <c r="I747">
        <v>2015</v>
      </c>
      <c r="J747" t="s">
        <v>6</v>
      </c>
      <c r="K747" t="s">
        <v>6</v>
      </c>
      <c r="L747" t="s">
        <v>6</v>
      </c>
    </row>
    <row r="748" spans="1:12" x14ac:dyDescent="0.35">
      <c r="A748" t="s">
        <v>15142</v>
      </c>
      <c r="B748" t="s">
        <v>15143</v>
      </c>
      <c r="C748" t="s">
        <v>6</v>
      </c>
      <c r="D748" t="s">
        <v>15144</v>
      </c>
      <c r="E748">
        <v>7</v>
      </c>
      <c r="F748" t="s">
        <v>6</v>
      </c>
      <c r="G748" t="s">
        <v>13796</v>
      </c>
      <c r="H748" t="s">
        <v>13797</v>
      </c>
      <c r="I748">
        <v>2015</v>
      </c>
      <c r="J748" t="s">
        <v>6</v>
      </c>
      <c r="K748" t="s">
        <v>6</v>
      </c>
      <c r="L748" t="s">
        <v>6</v>
      </c>
    </row>
    <row r="749" spans="1:12" x14ac:dyDescent="0.35">
      <c r="A749" t="s">
        <v>15145</v>
      </c>
      <c r="B749" t="s">
        <v>15146</v>
      </c>
      <c r="C749" t="s">
        <v>6</v>
      </c>
      <c r="D749" t="s">
        <v>15147</v>
      </c>
      <c r="E749">
        <v>7</v>
      </c>
      <c r="F749" t="s">
        <v>6</v>
      </c>
      <c r="G749" t="s">
        <v>15148</v>
      </c>
      <c r="H749" t="s">
        <v>15149</v>
      </c>
      <c r="I749">
        <v>2018</v>
      </c>
      <c r="J749" t="s">
        <v>6</v>
      </c>
      <c r="K749" t="s">
        <v>6</v>
      </c>
      <c r="L749" t="s">
        <v>6</v>
      </c>
    </row>
    <row r="750" spans="1:12" x14ac:dyDescent="0.35">
      <c r="A750" t="s">
        <v>15150</v>
      </c>
      <c r="B750" t="s">
        <v>15151</v>
      </c>
      <c r="C750" t="s">
        <v>6</v>
      </c>
      <c r="D750" t="s">
        <v>13465</v>
      </c>
      <c r="E750">
        <v>7</v>
      </c>
      <c r="F750" t="s">
        <v>6</v>
      </c>
      <c r="G750" t="s">
        <v>15152</v>
      </c>
      <c r="H750" t="s">
        <v>12667</v>
      </c>
      <c r="I750">
        <v>2019</v>
      </c>
      <c r="J750" t="s">
        <v>6</v>
      </c>
      <c r="K750" t="s">
        <v>6</v>
      </c>
      <c r="L750" t="s">
        <v>6</v>
      </c>
    </row>
    <row r="751" spans="1:12" x14ac:dyDescent="0.35">
      <c r="A751" t="s">
        <v>15153</v>
      </c>
      <c r="B751" t="s">
        <v>15154</v>
      </c>
      <c r="C751" t="s">
        <v>6</v>
      </c>
      <c r="D751" t="s">
        <v>15155</v>
      </c>
      <c r="E751">
        <v>7</v>
      </c>
      <c r="F751" t="s">
        <v>6</v>
      </c>
      <c r="G751" t="s">
        <v>144</v>
      </c>
      <c r="H751" t="s">
        <v>15156</v>
      </c>
      <c r="I751">
        <v>2015</v>
      </c>
      <c r="J751" t="s">
        <v>6</v>
      </c>
      <c r="K751" t="s">
        <v>6</v>
      </c>
      <c r="L751" t="s">
        <v>6</v>
      </c>
    </row>
    <row r="752" spans="1:12" x14ac:dyDescent="0.35">
      <c r="A752" t="s">
        <v>15157</v>
      </c>
      <c r="B752" t="s">
        <v>15158</v>
      </c>
      <c r="C752" t="s">
        <v>6</v>
      </c>
      <c r="D752" t="s">
        <v>15159</v>
      </c>
      <c r="E752">
        <v>7</v>
      </c>
      <c r="F752" t="s">
        <v>6</v>
      </c>
      <c r="G752" t="s">
        <v>14970</v>
      </c>
      <c r="H752" t="s">
        <v>15160</v>
      </c>
      <c r="I752">
        <v>2014</v>
      </c>
      <c r="J752" t="s">
        <v>6</v>
      </c>
      <c r="K752" t="s">
        <v>6</v>
      </c>
      <c r="L752" t="s">
        <v>6</v>
      </c>
    </row>
    <row r="753" spans="1:12" x14ac:dyDescent="0.35">
      <c r="A753" t="s">
        <v>15161</v>
      </c>
      <c r="B753" t="s">
        <v>15162</v>
      </c>
      <c r="C753" t="s">
        <v>6</v>
      </c>
      <c r="D753" t="s">
        <v>15163</v>
      </c>
      <c r="E753">
        <v>7</v>
      </c>
      <c r="F753" t="s">
        <v>6</v>
      </c>
      <c r="G753" t="s">
        <v>1622</v>
      </c>
      <c r="H753" t="s">
        <v>15164</v>
      </c>
      <c r="I753">
        <v>2013</v>
      </c>
      <c r="J753" t="s">
        <v>6</v>
      </c>
      <c r="K753" t="s">
        <v>6</v>
      </c>
      <c r="L753" t="s">
        <v>6</v>
      </c>
    </row>
    <row r="754" spans="1:12" x14ac:dyDescent="0.35">
      <c r="A754" t="s">
        <v>15165</v>
      </c>
      <c r="B754" t="s">
        <v>15166</v>
      </c>
      <c r="C754" t="s">
        <v>6</v>
      </c>
      <c r="D754" t="s">
        <v>15167</v>
      </c>
      <c r="E754">
        <v>7</v>
      </c>
      <c r="F754" t="s">
        <v>6</v>
      </c>
      <c r="G754" t="s">
        <v>12013</v>
      </c>
      <c r="H754" t="s">
        <v>15168</v>
      </c>
      <c r="I754">
        <v>2009</v>
      </c>
      <c r="J754" t="s">
        <v>6</v>
      </c>
      <c r="K754" t="s">
        <v>6</v>
      </c>
      <c r="L754" t="s">
        <v>6</v>
      </c>
    </row>
    <row r="755" spans="1:12" x14ac:dyDescent="0.35">
      <c r="A755" t="s">
        <v>15169</v>
      </c>
      <c r="B755" t="s">
        <v>15170</v>
      </c>
      <c r="C755" t="s">
        <v>6</v>
      </c>
      <c r="D755" t="s">
        <v>15171</v>
      </c>
      <c r="E755">
        <v>7</v>
      </c>
      <c r="F755" t="s">
        <v>6</v>
      </c>
      <c r="G755" t="s">
        <v>15172</v>
      </c>
      <c r="H755" t="s">
        <v>15173</v>
      </c>
      <c r="I755">
        <v>2018</v>
      </c>
      <c r="J755" t="s">
        <v>6</v>
      </c>
      <c r="K755" t="s">
        <v>6</v>
      </c>
      <c r="L755" t="s">
        <v>6</v>
      </c>
    </row>
    <row r="756" spans="1:12" x14ac:dyDescent="0.35">
      <c r="A756" t="s">
        <v>15174</v>
      </c>
      <c r="B756" t="s">
        <v>15175</v>
      </c>
      <c r="C756" t="s">
        <v>6</v>
      </c>
      <c r="D756" t="s">
        <v>15176</v>
      </c>
      <c r="E756">
        <v>7</v>
      </c>
      <c r="F756" t="s">
        <v>6</v>
      </c>
      <c r="G756" t="s">
        <v>144</v>
      </c>
      <c r="H756" t="s">
        <v>15177</v>
      </c>
      <c r="I756">
        <v>2015</v>
      </c>
      <c r="J756" t="s">
        <v>6</v>
      </c>
      <c r="K756" t="s">
        <v>6</v>
      </c>
      <c r="L756" t="s">
        <v>6</v>
      </c>
    </row>
    <row r="757" spans="1:12" x14ac:dyDescent="0.35">
      <c r="A757" t="s">
        <v>2545</v>
      </c>
      <c r="B757" t="s">
        <v>15178</v>
      </c>
      <c r="C757" t="s">
        <v>6</v>
      </c>
      <c r="D757" t="s">
        <v>15179</v>
      </c>
      <c r="E757">
        <v>7</v>
      </c>
      <c r="F757" t="s">
        <v>6</v>
      </c>
      <c r="G757" t="s">
        <v>144</v>
      </c>
      <c r="H757" t="s">
        <v>15180</v>
      </c>
      <c r="I757">
        <v>2015</v>
      </c>
      <c r="J757" t="s">
        <v>6</v>
      </c>
      <c r="K757" t="s">
        <v>6</v>
      </c>
      <c r="L757" t="s">
        <v>6</v>
      </c>
    </row>
    <row r="758" spans="1:12" x14ac:dyDescent="0.35">
      <c r="A758" t="s">
        <v>15181</v>
      </c>
      <c r="B758" t="s">
        <v>15182</v>
      </c>
      <c r="C758" t="s">
        <v>6</v>
      </c>
      <c r="D758" t="s">
        <v>15183</v>
      </c>
      <c r="E758">
        <v>7</v>
      </c>
      <c r="F758" t="s">
        <v>6</v>
      </c>
      <c r="G758" t="s">
        <v>15184</v>
      </c>
      <c r="H758" t="s">
        <v>15185</v>
      </c>
      <c r="I758">
        <v>2012</v>
      </c>
      <c r="J758" t="s">
        <v>6</v>
      </c>
      <c r="K758" t="s">
        <v>6</v>
      </c>
      <c r="L758" t="s">
        <v>6</v>
      </c>
    </row>
    <row r="759" spans="1:12" x14ac:dyDescent="0.35">
      <c r="A759" t="s">
        <v>15186</v>
      </c>
      <c r="B759" t="s">
        <v>15187</v>
      </c>
      <c r="C759" t="s">
        <v>6</v>
      </c>
      <c r="D759" t="s">
        <v>15188</v>
      </c>
      <c r="E759">
        <v>7</v>
      </c>
      <c r="F759" t="s">
        <v>6</v>
      </c>
      <c r="G759" t="s">
        <v>5033</v>
      </c>
      <c r="H759" t="s">
        <v>15189</v>
      </c>
      <c r="I759">
        <v>2017</v>
      </c>
      <c r="J759" t="s">
        <v>6</v>
      </c>
      <c r="K759" t="s">
        <v>6</v>
      </c>
      <c r="L759" t="s">
        <v>6</v>
      </c>
    </row>
    <row r="760" spans="1:12" x14ac:dyDescent="0.35">
      <c r="A760" t="s">
        <v>15190</v>
      </c>
      <c r="B760" t="s">
        <v>15191</v>
      </c>
      <c r="C760" t="s">
        <v>6</v>
      </c>
      <c r="D760" t="s">
        <v>15192</v>
      </c>
      <c r="E760">
        <v>7</v>
      </c>
      <c r="F760" t="s">
        <v>6</v>
      </c>
      <c r="G760" t="s">
        <v>15193</v>
      </c>
      <c r="H760" t="s">
        <v>15194</v>
      </c>
      <c r="I760">
        <v>2018</v>
      </c>
      <c r="J760" t="s">
        <v>6</v>
      </c>
      <c r="K760" t="s">
        <v>6</v>
      </c>
      <c r="L760" t="s">
        <v>6</v>
      </c>
    </row>
    <row r="761" spans="1:12" x14ac:dyDescent="0.35">
      <c r="A761" t="s">
        <v>15195</v>
      </c>
      <c r="B761" t="s">
        <v>15196</v>
      </c>
      <c r="C761" t="s">
        <v>6</v>
      </c>
      <c r="D761" t="s">
        <v>15197</v>
      </c>
      <c r="E761">
        <v>7</v>
      </c>
      <c r="F761" t="s">
        <v>6</v>
      </c>
      <c r="G761" t="s">
        <v>15198</v>
      </c>
      <c r="H761" t="s">
        <v>15199</v>
      </c>
      <c r="I761">
        <v>2015</v>
      </c>
      <c r="J761" t="s">
        <v>6</v>
      </c>
      <c r="K761" t="s">
        <v>6</v>
      </c>
      <c r="L761" t="s">
        <v>6</v>
      </c>
    </row>
    <row r="762" spans="1:12" x14ac:dyDescent="0.35">
      <c r="A762" t="s">
        <v>15200</v>
      </c>
      <c r="B762" t="s">
        <v>15201</v>
      </c>
      <c r="C762" t="s">
        <v>6</v>
      </c>
      <c r="D762" t="s">
        <v>15202</v>
      </c>
      <c r="E762">
        <v>7</v>
      </c>
      <c r="F762" t="s">
        <v>6</v>
      </c>
      <c r="G762" t="s">
        <v>15203</v>
      </c>
      <c r="H762" t="s">
        <v>15204</v>
      </c>
      <c r="I762">
        <v>2016</v>
      </c>
      <c r="J762" t="s">
        <v>6</v>
      </c>
      <c r="K762" t="s">
        <v>6</v>
      </c>
      <c r="L762" t="s">
        <v>6</v>
      </c>
    </row>
    <row r="763" spans="1:12" x14ac:dyDescent="0.35">
      <c r="A763" t="s">
        <v>15205</v>
      </c>
      <c r="B763" t="s">
        <v>15206</v>
      </c>
      <c r="C763" t="s">
        <v>6</v>
      </c>
      <c r="D763" t="s">
        <v>15207</v>
      </c>
      <c r="E763">
        <v>7</v>
      </c>
      <c r="F763" t="s">
        <v>6</v>
      </c>
      <c r="G763" t="s">
        <v>144</v>
      </c>
      <c r="H763" t="s">
        <v>15208</v>
      </c>
      <c r="I763">
        <v>2020</v>
      </c>
      <c r="J763" t="s">
        <v>6</v>
      </c>
      <c r="K763" t="s">
        <v>6</v>
      </c>
      <c r="L763" t="s">
        <v>6</v>
      </c>
    </row>
    <row r="764" spans="1:12" x14ac:dyDescent="0.35">
      <c r="A764" t="s">
        <v>15209</v>
      </c>
      <c r="B764" t="s">
        <v>15210</v>
      </c>
      <c r="C764" t="s">
        <v>6</v>
      </c>
      <c r="D764" t="s">
        <v>15211</v>
      </c>
      <c r="E764">
        <v>7</v>
      </c>
      <c r="F764" t="s">
        <v>6</v>
      </c>
      <c r="G764" t="s">
        <v>144</v>
      </c>
      <c r="H764" t="s">
        <v>15212</v>
      </c>
      <c r="I764">
        <v>2019</v>
      </c>
      <c r="J764" t="s">
        <v>6</v>
      </c>
      <c r="K764" t="s">
        <v>6</v>
      </c>
      <c r="L764" t="s">
        <v>6</v>
      </c>
    </row>
    <row r="765" spans="1:12" x14ac:dyDescent="0.35">
      <c r="A765" t="s">
        <v>15213</v>
      </c>
      <c r="B765" t="s">
        <v>15214</v>
      </c>
      <c r="C765" t="s">
        <v>6</v>
      </c>
      <c r="D765" t="s">
        <v>15215</v>
      </c>
      <c r="E765">
        <v>7</v>
      </c>
      <c r="F765" t="s">
        <v>6</v>
      </c>
      <c r="G765" t="s">
        <v>15216</v>
      </c>
      <c r="H765" t="s">
        <v>15217</v>
      </c>
      <c r="I765">
        <v>2010</v>
      </c>
      <c r="J765" t="s">
        <v>6</v>
      </c>
      <c r="K765" t="s">
        <v>6</v>
      </c>
      <c r="L765" t="s">
        <v>6</v>
      </c>
    </row>
    <row r="766" spans="1:12" x14ac:dyDescent="0.35">
      <c r="A766" t="s">
        <v>15218</v>
      </c>
      <c r="B766" t="s">
        <v>15219</v>
      </c>
      <c r="C766" t="s">
        <v>6</v>
      </c>
      <c r="D766" t="s">
        <v>14752</v>
      </c>
      <c r="E766">
        <v>7</v>
      </c>
      <c r="F766" t="s">
        <v>6</v>
      </c>
      <c r="G766" t="s">
        <v>1386</v>
      </c>
      <c r="H766" t="s">
        <v>15220</v>
      </c>
      <c r="I766">
        <v>2012</v>
      </c>
      <c r="J766" t="s">
        <v>6</v>
      </c>
      <c r="K766" t="s">
        <v>6</v>
      </c>
      <c r="L766" t="s">
        <v>6</v>
      </c>
    </row>
    <row r="767" spans="1:12" x14ac:dyDescent="0.35">
      <c r="A767" s="115" t="s">
        <v>21772</v>
      </c>
      <c r="B767" s="26" t="s">
        <v>22142</v>
      </c>
      <c r="C767" s="26" t="s">
        <v>6</v>
      </c>
      <c r="D767" s="26" t="s">
        <v>22647</v>
      </c>
      <c r="E767" s="26">
        <v>7</v>
      </c>
      <c r="F767" s="26" t="s">
        <v>6</v>
      </c>
      <c r="G767" s="26" t="s">
        <v>22648</v>
      </c>
      <c r="H767" s="26" t="s">
        <v>22649</v>
      </c>
      <c r="I767" s="26">
        <v>2021</v>
      </c>
      <c r="J767" s="26" t="s">
        <v>6</v>
      </c>
      <c r="K767" s="26" t="s">
        <v>6</v>
      </c>
      <c r="L767" s="116" t="s">
        <v>6</v>
      </c>
    </row>
    <row r="768" spans="1:12" x14ac:dyDescent="0.35">
      <c r="A768" s="117" t="s">
        <v>7073</v>
      </c>
      <c r="B768" s="25" t="s">
        <v>16618</v>
      </c>
      <c r="C768" s="25" t="s">
        <v>6</v>
      </c>
      <c r="D768" s="25" t="s">
        <v>16620</v>
      </c>
      <c r="E768" s="25">
        <v>7</v>
      </c>
      <c r="F768" s="25" t="s">
        <v>6</v>
      </c>
      <c r="G768" s="25" t="s">
        <v>22650</v>
      </c>
      <c r="H768" s="25" t="s">
        <v>12103</v>
      </c>
      <c r="I768" s="25">
        <v>2021</v>
      </c>
      <c r="J768" s="25" t="s">
        <v>6</v>
      </c>
      <c r="K768" s="25" t="s">
        <v>6</v>
      </c>
      <c r="L768" s="118" t="s">
        <v>6</v>
      </c>
    </row>
    <row r="769" spans="1:12" x14ac:dyDescent="0.35">
      <c r="A769" s="115" t="s">
        <v>22143</v>
      </c>
      <c r="B769" s="26" t="s">
        <v>22144</v>
      </c>
      <c r="C769" s="26" t="s">
        <v>6</v>
      </c>
      <c r="D769" s="26" t="s">
        <v>22651</v>
      </c>
      <c r="E769" s="26">
        <v>7</v>
      </c>
      <c r="F769" s="26" t="s">
        <v>6</v>
      </c>
      <c r="G769" s="26" t="s">
        <v>11988</v>
      </c>
      <c r="H769" s="26" t="s">
        <v>22652</v>
      </c>
      <c r="I769" s="26">
        <v>2021</v>
      </c>
      <c r="J769" s="26" t="s">
        <v>6</v>
      </c>
      <c r="K769" s="26" t="s">
        <v>6</v>
      </c>
      <c r="L769" s="116" t="s">
        <v>6</v>
      </c>
    </row>
    <row r="770" spans="1:12" x14ac:dyDescent="0.35">
      <c r="A770" s="115" t="s">
        <v>22145</v>
      </c>
      <c r="B770" s="26" t="s">
        <v>22146</v>
      </c>
      <c r="C770" s="26" t="s">
        <v>6</v>
      </c>
      <c r="D770" s="26" t="s">
        <v>22653</v>
      </c>
      <c r="E770" s="26">
        <v>7</v>
      </c>
      <c r="F770" s="26" t="s">
        <v>6</v>
      </c>
      <c r="G770" s="26" t="s">
        <v>11941</v>
      </c>
      <c r="H770" s="26" t="s">
        <v>22654</v>
      </c>
      <c r="I770" s="26">
        <v>2021</v>
      </c>
      <c r="J770" s="26" t="s">
        <v>6</v>
      </c>
      <c r="K770" s="26" t="s">
        <v>6</v>
      </c>
      <c r="L770" s="116" t="s">
        <v>6</v>
      </c>
    </row>
    <row r="771" spans="1:12" x14ac:dyDescent="0.35">
      <c r="A771" s="117" t="s">
        <v>22147</v>
      </c>
      <c r="B771" s="25" t="s">
        <v>22148</v>
      </c>
      <c r="C771" s="25" t="s">
        <v>6</v>
      </c>
      <c r="D771" s="25" t="s">
        <v>22655</v>
      </c>
      <c r="E771" s="25">
        <v>7</v>
      </c>
      <c r="F771" s="25" t="s">
        <v>6</v>
      </c>
      <c r="G771" s="25" t="s">
        <v>14761</v>
      </c>
      <c r="H771" s="25" t="s">
        <v>22656</v>
      </c>
      <c r="I771" s="25">
        <v>2021</v>
      </c>
      <c r="J771" s="25" t="s">
        <v>6</v>
      </c>
      <c r="K771" s="25" t="s">
        <v>6</v>
      </c>
      <c r="L771" s="118" t="s">
        <v>6</v>
      </c>
    </row>
    <row r="772" spans="1:12" x14ac:dyDescent="0.35">
      <c r="A772" s="117" t="s">
        <v>22150</v>
      </c>
      <c r="B772" s="25" t="s">
        <v>22151</v>
      </c>
      <c r="C772" s="25" t="s">
        <v>6</v>
      </c>
      <c r="D772" s="25" t="s">
        <v>22149</v>
      </c>
      <c r="E772" s="25">
        <v>7</v>
      </c>
      <c r="F772" s="25" t="s">
        <v>6</v>
      </c>
      <c r="G772" s="25" t="s">
        <v>15059</v>
      </c>
      <c r="H772" s="25" t="s">
        <v>22657</v>
      </c>
      <c r="I772" s="25">
        <v>2021</v>
      </c>
      <c r="J772" s="25" t="s">
        <v>6</v>
      </c>
      <c r="K772" s="25" t="s">
        <v>6</v>
      </c>
      <c r="L772" s="118" t="s">
        <v>6</v>
      </c>
    </row>
    <row r="773" spans="1:12" x14ac:dyDescent="0.35">
      <c r="A773" s="115" t="s">
        <v>22153</v>
      </c>
      <c r="B773" s="26" t="s">
        <v>22154</v>
      </c>
      <c r="C773" s="26" t="s">
        <v>6</v>
      </c>
      <c r="D773" s="26" t="s">
        <v>22152</v>
      </c>
      <c r="E773" s="26">
        <v>7</v>
      </c>
      <c r="F773" s="26" t="s">
        <v>6</v>
      </c>
      <c r="G773" s="26" t="s">
        <v>22658</v>
      </c>
      <c r="H773" s="26" t="s">
        <v>22659</v>
      </c>
      <c r="I773" s="26">
        <v>2021</v>
      </c>
      <c r="J773" s="26" t="s">
        <v>6</v>
      </c>
      <c r="K773" s="26" t="s">
        <v>6</v>
      </c>
      <c r="L773" s="116" t="s">
        <v>6</v>
      </c>
    </row>
    <row r="774" spans="1:12" x14ac:dyDescent="0.35">
      <c r="A774" s="117" t="s">
        <v>22155</v>
      </c>
      <c r="B774" s="25" t="s">
        <v>22156</v>
      </c>
      <c r="C774" s="25" t="s">
        <v>6</v>
      </c>
      <c r="D774" s="25" t="s">
        <v>22660</v>
      </c>
      <c r="E774" s="25">
        <v>7</v>
      </c>
      <c r="F774" s="25" t="s">
        <v>6</v>
      </c>
      <c r="G774" s="25" t="s">
        <v>22661</v>
      </c>
      <c r="H774" s="25" t="s">
        <v>22662</v>
      </c>
      <c r="I774" s="25">
        <v>2021</v>
      </c>
      <c r="J774" s="25" t="s">
        <v>6</v>
      </c>
      <c r="K774" s="25" t="s">
        <v>6</v>
      </c>
      <c r="L774" s="118" t="s">
        <v>6</v>
      </c>
    </row>
    <row r="775" spans="1:12" x14ac:dyDescent="0.35">
      <c r="A775" s="115" t="s">
        <v>3082</v>
      </c>
      <c r="B775" s="26" t="s">
        <v>22157</v>
      </c>
      <c r="C775" s="26" t="s">
        <v>6</v>
      </c>
      <c r="D775" s="26" t="s">
        <v>22663</v>
      </c>
      <c r="E775" s="26">
        <v>7</v>
      </c>
      <c r="F775" s="26" t="s">
        <v>6</v>
      </c>
      <c r="G775" s="26" t="s">
        <v>22664</v>
      </c>
      <c r="H775" s="26" t="s">
        <v>22665</v>
      </c>
      <c r="I775" s="26">
        <v>2021</v>
      </c>
      <c r="J775" s="26" t="s">
        <v>6</v>
      </c>
      <c r="K775" s="26" t="s">
        <v>6</v>
      </c>
      <c r="L775" s="116" t="s">
        <v>6</v>
      </c>
    </row>
    <row r="776" spans="1:12" x14ac:dyDescent="0.35">
      <c r="A776" s="117" t="s">
        <v>21939</v>
      </c>
      <c r="B776" s="25" t="s">
        <v>22158</v>
      </c>
      <c r="C776" s="25" t="s">
        <v>6</v>
      </c>
      <c r="D776" s="25" t="s">
        <v>22666</v>
      </c>
      <c r="E776" s="25">
        <v>7</v>
      </c>
      <c r="F776" s="25" t="s">
        <v>6</v>
      </c>
      <c r="G776" s="25" t="s">
        <v>22667</v>
      </c>
      <c r="H776" s="25" t="s">
        <v>22668</v>
      </c>
      <c r="I776" s="25">
        <v>2021</v>
      </c>
      <c r="J776" s="25" t="s">
        <v>6</v>
      </c>
      <c r="K776" s="25" t="s">
        <v>6</v>
      </c>
      <c r="L776" s="118" t="s">
        <v>6</v>
      </c>
    </row>
    <row r="777" spans="1:12" x14ac:dyDescent="0.35">
      <c r="A777" s="115" t="s">
        <v>17951</v>
      </c>
      <c r="B777" s="26" t="s">
        <v>17952</v>
      </c>
      <c r="C777" s="26" t="s">
        <v>6</v>
      </c>
      <c r="D777" s="26" t="s">
        <v>17953</v>
      </c>
      <c r="E777" s="26">
        <v>7</v>
      </c>
      <c r="F777" s="26" t="s">
        <v>6</v>
      </c>
      <c r="G777" s="26" t="s">
        <v>22669</v>
      </c>
      <c r="H777" s="26" t="s">
        <v>22670</v>
      </c>
      <c r="I777" s="26">
        <v>2021</v>
      </c>
      <c r="J777" s="26" t="s">
        <v>6</v>
      </c>
      <c r="K777" s="26" t="s">
        <v>6</v>
      </c>
      <c r="L777" s="116" t="s">
        <v>6</v>
      </c>
    </row>
    <row r="778" spans="1:12" x14ac:dyDescent="0.35">
      <c r="A778" s="117" t="s">
        <v>22083</v>
      </c>
      <c r="B778" s="25" t="s">
        <v>22159</v>
      </c>
      <c r="C778" s="25" t="s">
        <v>6</v>
      </c>
      <c r="D778" s="25" t="s">
        <v>22671</v>
      </c>
      <c r="E778" s="25">
        <v>7</v>
      </c>
      <c r="F778" s="25" t="s">
        <v>6</v>
      </c>
      <c r="G778" s="25" t="s">
        <v>22672</v>
      </c>
      <c r="H778" s="25" t="s">
        <v>12278</v>
      </c>
      <c r="I778" s="25">
        <v>2021</v>
      </c>
      <c r="J778" s="25" t="s">
        <v>6</v>
      </c>
      <c r="K778" s="25" t="s">
        <v>6</v>
      </c>
      <c r="L778" s="118" t="s">
        <v>6</v>
      </c>
    </row>
    <row r="779" spans="1:12" x14ac:dyDescent="0.35">
      <c r="A779" s="115" t="s">
        <v>22160</v>
      </c>
      <c r="B779" s="26" t="s">
        <v>22161</v>
      </c>
      <c r="C779" s="26" t="s">
        <v>6</v>
      </c>
      <c r="D779" s="26" t="s">
        <v>22673</v>
      </c>
      <c r="E779" s="26">
        <v>7</v>
      </c>
      <c r="F779" s="26" t="s">
        <v>6</v>
      </c>
      <c r="G779" s="26" t="s">
        <v>22674</v>
      </c>
      <c r="H779" s="26" t="s">
        <v>22675</v>
      </c>
      <c r="I779" s="26">
        <v>2021</v>
      </c>
      <c r="J779" s="26" t="s">
        <v>6</v>
      </c>
      <c r="K779" s="26" t="s">
        <v>6</v>
      </c>
      <c r="L779" s="116" t="s">
        <v>6</v>
      </c>
    </row>
    <row r="780" spans="1:12" x14ac:dyDescent="0.35">
      <c r="A780" s="115" t="s">
        <v>22162</v>
      </c>
      <c r="B780" s="26" t="s">
        <v>22163</v>
      </c>
      <c r="C780" s="26" t="s">
        <v>6</v>
      </c>
      <c r="D780" s="26" t="s">
        <v>22676</v>
      </c>
      <c r="E780" s="26">
        <v>7</v>
      </c>
      <c r="F780" s="26" t="s">
        <v>6</v>
      </c>
      <c r="G780" s="26" t="s">
        <v>22677</v>
      </c>
      <c r="H780" s="26" t="s">
        <v>22678</v>
      </c>
      <c r="I780" s="26">
        <v>2021</v>
      </c>
      <c r="J780" s="26" t="s">
        <v>6</v>
      </c>
      <c r="K780" s="26" t="s">
        <v>6</v>
      </c>
      <c r="L780" s="116" t="s">
        <v>6</v>
      </c>
    </row>
    <row r="781" spans="1:12" x14ac:dyDescent="0.35">
      <c r="A781" s="117" t="s">
        <v>22164</v>
      </c>
      <c r="B781" s="25" t="s">
        <v>22679</v>
      </c>
      <c r="C781" s="25" t="s">
        <v>6</v>
      </c>
      <c r="D781" s="25" t="s">
        <v>22680</v>
      </c>
      <c r="E781" s="25">
        <v>7</v>
      </c>
      <c r="F781" s="25" t="s">
        <v>6</v>
      </c>
      <c r="G781" s="25" t="s">
        <v>22681</v>
      </c>
      <c r="H781" s="25" t="s">
        <v>22682</v>
      </c>
      <c r="I781" s="25">
        <v>2021</v>
      </c>
      <c r="J781" s="25" t="s">
        <v>6</v>
      </c>
      <c r="K781" s="25" t="s">
        <v>6</v>
      </c>
      <c r="L781" s="118" t="s">
        <v>6</v>
      </c>
    </row>
    <row r="782" spans="1:12" x14ac:dyDescent="0.35">
      <c r="A782" s="115" t="s">
        <v>17932</v>
      </c>
      <c r="B782" s="26" t="s">
        <v>17933</v>
      </c>
      <c r="C782" s="26" t="s">
        <v>6</v>
      </c>
      <c r="D782" s="26" t="s">
        <v>17935</v>
      </c>
      <c r="E782" s="26">
        <v>7</v>
      </c>
      <c r="F782" s="26" t="s">
        <v>6</v>
      </c>
      <c r="G782" s="26" t="s">
        <v>22683</v>
      </c>
      <c r="H782" s="26" t="s">
        <v>22684</v>
      </c>
      <c r="I782" s="26">
        <v>2021</v>
      </c>
      <c r="J782" s="26" t="s">
        <v>6</v>
      </c>
      <c r="K782" s="26" t="s">
        <v>6</v>
      </c>
      <c r="L782" s="116" t="s">
        <v>6</v>
      </c>
    </row>
    <row r="783" spans="1:12" x14ac:dyDescent="0.35">
      <c r="A783" s="117" t="s">
        <v>22165</v>
      </c>
      <c r="B783" s="25" t="s">
        <v>22685</v>
      </c>
      <c r="C783" s="25" t="s">
        <v>6</v>
      </c>
      <c r="D783" s="25" t="s">
        <v>22686</v>
      </c>
      <c r="E783" s="25">
        <v>7</v>
      </c>
      <c r="F783" s="25" t="s">
        <v>6</v>
      </c>
      <c r="G783" s="25" t="s">
        <v>22687</v>
      </c>
      <c r="H783" s="25" t="s">
        <v>22670</v>
      </c>
      <c r="I783" s="25">
        <v>2021</v>
      </c>
      <c r="J783" s="25" t="s">
        <v>6</v>
      </c>
      <c r="K783" s="25" t="s">
        <v>6</v>
      </c>
      <c r="L783" s="118" t="s">
        <v>6</v>
      </c>
    </row>
    <row r="784" spans="1:12" x14ac:dyDescent="0.35">
      <c r="A784" s="115" t="s">
        <v>22166</v>
      </c>
      <c r="B784" s="26" t="s">
        <v>22167</v>
      </c>
      <c r="C784" s="26" t="s">
        <v>6</v>
      </c>
      <c r="D784" s="26" t="s">
        <v>22688</v>
      </c>
      <c r="E784" s="26">
        <v>7</v>
      </c>
      <c r="F784" s="26" t="s">
        <v>6</v>
      </c>
      <c r="G784" s="26" t="s">
        <v>22689</v>
      </c>
      <c r="H784" s="26" t="s">
        <v>22690</v>
      </c>
      <c r="I784" s="26">
        <v>2021</v>
      </c>
      <c r="J784" s="26" t="s">
        <v>6</v>
      </c>
      <c r="K784" s="26" t="s">
        <v>6</v>
      </c>
      <c r="L784" s="116" t="s">
        <v>6</v>
      </c>
    </row>
    <row r="785" spans="1:12" x14ac:dyDescent="0.35">
      <c r="A785" s="115" t="s">
        <v>22168</v>
      </c>
      <c r="B785" s="26" t="s">
        <v>22691</v>
      </c>
      <c r="C785" s="26" t="s">
        <v>6</v>
      </c>
      <c r="D785" s="26" t="s">
        <v>22692</v>
      </c>
      <c r="E785" s="26">
        <v>7</v>
      </c>
      <c r="F785" s="26" t="s">
        <v>6</v>
      </c>
      <c r="G785" s="26" t="s">
        <v>22693</v>
      </c>
      <c r="H785" s="26" t="s">
        <v>22169</v>
      </c>
      <c r="I785" s="26">
        <v>2021</v>
      </c>
      <c r="J785" s="26" t="s">
        <v>6</v>
      </c>
      <c r="K785" s="26" t="s">
        <v>6</v>
      </c>
      <c r="L785" s="116" t="s">
        <v>6</v>
      </c>
    </row>
    <row r="786" spans="1:12" x14ac:dyDescent="0.35">
      <c r="A786" s="117" t="s">
        <v>22170</v>
      </c>
      <c r="B786" s="25" t="s">
        <v>22171</v>
      </c>
      <c r="C786" s="25" t="s">
        <v>6</v>
      </c>
      <c r="D786" s="25" t="s">
        <v>22694</v>
      </c>
      <c r="E786" s="25">
        <v>7</v>
      </c>
      <c r="F786" s="25" t="s">
        <v>6</v>
      </c>
      <c r="G786" s="25" t="s">
        <v>22695</v>
      </c>
      <c r="H786" s="25" t="s">
        <v>22696</v>
      </c>
      <c r="I786" s="25">
        <v>2021</v>
      </c>
      <c r="J786" s="25" t="s">
        <v>6</v>
      </c>
      <c r="K786" s="25" t="s">
        <v>6</v>
      </c>
      <c r="L786" s="118" t="s">
        <v>6</v>
      </c>
    </row>
    <row r="787" spans="1:12" x14ac:dyDescent="0.35">
      <c r="A787" s="115" t="s">
        <v>22172</v>
      </c>
      <c r="B787" s="26" t="s">
        <v>22173</v>
      </c>
      <c r="C787" s="26" t="s">
        <v>6</v>
      </c>
      <c r="D787" s="26" t="s">
        <v>22697</v>
      </c>
      <c r="E787" s="26">
        <v>7</v>
      </c>
      <c r="F787" s="26" t="s">
        <v>6</v>
      </c>
      <c r="G787" s="26" t="s">
        <v>22698</v>
      </c>
      <c r="H787" s="26" t="s">
        <v>12278</v>
      </c>
      <c r="I787" s="26">
        <v>2021</v>
      </c>
      <c r="J787" s="26" t="s">
        <v>6</v>
      </c>
      <c r="K787" s="26" t="s">
        <v>6</v>
      </c>
      <c r="L787" s="116" t="s">
        <v>6</v>
      </c>
    </row>
    <row r="788" spans="1:12" x14ac:dyDescent="0.35">
      <c r="A788" s="117" t="s">
        <v>22174</v>
      </c>
      <c r="B788" s="25" t="s">
        <v>22175</v>
      </c>
      <c r="C788" s="25" t="s">
        <v>6</v>
      </c>
      <c r="D788" s="25" t="s">
        <v>22699</v>
      </c>
      <c r="E788" s="25">
        <v>7</v>
      </c>
      <c r="F788" s="25" t="s">
        <v>6</v>
      </c>
      <c r="G788" s="25" t="s">
        <v>22700</v>
      </c>
      <c r="H788" s="25" t="s">
        <v>22701</v>
      </c>
      <c r="I788" s="25">
        <v>2021</v>
      </c>
      <c r="J788" s="25" t="s">
        <v>6</v>
      </c>
      <c r="K788" s="25" t="s">
        <v>6</v>
      </c>
      <c r="L788" s="118" t="s">
        <v>6</v>
      </c>
    </row>
    <row r="789" spans="1:12" x14ac:dyDescent="0.35">
      <c r="A789" s="115" t="s">
        <v>22176</v>
      </c>
      <c r="B789" s="26" t="s">
        <v>22177</v>
      </c>
      <c r="C789" s="26" t="s">
        <v>6</v>
      </c>
      <c r="D789" s="26" t="s">
        <v>22702</v>
      </c>
      <c r="E789" s="26">
        <v>7</v>
      </c>
      <c r="F789" s="26" t="s">
        <v>6</v>
      </c>
      <c r="G789" s="26" t="s">
        <v>22703</v>
      </c>
      <c r="H789" s="26" t="s">
        <v>22704</v>
      </c>
      <c r="I789" s="26">
        <v>2021</v>
      </c>
      <c r="J789" s="26" t="s">
        <v>6</v>
      </c>
      <c r="K789" s="26" t="s">
        <v>6</v>
      </c>
      <c r="L789" s="116" t="s">
        <v>6</v>
      </c>
    </row>
    <row r="790" spans="1:12" x14ac:dyDescent="0.35">
      <c r="A790" s="117" t="s">
        <v>22178</v>
      </c>
      <c r="B790" s="25" t="s">
        <v>22179</v>
      </c>
      <c r="C790" s="25" t="s">
        <v>6</v>
      </c>
      <c r="D790" s="25" t="s">
        <v>22705</v>
      </c>
      <c r="E790" s="25">
        <v>7</v>
      </c>
      <c r="F790" s="25" t="s">
        <v>6</v>
      </c>
      <c r="G790" s="25" t="s">
        <v>22706</v>
      </c>
      <c r="H790" s="25" t="s">
        <v>22707</v>
      </c>
      <c r="I790" s="25">
        <v>2021</v>
      </c>
      <c r="J790" s="25" t="s">
        <v>6</v>
      </c>
      <c r="K790" s="25" t="s">
        <v>6</v>
      </c>
      <c r="L790" s="118" t="s">
        <v>6</v>
      </c>
    </row>
    <row r="791" spans="1:12" x14ac:dyDescent="0.35">
      <c r="A791" s="115" t="s">
        <v>22180</v>
      </c>
      <c r="B791" s="26" t="s">
        <v>22181</v>
      </c>
      <c r="C791" s="26" t="s">
        <v>6</v>
      </c>
      <c r="D791" s="26" t="s">
        <v>22708</v>
      </c>
      <c r="E791" s="26">
        <v>7</v>
      </c>
      <c r="F791" s="26" t="s">
        <v>6</v>
      </c>
      <c r="G791" s="26" t="s">
        <v>12866</v>
      </c>
      <c r="H791" s="26" t="s">
        <v>22709</v>
      </c>
      <c r="I791" s="26">
        <v>2021</v>
      </c>
      <c r="J791" s="26" t="s">
        <v>6</v>
      </c>
      <c r="K791" s="26" t="s">
        <v>6</v>
      </c>
      <c r="L791" s="116" t="s">
        <v>6</v>
      </c>
    </row>
    <row r="792" spans="1:12" x14ac:dyDescent="0.35">
      <c r="A792" s="115" t="s">
        <v>22182</v>
      </c>
      <c r="B792" s="26" t="s">
        <v>22710</v>
      </c>
      <c r="C792" s="26" t="s">
        <v>6</v>
      </c>
      <c r="D792" s="26" t="s">
        <v>22711</v>
      </c>
      <c r="E792" s="26">
        <v>7</v>
      </c>
      <c r="F792" s="26" t="s">
        <v>6</v>
      </c>
      <c r="G792" s="26" t="s">
        <v>22712</v>
      </c>
      <c r="H792" s="26" t="s">
        <v>11973</v>
      </c>
      <c r="I792" s="26">
        <v>2021</v>
      </c>
      <c r="J792" s="26" t="s">
        <v>6</v>
      </c>
      <c r="K792" s="26" t="s">
        <v>6</v>
      </c>
      <c r="L792" s="116" t="s">
        <v>6</v>
      </c>
    </row>
    <row r="793" spans="1:12" x14ac:dyDescent="0.35">
      <c r="A793" s="117" t="s">
        <v>22183</v>
      </c>
      <c r="B793" s="25" t="s">
        <v>22184</v>
      </c>
      <c r="C793" s="25" t="s">
        <v>6</v>
      </c>
      <c r="D793" s="25" t="s">
        <v>22713</v>
      </c>
      <c r="E793" s="25">
        <v>7</v>
      </c>
      <c r="F793" s="25" t="s">
        <v>6</v>
      </c>
      <c r="G793" s="25" t="s">
        <v>22714</v>
      </c>
      <c r="H793" s="25" t="s">
        <v>22715</v>
      </c>
      <c r="I793" s="25">
        <v>2021</v>
      </c>
      <c r="J793" s="25" t="s">
        <v>6</v>
      </c>
      <c r="K793" s="25" t="s">
        <v>6</v>
      </c>
      <c r="L793" s="118" t="s">
        <v>6</v>
      </c>
    </row>
    <row r="794" spans="1:12" x14ac:dyDescent="0.35">
      <c r="A794" s="115" t="s">
        <v>22185</v>
      </c>
      <c r="B794" s="26" t="s">
        <v>22186</v>
      </c>
      <c r="C794" s="26" t="s">
        <v>6</v>
      </c>
      <c r="D794" s="26" t="s">
        <v>22716</v>
      </c>
      <c r="E794" s="26">
        <v>7</v>
      </c>
      <c r="F794" s="26" t="s">
        <v>6</v>
      </c>
      <c r="G794" s="26" t="s">
        <v>14150</v>
      </c>
      <c r="H794" s="26" t="s">
        <v>22717</v>
      </c>
      <c r="I794" s="26">
        <v>2021</v>
      </c>
      <c r="J794" s="26" t="s">
        <v>6</v>
      </c>
      <c r="K794" s="26" t="s">
        <v>6</v>
      </c>
      <c r="L794" s="116" t="s">
        <v>6</v>
      </c>
    </row>
    <row r="795" spans="1:12" x14ac:dyDescent="0.35">
      <c r="A795" s="117" t="s">
        <v>22187</v>
      </c>
      <c r="B795" s="25" t="s">
        <v>22188</v>
      </c>
      <c r="C795" s="25" t="s">
        <v>6</v>
      </c>
      <c r="D795" s="25" t="s">
        <v>22718</v>
      </c>
      <c r="E795" s="25">
        <v>7</v>
      </c>
      <c r="F795" s="25" t="s">
        <v>6</v>
      </c>
      <c r="G795" s="25" t="s">
        <v>22719</v>
      </c>
      <c r="H795" s="25" t="s">
        <v>22720</v>
      </c>
      <c r="I795" s="25">
        <v>2021</v>
      </c>
      <c r="J795" s="25" t="s">
        <v>6</v>
      </c>
      <c r="K795" s="25" t="s">
        <v>6</v>
      </c>
      <c r="L795" s="118" t="s">
        <v>6</v>
      </c>
    </row>
    <row r="796" spans="1:12" x14ac:dyDescent="0.35">
      <c r="A796" s="115" t="s">
        <v>22189</v>
      </c>
      <c r="B796" s="26" t="s">
        <v>22190</v>
      </c>
      <c r="C796" s="26" t="s">
        <v>6</v>
      </c>
      <c r="D796" s="26" t="s">
        <v>22721</v>
      </c>
      <c r="E796" s="26">
        <v>7</v>
      </c>
      <c r="F796" s="26" t="s">
        <v>6</v>
      </c>
      <c r="G796" s="26" t="s">
        <v>22722</v>
      </c>
      <c r="H796" s="26" t="s">
        <v>22723</v>
      </c>
      <c r="I796" s="26">
        <v>2021</v>
      </c>
      <c r="J796" s="26" t="s">
        <v>6</v>
      </c>
      <c r="K796" s="26" t="s">
        <v>6</v>
      </c>
      <c r="L796" s="116" t="s">
        <v>6</v>
      </c>
    </row>
    <row r="797" spans="1:12" x14ac:dyDescent="0.35">
      <c r="A797" s="117" t="s">
        <v>22191</v>
      </c>
      <c r="B797" s="25" t="s">
        <v>22192</v>
      </c>
      <c r="C797" s="25" t="s">
        <v>6</v>
      </c>
      <c r="D797" s="25" t="s">
        <v>22724</v>
      </c>
      <c r="E797" s="25">
        <v>7</v>
      </c>
      <c r="F797" s="25" t="s">
        <v>6</v>
      </c>
      <c r="G797" s="25" t="s">
        <v>22695</v>
      </c>
      <c r="H797" s="25" t="s">
        <v>22696</v>
      </c>
      <c r="I797" s="25">
        <v>2021</v>
      </c>
      <c r="J797" s="25" t="s">
        <v>6</v>
      </c>
      <c r="K797" s="25" t="s">
        <v>6</v>
      </c>
      <c r="L797" s="118" t="s">
        <v>6</v>
      </c>
    </row>
    <row r="798" spans="1:12" x14ac:dyDescent="0.35">
      <c r="A798" s="115" t="s">
        <v>22193</v>
      </c>
      <c r="B798" s="26" t="s">
        <v>22194</v>
      </c>
      <c r="C798" s="26" t="s">
        <v>6</v>
      </c>
      <c r="D798" s="26" t="s">
        <v>22725</v>
      </c>
      <c r="E798" s="26">
        <v>7</v>
      </c>
      <c r="F798" s="26" t="s">
        <v>6</v>
      </c>
      <c r="G798" s="26" t="s">
        <v>22726</v>
      </c>
      <c r="H798" s="26" t="s">
        <v>22727</v>
      </c>
      <c r="I798" s="26">
        <v>2021</v>
      </c>
      <c r="J798" s="26" t="s">
        <v>6</v>
      </c>
      <c r="K798" s="26" t="s">
        <v>6</v>
      </c>
      <c r="L798" s="116" t="s">
        <v>6</v>
      </c>
    </row>
    <row r="799" spans="1:12" x14ac:dyDescent="0.35">
      <c r="A799" s="115" t="s">
        <v>22195</v>
      </c>
      <c r="B799" s="26" t="s">
        <v>22728</v>
      </c>
      <c r="C799" s="26" t="s">
        <v>6</v>
      </c>
      <c r="D799" s="26" t="s">
        <v>22729</v>
      </c>
      <c r="E799" s="26">
        <v>7</v>
      </c>
      <c r="F799" s="26" t="s">
        <v>6</v>
      </c>
      <c r="G799" s="26" t="s">
        <v>22196</v>
      </c>
      <c r="H799" s="26" t="s">
        <v>22730</v>
      </c>
      <c r="I799" s="26">
        <v>2021</v>
      </c>
      <c r="J799" s="26" t="s">
        <v>6</v>
      </c>
      <c r="K799" s="26" t="s">
        <v>6</v>
      </c>
      <c r="L799" s="116" t="s">
        <v>6</v>
      </c>
    </row>
    <row r="800" spans="1:12" x14ac:dyDescent="0.35">
      <c r="A800" s="117" t="s">
        <v>21951</v>
      </c>
      <c r="B800" s="25" t="s">
        <v>22731</v>
      </c>
      <c r="C800" s="25" t="s">
        <v>6</v>
      </c>
      <c r="D800" s="25" t="s">
        <v>22732</v>
      </c>
      <c r="E800" s="25">
        <v>7</v>
      </c>
      <c r="F800" s="25" t="s">
        <v>6</v>
      </c>
      <c r="G800" s="25" t="s">
        <v>22733</v>
      </c>
      <c r="H800" s="25" t="s">
        <v>22734</v>
      </c>
      <c r="I800" s="25">
        <v>2021</v>
      </c>
      <c r="J800" s="25" t="s">
        <v>6</v>
      </c>
      <c r="K800" s="25" t="s">
        <v>6</v>
      </c>
      <c r="L800" s="118" t="s">
        <v>6</v>
      </c>
    </row>
    <row r="801" spans="1:12" x14ac:dyDescent="0.35">
      <c r="A801" s="115" t="s">
        <v>22198</v>
      </c>
      <c r="B801" s="26" t="s">
        <v>22199</v>
      </c>
      <c r="C801" s="26" t="s">
        <v>6</v>
      </c>
      <c r="D801" s="26" t="s">
        <v>22197</v>
      </c>
      <c r="E801" s="26">
        <v>7</v>
      </c>
      <c r="F801" s="26" t="s">
        <v>6</v>
      </c>
      <c r="G801" s="26" t="s">
        <v>22735</v>
      </c>
      <c r="H801" s="26" t="s">
        <v>22736</v>
      </c>
      <c r="I801" s="26">
        <v>2021</v>
      </c>
      <c r="J801" s="26" t="s">
        <v>6</v>
      </c>
      <c r="K801" s="26" t="s">
        <v>6</v>
      </c>
      <c r="L801" s="116" t="s">
        <v>6</v>
      </c>
    </row>
    <row r="802" spans="1:12" x14ac:dyDescent="0.35">
      <c r="A802" s="117" t="s">
        <v>22200</v>
      </c>
      <c r="B802" s="25" t="s">
        <v>22201</v>
      </c>
      <c r="C802" s="25" t="s">
        <v>6</v>
      </c>
      <c r="D802" s="25" t="s">
        <v>22737</v>
      </c>
      <c r="E802" s="25">
        <v>7</v>
      </c>
      <c r="F802" s="25" t="s">
        <v>6</v>
      </c>
      <c r="G802" s="25" t="s">
        <v>22695</v>
      </c>
      <c r="H802" s="25" t="s">
        <v>22696</v>
      </c>
      <c r="I802" s="25">
        <v>2021</v>
      </c>
      <c r="J802" s="25" t="s">
        <v>6</v>
      </c>
      <c r="K802" s="25" t="s">
        <v>6</v>
      </c>
      <c r="L802" s="118" t="s">
        <v>6</v>
      </c>
    </row>
    <row r="803" spans="1:12" x14ac:dyDescent="0.35">
      <c r="A803" s="115" t="s">
        <v>22202</v>
      </c>
      <c r="B803" s="26" t="s">
        <v>22203</v>
      </c>
      <c r="C803" s="26" t="s">
        <v>6</v>
      </c>
      <c r="D803" s="26" t="s">
        <v>22738</v>
      </c>
      <c r="E803" s="26">
        <v>7</v>
      </c>
      <c r="F803" s="26" t="s">
        <v>6</v>
      </c>
      <c r="G803" s="26" t="s">
        <v>749</v>
      </c>
      <c r="H803" s="26" t="s">
        <v>22739</v>
      </c>
      <c r="I803" s="26">
        <v>2021</v>
      </c>
      <c r="J803" s="26" t="s">
        <v>6</v>
      </c>
      <c r="K803" s="26" t="s">
        <v>6</v>
      </c>
      <c r="L803" s="116" t="s">
        <v>6</v>
      </c>
    </row>
    <row r="804" spans="1:12" x14ac:dyDescent="0.35">
      <c r="A804" s="117" t="s">
        <v>10680</v>
      </c>
      <c r="B804" s="25" t="s">
        <v>22204</v>
      </c>
      <c r="C804" s="25" t="s">
        <v>6</v>
      </c>
      <c r="D804" s="25" t="s">
        <v>22740</v>
      </c>
      <c r="E804" s="25">
        <v>7</v>
      </c>
      <c r="F804" s="25" t="s">
        <v>6</v>
      </c>
      <c r="G804" s="25" t="s">
        <v>22741</v>
      </c>
      <c r="H804" s="25" t="s">
        <v>22742</v>
      </c>
      <c r="I804" s="25">
        <v>2021</v>
      </c>
      <c r="J804" s="25" t="s">
        <v>6</v>
      </c>
      <c r="K804" s="25" t="s">
        <v>6</v>
      </c>
      <c r="L804" s="118" t="s">
        <v>6</v>
      </c>
    </row>
    <row r="805" spans="1:12" x14ac:dyDescent="0.35">
      <c r="A805" s="115" t="s">
        <v>22205</v>
      </c>
      <c r="B805" s="26" t="s">
        <v>22206</v>
      </c>
      <c r="C805" s="26" t="s">
        <v>6</v>
      </c>
      <c r="D805" s="26" t="s">
        <v>22743</v>
      </c>
      <c r="E805" s="26">
        <v>7</v>
      </c>
      <c r="F805" s="26" t="s">
        <v>6</v>
      </c>
      <c r="G805" s="26" t="s">
        <v>22744</v>
      </c>
      <c r="H805" s="26" t="s">
        <v>22745</v>
      </c>
      <c r="I805" s="26">
        <v>2021</v>
      </c>
      <c r="J805" s="26" t="s">
        <v>6</v>
      </c>
      <c r="K805" s="26" t="s">
        <v>6</v>
      </c>
      <c r="L805" s="116" t="s">
        <v>6</v>
      </c>
    </row>
    <row r="806" spans="1:12" x14ac:dyDescent="0.35">
      <c r="A806" s="115" t="s">
        <v>22207</v>
      </c>
      <c r="B806" s="26" t="s">
        <v>22208</v>
      </c>
      <c r="C806" s="26" t="s">
        <v>6</v>
      </c>
      <c r="D806" s="26" t="s">
        <v>22746</v>
      </c>
      <c r="E806" s="26">
        <v>7</v>
      </c>
      <c r="F806" s="26" t="s">
        <v>6</v>
      </c>
      <c r="G806" s="26" t="s">
        <v>22747</v>
      </c>
      <c r="H806" s="26" t="s">
        <v>22748</v>
      </c>
      <c r="I806" s="26">
        <v>2021</v>
      </c>
      <c r="J806" s="26" t="s">
        <v>6</v>
      </c>
      <c r="K806" s="26" t="s">
        <v>6</v>
      </c>
      <c r="L806" s="116" t="s">
        <v>6</v>
      </c>
    </row>
    <row r="807" spans="1:12" x14ac:dyDescent="0.35">
      <c r="A807" s="115" t="s">
        <v>22209</v>
      </c>
      <c r="B807" s="26" t="s">
        <v>22210</v>
      </c>
      <c r="C807" s="26" t="s">
        <v>6</v>
      </c>
      <c r="D807" s="26" t="s">
        <v>22749</v>
      </c>
      <c r="E807" s="26">
        <v>7</v>
      </c>
      <c r="F807" s="26" t="s">
        <v>6</v>
      </c>
      <c r="G807" s="26" t="s">
        <v>7593</v>
      </c>
      <c r="H807" s="26" t="s">
        <v>22750</v>
      </c>
      <c r="I807" s="26">
        <v>2021</v>
      </c>
      <c r="J807" s="26" t="s">
        <v>6</v>
      </c>
      <c r="K807" s="26" t="s">
        <v>6</v>
      </c>
      <c r="L807" s="116" t="s">
        <v>6</v>
      </c>
    </row>
    <row r="808" spans="1:12" x14ac:dyDescent="0.35">
      <c r="A808" s="117" t="s">
        <v>22211</v>
      </c>
      <c r="B808" s="25" t="s">
        <v>22212</v>
      </c>
      <c r="C808" s="25" t="s">
        <v>6</v>
      </c>
      <c r="D808" s="25" t="s">
        <v>22751</v>
      </c>
      <c r="E808" s="25">
        <v>7</v>
      </c>
      <c r="F808" s="25" t="s">
        <v>6</v>
      </c>
      <c r="G808" s="25" t="s">
        <v>22752</v>
      </c>
      <c r="H808" s="25" t="s">
        <v>22753</v>
      </c>
      <c r="I808" s="25">
        <v>2021</v>
      </c>
      <c r="J808" s="25" t="s">
        <v>6</v>
      </c>
      <c r="K808" s="25" t="s">
        <v>6</v>
      </c>
      <c r="L808" s="118" t="s">
        <v>6</v>
      </c>
    </row>
    <row r="809" spans="1:12" x14ac:dyDescent="0.35">
      <c r="A809" s="115" t="s">
        <v>22213</v>
      </c>
      <c r="B809" s="26" t="s">
        <v>22214</v>
      </c>
      <c r="C809" s="26" t="s">
        <v>6</v>
      </c>
      <c r="D809" s="26" t="s">
        <v>22754</v>
      </c>
      <c r="E809" s="26">
        <v>7</v>
      </c>
      <c r="F809" s="26" t="s">
        <v>6</v>
      </c>
      <c r="G809" s="26" t="s">
        <v>22755</v>
      </c>
      <c r="H809" s="26" t="s">
        <v>22756</v>
      </c>
      <c r="I809" s="26">
        <v>2021</v>
      </c>
      <c r="J809" s="26" t="s">
        <v>6</v>
      </c>
      <c r="K809" s="26" t="s">
        <v>6</v>
      </c>
      <c r="L809" s="116" t="s">
        <v>6</v>
      </c>
    </row>
    <row r="810" spans="1:12" x14ac:dyDescent="0.35">
      <c r="A810" s="117" t="s">
        <v>22215</v>
      </c>
      <c r="B810" s="25" t="s">
        <v>22216</v>
      </c>
      <c r="C810" s="25" t="s">
        <v>6</v>
      </c>
      <c r="D810" s="25" t="s">
        <v>22757</v>
      </c>
      <c r="E810" s="25">
        <v>7</v>
      </c>
      <c r="F810" s="25" t="s">
        <v>6</v>
      </c>
      <c r="G810" s="25" t="s">
        <v>6436</v>
      </c>
      <c r="H810" s="25" t="s">
        <v>22758</v>
      </c>
      <c r="I810" s="25">
        <v>2021</v>
      </c>
      <c r="J810" s="25" t="s">
        <v>6</v>
      </c>
      <c r="K810" s="25" t="s">
        <v>6</v>
      </c>
      <c r="L810" s="118" t="s">
        <v>6</v>
      </c>
    </row>
    <row r="811" spans="1:12" x14ac:dyDescent="0.35">
      <c r="A811" s="115" t="s">
        <v>22217</v>
      </c>
      <c r="B811" s="26" t="s">
        <v>22218</v>
      </c>
      <c r="C811" s="26" t="s">
        <v>6</v>
      </c>
      <c r="D811" s="26" t="s">
        <v>22759</v>
      </c>
      <c r="E811" s="26">
        <v>7</v>
      </c>
      <c r="F811" s="26" t="s">
        <v>6</v>
      </c>
      <c r="G811" s="26" t="s">
        <v>22760</v>
      </c>
      <c r="H811" s="26" t="s">
        <v>6</v>
      </c>
      <c r="I811" s="26">
        <v>2021</v>
      </c>
      <c r="J811" s="26" t="s">
        <v>6</v>
      </c>
      <c r="K811" s="26" t="s">
        <v>6</v>
      </c>
      <c r="L811" s="116" t="s">
        <v>6</v>
      </c>
    </row>
    <row r="812" spans="1:12" x14ac:dyDescent="0.35">
      <c r="A812" s="117" t="s">
        <v>22219</v>
      </c>
      <c r="B812" s="25" t="s">
        <v>22220</v>
      </c>
      <c r="C812" s="25" t="s">
        <v>6</v>
      </c>
      <c r="D812" s="25" t="s">
        <v>22761</v>
      </c>
      <c r="E812" s="25">
        <v>7</v>
      </c>
      <c r="F812" s="25" t="s">
        <v>6</v>
      </c>
      <c r="G812" s="25" t="s">
        <v>22712</v>
      </c>
      <c r="H812" s="25" t="s">
        <v>11973</v>
      </c>
      <c r="I812" s="25">
        <v>2021</v>
      </c>
      <c r="J812" s="25" t="s">
        <v>6</v>
      </c>
      <c r="K812" s="25" t="s">
        <v>6</v>
      </c>
      <c r="L812" s="118" t="s">
        <v>6</v>
      </c>
    </row>
    <row r="813" spans="1:12" x14ac:dyDescent="0.35">
      <c r="A813" s="117" t="s">
        <v>22221</v>
      </c>
      <c r="B813" s="25" t="s">
        <v>22222</v>
      </c>
      <c r="C813" s="25" t="s">
        <v>6</v>
      </c>
      <c r="D813" s="25" t="s">
        <v>22762</v>
      </c>
      <c r="E813" s="25">
        <v>7</v>
      </c>
      <c r="F813" s="25" t="s">
        <v>6</v>
      </c>
      <c r="G813" s="25" t="s">
        <v>22763</v>
      </c>
      <c r="H813" s="25" t="s">
        <v>22764</v>
      </c>
      <c r="I813" s="25">
        <v>2021</v>
      </c>
      <c r="J813" s="25" t="s">
        <v>6</v>
      </c>
      <c r="K813" s="25" t="s">
        <v>6</v>
      </c>
      <c r="L813" s="118" t="s">
        <v>6</v>
      </c>
    </row>
    <row r="814" spans="1:12" x14ac:dyDescent="0.35">
      <c r="A814" s="115" t="s">
        <v>22223</v>
      </c>
      <c r="B814" s="26" t="s">
        <v>22224</v>
      </c>
      <c r="C814" s="26" t="s">
        <v>6</v>
      </c>
      <c r="D814" s="26" t="s">
        <v>22765</v>
      </c>
      <c r="E814" s="26">
        <v>7</v>
      </c>
      <c r="F814" s="26" t="s">
        <v>6</v>
      </c>
      <c r="G814" s="26" t="s">
        <v>12391</v>
      </c>
      <c r="H814" s="26" t="s">
        <v>22766</v>
      </c>
      <c r="I814" s="26">
        <v>2021</v>
      </c>
      <c r="J814" s="26" t="s">
        <v>6</v>
      </c>
      <c r="K814" s="26" t="s">
        <v>6</v>
      </c>
      <c r="L814" s="116" t="s">
        <v>6</v>
      </c>
    </row>
    <row r="815" spans="1:12" x14ac:dyDescent="0.35">
      <c r="A815" s="117" t="s">
        <v>22225</v>
      </c>
      <c r="B815" s="25" t="s">
        <v>22226</v>
      </c>
      <c r="C815" s="25" t="s">
        <v>6</v>
      </c>
      <c r="D815" s="25" t="s">
        <v>22767</v>
      </c>
      <c r="E815" s="25">
        <v>7</v>
      </c>
      <c r="F815" s="25" t="s">
        <v>6</v>
      </c>
      <c r="G815" s="25" t="s">
        <v>22768</v>
      </c>
      <c r="H815" s="25" t="s">
        <v>22769</v>
      </c>
      <c r="I815" s="25">
        <v>2021</v>
      </c>
      <c r="J815" s="25" t="s">
        <v>6</v>
      </c>
      <c r="K815" s="25" t="s">
        <v>6</v>
      </c>
      <c r="L815" s="118" t="s">
        <v>6</v>
      </c>
    </row>
    <row r="816" spans="1:12" x14ac:dyDescent="0.35">
      <c r="A816" s="115" t="s">
        <v>22227</v>
      </c>
      <c r="B816" s="26" t="s">
        <v>22228</v>
      </c>
      <c r="C816" s="26" t="s">
        <v>6</v>
      </c>
      <c r="D816" s="26" t="s">
        <v>22770</v>
      </c>
      <c r="E816" s="26">
        <v>7</v>
      </c>
      <c r="F816" s="26" t="s">
        <v>6</v>
      </c>
      <c r="G816" s="26" t="s">
        <v>22672</v>
      </c>
      <c r="H816" s="26" t="s">
        <v>12278</v>
      </c>
      <c r="I816" s="26">
        <v>2021</v>
      </c>
      <c r="J816" s="26" t="s">
        <v>6</v>
      </c>
      <c r="K816" s="26" t="s">
        <v>6</v>
      </c>
      <c r="L816" s="116" t="s">
        <v>6</v>
      </c>
    </row>
    <row r="817" spans="1:12" x14ac:dyDescent="0.35">
      <c r="A817" s="117" t="s">
        <v>22229</v>
      </c>
      <c r="B817" s="25" t="s">
        <v>22230</v>
      </c>
      <c r="C817" s="25" t="s">
        <v>6</v>
      </c>
      <c r="D817" s="25" t="s">
        <v>22771</v>
      </c>
      <c r="E817" s="25">
        <v>7</v>
      </c>
      <c r="F817" s="25" t="s">
        <v>6</v>
      </c>
      <c r="G817" s="25" t="s">
        <v>22772</v>
      </c>
      <c r="H817" s="25" t="s">
        <v>22773</v>
      </c>
      <c r="I817" s="25">
        <v>2021</v>
      </c>
      <c r="J817" s="25" t="s">
        <v>6</v>
      </c>
      <c r="K817" s="25" t="s">
        <v>6</v>
      </c>
      <c r="L817" s="118" t="s">
        <v>6</v>
      </c>
    </row>
    <row r="818" spans="1:12" x14ac:dyDescent="0.35">
      <c r="A818" s="115" t="s">
        <v>22231</v>
      </c>
      <c r="B818" s="26" t="s">
        <v>22232</v>
      </c>
      <c r="C818" s="26" t="s">
        <v>6</v>
      </c>
      <c r="D818" s="26" t="s">
        <v>22774</v>
      </c>
      <c r="E818" s="26">
        <v>7</v>
      </c>
      <c r="F818" s="26" t="s">
        <v>6</v>
      </c>
      <c r="G818" s="26" t="s">
        <v>22775</v>
      </c>
      <c r="H818" s="26" t="s">
        <v>22776</v>
      </c>
      <c r="I818" s="26">
        <v>2021</v>
      </c>
      <c r="J818" s="26" t="s">
        <v>6</v>
      </c>
      <c r="K818" s="26" t="s">
        <v>6</v>
      </c>
      <c r="L818" s="116" t="s">
        <v>6</v>
      </c>
    </row>
    <row r="819" spans="1:12" x14ac:dyDescent="0.35">
      <c r="A819" s="117" t="s">
        <v>22233</v>
      </c>
      <c r="B819" s="25" t="s">
        <v>22234</v>
      </c>
      <c r="C819" s="25" t="s">
        <v>6</v>
      </c>
      <c r="D819" s="25" t="s">
        <v>22777</v>
      </c>
      <c r="E819" s="25">
        <v>7</v>
      </c>
      <c r="F819" s="25" t="s">
        <v>6</v>
      </c>
      <c r="G819" s="25" t="s">
        <v>22778</v>
      </c>
      <c r="H819" s="25" t="s">
        <v>22779</v>
      </c>
      <c r="I819" s="25">
        <v>2021</v>
      </c>
      <c r="J819" s="25" t="s">
        <v>6</v>
      </c>
      <c r="K819" s="25" t="s">
        <v>6</v>
      </c>
      <c r="L819" s="118" t="s">
        <v>6</v>
      </c>
    </row>
    <row r="820" spans="1:12" x14ac:dyDescent="0.35">
      <c r="A820" s="117" t="s">
        <v>22235</v>
      </c>
      <c r="B820" s="25" t="s">
        <v>22237</v>
      </c>
      <c r="C820" s="25" t="s">
        <v>6</v>
      </c>
      <c r="D820" s="25" t="s">
        <v>22780</v>
      </c>
      <c r="E820" s="25">
        <v>7</v>
      </c>
      <c r="F820" s="25" t="s">
        <v>6</v>
      </c>
      <c r="G820" s="25" t="s">
        <v>13308</v>
      </c>
      <c r="H820" s="25" t="s">
        <v>22236</v>
      </c>
      <c r="I820" s="25">
        <v>2021</v>
      </c>
      <c r="J820" s="25" t="s">
        <v>6</v>
      </c>
      <c r="K820" s="25" t="s">
        <v>6</v>
      </c>
      <c r="L820" s="118" t="s">
        <v>6</v>
      </c>
    </row>
    <row r="821" spans="1:12" x14ac:dyDescent="0.35">
      <c r="A821" s="115" t="s">
        <v>22781</v>
      </c>
      <c r="B821" s="26" t="s">
        <v>22782</v>
      </c>
      <c r="C821" s="26" t="s">
        <v>6</v>
      </c>
      <c r="D821" s="26" t="s">
        <v>22783</v>
      </c>
      <c r="E821" s="26">
        <v>7</v>
      </c>
      <c r="F821" s="26" t="s">
        <v>6</v>
      </c>
      <c r="G821" s="26" t="s">
        <v>22784</v>
      </c>
      <c r="H821" s="26" t="s">
        <v>22785</v>
      </c>
      <c r="I821" s="26">
        <v>2021</v>
      </c>
      <c r="J821" s="26" t="s">
        <v>6</v>
      </c>
      <c r="K821" s="26" t="s">
        <v>6</v>
      </c>
      <c r="L821" s="116" t="s">
        <v>6</v>
      </c>
    </row>
    <row r="822" spans="1:12" x14ac:dyDescent="0.35">
      <c r="A822" s="117" t="s">
        <v>22238</v>
      </c>
      <c r="B822" s="25" t="s">
        <v>22786</v>
      </c>
      <c r="C822" s="25" t="s">
        <v>6</v>
      </c>
      <c r="D822" s="25" t="s">
        <v>22787</v>
      </c>
      <c r="E822" s="25">
        <v>7</v>
      </c>
      <c r="F822" s="25" t="s">
        <v>6</v>
      </c>
      <c r="G822" s="25" t="s">
        <v>22788</v>
      </c>
      <c r="H822" s="25" t="s">
        <v>22789</v>
      </c>
      <c r="I822" s="25">
        <v>2021</v>
      </c>
      <c r="J822" s="25" t="s">
        <v>6</v>
      </c>
      <c r="K822" s="25" t="s">
        <v>6</v>
      </c>
      <c r="L822" s="118" t="s">
        <v>6</v>
      </c>
    </row>
    <row r="823" spans="1:12" x14ac:dyDescent="0.35">
      <c r="A823" s="115" t="s">
        <v>22239</v>
      </c>
      <c r="B823" s="26" t="s">
        <v>22240</v>
      </c>
      <c r="C823" s="26" t="s">
        <v>6</v>
      </c>
      <c r="D823" s="26" t="s">
        <v>14629</v>
      </c>
      <c r="E823" s="26">
        <v>7</v>
      </c>
      <c r="F823" s="26" t="s">
        <v>6</v>
      </c>
      <c r="G823" s="26" t="s">
        <v>22790</v>
      </c>
      <c r="H823" s="26" t="s">
        <v>22791</v>
      </c>
      <c r="I823" s="26">
        <v>2021</v>
      </c>
      <c r="J823" s="26" t="s">
        <v>6</v>
      </c>
      <c r="K823" s="26" t="s">
        <v>6</v>
      </c>
      <c r="L823" s="116" t="s">
        <v>6</v>
      </c>
    </row>
    <row r="824" spans="1:12" x14ac:dyDescent="0.35">
      <c r="A824" s="117" t="s">
        <v>22241</v>
      </c>
      <c r="B824" s="25" t="s">
        <v>22792</v>
      </c>
      <c r="C824" s="25" t="s">
        <v>6</v>
      </c>
      <c r="D824" s="25" t="s">
        <v>22793</v>
      </c>
      <c r="E824" s="25">
        <v>7</v>
      </c>
      <c r="F824" s="25" t="s">
        <v>6</v>
      </c>
      <c r="G824" s="25" t="s">
        <v>22693</v>
      </c>
      <c r="H824" s="25" t="s">
        <v>22242</v>
      </c>
      <c r="I824" s="25">
        <v>2021</v>
      </c>
      <c r="J824" s="25" t="s">
        <v>6</v>
      </c>
      <c r="K824" s="25" t="s">
        <v>6</v>
      </c>
      <c r="L824" s="118" t="s">
        <v>6</v>
      </c>
    </row>
    <row r="825" spans="1:12" x14ac:dyDescent="0.35">
      <c r="A825" s="115" t="s">
        <v>22243</v>
      </c>
      <c r="B825" s="26" t="s">
        <v>22794</v>
      </c>
      <c r="C825" s="26" t="s">
        <v>6</v>
      </c>
      <c r="D825" s="26" t="s">
        <v>22795</v>
      </c>
      <c r="E825" s="26">
        <v>7</v>
      </c>
      <c r="F825" s="26" t="s">
        <v>6</v>
      </c>
      <c r="G825" s="26" t="s">
        <v>13889</v>
      </c>
      <c r="H825" s="26" t="s">
        <v>22796</v>
      </c>
      <c r="I825" s="26">
        <v>2021</v>
      </c>
      <c r="J825" s="26" t="s">
        <v>6</v>
      </c>
      <c r="K825" s="26" t="s">
        <v>6</v>
      </c>
      <c r="L825" s="116" t="s">
        <v>6</v>
      </c>
    </row>
    <row r="826" spans="1:12" x14ac:dyDescent="0.35">
      <c r="A826" s="117" t="s">
        <v>22244</v>
      </c>
      <c r="B826" s="25" t="s">
        <v>22797</v>
      </c>
      <c r="C826" s="25" t="s">
        <v>6</v>
      </c>
      <c r="D826" s="25" t="s">
        <v>22798</v>
      </c>
      <c r="E826" s="25">
        <v>7</v>
      </c>
      <c r="F826" s="25" t="s">
        <v>6</v>
      </c>
      <c r="G826" s="25" t="s">
        <v>22722</v>
      </c>
      <c r="H826" s="25" t="s">
        <v>22723</v>
      </c>
      <c r="I826" s="25">
        <v>2021</v>
      </c>
      <c r="J826" s="25" t="s">
        <v>6</v>
      </c>
      <c r="K826" s="25" t="s">
        <v>6</v>
      </c>
      <c r="L826" s="118" t="s">
        <v>6</v>
      </c>
    </row>
    <row r="827" spans="1:12" x14ac:dyDescent="0.35">
      <c r="A827" s="115" t="s">
        <v>22799</v>
      </c>
      <c r="B827" s="26" t="s">
        <v>22800</v>
      </c>
      <c r="C827" s="26" t="s">
        <v>6</v>
      </c>
      <c r="D827" s="26" t="s">
        <v>22801</v>
      </c>
      <c r="E827" s="26">
        <v>7</v>
      </c>
      <c r="F827" s="26" t="s">
        <v>6</v>
      </c>
      <c r="G827" s="26" t="s">
        <v>22784</v>
      </c>
      <c r="H827" s="26" t="s">
        <v>22785</v>
      </c>
      <c r="I827" s="26">
        <v>2021</v>
      </c>
      <c r="J827" s="26" t="s">
        <v>6</v>
      </c>
      <c r="K827" s="26" t="s">
        <v>6</v>
      </c>
      <c r="L827" s="116" t="s">
        <v>6</v>
      </c>
    </row>
    <row r="828" spans="1:12" x14ac:dyDescent="0.35">
      <c r="A828" s="117" t="s">
        <v>22245</v>
      </c>
      <c r="B828" s="25" t="s">
        <v>22802</v>
      </c>
      <c r="C828" s="25" t="s">
        <v>6</v>
      </c>
      <c r="D828" s="25" t="s">
        <v>22803</v>
      </c>
      <c r="E828" s="25">
        <v>7</v>
      </c>
      <c r="F828" s="25" t="s">
        <v>6</v>
      </c>
      <c r="G828" s="25" t="s">
        <v>22683</v>
      </c>
      <c r="H828" s="25" t="s">
        <v>22684</v>
      </c>
      <c r="I828" s="25">
        <v>2021</v>
      </c>
      <c r="J828" s="25" t="s">
        <v>6</v>
      </c>
      <c r="K828" s="25" t="s">
        <v>6</v>
      </c>
      <c r="L828" s="118" t="s">
        <v>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60BA-44D3-48C3-8EF0-0A0D086146B5}">
  <sheetPr codeName="Sheet5">
    <tabColor rgb="FFB4C6E7"/>
  </sheetPr>
  <dimension ref="A1:L363"/>
  <sheetViews>
    <sheetView topLeftCell="F337" workbookViewId="0">
      <selection activeCell="A329" sqref="A329:K363"/>
    </sheetView>
  </sheetViews>
  <sheetFormatPr baseColWidth="10" defaultColWidth="8.81640625" defaultRowHeight="14.5" x14ac:dyDescent="0.35"/>
  <cols>
    <col min="1" max="4" width="81.1796875" bestFit="1" customWidth="1"/>
    <col min="5" max="5" width="18.81640625" bestFit="1" customWidth="1"/>
    <col min="6" max="6" width="7.453125" bestFit="1" customWidth="1"/>
    <col min="7" max="7" width="59.453125" bestFit="1" customWidth="1"/>
    <col min="8" max="8" width="13.81640625" bestFit="1" customWidth="1"/>
    <col min="9" max="9" width="7.26953125" bestFit="1" customWidth="1"/>
    <col min="10" max="10" width="6.7265625" bestFit="1" customWidth="1"/>
    <col min="11" max="11" width="81.179687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15221</v>
      </c>
      <c r="B2" t="s">
        <v>15222</v>
      </c>
      <c r="C2" t="s">
        <v>15223</v>
      </c>
      <c r="D2" t="s">
        <v>15224</v>
      </c>
      <c r="E2">
        <v>7</v>
      </c>
      <c r="F2" t="s">
        <v>6</v>
      </c>
      <c r="G2" t="s">
        <v>15225</v>
      </c>
      <c r="H2" t="s">
        <v>15226</v>
      </c>
      <c r="I2">
        <v>2009</v>
      </c>
      <c r="J2" t="s">
        <v>6</v>
      </c>
      <c r="K2" t="s">
        <v>6</v>
      </c>
      <c r="L2" t="s">
        <v>6</v>
      </c>
    </row>
    <row r="3" spans="1:12" x14ac:dyDescent="0.35">
      <c r="A3" t="s">
        <v>15227</v>
      </c>
      <c r="B3" t="s">
        <v>15228</v>
      </c>
      <c r="C3" t="s">
        <v>15229</v>
      </c>
      <c r="D3" t="s">
        <v>15230</v>
      </c>
      <c r="E3">
        <v>6</v>
      </c>
      <c r="F3" t="s">
        <v>6</v>
      </c>
      <c r="G3" t="s">
        <v>6</v>
      </c>
      <c r="H3" t="s">
        <v>15231</v>
      </c>
      <c r="I3">
        <v>2009</v>
      </c>
      <c r="J3" t="s">
        <v>6</v>
      </c>
      <c r="K3" t="s">
        <v>15232</v>
      </c>
      <c r="L3" t="s">
        <v>6</v>
      </c>
    </row>
    <row r="4" spans="1:12" x14ac:dyDescent="0.35">
      <c r="A4" t="s">
        <v>15233</v>
      </c>
      <c r="B4" t="s">
        <v>15234</v>
      </c>
      <c r="C4" t="s">
        <v>15235</v>
      </c>
      <c r="D4" t="s">
        <v>15236</v>
      </c>
      <c r="E4">
        <v>7</v>
      </c>
      <c r="F4" t="s">
        <v>6</v>
      </c>
      <c r="G4" t="s">
        <v>15237</v>
      </c>
      <c r="H4" t="s">
        <v>8045</v>
      </c>
      <c r="I4">
        <v>2009</v>
      </c>
      <c r="J4" t="s">
        <v>6</v>
      </c>
      <c r="K4" t="s">
        <v>6</v>
      </c>
      <c r="L4" t="s">
        <v>6</v>
      </c>
    </row>
    <row r="5" spans="1:12" x14ac:dyDescent="0.35">
      <c r="A5" t="s">
        <v>12209</v>
      </c>
      <c r="B5" t="s">
        <v>15238</v>
      </c>
      <c r="C5" t="s">
        <v>15239</v>
      </c>
      <c r="D5" t="s">
        <v>12211</v>
      </c>
      <c r="E5">
        <v>6</v>
      </c>
      <c r="F5" t="s">
        <v>6</v>
      </c>
      <c r="G5" t="s">
        <v>6</v>
      </c>
      <c r="H5" t="s">
        <v>1544</v>
      </c>
      <c r="I5">
        <v>2009</v>
      </c>
      <c r="J5" t="s">
        <v>6</v>
      </c>
      <c r="K5" t="s">
        <v>15240</v>
      </c>
      <c r="L5" t="s">
        <v>6</v>
      </c>
    </row>
    <row r="6" spans="1:12" x14ac:dyDescent="0.35">
      <c r="A6" t="s">
        <v>15241</v>
      </c>
      <c r="B6" t="s">
        <v>15242</v>
      </c>
      <c r="C6" t="s">
        <v>15243</v>
      </c>
      <c r="D6" t="s">
        <v>15244</v>
      </c>
      <c r="E6">
        <v>6</v>
      </c>
      <c r="F6" t="s">
        <v>6</v>
      </c>
      <c r="G6" t="s">
        <v>6</v>
      </c>
      <c r="H6" t="s">
        <v>15245</v>
      </c>
      <c r="I6">
        <v>2009</v>
      </c>
      <c r="J6" t="s">
        <v>6</v>
      </c>
      <c r="K6" t="s">
        <v>15246</v>
      </c>
      <c r="L6" t="s">
        <v>6</v>
      </c>
    </row>
    <row r="7" spans="1:12" x14ac:dyDescent="0.35">
      <c r="A7" t="s">
        <v>15247</v>
      </c>
      <c r="B7" t="s">
        <v>15248</v>
      </c>
      <c r="C7" t="s">
        <v>15249</v>
      </c>
      <c r="D7" t="s">
        <v>15250</v>
      </c>
      <c r="E7">
        <v>6</v>
      </c>
      <c r="F7" t="s">
        <v>6</v>
      </c>
      <c r="G7" t="s">
        <v>6</v>
      </c>
      <c r="H7" t="s">
        <v>3955</v>
      </c>
      <c r="I7">
        <v>2009</v>
      </c>
      <c r="J7" t="s">
        <v>6</v>
      </c>
      <c r="K7" t="s">
        <v>15251</v>
      </c>
      <c r="L7" t="s">
        <v>6</v>
      </c>
    </row>
    <row r="8" spans="1:12" x14ac:dyDescent="0.35">
      <c r="A8" t="s">
        <v>15252</v>
      </c>
      <c r="B8" t="s">
        <v>15253</v>
      </c>
      <c r="C8" t="s">
        <v>15254</v>
      </c>
      <c r="D8" t="s">
        <v>13621</v>
      </c>
      <c r="E8">
        <v>6</v>
      </c>
      <c r="F8" t="s">
        <v>6</v>
      </c>
      <c r="G8" t="s">
        <v>6</v>
      </c>
      <c r="H8" t="s">
        <v>15255</v>
      </c>
      <c r="I8">
        <v>2009</v>
      </c>
      <c r="J8" t="s">
        <v>6</v>
      </c>
      <c r="K8" t="s">
        <v>13622</v>
      </c>
      <c r="L8" t="s">
        <v>6</v>
      </c>
    </row>
    <row r="9" spans="1:12" x14ac:dyDescent="0.35">
      <c r="A9" t="s">
        <v>12312</v>
      </c>
      <c r="B9" t="s">
        <v>15256</v>
      </c>
      <c r="C9" t="s">
        <v>15257</v>
      </c>
      <c r="D9" t="s">
        <v>12314</v>
      </c>
      <c r="E9">
        <v>6</v>
      </c>
      <c r="F9" t="s">
        <v>6</v>
      </c>
      <c r="G9" t="s">
        <v>6</v>
      </c>
      <c r="H9" t="s">
        <v>9120</v>
      </c>
      <c r="I9">
        <v>2009</v>
      </c>
      <c r="J9" t="s">
        <v>6</v>
      </c>
      <c r="K9" t="s">
        <v>15258</v>
      </c>
      <c r="L9" t="s">
        <v>6</v>
      </c>
    </row>
    <row r="10" spans="1:12" x14ac:dyDescent="0.35">
      <c r="A10" t="s">
        <v>15259</v>
      </c>
      <c r="B10" t="s">
        <v>15260</v>
      </c>
      <c r="C10" t="s">
        <v>6</v>
      </c>
      <c r="D10" t="s">
        <v>6</v>
      </c>
      <c r="E10">
        <v>6</v>
      </c>
      <c r="F10" t="s">
        <v>6</v>
      </c>
      <c r="G10" t="s">
        <v>6</v>
      </c>
      <c r="H10" t="s">
        <v>15261</v>
      </c>
      <c r="I10">
        <v>2009</v>
      </c>
      <c r="J10" t="s">
        <v>6</v>
      </c>
      <c r="K10" t="s">
        <v>15258</v>
      </c>
      <c r="L10" t="s">
        <v>6</v>
      </c>
    </row>
    <row r="11" spans="1:12" x14ac:dyDescent="0.35">
      <c r="A11" t="s">
        <v>15262</v>
      </c>
      <c r="B11" t="s">
        <v>15263</v>
      </c>
      <c r="C11" t="s">
        <v>15264</v>
      </c>
      <c r="D11" t="s">
        <v>15265</v>
      </c>
      <c r="E11">
        <v>6</v>
      </c>
      <c r="F11" t="s">
        <v>6</v>
      </c>
      <c r="G11" t="s">
        <v>6</v>
      </c>
      <c r="H11" t="s">
        <v>8292</v>
      </c>
      <c r="I11">
        <v>2009</v>
      </c>
      <c r="J11" t="s">
        <v>6</v>
      </c>
      <c r="K11" t="s">
        <v>15266</v>
      </c>
      <c r="L11" t="s">
        <v>6</v>
      </c>
    </row>
    <row r="12" spans="1:12" x14ac:dyDescent="0.35">
      <c r="A12" t="s">
        <v>15267</v>
      </c>
      <c r="B12" t="s">
        <v>15268</v>
      </c>
      <c r="C12" t="s">
        <v>15269</v>
      </c>
      <c r="D12" t="s">
        <v>15270</v>
      </c>
      <c r="E12">
        <v>6</v>
      </c>
      <c r="F12" t="s">
        <v>6</v>
      </c>
      <c r="G12" t="s">
        <v>6</v>
      </c>
      <c r="H12" t="s">
        <v>15271</v>
      </c>
      <c r="I12">
        <v>2009</v>
      </c>
      <c r="J12" t="s">
        <v>6</v>
      </c>
      <c r="K12" t="s">
        <v>15272</v>
      </c>
      <c r="L12" t="s">
        <v>6</v>
      </c>
    </row>
    <row r="13" spans="1:12" x14ac:dyDescent="0.35">
      <c r="A13" t="s">
        <v>11704</v>
      </c>
      <c r="B13" t="s">
        <v>15273</v>
      </c>
      <c r="C13" t="s">
        <v>15274</v>
      </c>
      <c r="D13" t="s">
        <v>12231</v>
      </c>
      <c r="E13">
        <v>6</v>
      </c>
      <c r="F13" t="s">
        <v>6</v>
      </c>
      <c r="G13" t="s">
        <v>6</v>
      </c>
      <c r="H13" t="s">
        <v>11709</v>
      </c>
      <c r="I13">
        <v>2009</v>
      </c>
      <c r="J13" t="s">
        <v>6</v>
      </c>
      <c r="K13" t="s">
        <v>15275</v>
      </c>
      <c r="L13" t="s">
        <v>6</v>
      </c>
    </row>
    <row r="14" spans="1:12" x14ac:dyDescent="0.35">
      <c r="A14" t="s">
        <v>15276</v>
      </c>
      <c r="B14" t="s">
        <v>15277</v>
      </c>
      <c r="C14" t="s">
        <v>15278</v>
      </c>
      <c r="D14" t="s">
        <v>15279</v>
      </c>
      <c r="E14">
        <v>6</v>
      </c>
      <c r="F14" t="s">
        <v>6</v>
      </c>
      <c r="G14" t="s">
        <v>6</v>
      </c>
      <c r="H14" t="s">
        <v>15280</v>
      </c>
      <c r="I14">
        <v>2009</v>
      </c>
      <c r="J14" t="s">
        <v>6</v>
      </c>
      <c r="K14" t="s">
        <v>15281</v>
      </c>
      <c r="L14" t="s">
        <v>6</v>
      </c>
    </row>
    <row r="15" spans="1:12" x14ac:dyDescent="0.35">
      <c r="A15" t="s">
        <v>15282</v>
      </c>
      <c r="B15" t="s">
        <v>15283</v>
      </c>
      <c r="C15" t="s">
        <v>15284</v>
      </c>
      <c r="D15" t="s">
        <v>15285</v>
      </c>
      <c r="E15">
        <v>6</v>
      </c>
      <c r="F15" t="s">
        <v>6</v>
      </c>
      <c r="G15" t="s">
        <v>6</v>
      </c>
      <c r="H15" t="s">
        <v>15286</v>
      </c>
      <c r="I15">
        <v>2009</v>
      </c>
      <c r="J15" t="s">
        <v>6</v>
      </c>
      <c r="K15" t="s">
        <v>15287</v>
      </c>
      <c r="L15" t="s">
        <v>6</v>
      </c>
    </row>
    <row r="16" spans="1:12" x14ac:dyDescent="0.35">
      <c r="A16" t="s">
        <v>5996</v>
      </c>
      <c r="B16" t="s">
        <v>15288</v>
      </c>
      <c r="C16" t="s">
        <v>15289</v>
      </c>
      <c r="D16" t="s">
        <v>14134</v>
      </c>
      <c r="E16">
        <v>6</v>
      </c>
      <c r="F16" t="s">
        <v>6</v>
      </c>
      <c r="G16" t="s">
        <v>6</v>
      </c>
      <c r="H16" t="s">
        <v>6001</v>
      </c>
      <c r="I16">
        <v>2009</v>
      </c>
      <c r="J16" t="s">
        <v>6</v>
      </c>
      <c r="K16" t="s">
        <v>15287</v>
      </c>
      <c r="L16" t="s">
        <v>6</v>
      </c>
    </row>
    <row r="17" spans="1:12" x14ac:dyDescent="0.35">
      <c r="A17" t="s">
        <v>15290</v>
      </c>
      <c r="B17" t="s">
        <v>12195</v>
      </c>
      <c r="C17" t="s">
        <v>15291</v>
      </c>
      <c r="D17" t="s">
        <v>12196</v>
      </c>
      <c r="E17">
        <v>6</v>
      </c>
      <c r="F17" t="s">
        <v>6</v>
      </c>
      <c r="G17" t="s">
        <v>6</v>
      </c>
      <c r="H17" t="s">
        <v>15292</v>
      </c>
      <c r="I17">
        <v>2009</v>
      </c>
      <c r="J17" t="s">
        <v>6</v>
      </c>
      <c r="K17" t="s">
        <v>15293</v>
      </c>
      <c r="L17" t="s">
        <v>6</v>
      </c>
    </row>
    <row r="18" spans="1:12" x14ac:dyDescent="0.35">
      <c r="A18" t="s">
        <v>11020</v>
      </c>
      <c r="B18" t="s">
        <v>15294</v>
      </c>
      <c r="C18" t="s">
        <v>15295</v>
      </c>
      <c r="D18" t="s">
        <v>15296</v>
      </c>
      <c r="E18">
        <v>6</v>
      </c>
      <c r="F18" t="s">
        <v>6</v>
      </c>
      <c r="G18" t="s">
        <v>6</v>
      </c>
      <c r="H18" t="s">
        <v>188</v>
      </c>
      <c r="I18">
        <v>2009</v>
      </c>
      <c r="J18" t="s">
        <v>6</v>
      </c>
      <c r="K18" t="s">
        <v>15297</v>
      </c>
      <c r="L18" t="s">
        <v>6</v>
      </c>
    </row>
    <row r="19" spans="1:12" x14ac:dyDescent="0.35">
      <c r="A19" t="s">
        <v>7762</v>
      </c>
      <c r="B19" t="s">
        <v>15298</v>
      </c>
      <c r="C19" t="s">
        <v>15299</v>
      </c>
      <c r="D19" t="s">
        <v>15300</v>
      </c>
      <c r="E19">
        <v>6</v>
      </c>
      <c r="F19" t="s">
        <v>6</v>
      </c>
      <c r="G19" t="s">
        <v>6</v>
      </c>
      <c r="H19" t="s">
        <v>3695</v>
      </c>
      <c r="I19">
        <v>2009</v>
      </c>
      <c r="J19" t="s">
        <v>6</v>
      </c>
      <c r="K19" t="s">
        <v>15301</v>
      </c>
      <c r="L19" t="s">
        <v>6</v>
      </c>
    </row>
    <row r="20" spans="1:12" x14ac:dyDescent="0.35">
      <c r="A20" t="s">
        <v>15302</v>
      </c>
      <c r="B20" t="s">
        <v>15303</v>
      </c>
      <c r="C20" t="s">
        <v>15304</v>
      </c>
      <c r="D20" t="s">
        <v>15305</v>
      </c>
      <c r="E20">
        <v>6</v>
      </c>
      <c r="F20" t="s">
        <v>6</v>
      </c>
      <c r="G20" t="s">
        <v>6</v>
      </c>
      <c r="H20" t="s">
        <v>6260</v>
      </c>
      <c r="I20">
        <v>2009</v>
      </c>
      <c r="J20" t="s">
        <v>6</v>
      </c>
      <c r="K20" t="s">
        <v>15306</v>
      </c>
      <c r="L20" t="s">
        <v>6</v>
      </c>
    </row>
    <row r="21" spans="1:12" x14ac:dyDescent="0.35">
      <c r="A21" t="s">
        <v>15307</v>
      </c>
      <c r="B21" t="s">
        <v>15308</v>
      </c>
      <c r="C21" t="s">
        <v>15309</v>
      </c>
      <c r="D21" t="s">
        <v>15310</v>
      </c>
      <c r="E21">
        <v>6</v>
      </c>
      <c r="F21" t="s">
        <v>6</v>
      </c>
      <c r="G21" t="s">
        <v>6</v>
      </c>
      <c r="H21" t="s">
        <v>6260</v>
      </c>
      <c r="I21">
        <v>2009</v>
      </c>
      <c r="J21" t="s">
        <v>6</v>
      </c>
      <c r="K21" t="s">
        <v>15306</v>
      </c>
      <c r="L21" t="s">
        <v>6</v>
      </c>
    </row>
    <row r="22" spans="1:12" x14ac:dyDescent="0.35">
      <c r="A22" t="s">
        <v>15311</v>
      </c>
      <c r="B22" t="s">
        <v>15312</v>
      </c>
      <c r="C22" t="s">
        <v>15313</v>
      </c>
      <c r="D22" t="s">
        <v>12740</v>
      </c>
      <c r="E22">
        <v>6</v>
      </c>
      <c r="F22" t="s">
        <v>6</v>
      </c>
      <c r="G22" t="s">
        <v>6</v>
      </c>
      <c r="H22" t="s">
        <v>15314</v>
      </c>
      <c r="I22">
        <v>2009</v>
      </c>
      <c r="J22" t="s">
        <v>6</v>
      </c>
      <c r="K22" t="s">
        <v>15315</v>
      </c>
      <c r="L22" t="s">
        <v>6</v>
      </c>
    </row>
    <row r="23" spans="1:12" x14ac:dyDescent="0.35">
      <c r="A23" t="s">
        <v>15316</v>
      </c>
      <c r="B23" t="s">
        <v>15317</v>
      </c>
      <c r="C23" t="s">
        <v>15318</v>
      </c>
      <c r="D23" t="s">
        <v>15319</v>
      </c>
      <c r="E23">
        <v>7</v>
      </c>
      <c r="F23" t="s">
        <v>6</v>
      </c>
      <c r="G23" t="s">
        <v>2920</v>
      </c>
      <c r="H23" t="s">
        <v>15320</v>
      </c>
      <c r="I23">
        <v>2010</v>
      </c>
      <c r="J23" t="s">
        <v>6</v>
      </c>
      <c r="K23" t="s">
        <v>6</v>
      </c>
      <c r="L23" t="s">
        <v>6</v>
      </c>
    </row>
    <row r="24" spans="1:12" x14ac:dyDescent="0.35">
      <c r="A24" t="s">
        <v>15321</v>
      </c>
      <c r="B24" t="s">
        <v>15322</v>
      </c>
      <c r="C24" t="s">
        <v>15323</v>
      </c>
      <c r="D24" t="s">
        <v>15324</v>
      </c>
      <c r="E24">
        <v>6</v>
      </c>
      <c r="F24" t="s">
        <v>6</v>
      </c>
      <c r="G24" t="s">
        <v>6</v>
      </c>
      <c r="H24" t="s">
        <v>1816</v>
      </c>
      <c r="I24">
        <v>2010</v>
      </c>
      <c r="J24" t="s">
        <v>6</v>
      </c>
      <c r="K24" t="s">
        <v>15325</v>
      </c>
      <c r="L24" t="s">
        <v>6</v>
      </c>
    </row>
    <row r="25" spans="1:12" x14ac:dyDescent="0.35">
      <c r="A25" t="s">
        <v>15326</v>
      </c>
      <c r="B25" t="s">
        <v>15327</v>
      </c>
      <c r="C25" t="s">
        <v>6</v>
      </c>
      <c r="D25" t="s">
        <v>6</v>
      </c>
      <c r="E25">
        <v>6</v>
      </c>
      <c r="F25" t="s">
        <v>6</v>
      </c>
      <c r="G25" t="s">
        <v>6</v>
      </c>
      <c r="H25" t="s">
        <v>15328</v>
      </c>
      <c r="I25">
        <v>2010</v>
      </c>
      <c r="J25" t="s">
        <v>6</v>
      </c>
      <c r="K25" t="s">
        <v>15329</v>
      </c>
      <c r="L25" t="s">
        <v>6</v>
      </c>
    </row>
    <row r="26" spans="1:12" x14ac:dyDescent="0.35">
      <c r="A26" t="s">
        <v>12180</v>
      </c>
      <c r="B26" t="s">
        <v>15330</v>
      </c>
      <c r="C26" t="s">
        <v>15331</v>
      </c>
      <c r="D26" t="s">
        <v>12182</v>
      </c>
      <c r="E26">
        <v>7</v>
      </c>
      <c r="F26" t="s">
        <v>6</v>
      </c>
      <c r="G26" t="s">
        <v>15332</v>
      </c>
      <c r="H26" t="s">
        <v>15333</v>
      </c>
      <c r="I26">
        <v>2010</v>
      </c>
      <c r="J26" t="s">
        <v>6</v>
      </c>
      <c r="K26" t="s">
        <v>6</v>
      </c>
      <c r="L26" t="s">
        <v>6</v>
      </c>
    </row>
    <row r="27" spans="1:12" x14ac:dyDescent="0.35">
      <c r="A27" t="s">
        <v>15334</v>
      </c>
      <c r="B27" t="s">
        <v>15335</v>
      </c>
      <c r="C27" t="s">
        <v>15336</v>
      </c>
      <c r="D27" t="s">
        <v>15337</v>
      </c>
      <c r="E27">
        <v>6</v>
      </c>
      <c r="F27" t="s">
        <v>6</v>
      </c>
      <c r="G27" t="s">
        <v>6</v>
      </c>
      <c r="H27" t="s">
        <v>7829</v>
      </c>
      <c r="I27">
        <v>2009</v>
      </c>
      <c r="J27" t="s">
        <v>6</v>
      </c>
      <c r="K27" t="s">
        <v>15338</v>
      </c>
      <c r="L27" t="s">
        <v>6</v>
      </c>
    </row>
    <row r="28" spans="1:12" x14ac:dyDescent="0.35">
      <c r="A28" t="s">
        <v>2969</v>
      </c>
      <c r="B28" t="s">
        <v>15339</v>
      </c>
      <c r="C28" t="s">
        <v>15340</v>
      </c>
      <c r="D28" t="s">
        <v>15341</v>
      </c>
      <c r="E28">
        <v>6</v>
      </c>
      <c r="F28" t="s">
        <v>6</v>
      </c>
      <c r="G28" t="s">
        <v>6</v>
      </c>
      <c r="H28" t="s">
        <v>2974</v>
      </c>
      <c r="I28">
        <v>2010</v>
      </c>
      <c r="J28" t="s">
        <v>6</v>
      </c>
      <c r="K28" t="s">
        <v>15342</v>
      </c>
      <c r="L28" t="s">
        <v>6</v>
      </c>
    </row>
    <row r="29" spans="1:12" x14ac:dyDescent="0.35">
      <c r="A29" t="s">
        <v>15343</v>
      </c>
      <c r="B29" t="s">
        <v>15344</v>
      </c>
      <c r="C29" t="s">
        <v>6</v>
      </c>
      <c r="D29" t="s">
        <v>6</v>
      </c>
      <c r="E29">
        <v>6</v>
      </c>
      <c r="F29" t="s">
        <v>6</v>
      </c>
      <c r="G29" t="s">
        <v>6</v>
      </c>
      <c r="H29" t="s">
        <v>15345</v>
      </c>
      <c r="I29">
        <v>2010</v>
      </c>
      <c r="J29" t="s">
        <v>6</v>
      </c>
      <c r="K29" t="s">
        <v>15342</v>
      </c>
      <c r="L29" t="s">
        <v>6</v>
      </c>
    </row>
    <row r="30" spans="1:12" x14ac:dyDescent="0.35">
      <c r="A30" t="s">
        <v>15346</v>
      </c>
      <c r="B30" t="s">
        <v>15347</v>
      </c>
      <c r="C30" t="s">
        <v>15348</v>
      </c>
      <c r="D30" t="s">
        <v>15349</v>
      </c>
      <c r="E30">
        <v>6</v>
      </c>
      <c r="F30" t="s">
        <v>6</v>
      </c>
      <c r="G30" t="s">
        <v>6</v>
      </c>
      <c r="H30" t="s">
        <v>9458</v>
      </c>
      <c r="I30">
        <v>2009</v>
      </c>
      <c r="J30" t="s">
        <v>6</v>
      </c>
      <c r="K30" t="s">
        <v>15350</v>
      </c>
      <c r="L30" t="s">
        <v>6</v>
      </c>
    </row>
    <row r="31" spans="1:12" x14ac:dyDescent="0.35">
      <c r="A31" t="s">
        <v>15351</v>
      </c>
      <c r="B31" t="s">
        <v>15352</v>
      </c>
      <c r="C31" t="s">
        <v>6</v>
      </c>
      <c r="D31" t="s">
        <v>6</v>
      </c>
      <c r="E31">
        <v>6</v>
      </c>
      <c r="F31" t="s">
        <v>6</v>
      </c>
      <c r="G31" t="s">
        <v>6</v>
      </c>
      <c r="H31" t="s">
        <v>15353</v>
      </c>
      <c r="I31">
        <v>2010</v>
      </c>
      <c r="J31" t="s">
        <v>6</v>
      </c>
      <c r="K31" t="s">
        <v>15354</v>
      </c>
      <c r="L31" t="s">
        <v>6</v>
      </c>
    </row>
    <row r="32" spans="1:12" x14ac:dyDescent="0.35">
      <c r="A32" t="s">
        <v>15355</v>
      </c>
      <c r="B32" t="s">
        <v>15356</v>
      </c>
      <c r="C32" t="s">
        <v>15357</v>
      </c>
      <c r="D32" t="s">
        <v>15358</v>
      </c>
      <c r="E32">
        <v>6</v>
      </c>
      <c r="F32" t="s">
        <v>6</v>
      </c>
      <c r="G32" t="s">
        <v>6</v>
      </c>
      <c r="H32" t="s">
        <v>15359</v>
      </c>
      <c r="I32">
        <v>2010</v>
      </c>
      <c r="J32" t="s">
        <v>6</v>
      </c>
      <c r="K32" t="s">
        <v>15360</v>
      </c>
      <c r="L32" t="s">
        <v>6</v>
      </c>
    </row>
    <row r="33" spans="1:12" x14ac:dyDescent="0.35">
      <c r="A33" t="s">
        <v>15361</v>
      </c>
      <c r="B33" t="s">
        <v>15362</v>
      </c>
      <c r="C33" t="s">
        <v>15363</v>
      </c>
      <c r="D33" t="s">
        <v>15364</v>
      </c>
      <c r="E33">
        <v>6</v>
      </c>
      <c r="F33" t="s">
        <v>6</v>
      </c>
      <c r="G33" t="s">
        <v>6</v>
      </c>
      <c r="H33" t="s">
        <v>15365</v>
      </c>
      <c r="I33">
        <v>2010</v>
      </c>
      <c r="J33" t="s">
        <v>6</v>
      </c>
      <c r="K33" t="s">
        <v>15366</v>
      </c>
      <c r="L33" t="s">
        <v>6</v>
      </c>
    </row>
    <row r="34" spans="1:12" x14ac:dyDescent="0.35">
      <c r="A34" t="s">
        <v>15367</v>
      </c>
      <c r="B34" t="s">
        <v>15368</v>
      </c>
      <c r="C34" t="s">
        <v>15369</v>
      </c>
      <c r="D34" t="s">
        <v>15370</v>
      </c>
      <c r="E34">
        <v>6</v>
      </c>
      <c r="F34" t="s">
        <v>6</v>
      </c>
      <c r="G34" t="s">
        <v>6</v>
      </c>
      <c r="H34" t="s">
        <v>15371</v>
      </c>
      <c r="I34">
        <v>2010</v>
      </c>
      <c r="J34" t="s">
        <v>6</v>
      </c>
      <c r="K34" t="s">
        <v>15372</v>
      </c>
      <c r="L34" t="s">
        <v>6</v>
      </c>
    </row>
    <row r="35" spans="1:12" x14ac:dyDescent="0.35">
      <c r="A35" t="s">
        <v>15373</v>
      </c>
      <c r="B35" t="s">
        <v>15374</v>
      </c>
      <c r="C35" t="s">
        <v>15375</v>
      </c>
      <c r="D35" t="s">
        <v>15376</v>
      </c>
      <c r="E35">
        <v>6</v>
      </c>
      <c r="F35" t="s">
        <v>6</v>
      </c>
      <c r="G35" t="s">
        <v>6</v>
      </c>
      <c r="H35" t="s">
        <v>6782</v>
      </c>
      <c r="I35">
        <v>2010</v>
      </c>
      <c r="J35" t="s">
        <v>6</v>
      </c>
      <c r="K35" t="s">
        <v>15377</v>
      </c>
      <c r="L35" t="s">
        <v>6</v>
      </c>
    </row>
    <row r="36" spans="1:12" x14ac:dyDescent="0.35">
      <c r="A36" t="s">
        <v>12224</v>
      </c>
      <c r="B36" t="s">
        <v>12225</v>
      </c>
      <c r="C36" t="s">
        <v>15378</v>
      </c>
      <c r="D36" t="s">
        <v>12226</v>
      </c>
      <c r="E36">
        <v>7</v>
      </c>
      <c r="F36" t="s">
        <v>6</v>
      </c>
      <c r="G36" t="s">
        <v>4629</v>
      </c>
      <c r="H36" t="s">
        <v>4630</v>
      </c>
      <c r="I36">
        <v>2011</v>
      </c>
      <c r="J36" t="s">
        <v>6</v>
      </c>
      <c r="K36" t="s">
        <v>6</v>
      </c>
      <c r="L36" t="s">
        <v>6</v>
      </c>
    </row>
    <row r="37" spans="1:12" x14ac:dyDescent="0.35">
      <c r="A37" t="s">
        <v>4931</v>
      </c>
      <c r="B37" t="s">
        <v>15379</v>
      </c>
      <c r="C37" t="s">
        <v>15380</v>
      </c>
      <c r="D37" t="s">
        <v>15381</v>
      </c>
      <c r="E37">
        <v>6</v>
      </c>
      <c r="F37" t="s">
        <v>6</v>
      </c>
      <c r="G37" t="s">
        <v>6</v>
      </c>
      <c r="H37" t="s">
        <v>4936</v>
      </c>
      <c r="I37">
        <v>2010</v>
      </c>
      <c r="J37" t="s">
        <v>6</v>
      </c>
      <c r="K37" t="s">
        <v>15382</v>
      </c>
      <c r="L37" t="s">
        <v>6</v>
      </c>
    </row>
    <row r="38" spans="1:12" x14ac:dyDescent="0.35">
      <c r="A38" t="s">
        <v>9796</v>
      </c>
      <c r="B38" t="s">
        <v>15383</v>
      </c>
      <c r="C38" t="s">
        <v>15384</v>
      </c>
      <c r="D38" t="s">
        <v>15385</v>
      </c>
      <c r="E38">
        <v>6</v>
      </c>
      <c r="F38" t="s">
        <v>6</v>
      </c>
      <c r="G38" t="s">
        <v>6</v>
      </c>
      <c r="H38" t="s">
        <v>9799</v>
      </c>
      <c r="I38">
        <v>2010</v>
      </c>
      <c r="J38" t="s">
        <v>6</v>
      </c>
      <c r="K38" t="s">
        <v>15386</v>
      </c>
      <c r="L38" t="s">
        <v>6</v>
      </c>
    </row>
    <row r="39" spans="1:12" x14ac:dyDescent="0.35">
      <c r="A39" t="s">
        <v>15387</v>
      </c>
      <c r="B39" t="s">
        <v>15388</v>
      </c>
      <c r="C39" t="s">
        <v>15389</v>
      </c>
      <c r="D39" t="s">
        <v>15390</v>
      </c>
      <c r="E39">
        <v>6</v>
      </c>
      <c r="F39" t="s">
        <v>6</v>
      </c>
      <c r="G39" t="s">
        <v>6</v>
      </c>
      <c r="H39" t="s">
        <v>15391</v>
      </c>
      <c r="I39">
        <v>2010</v>
      </c>
      <c r="J39" t="s">
        <v>6</v>
      </c>
      <c r="K39" t="s">
        <v>15386</v>
      </c>
      <c r="L39" t="s">
        <v>6</v>
      </c>
    </row>
    <row r="40" spans="1:12" x14ac:dyDescent="0.35">
      <c r="A40" t="s">
        <v>15392</v>
      </c>
      <c r="B40" t="s">
        <v>15393</v>
      </c>
      <c r="C40" t="s">
        <v>15394</v>
      </c>
      <c r="D40" t="s">
        <v>15395</v>
      </c>
      <c r="E40">
        <v>6</v>
      </c>
      <c r="F40" t="s">
        <v>6</v>
      </c>
      <c r="G40" t="s">
        <v>6</v>
      </c>
      <c r="H40" t="s">
        <v>4605</v>
      </c>
      <c r="I40">
        <v>2010</v>
      </c>
      <c r="J40" t="s">
        <v>6</v>
      </c>
      <c r="K40" t="s">
        <v>15386</v>
      </c>
      <c r="L40" t="s">
        <v>6</v>
      </c>
    </row>
    <row r="41" spans="1:12" x14ac:dyDescent="0.35">
      <c r="A41" t="s">
        <v>15396</v>
      </c>
      <c r="B41" t="s">
        <v>15397</v>
      </c>
      <c r="C41" t="s">
        <v>15398</v>
      </c>
      <c r="D41" t="s">
        <v>15399</v>
      </c>
      <c r="E41">
        <v>7</v>
      </c>
      <c r="F41" t="s">
        <v>6</v>
      </c>
      <c r="G41" t="s">
        <v>1398</v>
      </c>
      <c r="H41" t="s">
        <v>15400</v>
      </c>
      <c r="I41">
        <v>2010</v>
      </c>
      <c r="J41" t="s">
        <v>6</v>
      </c>
      <c r="K41" t="s">
        <v>6</v>
      </c>
      <c r="L41" t="s">
        <v>6</v>
      </c>
    </row>
    <row r="42" spans="1:12" x14ac:dyDescent="0.35">
      <c r="A42" t="s">
        <v>15401</v>
      </c>
      <c r="B42" t="s">
        <v>15402</v>
      </c>
      <c r="C42" t="s">
        <v>15403</v>
      </c>
      <c r="D42" t="s">
        <v>15404</v>
      </c>
      <c r="E42">
        <v>6</v>
      </c>
      <c r="F42" t="s">
        <v>6</v>
      </c>
      <c r="G42" t="s">
        <v>6</v>
      </c>
      <c r="H42" t="s">
        <v>9439</v>
      </c>
      <c r="I42">
        <v>2010</v>
      </c>
      <c r="J42" t="s">
        <v>6</v>
      </c>
      <c r="K42" t="s">
        <v>15405</v>
      </c>
      <c r="L42" t="s">
        <v>6</v>
      </c>
    </row>
    <row r="43" spans="1:12" x14ac:dyDescent="0.35">
      <c r="A43" t="s">
        <v>1745</v>
      </c>
      <c r="B43" t="s">
        <v>15406</v>
      </c>
      <c r="C43" t="s">
        <v>15407</v>
      </c>
      <c r="D43" t="s">
        <v>15408</v>
      </c>
      <c r="E43">
        <v>6</v>
      </c>
      <c r="F43" t="s">
        <v>6</v>
      </c>
      <c r="G43" t="s">
        <v>6</v>
      </c>
      <c r="H43" t="s">
        <v>1749</v>
      </c>
      <c r="I43">
        <v>2010</v>
      </c>
      <c r="J43" t="s">
        <v>6</v>
      </c>
      <c r="K43" t="s">
        <v>15409</v>
      </c>
      <c r="L43" t="s">
        <v>6</v>
      </c>
    </row>
    <row r="44" spans="1:12" x14ac:dyDescent="0.35">
      <c r="A44" t="s">
        <v>15410</v>
      </c>
      <c r="B44" t="s">
        <v>15411</v>
      </c>
      <c r="C44" t="s">
        <v>6</v>
      </c>
      <c r="D44" t="s">
        <v>15412</v>
      </c>
      <c r="E44">
        <v>6</v>
      </c>
      <c r="F44" t="s">
        <v>6</v>
      </c>
      <c r="G44" t="s">
        <v>6</v>
      </c>
      <c r="H44" t="s">
        <v>15413</v>
      </c>
      <c r="I44">
        <v>2010</v>
      </c>
      <c r="J44" t="s">
        <v>6</v>
      </c>
      <c r="K44" t="s">
        <v>15414</v>
      </c>
      <c r="L44" t="s">
        <v>6</v>
      </c>
    </row>
    <row r="45" spans="1:12" x14ac:dyDescent="0.35">
      <c r="A45" t="s">
        <v>15415</v>
      </c>
      <c r="B45" t="s">
        <v>15416</v>
      </c>
      <c r="C45" t="s">
        <v>15417</v>
      </c>
      <c r="D45" t="s">
        <v>15418</v>
      </c>
      <c r="E45">
        <v>6</v>
      </c>
      <c r="F45" t="s">
        <v>6</v>
      </c>
      <c r="G45" t="s">
        <v>6</v>
      </c>
      <c r="H45" t="s">
        <v>10408</v>
      </c>
      <c r="I45">
        <v>2010</v>
      </c>
      <c r="J45" t="s">
        <v>6</v>
      </c>
      <c r="K45" t="s">
        <v>15419</v>
      </c>
      <c r="L45" t="s">
        <v>6</v>
      </c>
    </row>
    <row r="46" spans="1:12" x14ac:dyDescent="0.35">
      <c r="A46" t="s">
        <v>15420</v>
      </c>
      <c r="B46" t="s">
        <v>15421</v>
      </c>
      <c r="C46" t="s">
        <v>15422</v>
      </c>
      <c r="D46" t="s">
        <v>15408</v>
      </c>
      <c r="E46">
        <v>6</v>
      </c>
      <c r="F46" t="s">
        <v>6</v>
      </c>
      <c r="G46" t="s">
        <v>6</v>
      </c>
      <c r="H46" t="s">
        <v>1743</v>
      </c>
      <c r="I46">
        <v>2010</v>
      </c>
      <c r="J46" t="s">
        <v>6</v>
      </c>
      <c r="K46" t="s">
        <v>15423</v>
      </c>
      <c r="L46" t="s">
        <v>6</v>
      </c>
    </row>
    <row r="47" spans="1:12" x14ac:dyDescent="0.35">
      <c r="A47" t="s">
        <v>15424</v>
      </c>
      <c r="B47" t="s">
        <v>15425</v>
      </c>
      <c r="C47" t="s">
        <v>15426</v>
      </c>
      <c r="D47" t="s">
        <v>15427</v>
      </c>
      <c r="E47">
        <v>6</v>
      </c>
      <c r="F47" t="s">
        <v>6</v>
      </c>
      <c r="G47" t="s">
        <v>6</v>
      </c>
      <c r="H47" t="s">
        <v>236</v>
      </c>
      <c r="I47">
        <v>2010</v>
      </c>
      <c r="J47" t="s">
        <v>6</v>
      </c>
      <c r="K47" t="s">
        <v>15428</v>
      </c>
      <c r="L47" t="s">
        <v>6</v>
      </c>
    </row>
    <row r="48" spans="1:12" x14ac:dyDescent="0.35">
      <c r="A48" t="s">
        <v>15429</v>
      </c>
      <c r="B48" t="s">
        <v>15430</v>
      </c>
      <c r="C48" t="s">
        <v>15431</v>
      </c>
      <c r="D48" t="s">
        <v>15432</v>
      </c>
      <c r="E48">
        <v>6</v>
      </c>
      <c r="F48" t="s">
        <v>6</v>
      </c>
      <c r="G48" t="s">
        <v>6</v>
      </c>
      <c r="H48" t="s">
        <v>15433</v>
      </c>
      <c r="I48">
        <v>2010</v>
      </c>
      <c r="J48" t="s">
        <v>6</v>
      </c>
      <c r="K48" t="s">
        <v>15434</v>
      </c>
      <c r="L48" t="s">
        <v>6</v>
      </c>
    </row>
    <row r="49" spans="1:12" x14ac:dyDescent="0.35">
      <c r="A49" t="s">
        <v>15435</v>
      </c>
      <c r="B49" t="s">
        <v>15436</v>
      </c>
      <c r="C49" t="s">
        <v>15437</v>
      </c>
      <c r="D49" t="s">
        <v>15438</v>
      </c>
      <c r="E49">
        <v>6</v>
      </c>
      <c r="F49" t="s">
        <v>6</v>
      </c>
      <c r="G49" t="s">
        <v>6</v>
      </c>
      <c r="H49" t="s">
        <v>15439</v>
      </c>
      <c r="I49">
        <v>2010</v>
      </c>
      <c r="J49" t="s">
        <v>6</v>
      </c>
      <c r="K49" t="s">
        <v>15440</v>
      </c>
      <c r="L49" t="s">
        <v>6</v>
      </c>
    </row>
    <row r="50" spans="1:12" x14ac:dyDescent="0.35">
      <c r="A50" t="s">
        <v>15441</v>
      </c>
      <c r="B50" t="s">
        <v>15442</v>
      </c>
      <c r="C50" t="s">
        <v>15443</v>
      </c>
      <c r="D50" t="s">
        <v>15444</v>
      </c>
      <c r="E50">
        <v>6</v>
      </c>
      <c r="F50" t="s">
        <v>6</v>
      </c>
      <c r="G50" t="s">
        <v>6</v>
      </c>
      <c r="H50" t="s">
        <v>6198</v>
      </c>
      <c r="I50">
        <v>2010</v>
      </c>
      <c r="J50" t="s">
        <v>6</v>
      </c>
      <c r="K50" t="s">
        <v>15445</v>
      </c>
      <c r="L50" t="s">
        <v>6</v>
      </c>
    </row>
    <row r="51" spans="1:12" x14ac:dyDescent="0.35">
      <c r="A51" t="s">
        <v>15446</v>
      </c>
      <c r="B51" t="s">
        <v>15447</v>
      </c>
      <c r="C51" t="s">
        <v>15448</v>
      </c>
      <c r="D51" t="s">
        <v>15449</v>
      </c>
      <c r="E51">
        <v>6</v>
      </c>
      <c r="F51" t="s">
        <v>6</v>
      </c>
      <c r="G51" t="s">
        <v>6</v>
      </c>
      <c r="H51" t="s">
        <v>828</v>
      </c>
      <c r="I51">
        <v>2010</v>
      </c>
      <c r="J51" t="s">
        <v>6</v>
      </c>
      <c r="K51" t="s">
        <v>15450</v>
      </c>
      <c r="L51" t="s">
        <v>6</v>
      </c>
    </row>
    <row r="52" spans="1:12" x14ac:dyDescent="0.35">
      <c r="A52" t="s">
        <v>13477</v>
      </c>
      <c r="B52" t="s">
        <v>13478</v>
      </c>
      <c r="C52" t="s">
        <v>15451</v>
      </c>
      <c r="D52" t="s">
        <v>13479</v>
      </c>
      <c r="E52">
        <v>7</v>
      </c>
      <c r="F52" t="s">
        <v>6</v>
      </c>
      <c r="G52" t="s">
        <v>11594</v>
      </c>
      <c r="H52" t="s">
        <v>11595</v>
      </c>
      <c r="I52">
        <v>2011</v>
      </c>
      <c r="J52" t="s">
        <v>6</v>
      </c>
      <c r="K52" t="s">
        <v>6</v>
      </c>
      <c r="L52" t="s">
        <v>6</v>
      </c>
    </row>
    <row r="53" spans="1:12" x14ac:dyDescent="0.35">
      <c r="A53" t="s">
        <v>15452</v>
      </c>
      <c r="B53" t="s">
        <v>15453</v>
      </c>
      <c r="C53" t="s">
        <v>15454</v>
      </c>
      <c r="D53" t="s">
        <v>15455</v>
      </c>
      <c r="E53">
        <v>6</v>
      </c>
      <c r="F53" t="s">
        <v>6</v>
      </c>
      <c r="G53" t="s">
        <v>6</v>
      </c>
      <c r="H53" t="s">
        <v>2481</v>
      </c>
      <c r="I53">
        <v>2010</v>
      </c>
      <c r="J53" t="s">
        <v>6</v>
      </c>
      <c r="K53" t="s">
        <v>15456</v>
      </c>
      <c r="L53" t="s">
        <v>6</v>
      </c>
    </row>
    <row r="54" spans="1:12" x14ac:dyDescent="0.35">
      <c r="A54" t="s">
        <v>12799</v>
      </c>
      <c r="B54" t="s">
        <v>15457</v>
      </c>
      <c r="C54" t="s">
        <v>15458</v>
      </c>
      <c r="D54" t="s">
        <v>12800</v>
      </c>
      <c r="E54">
        <v>7</v>
      </c>
      <c r="F54" t="s">
        <v>6</v>
      </c>
      <c r="G54" t="s">
        <v>2920</v>
      </c>
      <c r="H54" t="s">
        <v>2992</v>
      </c>
      <c r="I54">
        <v>2011</v>
      </c>
      <c r="J54" t="s">
        <v>6</v>
      </c>
      <c r="K54" t="s">
        <v>6</v>
      </c>
      <c r="L54" t="s">
        <v>6</v>
      </c>
    </row>
    <row r="55" spans="1:12" x14ac:dyDescent="0.35">
      <c r="A55" t="s">
        <v>15459</v>
      </c>
      <c r="B55" t="s">
        <v>15460</v>
      </c>
      <c r="C55" t="s">
        <v>15461</v>
      </c>
      <c r="D55" t="s">
        <v>12713</v>
      </c>
      <c r="E55">
        <v>6</v>
      </c>
      <c r="F55" t="s">
        <v>6</v>
      </c>
      <c r="G55" t="s">
        <v>6</v>
      </c>
      <c r="H55" t="s">
        <v>15462</v>
      </c>
      <c r="I55">
        <v>2011</v>
      </c>
      <c r="J55" t="s">
        <v>6</v>
      </c>
      <c r="K55" t="s">
        <v>15463</v>
      </c>
      <c r="L55" t="s">
        <v>6</v>
      </c>
    </row>
    <row r="56" spans="1:12" x14ac:dyDescent="0.35">
      <c r="A56" t="s">
        <v>11982</v>
      </c>
      <c r="B56" t="s">
        <v>15464</v>
      </c>
      <c r="C56" t="s">
        <v>15465</v>
      </c>
      <c r="D56" t="s">
        <v>11983</v>
      </c>
      <c r="E56">
        <v>7</v>
      </c>
      <c r="F56" t="s">
        <v>6</v>
      </c>
      <c r="G56" t="s">
        <v>15466</v>
      </c>
      <c r="H56" t="s">
        <v>15467</v>
      </c>
      <c r="I56">
        <v>2011</v>
      </c>
      <c r="J56" t="s">
        <v>6</v>
      </c>
      <c r="K56" t="s">
        <v>6</v>
      </c>
      <c r="L56" t="s">
        <v>6</v>
      </c>
    </row>
    <row r="57" spans="1:12" x14ac:dyDescent="0.35">
      <c r="A57" t="s">
        <v>15468</v>
      </c>
      <c r="B57" t="s">
        <v>15469</v>
      </c>
      <c r="C57" t="s">
        <v>15470</v>
      </c>
      <c r="D57" t="s">
        <v>15471</v>
      </c>
      <c r="E57">
        <v>6</v>
      </c>
      <c r="F57" t="s">
        <v>6</v>
      </c>
      <c r="G57" t="s">
        <v>6</v>
      </c>
      <c r="H57" t="s">
        <v>9777</v>
      </c>
      <c r="I57">
        <v>2011</v>
      </c>
      <c r="J57" t="s">
        <v>6</v>
      </c>
      <c r="K57" t="s">
        <v>15472</v>
      </c>
      <c r="L57" t="s">
        <v>6</v>
      </c>
    </row>
    <row r="58" spans="1:12" x14ac:dyDescent="0.35">
      <c r="A58" t="s">
        <v>10279</v>
      </c>
      <c r="B58" t="s">
        <v>12275</v>
      </c>
      <c r="C58" t="s">
        <v>15473</v>
      </c>
      <c r="D58" t="s">
        <v>12276</v>
      </c>
      <c r="E58">
        <v>6</v>
      </c>
      <c r="F58" t="s">
        <v>6</v>
      </c>
      <c r="G58" t="s">
        <v>6</v>
      </c>
      <c r="H58" t="s">
        <v>10283</v>
      </c>
      <c r="I58">
        <v>2011</v>
      </c>
      <c r="J58" t="s">
        <v>6</v>
      </c>
      <c r="K58" t="s">
        <v>15474</v>
      </c>
      <c r="L58" t="s">
        <v>6</v>
      </c>
    </row>
    <row r="59" spans="1:12" x14ac:dyDescent="0.35">
      <c r="A59" t="s">
        <v>7023</v>
      </c>
      <c r="B59" t="s">
        <v>15475</v>
      </c>
      <c r="C59" t="s">
        <v>15476</v>
      </c>
      <c r="D59" t="s">
        <v>15477</v>
      </c>
      <c r="E59">
        <v>6</v>
      </c>
      <c r="F59" t="s">
        <v>6</v>
      </c>
      <c r="G59" t="s">
        <v>6</v>
      </c>
      <c r="H59" t="s">
        <v>188</v>
      </c>
      <c r="I59">
        <v>2011</v>
      </c>
      <c r="J59" t="s">
        <v>6</v>
      </c>
      <c r="K59" t="s">
        <v>15478</v>
      </c>
      <c r="L59" t="s">
        <v>6</v>
      </c>
    </row>
    <row r="60" spans="1:12" x14ac:dyDescent="0.35">
      <c r="A60" t="s">
        <v>15479</v>
      </c>
      <c r="B60" t="s">
        <v>15480</v>
      </c>
      <c r="C60" t="s">
        <v>15481</v>
      </c>
      <c r="D60" t="s">
        <v>15482</v>
      </c>
      <c r="E60">
        <v>6</v>
      </c>
      <c r="F60" t="s">
        <v>6</v>
      </c>
      <c r="G60" t="s">
        <v>6</v>
      </c>
      <c r="H60" t="s">
        <v>606</v>
      </c>
      <c r="I60">
        <v>2011</v>
      </c>
      <c r="J60" t="s">
        <v>6</v>
      </c>
      <c r="K60" t="s">
        <v>15483</v>
      </c>
      <c r="L60" t="s">
        <v>6</v>
      </c>
    </row>
    <row r="61" spans="1:12" x14ac:dyDescent="0.35">
      <c r="A61" t="s">
        <v>15484</v>
      </c>
      <c r="B61" t="s">
        <v>15485</v>
      </c>
      <c r="C61" t="s">
        <v>15486</v>
      </c>
      <c r="D61" t="s">
        <v>15487</v>
      </c>
      <c r="E61">
        <v>6</v>
      </c>
      <c r="F61" t="s">
        <v>6</v>
      </c>
      <c r="G61" t="s">
        <v>6</v>
      </c>
      <c r="H61" t="s">
        <v>15488</v>
      </c>
      <c r="I61">
        <v>2011</v>
      </c>
      <c r="J61" t="s">
        <v>6</v>
      </c>
      <c r="K61" t="s">
        <v>15483</v>
      </c>
      <c r="L61" t="s">
        <v>6</v>
      </c>
    </row>
    <row r="62" spans="1:12" x14ac:dyDescent="0.35">
      <c r="A62" t="s">
        <v>15489</v>
      </c>
      <c r="B62" t="s">
        <v>15490</v>
      </c>
      <c r="C62" t="s">
        <v>15491</v>
      </c>
      <c r="D62" t="s">
        <v>15492</v>
      </c>
      <c r="E62">
        <v>6</v>
      </c>
      <c r="F62" t="s">
        <v>6</v>
      </c>
      <c r="G62" t="s">
        <v>6</v>
      </c>
      <c r="H62" t="s">
        <v>15493</v>
      </c>
      <c r="I62">
        <v>2011</v>
      </c>
      <c r="J62" t="s">
        <v>6</v>
      </c>
      <c r="K62" t="s">
        <v>15494</v>
      </c>
      <c r="L62" t="s">
        <v>6</v>
      </c>
    </row>
    <row r="63" spans="1:12" x14ac:dyDescent="0.35">
      <c r="A63" t="s">
        <v>15495</v>
      </c>
      <c r="B63" t="s">
        <v>15496</v>
      </c>
      <c r="C63" t="s">
        <v>15497</v>
      </c>
      <c r="D63" t="s">
        <v>15498</v>
      </c>
      <c r="E63">
        <v>6</v>
      </c>
      <c r="F63" t="s">
        <v>6</v>
      </c>
      <c r="G63" t="s">
        <v>6</v>
      </c>
      <c r="H63" t="s">
        <v>15499</v>
      </c>
      <c r="I63">
        <v>2011</v>
      </c>
      <c r="J63" t="s">
        <v>6</v>
      </c>
      <c r="K63" t="s">
        <v>15494</v>
      </c>
      <c r="L63" t="s">
        <v>6</v>
      </c>
    </row>
    <row r="64" spans="1:12" x14ac:dyDescent="0.35">
      <c r="A64" t="s">
        <v>15500</v>
      </c>
      <c r="B64" t="s">
        <v>15501</v>
      </c>
      <c r="C64" t="s">
        <v>15502</v>
      </c>
      <c r="D64" t="s">
        <v>15503</v>
      </c>
      <c r="E64">
        <v>6</v>
      </c>
      <c r="F64" t="s">
        <v>6</v>
      </c>
      <c r="G64" t="s">
        <v>6</v>
      </c>
      <c r="H64" t="s">
        <v>2182</v>
      </c>
      <c r="I64">
        <v>2011</v>
      </c>
      <c r="J64" t="s">
        <v>6</v>
      </c>
      <c r="K64" t="s">
        <v>15504</v>
      </c>
      <c r="L64" t="s">
        <v>6</v>
      </c>
    </row>
    <row r="65" spans="1:12" x14ac:dyDescent="0.35">
      <c r="A65" t="s">
        <v>15505</v>
      </c>
      <c r="B65" t="s">
        <v>15506</v>
      </c>
      <c r="C65" t="s">
        <v>15507</v>
      </c>
      <c r="D65" t="s">
        <v>15508</v>
      </c>
      <c r="E65">
        <v>6</v>
      </c>
      <c r="F65" t="s">
        <v>6</v>
      </c>
      <c r="G65" t="s">
        <v>6</v>
      </c>
      <c r="H65" t="s">
        <v>2182</v>
      </c>
      <c r="I65">
        <v>2011</v>
      </c>
      <c r="J65" t="s">
        <v>6</v>
      </c>
      <c r="K65" t="s">
        <v>15504</v>
      </c>
      <c r="L65" t="s">
        <v>6</v>
      </c>
    </row>
    <row r="66" spans="1:12" x14ac:dyDescent="0.35">
      <c r="A66" t="s">
        <v>15509</v>
      </c>
      <c r="B66" t="s">
        <v>15510</v>
      </c>
      <c r="C66" t="s">
        <v>15511</v>
      </c>
      <c r="D66" t="s">
        <v>15512</v>
      </c>
      <c r="E66">
        <v>6</v>
      </c>
      <c r="F66" t="s">
        <v>6</v>
      </c>
      <c r="G66" t="s">
        <v>6</v>
      </c>
      <c r="H66" t="s">
        <v>15513</v>
      </c>
      <c r="I66">
        <v>2011</v>
      </c>
      <c r="J66" t="s">
        <v>6</v>
      </c>
      <c r="K66" t="s">
        <v>15514</v>
      </c>
      <c r="L66" t="s">
        <v>6</v>
      </c>
    </row>
    <row r="67" spans="1:12" x14ac:dyDescent="0.35">
      <c r="A67" t="s">
        <v>15515</v>
      </c>
      <c r="B67" t="s">
        <v>15516</v>
      </c>
      <c r="C67" t="s">
        <v>15517</v>
      </c>
      <c r="D67" t="s">
        <v>15518</v>
      </c>
      <c r="E67">
        <v>6</v>
      </c>
      <c r="F67" t="s">
        <v>6</v>
      </c>
      <c r="G67" t="s">
        <v>6</v>
      </c>
      <c r="H67" t="s">
        <v>15519</v>
      </c>
      <c r="I67">
        <v>2011</v>
      </c>
      <c r="J67" t="s">
        <v>6</v>
      </c>
      <c r="K67" t="s">
        <v>15514</v>
      </c>
      <c r="L67" t="s">
        <v>6</v>
      </c>
    </row>
    <row r="68" spans="1:12" x14ac:dyDescent="0.35">
      <c r="A68" t="s">
        <v>9166</v>
      </c>
      <c r="B68" t="s">
        <v>15520</v>
      </c>
      <c r="C68" t="s">
        <v>15521</v>
      </c>
      <c r="D68" t="s">
        <v>15522</v>
      </c>
      <c r="E68">
        <v>6</v>
      </c>
      <c r="F68" t="s">
        <v>6</v>
      </c>
      <c r="G68" t="s">
        <v>6</v>
      </c>
      <c r="H68" t="s">
        <v>9170</v>
      </c>
      <c r="I68">
        <v>2011</v>
      </c>
      <c r="J68" t="s">
        <v>6</v>
      </c>
      <c r="K68" t="s">
        <v>15514</v>
      </c>
      <c r="L68" t="s">
        <v>6</v>
      </c>
    </row>
    <row r="69" spans="1:12" x14ac:dyDescent="0.35">
      <c r="A69" t="s">
        <v>1053</v>
      </c>
      <c r="B69" t="s">
        <v>15523</v>
      </c>
      <c r="C69" t="s">
        <v>15524</v>
      </c>
      <c r="D69" t="s">
        <v>15525</v>
      </c>
      <c r="E69">
        <v>6</v>
      </c>
      <c r="F69" t="s">
        <v>6</v>
      </c>
      <c r="G69" t="s">
        <v>6</v>
      </c>
      <c r="H69" t="s">
        <v>1058</v>
      </c>
      <c r="I69">
        <v>2011</v>
      </c>
      <c r="J69" t="s">
        <v>6</v>
      </c>
      <c r="K69" t="s">
        <v>15514</v>
      </c>
      <c r="L69" t="s">
        <v>6</v>
      </c>
    </row>
    <row r="70" spans="1:12" x14ac:dyDescent="0.35">
      <c r="A70" t="s">
        <v>15526</v>
      </c>
      <c r="B70" t="s">
        <v>15527</v>
      </c>
      <c r="C70" t="s">
        <v>15528</v>
      </c>
      <c r="D70" t="s">
        <v>15529</v>
      </c>
      <c r="E70">
        <v>6</v>
      </c>
      <c r="F70" t="s">
        <v>6</v>
      </c>
      <c r="G70" t="s">
        <v>6</v>
      </c>
      <c r="H70" t="s">
        <v>6098</v>
      </c>
      <c r="I70">
        <v>2011</v>
      </c>
      <c r="J70" t="s">
        <v>6</v>
      </c>
      <c r="K70" t="s">
        <v>15530</v>
      </c>
      <c r="L70" t="s">
        <v>6</v>
      </c>
    </row>
    <row r="71" spans="1:12" x14ac:dyDescent="0.35">
      <c r="A71" t="s">
        <v>15531</v>
      </c>
      <c r="B71" t="s">
        <v>15532</v>
      </c>
      <c r="C71" t="s">
        <v>15533</v>
      </c>
      <c r="D71" t="s">
        <v>15534</v>
      </c>
      <c r="E71">
        <v>6</v>
      </c>
      <c r="F71" t="s">
        <v>6</v>
      </c>
      <c r="G71" t="s">
        <v>6</v>
      </c>
      <c r="H71" t="s">
        <v>2182</v>
      </c>
      <c r="I71">
        <v>2011</v>
      </c>
      <c r="J71" t="s">
        <v>6</v>
      </c>
      <c r="K71" t="s">
        <v>15535</v>
      </c>
      <c r="L71" t="s">
        <v>6</v>
      </c>
    </row>
    <row r="72" spans="1:12" x14ac:dyDescent="0.35">
      <c r="A72" t="s">
        <v>15536</v>
      </c>
      <c r="B72" t="s">
        <v>15537</v>
      </c>
      <c r="C72" t="s">
        <v>15538</v>
      </c>
      <c r="D72" t="s">
        <v>15539</v>
      </c>
      <c r="E72">
        <v>6</v>
      </c>
      <c r="F72" t="s">
        <v>6</v>
      </c>
      <c r="G72" t="s">
        <v>6</v>
      </c>
      <c r="H72" t="s">
        <v>4922</v>
      </c>
      <c r="I72">
        <v>2011</v>
      </c>
      <c r="J72" t="s">
        <v>6</v>
      </c>
      <c r="K72" t="s">
        <v>15540</v>
      </c>
      <c r="L72" t="s">
        <v>6</v>
      </c>
    </row>
    <row r="73" spans="1:12" x14ac:dyDescent="0.35">
      <c r="A73" t="s">
        <v>15541</v>
      </c>
      <c r="B73" t="s">
        <v>12015</v>
      </c>
      <c r="C73" t="s">
        <v>15542</v>
      </c>
      <c r="D73" t="s">
        <v>15543</v>
      </c>
      <c r="E73">
        <v>6</v>
      </c>
      <c r="F73" t="s">
        <v>6</v>
      </c>
      <c r="G73" t="s">
        <v>6</v>
      </c>
      <c r="H73" t="s">
        <v>8247</v>
      </c>
      <c r="I73">
        <v>2011</v>
      </c>
      <c r="J73" t="s">
        <v>6</v>
      </c>
      <c r="K73" t="s">
        <v>15544</v>
      </c>
      <c r="L73" t="s">
        <v>6</v>
      </c>
    </row>
    <row r="74" spans="1:12" x14ac:dyDescent="0.35">
      <c r="A74" t="s">
        <v>1751</v>
      </c>
      <c r="B74" t="s">
        <v>15545</v>
      </c>
      <c r="C74" t="s">
        <v>15546</v>
      </c>
      <c r="D74" t="s">
        <v>15408</v>
      </c>
      <c r="E74">
        <v>6</v>
      </c>
      <c r="F74" t="s">
        <v>6</v>
      </c>
      <c r="G74" t="s">
        <v>6</v>
      </c>
      <c r="H74" t="s">
        <v>1136</v>
      </c>
      <c r="I74">
        <v>2011</v>
      </c>
      <c r="J74" t="s">
        <v>6</v>
      </c>
      <c r="K74" t="s">
        <v>15547</v>
      </c>
      <c r="L74" t="s">
        <v>6</v>
      </c>
    </row>
    <row r="75" spans="1:12" x14ac:dyDescent="0.35">
      <c r="A75" t="s">
        <v>15351</v>
      </c>
      <c r="B75" t="s">
        <v>15548</v>
      </c>
      <c r="C75" t="s">
        <v>6</v>
      </c>
      <c r="D75" t="s">
        <v>6</v>
      </c>
      <c r="E75">
        <v>6</v>
      </c>
      <c r="F75" t="s">
        <v>6</v>
      </c>
      <c r="G75" t="s">
        <v>6</v>
      </c>
      <c r="H75" t="s">
        <v>15549</v>
      </c>
      <c r="I75">
        <v>2011</v>
      </c>
      <c r="J75" t="s">
        <v>6</v>
      </c>
      <c r="K75" t="s">
        <v>15547</v>
      </c>
      <c r="L75" t="s">
        <v>6</v>
      </c>
    </row>
    <row r="76" spans="1:12" x14ac:dyDescent="0.35">
      <c r="A76" t="s">
        <v>15550</v>
      </c>
      <c r="B76" t="s">
        <v>15551</v>
      </c>
      <c r="C76" t="s">
        <v>15552</v>
      </c>
      <c r="D76" t="s">
        <v>12140</v>
      </c>
      <c r="E76">
        <v>6</v>
      </c>
      <c r="F76" t="s">
        <v>6</v>
      </c>
      <c r="G76" t="s">
        <v>6</v>
      </c>
      <c r="H76" t="s">
        <v>7549</v>
      </c>
      <c r="I76">
        <v>2010</v>
      </c>
      <c r="J76" t="s">
        <v>6</v>
      </c>
      <c r="K76" t="s">
        <v>15553</v>
      </c>
      <c r="L76" t="s">
        <v>6</v>
      </c>
    </row>
    <row r="77" spans="1:12" x14ac:dyDescent="0.35">
      <c r="A77" t="s">
        <v>2833</v>
      </c>
      <c r="B77" t="s">
        <v>15554</v>
      </c>
      <c r="C77" t="s">
        <v>15555</v>
      </c>
      <c r="D77" t="s">
        <v>15556</v>
      </c>
      <c r="E77">
        <v>6</v>
      </c>
      <c r="F77" t="s">
        <v>6</v>
      </c>
      <c r="G77" t="s">
        <v>6</v>
      </c>
      <c r="H77" t="s">
        <v>2838</v>
      </c>
      <c r="I77">
        <v>2011</v>
      </c>
      <c r="J77" t="s">
        <v>6</v>
      </c>
      <c r="K77" t="s">
        <v>15557</v>
      </c>
      <c r="L77" t="s">
        <v>6</v>
      </c>
    </row>
    <row r="78" spans="1:12" x14ac:dyDescent="0.35">
      <c r="A78" t="s">
        <v>15558</v>
      </c>
      <c r="B78" t="s">
        <v>15559</v>
      </c>
      <c r="C78" t="s">
        <v>15560</v>
      </c>
      <c r="D78" t="s">
        <v>15561</v>
      </c>
      <c r="E78">
        <v>6</v>
      </c>
      <c r="F78" t="s">
        <v>6</v>
      </c>
      <c r="G78" t="s">
        <v>6</v>
      </c>
      <c r="H78" t="s">
        <v>15562</v>
      </c>
      <c r="I78">
        <v>2011</v>
      </c>
      <c r="J78" t="s">
        <v>6</v>
      </c>
      <c r="K78" t="s">
        <v>15563</v>
      </c>
      <c r="L78" t="s">
        <v>6</v>
      </c>
    </row>
    <row r="79" spans="1:12" x14ac:dyDescent="0.35">
      <c r="A79" t="s">
        <v>4170</v>
      </c>
      <c r="B79" t="s">
        <v>15564</v>
      </c>
      <c r="C79" t="s">
        <v>15565</v>
      </c>
      <c r="D79" t="s">
        <v>15566</v>
      </c>
      <c r="E79">
        <v>6</v>
      </c>
      <c r="F79" t="s">
        <v>6</v>
      </c>
      <c r="G79" t="s">
        <v>6</v>
      </c>
      <c r="H79" t="s">
        <v>4175</v>
      </c>
      <c r="I79">
        <v>2011</v>
      </c>
      <c r="J79" t="s">
        <v>6</v>
      </c>
      <c r="K79" t="s">
        <v>15567</v>
      </c>
      <c r="L79" t="s">
        <v>6</v>
      </c>
    </row>
    <row r="80" spans="1:12" x14ac:dyDescent="0.35">
      <c r="A80" t="s">
        <v>9820</v>
      </c>
      <c r="B80" t="s">
        <v>15568</v>
      </c>
      <c r="C80" t="s">
        <v>15569</v>
      </c>
      <c r="D80" t="s">
        <v>15570</v>
      </c>
      <c r="E80">
        <v>6</v>
      </c>
      <c r="F80" t="s">
        <v>6</v>
      </c>
      <c r="G80" t="s">
        <v>6</v>
      </c>
      <c r="H80" t="s">
        <v>2182</v>
      </c>
      <c r="I80">
        <v>2011</v>
      </c>
      <c r="J80" t="s">
        <v>6</v>
      </c>
      <c r="K80" t="s">
        <v>15571</v>
      </c>
      <c r="L80" t="s">
        <v>6</v>
      </c>
    </row>
    <row r="81" spans="1:12" x14ac:dyDescent="0.35">
      <c r="A81" t="s">
        <v>1235</v>
      </c>
      <c r="B81" t="s">
        <v>15572</v>
      </c>
      <c r="C81" t="s">
        <v>15573</v>
      </c>
      <c r="D81" t="s">
        <v>1238</v>
      </c>
      <c r="E81">
        <v>6</v>
      </c>
      <c r="F81" t="s">
        <v>6</v>
      </c>
      <c r="G81" t="s">
        <v>6</v>
      </c>
      <c r="H81" t="s">
        <v>1240</v>
      </c>
      <c r="I81">
        <v>2011</v>
      </c>
      <c r="J81" t="s">
        <v>6</v>
      </c>
      <c r="K81" t="s">
        <v>15574</v>
      </c>
      <c r="L81" t="s">
        <v>6</v>
      </c>
    </row>
    <row r="82" spans="1:12" x14ac:dyDescent="0.35">
      <c r="A82" t="s">
        <v>15575</v>
      </c>
      <c r="B82" t="s">
        <v>15576</v>
      </c>
      <c r="C82" t="s">
        <v>15577</v>
      </c>
      <c r="D82" t="s">
        <v>15578</v>
      </c>
      <c r="E82">
        <v>6</v>
      </c>
      <c r="F82" t="s">
        <v>6</v>
      </c>
      <c r="G82" t="s">
        <v>6</v>
      </c>
      <c r="H82" t="s">
        <v>15579</v>
      </c>
      <c r="I82">
        <v>2011</v>
      </c>
      <c r="J82" t="s">
        <v>6</v>
      </c>
      <c r="K82" t="s">
        <v>15580</v>
      </c>
      <c r="L82" t="s">
        <v>6</v>
      </c>
    </row>
    <row r="83" spans="1:12" x14ac:dyDescent="0.35">
      <c r="A83" t="s">
        <v>15581</v>
      </c>
      <c r="B83" t="s">
        <v>15582</v>
      </c>
      <c r="C83" t="s">
        <v>15583</v>
      </c>
      <c r="D83" t="s">
        <v>15584</v>
      </c>
      <c r="E83">
        <v>6</v>
      </c>
      <c r="F83" t="s">
        <v>6</v>
      </c>
      <c r="G83" t="s">
        <v>6</v>
      </c>
      <c r="H83" t="s">
        <v>15585</v>
      </c>
      <c r="I83">
        <v>2012</v>
      </c>
      <c r="J83" t="s">
        <v>6</v>
      </c>
      <c r="K83" t="s">
        <v>15586</v>
      </c>
      <c r="L83" t="s">
        <v>6</v>
      </c>
    </row>
    <row r="84" spans="1:12" x14ac:dyDescent="0.35">
      <c r="A84" t="s">
        <v>15587</v>
      </c>
      <c r="B84" t="s">
        <v>15588</v>
      </c>
      <c r="C84" t="s">
        <v>15589</v>
      </c>
      <c r="D84" t="s">
        <v>15590</v>
      </c>
      <c r="E84">
        <v>6</v>
      </c>
      <c r="F84" t="s">
        <v>6</v>
      </c>
      <c r="G84" t="s">
        <v>6</v>
      </c>
      <c r="H84" t="s">
        <v>15591</v>
      </c>
      <c r="I84">
        <v>2012</v>
      </c>
      <c r="J84" t="s">
        <v>6</v>
      </c>
      <c r="K84" t="s">
        <v>15586</v>
      </c>
      <c r="L84" t="s">
        <v>6</v>
      </c>
    </row>
    <row r="85" spans="1:12" x14ac:dyDescent="0.35">
      <c r="A85" t="s">
        <v>15592</v>
      </c>
      <c r="B85" t="s">
        <v>15593</v>
      </c>
      <c r="C85" t="s">
        <v>15594</v>
      </c>
      <c r="D85" t="s">
        <v>15418</v>
      </c>
      <c r="E85">
        <v>6</v>
      </c>
      <c r="F85" t="s">
        <v>6</v>
      </c>
      <c r="G85" t="s">
        <v>6</v>
      </c>
      <c r="H85" t="s">
        <v>10413</v>
      </c>
      <c r="I85">
        <v>2011</v>
      </c>
      <c r="J85" t="s">
        <v>6</v>
      </c>
      <c r="K85" t="s">
        <v>15595</v>
      </c>
      <c r="L85" t="s">
        <v>6</v>
      </c>
    </row>
    <row r="86" spans="1:12" x14ac:dyDescent="0.35">
      <c r="A86" t="s">
        <v>15596</v>
      </c>
      <c r="B86" t="s">
        <v>15597</v>
      </c>
      <c r="C86" t="s">
        <v>15598</v>
      </c>
      <c r="D86" t="s">
        <v>15418</v>
      </c>
      <c r="E86">
        <v>6</v>
      </c>
      <c r="F86" t="s">
        <v>6</v>
      </c>
      <c r="G86" t="s">
        <v>6</v>
      </c>
      <c r="H86" t="s">
        <v>15599</v>
      </c>
      <c r="I86">
        <v>2011</v>
      </c>
      <c r="J86" t="s">
        <v>6</v>
      </c>
      <c r="K86" t="s">
        <v>15600</v>
      </c>
      <c r="L86" t="s">
        <v>6</v>
      </c>
    </row>
    <row r="87" spans="1:12" x14ac:dyDescent="0.35">
      <c r="A87" t="s">
        <v>15601</v>
      </c>
      <c r="B87" t="s">
        <v>12143</v>
      </c>
      <c r="C87" t="s">
        <v>15602</v>
      </c>
      <c r="D87" t="s">
        <v>12144</v>
      </c>
      <c r="E87">
        <v>6</v>
      </c>
      <c r="F87" t="s">
        <v>6</v>
      </c>
      <c r="G87" t="s">
        <v>6</v>
      </c>
      <c r="H87" t="s">
        <v>10547</v>
      </c>
      <c r="I87">
        <v>2012</v>
      </c>
      <c r="J87" t="s">
        <v>6</v>
      </c>
      <c r="K87" t="s">
        <v>15603</v>
      </c>
      <c r="L87" t="s">
        <v>6</v>
      </c>
    </row>
    <row r="88" spans="1:12" x14ac:dyDescent="0.35">
      <c r="A88" t="s">
        <v>15604</v>
      </c>
      <c r="B88" t="s">
        <v>15605</v>
      </c>
      <c r="C88" t="s">
        <v>15606</v>
      </c>
      <c r="D88" t="s">
        <v>15607</v>
      </c>
      <c r="E88">
        <v>6</v>
      </c>
      <c r="F88" t="s">
        <v>6</v>
      </c>
      <c r="G88" t="s">
        <v>6</v>
      </c>
      <c r="H88" t="s">
        <v>188</v>
      </c>
      <c r="I88">
        <v>2012</v>
      </c>
      <c r="J88" t="s">
        <v>6</v>
      </c>
      <c r="K88" t="s">
        <v>15608</v>
      </c>
      <c r="L88" t="s">
        <v>6</v>
      </c>
    </row>
    <row r="89" spans="1:12" x14ac:dyDescent="0.35">
      <c r="A89" t="s">
        <v>15609</v>
      </c>
      <c r="B89" t="s">
        <v>15610</v>
      </c>
      <c r="C89" t="s">
        <v>15611</v>
      </c>
      <c r="D89" t="s">
        <v>15612</v>
      </c>
      <c r="E89">
        <v>6</v>
      </c>
      <c r="F89" t="s">
        <v>6</v>
      </c>
      <c r="G89" t="s">
        <v>6</v>
      </c>
      <c r="H89" t="s">
        <v>6260</v>
      </c>
      <c r="I89">
        <v>2012</v>
      </c>
      <c r="J89" t="s">
        <v>6</v>
      </c>
      <c r="K89" t="s">
        <v>15613</v>
      </c>
      <c r="L89" t="s">
        <v>6</v>
      </c>
    </row>
    <row r="90" spans="1:12" x14ac:dyDescent="0.35">
      <c r="A90" t="s">
        <v>15614</v>
      </c>
      <c r="B90" t="s">
        <v>15615</v>
      </c>
      <c r="C90" t="s">
        <v>15616</v>
      </c>
      <c r="D90" t="s">
        <v>15617</v>
      </c>
      <c r="E90">
        <v>6</v>
      </c>
      <c r="F90" t="s">
        <v>6</v>
      </c>
      <c r="G90" t="s">
        <v>6</v>
      </c>
      <c r="H90" t="s">
        <v>2182</v>
      </c>
      <c r="I90">
        <v>2012</v>
      </c>
      <c r="J90" t="s">
        <v>6</v>
      </c>
      <c r="K90" t="s">
        <v>15613</v>
      </c>
      <c r="L90" t="s">
        <v>6</v>
      </c>
    </row>
    <row r="91" spans="1:12" x14ac:dyDescent="0.35">
      <c r="A91" t="s">
        <v>6734</v>
      </c>
      <c r="B91" t="s">
        <v>15618</v>
      </c>
      <c r="C91" t="s">
        <v>15619</v>
      </c>
      <c r="D91" t="s">
        <v>15620</v>
      </c>
      <c r="E91">
        <v>6</v>
      </c>
      <c r="F91" t="s">
        <v>6</v>
      </c>
      <c r="G91" t="s">
        <v>6</v>
      </c>
      <c r="H91" t="s">
        <v>6738</v>
      </c>
      <c r="I91">
        <v>2012</v>
      </c>
      <c r="J91" t="s">
        <v>6</v>
      </c>
      <c r="K91" t="s">
        <v>15621</v>
      </c>
      <c r="L91" t="s">
        <v>6</v>
      </c>
    </row>
    <row r="92" spans="1:12" x14ac:dyDescent="0.35">
      <c r="A92" t="s">
        <v>15622</v>
      </c>
      <c r="B92" t="s">
        <v>15623</v>
      </c>
      <c r="C92" t="s">
        <v>15624</v>
      </c>
      <c r="D92" t="s">
        <v>15625</v>
      </c>
      <c r="E92">
        <v>6</v>
      </c>
      <c r="F92" t="s">
        <v>6</v>
      </c>
      <c r="G92" t="s">
        <v>6</v>
      </c>
      <c r="H92" t="s">
        <v>15626</v>
      </c>
      <c r="I92">
        <v>2012</v>
      </c>
      <c r="J92" t="s">
        <v>6</v>
      </c>
      <c r="K92" t="s">
        <v>15621</v>
      </c>
      <c r="L92" t="s">
        <v>6</v>
      </c>
    </row>
    <row r="93" spans="1:12" x14ac:dyDescent="0.35">
      <c r="A93" t="s">
        <v>3149</v>
      </c>
      <c r="B93" t="s">
        <v>15627</v>
      </c>
      <c r="C93" t="s">
        <v>15628</v>
      </c>
      <c r="D93" t="s">
        <v>15629</v>
      </c>
      <c r="E93">
        <v>6</v>
      </c>
      <c r="F93" t="s">
        <v>6</v>
      </c>
      <c r="G93" t="s">
        <v>6</v>
      </c>
      <c r="H93" t="s">
        <v>3153</v>
      </c>
      <c r="I93">
        <v>2012</v>
      </c>
      <c r="J93" t="s">
        <v>6</v>
      </c>
      <c r="K93" t="s">
        <v>15621</v>
      </c>
      <c r="L93" t="s">
        <v>6</v>
      </c>
    </row>
    <row r="94" spans="1:12" x14ac:dyDescent="0.35">
      <c r="A94" t="s">
        <v>6112</v>
      </c>
      <c r="B94" t="s">
        <v>15630</v>
      </c>
      <c r="C94" t="s">
        <v>15631</v>
      </c>
      <c r="D94" t="s">
        <v>12713</v>
      </c>
      <c r="E94">
        <v>6</v>
      </c>
      <c r="F94" t="s">
        <v>6</v>
      </c>
      <c r="G94" t="s">
        <v>6</v>
      </c>
      <c r="H94" t="s">
        <v>6117</v>
      </c>
      <c r="I94">
        <v>2012</v>
      </c>
      <c r="J94" t="s">
        <v>6</v>
      </c>
      <c r="K94" t="s">
        <v>15632</v>
      </c>
      <c r="L94" t="s">
        <v>6</v>
      </c>
    </row>
    <row r="95" spans="1:12" x14ac:dyDescent="0.35">
      <c r="A95" t="s">
        <v>15633</v>
      </c>
      <c r="B95" t="s">
        <v>15634</v>
      </c>
      <c r="C95" t="s">
        <v>15635</v>
      </c>
      <c r="D95" t="s">
        <v>15636</v>
      </c>
      <c r="E95">
        <v>7</v>
      </c>
      <c r="F95" t="s">
        <v>6</v>
      </c>
      <c r="G95" t="s">
        <v>15225</v>
      </c>
      <c r="H95" t="s">
        <v>15637</v>
      </c>
      <c r="I95">
        <v>2013</v>
      </c>
      <c r="J95" t="s">
        <v>6</v>
      </c>
      <c r="K95" t="s">
        <v>6</v>
      </c>
      <c r="L95" t="s">
        <v>6</v>
      </c>
    </row>
    <row r="96" spans="1:12" x14ac:dyDescent="0.35">
      <c r="A96" t="s">
        <v>15638</v>
      </c>
      <c r="B96" t="s">
        <v>15639</v>
      </c>
      <c r="C96" t="s">
        <v>15640</v>
      </c>
      <c r="D96" t="s">
        <v>15641</v>
      </c>
      <c r="E96">
        <v>7</v>
      </c>
      <c r="F96" t="s">
        <v>6</v>
      </c>
      <c r="G96" t="s">
        <v>1398</v>
      </c>
      <c r="H96" t="s">
        <v>15642</v>
      </c>
      <c r="I96">
        <v>2012</v>
      </c>
      <c r="J96" t="s">
        <v>6</v>
      </c>
      <c r="K96" t="s">
        <v>6</v>
      </c>
      <c r="L96" t="s">
        <v>6</v>
      </c>
    </row>
    <row r="97" spans="1:12" x14ac:dyDescent="0.35">
      <c r="A97" t="s">
        <v>15643</v>
      </c>
      <c r="B97" t="s">
        <v>15644</v>
      </c>
      <c r="C97" t="s">
        <v>15645</v>
      </c>
      <c r="D97" t="s">
        <v>15646</v>
      </c>
      <c r="E97">
        <v>6</v>
      </c>
      <c r="F97" t="s">
        <v>6</v>
      </c>
      <c r="G97" t="s">
        <v>6</v>
      </c>
      <c r="H97" t="s">
        <v>9493</v>
      </c>
      <c r="I97">
        <v>2012</v>
      </c>
      <c r="J97" t="s">
        <v>6</v>
      </c>
      <c r="K97" t="s">
        <v>15647</v>
      </c>
      <c r="L97" t="s">
        <v>6</v>
      </c>
    </row>
    <row r="98" spans="1:12" x14ac:dyDescent="0.35">
      <c r="A98" t="s">
        <v>15648</v>
      </c>
      <c r="B98" t="s">
        <v>15649</v>
      </c>
      <c r="C98" t="s">
        <v>15650</v>
      </c>
      <c r="D98" t="s">
        <v>15651</v>
      </c>
      <c r="E98">
        <v>6</v>
      </c>
      <c r="F98" t="s">
        <v>6</v>
      </c>
      <c r="G98" t="s">
        <v>6</v>
      </c>
      <c r="H98" t="s">
        <v>9818</v>
      </c>
      <c r="I98">
        <v>2012</v>
      </c>
      <c r="J98" t="s">
        <v>6</v>
      </c>
      <c r="K98" t="s">
        <v>15652</v>
      </c>
      <c r="L98" t="s">
        <v>6</v>
      </c>
    </row>
    <row r="99" spans="1:12" x14ac:dyDescent="0.35">
      <c r="A99" t="s">
        <v>15653</v>
      </c>
      <c r="B99" t="s">
        <v>13635</v>
      </c>
      <c r="C99" t="s">
        <v>15654</v>
      </c>
      <c r="D99" t="s">
        <v>13636</v>
      </c>
      <c r="E99">
        <v>6</v>
      </c>
      <c r="F99" t="s">
        <v>6</v>
      </c>
      <c r="G99" t="s">
        <v>6</v>
      </c>
      <c r="H99" t="s">
        <v>15655</v>
      </c>
      <c r="I99">
        <v>2012</v>
      </c>
      <c r="J99" t="s">
        <v>6</v>
      </c>
      <c r="K99" t="s">
        <v>15656</v>
      </c>
      <c r="L99" t="s">
        <v>6</v>
      </c>
    </row>
    <row r="100" spans="1:12" x14ac:dyDescent="0.35">
      <c r="A100" t="s">
        <v>2302</v>
      </c>
      <c r="B100" t="s">
        <v>11944</v>
      </c>
      <c r="C100" t="s">
        <v>15657</v>
      </c>
      <c r="D100" t="s">
        <v>11945</v>
      </c>
      <c r="E100">
        <v>6</v>
      </c>
      <c r="F100" t="s">
        <v>6</v>
      </c>
      <c r="G100" t="s">
        <v>6</v>
      </c>
      <c r="H100" t="s">
        <v>2306</v>
      </c>
      <c r="I100">
        <v>2012</v>
      </c>
      <c r="J100" t="s">
        <v>6</v>
      </c>
      <c r="K100" t="s">
        <v>15656</v>
      </c>
      <c r="L100" t="s">
        <v>6</v>
      </c>
    </row>
    <row r="101" spans="1:12" x14ac:dyDescent="0.35">
      <c r="A101" t="s">
        <v>15658</v>
      </c>
      <c r="B101" t="s">
        <v>12365</v>
      </c>
      <c r="C101" t="s">
        <v>15659</v>
      </c>
      <c r="D101" t="s">
        <v>15660</v>
      </c>
      <c r="E101">
        <v>6</v>
      </c>
      <c r="F101" t="s">
        <v>6</v>
      </c>
      <c r="G101" t="s">
        <v>6</v>
      </c>
      <c r="H101" t="s">
        <v>9257</v>
      </c>
      <c r="I101">
        <v>2012</v>
      </c>
      <c r="J101" t="s">
        <v>6</v>
      </c>
      <c r="K101" t="s">
        <v>15656</v>
      </c>
      <c r="L101" t="s">
        <v>6</v>
      </c>
    </row>
    <row r="102" spans="1:12" x14ac:dyDescent="0.35">
      <c r="A102" t="s">
        <v>15661</v>
      </c>
      <c r="B102" t="s">
        <v>13008</v>
      </c>
      <c r="C102" t="s">
        <v>15662</v>
      </c>
      <c r="D102" t="s">
        <v>13009</v>
      </c>
      <c r="E102">
        <v>6</v>
      </c>
      <c r="F102" t="s">
        <v>6</v>
      </c>
      <c r="G102" t="s">
        <v>6</v>
      </c>
      <c r="H102" t="s">
        <v>11513</v>
      </c>
      <c r="I102">
        <v>2012</v>
      </c>
      <c r="J102" t="s">
        <v>6</v>
      </c>
      <c r="K102" t="s">
        <v>15656</v>
      </c>
      <c r="L102" t="s">
        <v>6</v>
      </c>
    </row>
    <row r="103" spans="1:12" x14ac:dyDescent="0.35">
      <c r="A103" t="s">
        <v>15663</v>
      </c>
      <c r="B103" t="s">
        <v>15664</v>
      </c>
      <c r="C103" t="s">
        <v>15665</v>
      </c>
      <c r="D103" t="s">
        <v>12290</v>
      </c>
      <c r="E103">
        <v>6</v>
      </c>
      <c r="F103" t="s">
        <v>6</v>
      </c>
      <c r="G103" t="s">
        <v>6</v>
      </c>
      <c r="H103" t="s">
        <v>3298</v>
      </c>
      <c r="I103">
        <v>2012</v>
      </c>
      <c r="J103" t="s">
        <v>6</v>
      </c>
      <c r="K103" t="s">
        <v>15656</v>
      </c>
      <c r="L103" t="s">
        <v>6</v>
      </c>
    </row>
    <row r="104" spans="1:12" x14ac:dyDescent="0.35">
      <c r="A104" t="s">
        <v>15666</v>
      </c>
      <c r="B104" t="s">
        <v>15667</v>
      </c>
      <c r="C104" t="s">
        <v>15668</v>
      </c>
      <c r="D104" t="s">
        <v>14134</v>
      </c>
      <c r="E104">
        <v>6</v>
      </c>
      <c r="F104" t="s">
        <v>6</v>
      </c>
      <c r="G104" t="s">
        <v>6</v>
      </c>
      <c r="H104" t="s">
        <v>6260</v>
      </c>
      <c r="I104">
        <v>2012</v>
      </c>
      <c r="J104" t="s">
        <v>6</v>
      </c>
      <c r="K104" t="s">
        <v>15669</v>
      </c>
      <c r="L104" t="s">
        <v>6</v>
      </c>
    </row>
    <row r="105" spans="1:12" x14ac:dyDescent="0.35">
      <c r="A105" t="s">
        <v>15670</v>
      </c>
      <c r="B105" t="s">
        <v>15671</v>
      </c>
      <c r="C105" t="s">
        <v>15672</v>
      </c>
      <c r="D105" t="s">
        <v>15673</v>
      </c>
      <c r="E105">
        <v>6</v>
      </c>
      <c r="F105" t="s">
        <v>6</v>
      </c>
      <c r="G105" t="s">
        <v>6</v>
      </c>
      <c r="H105" t="s">
        <v>6260</v>
      </c>
      <c r="I105">
        <v>2012</v>
      </c>
      <c r="J105" t="s">
        <v>6</v>
      </c>
      <c r="K105" t="s">
        <v>15669</v>
      </c>
      <c r="L105" t="s">
        <v>6</v>
      </c>
    </row>
    <row r="106" spans="1:12" x14ac:dyDescent="0.35">
      <c r="A106" t="s">
        <v>15674</v>
      </c>
      <c r="B106" t="s">
        <v>15675</v>
      </c>
      <c r="C106" t="s">
        <v>15676</v>
      </c>
      <c r="D106" t="s">
        <v>15677</v>
      </c>
      <c r="E106">
        <v>6</v>
      </c>
      <c r="F106" t="s">
        <v>6</v>
      </c>
      <c r="G106" t="s">
        <v>6</v>
      </c>
      <c r="H106" t="s">
        <v>6260</v>
      </c>
      <c r="I106">
        <v>2012</v>
      </c>
      <c r="J106" t="s">
        <v>6</v>
      </c>
      <c r="K106" t="s">
        <v>15669</v>
      </c>
      <c r="L106" t="s">
        <v>6</v>
      </c>
    </row>
    <row r="107" spans="1:12" x14ac:dyDescent="0.35">
      <c r="A107" t="s">
        <v>15678</v>
      </c>
      <c r="B107" t="s">
        <v>15679</v>
      </c>
      <c r="C107" t="s">
        <v>15680</v>
      </c>
      <c r="D107" t="s">
        <v>12201</v>
      </c>
      <c r="E107">
        <v>6</v>
      </c>
      <c r="F107" t="s">
        <v>6</v>
      </c>
      <c r="G107" t="s">
        <v>6</v>
      </c>
      <c r="H107" t="s">
        <v>6260</v>
      </c>
      <c r="I107">
        <v>2012</v>
      </c>
      <c r="J107" t="s">
        <v>6</v>
      </c>
      <c r="K107" t="s">
        <v>15669</v>
      </c>
      <c r="L107" t="s">
        <v>6</v>
      </c>
    </row>
    <row r="108" spans="1:12" x14ac:dyDescent="0.35">
      <c r="A108" t="s">
        <v>2678</v>
      </c>
      <c r="B108" t="s">
        <v>15681</v>
      </c>
      <c r="C108" t="s">
        <v>15682</v>
      </c>
      <c r="D108" t="s">
        <v>15683</v>
      </c>
      <c r="E108">
        <v>6</v>
      </c>
      <c r="F108" t="s">
        <v>6</v>
      </c>
      <c r="G108" t="s">
        <v>6</v>
      </c>
      <c r="H108" t="s">
        <v>6260</v>
      </c>
      <c r="I108">
        <v>2012</v>
      </c>
      <c r="J108" t="s">
        <v>6</v>
      </c>
      <c r="K108" t="s">
        <v>15669</v>
      </c>
      <c r="L108" t="s">
        <v>6</v>
      </c>
    </row>
    <row r="109" spans="1:12" x14ac:dyDescent="0.35">
      <c r="A109" t="s">
        <v>15684</v>
      </c>
      <c r="B109" t="s">
        <v>15685</v>
      </c>
      <c r="C109" t="s">
        <v>15686</v>
      </c>
      <c r="D109" t="s">
        <v>15687</v>
      </c>
      <c r="E109">
        <v>6</v>
      </c>
      <c r="F109" t="s">
        <v>6</v>
      </c>
      <c r="G109" t="s">
        <v>6</v>
      </c>
      <c r="H109" t="s">
        <v>6486</v>
      </c>
      <c r="I109">
        <v>2012</v>
      </c>
      <c r="J109" t="s">
        <v>6</v>
      </c>
      <c r="K109" t="s">
        <v>15688</v>
      </c>
      <c r="L109" t="s">
        <v>6</v>
      </c>
    </row>
    <row r="110" spans="1:12" x14ac:dyDescent="0.35">
      <c r="A110" t="s">
        <v>10566</v>
      </c>
      <c r="B110" t="s">
        <v>15689</v>
      </c>
      <c r="C110" t="s">
        <v>15690</v>
      </c>
      <c r="D110" t="s">
        <v>15691</v>
      </c>
      <c r="E110">
        <v>6</v>
      </c>
      <c r="F110" t="s">
        <v>6</v>
      </c>
      <c r="G110" t="s">
        <v>6</v>
      </c>
      <c r="H110" t="s">
        <v>2182</v>
      </c>
      <c r="I110">
        <v>2012</v>
      </c>
      <c r="J110" t="s">
        <v>6</v>
      </c>
      <c r="K110" t="s">
        <v>15692</v>
      </c>
      <c r="L110" t="s">
        <v>6</v>
      </c>
    </row>
    <row r="111" spans="1:12" x14ac:dyDescent="0.35">
      <c r="A111" t="s">
        <v>6721</v>
      </c>
      <c r="B111" t="s">
        <v>15693</v>
      </c>
      <c r="C111" t="s">
        <v>15694</v>
      </c>
      <c r="D111" t="s">
        <v>15695</v>
      </c>
      <c r="E111">
        <v>6</v>
      </c>
      <c r="F111" t="s">
        <v>6</v>
      </c>
      <c r="G111" t="s">
        <v>6</v>
      </c>
      <c r="H111" t="s">
        <v>6726</v>
      </c>
      <c r="I111">
        <v>2012</v>
      </c>
      <c r="J111" t="s">
        <v>6</v>
      </c>
      <c r="K111" t="s">
        <v>15696</v>
      </c>
      <c r="L111" t="s">
        <v>6</v>
      </c>
    </row>
    <row r="112" spans="1:12" x14ac:dyDescent="0.35">
      <c r="A112" t="s">
        <v>15697</v>
      </c>
      <c r="B112" t="s">
        <v>15698</v>
      </c>
      <c r="C112" t="s">
        <v>15699</v>
      </c>
      <c r="D112" t="s">
        <v>15700</v>
      </c>
      <c r="E112">
        <v>6</v>
      </c>
      <c r="F112" t="s">
        <v>6</v>
      </c>
      <c r="G112" t="s">
        <v>6</v>
      </c>
      <c r="H112" t="s">
        <v>2182</v>
      </c>
      <c r="I112">
        <v>2012</v>
      </c>
      <c r="J112" t="s">
        <v>6</v>
      </c>
      <c r="K112" t="s">
        <v>15701</v>
      </c>
      <c r="L112" t="s">
        <v>6</v>
      </c>
    </row>
    <row r="113" spans="1:12" x14ac:dyDescent="0.35">
      <c r="A113" t="s">
        <v>6003</v>
      </c>
      <c r="B113" t="s">
        <v>15702</v>
      </c>
      <c r="C113" t="s">
        <v>15703</v>
      </c>
      <c r="D113" t="s">
        <v>15704</v>
      </c>
      <c r="E113">
        <v>6</v>
      </c>
      <c r="F113" t="s">
        <v>6</v>
      </c>
      <c r="G113" t="s">
        <v>6</v>
      </c>
      <c r="H113" t="s">
        <v>11894</v>
      </c>
      <c r="I113">
        <v>2012</v>
      </c>
      <c r="J113" t="s">
        <v>6</v>
      </c>
      <c r="K113" t="s">
        <v>15701</v>
      </c>
      <c r="L113" t="s">
        <v>6</v>
      </c>
    </row>
    <row r="114" spans="1:12" x14ac:dyDescent="0.35">
      <c r="A114" t="s">
        <v>15705</v>
      </c>
      <c r="B114" t="s">
        <v>15706</v>
      </c>
      <c r="C114" t="s">
        <v>15707</v>
      </c>
      <c r="D114" t="s">
        <v>15708</v>
      </c>
      <c r="E114">
        <v>7</v>
      </c>
      <c r="F114" t="s">
        <v>6</v>
      </c>
      <c r="G114" t="s">
        <v>15709</v>
      </c>
      <c r="H114" t="s">
        <v>15710</v>
      </c>
      <c r="I114">
        <v>2013</v>
      </c>
      <c r="J114" t="s">
        <v>6</v>
      </c>
      <c r="K114" t="s">
        <v>6</v>
      </c>
      <c r="L114" t="s">
        <v>6</v>
      </c>
    </row>
    <row r="115" spans="1:12" x14ac:dyDescent="0.35">
      <c r="A115" t="s">
        <v>15711</v>
      </c>
      <c r="B115" t="s">
        <v>15712</v>
      </c>
      <c r="C115" t="s">
        <v>15713</v>
      </c>
      <c r="D115" t="s">
        <v>12135</v>
      </c>
      <c r="E115">
        <v>7</v>
      </c>
      <c r="F115" t="s">
        <v>6</v>
      </c>
      <c r="G115" t="s">
        <v>15709</v>
      </c>
      <c r="H115" t="s">
        <v>15714</v>
      </c>
      <c r="I115">
        <v>2013</v>
      </c>
      <c r="J115" t="s">
        <v>6</v>
      </c>
      <c r="K115" t="s">
        <v>6</v>
      </c>
      <c r="L115" t="s">
        <v>6</v>
      </c>
    </row>
    <row r="116" spans="1:12" x14ac:dyDescent="0.35">
      <c r="A116" t="s">
        <v>15715</v>
      </c>
      <c r="B116" t="s">
        <v>15716</v>
      </c>
      <c r="C116" t="s">
        <v>15717</v>
      </c>
      <c r="D116" t="s">
        <v>15718</v>
      </c>
      <c r="E116">
        <v>7</v>
      </c>
      <c r="F116" t="s">
        <v>6</v>
      </c>
      <c r="G116" t="s">
        <v>2920</v>
      </c>
      <c r="H116" t="s">
        <v>15719</v>
      </c>
      <c r="I116">
        <v>2013</v>
      </c>
      <c r="J116" t="s">
        <v>6</v>
      </c>
      <c r="K116" t="s">
        <v>6</v>
      </c>
      <c r="L116" t="s">
        <v>6</v>
      </c>
    </row>
    <row r="117" spans="1:12" x14ac:dyDescent="0.35">
      <c r="A117" t="s">
        <v>15720</v>
      </c>
      <c r="B117" t="s">
        <v>15721</v>
      </c>
      <c r="C117" t="s">
        <v>15722</v>
      </c>
      <c r="D117" t="s">
        <v>15723</v>
      </c>
      <c r="E117">
        <v>7</v>
      </c>
      <c r="F117" t="s">
        <v>6</v>
      </c>
      <c r="G117" t="s">
        <v>1398</v>
      </c>
      <c r="H117" t="s">
        <v>1399</v>
      </c>
      <c r="I117">
        <v>2013</v>
      </c>
      <c r="J117" t="s">
        <v>6</v>
      </c>
      <c r="K117" t="s">
        <v>6</v>
      </c>
      <c r="L117" t="s">
        <v>6</v>
      </c>
    </row>
    <row r="118" spans="1:12" x14ac:dyDescent="0.35">
      <c r="A118" t="s">
        <v>15724</v>
      </c>
      <c r="B118" t="s">
        <v>15725</v>
      </c>
      <c r="C118" t="s">
        <v>15726</v>
      </c>
      <c r="D118" t="s">
        <v>15727</v>
      </c>
      <c r="E118">
        <v>6</v>
      </c>
      <c r="F118" t="s">
        <v>6</v>
      </c>
      <c r="G118" t="s">
        <v>6</v>
      </c>
      <c r="H118" t="s">
        <v>15655</v>
      </c>
      <c r="I118">
        <v>2013</v>
      </c>
      <c r="J118" t="s">
        <v>6</v>
      </c>
      <c r="K118" t="s">
        <v>15728</v>
      </c>
      <c r="L118" t="s">
        <v>6</v>
      </c>
    </row>
    <row r="119" spans="1:12" x14ac:dyDescent="0.35">
      <c r="A119" t="s">
        <v>15729</v>
      </c>
      <c r="B119" t="s">
        <v>15730</v>
      </c>
      <c r="C119" t="s">
        <v>15731</v>
      </c>
      <c r="D119" t="s">
        <v>15732</v>
      </c>
      <c r="E119">
        <v>6</v>
      </c>
      <c r="F119" t="s">
        <v>6</v>
      </c>
      <c r="G119" t="s">
        <v>6</v>
      </c>
      <c r="H119" t="s">
        <v>15733</v>
      </c>
      <c r="I119">
        <v>2013</v>
      </c>
      <c r="J119" t="s">
        <v>6</v>
      </c>
      <c r="K119" t="s">
        <v>15734</v>
      </c>
      <c r="L119" t="s">
        <v>6</v>
      </c>
    </row>
    <row r="120" spans="1:12" x14ac:dyDescent="0.35">
      <c r="A120" t="s">
        <v>4676</v>
      </c>
      <c r="B120" t="s">
        <v>15735</v>
      </c>
      <c r="C120" t="s">
        <v>15736</v>
      </c>
      <c r="D120" t="s">
        <v>15737</v>
      </c>
      <c r="E120">
        <v>6</v>
      </c>
      <c r="F120" t="s">
        <v>6</v>
      </c>
      <c r="G120" t="s">
        <v>6</v>
      </c>
      <c r="H120" t="s">
        <v>4681</v>
      </c>
      <c r="I120">
        <v>2013</v>
      </c>
      <c r="J120" t="s">
        <v>6</v>
      </c>
      <c r="K120" t="s">
        <v>15738</v>
      </c>
      <c r="L120" t="s">
        <v>6</v>
      </c>
    </row>
    <row r="121" spans="1:12" x14ac:dyDescent="0.35">
      <c r="A121" t="s">
        <v>3715</v>
      </c>
      <c r="B121" t="s">
        <v>15739</v>
      </c>
      <c r="C121" t="s">
        <v>15740</v>
      </c>
      <c r="D121" t="s">
        <v>15741</v>
      </c>
      <c r="E121">
        <v>6</v>
      </c>
      <c r="F121" t="s">
        <v>6</v>
      </c>
      <c r="G121" t="s">
        <v>6</v>
      </c>
      <c r="H121" t="s">
        <v>1380</v>
      </c>
      <c r="I121">
        <v>2013</v>
      </c>
      <c r="J121" t="s">
        <v>6</v>
      </c>
      <c r="K121" t="s">
        <v>15742</v>
      </c>
      <c r="L121" t="s">
        <v>6</v>
      </c>
    </row>
    <row r="122" spans="1:12" x14ac:dyDescent="0.35">
      <c r="A122" t="s">
        <v>15743</v>
      </c>
      <c r="B122" t="s">
        <v>15744</v>
      </c>
      <c r="C122" t="s">
        <v>15745</v>
      </c>
      <c r="D122" t="s">
        <v>12111</v>
      </c>
      <c r="E122">
        <v>6</v>
      </c>
      <c r="F122" t="s">
        <v>6</v>
      </c>
      <c r="G122" t="s">
        <v>6</v>
      </c>
      <c r="H122" t="s">
        <v>15746</v>
      </c>
      <c r="I122">
        <v>2013</v>
      </c>
      <c r="J122" t="s">
        <v>6</v>
      </c>
      <c r="K122" t="s">
        <v>15747</v>
      </c>
      <c r="L122" t="s">
        <v>6</v>
      </c>
    </row>
    <row r="123" spans="1:12" x14ac:dyDescent="0.35">
      <c r="A123" t="s">
        <v>15748</v>
      </c>
      <c r="B123" t="s">
        <v>15749</v>
      </c>
      <c r="C123" t="s">
        <v>15750</v>
      </c>
      <c r="D123" t="s">
        <v>15751</v>
      </c>
      <c r="E123">
        <v>7</v>
      </c>
      <c r="F123" t="s">
        <v>6</v>
      </c>
      <c r="G123" t="s">
        <v>2920</v>
      </c>
      <c r="H123" t="s">
        <v>2921</v>
      </c>
      <c r="I123">
        <v>2013</v>
      </c>
      <c r="J123" t="s">
        <v>6</v>
      </c>
      <c r="K123" t="s">
        <v>6</v>
      </c>
      <c r="L123" t="s">
        <v>6</v>
      </c>
    </row>
    <row r="124" spans="1:12" x14ac:dyDescent="0.35">
      <c r="A124" t="s">
        <v>15752</v>
      </c>
      <c r="B124" t="s">
        <v>15753</v>
      </c>
      <c r="C124" t="s">
        <v>15754</v>
      </c>
      <c r="D124" t="s">
        <v>15755</v>
      </c>
      <c r="E124">
        <v>6</v>
      </c>
      <c r="F124" t="s">
        <v>6</v>
      </c>
      <c r="G124" t="s">
        <v>6</v>
      </c>
      <c r="H124" t="s">
        <v>363</v>
      </c>
      <c r="I124">
        <v>2013</v>
      </c>
      <c r="J124" t="s">
        <v>6</v>
      </c>
      <c r="K124" t="s">
        <v>15756</v>
      </c>
      <c r="L124" t="s">
        <v>6</v>
      </c>
    </row>
    <row r="125" spans="1:12" x14ac:dyDescent="0.35">
      <c r="A125" t="s">
        <v>15757</v>
      </c>
      <c r="B125" t="s">
        <v>15758</v>
      </c>
      <c r="C125" t="s">
        <v>6</v>
      </c>
      <c r="D125" t="s">
        <v>6</v>
      </c>
      <c r="E125">
        <v>6</v>
      </c>
      <c r="F125" t="s">
        <v>6</v>
      </c>
      <c r="G125" t="s">
        <v>6</v>
      </c>
      <c r="H125" t="s">
        <v>15549</v>
      </c>
      <c r="I125">
        <v>2013</v>
      </c>
      <c r="J125" t="s">
        <v>6</v>
      </c>
      <c r="K125" t="s">
        <v>15759</v>
      </c>
      <c r="L125" t="s">
        <v>6</v>
      </c>
    </row>
    <row r="126" spans="1:12" x14ac:dyDescent="0.35">
      <c r="A126" t="s">
        <v>378</v>
      </c>
      <c r="B126" t="s">
        <v>15760</v>
      </c>
      <c r="C126" t="s">
        <v>15761</v>
      </c>
      <c r="D126" t="s">
        <v>15762</v>
      </c>
      <c r="E126">
        <v>6</v>
      </c>
      <c r="F126" t="s">
        <v>6</v>
      </c>
      <c r="G126" t="s">
        <v>6</v>
      </c>
      <c r="H126" t="s">
        <v>382</v>
      </c>
      <c r="I126">
        <v>2013</v>
      </c>
      <c r="J126" t="s">
        <v>6</v>
      </c>
      <c r="K126" t="s">
        <v>15759</v>
      </c>
      <c r="L126" t="s">
        <v>6</v>
      </c>
    </row>
    <row r="127" spans="1:12" x14ac:dyDescent="0.35">
      <c r="A127" t="s">
        <v>4645</v>
      </c>
      <c r="B127" t="s">
        <v>15763</v>
      </c>
      <c r="C127" t="s">
        <v>15764</v>
      </c>
      <c r="D127" t="s">
        <v>15765</v>
      </c>
      <c r="E127">
        <v>6</v>
      </c>
      <c r="F127" t="s">
        <v>6</v>
      </c>
      <c r="G127" t="s">
        <v>6</v>
      </c>
      <c r="H127" t="s">
        <v>4649</v>
      </c>
      <c r="I127">
        <v>2013</v>
      </c>
      <c r="J127" t="s">
        <v>6</v>
      </c>
      <c r="K127" t="s">
        <v>15759</v>
      </c>
      <c r="L127" t="s">
        <v>6</v>
      </c>
    </row>
    <row r="128" spans="1:12" x14ac:dyDescent="0.35">
      <c r="A128" t="s">
        <v>9742</v>
      </c>
      <c r="B128" t="s">
        <v>15766</v>
      </c>
      <c r="C128" t="s">
        <v>15767</v>
      </c>
      <c r="D128" t="s">
        <v>15768</v>
      </c>
      <c r="E128">
        <v>6</v>
      </c>
      <c r="F128" t="s">
        <v>6</v>
      </c>
      <c r="G128" t="s">
        <v>6</v>
      </c>
      <c r="H128" t="s">
        <v>4313</v>
      </c>
      <c r="I128">
        <v>2013</v>
      </c>
      <c r="J128" t="s">
        <v>6</v>
      </c>
      <c r="K128" t="s">
        <v>15759</v>
      </c>
      <c r="L128" t="s">
        <v>6</v>
      </c>
    </row>
    <row r="129" spans="1:12" x14ac:dyDescent="0.35">
      <c r="A129" t="s">
        <v>4075</v>
      </c>
      <c r="B129" t="s">
        <v>15769</v>
      </c>
      <c r="C129" t="s">
        <v>15770</v>
      </c>
      <c r="D129" t="s">
        <v>15771</v>
      </c>
      <c r="E129">
        <v>6</v>
      </c>
      <c r="F129" t="s">
        <v>6</v>
      </c>
      <c r="G129" t="s">
        <v>6</v>
      </c>
      <c r="H129" t="s">
        <v>4079</v>
      </c>
      <c r="I129">
        <v>2013</v>
      </c>
      <c r="J129" t="s">
        <v>6</v>
      </c>
      <c r="K129" t="s">
        <v>15759</v>
      </c>
      <c r="L129" t="s">
        <v>6</v>
      </c>
    </row>
    <row r="130" spans="1:12" x14ac:dyDescent="0.35">
      <c r="A130" t="s">
        <v>10501</v>
      </c>
      <c r="B130" t="s">
        <v>13199</v>
      </c>
      <c r="C130" t="s">
        <v>15772</v>
      </c>
      <c r="D130" t="s">
        <v>13200</v>
      </c>
      <c r="E130">
        <v>6</v>
      </c>
      <c r="F130" t="s">
        <v>6</v>
      </c>
      <c r="G130" t="s">
        <v>6</v>
      </c>
      <c r="H130" t="s">
        <v>1148</v>
      </c>
      <c r="I130">
        <v>2013</v>
      </c>
      <c r="J130" t="s">
        <v>6</v>
      </c>
      <c r="K130" t="s">
        <v>15759</v>
      </c>
      <c r="L130" t="s">
        <v>6</v>
      </c>
    </row>
    <row r="131" spans="1:12" x14ac:dyDescent="0.35">
      <c r="A131" t="s">
        <v>9247</v>
      </c>
      <c r="B131" t="s">
        <v>15773</v>
      </c>
      <c r="C131" t="s">
        <v>15774</v>
      </c>
      <c r="D131" t="s">
        <v>15775</v>
      </c>
      <c r="E131">
        <v>6</v>
      </c>
      <c r="F131" t="s">
        <v>6</v>
      </c>
      <c r="G131" t="s">
        <v>6</v>
      </c>
      <c r="H131" t="s">
        <v>9251</v>
      </c>
      <c r="I131">
        <v>2013</v>
      </c>
      <c r="J131" t="s">
        <v>6</v>
      </c>
      <c r="K131" t="s">
        <v>15759</v>
      </c>
      <c r="L131" t="s">
        <v>6</v>
      </c>
    </row>
    <row r="132" spans="1:12" x14ac:dyDescent="0.35">
      <c r="A132" t="s">
        <v>11454</v>
      </c>
      <c r="B132" t="s">
        <v>15776</v>
      </c>
      <c r="C132" t="s">
        <v>15777</v>
      </c>
      <c r="D132" t="s">
        <v>12722</v>
      </c>
      <c r="E132">
        <v>6</v>
      </c>
      <c r="F132" t="s">
        <v>6</v>
      </c>
      <c r="G132" t="s">
        <v>6</v>
      </c>
      <c r="H132" t="s">
        <v>3646</v>
      </c>
      <c r="I132">
        <v>2013</v>
      </c>
      <c r="J132" t="s">
        <v>6</v>
      </c>
      <c r="K132" t="s">
        <v>15759</v>
      </c>
      <c r="L132" t="s">
        <v>6</v>
      </c>
    </row>
    <row r="133" spans="1:12" x14ac:dyDescent="0.35">
      <c r="A133" t="s">
        <v>8226</v>
      </c>
      <c r="B133" t="s">
        <v>15778</v>
      </c>
      <c r="C133" t="s">
        <v>15779</v>
      </c>
      <c r="D133" t="s">
        <v>15780</v>
      </c>
      <c r="E133">
        <v>6</v>
      </c>
      <c r="F133" t="s">
        <v>6</v>
      </c>
      <c r="G133" t="s">
        <v>6</v>
      </c>
      <c r="H133" t="s">
        <v>1550</v>
      </c>
      <c r="I133">
        <v>2013</v>
      </c>
      <c r="J133" t="s">
        <v>6</v>
      </c>
      <c r="K133" t="s">
        <v>15759</v>
      </c>
      <c r="L133" t="s">
        <v>6</v>
      </c>
    </row>
    <row r="134" spans="1:12" x14ac:dyDescent="0.35">
      <c r="A134" t="s">
        <v>345</v>
      </c>
      <c r="B134" t="s">
        <v>15781</v>
      </c>
      <c r="C134" t="s">
        <v>15782</v>
      </c>
      <c r="D134" t="s">
        <v>15783</v>
      </c>
      <c r="E134">
        <v>6</v>
      </c>
      <c r="F134" t="s">
        <v>6</v>
      </c>
      <c r="G134" t="s">
        <v>6</v>
      </c>
      <c r="H134" t="s">
        <v>350</v>
      </c>
      <c r="I134">
        <v>2013</v>
      </c>
      <c r="J134" t="s">
        <v>6</v>
      </c>
      <c r="K134" t="s">
        <v>15759</v>
      </c>
      <c r="L134" t="s">
        <v>6</v>
      </c>
    </row>
    <row r="135" spans="1:12" x14ac:dyDescent="0.35">
      <c r="A135" t="s">
        <v>2308</v>
      </c>
      <c r="B135" t="s">
        <v>15784</v>
      </c>
      <c r="C135" t="s">
        <v>15785</v>
      </c>
      <c r="D135" t="s">
        <v>11945</v>
      </c>
      <c r="E135">
        <v>6</v>
      </c>
      <c r="F135" t="s">
        <v>6</v>
      </c>
      <c r="G135" t="s">
        <v>6</v>
      </c>
      <c r="H135" t="s">
        <v>2311</v>
      </c>
      <c r="I135">
        <v>2013</v>
      </c>
      <c r="J135" t="s">
        <v>6</v>
      </c>
      <c r="K135" t="s">
        <v>15786</v>
      </c>
      <c r="L135" t="s">
        <v>6</v>
      </c>
    </row>
    <row r="136" spans="1:12" x14ac:dyDescent="0.35">
      <c r="A136" t="s">
        <v>15787</v>
      </c>
      <c r="B136" t="s">
        <v>15788</v>
      </c>
      <c r="C136" t="s">
        <v>15789</v>
      </c>
      <c r="D136" t="s">
        <v>15790</v>
      </c>
      <c r="E136">
        <v>6</v>
      </c>
      <c r="F136" t="s">
        <v>6</v>
      </c>
      <c r="G136" t="s">
        <v>6</v>
      </c>
      <c r="H136" t="s">
        <v>955</v>
      </c>
      <c r="I136">
        <v>2013</v>
      </c>
      <c r="J136" t="s">
        <v>6</v>
      </c>
      <c r="K136" t="s">
        <v>15791</v>
      </c>
      <c r="L136" t="s">
        <v>6</v>
      </c>
    </row>
    <row r="137" spans="1:12" x14ac:dyDescent="0.35">
      <c r="A137" t="s">
        <v>15792</v>
      </c>
      <c r="B137" t="s">
        <v>15793</v>
      </c>
      <c r="C137" t="s">
        <v>15794</v>
      </c>
      <c r="D137" t="s">
        <v>15790</v>
      </c>
      <c r="E137">
        <v>6</v>
      </c>
      <c r="F137" t="s">
        <v>6</v>
      </c>
      <c r="G137" t="s">
        <v>6</v>
      </c>
      <c r="H137" t="s">
        <v>6260</v>
      </c>
      <c r="I137">
        <v>2013</v>
      </c>
      <c r="J137" t="s">
        <v>6</v>
      </c>
      <c r="K137" t="s">
        <v>15795</v>
      </c>
      <c r="L137" t="s">
        <v>6</v>
      </c>
    </row>
    <row r="138" spans="1:12" x14ac:dyDescent="0.35">
      <c r="A138" t="s">
        <v>15796</v>
      </c>
      <c r="B138" t="s">
        <v>15797</v>
      </c>
      <c r="C138" t="s">
        <v>15798</v>
      </c>
      <c r="D138" t="s">
        <v>15799</v>
      </c>
      <c r="E138">
        <v>6</v>
      </c>
      <c r="F138" t="s">
        <v>6</v>
      </c>
      <c r="G138" t="s">
        <v>6</v>
      </c>
      <c r="H138" t="s">
        <v>9722</v>
      </c>
      <c r="I138">
        <v>2013</v>
      </c>
      <c r="J138" t="s">
        <v>6</v>
      </c>
      <c r="K138" t="s">
        <v>15800</v>
      </c>
      <c r="L138" t="s">
        <v>6</v>
      </c>
    </row>
    <row r="139" spans="1:12" x14ac:dyDescent="0.35">
      <c r="A139" t="s">
        <v>15801</v>
      </c>
      <c r="B139" t="s">
        <v>15802</v>
      </c>
      <c r="C139" t="s">
        <v>15803</v>
      </c>
      <c r="D139" t="s">
        <v>15804</v>
      </c>
      <c r="E139">
        <v>6</v>
      </c>
      <c r="F139" t="s">
        <v>6</v>
      </c>
      <c r="G139" t="s">
        <v>6</v>
      </c>
      <c r="H139" t="s">
        <v>382</v>
      </c>
      <c r="I139">
        <v>2013</v>
      </c>
      <c r="J139" t="s">
        <v>6</v>
      </c>
      <c r="K139" t="s">
        <v>15805</v>
      </c>
      <c r="L139" t="s">
        <v>6</v>
      </c>
    </row>
    <row r="140" spans="1:12" x14ac:dyDescent="0.35">
      <c r="A140" t="s">
        <v>15806</v>
      </c>
      <c r="B140" t="s">
        <v>15807</v>
      </c>
      <c r="C140" t="s">
        <v>15808</v>
      </c>
      <c r="D140" t="s">
        <v>15809</v>
      </c>
      <c r="E140">
        <v>6</v>
      </c>
      <c r="F140" t="s">
        <v>6</v>
      </c>
      <c r="G140" t="s">
        <v>6</v>
      </c>
      <c r="H140" t="s">
        <v>188</v>
      </c>
      <c r="I140">
        <v>2013</v>
      </c>
      <c r="J140" t="s">
        <v>6</v>
      </c>
      <c r="K140" t="s">
        <v>15805</v>
      </c>
      <c r="L140" t="s">
        <v>6</v>
      </c>
    </row>
    <row r="141" spans="1:12" x14ac:dyDescent="0.35">
      <c r="A141" t="s">
        <v>15810</v>
      </c>
      <c r="B141" t="s">
        <v>15811</v>
      </c>
      <c r="C141" t="s">
        <v>15812</v>
      </c>
      <c r="D141" t="s">
        <v>15813</v>
      </c>
      <c r="E141">
        <v>6</v>
      </c>
      <c r="F141" t="s">
        <v>6</v>
      </c>
      <c r="G141" t="s">
        <v>6</v>
      </c>
      <c r="H141" t="s">
        <v>15814</v>
      </c>
      <c r="I141">
        <v>2013</v>
      </c>
      <c r="J141" t="s">
        <v>6</v>
      </c>
      <c r="K141" t="s">
        <v>15815</v>
      </c>
      <c r="L141" t="s">
        <v>6</v>
      </c>
    </row>
    <row r="142" spans="1:12" x14ac:dyDescent="0.35">
      <c r="A142" t="s">
        <v>15816</v>
      </c>
      <c r="B142" t="s">
        <v>15817</v>
      </c>
      <c r="C142" t="s">
        <v>15818</v>
      </c>
      <c r="D142" t="s">
        <v>15819</v>
      </c>
      <c r="E142">
        <v>6</v>
      </c>
      <c r="F142" t="s">
        <v>6</v>
      </c>
      <c r="G142" t="s">
        <v>6</v>
      </c>
      <c r="H142" t="s">
        <v>7372</v>
      </c>
      <c r="I142">
        <v>2013</v>
      </c>
      <c r="J142" t="s">
        <v>6</v>
      </c>
      <c r="K142" t="s">
        <v>15820</v>
      </c>
      <c r="L142" t="s">
        <v>6</v>
      </c>
    </row>
    <row r="143" spans="1:12" x14ac:dyDescent="0.35">
      <c r="A143" t="s">
        <v>7374</v>
      </c>
      <c r="B143" t="s">
        <v>15821</v>
      </c>
      <c r="C143" t="s">
        <v>15822</v>
      </c>
      <c r="D143" t="s">
        <v>15823</v>
      </c>
      <c r="E143">
        <v>6</v>
      </c>
      <c r="F143" t="s">
        <v>6</v>
      </c>
      <c r="G143" t="s">
        <v>6</v>
      </c>
      <c r="H143" t="s">
        <v>7379</v>
      </c>
      <c r="I143">
        <v>2013</v>
      </c>
      <c r="J143" t="s">
        <v>6</v>
      </c>
      <c r="K143" t="s">
        <v>15824</v>
      </c>
      <c r="L143" t="s">
        <v>6</v>
      </c>
    </row>
    <row r="144" spans="1:12" x14ac:dyDescent="0.35">
      <c r="A144" t="s">
        <v>15825</v>
      </c>
      <c r="B144" t="s">
        <v>15826</v>
      </c>
      <c r="C144" t="s">
        <v>15827</v>
      </c>
      <c r="D144" t="s">
        <v>15828</v>
      </c>
      <c r="E144">
        <v>6</v>
      </c>
      <c r="F144" t="s">
        <v>6</v>
      </c>
      <c r="G144" t="s">
        <v>6</v>
      </c>
      <c r="H144" t="s">
        <v>15829</v>
      </c>
      <c r="I144">
        <v>2013</v>
      </c>
      <c r="J144" t="s">
        <v>6</v>
      </c>
      <c r="K144" t="s">
        <v>15830</v>
      </c>
      <c r="L144" t="s">
        <v>6</v>
      </c>
    </row>
    <row r="145" spans="1:12" x14ac:dyDescent="0.35">
      <c r="A145" t="s">
        <v>15831</v>
      </c>
      <c r="B145" t="s">
        <v>15832</v>
      </c>
      <c r="C145" t="s">
        <v>15833</v>
      </c>
      <c r="D145" t="s">
        <v>15834</v>
      </c>
      <c r="E145">
        <v>6</v>
      </c>
      <c r="F145" t="s">
        <v>6</v>
      </c>
      <c r="G145" t="s">
        <v>6</v>
      </c>
      <c r="H145" t="s">
        <v>15835</v>
      </c>
      <c r="I145">
        <v>2014</v>
      </c>
      <c r="J145" t="s">
        <v>6</v>
      </c>
      <c r="K145" t="s">
        <v>15836</v>
      </c>
      <c r="L145" t="s">
        <v>6</v>
      </c>
    </row>
    <row r="146" spans="1:12" x14ac:dyDescent="0.35">
      <c r="A146" t="s">
        <v>15837</v>
      </c>
      <c r="B146" t="s">
        <v>15838</v>
      </c>
      <c r="C146" t="s">
        <v>15839</v>
      </c>
      <c r="D146" t="s">
        <v>15840</v>
      </c>
      <c r="E146">
        <v>6</v>
      </c>
      <c r="F146" t="s">
        <v>6</v>
      </c>
      <c r="G146" t="s">
        <v>6</v>
      </c>
      <c r="H146" t="s">
        <v>10913</v>
      </c>
      <c r="I146">
        <v>2014</v>
      </c>
      <c r="J146" t="s">
        <v>6</v>
      </c>
      <c r="K146" t="s">
        <v>15841</v>
      </c>
      <c r="L146" t="s">
        <v>6</v>
      </c>
    </row>
    <row r="147" spans="1:12" x14ac:dyDescent="0.35">
      <c r="A147" t="s">
        <v>15842</v>
      </c>
      <c r="B147" t="s">
        <v>15843</v>
      </c>
      <c r="C147" t="s">
        <v>15844</v>
      </c>
      <c r="D147" t="s">
        <v>15845</v>
      </c>
      <c r="E147">
        <v>6</v>
      </c>
      <c r="F147" t="s">
        <v>6</v>
      </c>
      <c r="G147" t="s">
        <v>6</v>
      </c>
      <c r="H147" t="s">
        <v>1285</v>
      </c>
      <c r="I147">
        <v>2014</v>
      </c>
      <c r="J147" t="s">
        <v>6</v>
      </c>
      <c r="K147" t="s">
        <v>15846</v>
      </c>
      <c r="L147" t="s">
        <v>6</v>
      </c>
    </row>
    <row r="148" spans="1:12" x14ac:dyDescent="0.35">
      <c r="A148" t="s">
        <v>15847</v>
      </c>
      <c r="B148" t="s">
        <v>11934</v>
      </c>
      <c r="C148" t="s">
        <v>15848</v>
      </c>
      <c r="D148" t="s">
        <v>11935</v>
      </c>
      <c r="E148">
        <v>6</v>
      </c>
      <c r="F148" t="s">
        <v>6</v>
      </c>
      <c r="G148" t="s">
        <v>6</v>
      </c>
      <c r="H148" t="s">
        <v>15849</v>
      </c>
      <c r="I148">
        <v>2014</v>
      </c>
      <c r="J148" t="s">
        <v>6</v>
      </c>
      <c r="K148" t="s">
        <v>15850</v>
      </c>
      <c r="L148" t="s">
        <v>6</v>
      </c>
    </row>
    <row r="149" spans="1:12" x14ac:dyDescent="0.35">
      <c r="A149" t="s">
        <v>5189</v>
      </c>
      <c r="B149" t="s">
        <v>15851</v>
      </c>
      <c r="C149" t="s">
        <v>15852</v>
      </c>
      <c r="D149" t="s">
        <v>15853</v>
      </c>
      <c r="E149">
        <v>7</v>
      </c>
      <c r="F149" t="s">
        <v>6</v>
      </c>
      <c r="G149" t="s">
        <v>1398</v>
      </c>
      <c r="H149" t="s">
        <v>1009</v>
      </c>
      <c r="I149">
        <v>2016</v>
      </c>
      <c r="J149" t="s">
        <v>6</v>
      </c>
      <c r="K149" t="s">
        <v>6</v>
      </c>
      <c r="L149" t="s">
        <v>6</v>
      </c>
    </row>
    <row r="150" spans="1:12" x14ac:dyDescent="0.35">
      <c r="A150" t="s">
        <v>15854</v>
      </c>
      <c r="B150" t="s">
        <v>15855</v>
      </c>
      <c r="C150" t="s">
        <v>15856</v>
      </c>
      <c r="D150" t="s">
        <v>15857</v>
      </c>
      <c r="E150">
        <v>6</v>
      </c>
      <c r="F150" t="s">
        <v>6</v>
      </c>
      <c r="G150" t="s">
        <v>6</v>
      </c>
      <c r="H150" t="s">
        <v>15858</v>
      </c>
      <c r="I150">
        <v>2014</v>
      </c>
      <c r="J150" t="s">
        <v>6</v>
      </c>
      <c r="K150" t="s">
        <v>15859</v>
      </c>
      <c r="L150" t="s">
        <v>6</v>
      </c>
    </row>
    <row r="151" spans="1:12" x14ac:dyDescent="0.35">
      <c r="A151" t="s">
        <v>15860</v>
      </c>
      <c r="B151" t="s">
        <v>15861</v>
      </c>
      <c r="C151" t="s">
        <v>15862</v>
      </c>
      <c r="D151" t="s">
        <v>12771</v>
      </c>
      <c r="E151">
        <v>7</v>
      </c>
      <c r="F151" t="s">
        <v>6</v>
      </c>
      <c r="G151" t="s">
        <v>2349</v>
      </c>
      <c r="H151" t="s">
        <v>2350</v>
      </c>
      <c r="I151">
        <v>2014</v>
      </c>
      <c r="J151" t="s">
        <v>6</v>
      </c>
      <c r="K151" t="s">
        <v>6</v>
      </c>
      <c r="L151" t="s">
        <v>6</v>
      </c>
    </row>
    <row r="152" spans="1:12" x14ac:dyDescent="0.35">
      <c r="A152" t="s">
        <v>8730</v>
      </c>
      <c r="B152" t="s">
        <v>15863</v>
      </c>
      <c r="C152" t="s">
        <v>15864</v>
      </c>
      <c r="D152" t="s">
        <v>15865</v>
      </c>
      <c r="E152">
        <v>6</v>
      </c>
      <c r="F152" t="s">
        <v>6</v>
      </c>
      <c r="G152" t="s">
        <v>6</v>
      </c>
      <c r="H152" t="s">
        <v>2182</v>
      </c>
      <c r="I152">
        <v>2014</v>
      </c>
      <c r="J152" t="s">
        <v>6</v>
      </c>
      <c r="K152" t="s">
        <v>15866</v>
      </c>
      <c r="L152" t="s">
        <v>6</v>
      </c>
    </row>
    <row r="153" spans="1:12" x14ac:dyDescent="0.35">
      <c r="A153" t="s">
        <v>12024</v>
      </c>
      <c r="B153" t="s">
        <v>15867</v>
      </c>
      <c r="C153" t="s">
        <v>15868</v>
      </c>
      <c r="D153" t="s">
        <v>12025</v>
      </c>
      <c r="E153">
        <v>6</v>
      </c>
      <c r="F153" t="s">
        <v>6</v>
      </c>
      <c r="G153" t="s">
        <v>6</v>
      </c>
      <c r="H153" t="s">
        <v>15869</v>
      </c>
      <c r="I153">
        <v>2014</v>
      </c>
      <c r="J153" t="s">
        <v>6</v>
      </c>
      <c r="K153" t="s">
        <v>15870</v>
      </c>
      <c r="L153" t="s">
        <v>6</v>
      </c>
    </row>
    <row r="154" spans="1:12" x14ac:dyDescent="0.35">
      <c r="A154" t="s">
        <v>15871</v>
      </c>
      <c r="B154" t="s">
        <v>15872</v>
      </c>
      <c r="C154" t="s">
        <v>15873</v>
      </c>
      <c r="D154" t="s">
        <v>15874</v>
      </c>
      <c r="E154">
        <v>6</v>
      </c>
      <c r="F154" t="s">
        <v>6</v>
      </c>
      <c r="G154" t="s">
        <v>6</v>
      </c>
      <c r="H154" t="s">
        <v>15875</v>
      </c>
      <c r="I154">
        <v>2014</v>
      </c>
      <c r="J154" t="s">
        <v>6</v>
      </c>
      <c r="K154" t="s">
        <v>15876</v>
      </c>
      <c r="L154" t="s">
        <v>6</v>
      </c>
    </row>
    <row r="155" spans="1:12" x14ac:dyDescent="0.35">
      <c r="A155" t="s">
        <v>8705</v>
      </c>
      <c r="B155" t="s">
        <v>15877</v>
      </c>
      <c r="C155" t="s">
        <v>15878</v>
      </c>
      <c r="D155" t="s">
        <v>15879</v>
      </c>
      <c r="E155">
        <v>6</v>
      </c>
      <c r="F155" t="s">
        <v>6</v>
      </c>
      <c r="G155" t="s">
        <v>6</v>
      </c>
      <c r="H155" t="s">
        <v>8710</v>
      </c>
      <c r="I155">
        <v>2014</v>
      </c>
      <c r="J155" t="s">
        <v>6</v>
      </c>
      <c r="K155" t="s">
        <v>15880</v>
      </c>
      <c r="L155" t="s">
        <v>6</v>
      </c>
    </row>
    <row r="156" spans="1:12" x14ac:dyDescent="0.35">
      <c r="A156" t="s">
        <v>9023</v>
      </c>
      <c r="B156" t="s">
        <v>15881</v>
      </c>
      <c r="C156" t="s">
        <v>15882</v>
      </c>
      <c r="D156" t="s">
        <v>15883</v>
      </c>
      <c r="E156">
        <v>6</v>
      </c>
      <c r="F156" t="s">
        <v>6</v>
      </c>
      <c r="G156" t="s">
        <v>6</v>
      </c>
      <c r="H156" t="s">
        <v>9028</v>
      </c>
      <c r="I156">
        <v>2014</v>
      </c>
      <c r="J156" t="s">
        <v>6</v>
      </c>
      <c r="K156" t="s">
        <v>15884</v>
      </c>
      <c r="L156" t="s">
        <v>6</v>
      </c>
    </row>
    <row r="157" spans="1:12" x14ac:dyDescent="0.35">
      <c r="A157" t="s">
        <v>8670</v>
      </c>
      <c r="B157" t="s">
        <v>15885</v>
      </c>
      <c r="C157" t="s">
        <v>15886</v>
      </c>
      <c r="D157" t="s">
        <v>15887</v>
      </c>
      <c r="E157">
        <v>6</v>
      </c>
      <c r="F157" t="s">
        <v>6</v>
      </c>
      <c r="G157" t="s">
        <v>6</v>
      </c>
      <c r="H157" t="s">
        <v>188</v>
      </c>
      <c r="I157">
        <v>2014</v>
      </c>
      <c r="J157" t="s">
        <v>6</v>
      </c>
      <c r="K157" t="s">
        <v>15888</v>
      </c>
      <c r="L157" t="s">
        <v>6</v>
      </c>
    </row>
    <row r="158" spans="1:12" x14ac:dyDescent="0.35">
      <c r="A158" t="s">
        <v>5678</v>
      </c>
      <c r="B158" t="s">
        <v>15889</v>
      </c>
      <c r="C158" t="s">
        <v>15890</v>
      </c>
      <c r="D158" t="s">
        <v>15891</v>
      </c>
      <c r="E158">
        <v>6</v>
      </c>
      <c r="F158" t="s">
        <v>6</v>
      </c>
      <c r="G158" t="s">
        <v>6</v>
      </c>
      <c r="H158" t="s">
        <v>6260</v>
      </c>
      <c r="I158">
        <v>2014</v>
      </c>
      <c r="J158" t="s">
        <v>6</v>
      </c>
      <c r="K158" t="s">
        <v>15888</v>
      </c>
      <c r="L158" t="s">
        <v>6</v>
      </c>
    </row>
    <row r="159" spans="1:12" x14ac:dyDescent="0.35">
      <c r="A159" t="s">
        <v>3396</v>
      </c>
      <c r="B159" t="s">
        <v>12294</v>
      </c>
      <c r="C159" t="s">
        <v>15892</v>
      </c>
      <c r="D159" t="s">
        <v>15893</v>
      </c>
      <c r="E159">
        <v>6</v>
      </c>
      <c r="F159" t="s">
        <v>6</v>
      </c>
      <c r="G159" t="s">
        <v>6</v>
      </c>
      <c r="H159" t="s">
        <v>6260</v>
      </c>
      <c r="I159">
        <v>2014</v>
      </c>
      <c r="J159" t="s">
        <v>6</v>
      </c>
      <c r="K159" t="s">
        <v>15888</v>
      </c>
      <c r="L159" t="s">
        <v>6</v>
      </c>
    </row>
    <row r="160" spans="1:12" x14ac:dyDescent="0.35">
      <c r="A160" t="s">
        <v>15894</v>
      </c>
      <c r="B160" t="s">
        <v>15895</v>
      </c>
      <c r="C160" t="s">
        <v>15896</v>
      </c>
      <c r="D160" t="s">
        <v>15897</v>
      </c>
      <c r="E160">
        <v>6</v>
      </c>
      <c r="F160" t="s">
        <v>6</v>
      </c>
      <c r="G160" t="s">
        <v>6</v>
      </c>
      <c r="H160" t="s">
        <v>15898</v>
      </c>
      <c r="I160">
        <v>2014</v>
      </c>
      <c r="J160" t="s">
        <v>6</v>
      </c>
      <c r="K160" t="s">
        <v>15899</v>
      </c>
      <c r="L160" t="s">
        <v>6</v>
      </c>
    </row>
    <row r="161" spans="1:12" x14ac:dyDescent="0.35">
      <c r="A161" t="s">
        <v>3253</v>
      </c>
      <c r="B161" t="s">
        <v>15900</v>
      </c>
      <c r="C161" t="s">
        <v>15901</v>
      </c>
      <c r="D161" t="s">
        <v>15902</v>
      </c>
      <c r="E161">
        <v>6</v>
      </c>
      <c r="F161" t="s">
        <v>6</v>
      </c>
      <c r="G161" t="s">
        <v>6</v>
      </c>
      <c r="H161" t="s">
        <v>15903</v>
      </c>
      <c r="I161">
        <v>2014</v>
      </c>
      <c r="J161" t="s">
        <v>6</v>
      </c>
      <c r="K161" t="s">
        <v>15904</v>
      </c>
      <c r="L161" t="s">
        <v>6</v>
      </c>
    </row>
    <row r="162" spans="1:12" x14ac:dyDescent="0.35">
      <c r="A162" t="s">
        <v>15905</v>
      </c>
      <c r="B162" t="s">
        <v>15906</v>
      </c>
      <c r="C162" t="s">
        <v>15907</v>
      </c>
      <c r="D162" t="s">
        <v>15908</v>
      </c>
      <c r="E162">
        <v>7</v>
      </c>
      <c r="F162" t="s">
        <v>6</v>
      </c>
      <c r="G162" t="s">
        <v>2109</v>
      </c>
      <c r="H162" t="s">
        <v>2110</v>
      </c>
      <c r="I162">
        <v>2014</v>
      </c>
      <c r="J162" t="s">
        <v>6</v>
      </c>
      <c r="K162" t="s">
        <v>6</v>
      </c>
      <c r="L162" t="s">
        <v>6</v>
      </c>
    </row>
    <row r="163" spans="1:12" x14ac:dyDescent="0.35">
      <c r="A163" t="s">
        <v>15909</v>
      </c>
      <c r="B163" t="s">
        <v>15910</v>
      </c>
      <c r="C163" t="s">
        <v>15911</v>
      </c>
      <c r="D163" t="s">
        <v>15912</v>
      </c>
      <c r="E163">
        <v>6</v>
      </c>
      <c r="F163" t="s">
        <v>6</v>
      </c>
      <c r="G163" t="s">
        <v>6</v>
      </c>
      <c r="H163" t="s">
        <v>15913</v>
      </c>
      <c r="I163">
        <v>2014</v>
      </c>
      <c r="J163" t="s">
        <v>6</v>
      </c>
      <c r="K163" t="s">
        <v>15914</v>
      </c>
      <c r="L163" t="s">
        <v>6</v>
      </c>
    </row>
    <row r="164" spans="1:12" x14ac:dyDescent="0.35">
      <c r="A164" t="s">
        <v>15915</v>
      </c>
      <c r="B164" t="s">
        <v>15916</v>
      </c>
      <c r="C164" t="s">
        <v>6</v>
      </c>
      <c r="D164" t="s">
        <v>6</v>
      </c>
      <c r="E164">
        <v>6</v>
      </c>
      <c r="F164" t="s">
        <v>6</v>
      </c>
      <c r="G164" t="s">
        <v>6</v>
      </c>
      <c r="H164" t="s">
        <v>15917</v>
      </c>
      <c r="I164">
        <v>2014</v>
      </c>
      <c r="J164" t="s">
        <v>6</v>
      </c>
      <c r="K164" t="s">
        <v>15918</v>
      </c>
      <c r="L164" t="s">
        <v>6</v>
      </c>
    </row>
    <row r="165" spans="1:12" x14ac:dyDescent="0.35">
      <c r="A165" t="s">
        <v>384</v>
      </c>
      <c r="B165" t="s">
        <v>15919</v>
      </c>
      <c r="C165" t="s">
        <v>15920</v>
      </c>
      <c r="D165" t="s">
        <v>15921</v>
      </c>
      <c r="E165">
        <v>6</v>
      </c>
      <c r="F165" t="s">
        <v>6</v>
      </c>
      <c r="G165" t="s">
        <v>6</v>
      </c>
      <c r="H165" t="s">
        <v>389</v>
      </c>
      <c r="I165">
        <v>2014</v>
      </c>
      <c r="J165" t="s">
        <v>6</v>
      </c>
      <c r="K165" t="s">
        <v>15918</v>
      </c>
      <c r="L165" t="s">
        <v>6</v>
      </c>
    </row>
    <row r="166" spans="1:12" x14ac:dyDescent="0.35">
      <c r="A166" t="s">
        <v>15922</v>
      </c>
      <c r="B166" t="s">
        <v>15923</v>
      </c>
      <c r="C166" t="s">
        <v>15924</v>
      </c>
      <c r="D166" t="s">
        <v>15925</v>
      </c>
      <c r="E166">
        <v>6</v>
      </c>
      <c r="F166" t="s">
        <v>6</v>
      </c>
      <c r="G166" t="s">
        <v>6</v>
      </c>
      <c r="H166" t="s">
        <v>10770</v>
      </c>
      <c r="I166">
        <v>2014</v>
      </c>
      <c r="J166" t="s">
        <v>6</v>
      </c>
      <c r="K166" t="s">
        <v>15918</v>
      </c>
      <c r="L166" t="s">
        <v>6</v>
      </c>
    </row>
    <row r="167" spans="1:12" x14ac:dyDescent="0.35">
      <c r="A167" t="s">
        <v>10961</v>
      </c>
      <c r="B167" t="s">
        <v>13326</v>
      </c>
      <c r="C167" t="s">
        <v>15926</v>
      </c>
      <c r="D167" t="s">
        <v>15927</v>
      </c>
      <c r="E167">
        <v>6</v>
      </c>
      <c r="F167" t="s">
        <v>6</v>
      </c>
      <c r="G167" t="s">
        <v>6</v>
      </c>
      <c r="H167" t="s">
        <v>10965</v>
      </c>
      <c r="I167">
        <v>2014</v>
      </c>
      <c r="J167" t="s">
        <v>6</v>
      </c>
      <c r="K167" t="s">
        <v>15918</v>
      </c>
      <c r="L167" t="s">
        <v>6</v>
      </c>
    </row>
    <row r="168" spans="1:12" x14ac:dyDescent="0.35">
      <c r="A168" t="s">
        <v>3127</v>
      </c>
      <c r="B168" t="s">
        <v>15928</v>
      </c>
      <c r="C168" t="s">
        <v>15929</v>
      </c>
      <c r="D168" t="s">
        <v>15930</v>
      </c>
      <c r="E168">
        <v>6</v>
      </c>
      <c r="F168" t="s">
        <v>6</v>
      </c>
      <c r="G168" t="s">
        <v>6</v>
      </c>
      <c r="H168" t="s">
        <v>528</v>
      </c>
      <c r="I168">
        <v>2014</v>
      </c>
      <c r="J168" t="s">
        <v>6</v>
      </c>
      <c r="K168" t="s">
        <v>15918</v>
      </c>
      <c r="L168" t="s">
        <v>6</v>
      </c>
    </row>
    <row r="169" spans="1:12" x14ac:dyDescent="0.35">
      <c r="A169" t="s">
        <v>3173</v>
      </c>
      <c r="B169" t="s">
        <v>15931</v>
      </c>
      <c r="C169" t="s">
        <v>15932</v>
      </c>
      <c r="D169" t="s">
        <v>15933</v>
      </c>
      <c r="E169">
        <v>6</v>
      </c>
      <c r="F169" t="s">
        <v>6</v>
      </c>
      <c r="G169" t="s">
        <v>6</v>
      </c>
      <c r="H169" t="s">
        <v>3177</v>
      </c>
      <c r="I169">
        <v>2014</v>
      </c>
      <c r="J169" t="s">
        <v>6</v>
      </c>
      <c r="K169" t="s">
        <v>15918</v>
      </c>
      <c r="L169" t="s">
        <v>6</v>
      </c>
    </row>
    <row r="170" spans="1:12" x14ac:dyDescent="0.35">
      <c r="A170" t="s">
        <v>10809</v>
      </c>
      <c r="B170" t="s">
        <v>15934</v>
      </c>
      <c r="C170" t="s">
        <v>15935</v>
      </c>
      <c r="D170" t="s">
        <v>15936</v>
      </c>
      <c r="E170">
        <v>6</v>
      </c>
      <c r="F170" t="s">
        <v>6</v>
      </c>
      <c r="G170" t="s">
        <v>6</v>
      </c>
      <c r="H170" t="s">
        <v>10813</v>
      </c>
      <c r="I170">
        <v>2014</v>
      </c>
      <c r="J170" t="s">
        <v>6</v>
      </c>
      <c r="K170" t="s">
        <v>15918</v>
      </c>
      <c r="L170" t="s">
        <v>6</v>
      </c>
    </row>
    <row r="171" spans="1:12" x14ac:dyDescent="0.35">
      <c r="A171" t="s">
        <v>2659</v>
      </c>
      <c r="B171" t="s">
        <v>15937</v>
      </c>
      <c r="C171" t="s">
        <v>15938</v>
      </c>
      <c r="D171" t="s">
        <v>15939</v>
      </c>
      <c r="E171">
        <v>6</v>
      </c>
      <c r="F171" t="s">
        <v>6</v>
      </c>
      <c r="G171" t="s">
        <v>6</v>
      </c>
      <c r="H171" t="s">
        <v>2663</v>
      </c>
      <c r="I171">
        <v>2014</v>
      </c>
      <c r="J171" t="s">
        <v>6</v>
      </c>
      <c r="K171" t="s">
        <v>15918</v>
      </c>
      <c r="L171" t="s">
        <v>6</v>
      </c>
    </row>
    <row r="172" spans="1:12" x14ac:dyDescent="0.35">
      <c r="A172" t="s">
        <v>15940</v>
      </c>
      <c r="B172" t="s">
        <v>15941</v>
      </c>
      <c r="C172" t="s">
        <v>15942</v>
      </c>
      <c r="D172" t="s">
        <v>15943</v>
      </c>
      <c r="E172">
        <v>6</v>
      </c>
      <c r="F172" t="s">
        <v>6</v>
      </c>
      <c r="G172" t="s">
        <v>6</v>
      </c>
      <c r="H172" t="s">
        <v>188</v>
      </c>
      <c r="I172">
        <v>2014</v>
      </c>
      <c r="J172" t="s">
        <v>6</v>
      </c>
      <c r="K172" t="s">
        <v>15944</v>
      </c>
      <c r="L172" t="s">
        <v>6</v>
      </c>
    </row>
    <row r="173" spans="1:12" x14ac:dyDescent="0.35">
      <c r="A173" t="s">
        <v>15757</v>
      </c>
      <c r="B173" t="s">
        <v>15945</v>
      </c>
      <c r="C173" t="s">
        <v>6</v>
      </c>
      <c r="D173" t="s">
        <v>6</v>
      </c>
      <c r="E173">
        <v>6</v>
      </c>
      <c r="F173" t="s">
        <v>6</v>
      </c>
      <c r="G173" t="s">
        <v>6</v>
      </c>
      <c r="H173" t="s">
        <v>382</v>
      </c>
      <c r="I173">
        <v>2014</v>
      </c>
      <c r="J173" t="s">
        <v>6</v>
      </c>
      <c r="K173" t="s">
        <v>15946</v>
      </c>
      <c r="L173" t="s">
        <v>6</v>
      </c>
    </row>
    <row r="174" spans="1:12" x14ac:dyDescent="0.35">
      <c r="A174" t="s">
        <v>15915</v>
      </c>
      <c r="B174" t="s">
        <v>15947</v>
      </c>
      <c r="C174" t="s">
        <v>6</v>
      </c>
      <c r="D174" t="s">
        <v>6</v>
      </c>
      <c r="E174">
        <v>6</v>
      </c>
      <c r="F174" t="s">
        <v>6</v>
      </c>
      <c r="G174" t="s">
        <v>6</v>
      </c>
      <c r="H174" t="s">
        <v>11894</v>
      </c>
      <c r="I174">
        <v>2014</v>
      </c>
      <c r="J174" t="s">
        <v>6</v>
      </c>
      <c r="K174" t="s">
        <v>15948</v>
      </c>
      <c r="L174" t="s">
        <v>6</v>
      </c>
    </row>
    <row r="175" spans="1:12" x14ac:dyDescent="0.35">
      <c r="A175" t="s">
        <v>2419</v>
      </c>
      <c r="B175" t="s">
        <v>15949</v>
      </c>
      <c r="C175" t="s">
        <v>15950</v>
      </c>
      <c r="D175" t="s">
        <v>15951</v>
      </c>
      <c r="E175">
        <v>6</v>
      </c>
      <c r="F175" t="s">
        <v>6</v>
      </c>
      <c r="G175" t="s">
        <v>6</v>
      </c>
      <c r="H175" t="s">
        <v>6260</v>
      </c>
      <c r="I175">
        <v>2014</v>
      </c>
      <c r="J175" t="s">
        <v>6</v>
      </c>
      <c r="K175" t="s">
        <v>15952</v>
      </c>
      <c r="L175" t="s">
        <v>6</v>
      </c>
    </row>
    <row r="176" spans="1:12" x14ac:dyDescent="0.35">
      <c r="A176" t="s">
        <v>15953</v>
      </c>
      <c r="B176" t="s">
        <v>15954</v>
      </c>
      <c r="C176" t="s">
        <v>15955</v>
      </c>
      <c r="D176" t="s">
        <v>15956</v>
      </c>
      <c r="E176">
        <v>6</v>
      </c>
      <c r="F176" t="s">
        <v>6</v>
      </c>
      <c r="G176" t="s">
        <v>6</v>
      </c>
      <c r="H176" t="s">
        <v>188</v>
      </c>
      <c r="I176">
        <v>2014</v>
      </c>
      <c r="J176" t="s">
        <v>6</v>
      </c>
      <c r="K176" t="s">
        <v>15957</v>
      </c>
      <c r="L176" t="s">
        <v>6</v>
      </c>
    </row>
    <row r="177" spans="1:12" x14ac:dyDescent="0.35">
      <c r="A177" t="s">
        <v>15958</v>
      </c>
      <c r="B177" t="s">
        <v>15959</v>
      </c>
      <c r="C177" t="s">
        <v>15960</v>
      </c>
      <c r="D177" t="s">
        <v>15961</v>
      </c>
      <c r="E177">
        <v>6</v>
      </c>
      <c r="F177" t="s">
        <v>6</v>
      </c>
      <c r="G177" t="s">
        <v>6</v>
      </c>
      <c r="H177" t="s">
        <v>564</v>
      </c>
      <c r="I177">
        <v>2015</v>
      </c>
      <c r="J177" t="s">
        <v>6</v>
      </c>
      <c r="K177" t="s">
        <v>14234</v>
      </c>
      <c r="L177" t="s">
        <v>6</v>
      </c>
    </row>
    <row r="178" spans="1:12" x14ac:dyDescent="0.35">
      <c r="A178" t="s">
        <v>8287</v>
      </c>
      <c r="B178" t="s">
        <v>12653</v>
      </c>
      <c r="C178" t="s">
        <v>15962</v>
      </c>
      <c r="D178" t="s">
        <v>12654</v>
      </c>
      <c r="E178">
        <v>6</v>
      </c>
      <c r="F178" t="s">
        <v>6</v>
      </c>
      <c r="G178" t="s">
        <v>6</v>
      </c>
      <c r="H178" t="s">
        <v>8292</v>
      </c>
      <c r="I178">
        <v>2014</v>
      </c>
      <c r="J178" t="s">
        <v>6</v>
      </c>
      <c r="K178" t="s">
        <v>15963</v>
      </c>
      <c r="L178" t="s">
        <v>6</v>
      </c>
    </row>
    <row r="179" spans="1:12" x14ac:dyDescent="0.35">
      <c r="A179" t="s">
        <v>15964</v>
      </c>
      <c r="B179" t="s">
        <v>15965</v>
      </c>
      <c r="C179" t="s">
        <v>15966</v>
      </c>
      <c r="D179" t="s">
        <v>15967</v>
      </c>
      <c r="E179">
        <v>6</v>
      </c>
      <c r="F179" t="s">
        <v>6</v>
      </c>
      <c r="G179" t="s">
        <v>6</v>
      </c>
      <c r="H179" t="s">
        <v>7310</v>
      </c>
      <c r="I179">
        <v>2015</v>
      </c>
      <c r="J179" t="s">
        <v>6</v>
      </c>
      <c r="K179" t="s">
        <v>15968</v>
      </c>
      <c r="L179" t="s">
        <v>6</v>
      </c>
    </row>
    <row r="180" spans="1:12" x14ac:dyDescent="0.35">
      <c r="A180" t="s">
        <v>7907</v>
      </c>
      <c r="B180" t="s">
        <v>15969</v>
      </c>
      <c r="C180" t="s">
        <v>15970</v>
      </c>
      <c r="D180" t="s">
        <v>15971</v>
      </c>
      <c r="E180">
        <v>6</v>
      </c>
      <c r="F180" t="s">
        <v>6</v>
      </c>
      <c r="G180" t="s">
        <v>6</v>
      </c>
      <c r="H180" t="s">
        <v>4649</v>
      </c>
      <c r="I180">
        <v>2015</v>
      </c>
      <c r="J180" t="s">
        <v>6</v>
      </c>
      <c r="K180" t="s">
        <v>14641</v>
      </c>
      <c r="L180" t="s">
        <v>6</v>
      </c>
    </row>
    <row r="181" spans="1:12" x14ac:dyDescent="0.35">
      <c r="A181" t="s">
        <v>4309</v>
      </c>
      <c r="B181" t="s">
        <v>15972</v>
      </c>
      <c r="C181" t="s">
        <v>15973</v>
      </c>
      <c r="D181" t="s">
        <v>12332</v>
      </c>
      <c r="E181">
        <v>6</v>
      </c>
      <c r="F181" t="s">
        <v>6</v>
      </c>
      <c r="G181" t="s">
        <v>6</v>
      </c>
      <c r="H181" t="s">
        <v>4313</v>
      </c>
      <c r="I181">
        <v>2015</v>
      </c>
      <c r="J181" t="s">
        <v>6</v>
      </c>
      <c r="K181" t="s">
        <v>14641</v>
      </c>
      <c r="L181" t="s">
        <v>6</v>
      </c>
    </row>
    <row r="182" spans="1:12" x14ac:dyDescent="0.35">
      <c r="A182" t="s">
        <v>15974</v>
      </c>
      <c r="B182" t="s">
        <v>15975</v>
      </c>
      <c r="C182" t="s">
        <v>15976</v>
      </c>
      <c r="D182" t="s">
        <v>15977</v>
      </c>
      <c r="E182">
        <v>6</v>
      </c>
      <c r="F182" t="s">
        <v>6</v>
      </c>
      <c r="G182" t="s">
        <v>6</v>
      </c>
      <c r="H182" t="s">
        <v>3695</v>
      </c>
      <c r="I182">
        <v>2015</v>
      </c>
      <c r="J182" t="s">
        <v>6</v>
      </c>
      <c r="K182" t="s">
        <v>15978</v>
      </c>
      <c r="L182" t="s">
        <v>6</v>
      </c>
    </row>
    <row r="183" spans="1:12" x14ac:dyDescent="0.35">
      <c r="A183" t="s">
        <v>15979</v>
      </c>
      <c r="B183" t="s">
        <v>15980</v>
      </c>
      <c r="C183" t="s">
        <v>15981</v>
      </c>
      <c r="D183" t="s">
        <v>15982</v>
      </c>
      <c r="E183">
        <v>6</v>
      </c>
      <c r="F183" t="s">
        <v>6</v>
      </c>
      <c r="G183" t="s">
        <v>6</v>
      </c>
      <c r="H183" t="s">
        <v>188</v>
      </c>
      <c r="I183">
        <v>2015</v>
      </c>
      <c r="J183" t="s">
        <v>6</v>
      </c>
      <c r="K183" t="s">
        <v>15983</v>
      </c>
      <c r="L183" t="s">
        <v>6</v>
      </c>
    </row>
    <row r="184" spans="1:12" x14ac:dyDescent="0.35">
      <c r="A184" t="s">
        <v>15984</v>
      </c>
      <c r="B184" t="s">
        <v>15985</v>
      </c>
      <c r="C184" t="s">
        <v>15986</v>
      </c>
      <c r="D184" t="s">
        <v>15987</v>
      </c>
      <c r="E184">
        <v>6</v>
      </c>
      <c r="F184" t="s">
        <v>6</v>
      </c>
      <c r="G184" t="s">
        <v>6</v>
      </c>
      <c r="H184" t="s">
        <v>15988</v>
      </c>
      <c r="I184">
        <v>2015</v>
      </c>
      <c r="J184" t="s">
        <v>6</v>
      </c>
      <c r="K184" t="s">
        <v>15989</v>
      </c>
      <c r="L184" t="s">
        <v>6</v>
      </c>
    </row>
    <row r="185" spans="1:12" x14ac:dyDescent="0.35">
      <c r="A185" t="s">
        <v>15990</v>
      </c>
      <c r="B185" t="s">
        <v>15991</v>
      </c>
      <c r="C185" t="s">
        <v>15992</v>
      </c>
      <c r="D185" t="s">
        <v>15993</v>
      </c>
      <c r="E185">
        <v>6</v>
      </c>
      <c r="F185" t="s">
        <v>6</v>
      </c>
      <c r="G185" t="s">
        <v>6</v>
      </c>
      <c r="H185" t="s">
        <v>3695</v>
      </c>
      <c r="I185">
        <v>2015</v>
      </c>
      <c r="J185" t="s">
        <v>6</v>
      </c>
      <c r="K185" t="s">
        <v>15994</v>
      </c>
      <c r="L185" t="s">
        <v>6</v>
      </c>
    </row>
    <row r="186" spans="1:12" x14ac:dyDescent="0.35">
      <c r="A186" t="s">
        <v>15995</v>
      </c>
      <c r="B186" t="s">
        <v>15996</v>
      </c>
      <c r="C186" t="s">
        <v>15997</v>
      </c>
      <c r="D186" t="s">
        <v>15998</v>
      </c>
      <c r="E186">
        <v>7</v>
      </c>
      <c r="F186" t="s">
        <v>6</v>
      </c>
      <c r="G186" t="s">
        <v>15999</v>
      </c>
      <c r="H186" t="s">
        <v>16000</v>
      </c>
      <c r="I186">
        <v>2015</v>
      </c>
      <c r="J186" t="s">
        <v>6</v>
      </c>
      <c r="K186" t="s">
        <v>6</v>
      </c>
      <c r="L186" t="s">
        <v>6</v>
      </c>
    </row>
    <row r="187" spans="1:12" x14ac:dyDescent="0.35">
      <c r="A187" t="s">
        <v>16001</v>
      </c>
      <c r="B187" t="s">
        <v>16002</v>
      </c>
      <c r="C187" t="s">
        <v>16003</v>
      </c>
      <c r="D187" t="s">
        <v>16004</v>
      </c>
      <c r="E187">
        <v>6</v>
      </c>
      <c r="F187" t="s">
        <v>6</v>
      </c>
      <c r="G187" t="s">
        <v>6</v>
      </c>
      <c r="H187" t="s">
        <v>16005</v>
      </c>
      <c r="I187">
        <v>2015</v>
      </c>
      <c r="J187" t="s">
        <v>6</v>
      </c>
      <c r="K187" t="s">
        <v>16006</v>
      </c>
      <c r="L187" t="s">
        <v>6</v>
      </c>
    </row>
    <row r="188" spans="1:12" x14ac:dyDescent="0.35">
      <c r="A188" t="s">
        <v>4397</v>
      </c>
      <c r="B188" t="s">
        <v>12149</v>
      </c>
      <c r="C188" t="s">
        <v>16007</v>
      </c>
      <c r="D188" t="s">
        <v>16008</v>
      </c>
      <c r="E188">
        <v>6</v>
      </c>
      <c r="F188" t="s">
        <v>6</v>
      </c>
      <c r="G188" t="s">
        <v>6</v>
      </c>
      <c r="H188" t="s">
        <v>4402</v>
      </c>
      <c r="I188">
        <v>2015</v>
      </c>
      <c r="J188" t="s">
        <v>6</v>
      </c>
      <c r="K188" t="s">
        <v>16009</v>
      </c>
      <c r="L188" t="s">
        <v>6</v>
      </c>
    </row>
    <row r="189" spans="1:12" x14ac:dyDescent="0.35">
      <c r="A189" t="s">
        <v>16010</v>
      </c>
      <c r="B189" t="s">
        <v>16011</v>
      </c>
      <c r="C189" t="s">
        <v>16012</v>
      </c>
      <c r="D189" t="s">
        <v>16013</v>
      </c>
      <c r="E189">
        <v>6</v>
      </c>
      <c r="F189" t="s">
        <v>6</v>
      </c>
      <c r="G189" t="s">
        <v>6</v>
      </c>
      <c r="H189" t="s">
        <v>16014</v>
      </c>
      <c r="I189">
        <v>2015</v>
      </c>
      <c r="J189" t="s">
        <v>6</v>
      </c>
      <c r="K189" t="s">
        <v>16015</v>
      </c>
      <c r="L189" t="s">
        <v>6</v>
      </c>
    </row>
    <row r="190" spans="1:12" x14ac:dyDescent="0.35">
      <c r="A190" t="s">
        <v>16016</v>
      </c>
      <c r="B190" t="s">
        <v>16017</v>
      </c>
      <c r="C190" t="s">
        <v>16018</v>
      </c>
      <c r="D190" t="s">
        <v>16019</v>
      </c>
      <c r="E190">
        <v>6</v>
      </c>
      <c r="F190" t="s">
        <v>6</v>
      </c>
      <c r="G190" t="s">
        <v>6</v>
      </c>
      <c r="H190" t="s">
        <v>16020</v>
      </c>
      <c r="I190">
        <v>2015</v>
      </c>
      <c r="J190" t="s">
        <v>6</v>
      </c>
      <c r="K190" t="s">
        <v>16015</v>
      </c>
      <c r="L190" t="s">
        <v>6</v>
      </c>
    </row>
    <row r="191" spans="1:12" x14ac:dyDescent="0.35">
      <c r="A191" t="s">
        <v>9224</v>
      </c>
      <c r="B191" t="s">
        <v>16021</v>
      </c>
      <c r="C191" t="s">
        <v>16022</v>
      </c>
      <c r="D191" t="s">
        <v>16023</v>
      </c>
      <c r="E191">
        <v>6</v>
      </c>
      <c r="F191" t="s">
        <v>6</v>
      </c>
      <c r="G191" t="s">
        <v>6</v>
      </c>
      <c r="H191" t="s">
        <v>188</v>
      </c>
      <c r="I191">
        <v>2015</v>
      </c>
      <c r="J191" t="s">
        <v>6</v>
      </c>
      <c r="K191" t="s">
        <v>16024</v>
      </c>
      <c r="L191" t="s">
        <v>6</v>
      </c>
    </row>
    <row r="192" spans="1:12" x14ac:dyDescent="0.35">
      <c r="A192" t="s">
        <v>15915</v>
      </c>
      <c r="B192" t="s">
        <v>16025</v>
      </c>
      <c r="C192" t="s">
        <v>6</v>
      </c>
      <c r="D192" t="s">
        <v>6</v>
      </c>
      <c r="E192">
        <v>6</v>
      </c>
      <c r="F192" t="s">
        <v>6</v>
      </c>
      <c r="G192" t="s">
        <v>6</v>
      </c>
      <c r="H192" t="s">
        <v>16026</v>
      </c>
      <c r="I192">
        <v>2015</v>
      </c>
      <c r="J192" t="s">
        <v>6</v>
      </c>
      <c r="K192" t="s">
        <v>16027</v>
      </c>
      <c r="L192" t="s">
        <v>6</v>
      </c>
    </row>
    <row r="193" spans="1:12" x14ac:dyDescent="0.35">
      <c r="A193" t="s">
        <v>16028</v>
      </c>
      <c r="B193" t="s">
        <v>16029</v>
      </c>
      <c r="C193" t="s">
        <v>16030</v>
      </c>
      <c r="D193" t="s">
        <v>16031</v>
      </c>
      <c r="E193">
        <v>6</v>
      </c>
      <c r="F193" t="s">
        <v>6</v>
      </c>
      <c r="G193" t="s">
        <v>6</v>
      </c>
      <c r="H193" t="s">
        <v>188</v>
      </c>
      <c r="I193">
        <v>2015</v>
      </c>
      <c r="J193" t="s">
        <v>6</v>
      </c>
      <c r="K193" t="s">
        <v>16032</v>
      </c>
      <c r="L193" t="s">
        <v>6</v>
      </c>
    </row>
    <row r="194" spans="1:12" x14ac:dyDescent="0.35">
      <c r="A194" t="s">
        <v>16033</v>
      </c>
      <c r="B194" t="s">
        <v>16034</v>
      </c>
      <c r="C194" t="s">
        <v>16035</v>
      </c>
      <c r="D194" t="s">
        <v>16036</v>
      </c>
      <c r="E194">
        <v>7</v>
      </c>
      <c r="F194" t="s">
        <v>6</v>
      </c>
      <c r="G194" t="s">
        <v>1398</v>
      </c>
      <c r="H194" t="s">
        <v>3251</v>
      </c>
      <c r="I194">
        <v>2016</v>
      </c>
      <c r="J194" t="s">
        <v>6</v>
      </c>
      <c r="K194" t="s">
        <v>6</v>
      </c>
      <c r="L194" t="s">
        <v>6</v>
      </c>
    </row>
    <row r="195" spans="1:12" x14ac:dyDescent="0.35">
      <c r="A195" t="s">
        <v>16037</v>
      </c>
      <c r="B195" t="s">
        <v>16038</v>
      </c>
      <c r="C195" t="s">
        <v>16039</v>
      </c>
      <c r="D195" t="s">
        <v>16040</v>
      </c>
      <c r="E195">
        <v>6</v>
      </c>
      <c r="F195" t="s">
        <v>6</v>
      </c>
      <c r="G195" t="s">
        <v>6</v>
      </c>
      <c r="H195" t="s">
        <v>16041</v>
      </c>
      <c r="I195">
        <v>2015</v>
      </c>
      <c r="J195" t="s">
        <v>6</v>
      </c>
      <c r="K195" t="s">
        <v>16042</v>
      </c>
      <c r="L195" t="s">
        <v>6</v>
      </c>
    </row>
    <row r="196" spans="1:12" x14ac:dyDescent="0.35">
      <c r="A196" t="s">
        <v>16043</v>
      </c>
      <c r="B196" t="s">
        <v>16044</v>
      </c>
      <c r="C196" t="s">
        <v>16045</v>
      </c>
      <c r="D196" t="s">
        <v>16046</v>
      </c>
      <c r="E196">
        <v>6</v>
      </c>
      <c r="F196" t="s">
        <v>6</v>
      </c>
      <c r="G196" t="s">
        <v>6</v>
      </c>
      <c r="H196" t="s">
        <v>6260</v>
      </c>
      <c r="I196">
        <v>2015</v>
      </c>
      <c r="J196" t="s">
        <v>6</v>
      </c>
      <c r="K196" t="s">
        <v>16047</v>
      </c>
      <c r="L196" t="s">
        <v>6</v>
      </c>
    </row>
    <row r="197" spans="1:12" x14ac:dyDescent="0.35">
      <c r="A197" t="s">
        <v>16048</v>
      </c>
      <c r="B197" t="s">
        <v>16049</v>
      </c>
      <c r="C197" t="s">
        <v>16050</v>
      </c>
      <c r="D197" t="s">
        <v>16051</v>
      </c>
      <c r="E197">
        <v>6</v>
      </c>
      <c r="F197" t="s">
        <v>6</v>
      </c>
      <c r="G197" t="s">
        <v>6</v>
      </c>
      <c r="H197" t="s">
        <v>188</v>
      </c>
      <c r="I197">
        <v>2015</v>
      </c>
      <c r="J197" t="s">
        <v>6</v>
      </c>
      <c r="K197" t="s">
        <v>16052</v>
      </c>
      <c r="L197" t="s">
        <v>6</v>
      </c>
    </row>
    <row r="198" spans="1:12" x14ac:dyDescent="0.35">
      <c r="A198" t="s">
        <v>16053</v>
      </c>
      <c r="B198" t="s">
        <v>16054</v>
      </c>
      <c r="C198" t="s">
        <v>16055</v>
      </c>
      <c r="D198" t="s">
        <v>16056</v>
      </c>
      <c r="E198">
        <v>6</v>
      </c>
      <c r="F198" t="s">
        <v>6</v>
      </c>
      <c r="G198" t="s">
        <v>6</v>
      </c>
      <c r="H198" t="s">
        <v>16057</v>
      </c>
      <c r="I198">
        <v>2015</v>
      </c>
      <c r="J198" t="s">
        <v>6</v>
      </c>
      <c r="K198" t="s">
        <v>16058</v>
      </c>
      <c r="L198" t="s">
        <v>6</v>
      </c>
    </row>
    <row r="199" spans="1:12" x14ac:dyDescent="0.35">
      <c r="A199" t="s">
        <v>12370</v>
      </c>
      <c r="B199" t="s">
        <v>16059</v>
      </c>
      <c r="C199" t="s">
        <v>16060</v>
      </c>
      <c r="D199" t="s">
        <v>16061</v>
      </c>
      <c r="E199">
        <v>6</v>
      </c>
      <c r="F199" t="s">
        <v>6</v>
      </c>
      <c r="G199" t="s">
        <v>6</v>
      </c>
      <c r="H199" t="s">
        <v>16062</v>
      </c>
      <c r="I199">
        <v>2015</v>
      </c>
      <c r="J199" t="s">
        <v>6</v>
      </c>
      <c r="K199" t="s">
        <v>16063</v>
      </c>
      <c r="L199" t="s">
        <v>6</v>
      </c>
    </row>
    <row r="200" spans="1:12" x14ac:dyDescent="0.35">
      <c r="A200" t="s">
        <v>16064</v>
      </c>
      <c r="B200" t="s">
        <v>16065</v>
      </c>
      <c r="C200" t="s">
        <v>16066</v>
      </c>
      <c r="D200" t="s">
        <v>16067</v>
      </c>
      <c r="E200">
        <v>6</v>
      </c>
      <c r="F200" t="s">
        <v>6</v>
      </c>
      <c r="G200" t="s">
        <v>6</v>
      </c>
      <c r="H200" t="s">
        <v>3695</v>
      </c>
      <c r="I200">
        <v>2016</v>
      </c>
      <c r="J200" t="s">
        <v>6</v>
      </c>
      <c r="K200" t="s">
        <v>16068</v>
      </c>
      <c r="L200" t="s">
        <v>6</v>
      </c>
    </row>
    <row r="201" spans="1:12" x14ac:dyDescent="0.35">
      <c r="A201" t="s">
        <v>6047</v>
      </c>
      <c r="B201" t="s">
        <v>16069</v>
      </c>
      <c r="C201" t="s">
        <v>16070</v>
      </c>
      <c r="D201" t="s">
        <v>16071</v>
      </c>
      <c r="E201">
        <v>7</v>
      </c>
      <c r="F201" t="s">
        <v>6</v>
      </c>
      <c r="G201" t="s">
        <v>1398</v>
      </c>
      <c r="H201" t="s">
        <v>6051</v>
      </c>
      <c r="I201">
        <v>2017</v>
      </c>
      <c r="J201" t="s">
        <v>6</v>
      </c>
      <c r="K201" t="s">
        <v>6</v>
      </c>
      <c r="L201" t="s">
        <v>6</v>
      </c>
    </row>
    <row r="202" spans="1:12" x14ac:dyDescent="0.35">
      <c r="A202" t="s">
        <v>16072</v>
      </c>
      <c r="B202" t="s">
        <v>11948</v>
      </c>
      <c r="C202" t="s">
        <v>16073</v>
      </c>
      <c r="D202" t="s">
        <v>16074</v>
      </c>
      <c r="E202">
        <v>6</v>
      </c>
      <c r="F202" t="s">
        <v>6</v>
      </c>
      <c r="G202" t="s">
        <v>6</v>
      </c>
      <c r="H202" t="s">
        <v>5288</v>
      </c>
      <c r="I202">
        <v>2016</v>
      </c>
      <c r="J202" t="s">
        <v>6</v>
      </c>
      <c r="K202" t="s">
        <v>16075</v>
      </c>
      <c r="L202" t="s">
        <v>6</v>
      </c>
    </row>
    <row r="203" spans="1:12" x14ac:dyDescent="0.35">
      <c r="A203" t="s">
        <v>8736</v>
      </c>
      <c r="B203" t="s">
        <v>16076</v>
      </c>
      <c r="C203" t="s">
        <v>16077</v>
      </c>
      <c r="D203" t="s">
        <v>16078</v>
      </c>
      <c r="E203">
        <v>6</v>
      </c>
      <c r="F203" t="s">
        <v>6</v>
      </c>
      <c r="G203" t="s">
        <v>6</v>
      </c>
      <c r="H203" t="s">
        <v>8740</v>
      </c>
      <c r="I203">
        <v>2016</v>
      </c>
      <c r="J203" t="s">
        <v>6</v>
      </c>
      <c r="K203" t="s">
        <v>16079</v>
      </c>
      <c r="L203" t="s">
        <v>6</v>
      </c>
    </row>
    <row r="204" spans="1:12" x14ac:dyDescent="0.35">
      <c r="A204" t="s">
        <v>6301</v>
      </c>
      <c r="B204" t="s">
        <v>16080</v>
      </c>
      <c r="C204" t="s">
        <v>16081</v>
      </c>
      <c r="D204" t="s">
        <v>16082</v>
      </c>
      <c r="E204">
        <v>6</v>
      </c>
      <c r="F204" t="s">
        <v>6</v>
      </c>
      <c r="G204" t="s">
        <v>6</v>
      </c>
      <c r="H204" t="s">
        <v>6306</v>
      </c>
      <c r="I204">
        <v>2016</v>
      </c>
      <c r="J204" t="s">
        <v>6</v>
      </c>
      <c r="K204" t="s">
        <v>16079</v>
      </c>
      <c r="L204" t="s">
        <v>6</v>
      </c>
    </row>
    <row r="205" spans="1:12" x14ac:dyDescent="0.35">
      <c r="A205" t="s">
        <v>16083</v>
      </c>
      <c r="B205" t="s">
        <v>16084</v>
      </c>
      <c r="C205" t="s">
        <v>16085</v>
      </c>
      <c r="D205" t="s">
        <v>16086</v>
      </c>
      <c r="E205">
        <v>6</v>
      </c>
      <c r="F205" t="s">
        <v>6</v>
      </c>
      <c r="G205" t="s">
        <v>6</v>
      </c>
      <c r="H205" t="s">
        <v>16087</v>
      </c>
      <c r="I205">
        <v>2016</v>
      </c>
      <c r="J205" t="s">
        <v>6</v>
      </c>
      <c r="K205" t="s">
        <v>16088</v>
      </c>
      <c r="L205" t="s">
        <v>6</v>
      </c>
    </row>
    <row r="206" spans="1:12" x14ac:dyDescent="0.35">
      <c r="A206" t="s">
        <v>16089</v>
      </c>
      <c r="B206" t="s">
        <v>16090</v>
      </c>
      <c r="C206" t="s">
        <v>16091</v>
      </c>
      <c r="D206" t="s">
        <v>16092</v>
      </c>
      <c r="E206">
        <v>7</v>
      </c>
      <c r="F206" t="s">
        <v>6</v>
      </c>
      <c r="G206" t="s">
        <v>542</v>
      </c>
      <c r="H206" t="s">
        <v>16093</v>
      </c>
      <c r="I206">
        <v>2016</v>
      </c>
      <c r="J206" t="s">
        <v>6</v>
      </c>
      <c r="K206" t="s">
        <v>6</v>
      </c>
      <c r="L206" t="s">
        <v>6</v>
      </c>
    </row>
    <row r="207" spans="1:12" x14ac:dyDescent="0.35">
      <c r="A207" t="s">
        <v>16094</v>
      </c>
      <c r="B207" t="s">
        <v>16095</v>
      </c>
      <c r="C207" t="s">
        <v>16096</v>
      </c>
      <c r="D207" t="s">
        <v>16097</v>
      </c>
      <c r="E207">
        <v>6</v>
      </c>
      <c r="F207" t="s">
        <v>6</v>
      </c>
      <c r="G207" t="s">
        <v>6</v>
      </c>
      <c r="H207" t="s">
        <v>7221</v>
      </c>
      <c r="I207">
        <v>2016</v>
      </c>
      <c r="J207" t="s">
        <v>6</v>
      </c>
      <c r="K207" t="s">
        <v>16098</v>
      </c>
      <c r="L207" t="s">
        <v>6</v>
      </c>
    </row>
    <row r="208" spans="1:12" x14ac:dyDescent="0.35">
      <c r="A208" t="s">
        <v>16099</v>
      </c>
      <c r="B208" t="s">
        <v>16100</v>
      </c>
      <c r="C208" t="s">
        <v>16101</v>
      </c>
      <c r="D208" t="s">
        <v>16102</v>
      </c>
      <c r="E208">
        <v>7</v>
      </c>
      <c r="F208" t="s">
        <v>6</v>
      </c>
      <c r="G208" t="s">
        <v>411</v>
      </c>
      <c r="H208" t="s">
        <v>16103</v>
      </c>
      <c r="I208">
        <v>2016</v>
      </c>
      <c r="J208" t="s">
        <v>6</v>
      </c>
      <c r="K208" t="s">
        <v>6</v>
      </c>
      <c r="L208" t="s">
        <v>6</v>
      </c>
    </row>
    <row r="209" spans="1:12" x14ac:dyDescent="0.35">
      <c r="A209" t="s">
        <v>16104</v>
      </c>
      <c r="B209" t="s">
        <v>16105</v>
      </c>
      <c r="C209" t="s">
        <v>16106</v>
      </c>
      <c r="D209" t="s">
        <v>16107</v>
      </c>
      <c r="E209">
        <v>7</v>
      </c>
      <c r="F209" t="s">
        <v>6</v>
      </c>
      <c r="G209" t="s">
        <v>411</v>
      </c>
      <c r="H209" t="s">
        <v>16108</v>
      </c>
      <c r="I209">
        <v>2016</v>
      </c>
      <c r="J209" t="s">
        <v>6</v>
      </c>
      <c r="K209" t="s">
        <v>6</v>
      </c>
      <c r="L209" t="s">
        <v>6</v>
      </c>
    </row>
    <row r="210" spans="1:12" x14ac:dyDescent="0.35">
      <c r="A210" t="s">
        <v>12342</v>
      </c>
      <c r="B210" t="s">
        <v>12343</v>
      </c>
      <c r="C210" t="s">
        <v>16109</v>
      </c>
      <c r="D210" t="s">
        <v>16110</v>
      </c>
      <c r="E210">
        <v>6</v>
      </c>
      <c r="F210" t="s">
        <v>6</v>
      </c>
      <c r="G210" t="s">
        <v>6</v>
      </c>
      <c r="H210" t="s">
        <v>2488</v>
      </c>
      <c r="I210">
        <v>2016</v>
      </c>
      <c r="J210" t="s">
        <v>6</v>
      </c>
      <c r="K210" t="s">
        <v>16111</v>
      </c>
      <c r="L210" t="s">
        <v>6</v>
      </c>
    </row>
    <row r="211" spans="1:12" x14ac:dyDescent="0.35">
      <c r="A211" t="s">
        <v>1855</v>
      </c>
      <c r="B211" t="s">
        <v>12186</v>
      </c>
      <c r="C211" t="s">
        <v>16112</v>
      </c>
      <c r="D211" t="s">
        <v>12187</v>
      </c>
      <c r="E211">
        <v>6</v>
      </c>
      <c r="F211" t="s">
        <v>6</v>
      </c>
      <c r="G211" t="s">
        <v>6</v>
      </c>
      <c r="H211" t="s">
        <v>2182</v>
      </c>
      <c r="I211">
        <v>2016</v>
      </c>
      <c r="J211" t="s">
        <v>6</v>
      </c>
      <c r="K211" t="s">
        <v>16113</v>
      </c>
      <c r="L211" t="s">
        <v>6</v>
      </c>
    </row>
    <row r="212" spans="1:12" x14ac:dyDescent="0.35">
      <c r="A212" t="s">
        <v>16114</v>
      </c>
      <c r="B212" t="s">
        <v>16115</v>
      </c>
      <c r="C212" t="s">
        <v>16116</v>
      </c>
      <c r="D212" t="s">
        <v>16117</v>
      </c>
      <c r="E212">
        <v>6</v>
      </c>
      <c r="F212" t="s">
        <v>6</v>
      </c>
      <c r="G212" t="s">
        <v>6</v>
      </c>
      <c r="H212" t="s">
        <v>188</v>
      </c>
      <c r="I212">
        <v>2016</v>
      </c>
      <c r="J212" t="s">
        <v>6</v>
      </c>
      <c r="K212" t="s">
        <v>16118</v>
      </c>
      <c r="L212" t="s">
        <v>6</v>
      </c>
    </row>
    <row r="213" spans="1:12" x14ac:dyDescent="0.35">
      <c r="A213" t="s">
        <v>16119</v>
      </c>
      <c r="B213" t="s">
        <v>16120</v>
      </c>
      <c r="C213" t="s">
        <v>16121</v>
      </c>
      <c r="D213" t="s">
        <v>16122</v>
      </c>
      <c r="E213">
        <v>6</v>
      </c>
      <c r="F213" t="s">
        <v>6</v>
      </c>
      <c r="G213" t="s">
        <v>6</v>
      </c>
      <c r="H213" t="s">
        <v>16123</v>
      </c>
      <c r="I213">
        <v>2016</v>
      </c>
      <c r="J213" t="s">
        <v>6</v>
      </c>
      <c r="K213" t="s">
        <v>16124</v>
      </c>
      <c r="L213" t="s">
        <v>6</v>
      </c>
    </row>
    <row r="214" spans="1:12" x14ac:dyDescent="0.35">
      <c r="A214" t="s">
        <v>11520</v>
      </c>
      <c r="B214" t="s">
        <v>16125</v>
      </c>
      <c r="C214" t="s">
        <v>16126</v>
      </c>
      <c r="D214" t="s">
        <v>16127</v>
      </c>
      <c r="E214">
        <v>6</v>
      </c>
      <c r="F214" t="s">
        <v>6</v>
      </c>
      <c r="G214" t="s">
        <v>6</v>
      </c>
      <c r="H214" t="s">
        <v>11525</v>
      </c>
      <c r="I214">
        <v>2016</v>
      </c>
      <c r="J214" t="s">
        <v>6</v>
      </c>
      <c r="K214" t="s">
        <v>16128</v>
      </c>
      <c r="L214" t="s">
        <v>6</v>
      </c>
    </row>
    <row r="215" spans="1:12" x14ac:dyDescent="0.35">
      <c r="A215" t="s">
        <v>16129</v>
      </c>
      <c r="B215" t="s">
        <v>16130</v>
      </c>
      <c r="C215" t="s">
        <v>16131</v>
      </c>
      <c r="D215" t="s">
        <v>16132</v>
      </c>
      <c r="E215">
        <v>6</v>
      </c>
      <c r="F215" t="s">
        <v>6</v>
      </c>
      <c r="G215" t="s">
        <v>6</v>
      </c>
      <c r="H215" t="s">
        <v>2182</v>
      </c>
      <c r="I215">
        <v>2016</v>
      </c>
      <c r="J215" t="s">
        <v>6</v>
      </c>
      <c r="K215" t="s">
        <v>16133</v>
      </c>
      <c r="L215" t="s">
        <v>6</v>
      </c>
    </row>
    <row r="216" spans="1:12" x14ac:dyDescent="0.35">
      <c r="A216" t="s">
        <v>16134</v>
      </c>
      <c r="B216" t="s">
        <v>16135</v>
      </c>
      <c r="C216" t="s">
        <v>16136</v>
      </c>
      <c r="D216" t="s">
        <v>16137</v>
      </c>
      <c r="E216">
        <v>6</v>
      </c>
      <c r="F216" t="s">
        <v>6</v>
      </c>
      <c r="G216" t="s">
        <v>6</v>
      </c>
      <c r="H216" t="s">
        <v>7790</v>
      </c>
      <c r="I216">
        <v>2015</v>
      </c>
      <c r="J216" t="s">
        <v>6</v>
      </c>
      <c r="K216" t="s">
        <v>16138</v>
      </c>
      <c r="L216" t="s">
        <v>6</v>
      </c>
    </row>
    <row r="217" spans="1:12" x14ac:dyDescent="0.35">
      <c r="A217" t="s">
        <v>16139</v>
      </c>
      <c r="B217" t="s">
        <v>16140</v>
      </c>
      <c r="C217" t="s">
        <v>16141</v>
      </c>
      <c r="D217" t="s">
        <v>16142</v>
      </c>
      <c r="E217">
        <v>6</v>
      </c>
      <c r="F217" t="s">
        <v>6</v>
      </c>
      <c r="G217" t="s">
        <v>6</v>
      </c>
      <c r="H217" t="s">
        <v>16143</v>
      </c>
      <c r="I217">
        <v>2015</v>
      </c>
      <c r="J217" t="s">
        <v>6</v>
      </c>
      <c r="K217" t="s">
        <v>16138</v>
      </c>
      <c r="L217" t="s">
        <v>6</v>
      </c>
    </row>
    <row r="218" spans="1:12" x14ac:dyDescent="0.35">
      <c r="A218" t="s">
        <v>16144</v>
      </c>
      <c r="B218" t="s">
        <v>16145</v>
      </c>
      <c r="C218" t="s">
        <v>16146</v>
      </c>
      <c r="D218" t="s">
        <v>16147</v>
      </c>
      <c r="E218">
        <v>6</v>
      </c>
      <c r="F218" t="s">
        <v>6</v>
      </c>
      <c r="G218" t="s">
        <v>6</v>
      </c>
      <c r="H218" t="s">
        <v>1959</v>
      </c>
      <c r="I218">
        <v>2015</v>
      </c>
      <c r="J218" t="s">
        <v>6</v>
      </c>
      <c r="K218" t="s">
        <v>16138</v>
      </c>
      <c r="L218" t="s">
        <v>6</v>
      </c>
    </row>
    <row r="219" spans="1:12" x14ac:dyDescent="0.35">
      <c r="A219" t="s">
        <v>15259</v>
      </c>
      <c r="B219" t="s">
        <v>16148</v>
      </c>
      <c r="C219" t="s">
        <v>6</v>
      </c>
      <c r="D219" t="s">
        <v>6</v>
      </c>
      <c r="E219">
        <v>6</v>
      </c>
      <c r="F219" t="s">
        <v>6</v>
      </c>
      <c r="G219" t="s">
        <v>6</v>
      </c>
      <c r="H219" t="s">
        <v>15261</v>
      </c>
      <c r="I219">
        <v>2016</v>
      </c>
      <c r="J219" t="s">
        <v>6</v>
      </c>
      <c r="K219" t="s">
        <v>16149</v>
      </c>
      <c r="L219" t="s">
        <v>6</v>
      </c>
    </row>
    <row r="220" spans="1:12" x14ac:dyDescent="0.35">
      <c r="A220" t="s">
        <v>16150</v>
      </c>
      <c r="B220" t="s">
        <v>10387</v>
      </c>
      <c r="C220" t="s">
        <v>16151</v>
      </c>
      <c r="D220" t="s">
        <v>16152</v>
      </c>
      <c r="E220">
        <v>6</v>
      </c>
      <c r="F220" t="s">
        <v>6</v>
      </c>
      <c r="G220" t="s">
        <v>6</v>
      </c>
      <c r="H220" t="s">
        <v>382</v>
      </c>
      <c r="I220">
        <v>2016</v>
      </c>
      <c r="J220" t="s">
        <v>6</v>
      </c>
      <c r="K220" t="s">
        <v>16149</v>
      </c>
      <c r="L220" t="s">
        <v>6</v>
      </c>
    </row>
    <row r="221" spans="1:12" x14ac:dyDescent="0.35">
      <c r="A221" t="s">
        <v>8493</v>
      </c>
      <c r="B221" t="s">
        <v>16153</v>
      </c>
      <c r="C221" t="s">
        <v>16154</v>
      </c>
      <c r="D221" t="s">
        <v>16155</v>
      </c>
      <c r="E221">
        <v>6</v>
      </c>
      <c r="F221" t="s">
        <v>6</v>
      </c>
      <c r="G221" t="s">
        <v>6</v>
      </c>
      <c r="H221" t="s">
        <v>8497</v>
      </c>
      <c r="I221">
        <v>2016</v>
      </c>
      <c r="J221" t="s">
        <v>6</v>
      </c>
      <c r="K221" t="s">
        <v>16149</v>
      </c>
      <c r="L221" t="s">
        <v>6</v>
      </c>
    </row>
    <row r="222" spans="1:12" x14ac:dyDescent="0.35">
      <c r="A222" t="s">
        <v>16156</v>
      </c>
      <c r="B222" t="s">
        <v>16157</v>
      </c>
      <c r="C222" t="s">
        <v>16158</v>
      </c>
      <c r="D222" t="s">
        <v>16159</v>
      </c>
      <c r="E222">
        <v>6</v>
      </c>
      <c r="F222" t="s">
        <v>6</v>
      </c>
      <c r="G222" t="s">
        <v>6</v>
      </c>
      <c r="H222" t="s">
        <v>2719</v>
      </c>
      <c r="I222">
        <v>2016</v>
      </c>
      <c r="J222" t="s">
        <v>6</v>
      </c>
      <c r="K222" t="s">
        <v>16149</v>
      </c>
      <c r="L222" t="s">
        <v>6</v>
      </c>
    </row>
    <row r="223" spans="1:12" x14ac:dyDescent="0.35">
      <c r="A223" t="s">
        <v>16160</v>
      </c>
      <c r="B223" t="s">
        <v>16161</v>
      </c>
      <c r="C223" t="s">
        <v>16162</v>
      </c>
      <c r="D223" t="s">
        <v>16163</v>
      </c>
      <c r="E223">
        <v>6</v>
      </c>
      <c r="F223" t="s">
        <v>6</v>
      </c>
      <c r="G223" t="s">
        <v>6</v>
      </c>
      <c r="H223" t="s">
        <v>2182</v>
      </c>
      <c r="I223">
        <v>2016</v>
      </c>
      <c r="J223" t="s">
        <v>6</v>
      </c>
      <c r="K223" t="s">
        <v>16164</v>
      </c>
      <c r="L223" t="s">
        <v>6</v>
      </c>
    </row>
    <row r="224" spans="1:12" x14ac:dyDescent="0.35">
      <c r="A224" t="s">
        <v>9555</v>
      </c>
      <c r="B224" t="s">
        <v>16165</v>
      </c>
      <c r="C224" t="s">
        <v>16166</v>
      </c>
      <c r="D224" t="s">
        <v>11987</v>
      </c>
      <c r="E224">
        <v>7</v>
      </c>
      <c r="F224" t="s">
        <v>6</v>
      </c>
      <c r="G224" t="s">
        <v>1452</v>
      </c>
      <c r="H224" t="s">
        <v>9558</v>
      </c>
      <c r="I224">
        <v>2017</v>
      </c>
      <c r="J224" t="s">
        <v>6</v>
      </c>
      <c r="K224" t="s">
        <v>6</v>
      </c>
      <c r="L224" t="s">
        <v>6</v>
      </c>
    </row>
    <row r="225" spans="1:12" x14ac:dyDescent="0.35">
      <c r="A225" t="s">
        <v>10609</v>
      </c>
      <c r="B225" t="s">
        <v>16167</v>
      </c>
      <c r="C225" t="s">
        <v>16168</v>
      </c>
      <c r="D225" t="s">
        <v>16169</v>
      </c>
      <c r="E225">
        <v>6</v>
      </c>
      <c r="F225" t="s">
        <v>6</v>
      </c>
      <c r="G225" t="s">
        <v>6</v>
      </c>
      <c r="H225" t="s">
        <v>6260</v>
      </c>
      <c r="I225">
        <v>2016</v>
      </c>
      <c r="J225" t="s">
        <v>6</v>
      </c>
      <c r="K225" t="s">
        <v>16170</v>
      </c>
      <c r="L225" t="s">
        <v>6</v>
      </c>
    </row>
    <row r="226" spans="1:12" x14ac:dyDescent="0.35">
      <c r="A226" t="s">
        <v>16171</v>
      </c>
      <c r="B226" t="s">
        <v>16172</v>
      </c>
      <c r="C226" t="s">
        <v>16173</v>
      </c>
      <c r="D226" t="s">
        <v>16174</v>
      </c>
      <c r="E226">
        <v>6</v>
      </c>
      <c r="F226" t="s">
        <v>6</v>
      </c>
      <c r="G226" t="s">
        <v>6</v>
      </c>
      <c r="H226" t="s">
        <v>16175</v>
      </c>
      <c r="I226">
        <v>2016</v>
      </c>
      <c r="J226" t="s">
        <v>6</v>
      </c>
      <c r="K226" t="s">
        <v>16176</v>
      </c>
      <c r="L226" t="s">
        <v>6</v>
      </c>
    </row>
    <row r="227" spans="1:12" x14ac:dyDescent="0.35">
      <c r="A227" t="s">
        <v>16177</v>
      </c>
      <c r="B227" t="s">
        <v>16178</v>
      </c>
      <c r="C227" t="s">
        <v>16179</v>
      </c>
      <c r="D227" t="s">
        <v>16180</v>
      </c>
      <c r="E227">
        <v>6</v>
      </c>
      <c r="F227" t="s">
        <v>6</v>
      </c>
      <c r="G227" t="s">
        <v>6</v>
      </c>
      <c r="H227" t="s">
        <v>188</v>
      </c>
      <c r="I227">
        <v>2016</v>
      </c>
      <c r="J227" t="s">
        <v>6</v>
      </c>
      <c r="K227" t="s">
        <v>16181</v>
      </c>
      <c r="L227" t="s">
        <v>6</v>
      </c>
    </row>
    <row r="228" spans="1:12" x14ac:dyDescent="0.35">
      <c r="A228" t="s">
        <v>16182</v>
      </c>
      <c r="B228" t="s">
        <v>16183</v>
      </c>
      <c r="C228" t="s">
        <v>16184</v>
      </c>
      <c r="D228" t="s">
        <v>16185</v>
      </c>
      <c r="E228">
        <v>6</v>
      </c>
      <c r="F228" t="s">
        <v>6</v>
      </c>
      <c r="G228" t="s">
        <v>6</v>
      </c>
      <c r="H228" t="s">
        <v>15439</v>
      </c>
      <c r="I228">
        <v>2016</v>
      </c>
      <c r="J228" t="s">
        <v>6</v>
      </c>
      <c r="K228" t="s">
        <v>16186</v>
      </c>
      <c r="L228" t="s">
        <v>6</v>
      </c>
    </row>
    <row r="229" spans="1:12" x14ac:dyDescent="0.35">
      <c r="A229" t="s">
        <v>16187</v>
      </c>
      <c r="B229" t="s">
        <v>16188</v>
      </c>
      <c r="C229" t="s">
        <v>16189</v>
      </c>
      <c r="D229" t="s">
        <v>16190</v>
      </c>
      <c r="E229">
        <v>6</v>
      </c>
      <c r="F229" t="s">
        <v>6</v>
      </c>
      <c r="G229" t="s">
        <v>6</v>
      </c>
      <c r="H229" t="s">
        <v>4985</v>
      </c>
      <c r="I229">
        <v>2016</v>
      </c>
      <c r="J229" t="s">
        <v>6</v>
      </c>
      <c r="K229" t="s">
        <v>16191</v>
      </c>
      <c r="L229" t="s">
        <v>6</v>
      </c>
    </row>
    <row r="230" spans="1:12" x14ac:dyDescent="0.35">
      <c r="A230" t="s">
        <v>11527</v>
      </c>
      <c r="B230" t="s">
        <v>16192</v>
      </c>
      <c r="C230" t="s">
        <v>16193</v>
      </c>
      <c r="D230" t="s">
        <v>16194</v>
      </c>
      <c r="E230">
        <v>6</v>
      </c>
      <c r="F230" t="s">
        <v>6</v>
      </c>
      <c r="G230" t="s">
        <v>6</v>
      </c>
      <c r="H230" t="s">
        <v>2838</v>
      </c>
      <c r="I230">
        <v>2016</v>
      </c>
      <c r="J230" t="s">
        <v>6</v>
      </c>
      <c r="K230" t="s">
        <v>16195</v>
      </c>
      <c r="L230" t="s">
        <v>6</v>
      </c>
    </row>
    <row r="231" spans="1:12" x14ac:dyDescent="0.35">
      <c r="A231" t="s">
        <v>2623</v>
      </c>
      <c r="B231" t="s">
        <v>16196</v>
      </c>
      <c r="C231" t="s">
        <v>16197</v>
      </c>
      <c r="D231" t="s">
        <v>16198</v>
      </c>
      <c r="E231">
        <v>6</v>
      </c>
      <c r="F231" t="s">
        <v>6</v>
      </c>
      <c r="G231" t="s">
        <v>6</v>
      </c>
      <c r="H231" t="s">
        <v>382</v>
      </c>
      <c r="I231">
        <v>2016</v>
      </c>
      <c r="J231" t="s">
        <v>6</v>
      </c>
      <c r="K231" t="s">
        <v>16199</v>
      </c>
      <c r="L231" t="s">
        <v>6</v>
      </c>
    </row>
    <row r="232" spans="1:12" x14ac:dyDescent="0.35">
      <c r="A232" t="s">
        <v>12415</v>
      </c>
      <c r="B232" t="s">
        <v>12416</v>
      </c>
      <c r="C232" t="s">
        <v>16200</v>
      </c>
      <c r="D232" t="s">
        <v>16201</v>
      </c>
      <c r="E232">
        <v>6</v>
      </c>
      <c r="F232" t="s">
        <v>6</v>
      </c>
      <c r="G232" t="s">
        <v>6</v>
      </c>
      <c r="H232" t="s">
        <v>3456</v>
      </c>
      <c r="I232">
        <v>2016</v>
      </c>
      <c r="J232" t="s">
        <v>6</v>
      </c>
      <c r="K232" t="s">
        <v>16202</v>
      </c>
      <c r="L232" t="s">
        <v>6</v>
      </c>
    </row>
    <row r="233" spans="1:12" x14ac:dyDescent="0.35">
      <c r="A233" t="s">
        <v>16203</v>
      </c>
      <c r="B233" t="s">
        <v>16204</v>
      </c>
      <c r="C233" t="s">
        <v>16205</v>
      </c>
      <c r="D233" t="s">
        <v>16206</v>
      </c>
      <c r="E233">
        <v>6</v>
      </c>
      <c r="F233" t="s">
        <v>6</v>
      </c>
      <c r="G233" t="s">
        <v>6</v>
      </c>
      <c r="H233" t="s">
        <v>4389</v>
      </c>
      <c r="I233">
        <v>2016</v>
      </c>
      <c r="J233" t="s">
        <v>6</v>
      </c>
      <c r="K233" t="s">
        <v>16207</v>
      </c>
      <c r="L233" t="s">
        <v>6</v>
      </c>
    </row>
    <row r="234" spans="1:12" x14ac:dyDescent="0.35">
      <c r="A234" t="s">
        <v>10931</v>
      </c>
      <c r="B234" t="s">
        <v>16208</v>
      </c>
      <c r="C234" t="s">
        <v>16209</v>
      </c>
      <c r="D234" t="s">
        <v>16210</v>
      </c>
      <c r="E234">
        <v>6</v>
      </c>
      <c r="F234" t="s">
        <v>6</v>
      </c>
      <c r="G234" t="s">
        <v>6</v>
      </c>
      <c r="H234" t="s">
        <v>382</v>
      </c>
      <c r="I234">
        <v>2017</v>
      </c>
      <c r="J234" t="s">
        <v>6</v>
      </c>
      <c r="K234" t="s">
        <v>16211</v>
      </c>
      <c r="L234" t="s">
        <v>6</v>
      </c>
    </row>
    <row r="235" spans="1:12" x14ac:dyDescent="0.35">
      <c r="A235" t="s">
        <v>10178</v>
      </c>
      <c r="B235" t="s">
        <v>12744</v>
      </c>
      <c r="C235" t="s">
        <v>16212</v>
      </c>
      <c r="D235" t="s">
        <v>16213</v>
      </c>
      <c r="E235">
        <v>6</v>
      </c>
      <c r="F235" t="s">
        <v>6</v>
      </c>
      <c r="G235" t="s">
        <v>6</v>
      </c>
      <c r="H235" t="s">
        <v>10183</v>
      </c>
      <c r="I235">
        <v>2016</v>
      </c>
      <c r="J235" t="s">
        <v>6</v>
      </c>
      <c r="K235" t="s">
        <v>16214</v>
      </c>
      <c r="L235" t="s">
        <v>6</v>
      </c>
    </row>
    <row r="236" spans="1:12" x14ac:dyDescent="0.35">
      <c r="A236" t="s">
        <v>1209</v>
      </c>
      <c r="B236" t="s">
        <v>12285</v>
      </c>
      <c r="C236" t="s">
        <v>16215</v>
      </c>
      <c r="D236" t="s">
        <v>1212</v>
      </c>
      <c r="E236">
        <v>6</v>
      </c>
      <c r="F236" t="s">
        <v>6</v>
      </c>
      <c r="G236" t="s">
        <v>6</v>
      </c>
      <c r="H236" t="s">
        <v>1214</v>
      </c>
      <c r="I236">
        <v>2017</v>
      </c>
      <c r="J236" t="s">
        <v>6</v>
      </c>
      <c r="K236" t="s">
        <v>16216</v>
      </c>
      <c r="L236" t="s">
        <v>6</v>
      </c>
    </row>
    <row r="237" spans="1:12" x14ac:dyDescent="0.35">
      <c r="A237" t="s">
        <v>16217</v>
      </c>
      <c r="B237" t="s">
        <v>16218</v>
      </c>
      <c r="C237" t="s">
        <v>16219</v>
      </c>
      <c r="D237" t="s">
        <v>16220</v>
      </c>
      <c r="E237">
        <v>6</v>
      </c>
      <c r="F237" t="s">
        <v>6</v>
      </c>
      <c r="G237" t="s">
        <v>6</v>
      </c>
      <c r="H237" t="s">
        <v>16221</v>
      </c>
      <c r="I237">
        <v>2017</v>
      </c>
      <c r="J237" t="s">
        <v>6</v>
      </c>
      <c r="K237" t="s">
        <v>16222</v>
      </c>
      <c r="L237" t="s">
        <v>6</v>
      </c>
    </row>
    <row r="238" spans="1:12" x14ac:dyDescent="0.35">
      <c r="A238" t="s">
        <v>16223</v>
      </c>
      <c r="B238" t="s">
        <v>16224</v>
      </c>
      <c r="C238" t="s">
        <v>16225</v>
      </c>
      <c r="D238" t="s">
        <v>16226</v>
      </c>
      <c r="E238">
        <v>6</v>
      </c>
      <c r="F238" t="s">
        <v>6</v>
      </c>
      <c r="G238" t="s">
        <v>6</v>
      </c>
      <c r="H238" t="s">
        <v>16227</v>
      </c>
      <c r="I238">
        <v>2017</v>
      </c>
      <c r="J238" t="s">
        <v>6</v>
      </c>
      <c r="K238" t="s">
        <v>16228</v>
      </c>
      <c r="L238" t="s">
        <v>6</v>
      </c>
    </row>
    <row r="239" spans="1:12" x14ac:dyDescent="0.35">
      <c r="A239" t="s">
        <v>16229</v>
      </c>
      <c r="B239" t="s">
        <v>16230</v>
      </c>
      <c r="C239" t="s">
        <v>16231</v>
      </c>
      <c r="D239" t="s">
        <v>16232</v>
      </c>
      <c r="E239">
        <v>6</v>
      </c>
      <c r="F239" t="s">
        <v>6</v>
      </c>
      <c r="G239" t="s">
        <v>6</v>
      </c>
      <c r="H239" t="s">
        <v>16233</v>
      </c>
      <c r="I239">
        <v>2017</v>
      </c>
      <c r="J239" t="s">
        <v>6</v>
      </c>
      <c r="K239" t="s">
        <v>16234</v>
      </c>
      <c r="L239" t="s">
        <v>6</v>
      </c>
    </row>
    <row r="240" spans="1:12" x14ac:dyDescent="0.35">
      <c r="A240" t="s">
        <v>16235</v>
      </c>
      <c r="B240" t="s">
        <v>16236</v>
      </c>
      <c r="C240" t="s">
        <v>16237</v>
      </c>
      <c r="D240" t="s">
        <v>16238</v>
      </c>
      <c r="E240">
        <v>7</v>
      </c>
      <c r="F240" t="s">
        <v>6</v>
      </c>
      <c r="G240" t="s">
        <v>16239</v>
      </c>
      <c r="H240" t="s">
        <v>16240</v>
      </c>
      <c r="I240">
        <v>2017</v>
      </c>
      <c r="J240" t="s">
        <v>6</v>
      </c>
      <c r="K240" t="s">
        <v>6</v>
      </c>
      <c r="L240" t="s">
        <v>6</v>
      </c>
    </row>
    <row r="241" spans="1:12" x14ac:dyDescent="0.35">
      <c r="A241" t="s">
        <v>7286</v>
      </c>
      <c r="B241" t="s">
        <v>16241</v>
      </c>
      <c r="C241" t="s">
        <v>16242</v>
      </c>
      <c r="D241" t="s">
        <v>16243</v>
      </c>
      <c r="E241">
        <v>6</v>
      </c>
      <c r="F241" t="s">
        <v>6</v>
      </c>
      <c r="G241" t="s">
        <v>6</v>
      </c>
      <c r="H241" t="s">
        <v>7291</v>
      </c>
      <c r="I241">
        <v>2017</v>
      </c>
      <c r="J241" t="s">
        <v>6</v>
      </c>
      <c r="K241" t="s">
        <v>16244</v>
      </c>
      <c r="L241" t="s">
        <v>6</v>
      </c>
    </row>
    <row r="242" spans="1:12" x14ac:dyDescent="0.35">
      <c r="A242" t="s">
        <v>6829</v>
      </c>
      <c r="B242" t="s">
        <v>16245</v>
      </c>
      <c r="C242" t="s">
        <v>16246</v>
      </c>
      <c r="D242" t="s">
        <v>16247</v>
      </c>
      <c r="E242">
        <v>6</v>
      </c>
      <c r="F242" t="s">
        <v>6</v>
      </c>
      <c r="G242" t="s">
        <v>6</v>
      </c>
      <c r="H242" t="s">
        <v>2182</v>
      </c>
      <c r="I242">
        <v>2017</v>
      </c>
      <c r="J242" t="s">
        <v>6</v>
      </c>
      <c r="K242" t="s">
        <v>16248</v>
      </c>
      <c r="L242" t="s">
        <v>6</v>
      </c>
    </row>
    <row r="243" spans="1:12" x14ac:dyDescent="0.35">
      <c r="A243" t="s">
        <v>12554</v>
      </c>
      <c r="B243" t="s">
        <v>16249</v>
      </c>
      <c r="C243" t="s">
        <v>16250</v>
      </c>
      <c r="D243" t="s">
        <v>12556</v>
      </c>
      <c r="E243">
        <v>6</v>
      </c>
      <c r="F243" t="s">
        <v>6</v>
      </c>
      <c r="G243" t="s">
        <v>6</v>
      </c>
      <c r="H243" t="s">
        <v>7173</v>
      </c>
      <c r="I243">
        <v>2017</v>
      </c>
      <c r="J243" t="s">
        <v>6</v>
      </c>
      <c r="K243" t="s">
        <v>16251</v>
      </c>
      <c r="L243" t="s">
        <v>6</v>
      </c>
    </row>
    <row r="244" spans="1:12" x14ac:dyDescent="0.35">
      <c r="A244" t="s">
        <v>4880</v>
      </c>
      <c r="B244" t="s">
        <v>12438</v>
      </c>
      <c r="C244" t="s">
        <v>16252</v>
      </c>
      <c r="D244" t="s">
        <v>12439</v>
      </c>
      <c r="E244">
        <v>6</v>
      </c>
      <c r="F244" t="s">
        <v>6</v>
      </c>
      <c r="G244" t="s">
        <v>6</v>
      </c>
      <c r="H244" t="s">
        <v>4884</v>
      </c>
      <c r="I244">
        <v>2017</v>
      </c>
      <c r="J244" t="s">
        <v>6</v>
      </c>
      <c r="K244" t="s">
        <v>16253</v>
      </c>
      <c r="L244" t="s">
        <v>6</v>
      </c>
    </row>
    <row r="245" spans="1:12" x14ac:dyDescent="0.35">
      <c r="A245" t="s">
        <v>16254</v>
      </c>
      <c r="B245" t="s">
        <v>16255</v>
      </c>
      <c r="C245" t="s">
        <v>16256</v>
      </c>
      <c r="D245" t="s">
        <v>16257</v>
      </c>
      <c r="E245">
        <v>6</v>
      </c>
      <c r="F245" t="s">
        <v>6</v>
      </c>
      <c r="G245" t="s">
        <v>6</v>
      </c>
      <c r="H245" t="s">
        <v>188</v>
      </c>
      <c r="I245">
        <v>2017</v>
      </c>
      <c r="J245" t="s">
        <v>6</v>
      </c>
      <c r="K245" t="s">
        <v>16258</v>
      </c>
      <c r="L245" t="s">
        <v>6</v>
      </c>
    </row>
    <row r="246" spans="1:12" x14ac:dyDescent="0.35">
      <c r="A246" t="s">
        <v>16259</v>
      </c>
      <c r="B246" t="s">
        <v>16260</v>
      </c>
      <c r="C246" t="s">
        <v>16261</v>
      </c>
      <c r="D246" t="s">
        <v>16262</v>
      </c>
      <c r="E246">
        <v>6</v>
      </c>
      <c r="F246" t="s">
        <v>6</v>
      </c>
      <c r="G246" t="s">
        <v>6</v>
      </c>
      <c r="H246" t="s">
        <v>3803</v>
      </c>
      <c r="I246">
        <v>2017</v>
      </c>
      <c r="J246" t="s">
        <v>6</v>
      </c>
      <c r="K246" t="s">
        <v>16263</v>
      </c>
      <c r="L246" t="s">
        <v>6</v>
      </c>
    </row>
    <row r="247" spans="1:12" x14ac:dyDescent="0.35">
      <c r="A247" t="s">
        <v>16264</v>
      </c>
      <c r="B247" t="s">
        <v>16265</v>
      </c>
      <c r="C247" t="s">
        <v>16266</v>
      </c>
      <c r="D247" t="s">
        <v>16267</v>
      </c>
      <c r="E247">
        <v>7</v>
      </c>
      <c r="F247" t="s">
        <v>6</v>
      </c>
      <c r="G247" t="s">
        <v>16268</v>
      </c>
      <c r="H247" t="s">
        <v>16269</v>
      </c>
      <c r="I247">
        <v>2018</v>
      </c>
      <c r="J247" t="s">
        <v>6</v>
      </c>
      <c r="K247" t="s">
        <v>6</v>
      </c>
      <c r="L247" t="s">
        <v>6</v>
      </c>
    </row>
    <row r="248" spans="1:12" x14ac:dyDescent="0.35">
      <c r="A248" t="s">
        <v>16270</v>
      </c>
      <c r="B248" t="s">
        <v>16271</v>
      </c>
      <c r="C248" t="s">
        <v>16272</v>
      </c>
      <c r="D248" t="s">
        <v>16273</v>
      </c>
      <c r="E248">
        <v>6</v>
      </c>
      <c r="F248" t="s">
        <v>6</v>
      </c>
      <c r="G248" t="s">
        <v>6</v>
      </c>
      <c r="H248" t="s">
        <v>382</v>
      </c>
      <c r="I248">
        <v>2017</v>
      </c>
      <c r="J248" t="s">
        <v>6</v>
      </c>
      <c r="K248" t="s">
        <v>16274</v>
      </c>
      <c r="L248" t="s">
        <v>6</v>
      </c>
    </row>
    <row r="249" spans="1:12" x14ac:dyDescent="0.35">
      <c r="A249" t="s">
        <v>16275</v>
      </c>
      <c r="B249" t="s">
        <v>16276</v>
      </c>
      <c r="C249" t="s">
        <v>16277</v>
      </c>
      <c r="D249" t="s">
        <v>16278</v>
      </c>
      <c r="E249">
        <v>6</v>
      </c>
      <c r="F249" t="s">
        <v>6</v>
      </c>
      <c r="G249" t="s">
        <v>6</v>
      </c>
      <c r="H249" t="s">
        <v>2182</v>
      </c>
      <c r="I249">
        <v>2017</v>
      </c>
      <c r="J249" t="s">
        <v>6</v>
      </c>
      <c r="K249" t="s">
        <v>16279</v>
      </c>
      <c r="L249" t="s">
        <v>6</v>
      </c>
    </row>
    <row r="250" spans="1:12" x14ac:dyDescent="0.35">
      <c r="A250" t="s">
        <v>2846</v>
      </c>
      <c r="B250" t="s">
        <v>16280</v>
      </c>
      <c r="C250" t="s">
        <v>16281</v>
      </c>
      <c r="D250" t="s">
        <v>16282</v>
      </c>
      <c r="E250">
        <v>6</v>
      </c>
      <c r="F250" t="s">
        <v>6</v>
      </c>
      <c r="G250" t="s">
        <v>6</v>
      </c>
      <c r="H250" t="s">
        <v>188</v>
      </c>
      <c r="I250">
        <v>2017</v>
      </c>
      <c r="J250" t="s">
        <v>6</v>
      </c>
      <c r="K250" t="s">
        <v>16283</v>
      </c>
      <c r="L250" t="s">
        <v>6</v>
      </c>
    </row>
    <row r="251" spans="1:12" x14ac:dyDescent="0.35">
      <c r="A251" t="s">
        <v>16284</v>
      </c>
      <c r="B251" t="s">
        <v>16285</v>
      </c>
      <c r="C251" t="s">
        <v>16286</v>
      </c>
      <c r="D251" t="s">
        <v>16287</v>
      </c>
      <c r="E251">
        <v>7</v>
      </c>
      <c r="F251" t="s">
        <v>6</v>
      </c>
      <c r="G251" t="s">
        <v>2215</v>
      </c>
      <c r="H251" t="s">
        <v>16288</v>
      </c>
      <c r="I251">
        <v>2019</v>
      </c>
      <c r="J251" t="s">
        <v>6</v>
      </c>
      <c r="K251" t="s">
        <v>6</v>
      </c>
      <c r="L251" t="s">
        <v>6</v>
      </c>
    </row>
    <row r="252" spans="1:12" x14ac:dyDescent="0.35">
      <c r="A252" t="s">
        <v>7149</v>
      </c>
      <c r="B252" t="s">
        <v>11970</v>
      </c>
      <c r="C252" t="s">
        <v>16289</v>
      </c>
      <c r="D252" t="s">
        <v>11971</v>
      </c>
      <c r="E252">
        <v>6</v>
      </c>
      <c r="F252" t="s">
        <v>6</v>
      </c>
      <c r="G252" t="s">
        <v>6</v>
      </c>
      <c r="H252" t="s">
        <v>7154</v>
      </c>
      <c r="I252">
        <v>2017</v>
      </c>
      <c r="J252" t="s">
        <v>6</v>
      </c>
      <c r="K252" t="s">
        <v>16290</v>
      </c>
      <c r="L252" t="s">
        <v>6</v>
      </c>
    </row>
    <row r="253" spans="1:12" x14ac:dyDescent="0.35">
      <c r="A253" t="s">
        <v>5496</v>
      </c>
      <c r="B253" t="s">
        <v>16291</v>
      </c>
      <c r="C253" t="s">
        <v>16292</v>
      </c>
      <c r="D253" t="s">
        <v>16293</v>
      </c>
      <c r="E253">
        <v>6</v>
      </c>
      <c r="F253" t="s">
        <v>6</v>
      </c>
      <c r="G253" t="s">
        <v>6</v>
      </c>
      <c r="H253" t="s">
        <v>5500</v>
      </c>
      <c r="I253">
        <v>2017</v>
      </c>
      <c r="J253" t="s">
        <v>6</v>
      </c>
      <c r="K253" t="s">
        <v>16294</v>
      </c>
      <c r="L253" t="s">
        <v>6</v>
      </c>
    </row>
    <row r="254" spans="1:12" x14ac:dyDescent="0.35">
      <c r="A254" t="s">
        <v>16295</v>
      </c>
      <c r="B254" t="s">
        <v>16296</v>
      </c>
      <c r="C254" t="s">
        <v>6</v>
      </c>
      <c r="D254" t="s">
        <v>6</v>
      </c>
      <c r="E254">
        <v>6</v>
      </c>
      <c r="F254" t="s">
        <v>6</v>
      </c>
      <c r="G254" t="s">
        <v>6</v>
      </c>
      <c r="H254" t="s">
        <v>15549</v>
      </c>
      <c r="I254">
        <v>2018</v>
      </c>
      <c r="J254" t="s">
        <v>6</v>
      </c>
      <c r="K254" t="s">
        <v>16297</v>
      </c>
      <c r="L254" t="s">
        <v>6</v>
      </c>
    </row>
    <row r="255" spans="1:12" x14ac:dyDescent="0.35">
      <c r="A255" t="s">
        <v>16298</v>
      </c>
      <c r="B255" t="s">
        <v>16299</v>
      </c>
      <c r="C255" t="s">
        <v>16300</v>
      </c>
      <c r="D255" t="s">
        <v>16301</v>
      </c>
      <c r="E255">
        <v>6</v>
      </c>
      <c r="F255" t="s">
        <v>6</v>
      </c>
      <c r="G255" t="s">
        <v>6</v>
      </c>
      <c r="H255" t="s">
        <v>16302</v>
      </c>
      <c r="I255">
        <v>2018</v>
      </c>
      <c r="J255" t="s">
        <v>6</v>
      </c>
      <c r="K255" t="s">
        <v>16297</v>
      </c>
      <c r="L255" t="s">
        <v>6</v>
      </c>
    </row>
    <row r="256" spans="1:12" x14ac:dyDescent="0.35">
      <c r="A256" t="s">
        <v>16303</v>
      </c>
      <c r="B256" t="s">
        <v>16304</v>
      </c>
      <c r="C256" t="s">
        <v>16305</v>
      </c>
      <c r="D256" t="s">
        <v>16306</v>
      </c>
      <c r="E256">
        <v>6</v>
      </c>
      <c r="F256" t="s">
        <v>6</v>
      </c>
      <c r="G256" t="s">
        <v>6</v>
      </c>
      <c r="H256" t="s">
        <v>16307</v>
      </c>
      <c r="I256">
        <v>2018</v>
      </c>
      <c r="J256" t="s">
        <v>6</v>
      </c>
      <c r="K256" t="s">
        <v>16297</v>
      </c>
      <c r="L256" t="s">
        <v>6</v>
      </c>
    </row>
    <row r="257" spans="1:12" x14ac:dyDescent="0.35">
      <c r="A257" t="s">
        <v>8844</v>
      </c>
      <c r="B257" t="s">
        <v>16308</v>
      </c>
      <c r="C257" t="s">
        <v>16309</v>
      </c>
      <c r="D257" t="s">
        <v>16310</v>
      </c>
      <c r="E257">
        <v>6</v>
      </c>
      <c r="F257" t="s">
        <v>6</v>
      </c>
      <c r="G257" t="s">
        <v>6</v>
      </c>
      <c r="H257" t="s">
        <v>16311</v>
      </c>
      <c r="I257">
        <v>2018</v>
      </c>
      <c r="J257" t="s">
        <v>6</v>
      </c>
      <c r="K257" t="s">
        <v>16312</v>
      </c>
      <c r="L257" t="s">
        <v>6</v>
      </c>
    </row>
    <row r="258" spans="1:12" x14ac:dyDescent="0.35">
      <c r="A258" t="s">
        <v>16313</v>
      </c>
      <c r="B258" t="s">
        <v>16314</v>
      </c>
      <c r="C258" t="s">
        <v>16315</v>
      </c>
      <c r="D258" t="s">
        <v>16316</v>
      </c>
      <c r="E258">
        <v>6</v>
      </c>
      <c r="F258" t="s">
        <v>6</v>
      </c>
      <c r="G258" t="s">
        <v>6</v>
      </c>
      <c r="H258" t="s">
        <v>3555</v>
      </c>
      <c r="I258">
        <v>2017</v>
      </c>
      <c r="J258" t="s">
        <v>6</v>
      </c>
      <c r="K258" t="s">
        <v>16317</v>
      </c>
      <c r="L258" t="s">
        <v>6</v>
      </c>
    </row>
    <row r="259" spans="1:12" x14ac:dyDescent="0.35">
      <c r="A259" t="s">
        <v>16318</v>
      </c>
      <c r="B259" t="s">
        <v>16319</v>
      </c>
      <c r="C259" t="s">
        <v>16320</v>
      </c>
      <c r="D259" t="s">
        <v>16321</v>
      </c>
      <c r="E259">
        <v>6</v>
      </c>
      <c r="F259" t="s">
        <v>6</v>
      </c>
      <c r="G259" t="s">
        <v>6</v>
      </c>
      <c r="H259" t="s">
        <v>5871</v>
      </c>
      <c r="I259">
        <v>2017</v>
      </c>
      <c r="J259" t="s">
        <v>6</v>
      </c>
      <c r="K259" t="s">
        <v>16317</v>
      </c>
      <c r="L259" t="s">
        <v>6</v>
      </c>
    </row>
    <row r="260" spans="1:12" x14ac:dyDescent="0.35">
      <c r="A260" t="s">
        <v>2476</v>
      </c>
      <c r="B260" t="s">
        <v>16322</v>
      </c>
      <c r="C260" t="s">
        <v>16323</v>
      </c>
      <c r="D260" t="s">
        <v>16324</v>
      </c>
      <c r="E260">
        <v>6</v>
      </c>
      <c r="F260" t="s">
        <v>6</v>
      </c>
      <c r="G260" t="s">
        <v>6</v>
      </c>
      <c r="H260" t="s">
        <v>2481</v>
      </c>
      <c r="I260">
        <v>2017</v>
      </c>
      <c r="J260" t="s">
        <v>6</v>
      </c>
      <c r="K260" t="s">
        <v>16325</v>
      </c>
      <c r="L260" t="s">
        <v>6</v>
      </c>
    </row>
    <row r="261" spans="1:12" x14ac:dyDescent="0.35">
      <c r="A261" t="s">
        <v>4813</v>
      </c>
      <c r="B261" t="s">
        <v>16326</v>
      </c>
      <c r="C261" t="s">
        <v>16327</v>
      </c>
      <c r="D261" t="s">
        <v>16328</v>
      </c>
      <c r="E261">
        <v>6</v>
      </c>
      <c r="F261" t="s">
        <v>6</v>
      </c>
      <c r="G261" t="s">
        <v>6</v>
      </c>
      <c r="H261" t="s">
        <v>432</v>
      </c>
      <c r="I261">
        <v>2017</v>
      </c>
      <c r="J261" t="s">
        <v>6</v>
      </c>
      <c r="K261" t="s">
        <v>16329</v>
      </c>
      <c r="L261" t="s">
        <v>6</v>
      </c>
    </row>
    <row r="262" spans="1:12" x14ac:dyDescent="0.35">
      <c r="A262" t="s">
        <v>16330</v>
      </c>
      <c r="B262" t="s">
        <v>16331</v>
      </c>
      <c r="C262" t="s">
        <v>16332</v>
      </c>
      <c r="D262" t="s">
        <v>16333</v>
      </c>
      <c r="E262">
        <v>6</v>
      </c>
      <c r="F262" t="s">
        <v>6</v>
      </c>
      <c r="G262" t="s">
        <v>6</v>
      </c>
      <c r="H262" t="s">
        <v>16334</v>
      </c>
      <c r="I262">
        <v>2017</v>
      </c>
      <c r="J262" t="s">
        <v>6</v>
      </c>
      <c r="K262" t="s">
        <v>16335</v>
      </c>
      <c r="L262" t="s">
        <v>6</v>
      </c>
    </row>
    <row r="263" spans="1:12" x14ac:dyDescent="0.35">
      <c r="A263" t="s">
        <v>16336</v>
      </c>
      <c r="B263" t="s">
        <v>16337</v>
      </c>
      <c r="C263" t="s">
        <v>16338</v>
      </c>
      <c r="D263" t="s">
        <v>16339</v>
      </c>
      <c r="E263">
        <v>6</v>
      </c>
      <c r="F263" t="s">
        <v>6</v>
      </c>
      <c r="G263" t="s">
        <v>6</v>
      </c>
      <c r="H263" t="s">
        <v>382</v>
      </c>
      <c r="I263">
        <v>2018</v>
      </c>
      <c r="J263" t="s">
        <v>6</v>
      </c>
      <c r="K263" t="s">
        <v>16340</v>
      </c>
      <c r="L263" t="s">
        <v>6</v>
      </c>
    </row>
    <row r="264" spans="1:12" x14ac:dyDescent="0.35">
      <c r="A264" t="s">
        <v>16341</v>
      </c>
      <c r="B264" t="s">
        <v>16342</v>
      </c>
      <c r="C264" t="s">
        <v>16343</v>
      </c>
      <c r="D264" t="s">
        <v>16344</v>
      </c>
      <c r="E264">
        <v>7</v>
      </c>
      <c r="F264" t="s">
        <v>6</v>
      </c>
      <c r="G264" t="s">
        <v>15999</v>
      </c>
      <c r="H264" t="s">
        <v>16345</v>
      </c>
      <c r="I264">
        <v>2018</v>
      </c>
      <c r="J264" t="s">
        <v>6</v>
      </c>
      <c r="K264" t="s">
        <v>6</v>
      </c>
      <c r="L264" t="s">
        <v>6</v>
      </c>
    </row>
    <row r="265" spans="1:12" x14ac:dyDescent="0.35">
      <c r="A265" t="s">
        <v>16346</v>
      </c>
      <c r="B265" t="s">
        <v>12176</v>
      </c>
      <c r="C265" t="s">
        <v>16347</v>
      </c>
      <c r="D265" t="s">
        <v>12177</v>
      </c>
      <c r="E265">
        <v>6</v>
      </c>
      <c r="F265" t="s">
        <v>6</v>
      </c>
      <c r="G265" t="s">
        <v>6</v>
      </c>
      <c r="H265" t="s">
        <v>16348</v>
      </c>
      <c r="I265">
        <v>2018</v>
      </c>
      <c r="J265" t="s">
        <v>6</v>
      </c>
      <c r="K265" t="s">
        <v>16349</v>
      </c>
      <c r="L265" t="s">
        <v>6</v>
      </c>
    </row>
    <row r="266" spans="1:12" x14ac:dyDescent="0.35">
      <c r="A266" t="s">
        <v>16350</v>
      </c>
      <c r="B266" t="s">
        <v>16351</v>
      </c>
      <c r="C266" t="s">
        <v>16352</v>
      </c>
      <c r="D266" t="s">
        <v>16353</v>
      </c>
      <c r="E266">
        <v>6</v>
      </c>
      <c r="F266" t="s">
        <v>6</v>
      </c>
      <c r="G266" t="s">
        <v>6</v>
      </c>
      <c r="H266" t="s">
        <v>6260</v>
      </c>
      <c r="I266">
        <v>2018</v>
      </c>
      <c r="J266" t="s">
        <v>6</v>
      </c>
      <c r="K266" t="s">
        <v>16354</v>
      </c>
      <c r="L266" t="s">
        <v>6</v>
      </c>
    </row>
    <row r="267" spans="1:12" x14ac:dyDescent="0.35">
      <c r="A267" t="s">
        <v>16355</v>
      </c>
      <c r="B267" t="s">
        <v>16356</v>
      </c>
      <c r="C267" t="s">
        <v>16357</v>
      </c>
      <c r="D267" t="s">
        <v>12924</v>
      </c>
      <c r="E267">
        <v>6</v>
      </c>
      <c r="F267" t="s">
        <v>6</v>
      </c>
      <c r="G267" t="s">
        <v>6</v>
      </c>
      <c r="H267" t="s">
        <v>16358</v>
      </c>
      <c r="I267">
        <v>2018</v>
      </c>
      <c r="J267" t="s">
        <v>6</v>
      </c>
      <c r="K267" t="s">
        <v>16359</v>
      </c>
      <c r="L267" t="s">
        <v>6</v>
      </c>
    </row>
    <row r="268" spans="1:12" x14ac:dyDescent="0.35">
      <c r="A268" t="s">
        <v>16360</v>
      </c>
      <c r="B268" t="s">
        <v>16361</v>
      </c>
      <c r="C268" t="s">
        <v>16362</v>
      </c>
      <c r="D268" t="s">
        <v>16363</v>
      </c>
      <c r="E268">
        <v>6</v>
      </c>
      <c r="F268" t="s">
        <v>6</v>
      </c>
      <c r="G268" t="s">
        <v>6</v>
      </c>
      <c r="H268" t="s">
        <v>6260</v>
      </c>
      <c r="I268">
        <v>2018</v>
      </c>
      <c r="J268" t="s">
        <v>6</v>
      </c>
      <c r="K268" t="s">
        <v>16364</v>
      </c>
      <c r="L268" t="s">
        <v>6</v>
      </c>
    </row>
    <row r="269" spans="1:12" x14ac:dyDescent="0.35">
      <c r="A269" t="s">
        <v>16365</v>
      </c>
      <c r="B269" t="s">
        <v>16366</v>
      </c>
      <c r="C269" t="s">
        <v>16367</v>
      </c>
      <c r="D269" t="s">
        <v>16368</v>
      </c>
      <c r="E269">
        <v>6</v>
      </c>
      <c r="F269" t="s">
        <v>6</v>
      </c>
      <c r="G269" t="s">
        <v>6</v>
      </c>
      <c r="H269" t="s">
        <v>6260</v>
      </c>
      <c r="I269">
        <v>2018</v>
      </c>
      <c r="J269" t="s">
        <v>6</v>
      </c>
      <c r="K269" t="s">
        <v>16364</v>
      </c>
      <c r="L269" t="s">
        <v>6</v>
      </c>
    </row>
    <row r="270" spans="1:12" x14ac:dyDescent="0.35">
      <c r="A270" t="s">
        <v>16369</v>
      </c>
      <c r="B270" t="s">
        <v>16370</v>
      </c>
      <c r="C270" t="s">
        <v>16371</v>
      </c>
      <c r="D270" t="s">
        <v>16372</v>
      </c>
      <c r="E270">
        <v>6</v>
      </c>
      <c r="F270" t="s">
        <v>6</v>
      </c>
      <c r="G270" t="s">
        <v>6</v>
      </c>
      <c r="H270" t="s">
        <v>16373</v>
      </c>
      <c r="I270">
        <v>2018</v>
      </c>
      <c r="J270" t="s">
        <v>6</v>
      </c>
      <c r="K270" t="s">
        <v>16374</v>
      </c>
      <c r="L270" t="s">
        <v>6</v>
      </c>
    </row>
    <row r="271" spans="1:12" x14ac:dyDescent="0.35">
      <c r="A271" t="s">
        <v>3704</v>
      </c>
      <c r="B271" t="s">
        <v>16375</v>
      </c>
      <c r="C271" t="s">
        <v>16376</v>
      </c>
      <c r="D271" t="s">
        <v>16377</v>
      </c>
      <c r="E271">
        <v>6</v>
      </c>
      <c r="F271" t="s">
        <v>6</v>
      </c>
      <c r="G271" t="s">
        <v>6</v>
      </c>
      <c r="H271" t="s">
        <v>2481</v>
      </c>
      <c r="I271">
        <v>2018</v>
      </c>
      <c r="J271" t="s">
        <v>6</v>
      </c>
      <c r="K271" t="s">
        <v>16378</v>
      </c>
      <c r="L271" t="s">
        <v>6</v>
      </c>
    </row>
    <row r="272" spans="1:12" x14ac:dyDescent="0.35">
      <c r="A272" t="s">
        <v>12822</v>
      </c>
      <c r="B272" t="s">
        <v>16379</v>
      </c>
      <c r="C272" t="s">
        <v>16380</v>
      </c>
      <c r="D272" t="s">
        <v>12824</v>
      </c>
      <c r="E272">
        <v>7</v>
      </c>
      <c r="F272" t="s">
        <v>6</v>
      </c>
      <c r="G272" t="s">
        <v>15332</v>
      </c>
      <c r="H272" t="s">
        <v>16381</v>
      </c>
      <c r="I272">
        <v>2020</v>
      </c>
      <c r="J272" t="s">
        <v>6</v>
      </c>
      <c r="K272" t="s">
        <v>6</v>
      </c>
      <c r="L272" t="s">
        <v>6</v>
      </c>
    </row>
    <row r="273" spans="1:12" x14ac:dyDescent="0.35">
      <c r="A273" t="s">
        <v>11964</v>
      </c>
      <c r="B273" t="s">
        <v>11965</v>
      </c>
      <c r="C273" t="s">
        <v>16382</v>
      </c>
      <c r="D273" t="s">
        <v>11966</v>
      </c>
      <c r="E273">
        <v>6</v>
      </c>
      <c r="F273" t="s">
        <v>6</v>
      </c>
      <c r="G273" t="s">
        <v>6</v>
      </c>
      <c r="H273" t="s">
        <v>8159</v>
      </c>
      <c r="I273">
        <v>2018</v>
      </c>
      <c r="J273" t="s">
        <v>6</v>
      </c>
      <c r="K273" t="s">
        <v>16383</v>
      </c>
      <c r="L273" t="s">
        <v>6</v>
      </c>
    </row>
    <row r="274" spans="1:12" x14ac:dyDescent="0.35">
      <c r="A274" t="s">
        <v>2949</v>
      </c>
      <c r="B274" t="s">
        <v>16384</v>
      </c>
      <c r="C274" t="s">
        <v>16385</v>
      </c>
      <c r="D274" t="s">
        <v>16386</v>
      </c>
      <c r="E274">
        <v>6</v>
      </c>
      <c r="F274" t="s">
        <v>6</v>
      </c>
      <c r="G274" t="s">
        <v>6</v>
      </c>
      <c r="H274" t="s">
        <v>2954</v>
      </c>
      <c r="I274">
        <v>2018</v>
      </c>
      <c r="J274" t="s">
        <v>6</v>
      </c>
      <c r="K274" t="s">
        <v>16387</v>
      </c>
      <c r="L274" t="s">
        <v>6</v>
      </c>
    </row>
    <row r="275" spans="1:12" x14ac:dyDescent="0.35">
      <c r="A275" t="s">
        <v>16388</v>
      </c>
      <c r="B275" t="s">
        <v>16389</v>
      </c>
      <c r="C275" t="s">
        <v>16390</v>
      </c>
      <c r="D275" t="s">
        <v>16391</v>
      </c>
      <c r="E275">
        <v>6</v>
      </c>
      <c r="F275" t="s">
        <v>6</v>
      </c>
      <c r="G275" t="s">
        <v>6</v>
      </c>
      <c r="H275" t="s">
        <v>16392</v>
      </c>
      <c r="I275">
        <v>2018</v>
      </c>
      <c r="J275" t="s">
        <v>6</v>
      </c>
      <c r="K275" t="s">
        <v>16393</v>
      </c>
      <c r="L275" t="s">
        <v>6</v>
      </c>
    </row>
    <row r="276" spans="1:12" x14ac:dyDescent="0.35">
      <c r="A276" t="s">
        <v>6639</v>
      </c>
      <c r="B276" t="s">
        <v>16394</v>
      </c>
      <c r="C276" t="s">
        <v>16395</v>
      </c>
      <c r="D276" t="s">
        <v>12407</v>
      </c>
      <c r="E276">
        <v>6</v>
      </c>
      <c r="F276" t="s">
        <v>6</v>
      </c>
      <c r="G276" t="s">
        <v>6</v>
      </c>
      <c r="H276" t="s">
        <v>16396</v>
      </c>
      <c r="I276">
        <v>2018</v>
      </c>
      <c r="J276" t="s">
        <v>6</v>
      </c>
      <c r="K276" t="s">
        <v>16397</v>
      </c>
      <c r="L276" t="s">
        <v>6</v>
      </c>
    </row>
    <row r="277" spans="1:12" x14ac:dyDescent="0.35">
      <c r="A277" t="s">
        <v>9472</v>
      </c>
      <c r="B277" t="s">
        <v>16398</v>
      </c>
      <c r="C277" t="s">
        <v>16399</v>
      </c>
      <c r="D277" t="s">
        <v>14732</v>
      </c>
      <c r="E277">
        <v>6</v>
      </c>
      <c r="F277" t="s">
        <v>6</v>
      </c>
      <c r="G277" t="s">
        <v>6</v>
      </c>
      <c r="H277" t="s">
        <v>16400</v>
      </c>
      <c r="I277">
        <v>2018</v>
      </c>
      <c r="J277" t="s">
        <v>6</v>
      </c>
      <c r="K277" t="s">
        <v>16397</v>
      </c>
      <c r="L277" t="s">
        <v>6</v>
      </c>
    </row>
    <row r="278" spans="1:12" x14ac:dyDescent="0.35">
      <c r="A278" t="s">
        <v>12104</v>
      </c>
      <c r="B278" t="s">
        <v>12105</v>
      </c>
      <c r="C278" t="s">
        <v>16401</v>
      </c>
      <c r="D278" t="s">
        <v>12106</v>
      </c>
      <c r="E278">
        <v>6</v>
      </c>
      <c r="F278" t="s">
        <v>6</v>
      </c>
      <c r="G278" t="s">
        <v>6</v>
      </c>
      <c r="H278" t="s">
        <v>9315</v>
      </c>
      <c r="I278">
        <v>2019</v>
      </c>
      <c r="J278" t="s">
        <v>6</v>
      </c>
      <c r="K278" t="s">
        <v>16402</v>
      </c>
      <c r="L278" t="s">
        <v>6</v>
      </c>
    </row>
    <row r="279" spans="1:12" x14ac:dyDescent="0.35">
      <c r="A279" t="s">
        <v>1461</v>
      </c>
      <c r="B279" t="s">
        <v>16403</v>
      </c>
      <c r="C279" t="s">
        <v>16404</v>
      </c>
      <c r="D279" t="s">
        <v>16405</v>
      </c>
      <c r="E279">
        <v>7</v>
      </c>
      <c r="F279" t="s">
        <v>6</v>
      </c>
      <c r="G279" t="s">
        <v>369</v>
      </c>
      <c r="H279" t="s">
        <v>1465</v>
      </c>
      <c r="I279">
        <v>2020</v>
      </c>
      <c r="J279" t="s">
        <v>6</v>
      </c>
      <c r="K279" t="s">
        <v>6</v>
      </c>
      <c r="L279" t="s">
        <v>6</v>
      </c>
    </row>
    <row r="280" spans="1:12" x14ac:dyDescent="0.35">
      <c r="A280" t="s">
        <v>2040</v>
      </c>
      <c r="B280" t="s">
        <v>12690</v>
      </c>
      <c r="C280" t="s">
        <v>16406</v>
      </c>
      <c r="D280" t="s">
        <v>12691</v>
      </c>
      <c r="E280">
        <v>6</v>
      </c>
      <c r="F280" t="s">
        <v>6</v>
      </c>
      <c r="G280" t="s">
        <v>6</v>
      </c>
      <c r="H280" t="s">
        <v>2045</v>
      </c>
      <c r="I280">
        <v>2018</v>
      </c>
      <c r="J280" t="s">
        <v>6</v>
      </c>
      <c r="K280" t="s">
        <v>16407</v>
      </c>
      <c r="L280" t="s">
        <v>6</v>
      </c>
    </row>
    <row r="281" spans="1:12" x14ac:dyDescent="0.35">
      <c r="A281" t="s">
        <v>8692</v>
      </c>
      <c r="B281" t="s">
        <v>16408</v>
      </c>
      <c r="C281" t="s">
        <v>16409</v>
      </c>
      <c r="D281" t="s">
        <v>16410</v>
      </c>
      <c r="E281">
        <v>6</v>
      </c>
      <c r="F281" t="s">
        <v>6</v>
      </c>
      <c r="G281" t="s">
        <v>6</v>
      </c>
      <c r="H281" t="s">
        <v>2182</v>
      </c>
      <c r="I281">
        <v>2018</v>
      </c>
      <c r="J281" t="s">
        <v>6</v>
      </c>
      <c r="K281" t="s">
        <v>16411</v>
      </c>
      <c r="L281" t="s">
        <v>6</v>
      </c>
    </row>
    <row r="282" spans="1:12" x14ac:dyDescent="0.35">
      <c r="A282" t="s">
        <v>16412</v>
      </c>
      <c r="B282" t="s">
        <v>16413</v>
      </c>
      <c r="C282" t="s">
        <v>16414</v>
      </c>
      <c r="D282" t="s">
        <v>16415</v>
      </c>
      <c r="E282">
        <v>6</v>
      </c>
      <c r="F282" t="s">
        <v>6</v>
      </c>
      <c r="G282" t="s">
        <v>6</v>
      </c>
      <c r="H282" t="s">
        <v>720</v>
      </c>
      <c r="I282">
        <v>2019</v>
      </c>
      <c r="J282" t="s">
        <v>6</v>
      </c>
      <c r="K282" t="s">
        <v>16416</v>
      </c>
      <c r="L282" t="s">
        <v>6</v>
      </c>
    </row>
    <row r="283" spans="1:12" x14ac:dyDescent="0.35">
      <c r="A283" t="s">
        <v>16417</v>
      </c>
      <c r="B283" t="s">
        <v>16418</v>
      </c>
      <c r="C283" t="s">
        <v>16419</v>
      </c>
      <c r="D283" t="s">
        <v>16420</v>
      </c>
      <c r="E283">
        <v>6</v>
      </c>
      <c r="F283" t="s">
        <v>6</v>
      </c>
      <c r="G283" t="s">
        <v>6</v>
      </c>
      <c r="H283" t="s">
        <v>8795</v>
      </c>
      <c r="I283">
        <v>2019</v>
      </c>
      <c r="J283" t="s">
        <v>6</v>
      </c>
      <c r="K283" t="s">
        <v>16421</v>
      </c>
      <c r="L283" t="s">
        <v>6</v>
      </c>
    </row>
    <row r="284" spans="1:12" x14ac:dyDescent="0.35">
      <c r="A284" t="s">
        <v>16422</v>
      </c>
      <c r="B284" t="s">
        <v>16423</v>
      </c>
      <c r="C284" t="s">
        <v>16424</v>
      </c>
      <c r="D284" t="s">
        <v>16425</v>
      </c>
      <c r="E284">
        <v>6</v>
      </c>
      <c r="F284" t="s">
        <v>6</v>
      </c>
      <c r="G284" t="s">
        <v>6</v>
      </c>
      <c r="H284" t="s">
        <v>16426</v>
      </c>
      <c r="I284">
        <v>2019</v>
      </c>
      <c r="J284" t="s">
        <v>6</v>
      </c>
      <c r="K284" t="s">
        <v>16427</v>
      </c>
      <c r="L284" t="s">
        <v>6</v>
      </c>
    </row>
    <row r="285" spans="1:12" x14ac:dyDescent="0.35">
      <c r="A285" t="s">
        <v>2728</v>
      </c>
      <c r="B285" t="s">
        <v>16428</v>
      </c>
      <c r="C285" t="s">
        <v>16429</v>
      </c>
      <c r="D285" t="s">
        <v>16430</v>
      </c>
      <c r="E285">
        <v>7</v>
      </c>
      <c r="F285" t="s">
        <v>6</v>
      </c>
      <c r="G285" t="s">
        <v>542</v>
      </c>
      <c r="H285" t="s">
        <v>2732</v>
      </c>
      <c r="I285">
        <v>2019</v>
      </c>
      <c r="J285" t="s">
        <v>6</v>
      </c>
      <c r="K285" t="s">
        <v>6</v>
      </c>
      <c r="L285" t="s">
        <v>6</v>
      </c>
    </row>
    <row r="286" spans="1:12" x14ac:dyDescent="0.35">
      <c r="A286" t="s">
        <v>8064</v>
      </c>
      <c r="B286" t="s">
        <v>12238</v>
      </c>
      <c r="C286" t="s">
        <v>16431</v>
      </c>
      <c r="D286" t="s">
        <v>12239</v>
      </c>
      <c r="E286">
        <v>6</v>
      </c>
      <c r="F286" t="s">
        <v>6</v>
      </c>
      <c r="G286" t="s">
        <v>6</v>
      </c>
      <c r="H286" t="s">
        <v>8069</v>
      </c>
      <c r="I286">
        <v>2018</v>
      </c>
      <c r="J286" t="s">
        <v>6</v>
      </c>
      <c r="K286" t="s">
        <v>16432</v>
      </c>
      <c r="L286" t="s">
        <v>6</v>
      </c>
    </row>
    <row r="287" spans="1:12" x14ac:dyDescent="0.35">
      <c r="A287" t="s">
        <v>16433</v>
      </c>
      <c r="B287" t="s">
        <v>12611</v>
      </c>
      <c r="C287" t="s">
        <v>16434</v>
      </c>
      <c r="D287" t="s">
        <v>16435</v>
      </c>
      <c r="E287">
        <v>6</v>
      </c>
      <c r="F287" t="s">
        <v>6</v>
      </c>
      <c r="G287" t="s">
        <v>6</v>
      </c>
      <c r="H287" t="s">
        <v>591</v>
      </c>
      <c r="I287">
        <v>2018</v>
      </c>
      <c r="J287" t="s">
        <v>6</v>
      </c>
      <c r="K287" t="s">
        <v>16436</v>
      </c>
      <c r="L287" t="s">
        <v>6</v>
      </c>
    </row>
    <row r="288" spans="1:12" x14ac:dyDescent="0.35">
      <c r="A288" t="s">
        <v>16437</v>
      </c>
      <c r="B288" t="s">
        <v>16438</v>
      </c>
      <c r="C288" t="s">
        <v>16439</v>
      </c>
      <c r="D288" t="s">
        <v>16440</v>
      </c>
      <c r="E288">
        <v>6</v>
      </c>
      <c r="F288" t="s">
        <v>6</v>
      </c>
      <c r="G288" t="s">
        <v>6</v>
      </c>
      <c r="H288" t="s">
        <v>6637</v>
      </c>
      <c r="I288">
        <v>2019</v>
      </c>
      <c r="J288" t="s">
        <v>6</v>
      </c>
      <c r="K288" t="s">
        <v>16441</v>
      </c>
      <c r="L288" t="s">
        <v>6</v>
      </c>
    </row>
    <row r="289" spans="1:12" x14ac:dyDescent="0.35">
      <c r="A289" t="s">
        <v>16442</v>
      </c>
      <c r="B289" t="s">
        <v>16443</v>
      </c>
      <c r="C289" t="s">
        <v>16444</v>
      </c>
      <c r="D289" t="s">
        <v>16445</v>
      </c>
      <c r="E289">
        <v>6</v>
      </c>
      <c r="F289" t="s">
        <v>6</v>
      </c>
      <c r="G289" t="s">
        <v>6</v>
      </c>
      <c r="H289" t="s">
        <v>16446</v>
      </c>
      <c r="I289">
        <v>2019</v>
      </c>
      <c r="J289" t="s">
        <v>6</v>
      </c>
      <c r="K289" t="s">
        <v>16447</v>
      </c>
      <c r="L289" t="s">
        <v>6</v>
      </c>
    </row>
    <row r="290" spans="1:12" x14ac:dyDescent="0.35">
      <c r="A290" t="s">
        <v>16448</v>
      </c>
      <c r="B290" t="s">
        <v>16449</v>
      </c>
      <c r="C290" t="s">
        <v>16450</v>
      </c>
      <c r="D290" t="s">
        <v>16451</v>
      </c>
      <c r="E290">
        <v>6</v>
      </c>
      <c r="F290" t="s">
        <v>6</v>
      </c>
      <c r="G290" t="s">
        <v>6</v>
      </c>
      <c r="H290" t="s">
        <v>188</v>
      </c>
      <c r="I290">
        <v>2019</v>
      </c>
      <c r="J290" t="s">
        <v>6</v>
      </c>
      <c r="K290" t="s">
        <v>16452</v>
      </c>
      <c r="L290" t="s">
        <v>6</v>
      </c>
    </row>
    <row r="291" spans="1:12" x14ac:dyDescent="0.35">
      <c r="A291" t="s">
        <v>16453</v>
      </c>
      <c r="B291" t="s">
        <v>16454</v>
      </c>
      <c r="C291" t="s">
        <v>16455</v>
      </c>
      <c r="D291" t="s">
        <v>16456</v>
      </c>
      <c r="E291">
        <v>6</v>
      </c>
      <c r="F291" t="s">
        <v>6</v>
      </c>
      <c r="G291" t="s">
        <v>6</v>
      </c>
      <c r="H291" t="s">
        <v>6260</v>
      </c>
      <c r="I291">
        <v>2019</v>
      </c>
      <c r="J291" t="s">
        <v>6</v>
      </c>
      <c r="K291" t="s">
        <v>16452</v>
      </c>
      <c r="L291" t="s">
        <v>6</v>
      </c>
    </row>
    <row r="292" spans="1:12" x14ac:dyDescent="0.35">
      <c r="A292" t="s">
        <v>16457</v>
      </c>
      <c r="B292" t="s">
        <v>16458</v>
      </c>
      <c r="C292" t="s">
        <v>16459</v>
      </c>
      <c r="D292" t="s">
        <v>16460</v>
      </c>
      <c r="E292">
        <v>6</v>
      </c>
      <c r="F292" t="s">
        <v>6</v>
      </c>
      <c r="G292" t="s">
        <v>6</v>
      </c>
      <c r="H292" t="s">
        <v>382</v>
      </c>
      <c r="I292">
        <v>2019</v>
      </c>
      <c r="J292" t="s">
        <v>6</v>
      </c>
      <c r="K292" t="s">
        <v>16452</v>
      </c>
      <c r="L292" t="s">
        <v>6</v>
      </c>
    </row>
    <row r="293" spans="1:12" x14ac:dyDescent="0.35">
      <c r="A293" t="s">
        <v>16461</v>
      </c>
      <c r="B293" t="s">
        <v>16462</v>
      </c>
      <c r="C293" t="s">
        <v>6</v>
      </c>
      <c r="D293" t="s">
        <v>6</v>
      </c>
      <c r="E293">
        <v>6</v>
      </c>
      <c r="F293" t="s">
        <v>6</v>
      </c>
      <c r="G293" t="s">
        <v>6</v>
      </c>
      <c r="H293" t="s">
        <v>16463</v>
      </c>
      <c r="I293">
        <v>2019</v>
      </c>
      <c r="J293" t="s">
        <v>6</v>
      </c>
      <c r="K293" t="s">
        <v>16464</v>
      </c>
      <c r="L293" t="s">
        <v>6</v>
      </c>
    </row>
    <row r="294" spans="1:12" x14ac:dyDescent="0.35">
      <c r="A294" t="s">
        <v>765</v>
      </c>
      <c r="B294" t="s">
        <v>16465</v>
      </c>
      <c r="C294" t="s">
        <v>16466</v>
      </c>
      <c r="D294" t="s">
        <v>16467</v>
      </c>
      <c r="E294">
        <v>7</v>
      </c>
      <c r="F294" t="s">
        <v>6</v>
      </c>
      <c r="G294" t="s">
        <v>369</v>
      </c>
      <c r="H294" t="s">
        <v>768</v>
      </c>
      <c r="I294">
        <v>2021</v>
      </c>
      <c r="J294" t="s">
        <v>6</v>
      </c>
      <c r="K294" t="s">
        <v>6</v>
      </c>
      <c r="L294" t="s">
        <v>6</v>
      </c>
    </row>
    <row r="295" spans="1:12" x14ac:dyDescent="0.35">
      <c r="A295" t="s">
        <v>16468</v>
      </c>
      <c r="B295" t="s">
        <v>16469</v>
      </c>
      <c r="C295" t="s">
        <v>16470</v>
      </c>
      <c r="D295" t="s">
        <v>16471</v>
      </c>
      <c r="E295">
        <v>6</v>
      </c>
      <c r="F295" t="s">
        <v>6</v>
      </c>
      <c r="G295" t="s">
        <v>6</v>
      </c>
      <c r="H295" t="s">
        <v>16472</v>
      </c>
      <c r="I295">
        <v>2019</v>
      </c>
      <c r="J295" t="s">
        <v>6</v>
      </c>
      <c r="K295" t="s">
        <v>16473</v>
      </c>
      <c r="L295" t="s">
        <v>6</v>
      </c>
    </row>
    <row r="296" spans="1:12" x14ac:dyDescent="0.35">
      <c r="A296" t="s">
        <v>2471</v>
      </c>
      <c r="B296" t="s">
        <v>16474</v>
      </c>
      <c r="C296" t="s">
        <v>16475</v>
      </c>
      <c r="D296" t="s">
        <v>16476</v>
      </c>
      <c r="E296">
        <v>6</v>
      </c>
      <c r="F296" t="s">
        <v>6</v>
      </c>
      <c r="G296" t="s">
        <v>6</v>
      </c>
      <c r="H296" t="s">
        <v>1278</v>
      </c>
      <c r="I296">
        <v>2019</v>
      </c>
      <c r="J296" t="s">
        <v>6</v>
      </c>
      <c r="K296" t="s">
        <v>16477</v>
      </c>
      <c r="L296" t="s">
        <v>6</v>
      </c>
    </row>
    <row r="297" spans="1:12" x14ac:dyDescent="0.35">
      <c r="A297" t="s">
        <v>2490</v>
      </c>
      <c r="B297" t="s">
        <v>16478</v>
      </c>
      <c r="C297" t="s">
        <v>16479</v>
      </c>
      <c r="D297" t="s">
        <v>16480</v>
      </c>
      <c r="E297">
        <v>6</v>
      </c>
      <c r="F297" t="s">
        <v>6</v>
      </c>
      <c r="G297" t="s">
        <v>6</v>
      </c>
      <c r="H297" t="s">
        <v>2494</v>
      </c>
      <c r="I297">
        <v>2019</v>
      </c>
      <c r="J297" t="s">
        <v>6</v>
      </c>
      <c r="K297" t="s">
        <v>16477</v>
      </c>
      <c r="L297" t="s">
        <v>6</v>
      </c>
    </row>
    <row r="298" spans="1:12" x14ac:dyDescent="0.35">
      <c r="A298" t="s">
        <v>12053</v>
      </c>
      <c r="B298" t="s">
        <v>12054</v>
      </c>
      <c r="C298" t="s">
        <v>16481</v>
      </c>
      <c r="D298" t="s">
        <v>16482</v>
      </c>
      <c r="E298">
        <v>7</v>
      </c>
      <c r="F298" t="s">
        <v>6</v>
      </c>
      <c r="G298" t="s">
        <v>542</v>
      </c>
      <c r="H298" t="s">
        <v>16483</v>
      </c>
      <c r="I298">
        <v>2020</v>
      </c>
      <c r="J298" t="s">
        <v>6</v>
      </c>
      <c r="K298" t="s">
        <v>6</v>
      </c>
      <c r="L298" t="s">
        <v>6</v>
      </c>
    </row>
    <row r="299" spans="1:12" x14ac:dyDescent="0.35">
      <c r="A299" t="s">
        <v>16484</v>
      </c>
      <c r="B299" t="s">
        <v>16485</v>
      </c>
      <c r="C299" t="s">
        <v>16486</v>
      </c>
      <c r="D299" t="s">
        <v>16487</v>
      </c>
      <c r="E299">
        <v>6</v>
      </c>
      <c r="F299" t="s">
        <v>6</v>
      </c>
      <c r="G299" t="s">
        <v>6</v>
      </c>
      <c r="H299" t="s">
        <v>6260</v>
      </c>
      <c r="I299">
        <v>2019</v>
      </c>
      <c r="J299" t="s">
        <v>6</v>
      </c>
      <c r="K299" t="s">
        <v>16488</v>
      </c>
      <c r="L299" t="s">
        <v>6</v>
      </c>
    </row>
    <row r="300" spans="1:12" x14ac:dyDescent="0.35">
      <c r="A300" t="s">
        <v>16489</v>
      </c>
      <c r="B300" t="s">
        <v>16490</v>
      </c>
      <c r="C300" t="s">
        <v>16491</v>
      </c>
      <c r="D300" t="s">
        <v>13167</v>
      </c>
      <c r="E300">
        <v>6</v>
      </c>
      <c r="F300" t="s">
        <v>6</v>
      </c>
      <c r="G300" t="s">
        <v>6</v>
      </c>
      <c r="H300" t="s">
        <v>5463</v>
      </c>
      <c r="I300">
        <v>2019</v>
      </c>
      <c r="J300" t="s">
        <v>6</v>
      </c>
      <c r="K300" t="s">
        <v>16492</v>
      </c>
      <c r="L300" t="s">
        <v>6</v>
      </c>
    </row>
    <row r="301" spans="1:12" x14ac:dyDescent="0.35">
      <c r="A301" t="s">
        <v>4006</v>
      </c>
      <c r="B301" t="s">
        <v>16493</v>
      </c>
      <c r="C301" t="s">
        <v>16494</v>
      </c>
      <c r="D301" t="s">
        <v>12340</v>
      </c>
      <c r="E301">
        <v>6</v>
      </c>
      <c r="F301" t="s">
        <v>6</v>
      </c>
      <c r="G301" t="s">
        <v>6</v>
      </c>
      <c r="H301" t="s">
        <v>188</v>
      </c>
      <c r="I301">
        <v>2019</v>
      </c>
      <c r="J301" t="s">
        <v>6</v>
      </c>
      <c r="K301" t="s">
        <v>16495</v>
      </c>
      <c r="L301" t="s">
        <v>6</v>
      </c>
    </row>
    <row r="302" spans="1:12" x14ac:dyDescent="0.35">
      <c r="A302" t="s">
        <v>1040</v>
      </c>
      <c r="B302" t="s">
        <v>11978</v>
      </c>
      <c r="C302" t="s">
        <v>16496</v>
      </c>
      <c r="D302" t="s">
        <v>16497</v>
      </c>
      <c r="E302">
        <v>7</v>
      </c>
      <c r="F302" t="s">
        <v>6</v>
      </c>
      <c r="G302" t="s">
        <v>16498</v>
      </c>
      <c r="H302" t="s">
        <v>1045</v>
      </c>
      <c r="I302">
        <v>2020</v>
      </c>
      <c r="J302" t="s">
        <v>6</v>
      </c>
      <c r="K302" t="s">
        <v>6</v>
      </c>
      <c r="L302" t="s">
        <v>6</v>
      </c>
    </row>
    <row r="303" spans="1:12" x14ac:dyDescent="0.35">
      <c r="A303" t="s">
        <v>7489</v>
      </c>
      <c r="B303" t="s">
        <v>16499</v>
      </c>
      <c r="C303" t="s">
        <v>16500</v>
      </c>
      <c r="D303" t="s">
        <v>16501</v>
      </c>
      <c r="E303">
        <v>6</v>
      </c>
      <c r="F303" t="s">
        <v>6</v>
      </c>
      <c r="G303" t="s">
        <v>6</v>
      </c>
      <c r="H303" t="s">
        <v>2182</v>
      </c>
      <c r="I303">
        <v>2020</v>
      </c>
      <c r="J303" t="s">
        <v>6</v>
      </c>
      <c r="K303" t="s">
        <v>16502</v>
      </c>
      <c r="L303" t="s">
        <v>6</v>
      </c>
    </row>
    <row r="304" spans="1:12" x14ac:dyDescent="0.35">
      <c r="A304" t="s">
        <v>5641</v>
      </c>
      <c r="B304" t="s">
        <v>16503</v>
      </c>
      <c r="C304" t="s">
        <v>16504</v>
      </c>
      <c r="D304" t="s">
        <v>16505</v>
      </c>
      <c r="E304">
        <v>7</v>
      </c>
      <c r="F304" t="s">
        <v>6</v>
      </c>
      <c r="G304" t="s">
        <v>542</v>
      </c>
      <c r="H304" t="s">
        <v>5645</v>
      </c>
      <c r="I304">
        <v>2020</v>
      </c>
      <c r="J304" t="s">
        <v>6</v>
      </c>
      <c r="K304" t="s">
        <v>6</v>
      </c>
      <c r="L304" t="s">
        <v>6</v>
      </c>
    </row>
    <row r="305" spans="1:12" x14ac:dyDescent="0.35">
      <c r="A305" t="s">
        <v>16506</v>
      </c>
      <c r="B305" t="s">
        <v>16507</v>
      </c>
      <c r="C305" t="s">
        <v>16508</v>
      </c>
      <c r="D305" t="s">
        <v>16509</v>
      </c>
      <c r="E305">
        <v>6</v>
      </c>
      <c r="F305" t="s">
        <v>6</v>
      </c>
      <c r="G305" t="s">
        <v>6</v>
      </c>
      <c r="H305" t="s">
        <v>2182</v>
      </c>
      <c r="I305">
        <v>2020</v>
      </c>
      <c r="J305" t="s">
        <v>6</v>
      </c>
      <c r="K305" t="s">
        <v>16510</v>
      </c>
      <c r="L305" t="s">
        <v>6</v>
      </c>
    </row>
    <row r="306" spans="1:12" x14ac:dyDescent="0.35">
      <c r="A306" t="s">
        <v>16511</v>
      </c>
      <c r="B306" t="s">
        <v>16512</v>
      </c>
      <c r="C306" t="s">
        <v>16513</v>
      </c>
      <c r="D306" t="s">
        <v>16514</v>
      </c>
      <c r="E306">
        <v>7</v>
      </c>
      <c r="F306" t="s">
        <v>6</v>
      </c>
      <c r="G306" t="s">
        <v>542</v>
      </c>
      <c r="H306" t="s">
        <v>11161</v>
      </c>
      <c r="I306">
        <v>2020</v>
      </c>
      <c r="J306" t="s">
        <v>6</v>
      </c>
      <c r="K306" t="s">
        <v>6</v>
      </c>
      <c r="L306" t="s">
        <v>6</v>
      </c>
    </row>
    <row r="307" spans="1:12" x14ac:dyDescent="0.35">
      <c r="A307" t="s">
        <v>1061</v>
      </c>
      <c r="B307" t="s">
        <v>16515</v>
      </c>
      <c r="C307" t="s">
        <v>16516</v>
      </c>
      <c r="D307" t="s">
        <v>16517</v>
      </c>
      <c r="E307">
        <v>6</v>
      </c>
      <c r="F307" t="s">
        <v>6</v>
      </c>
      <c r="G307" t="s">
        <v>6</v>
      </c>
      <c r="H307" t="s">
        <v>3695</v>
      </c>
      <c r="I307">
        <v>2020</v>
      </c>
      <c r="J307" t="s">
        <v>6</v>
      </c>
      <c r="K307" t="s">
        <v>16518</v>
      </c>
      <c r="L307" t="s">
        <v>6</v>
      </c>
    </row>
    <row r="308" spans="1:12" x14ac:dyDescent="0.35">
      <c r="A308" t="s">
        <v>16519</v>
      </c>
      <c r="B308" t="s">
        <v>16520</v>
      </c>
      <c r="C308" t="s">
        <v>16521</v>
      </c>
      <c r="D308" t="s">
        <v>16522</v>
      </c>
      <c r="E308">
        <v>6</v>
      </c>
      <c r="F308" t="s">
        <v>6</v>
      </c>
      <c r="G308" t="s">
        <v>6</v>
      </c>
      <c r="H308" t="s">
        <v>188</v>
      </c>
      <c r="I308">
        <v>2020</v>
      </c>
      <c r="J308" t="s">
        <v>6</v>
      </c>
      <c r="K308" t="s">
        <v>16523</v>
      </c>
      <c r="L308" t="s">
        <v>6</v>
      </c>
    </row>
    <row r="309" spans="1:12" x14ac:dyDescent="0.35">
      <c r="A309" t="s">
        <v>16524</v>
      </c>
      <c r="B309" t="s">
        <v>16525</v>
      </c>
      <c r="C309" t="s">
        <v>16526</v>
      </c>
      <c r="D309" t="s">
        <v>16527</v>
      </c>
      <c r="E309">
        <v>6</v>
      </c>
      <c r="F309" t="s">
        <v>6</v>
      </c>
      <c r="G309" t="s">
        <v>6</v>
      </c>
      <c r="H309" t="s">
        <v>16528</v>
      </c>
      <c r="I309">
        <v>2019</v>
      </c>
      <c r="J309" t="s">
        <v>6</v>
      </c>
      <c r="K309" t="s">
        <v>16529</v>
      </c>
      <c r="L309" t="s">
        <v>6</v>
      </c>
    </row>
    <row r="310" spans="1:12" x14ac:dyDescent="0.35">
      <c r="A310" t="s">
        <v>16530</v>
      </c>
      <c r="B310" t="s">
        <v>16531</v>
      </c>
      <c r="C310" t="s">
        <v>16532</v>
      </c>
      <c r="D310" t="s">
        <v>16533</v>
      </c>
      <c r="E310">
        <v>6</v>
      </c>
      <c r="F310" t="s">
        <v>6</v>
      </c>
      <c r="G310" t="s">
        <v>6</v>
      </c>
      <c r="H310" t="s">
        <v>16534</v>
      </c>
      <c r="I310">
        <v>2020</v>
      </c>
      <c r="J310" t="s">
        <v>6</v>
      </c>
      <c r="K310" t="s">
        <v>16535</v>
      </c>
      <c r="L310" t="s">
        <v>6</v>
      </c>
    </row>
    <row r="311" spans="1:12" x14ac:dyDescent="0.35">
      <c r="A311" t="s">
        <v>11415</v>
      </c>
      <c r="B311" t="s">
        <v>12419</v>
      </c>
      <c r="C311" t="s">
        <v>16536</v>
      </c>
      <c r="D311" t="s">
        <v>12420</v>
      </c>
      <c r="E311">
        <v>6</v>
      </c>
      <c r="F311" t="s">
        <v>6</v>
      </c>
      <c r="G311" t="s">
        <v>6</v>
      </c>
      <c r="H311" t="s">
        <v>11420</v>
      </c>
      <c r="I311">
        <v>2020</v>
      </c>
      <c r="J311" t="s">
        <v>6</v>
      </c>
      <c r="K311" t="s">
        <v>16537</v>
      </c>
      <c r="L311" t="s">
        <v>6</v>
      </c>
    </row>
    <row r="312" spans="1:12" x14ac:dyDescent="0.35">
      <c r="A312" t="s">
        <v>16538</v>
      </c>
      <c r="B312" t="s">
        <v>16539</v>
      </c>
      <c r="C312" t="s">
        <v>16540</v>
      </c>
      <c r="D312" t="s">
        <v>16541</v>
      </c>
      <c r="E312">
        <v>6</v>
      </c>
      <c r="F312" t="s">
        <v>6</v>
      </c>
      <c r="G312" t="s">
        <v>6</v>
      </c>
      <c r="H312" t="s">
        <v>2182</v>
      </c>
      <c r="I312">
        <v>2020</v>
      </c>
      <c r="J312" t="s">
        <v>6</v>
      </c>
      <c r="K312" t="s">
        <v>16542</v>
      </c>
      <c r="L312" t="s">
        <v>6</v>
      </c>
    </row>
    <row r="313" spans="1:12" x14ac:dyDescent="0.35">
      <c r="A313" t="s">
        <v>16543</v>
      </c>
      <c r="B313" t="s">
        <v>16544</v>
      </c>
      <c r="C313" t="s">
        <v>16545</v>
      </c>
      <c r="D313" t="s">
        <v>16546</v>
      </c>
      <c r="E313">
        <v>6</v>
      </c>
      <c r="F313" t="s">
        <v>6</v>
      </c>
      <c r="G313" t="s">
        <v>6</v>
      </c>
      <c r="H313" t="s">
        <v>188</v>
      </c>
      <c r="I313">
        <v>2020</v>
      </c>
      <c r="J313" t="s">
        <v>6</v>
      </c>
      <c r="K313" t="s">
        <v>16547</v>
      </c>
      <c r="L313" t="s">
        <v>6</v>
      </c>
    </row>
    <row r="314" spans="1:12" x14ac:dyDescent="0.35">
      <c r="A314" t="s">
        <v>16548</v>
      </c>
      <c r="B314" t="s">
        <v>16549</v>
      </c>
      <c r="C314" t="s">
        <v>16550</v>
      </c>
      <c r="D314" t="s">
        <v>16551</v>
      </c>
      <c r="E314">
        <v>6</v>
      </c>
      <c r="F314" t="s">
        <v>6</v>
      </c>
      <c r="G314" t="s">
        <v>6</v>
      </c>
      <c r="H314" t="s">
        <v>16552</v>
      </c>
      <c r="I314">
        <v>2020</v>
      </c>
      <c r="J314" t="s">
        <v>6</v>
      </c>
      <c r="K314" t="s">
        <v>16553</v>
      </c>
      <c r="L314" t="s">
        <v>6</v>
      </c>
    </row>
    <row r="315" spans="1:12" x14ac:dyDescent="0.35">
      <c r="A315" t="s">
        <v>16554</v>
      </c>
      <c r="B315" t="s">
        <v>16555</v>
      </c>
      <c r="C315" t="s">
        <v>16556</v>
      </c>
      <c r="D315" t="s">
        <v>16557</v>
      </c>
      <c r="E315">
        <v>6</v>
      </c>
      <c r="F315" t="s">
        <v>6</v>
      </c>
      <c r="G315" t="s">
        <v>6</v>
      </c>
      <c r="H315" t="s">
        <v>2914</v>
      </c>
      <c r="I315">
        <v>2020</v>
      </c>
      <c r="J315" t="s">
        <v>6</v>
      </c>
      <c r="K315" t="s">
        <v>16558</v>
      </c>
      <c r="L315" t="s">
        <v>6</v>
      </c>
    </row>
    <row r="316" spans="1:12" x14ac:dyDescent="0.35">
      <c r="A316" t="s">
        <v>16559</v>
      </c>
      <c r="B316" t="s">
        <v>16560</v>
      </c>
      <c r="C316" t="s">
        <v>16561</v>
      </c>
      <c r="D316" t="s">
        <v>16562</v>
      </c>
      <c r="E316">
        <v>6</v>
      </c>
      <c r="F316" t="s">
        <v>6</v>
      </c>
      <c r="G316" t="s">
        <v>6</v>
      </c>
      <c r="H316" t="s">
        <v>16563</v>
      </c>
      <c r="I316">
        <v>2020</v>
      </c>
      <c r="J316" t="s">
        <v>6</v>
      </c>
      <c r="K316" t="s">
        <v>16564</v>
      </c>
      <c r="L316" t="s">
        <v>6</v>
      </c>
    </row>
    <row r="317" spans="1:12" x14ac:dyDescent="0.35">
      <c r="A317" t="s">
        <v>16565</v>
      </c>
      <c r="B317" t="s">
        <v>16566</v>
      </c>
      <c r="C317" t="s">
        <v>16567</v>
      </c>
      <c r="D317" t="s">
        <v>16568</v>
      </c>
      <c r="E317">
        <v>6</v>
      </c>
      <c r="F317" t="s">
        <v>6</v>
      </c>
      <c r="G317" t="s">
        <v>6</v>
      </c>
      <c r="H317" t="s">
        <v>382</v>
      </c>
      <c r="I317">
        <v>2020</v>
      </c>
      <c r="J317" t="s">
        <v>6</v>
      </c>
      <c r="K317" t="s">
        <v>16569</v>
      </c>
      <c r="L317" t="s">
        <v>6</v>
      </c>
    </row>
    <row r="318" spans="1:12" x14ac:dyDescent="0.35">
      <c r="A318" t="s">
        <v>16570</v>
      </c>
      <c r="B318" t="s">
        <v>16571</v>
      </c>
      <c r="C318" t="s">
        <v>16572</v>
      </c>
      <c r="D318" t="s">
        <v>16573</v>
      </c>
      <c r="E318">
        <v>6</v>
      </c>
      <c r="F318" t="s">
        <v>6</v>
      </c>
      <c r="G318" t="s">
        <v>6</v>
      </c>
      <c r="H318" t="s">
        <v>16057</v>
      </c>
      <c r="I318">
        <v>2020</v>
      </c>
      <c r="J318" t="s">
        <v>6</v>
      </c>
      <c r="K318" t="s">
        <v>16574</v>
      </c>
      <c r="L318" t="s">
        <v>6</v>
      </c>
    </row>
    <row r="319" spans="1:12" x14ac:dyDescent="0.35">
      <c r="A319" t="s">
        <v>4607</v>
      </c>
      <c r="B319" t="s">
        <v>16575</v>
      </c>
      <c r="C319" t="s">
        <v>16576</v>
      </c>
      <c r="D319" t="s">
        <v>16577</v>
      </c>
      <c r="E319">
        <v>6</v>
      </c>
      <c r="F319" t="s">
        <v>6</v>
      </c>
      <c r="G319" t="s">
        <v>6</v>
      </c>
      <c r="H319" t="s">
        <v>4612</v>
      </c>
      <c r="I319">
        <v>2020</v>
      </c>
      <c r="J319" t="s">
        <v>6</v>
      </c>
      <c r="K319" t="s">
        <v>16578</v>
      </c>
      <c r="L319" t="s">
        <v>6</v>
      </c>
    </row>
    <row r="320" spans="1:12" x14ac:dyDescent="0.35">
      <c r="A320" t="s">
        <v>16579</v>
      </c>
      <c r="B320" t="s">
        <v>16580</v>
      </c>
      <c r="C320" t="s">
        <v>16581</v>
      </c>
      <c r="D320" t="s">
        <v>16582</v>
      </c>
      <c r="E320">
        <v>6</v>
      </c>
      <c r="F320" t="s">
        <v>6</v>
      </c>
      <c r="G320" t="s">
        <v>6</v>
      </c>
      <c r="H320" t="s">
        <v>16583</v>
      </c>
      <c r="I320">
        <v>2020</v>
      </c>
      <c r="J320" t="s">
        <v>6</v>
      </c>
      <c r="K320" t="s">
        <v>16584</v>
      </c>
      <c r="L320" t="s">
        <v>6</v>
      </c>
    </row>
    <row r="321" spans="1:12" x14ac:dyDescent="0.35">
      <c r="A321" t="s">
        <v>16585</v>
      </c>
      <c r="B321" t="s">
        <v>16586</v>
      </c>
      <c r="C321" t="s">
        <v>16587</v>
      </c>
      <c r="D321" t="s">
        <v>16588</v>
      </c>
      <c r="E321">
        <v>6</v>
      </c>
      <c r="F321" t="s">
        <v>6</v>
      </c>
      <c r="G321" t="s">
        <v>6</v>
      </c>
      <c r="H321" t="s">
        <v>16589</v>
      </c>
      <c r="I321">
        <v>2020</v>
      </c>
      <c r="J321" t="s">
        <v>6</v>
      </c>
      <c r="K321" t="s">
        <v>16590</v>
      </c>
      <c r="L321" t="s">
        <v>6</v>
      </c>
    </row>
    <row r="322" spans="1:12" x14ac:dyDescent="0.35">
      <c r="A322" t="s">
        <v>3574</v>
      </c>
      <c r="B322" t="s">
        <v>16591</v>
      </c>
      <c r="C322" t="s">
        <v>16592</v>
      </c>
      <c r="D322" t="s">
        <v>16593</v>
      </c>
      <c r="E322">
        <v>6</v>
      </c>
      <c r="F322" t="s">
        <v>6</v>
      </c>
      <c r="G322" t="s">
        <v>6</v>
      </c>
      <c r="H322" t="s">
        <v>3695</v>
      </c>
      <c r="I322">
        <v>2020</v>
      </c>
      <c r="J322" t="s">
        <v>6</v>
      </c>
      <c r="K322" t="s">
        <v>16594</v>
      </c>
      <c r="L322" t="s">
        <v>6</v>
      </c>
    </row>
    <row r="323" spans="1:12" x14ac:dyDescent="0.35">
      <c r="A323" t="s">
        <v>12099</v>
      </c>
      <c r="B323" t="s">
        <v>16595</v>
      </c>
      <c r="C323" t="s">
        <v>16596</v>
      </c>
      <c r="D323" t="s">
        <v>16597</v>
      </c>
      <c r="E323">
        <v>6</v>
      </c>
      <c r="F323" t="s">
        <v>6</v>
      </c>
      <c r="G323" t="s">
        <v>6</v>
      </c>
      <c r="H323" t="s">
        <v>16598</v>
      </c>
      <c r="I323">
        <v>2021</v>
      </c>
      <c r="J323" t="s">
        <v>6</v>
      </c>
      <c r="K323" t="s">
        <v>16599</v>
      </c>
      <c r="L323" t="s">
        <v>6</v>
      </c>
    </row>
    <row r="324" spans="1:12" x14ac:dyDescent="0.35">
      <c r="A324" t="s">
        <v>16600</v>
      </c>
      <c r="B324" t="s">
        <v>16595</v>
      </c>
      <c r="C324" t="s">
        <v>16601</v>
      </c>
      <c r="D324" t="s">
        <v>16597</v>
      </c>
      <c r="E324">
        <v>6</v>
      </c>
      <c r="F324" t="s">
        <v>6</v>
      </c>
      <c r="G324" t="s">
        <v>6</v>
      </c>
      <c r="H324" t="s">
        <v>10673</v>
      </c>
      <c r="I324">
        <v>2021</v>
      </c>
      <c r="J324" t="s">
        <v>6</v>
      </c>
      <c r="K324" t="s">
        <v>16602</v>
      </c>
      <c r="L324" t="s">
        <v>6</v>
      </c>
    </row>
    <row r="325" spans="1:12" x14ac:dyDescent="0.35">
      <c r="A325" t="s">
        <v>16603</v>
      </c>
      <c r="B325" t="s">
        <v>16604</v>
      </c>
      <c r="C325" t="s">
        <v>16605</v>
      </c>
      <c r="D325" t="s">
        <v>16606</v>
      </c>
      <c r="E325">
        <v>6</v>
      </c>
      <c r="F325" t="s">
        <v>6</v>
      </c>
      <c r="G325" t="s">
        <v>6</v>
      </c>
      <c r="H325" t="s">
        <v>10425</v>
      </c>
      <c r="I325">
        <v>2020</v>
      </c>
      <c r="J325" t="s">
        <v>6</v>
      </c>
      <c r="K325" t="s">
        <v>16607</v>
      </c>
      <c r="L325" t="s">
        <v>6</v>
      </c>
    </row>
    <row r="326" spans="1:12" x14ac:dyDescent="0.35">
      <c r="A326" t="s">
        <v>16608</v>
      </c>
      <c r="B326" t="s">
        <v>16609</v>
      </c>
      <c r="C326" t="s">
        <v>16610</v>
      </c>
      <c r="D326" t="s">
        <v>16611</v>
      </c>
      <c r="E326">
        <v>6</v>
      </c>
      <c r="F326" t="s">
        <v>6</v>
      </c>
      <c r="G326" t="s">
        <v>6</v>
      </c>
      <c r="H326" t="s">
        <v>4060</v>
      </c>
      <c r="I326">
        <v>2021</v>
      </c>
      <c r="J326" t="s">
        <v>6</v>
      </c>
      <c r="K326" t="s">
        <v>16612</v>
      </c>
      <c r="L326" t="s">
        <v>6</v>
      </c>
    </row>
    <row r="327" spans="1:12" x14ac:dyDescent="0.35">
      <c r="A327" t="s">
        <v>16613</v>
      </c>
      <c r="B327" t="s">
        <v>16614</v>
      </c>
      <c r="C327" t="s">
        <v>16615</v>
      </c>
      <c r="D327" t="s">
        <v>16616</v>
      </c>
      <c r="E327">
        <v>6</v>
      </c>
      <c r="F327" t="s">
        <v>6</v>
      </c>
      <c r="G327" t="s">
        <v>6</v>
      </c>
      <c r="H327" t="s">
        <v>1866</v>
      </c>
      <c r="I327">
        <v>2020</v>
      </c>
      <c r="J327" t="s">
        <v>6</v>
      </c>
      <c r="K327" t="s">
        <v>16617</v>
      </c>
      <c r="L327" t="s">
        <v>6</v>
      </c>
    </row>
    <row r="328" spans="1:12" x14ac:dyDescent="0.35">
      <c r="A328" t="s">
        <v>7073</v>
      </c>
      <c r="B328" t="s">
        <v>16618</v>
      </c>
      <c r="C328" t="s">
        <v>16619</v>
      </c>
      <c r="D328" t="s">
        <v>16620</v>
      </c>
      <c r="E328">
        <v>6</v>
      </c>
      <c r="F328" t="s">
        <v>6</v>
      </c>
      <c r="G328" t="s">
        <v>6</v>
      </c>
      <c r="H328" t="s">
        <v>7078</v>
      </c>
      <c r="I328">
        <v>2021</v>
      </c>
      <c r="J328" t="s">
        <v>6</v>
      </c>
      <c r="K328" t="s">
        <v>16621</v>
      </c>
      <c r="L328" t="s">
        <v>6</v>
      </c>
    </row>
    <row r="329" spans="1:12" x14ac:dyDescent="0.35">
      <c r="A329" t="s">
        <v>8528</v>
      </c>
      <c r="B329" t="s">
        <v>16622</v>
      </c>
      <c r="C329" t="s">
        <v>16623</v>
      </c>
      <c r="D329" t="s">
        <v>16624</v>
      </c>
      <c r="E329">
        <v>6</v>
      </c>
      <c r="F329" t="s">
        <v>6</v>
      </c>
      <c r="G329" t="s">
        <v>6</v>
      </c>
      <c r="H329" t="s">
        <v>8533</v>
      </c>
      <c r="I329">
        <v>2021</v>
      </c>
      <c r="J329" t="s">
        <v>6</v>
      </c>
      <c r="K329" t="s">
        <v>16625</v>
      </c>
      <c r="L329" t="s">
        <v>6</v>
      </c>
    </row>
    <row r="330" spans="1:12" x14ac:dyDescent="0.35">
      <c r="A330" t="s">
        <v>22249</v>
      </c>
      <c r="B330" t="s">
        <v>22251</v>
      </c>
      <c r="C330" t="s">
        <v>22821</v>
      </c>
      <c r="D330" t="s">
        <v>22822</v>
      </c>
      <c r="E330">
        <v>6</v>
      </c>
      <c r="G330" t="s">
        <v>6</v>
      </c>
      <c r="H330" t="s">
        <v>315</v>
      </c>
      <c r="I330">
        <v>2021</v>
      </c>
      <c r="J330" t="s">
        <v>6</v>
      </c>
      <c r="K330" t="s">
        <v>22250</v>
      </c>
      <c r="L330" t="s">
        <v>6</v>
      </c>
    </row>
    <row r="331" spans="1:12" x14ac:dyDescent="0.35">
      <c r="A331" t="s">
        <v>22029</v>
      </c>
      <c r="B331" t="s">
        <v>22272</v>
      </c>
      <c r="C331" t="s">
        <v>22823</v>
      </c>
      <c r="D331" t="s">
        <v>22824</v>
      </c>
      <c r="E331">
        <v>6</v>
      </c>
      <c r="G331" t="s">
        <v>6</v>
      </c>
      <c r="H331" t="s">
        <v>6260</v>
      </c>
      <c r="I331">
        <v>2021</v>
      </c>
      <c r="J331" t="s">
        <v>6</v>
      </c>
      <c r="K331" t="s">
        <v>22271</v>
      </c>
      <c r="L331" t="s">
        <v>6</v>
      </c>
    </row>
    <row r="332" spans="1:12" x14ac:dyDescent="0.35">
      <c r="A332" t="s">
        <v>710</v>
      </c>
      <c r="B332" t="s">
        <v>22286</v>
      </c>
      <c r="C332" t="s">
        <v>22825</v>
      </c>
      <c r="D332" t="s">
        <v>22826</v>
      </c>
      <c r="E332">
        <v>7</v>
      </c>
      <c r="G332" t="s">
        <v>542</v>
      </c>
      <c r="H332" t="s">
        <v>22640</v>
      </c>
      <c r="I332">
        <v>2021</v>
      </c>
      <c r="J332" t="s">
        <v>6</v>
      </c>
      <c r="K332" t="s">
        <v>6</v>
      </c>
      <c r="L332" t="s">
        <v>6</v>
      </c>
    </row>
    <row r="333" spans="1:12" x14ac:dyDescent="0.35">
      <c r="A333" t="s">
        <v>22293</v>
      </c>
      <c r="B333" t="s">
        <v>22295</v>
      </c>
      <c r="C333" t="s">
        <v>22296</v>
      </c>
      <c r="D333" t="s">
        <v>22827</v>
      </c>
      <c r="E333">
        <v>5</v>
      </c>
      <c r="F333">
        <v>9781119808190</v>
      </c>
      <c r="G333" t="s">
        <v>6</v>
      </c>
      <c r="H333" t="s">
        <v>22828</v>
      </c>
      <c r="I333">
        <v>2021</v>
      </c>
      <c r="J333" t="s">
        <v>22829</v>
      </c>
      <c r="K333" t="s">
        <v>22294</v>
      </c>
      <c r="L333" t="s">
        <v>6</v>
      </c>
    </row>
    <row r="334" spans="1:12" x14ac:dyDescent="0.35">
      <c r="A334" t="s">
        <v>22258</v>
      </c>
      <c r="B334" t="s">
        <v>22144</v>
      </c>
      <c r="C334" t="s">
        <v>22259</v>
      </c>
      <c r="D334" t="s">
        <v>22651</v>
      </c>
      <c r="E334">
        <v>7</v>
      </c>
      <c r="G334" t="s">
        <v>1452</v>
      </c>
      <c r="H334" t="s">
        <v>22644</v>
      </c>
      <c r="I334">
        <v>2021</v>
      </c>
      <c r="J334" t="s">
        <v>6</v>
      </c>
      <c r="K334" t="s">
        <v>6</v>
      </c>
      <c r="L334" t="s">
        <v>6</v>
      </c>
    </row>
    <row r="335" spans="1:12" x14ac:dyDescent="0.35">
      <c r="A335" t="s">
        <v>22009</v>
      </c>
      <c r="B335" t="s">
        <v>22319</v>
      </c>
      <c r="C335" t="s">
        <v>22830</v>
      </c>
      <c r="D335" t="s">
        <v>22831</v>
      </c>
      <c r="E335">
        <v>6</v>
      </c>
      <c r="G335" t="s">
        <v>6</v>
      </c>
      <c r="H335" t="s">
        <v>2481</v>
      </c>
      <c r="I335">
        <v>2021</v>
      </c>
      <c r="J335" t="s">
        <v>6</v>
      </c>
      <c r="K335" t="s">
        <v>22318</v>
      </c>
      <c r="L335" t="s">
        <v>6</v>
      </c>
    </row>
    <row r="336" spans="1:12" x14ac:dyDescent="0.35">
      <c r="A336" t="s">
        <v>21998</v>
      </c>
      <c r="B336" t="s">
        <v>22261</v>
      </c>
      <c r="C336" t="s">
        <v>22832</v>
      </c>
      <c r="D336" t="s">
        <v>22833</v>
      </c>
      <c r="E336">
        <v>6</v>
      </c>
      <c r="G336" t="s">
        <v>6</v>
      </c>
      <c r="H336" t="s">
        <v>22834</v>
      </c>
      <c r="I336">
        <v>2021</v>
      </c>
      <c r="J336" t="s">
        <v>6</v>
      </c>
      <c r="K336" t="s">
        <v>22260</v>
      </c>
      <c r="L336" t="s">
        <v>6</v>
      </c>
    </row>
    <row r="337" spans="1:12" x14ac:dyDescent="0.35">
      <c r="A337" t="s">
        <v>3354</v>
      </c>
      <c r="B337" t="s">
        <v>22297</v>
      </c>
      <c r="C337" t="s">
        <v>22835</v>
      </c>
      <c r="D337" t="s">
        <v>22836</v>
      </c>
      <c r="E337">
        <v>7</v>
      </c>
      <c r="G337" t="s">
        <v>369</v>
      </c>
      <c r="H337" t="s">
        <v>3358</v>
      </c>
      <c r="I337">
        <v>2021</v>
      </c>
      <c r="J337" t="s">
        <v>6</v>
      </c>
      <c r="K337" t="s">
        <v>6</v>
      </c>
      <c r="L337" t="s">
        <v>6</v>
      </c>
    </row>
    <row r="338" spans="1:12" x14ac:dyDescent="0.35">
      <c r="A338" t="s">
        <v>22083</v>
      </c>
      <c r="B338" t="s">
        <v>22257</v>
      </c>
      <c r="C338" t="s">
        <v>22837</v>
      </c>
      <c r="D338" t="s">
        <v>22838</v>
      </c>
      <c r="E338">
        <v>6</v>
      </c>
      <c r="G338" t="s">
        <v>6</v>
      </c>
      <c r="H338" t="s">
        <v>22597</v>
      </c>
      <c r="I338">
        <v>2021</v>
      </c>
      <c r="J338" t="s">
        <v>6</v>
      </c>
      <c r="K338" t="s">
        <v>22256</v>
      </c>
      <c r="L338" t="s">
        <v>6</v>
      </c>
    </row>
    <row r="339" spans="1:12" x14ac:dyDescent="0.35">
      <c r="A339" t="s">
        <v>22312</v>
      </c>
      <c r="B339" t="s">
        <v>22314</v>
      </c>
      <c r="C339" t="s">
        <v>22839</v>
      </c>
      <c r="D339" t="s">
        <v>22840</v>
      </c>
      <c r="E339">
        <v>6</v>
      </c>
      <c r="G339" t="s">
        <v>6</v>
      </c>
      <c r="H339" t="s">
        <v>22841</v>
      </c>
      <c r="I339">
        <v>2021</v>
      </c>
      <c r="J339" t="s">
        <v>6</v>
      </c>
      <c r="K339" t="s">
        <v>22313</v>
      </c>
      <c r="L339" t="s">
        <v>6</v>
      </c>
    </row>
    <row r="340" spans="1:12" x14ac:dyDescent="0.35">
      <c r="A340" t="s">
        <v>21908</v>
      </c>
      <c r="B340" t="s">
        <v>22263</v>
      </c>
      <c r="C340" t="s">
        <v>22842</v>
      </c>
      <c r="D340" t="s">
        <v>22843</v>
      </c>
      <c r="E340">
        <v>6</v>
      </c>
      <c r="G340" t="s">
        <v>6</v>
      </c>
      <c r="H340" t="s">
        <v>22479</v>
      </c>
      <c r="I340">
        <v>2021</v>
      </c>
      <c r="J340" t="s">
        <v>6</v>
      </c>
      <c r="K340" t="s">
        <v>22262</v>
      </c>
      <c r="L340" t="s">
        <v>6</v>
      </c>
    </row>
    <row r="341" spans="1:12" x14ac:dyDescent="0.35">
      <c r="A341" t="s">
        <v>22298</v>
      </c>
      <c r="B341" t="s">
        <v>22300</v>
      </c>
      <c r="C341" t="s">
        <v>22844</v>
      </c>
      <c r="D341" t="s">
        <v>22845</v>
      </c>
      <c r="E341">
        <v>6</v>
      </c>
      <c r="G341" t="s">
        <v>6</v>
      </c>
      <c r="H341" t="s">
        <v>22846</v>
      </c>
      <c r="I341">
        <v>2021</v>
      </c>
      <c r="J341" t="s">
        <v>6</v>
      </c>
      <c r="K341" t="s">
        <v>22299</v>
      </c>
      <c r="L341" t="s">
        <v>6</v>
      </c>
    </row>
    <row r="342" spans="1:12" x14ac:dyDescent="0.35">
      <c r="A342" t="s">
        <v>21990</v>
      </c>
      <c r="B342" t="s">
        <v>22248</v>
      </c>
      <c r="C342" t="s">
        <v>22847</v>
      </c>
      <c r="D342" t="s">
        <v>22848</v>
      </c>
      <c r="E342">
        <v>6</v>
      </c>
      <c r="G342" t="s">
        <v>6</v>
      </c>
      <c r="H342" t="s">
        <v>22534</v>
      </c>
      <c r="I342">
        <v>2021</v>
      </c>
      <c r="J342" t="s">
        <v>6</v>
      </c>
      <c r="K342" t="s">
        <v>22247</v>
      </c>
      <c r="L342" t="s">
        <v>6</v>
      </c>
    </row>
    <row r="343" spans="1:12" x14ac:dyDescent="0.35">
      <c r="A343" t="s">
        <v>21951</v>
      </c>
      <c r="B343" t="s">
        <v>22731</v>
      </c>
      <c r="C343" t="s">
        <v>22849</v>
      </c>
      <c r="D343" t="s">
        <v>22732</v>
      </c>
      <c r="E343">
        <v>6</v>
      </c>
      <c r="G343" t="s">
        <v>6</v>
      </c>
      <c r="H343" t="s">
        <v>22507</v>
      </c>
      <c r="I343">
        <v>2021</v>
      </c>
      <c r="J343" t="s">
        <v>6</v>
      </c>
      <c r="K343" t="s">
        <v>22252</v>
      </c>
      <c r="L343" t="s">
        <v>6</v>
      </c>
    </row>
    <row r="344" spans="1:12" x14ac:dyDescent="0.35">
      <c r="A344" t="s">
        <v>22315</v>
      </c>
      <c r="B344" t="s">
        <v>22317</v>
      </c>
      <c r="C344" t="s">
        <v>22850</v>
      </c>
      <c r="D344" t="s">
        <v>22851</v>
      </c>
      <c r="E344">
        <v>6</v>
      </c>
      <c r="G344" t="s">
        <v>6</v>
      </c>
      <c r="H344" t="s">
        <v>382</v>
      </c>
      <c r="I344">
        <v>2021</v>
      </c>
      <c r="J344" t="s">
        <v>6</v>
      </c>
      <c r="K344" t="s">
        <v>22316</v>
      </c>
      <c r="L344" t="s">
        <v>6</v>
      </c>
    </row>
    <row r="345" spans="1:12" x14ac:dyDescent="0.35">
      <c r="A345" t="s">
        <v>21873</v>
      </c>
      <c r="B345" t="s">
        <v>22305</v>
      </c>
      <c r="C345" t="s">
        <v>22852</v>
      </c>
      <c r="D345" t="s">
        <v>22853</v>
      </c>
      <c r="E345">
        <v>6</v>
      </c>
      <c r="G345" t="s">
        <v>6</v>
      </c>
      <c r="H345" t="s">
        <v>22452</v>
      </c>
      <c r="I345">
        <v>2021</v>
      </c>
      <c r="J345" t="s">
        <v>6</v>
      </c>
      <c r="K345" t="s">
        <v>22304</v>
      </c>
      <c r="L345" t="s">
        <v>6</v>
      </c>
    </row>
    <row r="346" spans="1:12" x14ac:dyDescent="0.35">
      <c r="A346" t="s">
        <v>22282</v>
      </c>
      <c r="B346" t="s">
        <v>22283</v>
      </c>
      <c r="C346" t="s">
        <v>22854</v>
      </c>
      <c r="D346" t="s">
        <v>22855</v>
      </c>
      <c r="E346">
        <v>7</v>
      </c>
      <c r="G346" t="s">
        <v>15225</v>
      </c>
      <c r="H346" t="s">
        <v>22856</v>
      </c>
      <c r="I346">
        <v>2021</v>
      </c>
      <c r="J346" t="s">
        <v>6</v>
      </c>
      <c r="K346" t="s">
        <v>6</v>
      </c>
      <c r="L346" t="s">
        <v>6</v>
      </c>
    </row>
    <row r="347" spans="1:12" x14ac:dyDescent="0.35">
      <c r="A347" t="s">
        <v>19233</v>
      </c>
      <c r="B347" t="s">
        <v>22270</v>
      </c>
      <c r="C347" t="s">
        <v>22857</v>
      </c>
      <c r="D347" t="s">
        <v>22858</v>
      </c>
      <c r="E347">
        <v>7</v>
      </c>
      <c r="G347" t="s">
        <v>7462</v>
      </c>
      <c r="H347" t="s">
        <v>7463</v>
      </c>
      <c r="I347">
        <v>2021</v>
      </c>
      <c r="J347" t="s">
        <v>6</v>
      </c>
      <c r="K347" t="s">
        <v>6</v>
      </c>
      <c r="L347" t="s">
        <v>6</v>
      </c>
    </row>
    <row r="348" spans="1:12" x14ac:dyDescent="0.35">
      <c r="A348" t="s">
        <v>21772</v>
      </c>
      <c r="B348" t="s">
        <v>22142</v>
      </c>
      <c r="C348" t="s">
        <v>22859</v>
      </c>
      <c r="D348" t="s">
        <v>22647</v>
      </c>
      <c r="E348">
        <v>6</v>
      </c>
      <c r="G348" t="s">
        <v>6</v>
      </c>
      <c r="H348" t="s">
        <v>22465</v>
      </c>
      <c r="I348">
        <v>2021</v>
      </c>
      <c r="J348" t="s">
        <v>6</v>
      </c>
      <c r="K348" t="s">
        <v>22246</v>
      </c>
      <c r="L348" t="s">
        <v>6</v>
      </c>
    </row>
    <row r="349" spans="1:12" x14ac:dyDescent="0.35">
      <c r="A349" t="s">
        <v>21939</v>
      </c>
      <c r="B349" t="s">
        <v>22158</v>
      </c>
      <c r="C349" t="s">
        <v>22860</v>
      </c>
      <c r="D349" t="s">
        <v>22666</v>
      </c>
      <c r="E349">
        <v>6</v>
      </c>
      <c r="G349" t="s">
        <v>6</v>
      </c>
      <c r="H349" t="s">
        <v>22499</v>
      </c>
      <c r="I349">
        <v>2021</v>
      </c>
      <c r="J349" t="s">
        <v>6</v>
      </c>
      <c r="K349" t="s">
        <v>22253</v>
      </c>
      <c r="L349" t="s">
        <v>6</v>
      </c>
    </row>
    <row r="350" spans="1:12" x14ac:dyDescent="0.35">
      <c r="A350" t="s">
        <v>22309</v>
      </c>
      <c r="B350" t="s">
        <v>22311</v>
      </c>
      <c r="C350" t="s">
        <v>22861</v>
      </c>
      <c r="D350" t="s">
        <v>22862</v>
      </c>
      <c r="E350">
        <v>7</v>
      </c>
      <c r="G350" t="s">
        <v>22310</v>
      </c>
      <c r="H350" t="s">
        <v>22863</v>
      </c>
      <c r="I350">
        <v>2021</v>
      </c>
      <c r="J350" t="s">
        <v>6</v>
      </c>
      <c r="K350" t="s">
        <v>6</v>
      </c>
      <c r="L350" t="s">
        <v>6</v>
      </c>
    </row>
    <row r="351" spans="1:12" x14ac:dyDescent="0.35">
      <c r="A351" t="s">
        <v>22301</v>
      </c>
      <c r="B351" t="s">
        <v>22303</v>
      </c>
      <c r="C351" t="s">
        <v>22864</v>
      </c>
      <c r="D351" t="s">
        <v>22865</v>
      </c>
      <c r="E351">
        <v>6</v>
      </c>
      <c r="G351" t="s">
        <v>6</v>
      </c>
      <c r="H351" t="s">
        <v>6260</v>
      </c>
      <c r="I351">
        <v>2021</v>
      </c>
      <c r="J351" t="s">
        <v>6</v>
      </c>
      <c r="K351" t="s">
        <v>22302</v>
      </c>
      <c r="L351" t="s">
        <v>6</v>
      </c>
    </row>
    <row r="352" spans="1:12" x14ac:dyDescent="0.35">
      <c r="A352" t="s">
        <v>8434</v>
      </c>
      <c r="B352" t="s">
        <v>22285</v>
      </c>
      <c r="C352" t="s">
        <v>22866</v>
      </c>
      <c r="D352" t="s">
        <v>22867</v>
      </c>
      <c r="E352">
        <v>6</v>
      </c>
      <c r="G352" t="s">
        <v>6</v>
      </c>
      <c r="H352" t="s">
        <v>2182</v>
      </c>
      <c r="I352">
        <v>2021</v>
      </c>
      <c r="J352" t="s">
        <v>6</v>
      </c>
      <c r="K352" t="s">
        <v>22284</v>
      </c>
      <c r="L352" t="s">
        <v>6</v>
      </c>
    </row>
    <row r="353" spans="1:12" x14ac:dyDescent="0.35">
      <c r="A353" t="s">
        <v>22254</v>
      </c>
      <c r="B353" t="s">
        <v>22255</v>
      </c>
      <c r="C353" t="s">
        <v>22868</v>
      </c>
      <c r="D353" t="s">
        <v>22869</v>
      </c>
      <c r="E353">
        <v>7</v>
      </c>
      <c r="G353" t="s">
        <v>542</v>
      </c>
      <c r="H353" t="s">
        <v>9082</v>
      </c>
      <c r="I353">
        <v>2021</v>
      </c>
      <c r="J353" t="s">
        <v>6</v>
      </c>
      <c r="K353" t="s">
        <v>6</v>
      </c>
      <c r="L353" t="s">
        <v>6</v>
      </c>
    </row>
    <row r="354" spans="1:12" x14ac:dyDescent="0.35">
      <c r="A354" t="s">
        <v>22275</v>
      </c>
      <c r="B354" t="s">
        <v>22276</v>
      </c>
      <c r="C354" t="s">
        <v>22870</v>
      </c>
      <c r="D354" t="s">
        <v>22871</v>
      </c>
      <c r="E354">
        <v>6</v>
      </c>
      <c r="G354" t="s">
        <v>6</v>
      </c>
      <c r="H354" t="s">
        <v>22872</v>
      </c>
      <c r="I354">
        <v>2021</v>
      </c>
      <c r="J354" t="s">
        <v>6</v>
      </c>
      <c r="K354" t="s">
        <v>22273</v>
      </c>
      <c r="L354" t="s">
        <v>6</v>
      </c>
    </row>
    <row r="355" spans="1:12" x14ac:dyDescent="0.35">
      <c r="A355" t="s">
        <v>22277</v>
      </c>
      <c r="B355" t="s">
        <v>22278</v>
      </c>
      <c r="C355" t="s">
        <v>22873</v>
      </c>
      <c r="D355" t="s">
        <v>22874</v>
      </c>
      <c r="E355">
        <v>6</v>
      </c>
      <c r="G355" t="s">
        <v>6</v>
      </c>
      <c r="H355" t="s">
        <v>22875</v>
      </c>
      <c r="I355">
        <v>2021</v>
      </c>
      <c r="J355" t="s">
        <v>6</v>
      </c>
      <c r="K355" t="s">
        <v>22273</v>
      </c>
      <c r="L355" t="s">
        <v>6</v>
      </c>
    </row>
    <row r="356" spans="1:12" x14ac:dyDescent="0.35">
      <c r="A356" t="s">
        <v>22287</v>
      </c>
      <c r="B356" t="s">
        <v>22289</v>
      </c>
      <c r="C356" t="s">
        <v>22876</v>
      </c>
      <c r="D356" t="s">
        <v>22877</v>
      </c>
      <c r="E356">
        <v>6</v>
      </c>
      <c r="G356" t="s">
        <v>6</v>
      </c>
      <c r="H356" t="s">
        <v>22878</v>
      </c>
      <c r="I356">
        <v>2021</v>
      </c>
      <c r="J356" t="s">
        <v>6</v>
      </c>
      <c r="K356" t="s">
        <v>22288</v>
      </c>
      <c r="L356" t="s">
        <v>6</v>
      </c>
    </row>
    <row r="357" spans="1:12" x14ac:dyDescent="0.35">
      <c r="A357" t="s">
        <v>22002</v>
      </c>
      <c r="B357" t="s">
        <v>22274</v>
      </c>
      <c r="C357" t="s">
        <v>22879</v>
      </c>
      <c r="D357" t="s">
        <v>22880</v>
      </c>
      <c r="E357">
        <v>6</v>
      </c>
      <c r="G357" t="s">
        <v>6</v>
      </c>
      <c r="H357" t="s">
        <v>22541</v>
      </c>
      <c r="I357">
        <v>2021</v>
      </c>
      <c r="J357" t="s">
        <v>6</v>
      </c>
      <c r="K357" t="s">
        <v>22273</v>
      </c>
      <c r="L357" t="s">
        <v>6</v>
      </c>
    </row>
    <row r="358" spans="1:12" x14ac:dyDescent="0.35">
      <c r="A358" t="s">
        <v>22279</v>
      </c>
      <c r="B358" t="s">
        <v>22281</v>
      </c>
      <c r="C358" t="s">
        <v>22881</v>
      </c>
      <c r="D358" t="s">
        <v>22688</v>
      </c>
      <c r="E358">
        <v>6</v>
      </c>
      <c r="G358" t="s">
        <v>6</v>
      </c>
      <c r="H358" t="s">
        <v>22551</v>
      </c>
      <c r="I358">
        <v>2021</v>
      </c>
      <c r="J358" t="s">
        <v>6</v>
      </c>
      <c r="K358" t="s">
        <v>22280</v>
      </c>
      <c r="L358" t="s">
        <v>6</v>
      </c>
    </row>
    <row r="359" spans="1:12" x14ac:dyDescent="0.35">
      <c r="A359" t="s">
        <v>22290</v>
      </c>
      <c r="B359" t="s">
        <v>22292</v>
      </c>
      <c r="C359" t="s">
        <v>22882</v>
      </c>
      <c r="D359" t="s">
        <v>22883</v>
      </c>
      <c r="E359">
        <v>6</v>
      </c>
      <c r="G359" t="s">
        <v>6</v>
      </c>
      <c r="H359" t="s">
        <v>2182</v>
      </c>
      <c r="I359">
        <v>2021</v>
      </c>
      <c r="J359" t="s">
        <v>6</v>
      </c>
      <c r="K359" t="s">
        <v>22291</v>
      </c>
      <c r="L359" t="s">
        <v>6</v>
      </c>
    </row>
    <row r="360" spans="1:12" x14ac:dyDescent="0.35">
      <c r="A360" t="s">
        <v>22267</v>
      </c>
      <c r="B360" t="s">
        <v>22269</v>
      </c>
      <c r="C360" t="s">
        <v>22884</v>
      </c>
      <c r="D360" t="s">
        <v>22885</v>
      </c>
      <c r="E360">
        <v>6</v>
      </c>
      <c r="G360" t="s">
        <v>6</v>
      </c>
      <c r="H360" t="s">
        <v>22886</v>
      </c>
      <c r="I360">
        <v>2021</v>
      </c>
      <c r="J360" t="s">
        <v>6</v>
      </c>
      <c r="K360" t="s">
        <v>22268</v>
      </c>
      <c r="L360" t="s">
        <v>6</v>
      </c>
    </row>
    <row r="361" spans="1:12" x14ac:dyDescent="0.35">
      <c r="A361" t="s">
        <v>22306</v>
      </c>
      <c r="B361" t="s">
        <v>22308</v>
      </c>
      <c r="C361" t="s">
        <v>22887</v>
      </c>
      <c r="D361" t="s">
        <v>22888</v>
      </c>
      <c r="E361">
        <v>7</v>
      </c>
      <c r="G361" t="s">
        <v>22307</v>
      </c>
      <c r="H361" t="s">
        <v>22889</v>
      </c>
      <c r="I361">
        <v>2021</v>
      </c>
      <c r="J361" t="s">
        <v>6</v>
      </c>
      <c r="K361" t="s">
        <v>6</v>
      </c>
      <c r="L361" t="s">
        <v>6</v>
      </c>
    </row>
    <row r="362" spans="1:12" x14ac:dyDescent="0.35">
      <c r="A362" t="s">
        <v>22320</v>
      </c>
      <c r="B362" t="s">
        <v>22321</v>
      </c>
      <c r="C362" t="s">
        <v>22890</v>
      </c>
      <c r="D362" t="s">
        <v>22891</v>
      </c>
      <c r="E362">
        <v>6</v>
      </c>
      <c r="G362" t="s">
        <v>6</v>
      </c>
      <c r="H362" t="s">
        <v>22892</v>
      </c>
      <c r="I362">
        <v>2021</v>
      </c>
      <c r="J362" t="s">
        <v>6</v>
      </c>
      <c r="K362" t="s">
        <v>22246</v>
      </c>
      <c r="L362" t="s">
        <v>6</v>
      </c>
    </row>
    <row r="363" spans="1:12" x14ac:dyDescent="0.35">
      <c r="A363" t="s">
        <v>22264</v>
      </c>
      <c r="B363" t="s">
        <v>22266</v>
      </c>
      <c r="C363" t="s">
        <v>22893</v>
      </c>
      <c r="D363" t="s">
        <v>22894</v>
      </c>
      <c r="E363">
        <v>6</v>
      </c>
      <c r="G363" t="s">
        <v>6</v>
      </c>
      <c r="H363" t="s">
        <v>22895</v>
      </c>
      <c r="I363">
        <v>2021</v>
      </c>
      <c r="J363" t="s">
        <v>6</v>
      </c>
      <c r="K363" t="s">
        <v>22265</v>
      </c>
      <c r="L363" t="s">
        <v>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448A2-B673-41D1-AE9F-18A067D30817}">
  <sheetPr codeName="Sheet6">
    <tabColor rgb="FFB4C6E7"/>
  </sheetPr>
  <dimension ref="A1:L273"/>
  <sheetViews>
    <sheetView topLeftCell="H247" workbookViewId="0">
      <selection activeCell="K268" sqref="K268"/>
    </sheetView>
  </sheetViews>
  <sheetFormatPr baseColWidth="10" defaultColWidth="8.81640625" defaultRowHeight="14.5" x14ac:dyDescent="0.35"/>
  <cols>
    <col min="1" max="4" width="81.1796875" bestFit="1" customWidth="1"/>
    <col min="5" max="5" width="18.81640625" bestFit="1" customWidth="1"/>
    <col min="6" max="6" width="12" bestFit="1" customWidth="1"/>
    <col min="7" max="7" width="44.81640625" bestFit="1" customWidth="1"/>
    <col min="8" max="8" width="10" bestFit="1" customWidth="1"/>
    <col min="9" max="9" width="7.26953125" bestFit="1" customWidth="1"/>
    <col min="10" max="10" width="48.453125" bestFit="1" customWidth="1"/>
    <col min="11" max="11" width="81.179687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16437</v>
      </c>
      <c r="B2" t="s">
        <v>16438</v>
      </c>
      <c r="C2" t="s">
        <v>16626</v>
      </c>
      <c r="D2" t="s">
        <v>16627</v>
      </c>
      <c r="E2">
        <v>6</v>
      </c>
      <c r="G2" t="s">
        <v>6</v>
      </c>
      <c r="H2" t="s">
        <v>16628</v>
      </c>
      <c r="I2">
        <v>2019</v>
      </c>
      <c r="J2" t="s">
        <v>16629</v>
      </c>
      <c r="K2" t="s">
        <v>16630</v>
      </c>
      <c r="L2" t="s">
        <v>6</v>
      </c>
    </row>
    <row r="3" spans="1:12" x14ac:dyDescent="0.35">
      <c r="A3" t="s">
        <v>16631</v>
      </c>
      <c r="B3" t="s">
        <v>16632</v>
      </c>
      <c r="C3" t="s">
        <v>16633</v>
      </c>
      <c r="D3" t="s">
        <v>16634</v>
      </c>
      <c r="E3">
        <v>7</v>
      </c>
      <c r="G3" t="s">
        <v>16635</v>
      </c>
      <c r="H3" t="s">
        <v>6</v>
      </c>
      <c r="I3">
        <v>2009</v>
      </c>
      <c r="J3" t="s">
        <v>16636</v>
      </c>
      <c r="K3" t="s">
        <v>6</v>
      </c>
      <c r="L3" t="s">
        <v>6</v>
      </c>
    </row>
    <row r="4" spans="1:12" x14ac:dyDescent="0.35">
      <c r="A4" t="s">
        <v>16637</v>
      </c>
      <c r="B4" t="s">
        <v>16638</v>
      </c>
      <c r="C4" t="s">
        <v>16639</v>
      </c>
      <c r="D4" t="s">
        <v>16640</v>
      </c>
      <c r="E4">
        <v>6</v>
      </c>
      <c r="F4">
        <v>9781605581835</v>
      </c>
      <c r="G4" t="s">
        <v>6</v>
      </c>
      <c r="H4" t="s">
        <v>16641</v>
      </c>
      <c r="I4">
        <v>2009</v>
      </c>
      <c r="J4" t="s">
        <v>16642</v>
      </c>
      <c r="K4" t="s">
        <v>16643</v>
      </c>
      <c r="L4" t="s">
        <v>6</v>
      </c>
    </row>
    <row r="5" spans="1:12" x14ac:dyDescent="0.35">
      <c r="A5" t="s">
        <v>16644</v>
      </c>
      <c r="B5" t="s">
        <v>7436</v>
      </c>
      <c r="C5" t="s">
        <v>16645</v>
      </c>
      <c r="D5" t="s">
        <v>16646</v>
      </c>
      <c r="E5">
        <v>6</v>
      </c>
      <c r="F5">
        <v>9781605581835</v>
      </c>
      <c r="G5" t="s">
        <v>6</v>
      </c>
      <c r="H5" t="s">
        <v>16647</v>
      </c>
      <c r="I5">
        <v>2009</v>
      </c>
      <c r="J5" t="s">
        <v>16648</v>
      </c>
      <c r="K5" t="s">
        <v>16643</v>
      </c>
      <c r="L5" t="s">
        <v>6</v>
      </c>
    </row>
    <row r="6" spans="1:12" x14ac:dyDescent="0.35">
      <c r="A6" t="s">
        <v>16649</v>
      </c>
      <c r="B6" t="s">
        <v>16650</v>
      </c>
      <c r="C6" t="s">
        <v>16651</v>
      </c>
      <c r="D6" t="s">
        <v>16652</v>
      </c>
      <c r="E6">
        <v>6</v>
      </c>
      <c r="F6">
        <v>9781605581835</v>
      </c>
      <c r="G6" t="s">
        <v>6</v>
      </c>
      <c r="H6" t="s">
        <v>16653</v>
      </c>
      <c r="I6">
        <v>2009</v>
      </c>
      <c r="J6" t="s">
        <v>16654</v>
      </c>
      <c r="K6" t="s">
        <v>16643</v>
      </c>
      <c r="L6" t="s">
        <v>6</v>
      </c>
    </row>
    <row r="7" spans="1:12" x14ac:dyDescent="0.35">
      <c r="A7" t="s">
        <v>16655</v>
      </c>
      <c r="B7" t="s">
        <v>16656</v>
      </c>
      <c r="C7" t="s">
        <v>16657</v>
      </c>
      <c r="D7" t="s">
        <v>16658</v>
      </c>
      <c r="E7">
        <v>6</v>
      </c>
      <c r="F7">
        <v>9781605584379</v>
      </c>
      <c r="G7" t="s">
        <v>6</v>
      </c>
      <c r="H7" t="s">
        <v>16659</v>
      </c>
      <c r="I7">
        <v>2009</v>
      </c>
      <c r="J7" t="s">
        <v>16660</v>
      </c>
      <c r="K7" t="s">
        <v>16661</v>
      </c>
      <c r="L7" t="s">
        <v>6</v>
      </c>
    </row>
    <row r="8" spans="1:12" x14ac:dyDescent="0.35">
      <c r="A8" t="s">
        <v>16637</v>
      </c>
      <c r="B8" t="s">
        <v>16638</v>
      </c>
      <c r="C8" t="s">
        <v>16662</v>
      </c>
      <c r="D8" t="s">
        <v>16640</v>
      </c>
      <c r="E8">
        <v>7</v>
      </c>
      <c r="G8" t="s">
        <v>16663</v>
      </c>
      <c r="H8" t="s">
        <v>16641</v>
      </c>
      <c r="I8">
        <v>2009</v>
      </c>
      <c r="J8" t="s">
        <v>16664</v>
      </c>
      <c r="K8" t="s">
        <v>6</v>
      </c>
      <c r="L8" t="s">
        <v>6</v>
      </c>
    </row>
    <row r="9" spans="1:12" x14ac:dyDescent="0.35">
      <c r="A9" t="s">
        <v>16644</v>
      </c>
      <c r="B9" t="s">
        <v>7436</v>
      </c>
      <c r="C9" t="s">
        <v>16665</v>
      </c>
      <c r="D9" t="s">
        <v>16646</v>
      </c>
      <c r="E9">
        <v>7</v>
      </c>
      <c r="G9" t="s">
        <v>16663</v>
      </c>
      <c r="H9" t="s">
        <v>16647</v>
      </c>
      <c r="I9">
        <v>2009</v>
      </c>
      <c r="J9" t="s">
        <v>16666</v>
      </c>
      <c r="K9" t="s">
        <v>6</v>
      </c>
      <c r="L9" t="s">
        <v>6</v>
      </c>
    </row>
    <row r="10" spans="1:12" x14ac:dyDescent="0.35">
      <c r="A10" t="s">
        <v>16649</v>
      </c>
      <c r="B10" t="s">
        <v>16650</v>
      </c>
      <c r="C10" t="s">
        <v>16667</v>
      </c>
      <c r="D10" t="s">
        <v>16652</v>
      </c>
      <c r="E10">
        <v>7</v>
      </c>
      <c r="G10" t="s">
        <v>16663</v>
      </c>
      <c r="H10" t="s">
        <v>16653</v>
      </c>
      <c r="I10">
        <v>2009</v>
      </c>
      <c r="J10" t="s">
        <v>16668</v>
      </c>
      <c r="K10" t="s">
        <v>6</v>
      </c>
      <c r="L10" t="s">
        <v>6</v>
      </c>
    </row>
    <row r="11" spans="1:12" x14ac:dyDescent="0.35">
      <c r="A11" t="s">
        <v>16669</v>
      </c>
      <c r="B11" t="s">
        <v>16670</v>
      </c>
      <c r="C11" t="s">
        <v>16671</v>
      </c>
      <c r="D11" t="s">
        <v>16672</v>
      </c>
      <c r="E11">
        <v>6</v>
      </c>
      <c r="F11">
        <v>9781605583921</v>
      </c>
      <c r="G11" t="s">
        <v>6</v>
      </c>
      <c r="H11" t="s">
        <v>16673</v>
      </c>
      <c r="I11">
        <v>2009</v>
      </c>
      <c r="J11" t="s">
        <v>16674</v>
      </c>
      <c r="K11" t="s">
        <v>16675</v>
      </c>
      <c r="L11" t="s">
        <v>6</v>
      </c>
    </row>
    <row r="12" spans="1:12" x14ac:dyDescent="0.35">
      <c r="A12" t="s">
        <v>16669</v>
      </c>
      <c r="B12" t="s">
        <v>16670</v>
      </c>
      <c r="C12" t="s">
        <v>16671</v>
      </c>
      <c r="D12" t="s">
        <v>16672</v>
      </c>
      <c r="E12">
        <v>7</v>
      </c>
      <c r="G12" t="s">
        <v>16676</v>
      </c>
      <c r="H12" t="s">
        <v>16673</v>
      </c>
      <c r="I12">
        <v>2009</v>
      </c>
      <c r="J12" t="s">
        <v>16677</v>
      </c>
      <c r="K12" t="s">
        <v>6</v>
      </c>
      <c r="L12" t="s">
        <v>6</v>
      </c>
    </row>
    <row r="13" spans="1:12" x14ac:dyDescent="0.35">
      <c r="A13" t="s">
        <v>16678</v>
      </c>
      <c r="B13" t="s">
        <v>16679</v>
      </c>
      <c r="C13" t="s">
        <v>16680</v>
      </c>
      <c r="D13" t="s">
        <v>16681</v>
      </c>
      <c r="E13">
        <v>6</v>
      </c>
      <c r="F13">
        <v>9781605583952</v>
      </c>
      <c r="G13" t="s">
        <v>6</v>
      </c>
      <c r="H13" t="s">
        <v>16682</v>
      </c>
      <c r="I13">
        <v>2009</v>
      </c>
      <c r="J13" t="s">
        <v>16683</v>
      </c>
      <c r="K13" t="s">
        <v>16684</v>
      </c>
      <c r="L13" t="s">
        <v>6</v>
      </c>
    </row>
    <row r="14" spans="1:12" x14ac:dyDescent="0.35">
      <c r="A14" t="s">
        <v>16685</v>
      </c>
      <c r="B14" t="s">
        <v>16686</v>
      </c>
      <c r="C14" t="s">
        <v>16687</v>
      </c>
      <c r="D14" t="s">
        <v>16688</v>
      </c>
      <c r="E14">
        <v>6</v>
      </c>
      <c r="F14">
        <v>9781605584218</v>
      </c>
      <c r="G14" t="s">
        <v>6</v>
      </c>
      <c r="H14" t="s">
        <v>6</v>
      </c>
      <c r="I14">
        <v>2009</v>
      </c>
      <c r="J14" t="s">
        <v>16689</v>
      </c>
      <c r="K14" t="s">
        <v>16690</v>
      </c>
      <c r="L14" t="s">
        <v>6</v>
      </c>
    </row>
    <row r="15" spans="1:12" x14ac:dyDescent="0.35">
      <c r="A15" t="s">
        <v>16691</v>
      </c>
      <c r="B15" t="s">
        <v>16692</v>
      </c>
      <c r="C15" t="s">
        <v>16693</v>
      </c>
      <c r="D15" t="s">
        <v>16694</v>
      </c>
      <c r="E15">
        <v>6</v>
      </c>
      <c r="F15">
        <v>9781605584218</v>
      </c>
      <c r="G15" t="s">
        <v>6</v>
      </c>
      <c r="H15" t="s">
        <v>6</v>
      </c>
      <c r="I15">
        <v>2009</v>
      </c>
      <c r="J15" t="s">
        <v>16695</v>
      </c>
      <c r="K15" t="s">
        <v>16690</v>
      </c>
      <c r="L15" t="s">
        <v>6</v>
      </c>
    </row>
    <row r="16" spans="1:12" x14ac:dyDescent="0.35">
      <c r="A16" t="s">
        <v>16696</v>
      </c>
      <c r="B16" t="s">
        <v>16697</v>
      </c>
      <c r="C16" t="s">
        <v>16698</v>
      </c>
      <c r="D16" t="s">
        <v>16699</v>
      </c>
      <c r="E16">
        <v>6</v>
      </c>
      <c r="F16">
        <v>9781605585741</v>
      </c>
      <c r="G16" t="s">
        <v>6</v>
      </c>
      <c r="H16" t="s">
        <v>16700</v>
      </c>
      <c r="I16">
        <v>2009</v>
      </c>
      <c r="J16" t="s">
        <v>16701</v>
      </c>
      <c r="K16" t="s">
        <v>16702</v>
      </c>
      <c r="L16" t="s">
        <v>6</v>
      </c>
    </row>
    <row r="17" spans="1:12" x14ac:dyDescent="0.35">
      <c r="A17" t="s">
        <v>16703</v>
      </c>
      <c r="B17" t="s">
        <v>16704</v>
      </c>
      <c r="C17" t="s">
        <v>16705</v>
      </c>
      <c r="D17" t="s">
        <v>16706</v>
      </c>
      <c r="E17">
        <v>6</v>
      </c>
      <c r="F17">
        <v>9781605585147</v>
      </c>
      <c r="G17" t="s">
        <v>6</v>
      </c>
      <c r="H17" t="s">
        <v>16707</v>
      </c>
      <c r="I17">
        <v>2009</v>
      </c>
      <c r="J17" t="s">
        <v>16708</v>
      </c>
      <c r="K17" t="s">
        <v>16709</v>
      </c>
      <c r="L17" t="s">
        <v>6</v>
      </c>
    </row>
    <row r="18" spans="1:12" x14ac:dyDescent="0.35">
      <c r="A18" t="s">
        <v>16710</v>
      </c>
      <c r="B18" t="s">
        <v>16711</v>
      </c>
      <c r="C18" t="s">
        <v>16712</v>
      </c>
      <c r="D18" t="s">
        <v>16713</v>
      </c>
      <c r="E18">
        <v>6</v>
      </c>
      <c r="F18">
        <v>9781605585147</v>
      </c>
      <c r="G18" t="s">
        <v>6</v>
      </c>
      <c r="H18" t="s">
        <v>16714</v>
      </c>
      <c r="I18">
        <v>2009</v>
      </c>
      <c r="J18" t="s">
        <v>16715</v>
      </c>
      <c r="K18" t="s">
        <v>16709</v>
      </c>
      <c r="L18" t="s">
        <v>6</v>
      </c>
    </row>
    <row r="19" spans="1:12" x14ac:dyDescent="0.35">
      <c r="A19" t="s">
        <v>16716</v>
      </c>
      <c r="B19" t="s">
        <v>16717</v>
      </c>
      <c r="C19" t="s">
        <v>6</v>
      </c>
      <c r="D19" t="s">
        <v>16718</v>
      </c>
      <c r="E19">
        <v>6</v>
      </c>
      <c r="F19">
        <v>9781605586106</v>
      </c>
      <c r="G19" t="s">
        <v>6</v>
      </c>
      <c r="H19" t="s">
        <v>16719</v>
      </c>
      <c r="I19">
        <v>2009</v>
      </c>
      <c r="J19" t="s">
        <v>16720</v>
      </c>
      <c r="K19" t="s">
        <v>16721</v>
      </c>
      <c r="L19" t="s">
        <v>6</v>
      </c>
    </row>
    <row r="20" spans="1:12" x14ac:dyDescent="0.35">
      <c r="A20" t="s">
        <v>16722</v>
      </c>
      <c r="B20" t="s">
        <v>16723</v>
      </c>
      <c r="C20" t="s">
        <v>6</v>
      </c>
      <c r="D20" t="s">
        <v>16724</v>
      </c>
      <c r="E20">
        <v>7</v>
      </c>
      <c r="G20" t="s">
        <v>16725</v>
      </c>
      <c r="H20" t="s">
        <v>16726</v>
      </c>
      <c r="I20">
        <v>2009</v>
      </c>
      <c r="J20" t="s">
        <v>16727</v>
      </c>
      <c r="K20" t="s">
        <v>6</v>
      </c>
      <c r="L20" t="s">
        <v>6</v>
      </c>
    </row>
    <row r="21" spans="1:12" x14ac:dyDescent="0.35">
      <c r="A21" t="s">
        <v>16728</v>
      </c>
      <c r="B21" t="s">
        <v>16729</v>
      </c>
      <c r="C21" t="s">
        <v>16730</v>
      </c>
      <c r="D21" t="s">
        <v>16731</v>
      </c>
      <c r="E21">
        <v>6</v>
      </c>
      <c r="F21">
        <v>9781605586335</v>
      </c>
      <c r="G21" t="s">
        <v>6</v>
      </c>
      <c r="H21" t="s">
        <v>16732</v>
      </c>
      <c r="I21">
        <v>2009</v>
      </c>
      <c r="J21" t="s">
        <v>16733</v>
      </c>
      <c r="K21" t="s">
        <v>16734</v>
      </c>
      <c r="L21" t="s">
        <v>6</v>
      </c>
    </row>
    <row r="22" spans="1:12" x14ac:dyDescent="0.35">
      <c r="A22" t="s">
        <v>16735</v>
      </c>
      <c r="B22" t="s">
        <v>16736</v>
      </c>
      <c r="C22" t="s">
        <v>16737</v>
      </c>
      <c r="D22" t="s">
        <v>16738</v>
      </c>
      <c r="E22">
        <v>6</v>
      </c>
      <c r="F22">
        <v>9781605586335</v>
      </c>
      <c r="G22" t="s">
        <v>6</v>
      </c>
      <c r="H22" t="s">
        <v>16739</v>
      </c>
      <c r="I22">
        <v>2009</v>
      </c>
      <c r="J22" t="s">
        <v>16740</v>
      </c>
      <c r="K22" t="s">
        <v>16734</v>
      </c>
      <c r="L22" t="s">
        <v>6</v>
      </c>
    </row>
    <row r="23" spans="1:12" x14ac:dyDescent="0.35">
      <c r="A23" t="s">
        <v>16741</v>
      </c>
      <c r="B23" t="s">
        <v>16742</v>
      </c>
      <c r="C23" t="s">
        <v>16743</v>
      </c>
      <c r="D23" t="s">
        <v>16738</v>
      </c>
      <c r="E23">
        <v>6</v>
      </c>
      <c r="F23">
        <v>9781605586335</v>
      </c>
      <c r="G23" t="s">
        <v>6</v>
      </c>
      <c r="H23" t="s">
        <v>16744</v>
      </c>
      <c r="I23">
        <v>2009</v>
      </c>
      <c r="J23" t="s">
        <v>16745</v>
      </c>
      <c r="K23" t="s">
        <v>16734</v>
      </c>
      <c r="L23" t="s">
        <v>6</v>
      </c>
    </row>
    <row r="24" spans="1:12" x14ac:dyDescent="0.35">
      <c r="A24" t="s">
        <v>16746</v>
      </c>
      <c r="B24" t="s">
        <v>16747</v>
      </c>
      <c r="C24" t="s">
        <v>6</v>
      </c>
      <c r="D24" t="s">
        <v>16748</v>
      </c>
      <c r="E24">
        <v>6</v>
      </c>
      <c r="F24">
        <v>9781605586854</v>
      </c>
      <c r="G24" t="s">
        <v>6</v>
      </c>
      <c r="H24" t="s">
        <v>16749</v>
      </c>
      <c r="I24">
        <v>2009</v>
      </c>
      <c r="J24" t="s">
        <v>16750</v>
      </c>
      <c r="K24" t="s">
        <v>16751</v>
      </c>
      <c r="L24" t="s">
        <v>6</v>
      </c>
    </row>
    <row r="25" spans="1:12" x14ac:dyDescent="0.35">
      <c r="A25" t="s">
        <v>16752</v>
      </c>
      <c r="B25" t="s">
        <v>16753</v>
      </c>
      <c r="C25" t="s">
        <v>16754</v>
      </c>
      <c r="D25" t="s">
        <v>16738</v>
      </c>
      <c r="E25">
        <v>6</v>
      </c>
      <c r="F25">
        <v>9781605586854</v>
      </c>
      <c r="G25" t="s">
        <v>6</v>
      </c>
      <c r="H25" t="s">
        <v>16755</v>
      </c>
      <c r="I25">
        <v>2009</v>
      </c>
      <c r="J25" t="s">
        <v>16756</v>
      </c>
      <c r="K25" t="s">
        <v>16751</v>
      </c>
      <c r="L25" t="s">
        <v>6</v>
      </c>
    </row>
    <row r="26" spans="1:12" x14ac:dyDescent="0.35">
      <c r="A26" t="s">
        <v>16757</v>
      </c>
      <c r="B26" t="s">
        <v>16758</v>
      </c>
      <c r="C26" t="s">
        <v>16759</v>
      </c>
      <c r="D26" t="s">
        <v>16760</v>
      </c>
      <c r="E26">
        <v>6</v>
      </c>
      <c r="F26">
        <v>9781605588650</v>
      </c>
      <c r="G26" t="s">
        <v>6</v>
      </c>
      <c r="H26" t="s">
        <v>16761</v>
      </c>
      <c r="I26">
        <v>2009</v>
      </c>
      <c r="J26" t="s">
        <v>16762</v>
      </c>
      <c r="K26" t="s">
        <v>16763</v>
      </c>
      <c r="L26" t="s">
        <v>6</v>
      </c>
    </row>
    <row r="27" spans="1:12" x14ac:dyDescent="0.35">
      <c r="A27" t="s">
        <v>16764</v>
      </c>
      <c r="B27" t="s">
        <v>16765</v>
      </c>
      <c r="C27" t="s">
        <v>16766</v>
      </c>
      <c r="D27" t="s">
        <v>16767</v>
      </c>
      <c r="E27">
        <v>6</v>
      </c>
      <c r="F27">
        <v>9781605586908</v>
      </c>
      <c r="G27" t="s">
        <v>6</v>
      </c>
      <c r="H27" t="s">
        <v>6</v>
      </c>
      <c r="I27">
        <v>2009</v>
      </c>
      <c r="J27" t="s">
        <v>16768</v>
      </c>
      <c r="K27" t="s">
        <v>16769</v>
      </c>
      <c r="L27" t="s">
        <v>6</v>
      </c>
    </row>
    <row r="28" spans="1:12" x14ac:dyDescent="0.35">
      <c r="A28" t="s">
        <v>16770</v>
      </c>
      <c r="B28" t="s">
        <v>16771</v>
      </c>
      <c r="C28" t="s">
        <v>16772</v>
      </c>
      <c r="D28" t="s">
        <v>16773</v>
      </c>
      <c r="E28">
        <v>6</v>
      </c>
      <c r="F28">
        <v>9781605588643</v>
      </c>
      <c r="G28" t="s">
        <v>6</v>
      </c>
      <c r="H28" t="s">
        <v>16774</v>
      </c>
      <c r="I28">
        <v>2009</v>
      </c>
      <c r="J28" t="s">
        <v>16775</v>
      </c>
      <c r="K28" t="s">
        <v>16776</v>
      </c>
      <c r="L28" t="s">
        <v>6</v>
      </c>
    </row>
    <row r="29" spans="1:12" x14ac:dyDescent="0.35">
      <c r="A29" t="s">
        <v>16777</v>
      </c>
      <c r="B29" t="s">
        <v>16778</v>
      </c>
      <c r="C29" t="s">
        <v>16779</v>
      </c>
      <c r="D29" t="s">
        <v>16780</v>
      </c>
      <c r="E29">
        <v>6</v>
      </c>
      <c r="F29">
        <v>9781605588643</v>
      </c>
      <c r="G29" t="s">
        <v>6</v>
      </c>
      <c r="H29" t="s">
        <v>16781</v>
      </c>
      <c r="I29">
        <v>2009</v>
      </c>
      <c r="J29" t="s">
        <v>16782</v>
      </c>
      <c r="K29" t="s">
        <v>16776</v>
      </c>
      <c r="L29" t="s">
        <v>6</v>
      </c>
    </row>
    <row r="30" spans="1:12" x14ac:dyDescent="0.35">
      <c r="A30" t="s">
        <v>16783</v>
      </c>
      <c r="B30" t="s">
        <v>16784</v>
      </c>
      <c r="C30" t="s">
        <v>16785</v>
      </c>
      <c r="D30" t="s">
        <v>16786</v>
      </c>
      <c r="E30">
        <v>6</v>
      </c>
      <c r="F30">
        <v>9781605588643</v>
      </c>
      <c r="G30" t="s">
        <v>6</v>
      </c>
      <c r="H30" t="s">
        <v>16787</v>
      </c>
      <c r="I30">
        <v>2009</v>
      </c>
      <c r="J30" t="s">
        <v>16788</v>
      </c>
      <c r="K30" t="s">
        <v>16776</v>
      </c>
      <c r="L30" t="s">
        <v>6</v>
      </c>
    </row>
    <row r="31" spans="1:12" x14ac:dyDescent="0.35">
      <c r="A31" t="s">
        <v>16789</v>
      </c>
      <c r="B31" t="s">
        <v>16790</v>
      </c>
      <c r="C31" t="s">
        <v>16791</v>
      </c>
      <c r="D31" t="s">
        <v>16792</v>
      </c>
      <c r="E31">
        <v>6</v>
      </c>
      <c r="F31">
        <v>9781605588643</v>
      </c>
      <c r="G31" t="s">
        <v>6</v>
      </c>
      <c r="H31" t="s">
        <v>16793</v>
      </c>
      <c r="I31">
        <v>2009</v>
      </c>
      <c r="J31" t="s">
        <v>16794</v>
      </c>
      <c r="K31" t="s">
        <v>16776</v>
      </c>
      <c r="L31" t="s">
        <v>6</v>
      </c>
    </row>
    <row r="32" spans="1:12" x14ac:dyDescent="0.35">
      <c r="A32" t="s">
        <v>16795</v>
      </c>
      <c r="B32" t="s">
        <v>16796</v>
      </c>
      <c r="C32" t="s">
        <v>16797</v>
      </c>
      <c r="D32" t="s">
        <v>16798</v>
      </c>
      <c r="E32">
        <v>6</v>
      </c>
      <c r="F32">
        <v>9781605588643</v>
      </c>
      <c r="G32" t="s">
        <v>6</v>
      </c>
      <c r="H32" t="s">
        <v>16799</v>
      </c>
      <c r="I32">
        <v>2009</v>
      </c>
      <c r="J32" t="s">
        <v>16800</v>
      </c>
      <c r="K32" t="s">
        <v>16776</v>
      </c>
      <c r="L32" t="s">
        <v>6</v>
      </c>
    </row>
    <row r="33" spans="1:12" x14ac:dyDescent="0.35">
      <c r="A33" t="s">
        <v>16801</v>
      </c>
      <c r="B33" t="s">
        <v>16802</v>
      </c>
      <c r="C33" t="s">
        <v>16803</v>
      </c>
      <c r="D33" t="s">
        <v>16804</v>
      </c>
      <c r="E33">
        <v>6</v>
      </c>
      <c r="F33">
        <v>9781605588643</v>
      </c>
      <c r="G33" t="s">
        <v>6</v>
      </c>
      <c r="H33" t="s">
        <v>16805</v>
      </c>
      <c r="I33">
        <v>2009</v>
      </c>
      <c r="J33" t="s">
        <v>16806</v>
      </c>
      <c r="K33" t="s">
        <v>16776</v>
      </c>
      <c r="L33" t="s">
        <v>6</v>
      </c>
    </row>
    <row r="34" spans="1:12" x14ac:dyDescent="0.35">
      <c r="A34" t="s">
        <v>16807</v>
      </c>
      <c r="B34" t="s">
        <v>16808</v>
      </c>
      <c r="C34" t="s">
        <v>16809</v>
      </c>
      <c r="D34" t="s">
        <v>16810</v>
      </c>
      <c r="E34">
        <v>6</v>
      </c>
      <c r="F34">
        <v>9781605588643</v>
      </c>
      <c r="G34" t="s">
        <v>6</v>
      </c>
      <c r="H34" t="s">
        <v>16811</v>
      </c>
      <c r="I34">
        <v>2009</v>
      </c>
      <c r="J34" t="s">
        <v>16812</v>
      </c>
      <c r="K34" t="s">
        <v>16776</v>
      </c>
      <c r="L34" t="s">
        <v>6</v>
      </c>
    </row>
    <row r="35" spans="1:12" x14ac:dyDescent="0.35">
      <c r="A35" t="s">
        <v>16813</v>
      </c>
      <c r="B35" t="s">
        <v>16814</v>
      </c>
      <c r="C35" t="s">
        <v>16815</v>
      </c>
      <c r="D35" t="s">
        <v>15324</v>
      </c>
      <c r="E35">
        <v>6</v>
      </c>
      <c r="F35">
        <v>9781605588643</v>
      </c>
      <c r="G35" t="s">
        <v>6</v>
      </c>
      <c r="H35" t="s">
        <v>16816</v>
      </c>
      <c r="I35">
        <v>2009</v>
      </c>
      <c r="J35" t="s">
        <v>16817</v>
      </c>
      <c r="K35" t="s">
        <v>16776</v>
      </c>
      <c r="L35" t="s">
        <v>6</v>
      </c>
    </row>
    <row r="36" spans="1:12" x14ac:dyDescent="0.35">
      <c r="A36" t="s">
        <v>16818</v>
      </c>
      <c r="B36" t="s">
        <v>16819</v>
      </c>
      <c r="C36" t="s">
        <v>16820</v>
      </c>
      <c r="D36" t="s">
        <v>15324</v>
      </c>
      <c r="E36">
        <v>6</v>
      </c>
      <c r="F36">
        <v>9781605588643</v>
      </c>
      <c r="G36" t="s">
        <v>6</v>
      </c>
      <c r="H36" t="s">
        <v>16821</v>
      </c>
      <c r="I36">
        <v>2009</v>
      </c>
      <c r="J36" t="s">
        <v>16822</v>
      </c>
      <c r="K36" t="s">
        <v>16776</v>
      </c>
      <c r="L36" t="s">
        <v>6</v>
      </c>
    </row>
    <row r="37" spans="1:12" x14ac:dyDescent="0.35">
      <c r="A37" t="s">
        <v>16823</v>
      </c>
      <c r="B37" t="s">
        <v>16824</v>
      </c>
      <c r="C37" t="s">
        <v>16825</v>
      </c>
      <c r="D37" t="s">
        <v>16826</v>
      </c>
      <c r="E37">
        <v>6</v>
      </c>
      <c r="F37">
        <v>9781605588643</v>
      </c>
      <c r="G37" t="s">
        <v>6</v>
      </c>
      <c r="H37" t="s">
        <v>16827</v>
      </c>
      <c r="I37">
        <v>2009</v>
      </c>
      <c r="J37" t="s">
        <v>16828</v>
      </c>
      <c r="K37" t="s">
        <v>16776</v>
      </c>
      <c r="L37" t="s">
        <v>6</v>
      </c>
    </row>
    <row r="38" spans="1:12" x14ac:dyDescent="0.35">
      <c r="A38" t="s">
        <v>16829</v>
      </c>
      <c r="B38" t="s">
        <v>16830</v>
      </c>
      <c r="C38" t="s">
        <v>16831</v>
      </c>
      <c r="D38" t="s">
        <v>16832</v>
      </c>
      <c r="E38">
        <v>6</v>
      </c>
      <c r="F38">
        <v>9781605588643</v>
      </c>
      <c r="G38" t="s">
        <v>6</v>
      </c>
      <c r="H38" t="s">
        <v>16833</v>
      </c>
      <c r="I38">
        <v>2009</v>
      </c>
      <c r="J38" t="s">
        <v>16834</v>
      </c>
      <c r="K38" t="s">
        <v>16776</v>
      </c>
      <c r="L38" t="s">
        <v>6</v>
      </c>
    </row>
    <row r="39" spans="1:12" x14ac:dyDescent="0.35">
      <c r="A39" t="s">
        <v>16835</v>
      </c>
      <c r="B39" t="s">
        <v>16836</v>
      </c>
      <c r="C39" t="s">
        <v>16837</v>
      </c>
      <c r="D39" t="s">
        <v>16838</v>
      </c>
      <c r="E39">
        <v>6</v>
      </c>
      <c r="F39">
        <v>9781605588643</v>
      </c>
      <c r="G39" t="s">
        <v>6</v>
      </c>
      <c r="H39" t="s">
        <v>16839</v>
      </c>
      <c r="I39">
        <v>2009</v>
      </c>
      <c r="J39" t="s">
        <v>16840</v>
      </c>
      <c r="K39" t="s">
        <v>16776</v>
      </c>
      <c r="L39" t="s">
        <v>6</v>
      </c>
    </row>
    <row r="40" spans="1:12" x14ac:dyDescent="0.35">
      <c r="A40" t="s">
        <v>16841</v>
      </c>
      <c r="B40" t="s">
        <v>16842</v>
      </c>
      <c r="C40" t="s">
        <v>16843</v>
      </c>
      <c r="D40" t="s">
        <v>16844</v>
      </c>
      <c r="E40">
        <v>6</v>
      </c>
      <c r="F40">
        <v>9781450300063</v>
      </c>
      <c r="G40" t="s">
        <v>6</v>
      </c>
      <c r="H40" t="s">
        <v>16845</v>
      </c>
      <c r="I40">
        <v>2010</v>
      </c>
      <c r="J40" t="s">
        <v>16846</v>
      </c>
      <c r="K40" t="s">
        <v>16847</v>
      </c>
      <c r="L40" t="s">
        <v>6</v>
      </c>
    </row>
    <row r="41" spans="1:12" x14ac:dyDescent="0.35">
      <c r="A41" t="s">
        <v>16848</v>
      </c>
      <c r="B41" t="s">
        <v>16849</v>
      </c>
      <c r="C41" t="s">
        <v>16850</v>
      </c>
      <c r="D41" t="s">
        <v>16851</v>
      </c>
      <c r="E41">
        <v>6</v>
      </c>
      <c r="F41">
        <v>9781605588544</v>
      </c>
      <c r="G41" t="s">
        <v>6</v>
      </c>
      <c r="H41" t="s">
        <v>16852</v>
      </c>
      <c r="I41">
        <v>2009</v>
      </c>
      <c r="J41" t="s">
        <v>16853</v>
      </c>
      <c r="K41" t="s">
        <v>16854</v>
      </c>
      <c r="L41" t="s">
        <v>6</v>
      </c>
    </row>
    <row r="42" spans="1:12" x14ac:dyDescent="0.35">
      <c r="A42" t="s">
        <v>16855</v>
      </c>
      <c r="B42" t="s">
        <v>16856</v>
      </c>
      <c r="C42" t="s">
        <v>6</v>
      </c>
      <c r="D42" t="s">
        <v>16857</v>
      </c>
      <c r="E42">
        <v>6</v>
      </c>
      <c r="F42">
        <v>9781450300100</v>
      </c>
      <c r="G42" t="s">
        <v>6</v>
      </c>
      <c r="H42" t="s">
        <v>6</v>
      </c>
      <c r="I42">
        <v>2009</v>
      </c>
      <c r="J42" t="s">
        <v>16858</v>
      </c>
      <c r="K42" t="s">
        <v>16859</v>
      </c>
      <c r="L42" t="s">
        <v>6</v>
      </c>
    </row>
    <row r="43" spans="1:12" x14ac:dyDescent="0.35">
      <c r="A43" t="s">
        <v>16860</v>
      </c>
      <c r="B43" t="s">
        <v>15551</v>
      </c>
      <c r="C43" t="s">
        <v>16861</v>
      </c>
      <c r="D43" t="s">
        <v>12140</v>
      </c>
      <c r="E43">
        <v>6</v>
      </c>
      <c r="F43">
        <v>9781605587196</v>
      </c>
      <c r="G43" t="s">
        <v>6</v>
      </c>
      <c r="H43" t="s">
        <v>16862</v>
      </c>
      <c r="I43">
        <v>2010</v>
      </c>
      <c r="J43" t="s">
        <v>16863</v>
      </c>
      <c r="K43" t="s">
        <v>16864</v>
      </c>
      <c r="L43" t="s">
        <v>6</v>
      </c>
    </row>
    <row r="44" spans="1:12" x14ac:dyDescent="0.35">
      <c r="A44" t="s">
        <v>16865</v>
      </c>
      <c r="B44" t="s">
        <v>16866</v>
      </c>
      <c r="C44" t="s">
        <v>16867</v>
      </c>
      <c r="D44" t="s">
        <v>13431</v>
      </c>
      <c r="E44">
        <v>6</v>
      </c>
      <c r="F44">
        <v>9781605587196</v>
      </c>
      <c r="G44" t="s">
        <v>6</v>
      </c>
      <c r="H44" t="s">
        <v>16868</v>
      </c>
      <c r="I44">
        <v>2010</v>
      </c>
      <c r="J44" t="s">
        <v>16869</v>
      </c>
      <c r="K44" t="s">
        <v>16864</v>
      </c>
      <c r="L44" t="s">
        <v>6</v>
      </c>
    </row>
    <row r="45" spans="1:12" x14ac:dyDescent="0.35">
      <c r="A45" t="s">
        <v>16870</v>
      </c>
      <c r="B45" t="s">
        <v>16871</v>
      </c>
      <c r="C45" t="s">
        <v>16872</v>
      </c>
      <c r="D45" t="s">
        <v>16873</v>
      </c>
      <c r="E45">
        <v>6</v>
      </c>
      <c r="F45">
        <v>9781605587196</v>
      </c>
      <c r="G45" t="s">
        <v>6</v>
      </c>
      <c r="H45" t="s">
        <v>16874</v>
      </c>
      <c r="I45">
        <v>2010</v>
      </c>
      <c r="J45" t="s">
        <v>16875</v>
      </c>
      <c r="K45" t="s">
        <v>16864</v>
      </c>
      <c r="L45" t="s">
        <v>6</v>
      </c>
    </row>
    <row r="46" spans="1:12" x14ac:dyDescent="0.35">
      <c r="A46" t="s">
        <v>16876</v>
      </c>
      <c r="B46" t="s">
        <v>16877</v>
      </c>
      <c r="C46" t="s">
        <v>16878</v>
      </c>
      <c r="D46" t="s">
        <v>16879</v>
      </c>
      <c r="E46">
        <v>6</v>
      </c>
      <c r="F46">
        <v>9781605589374</v>
      </c>
      <c r="G46" t="s">
        <v>6</v>
      </c>
      <c r="H46" t="s">
        <v>16880</v>
      </c>
      <c r="I46">
        <v>2010</v>
      </c>
      <c r="J46" t="s">
        <v>16881</v>
      </c>
      <c r="K46" t="s">
        <v>16882</v>
      </c>
      <c r="L46" t="s">
        <v>6</v>
      </c>
    </row>
    <row r="47" spans="1:12" x14ac:dyDescent="0.35">
      <c r="A47" t="s">
        <v>16883</v>
      </c>
      <c r="B47" t="s">
        <v>16884</v>
      </c>
      <c r="C47" t="s">
        <v>16885</v>
      </c>
      <c r="D47" t="s">
        <v>16886</v>
      </c>
      <c r="E47">
        <v>6</v>
      </c>
      <c r="F47">
        <v>9781605589374</v>
      </c>
      <c r="G47" t="s">
        <v>6</v>
      </c>
      <c r="H47" t="s">
        <v>16887</v>
      </c>
      <c r="I47">
        <v>2010</v>
      </c>
      <c r="J47" t="s">
        <v>16888</v>
      </c>
      <c r="K47" t="s">
        <v>16882</v>
      </c>
      <c r="L47" t="s">
        <v>6</v>
      </c>
    </row>
    <row r="48" spans="1:12" x14ac:dyDescent="0.35">
      <c r="A48" t="s">
        <v>16889</v>
      </c>
      <c r="B48" t="s">
        <v>16890</v>
      </c>
      <c r="C48" t="s">
        <v>16891</v>
      </c>
      <c r="D48" t="s">
        <v>16892</v>
      </c>
      <c r="E48">
        <v>6</v>
      </c>
      <c r="F48">
        <v>9781605589374</v>
      </c>
      <c r="G48" t="s">
        <v>6</v>
      </c>
      <c r="H48" t="s">
        <v>16893</v>
      </c>
      <c r="I48">
        <v>2010</v>
      </c>
      <c r="J48" t="s">
        <v>16894</v>
      </c>
      <c r="K48" t="s">
        <v>16882</v>
      </c>
      <c r="L48" t="s">
        <v>6</v>
      </c>
    </row>
    <row r="49" spans="1:12" x14ac:dyDescent="0.35">
      <c r="A49" t="s">
        <v>16895</v>
      </c>
      <c r="B49" t="s">
        <v>16896</v>
      </c>
      <c r="C49" t="s">
        <v>16897</v>
      </c>
      <c r="D49" t="s">
        <v>16898</v>
      </c>
      <c r="E49">
        <v>6</v>
      </c>
      <c r="F49">
        <v>9781605589374</v>
      </c>
      <c r="G49" t="s">
        <v>6</v>
      </c>
      <c r="H49" t="s">
        <v>16899</v>
      </c>
      <c r="I49">
        <v>2010</v>
      </c>
      <c r="J49" t="s">
        <v>16900</v>
      </c>
      <c r="K49" t="s">
        <v>16882</v>
      </c>
      <c r="L49" t="s">
        <v>6</v>
      </c>
    </row>
    <row r="50" spans="1:12" x14ac:dyDescent="0.35">
      <c r="A50" t="s">
        <v>16901</v>
      </c>
      <c r="B50" t="s">
        <v>16902</v>
      </c>
      <c r="C50" t="s">
        <v>16903</v>
      </c>
      <c r="D50" t="s">
        <v>16904</v>
      </c>
      <c r="E50">
        <v>6</v>
      </c>
      <c r="F50">
        <v>9781450300971</v>
      </c>
      <c r="G50" t="s">
        <v>6</v>
      </c>
      <c r="H50" t="s">
        <v>16905</v>
      </c>
      <c r="I50">
        <v>2010</v>
      </c>
      <c r="J50" t="s">
        <v>16906</v>
      </c>
      <c r="K50" t="s">
        <v>16907</v>
      </c>
      <c r="L50" t="s">
        <v>6</v>
      </c>
    </row>
    <row r="51" spans="1:12" x14ac:dyDescent="0.35">
      <c r="A51" t="s">
        <v>16908</v>
      </c>
      <c r="B51" t="s">
        <v>16909</v>
      </c>
      <c r="C51" t="s">
        <v>6</v>
      </c>
      <c r="D51" t="s">
        <v>16910</v>
      </c>
      <c r="E51">
        <v>6</v>
      </c>
      <c r="F51">
        <v>9781450300971</v>
      </c>
      <c r="G51" t="s">
        <v>6</v>
      </c>
      <c r="H51" t="s">
        <v>16911</v>
      </c>
      <c r="I51">
        <v>2010</v>
      </c>
      <c r="J51" t="s">
        <v>16912</v>
      </c>
      <c r="K51" t="s">
        <v>16907</v>
      </c>
      <c r="L51" t="s">
        <v>6</v>
      </c>
    </row>
    <row r="52" spans="1:12" x14ac:dyDescent="0.35">
      <c r="A52" t="s">
        <v>16913</v>
      </c>
      <c r="B52" t="s">
        <v>16914</v>
      </c>
      <c r="C52" t="s">
        <v>16915</v>
      </c>
      <c r="D52" t="s">
        <v>16916</v>
      </c>
      <c r="E52">
        <v>6</v>
      </c>
      <c r="F52">
        <v>9781450301589</v>
      </c>
      <c r="G52" t="s">
        <v>6</v>
      </c>
      <c r="H52" t="s">
        <v>16911</v>
      </c>
      <c r="I52">
        <v>2010</v>
      </c>
      <c r="J52" t="s">
        <v>16917</v>
      </c>
      <c r="K52" t="s">
        <v>16918</v>
      </c>
      <c r="L52" t="s">
        <v>6</v>
      </c>
    </row>
    <row r="53" spans="1:12" x14ac:dyDescent="0.35">
      <c r="A53" t="s">
        <v>16919</v>
      </c>
      <c r="B53" t="s">
        <v>16920</v>
      </c>
      <c r="C53" t="s">
        <v>16921</v>
      </c>
      <c r="D53" t="s">
        <v>16922</v>
      </c>
      <c r="E53">
        <v>6</v>
      </c>
      <c r="F53">
        <v>9781450300698</v>
      </c>
      <c r="G53" t="s">
        <v>6</v>
      </c>
      <c r="H53" t="s">
        <v>6</v>
      </c>
      <c r="I53">
        <v>2010</v>
      </c>
      <c r="J53" t="s">
        <v>16923</v>
      </c>
      <c r="K53" t="s">
        <v>16924</v>
      </c>
      <c r="L53" t="s">
        <v>6</v>
      </c>
    </row>
    <row r="54" spans="1:12" x14ac:dyDescent="0.35">
      <c r="A54" t="s">
        <v>16925</v>
      </c>
      <c r="B54" t="s">
        <v>16926</v>
      </c>
      <c r="C54" t="s">
        <v>16927</v>
      </c>
      <c r="D54" t="s">
        <v>16928</v>
      </c>
      <c r="E54">
        <v>6</v>
      </c>
      <c r="F54">
        <v>9781450303873</v>
      </c>
      <c r="G54" t="s">
        <v>6</v>
      </c>
      <c r="H54" t="s">
        <v>16929</v>
      </c>
      <c r="I54">
        <v>2010</v>
      </c>
      <c r="J54" t="s">
        <v>16930</v>
      </c>
      <c r="K54" t="s">
        <v>16931</v>
      </c>
      <c r="L54" t="s">
        <v>6</v>
      </c>
    </row>
    <row r="55" spans="1:12" x14ac:dyDescent="0.35">
      <c r="A55" t="s">
        <v>16932</v>
      </c>
      <c r="B55" t="s">
        <v>16933</v>
      </c>
      <c r="C55" t="s">
        <v>16934</v>
      </c>
      <c r="D55" t="s">
        <v>16935</v>
      </c>
      <c r="E55">
        <v>6</v>
      </c>
      <c r="F55">
        <v>9781605589503</v>
      </c>
      <c r="G55" t="s">
        <v>6</v>
      </c>
      <c r="H55" t="s">
        <v>16936</v>
      </c>
      <c r="I55">
        <v>2010</v>
      </c>
      <c r="J55" t="s">
        <v>16937</v>
      </c>
      <c r="K55" t="s">
        <v>16938</v>
      </c>
      <c r="L55" t="s">
        <v>6</v>
      </c>
    </row>
    <row r="56" spans="1:12" x14ac:dyDescent="0.35">
      <c r="A56" t="s">
        <v>12360</v>
      </c>
      <c r="B56" t="s">
        <v>16939</v>
      </c>
      <c r="C56" t="s">
        <v>16940</v>
      </c>
      <c r="D56" t="s">
        <v>12362</v>
      </c>
      <c r="E56">
        <v>6</v>
      </c>
      <c r="F56">
        <v>9781450300643</v>
      </c>
      <c r="G56" t="s">
        <v>6</v>
      </c>
      <c r="H56" t="s">
        <v>6</v>
      </c>
      <c r="I56">
        <v>2010</v>
      </c>
      <c r="J56" t="s">
        <v>16941</v>
      </c>
      <c r="K56" t="s">
        <v>16942</v>
      </c>
      <c r="L56" t="s">
        <v>6</v>
      </c>
    </row>
    <row r="57" spans="1:12" x14ac:dyDescent="0.35">
      <c r="A57" t="s">
        <v>16943</v>
      </c>
      <c r="B57" t="s">
        <v>16944</v>
      </c>
      <c r="C57" t="s">
        <v>16945</v>
      </c>
      <c r="D57" t="s">
        <v>16946</v>
      </c>
      <c r="E57">
        <v>6</v>
      </c>
      <c r="F57">
        <v>9781450302357</v>
      </c>
      <c r="G57" t="s">
        <v>6</v>
      </c>
      <c r="H57" t="s">
        <v>16947</v>
      </c>
      <c r="I57">
        <v>2010</v>
      </c>
      <c r="J57" t="s">
        <v>16948</v>
      </c>
      <c r="K57" t="s">
        <v>16949</v>
      </c>
      <c r="L57" t="s">
        <v>6</v>
      </c>
    </row>
    <row r="58" spans="1:12" x14ac:dyDescent="0.35">
      <c r="A58" t="s">
        <v>16950</v>
      </c>
      <c r="B58" t="s">
        <v>16951</v>
      </c>
      <c r="C58" t="s">
        <v>6</v>
      </c>
      <c r="D58" t="s">
        <v>16952</v>
      </c>
      <c r="E58">
        <v>6</v>
      </c>
      <c r="F58">
        <v>9781450305310</v>
      </c>
      <c r="G58" t="s">
        <v>6</v>
      </c>
      <c r="H58" t="s">
        <v>6</v>
      </c>
      <c r="I58">
        <v>2010</v>
      </c>
      <c r="J58" t="s">
        <v>16953</v>
      </c>
      <c r="K58" t="s">
        <v>16954</v>
      </c>
      <c r="L58" t="s">
        <v>6</v>
      </c>
    </row>
    <row r="59" spans="1:12" x14ac:dyDescent="0.35">
      <c r="A59" t="s">
        <v>14660</v>
      </c>
      <c r="B59" t="s">
        <v>16955</v>
      </c>
      <c r="C59" t="s">
        <v>16956</v>
      </c>
      <c r="D59" t="s">
        <v>12276</v>
      </c>
      <c r="E59">
        <v>6</v>
      </c>
      <c r="F59">
        <v>9781450305006</v>
      </c>
      <c r="G59" t="s">
        <v>6</v>
      </c>
      <c r="H59" t="s">
        <v>16957</v>
      </c>
      <c r="I59">
        <v>2011</v>
      </c>
      <c r="J59" t="s">
        <v>16958</v>
      </c>
      <c r="K59" t="s">
        <v>16959</v>
      </c>
      <c r="L59" t="s">
        <v>6</v>
      </c>
    </row>
    <row r="60" spans="1:12" x14ac:dyDescent="0.35">
      <c r="A60" t="s">
        <v>16960</v>
      </c>
      <c r="B60" t="s">
        <v>16961</v>
      </c>
      <c r="C60" t="s">
        <v>16962</v>
      </c>
      <c r="D60" t="s">
        <v>16963</v>
      </c>
      <c r="E60">
        <v>6</v>
      </c>
      <c r="F60">
        <v>9781450305563</v>
      </c>
      <c r="G60" t="s">
        <v>6</v>
      </c>
      <c r="H60" t="s">
        <v>16964</v>
      </c>
      <c r="I60">
        <v>2011</v>
      </c>
      <c r="J60" t="s">
        <v>16965</v>
      </c>
      <c r="K60" t="s">
        <v>16966</v>
      </c>
      <c r="L60" t="s">
        <v>6</v>
      </c>
    </row>
    <row r="61" spans="1:12" x14ac:dyDescent="0.35">
      <c r="A61" t="s">
        <v>16967</v>
      </c>
      <c r="B61" t="s">
        <v>16968</v>
      </c>
      <c r="C61" t="s">
        <v>16969</v>
      </c>
      <c r="D61" t="s">
        <v>16970</v>
      </c>
      <c r="E61">
        <v>6</v>
      </c>
      <c r="F61">
        <v>9781605588636</v>
      </c>
      <c r="G61" t="s">
        <v>6</v>
      </c>
      <c r="H61" t="s">
        <v>16971</v>
      </c>
      <c r="I61">
        <v>2010</v>
      </c>
      <c r="J61" t="s">
        <v>16972</v>
      </c>
      <c r="K61" t="s">
        <v>16973</v>
      </c>
      <c r="L61" t="s">
        <v>6</v>
      </c>
    </row>
    <row r="62" spans="1:12" x14ac:dyDescent="0.35">
      <c r="A62" t="s">
        <v>16974</v>
      </c>
      <c r="B62" t="s">
        <v>16975</v>
      </c>
      <c r="C62" t="s">
        <v>16976</v>
      </c>
      <c r="D62" t="s">
        <v>16977</v>
      </c>
      <c r="E62">
        <v>6</v>
      </c>
      <c r="F62">
        <v>9781605588636</v>
      </c>
      <c r="G62" t="s">
        <v>6</v>
      </c>
      <c r="H62" t="s">
        <v>16978</v>
      </c>
      <c r="I62">
        <v>2010</v>
      </c>
      <c r="J62" t="s">
        <v>16979</v>
      </c>
      <c r="K62" t="s">
        <v>16973</v>
      </c>
      <c r="L62" t="s">
        <v>6</v>
      </c>
    </row>
    <row r="63" spans="1:12" x14ac:dyDescent="0.35">
      <c r="A63" t="s">
        <v>16980</v>
      </c>
      <c r="B63" t="s">
        <v>16981</v>
      </c>
      <c r="C63" t="s">
        <v>16982</v>
      </c>
      <c r="D63" t="s">
        <v>16983</v>
      </c>
      <c r="E63">
        <v>6</v>
      </c>
      <c r="F63">
        <v>9781605588636</v>
      </c>
      <c r="G63" t="s">
        <v>6</v>
      </c>
      <c r="H63" t="s">
        <v>16984</v>
      </c>
      <c r="I63">
        <v>2010</v>
      </c>
      <c r="J63" t="s">
        <v>16985</v>
      </c>
      <c r="K63" t="s">
        <v>16973</v>
      </c>
      <c r="L63" t="s">
        <v>6</v>
      </c>
    </row>
    <row r="64" spans="1:12" x14ac:dyDescent="0.35">
      <c r="A64" t="s">
        <v>16986</v>
      </c>
      <c r="B64" t="s">
        <v>16987</v>
      </c>
      <c r="C64" t="s">
        <v>16988</v>
      </c>
      <c r="D64" t="s">
        <v>16989</v>
      </c>
      <c r="E64">
        <v>6</v>
      </c>
      <c r="F64">
        <v>9781605588636</v>
      </c>
      <c r="G64" t="s">
        <v>6</v>
      </c>
      <c r="H64" t="s">
        <v>16990</v>
      </c>
      <c r="I64">
        <v>2010</v>
      </c>
      <c r="J64" t="s">
        <v>16991</v>
      </c>
      <c r="K64" t="s">
        <v>16973</v>
      </c>
      <c r="L64" t="s">
        <v>6</v>
      </c>
    </row>
    <row r="65" spans="1:12" x14ac:dyDescent="0.35">
      <c r="A65" t="s">
        <v>16992</v>
      </c>
      <c r="B65" t="s">
        <v>16993</v>
      </c>
      <c r="C65" t="s">
        <v>16994</v>
      </c>
      <c r="D65" t="s">
        <v>16995</v>
      </c>
      <c r="E65">
        <v>6</v>
      </c>
      <c r="F65">
        <v>9781605588636</v>
      </c>
      <c r="G65" t="s">
        <v>6</v>
      </c>
      <c r="H65" t="s">
        <v>16996</v>
      </c>
      <c r="I65">
        <v>2010</v>
      </c>
      <c r="J65" t="s">
        <v>16997</v>
      </c>
      <c r="K65" t="s">
        <v>16973</v>
      </c>
      <c r="L65" t="s">
        <v>6</v>
      </c>
    </row>
    <row r="66" spans="1:12" x14ac:dyDescent="0.35">
      <c r="A66" t="s">
        <v>16998</v>
      </c>
      <c r="B66" t="s">
        <v>16999</v>
      </c>
      <c r="C66" t="s">
        <v>17000</v>
      </c>
      <c r="D66" t="s">
        <v>17001</v>
      </c>
      <c r="E66">
        <v>6</v>
      </c>
      <c r="F66">
        <v>9781605588636</v>
      </c>
      <c r="G66" t="s">
        <v>6</v>
      </c>
      <c r="H66" t="s">
        <v>17002</v>
      </c>
      <c r="I66">
        <v>2010</v>
      </c>
      <c r="J66" t="s">
        <v>17003</v>
      </c>
      <c r="K66" t="s">
        <v>16973</v>
      </c>
      <c r="L66" t="s">
        <v>6</v>
      </c>
    </row>
    <row r="67" spans="1:12" x14ac:dyDescent="0.35">
      <c r="A67" t="s">
        <v>17004</v>
      </c>
      <c r="B67" t="s">
        <v>17005</v>
      </c>
      <c r="C67" t="s">
        <v>17006</v>
      </c>
      <c r="D67" t="s">
        <v>17007</v>
      </c>
      <c r="E67">
        <v>6</v>
      </c>
      <c r="F67">
        <v>9781450302289</v>
      </c>
      <c r="G67" t="s">
        <v>6</v>
      </c>
      <c r="H67" t="s">
        <v>17008</v>
      </c>
      <c r="I67">
        <v>2011</v>
      </c>
      <c r="J67" t="s">
        <v>17009</v>
      </c>
      <c r="K67" t="s">
        <v>17010</v>
      </c>
      <c r="L67" t="s">
        <v>6</v>
      </c>
    </row>
    <row r="68" spans="1:12" x14ac:dyDescent="0.35">
      <c r="A68" t="s">
        <v>17011</v>
      </c>
      <c r="B68" t="s">
        <v>17012</v>
      </c>
      <c r="C68" t="s">
        <v>17013</v>
      </c>
      <c r="D68" t="s">
        <v>13431</v>
      </c>
      <c r="E68">
        <v>6</v>
      </c>
      <c r="F68">
        <v>9781450305785</v>
      </c>
      <c r="G68" t="s">
        <v>6</v>
      </c>
      <c r="H68" t="s">
        <v>17014</v>
      </c>
      <c r="I68">
        <v>2011</v>
      </c>
      <c r="J68" t="s">
        <v>17015</v>
      </c>
      <c r="K68" t="s">
        <v>17016</v>
      </c>
      <c r="L68" t="s">
        <v>6</v>
      </c>
    </row>
    <row r="69" spans="1:12" x14ac:dyDescent="0.35">
      <c r="A69" t="s">
        <v>17017</v>
      </c>
      <c r="B69" t="s">
        <v>17018</v>
      </c>
      <c r="C69" t="s">
        <v>17019</v>
      </c>
      <c r="D69" t="s">
        <v>11987</v>
      </c>
      <c r="E69">
        <v>6</v>
      </c>
      <c r="F69">
        <v>9781450305785</v>
      </c>
      <c r="G69" t="s">
        <v>6</v>
      </c>
      <c r="H69" t="s">
        <v>17020</v>
      </c>
      <c r="I69">
        <v>2011</v>
      </c>
      <c r="J69" t="s">
        <v>17021</v>
      </c>
      <c r="K69" t="s">
        <v>17016</v>
      </c>
      <c r="L69" t="s">
        <v>6</v>
      </c>
    </row>
    <row r="70" spans="1:12" x14ac:dyDescent="0.35">
      <c r="A70" t="s">
        <v>17022</v>
      </c>
      <c r="B70" t="s">
        <v>17023</v>
      </c>
      <c r="C70" t="s">
        <v>17024</v>
      </c>
      <c r="D70" t="s">
        <v>17025</v>
      </c>
      <c r="E70">
        <v>6</v>
      </c>
      <c r="F70">
        <v>9781450305785</v>
      </c>
      <c r="G70" t="s">
        <v>6</v>
      </c>
      <c r="H70" t="s">
        <v>17026</v>
      </c>
      <c r="I70">
        <v>2011</v>
      </c>
      <c r="J70" t="s">
        <v>17027</v>
      </c>
      <c r="K70" t="s">
        <v>17016</v>
      </c>
      <c r="L70" t="s">
        <v>6</v>
      </c>
    </row>
    <row r="71" spans="1:12" x14ac:dyDescent="0.35">
      <c r="A71" t="s">
        <v>17028</v>
      </c>
      <c r="B71" t="s">
        <v>17029</v>
      </c>
      <c r="C71" t="s">
        <v>17030</v>
      </c>
      <c r="D71" t="s">
        <v>17031</v>
      </c>
      <c r="E71">
        <v>6</v>
      </c>
      <c r="F71">
        <v>9781450305785</v>
      </c>
      <c r="G71" t="s">
        <v>6</v>
      </c>
      <c r="H71" t="s">
        <v>17032</v>
      </c>
      <c r="I71">
        <v>2011</v>
      </c>
      <c r="J71" t="s">
        <v>17033</v>
      </c>
      <c r="K71" t="s">
        <v>17016</v>
      </c>
      <c r="L71" t="s">
        <v>6</v>
      </c>
    </row>
    <row r="72" spans="1:12" x14ac:dyDescent="0.35">
      <c r="A72" t="s">
        <v>17034</v>
      </c>
      <c r="B72" t="s">
        <v>17035</v>
      </c>
      <c r="C72" t="s">
        <v>17036</v>
      </c>
      <c r="D72" t="s">
        <v>17037</v>
      </c>
      <c r="E72">
        <v>6</v>
      </c>
      <c r="F72">
        <v>9781450305785</v>
      </c>
      <c r="G72" t="s">
        <v>6</v>
      </c>
      <c r="H72" t="s">
        <v>17038</v>
      </c>
      <c r="I72">
        <v>2011</v>
      </c>
      <c r="J72" t="s">
        <v>17039</v>
      </c>
      <c r="K72" t="s">
        <v>17016</v>
      </c>
      <c r="L72" t="s">
        <v>6</v>
      </c>
    </row>
    <row r="73" spans="1:12" x14ac:dyDescent="0.35">
      <c r="A73" t="s">
        <v>17040</v>
      </c>
      <c r="B73" t="s">
        <v>17041</v>
      </c>
      <c r="C73" t="s">
        <v>17042</v>
      </c>
      <c r="D73" t="s">
        <v>17043</v>
      </c>
      <c r="E73">
        <v>6</v>
      </c>
      <c r="F73">
        <v>9781450305785</v>
      </c>
      <c r="G73" t="s">
        <v>6</v>
      </c>
      <c r="H73" t="s">
        <v>16984</v>
      </c>
      <c r="I73">
        <v>2011</v>
      </c>
      <c r="J73" t="s">
        <v>17044</v>
      </c>
      <c r="K73" t="s">
        <v>17016</v>
      </c>
      <c r="L73" t="s">
        <v>6</v>
      </c>
    </row>
    <row r="74" spans="1:12" x14ac:dyDescent="0.35">
      <c r="A74" t="s">
        <v>17045</v>
      </c>
      <c r="B74" t="s">
        <v>17046</v>
      </c>
      <c r="C74" t="s">
        <v>17047</v>
      </c>
      <c r="D74" t="s">
        <v>17048</v>
      </c>
      <c r="E74">
        <v>6</v>
      </c>
      <c r="F74">
        <v>9781450305785</v>
      </c>
      <c r="G74" t="s">
        <v>6</v>
      </c>
      <c r="H74" t="s">
        <v>17049</v>
      </c>
      <c r="I74">
        <v>2011</v>
      </c>
      <c r="J74" t="s">
        <v>17050</v>
      </c>
      <c r="K74" t="s">
        <v>17016</v>
      </c>
      <c r="L74" t="s">
        <v>6</v>
      </c>
    </row>
    <row r="75" spans="1:12" x14ac:dyDescent="0.35">
      <c r="A75" t="s">
        <v>17051</v>
      </c>
      <c r="B75" t="s">
        <v>17052</v>
      </c>
      <c r="C75" t="s">
        <v>17053</v>
      </c>
      <c r="D75" t="s">
        <v>14314</v>
      </c>
      <c r="E75">
        <v>6</v>
      </c>
      <c r="F75">
        <v>9781450305785</v>
      </c>
      <c r="G75" t="s">
        <v>6</v>
      </c>
      <c r="H75" t="s">
        <v>17054</v>
      </c>
      <c r="I75">
        <v>2011</v>
      </c>
      <c r="J75" t="s">
        <v>17055</v>
      </c>
      <c r="K75" t="s">
        <v>17016</v>
      </c>
      <c r="L75" t="s">
        <v>6</v>
      </c>
    </row>
    <row r="76" spans="1:12" x14ac:dyDescent="0.35">
      <c r="A76" t="s">
        <v>17056</v>
      </c>
      <c r="B76" t="s">
        <v>17057</v>
      </c>
      <c r="C76" t="s">
        <v>17058</v>
      </c>
      <c r="D76" t="s">
        <v>17059</v>
      </c>
      <c r="E76">
        <v>6</v>
      </c>
      <c r="F76">
        <v>9781450307949</v>
      </c>
      <c r="G76" t="s">
        <v>6</v>
      </c>
      <c r="H76" t="s">
        <v>17060</v>
      </c>
      <c r="I76">
        <v>2011</v>
      </c>
      <c r="J76" t="s">
        <v>17061</v>
      </c>
      <c r="K76" t="s">
        <v>17062</v>
      </c>
      <c r="L76" t="s">
        <v>6</v>
      </c>
    </row>
    <row r="77" spans="1:12" x14ac:dyDescent="0.35">
      <c r="A77" t="s">
        <v>17063</v>
      </c>
      <c r="B77" t="s">
        <v>17064</v>
      </c>
      <c r="C77" t="s">
        <v>17065</v>
      </c>
      <c r="D77" t="s">
        <v>17066</v>
      </c>
      <c r="E77">
        <v>6</v>
      </c>
      <c r="F77">
        <v>9781450307444</v>
      </c>
      <c r="G77" t="s">
        <v>6</v>
      </c>
      <c r="H77" t="s">
        <v>17067</v>
      </c>
      <c r="I77">
        <v>2011</v>
      </c>
      <c r="J77" t="s">
        <v>17068</v>
      </c>
      <c r="K77" t="s">
        <v>17069</v>
      </c>
      <c r="L77" t="s">
        <v>6</v>
      </c>
    </row>
    <row r="78" spans="1:12" x14ac:dyDescent="0.35">
      <c r="A78" t="s">
        <v>17070</v>
      </c>
      <c r="B78" t="s">
        <v>17071</v>
      </c>
      <c r="C78" t="s">
        <v>17072</v>
      </c>
      <c r="D78" t="s">
        <v>17073</v>
      </c>
      <c r="E78">
        <v>6</v>
      </c>
      <c r="F78">
        <v>9781450306867</v>
      </c>
      <c r="G78" t="s">
        <v>6</v>
      </c>
      <c r="H78" t="s">
        <v>6</v>
      </c>
      <c r="I78">
        <v>2011</v>
      </c>
      <c r="J78" t="s">
        <v>17074</v>
      </c>
      <c r="K78" t="s">
        <v>17075</v>
      </c>
      <c r="L78" t="s">
        <v>6</v>
      </c>
    </row>
    <row r="79" spans="1:12" x14ac:dyDescent="0.35">
      <c r="A79" t="s">
        <v>17076</v>
      </c>
      <c r="B79" t="s">
        <v>17077</v>
      </c>
      <c r="C79" t="s">
        <v>17078</v>
      </c>
      <c r="D79" t="s">
        <v>17079</v>
      </c>
      <c r="E79">
        <v>6</v>
      </c>
      <c r="F79">
        <v>9781450306867</v>
      </c>
      <c r="G79" t="s">
        <v>6</v>
      </c>
      <c r="H79" t="s">
        <v>6</v>
      </c>
      <c r="I79">
        <v>2011</v>
      </c>
      <c r="J79" t="s">
        <v>17080</v>
      </c>
      <c r="K79" t="s">
        <v>17075</v>
      </c>
      <c r="L79" t="s">
        <v>6</v>
      </c>
    </row>
    <row r="80" spans="1:12" x14ac:dyDescent="0.35">
      <c r="A80" t="s">
        <v>17081</v>
      </c>
      <c r="B80" t="s">
        <v>17082</v>
      </c>
      <c r="C80" t="s">
        <v>17083</v>
      </c>
      <c r="D80" t="s">
        <v>17084</v>
      </c>
      <c r="E80">
        <v>6</v>
      </c>
      <c r="F80">
        <v>9781450309172</v>
      </c>
      <c r="G80" t="s">
        <v>6</v>
      </c>
      <c r="H80" t="s">
        <v>17085</v>
      </c>
      <c r="I80">
        <v>2011</v>
      </c>
      <c r="J80" t="s">
        <v>17086</v>
      </c>
      <c r="K80" t="s">
        <v>17087</v>
      </c>
      <c r="L80" t="s">
        <v>6</v>
      </c>
    </row>
    <row r="81" spans="1:12" x14ac:dyDescent="0.35">
      <c r="A81" t="s">
        <v>17088</v>
      </c>
      <c r="B81" t="s">
        <v>17089</v>
      </c>
      <c r="C81" t="s">
        <v>17090</v>
      </c>
      <c r="D81" t="s">
        <v>17091</v>
      </c>
      <c r="E81">
        <v>6</v>
      </c>
      <c r="F81">
        <v>9781450308205</v>
      </c>
      <c r="G81" t="s">
        <v>6</v>
      </c>
      <c r="H81" t="s">
        <v>17092</v>
      </c>
      <c r="I81">
        <v>2011</v>
      </c>
      <c r="J81" t="s">
        <v>17093</v>
      </c>
      <c r="K81" t="s">
        <v>17094</v>
      </c>
      <c r="L81" t="s">
        <v>6</v>
      </c>
    </row>
    <row r="82" spans="1:12" x14ac:dyDescent="0.35">
      <c r="A82" t="s">
        <v>17095</v>
      </c>
      <c r="B82" t="s">
        <v>17096</v>
      </c>
      <c r="C82" t="s">
        <v>17097</v>
      </c>
      <c r="D82" t="s">
        <v>17098</v>
      </c>
      <c r="E82">
        <v>6</v>
      </c>
      <c r="F82">
        <v>9781450308205</v>
      </c>
      <c r="G82" t="s">
        <v>6</v>
      </c>
      <c r="H82" t="s">
        <v>17099</v>
      </c>
      <c r="I82">
        <v>2011</v>
      </c>
      <c r="J82" t="s">
        <v>17100</v>
      </c>
      <c r="K82" t="s">
        <v>17094</v>
      </c>
      <c r="L82" t="s">
        <v>6</v>
      </c>
    </row>
    <row r="83" spans="1:12" x14ac:dyDescent="0.35">
      <c r="A83" t="s">
        <v>17101</v>
      </c>
      <c r="B83" t="s">
        <v>17102</v>
      </c>
      <c r="C83" t="s">
        <v>17103</v>
      </c>
      <c r="D83" t="s">
        <v>17104</v>
      </c>
      <c r="E83">
        <v>6</v>
      </c>
      <c r="F83">
        <v>9781450308274</v>
      </c>
      <c r="G83" t="s">
        <v>6</v>
      </c>
      <c r="H83" t="s">
        <v>6</v>
      </c>
      <c r="I83">
        <v>2011</v>
      </c>
      <c r="J83" t="s">
        <v>17105</v>
      </c>
      <c r="K83" t="s">
        <v>17106</v>
      </c>
      <c r="L83" t="s">
        <v>6</v>
      </c>
    </row>
    <row r="84" spans="1:12" x14ac:dyDescent="0.35">
      <c r="A84" t="s">
        <v>17107</v>
      </c>
      <c r="B84" t="s">
        <v>17108</v>
      </c>
      <c r="C84" t="s">
        <v>17109</v>
      </c>
      <c r="D84" t="s">
        <v>17110</v>
      </c>
      <c r="E84">
        <v>6</v>
      </c>
      <c r="F84">
        <v>9781450308274</v>
      </c>
      <c r="G84" t="s">
        <v>6</v>
      </c>
      <c r="H84" t="s">
        <v>6</v>
      </c>
      <c r="I84">
        <v>2011</v>
      </c>
      <c r="J84" t="s">
        <v>17111</v>
      </c>
      <c r="K84" t="s">
        <v>17106</v>
      </c>
      <c r="L84" t="s">
        <v>6</v>
      </c>
    </row>
    <row r="85" spans="1:12" x14ac:dyDescent="0.35">
      <c r="A85" t="s">
        <v>17112</v>
      </c>
      <c r="B85" t="s">
        <v>17113</v>
      </c>
      <c r="C85" t="s">
        <v>17114</v>
      </c>
      <c r="D85" t="s">
        <v>17115</v>
      </c>
      <c r="E85">
        <v>6</v>
      </c>
      <c r="F85">
        <v>9781450308274</v>
      </c>
      <c r="G85" t="s">
        <v>6</v>
      </c>
      <c r="H85" t="s">
        <v>6</v>
      </c>
      <c r="I85">
        <v>2011</v>
      </c>
      <c r="J85" t="s">
        <v>17116</v>
      </c>
      <c r="K85" t="s">
        <v>17106</v>
      </c>
      <c r="L85" t="s">
        <v>6</v>
      </c>
    </row>
    <row r="86" spans="1:12" x14ac:dyDescent="0.35">
      <c r="A86" t="s">
        <v>17117</v>
      </c>
      <c r="B86" t="s">
        <v>17118</v>
      </c>
      <c r="C86" t="s">
        <v>17119</v>
      </c>
      <c r="D86" t="s">
        <v>17120</v>
      </c>
      <c r="E86">
        <v>6</v>
      </c>
      <c r="F86">
        <v>9781450308274</v>
      </c>
      <c r="G86" t="s">
        <v>6</v>
      </c>
      <c r="H86" t="s">
        <v>6</v>
      </c>
      <c r="I86">
        <v>2011</v>
      </c>
      <c r="J86" t="s">
        <v>17121</v>
      </c>
      <c r="K86" t="s">
        <v>17106</v>
      </c>
      <c r="L86" t="s">
        <v>6</v>
      </c>
    </row>
    <row r="87" spans="1:12" x14ac:dyDescent="0.35">
      <c r="A87" t="s">
        <v>17122</v>
      </c>
      <c r="B87" t="s">
        <v>17123</v>
      </c>
      <c r="C87" t="s">
        <v>17124</v>
      </c>
      <c r="D87" t="s">
        <v>17125</v>
      </c>
      <c r="E87">
        <v>6</v>
      </c>
      <c r="F87">
        <v>9781450308274</v>
      </c>
      <c r="G87" t="s">
        <v>6</v>
      </c>
      <c r="H87" t="s">
        <v>6</v>
      </c>
      <c r="I87">
        <v>2011</v>
      </c>
      <c r="J87" t="s">
        <v>17126</v>
      </c>
      <c r="K87" t="s">
        <v>17106</v>
      </c>
      <c r="L87" t="s">
        <v>6</v>
      </c>
    </row>
    <row r="88" spans="1:12" x14ac:dyDescent="0.35">
      <c r="A88" t="s">
        <v>17127</v>
      </c>
      <c r="B88" t="s">
        <v>17128</v>
      </c>
      <c r="C88" t="s">
        <v>17129</v>
      </c>
      <c r="D88" t="s">
        <v>17130</v>
      </c>
      <c r="E88">
        <v>6</v>
      </c>
      <c r="F88">
        <v>9781450308274</v>
      </c>
      <c r="G88" t="s">
        <v>6</v>
      </c>
      <c r="H88" t="s">
        <v>6</v>
      </c>
      <c r="I88">
        <v>2011</v>
      </c>
      <c r="J88" t="s">
        <v>17131</v>
      </c>
      <c r="K88" t="s">
        <v>17106</v>
      </c>
      <c r="L88" t="s">
        <v>6</v>
      </c>
    </row>
    <row r="89" spans="1:12" x14ac:dyDescent="0.35">
      <c r="A89" t="s">
        <v>17132</v>
      </c>
      <c r="B89" t="s">
        <v>17133</v>
      </c>
      <c r="C89" t="s">
        <v>17134</v>
      </c>
      <c r="D89" t="s">
        <v>17135</v>
      </c>
      <c r="E89">
        <v>6</v>
      </c>
      <c r="F89">
        <v>9781450308274</v>
      </c>
      <c r="G89" t="s">
        <v>6</v>
      </c>
      <c r="H89" t="s">
        <v>6</v>
      </c>
      <c r="I89">
        <v>2011</v>
      </c>
      <c r="J89" t="s">
        <v>17136</v>
      </c>
      <c r="K89" t="s">
        <v>17106</v>
      </c>
      <c r="L89" t="s">
        <v>6</v>
      </c>
    </row>
    <row r="90" spans="1:12" x14ac:dyDescent="0.35">
      <c r="A90" t="s">
        <v>17137</v>
      </c>
      <c r="B90" t="s">
        <v>17138</v>
      </c>
      <c r="C90" t="s">
        <v>17139</v>
      </c>
      <c r="D90" t="s">
        <v>17140</v>
      </c>
      <c r="E90">
        <v>6</v>
      </c>
      <c r="F90">
        <v>9781450308274</v>
      </c>
      <c r="G90" t="s">
        <v>6</v>
      </c>
      <c r="H90" t="s">
        <v>6</v>
      </c>
      <c r="I90">
        <v>2011</v>
      </c>
      <c r="J90" t="s">
        <v>17141</v>
      </c>
      <c r="K90" t="s">
        <v>17106</v>
      </c>
      <c r="L90" t="s">
        <v>6</v>
      </c>
    </row>
    <row r="91" spans="1:12" x14ac:dyDescent="0.35">
      <c r="A91" t="s">
        <v>17142</v>
      </c>
      <c r="B91" t="s">
        <v>17143</v>
      </c>
      <c r="C91" t="s">
        <v>17144</v>
      </c>
      <c r="D91" t="s">
        <v>17145</v>
      </c>
      <c r="E91">
        <v>6</v>
      </c>
      <c r="F91">
        <v>9781450308274</v>
      </c>
      <c r="G91" t="s">
        <v>6</v>
      </c>
      <c r="H91" t="s">
        <v>6</v>
      </c>
      <c r="I91">
        <v>2011</v>
      </c>
      <c r="J91" t="s">
        <v>17146</v>
      </c>
      <c r="K91" t="s">
        <v>17106</v>
      </c>
      <c r="L91" t="s">
        <v>6</v>
      </c>
    </row>
    <row r="92" spans="1:12" x14ac:dyDescent="0.35">
      <c r="A92" t="s">
        <v>17147</v>
      </c>
      <c r="B92" t="s">
        <v>17148</v>
      </c>
      <c r="C92" t="s">
        <v>17149</v>
      </c>
      <c r="D92" t="s">
        <v>17150</v>
      </c>
      <c r="E92">
        <v>6</v>
      </c>
      <c r="F92">
        <v>9781450308274</v>
      </c>
      <c r="G92" t="s">
        <v>6</v>
      </c>
      <c r="H92" t="s">
        <v>6</v>
      </c>
      <c r="I92">
        <v>2011</v>
      </c>
      <c r="J92" t="s">
        <v>17151</v>
      </c>
      <c r="K92" t="s">
        <v>17106</v>
      </c>
      <c r="L92" t="s">
        <v>6</v>
      </c>
    </row>
    <row r="93" spans="1:12" x14ac:dyDescent="0.35">
      <c r="A93" t="s">
        <v>17152</v>
      </c>
      <c r="B93" t="s">
        <v>17153</v>
      </c>
      <c r="C93" t="s">
        <v>17154</v>
      </c>
      <c r="D93" t="s">
        <v>17155</v>
      </c>
      <c r="E93">
        <v>6</v>
      </c>
      <c r="F93">
        <v>9781450308274</v>
      </c>
      <c r="G93" t="s">
        <v>6</v>
      </c>
      <c r="H93" t="s">
        <v>6</v>
      </c>
      <c r="I93">
        <v>2011</v>
      </c>
      <c r="J93" t="s">
        <v>17156</v>
      </c>
      <c r="K93" t="s">
        <v>17106</v>
      </c>
      <c r="L93" t="s">
        <v>6</v>
      </c>
    </row>
    <row r="94" spans="1:12" x14ac:dyDescent="0.35">
      <c r="A94" t="s">
        <v>17157</v>
      </c>
      <c r="B94" t="s">
        <v>17158</v>
      </c>
      <c r="C94" t="s">
        <v>17159</v>
      </c>
      <c r="D94" t="s">
        <v>17160</v>
      </c>
      <c r="E94">
        <v>6</v>
      </c>
      <c r="F94">
        <v>9781450308274</v>
      </c>
      <c r="G94" t="s">
        <v>6</v>
      </c>
      <c r="H94" t="s">
        <v>6</v>
      </c>
      <c r="I94">
        <v>2011</v>
      </c>
      <c r="J94" t="s">
        <v>17161</v>
      </c>
      <c r="K94" t="s">
        <v>17106</v>
      </c>
      <c r="L94" t="s">
        <v>6</v>
      </c>
    </row>
    <row r="95" spans="1:12" x14ac:dyDescent="0.35">
      <c r="A95" t="s">
        <v>17162</v>
      </c>
      <c r="B95" t="s">
        <v>17163</v>
      </c>
      <c r="C95" t="s">
        <v>17164</v>
      </c>
      <c r="D95" t="s">
        <v>17165</v>
      </c>
      <c r="E95">
        <v>6</v>
      </c>
      <c r="F95">
        <v>9781450308274</v>
      </c>
      <c r="G95" t="s">
        <v>6</v>
      </c>
      <c r="H95" t="s">
        <v>6</v>
      </c>
      <c r="I95">
        <v>2011</v>
      </c>
      <c r="J95" t="s">
        <v>17166</v>
      </c>
      <c r="K95" t="s">
        <v>17106</v>
      </c>
      <c r="L95" t="s">
        <v>6</v>
      </c>
    </row>
    <row r="96" spans="1:12" x14ac:dyDescent="0.35">
      <c r="A96" t="s">
        <v>17167</v>
      </c>
      <c r="B96" t="s">
        <v>17168</v>
      </c>
      <c r="C96" t="s">
        <v>17169</v>
      </c>
      <c r="D96" t="s">
        <v>17170</v>
      </c>
      <c r="E96">
        <v>6</v>
      </c>
      <c r="F96">
        <v>9781450308045</v>
      </c>
      <c r="G96" t="s">
        <v>6</v>
      </c>
      <c r="H96" t="s">
        <v>17171</v>
      </c>
      <c r="I96">
        <v>2011</v>
      </c>
      <c r="J96" t="s">
        <v>17172</v>
      </c>
      <c r="K96" t="s">
        <v>17173</v>
      </c>
      <c r="L96" t="s">
        <v>6</v>
      </c>
    </row>
    <row r="97" spans="1:12" x14ac:dyDescent="0.35">
      <c r="A97" t="s">
        <v>17174</v>
      </c>
      <c r="B97" t="s">
        <v>17175</v>
      </c>
      <c r="C97" t="s">
        <v>6</v>
      </c>
      <c r="D97" t="s">
        <v>17176</v>
      </c>
      <c r="E97">
        <v>6</v>
      </c>
      <c r="F97">
        <v>9781450308045</v>
      </c>
      <c r="G97" t="s">
        <v>6</v>
      </c>
      <c r="H97" t="s">
        <v>17177</v>
      </c>
      <c r="I97">
        <v>2011</v>
      </c>
      <c r="J97" t="s">
        <v>17178</v>
      </c>
      <c r="K97" t="s">
        <v>17173</v>
      </c>
      <c r="L97" t="s">
        <v>6</v>
      </c>
    </row>
    <row r="98" spans="1:12" x14ac:dyDescent="0.35">
      <c r="A98" t="s">
        <v>17179</v>
      </c>
      <c r="B98" t="s">
        <v>17180</v>
      </c>
      <c r="C98" t="s">
        <v>17181</v>
      </c>
      <c r="D98" t="s">
        <v>16780</v>
      </c>
      <c r="E98">
        <v>7</v>
      </c>
      <c r="G98" t="s">
        <v>17182</v>
      </c>
      <c r="H98" t="s">
        <v>6</v>
      </c>
      <c r="I98">
        <v>2012</v>
      </c>
      <c r="J98" t="s">
        <v>17183</v>
      </c>
      <c r="K98" t="s">
        <v>6</v>
      </c>
      <c r="L98" t="s">
        <v>6</v>
      </c>
    </row>
    <row r="99" spans="1:12" x14ac:dyDescent="0.35">
      <c r="A99" t="s">
        <v>17184</v>
      </c>
      <c r="B99" t="s">
        <v>17185</v>
      </c>
      <c r="C99" t="s">
        <v>17186</v>
      </c>
      <c r="D99" t="s">
        <v>17187</v>
      </c>
      <c r="E99">
        <v>6</v>
      </c>
      <c r="F99">
        <v>9781450308168</v>
      </c>
      <c r="G99" t="s">
        <v>6</v>
      </c>
      <c r="H99" t="s">
        <v>17188</v>
      </c>
      <c r="I99">
        <v>2011</v>
      </c>
      <c r="J99" t="s">
        <v>17189</v>
      </c>
      <c r="K99" t="s">
        <v>17190</v>
      </c>
      <c r="L99" t="s">
        <v>6</v>
      </c>
    </row>
    <row r="100" spans="1:12" x14ac:dyDescent="0.35">
      <c r="A100" t="s">
        <v>17191</v>
      </c>
      <c r="B100" t="s">
        <v>17192</v>
      </c>
      <c r="C100" t="s">
        <v>17193</v>
      </c>
      <c r="D100" t="s">
        <v>17194</v>
      </c>
      <c r="E100">
        <v>6</v>
      </c>
      <c r="F100">
        <v>9781450310840</v>
      </c>
      <c r="G100" t="s">
        <v>6</v>
      </c>
      <c r="H100" t="s">
        <v>17195</v>
      </c>
      <c r="I100">
        <v>2012</v>
      </c>
      <c r="J100" t="s">
        <v>17196</v>
      </c>
      <c r="K100" t="s">
        <v>17197</v>
      </c>
      <c r="L100" t="s">
        <v>6</v>
      </c>
    </row>
    <row r="101" spans="1:12" x14ac:dyDescent="0.35">
      <c r="A101" t="s">
        <v>17198</v>
      </c>
      <c r="B101" t="s">
        <v>17199</v>
      </c>
      <c r="C101" t="s">
        <v>17200</v>
      </c>
      <c r="D101" t="s">
        <v>17201</v>
      </c>
      <c r="E101">
        <v>6</v>
      </c>
      <c r="F101">
        <v>9781450312967</v>
      </c>
      <c r="G101" t="s">
        <v>6</v>
      </c>
      <c r="H101" t="s">
        <v>17202</v>
      </c>
      <c r="I101">
        <v>2012</v>
      </c>
      <c r="J101" t="s">
        <v>17203</v>
      </c>
      <c r="K101" t="s">
        <v>17204</v>
      </c>
      <c r="L101" t="s">
        <v>6</v>
      </c>
    </row>
    <row r="102" spans="1:12" x14ac:dyDescent="0.35">
      <c r="A102" t="s">
        <v>17205</v>
      </c>
      <c r="B102" t="s">
        <v>12200</v>
      </c>
      <c r="C102" t="s">
        <v>17206</v>
      </c>
      <c r="D102" t="s">
        <v>12201</v>
      </c>
      <c r="E102">
        <v>6</v>
      </c>
      <c r="F102">
        <v>9781450313087</v>
      </c>
      <c r="G102" t="s">
        <v>6</v>
      </c>
      <c r="H102" t="s">
        <v>17207</v>
      </c>
      <c r="I102">
        <v>2012</v>
      </c>
      <c r="J102" t="s">
        <v>17208</v>
      </c>
      <c r="K102" t="s">
        <v>12202</v>
      </c>
      <c r="L102" t="s">
        <v>6</v>
      </c>
    </row>
    <row r="103" spans="1:12" x14ac:dyDescent="0.35">
      <c r="A103" t="s">
        <v>17209</v>
      </c>
      <c r="B103" t="s">
        <v>17210</v>
      </c>
      <c r="C103" t="s">
        <v>17211</v>
      </c>
      <c r="D103" t="s">
        <v>17212</v>
      </c>
      <c r="E103">
        <v>7</v>
      </c>
      <c r="G103" t="s">
        <v>17213</v>
      </c>
      <c r="H103" t="s">
        <v>6</v>
      </c>
      <c r="I103">
        <v>2012</v>
      </c>
      <c r="J103" t="s">
        <v>17214</v>
      </c>
      <c r="K103" t="s">
        <v>6</v>
      </c>
      <c r="L103" t="s">
        <v>6</v>
      </c>
    </row>
    <row r="104" spans="1:12" x14ac:dyDescent="0.35">
      <c r="A104" t="s">
        <v>17215</v>
      </c>
      <c r="B104" t="s">
        <v>17216</v>
      </c>
      <c r="C104" t="s">
        <v>17217</v>
      </c>
      <c r="D104" t="s">
        <v>17218</v>
      </c>
      <c r="E104">
        <v>6</v>
      </c>
      <c r="F104">
        <v>9781450313001</v>
      </c>
      <c r="G104" t="s">
        <v>6</v>
      </c>
      <c r="H104" t="s">
        <v>6</v>
      </c>
      <c r="I104">
        <v>2012</v>
      </c>
      <c r="J104" t="s">
        <v>17219</v>
      </c>
      <c r="K104" t="s">
        <v>17220</v>
      </c>
      <c r="L104" t="s">
        <v>6</v>
      </c>
    </row>
    <row r="105" spans="1:12" x14ac:dyDescent="0.35">
      <c r="A105" t="s">
        <v>17221</v>
      </c>
      <c r="B105" t="s">
        <v>17222</v>
      </c>
      <c r="C105" t="s">
        <v>17223</v>
      </c>
      <c r="D105" t="s">
        <v>17224</v>
      </c>
      <c r="E105">
        <v>6</v>
      </c>
      <c r="F105">
        <v>9781450318358</v>
      </c>
      <c r="G105" t="s">
        <v>6</v>
      </c>
      <c r="H105" t="s">
        <v>17225</v>
      </c>
      <c r="I105">
        <v>2012</v>
      </c>
      <c r="J105" t="s">
        <v>17226</v>
      </c>
      <c r="K105" t="s">
        <v>17227</v>
      </c>
      <c r="L105" t="s">
        <v>6</v>
      </c>
    </row>
    <row r="106" spans="1:12" x14ac:dyDescent="0.35">
      <c r="A106" t="s">
        <v>17228</v>
      </c>
      <c r="B106" t="s">
        <v>17229</v>
      </c>
      <c r="C106" t="s">
        <v>17230</v>
      </c>
      <c r="D106" t="s">
        <v>17231</v>
      </c>
      <c r="E106">
        <v>6</v>
      </c>
      <c r="F106">
        <v>9781450318549</v>
      </c>
      <c r="G106" t="s">
        <v>6</v>
      </c>
      <c r="H106" t="s">
        <v>6</v>
      </c>
      <c r="I106">
        <v>2012</v>
      </c>
      <c r="J106" t="s">
        <v>17232</v>
      </c>
      <c r="K106" t="s">
        <v>17233</v>
      </c>
      <c r="L106" t="s">
        <v>6</v>
      </c>
    </row>
    <row r="107" spans="1:12" x14ac:dyDescent="0.35">
      <c r="A107" t="s">
        <v>17234</v>
      </c>
      <c r="B107" t="s">
        <v>17235</v>
      </c>
      <c r="C107" t="s">
        <v>17236</v>
      </c>
      <c r="D107" t="s">
        <v>17237</v>
      </c>
      <c r="E107">
        <v>6</v>
      </c>
      <c r="F107">
        <v>9781450314213</v>
      </c>
      <c r="G107" t="s">
        <v>6</v>
      </c>
      <c r="H107" t="s">
        <v>6</v>
      </c>
      <c r="I107">
        <v>2013</v>
      </c>
      <c r="J107" t="s">
        <v>17238</v>
      </c>
      <c r="K107" t="s">
        <v>17239</v>
      </c>
      <c r="L107" t="s">
        <v>6</v>
      </c>
    </row>
    <row r="108" spans="1:12" x14ac:dyDescent="0.35">
      <c r="A108" t="s">
        <v>17240</v>
      </c>
      <c r="B108" t="s">
        <v>17241</v>
      </c>
      <c r="C108" t="s">
        <v>17242</v>
      </c>
      <c r="D108" t="s">
        <v>17243</v>
      </c>
      <c r="E108">
        <v>6</v>
      </c>
      <c r="F108">
        <v>9781450318686</v>
      </c>
      <c r="G108" t="s">
        <v>6</v>
      </c>
      <c r="H108" t="s">
        <v>17244</v>
      </c>
      <c r="I108">
        <v>2013</v>
      </c>
      <c r="J108" t="s">
        <v>17245</v>
      </c>
      <c r="K108" t="s">
        <v>17246</v>
      </c>
      <c r="L108" t="s">
        <v>6</v>
      </c>
    </row>
    <row r="109" spans="1:12" x14ac:dyDescent="0.35">
      <c r="A109" t="s">
        <v>17247</v>
      </c>
      <c r="B109" t="s">
        <v>17248</v>
      </c>
      <c r="C109" t="s">
        <v>17249</v>
      </c>
      <c r="D109" t="s">
        <v>17250</v>
      </c>
      <c r="E109">
        <v>6</v>
      </c>
      <c r="F109">
        <v>9781450318686</v>
      </c>
      <c r="G109" t="s">
        <v>6</v>
      </c>
      <c r="H109" t="s">
        <v>17251</v>
      </c>
      <c r="I109">
        <v>2013</v>
      </c>
      <c r="J109" t="s">
        <v>17252</v>
      </c>
      <c r="K109" t="s">
        <v>17246</v>
      </c>
      <c r="L109" t="s">
        <v>6</v>
      </c>
    </row>
    <row r="110" spans="1:12" x14ac:dyDescent="0.35">
      <c r="A110" t="s">
        <v>17253</v>
      </c>
      <c r="B110" t="s">
        <v>17254</v>
      </c>
      <c r="C110" t="s">
        <v>6</v>
      </c>
      <c r="D110" t="s">
        <v>13090</v>
      </c>
      <c r="E110">
        <v>7</v>
      </c>
      <c r="G110" t="s">
        <v>17255</v>
      </c>
      <c r="H110" t="s">
        <v>17049</v>
      </c>
      <c r="I110">
        <v>2013</v>
      </c>
      <c r="J110" t="s">
        <v>17256</v>
      </c>
      <c r="K110" t="s">
        <v>6</v>
      </c>
      <c r="L110" t="s">
        <v>6</v>
      </c>
    </row>
    <row r="111" spans="1:12" x14ac:dyDescent="0.35">
      <c r="A111" t="s">
        <v>17257</v>
      </c>
      <c r="B111" t="s">
        <v>17258</v>
      </c>
      <c r="C111" t="s">
        <v>17259</v>
      </c>
      <c r="D111" t="s">
        <v>17260</v>
      </c>
      <c r="E111">
        <v>6</v>
      </c>
      <c r="F111">
        <v>9781450319188</v>
      </c>
      <c r="G111" t="s">
        <v>6</v>
      </c>
      <c r="H111" t="s">
        <v>17261</v>
      </c>
      <c r="I111">
        <v>2013</v>
      </c>
      <c r="J111" t="s">
        <v>17262</v>
      </c>
      <c r="K111" t="s">
        <v>17263</v>
      </c>
      <c r="L111" t="s">
        <v>6</v>
      </c>
    </row>
    <row r="112" spans="1:12" x14ac:dyDescent="0.35">
      <c r="A112" t="s">
        <v>17264</v>
      </c>
      <c r="B112" t="s">
        <v>17265</v>
      </c>
      <c r="C112" t="s">
        <v>17266</v>
      </c>
      <c r="D112" t="s">
        <v>17267</v>
      </c>
      <c r="E112">
        <v>6</v>
      </c>
      <c r="F112">
        <v>9781450322393</v>
      </c>
      <c r="G112" t="s">
        <v>6</v>
      </c>
      <c r="H112" t="s">
        <v>17268</v>
      </c>
      <c r="I112">
        <v>2013</v>
      </c>
      <c r="J112" t="s">
        <v>17269</v>
      </c>
      <c r="K112" t="s">
        <v>17270</v>
      </c>
      <c r="L112" t="s">
        <v>6</v>
      </c>
    </row>
    <row r="113" spans="1:12" x14ac:dyDescent="0.35">
      <c r="A113" t="s">
        <v>17271</v>
      </c>
      <c r="B113" t="s">
        <v>17272</v>
      </c>
      <c r="C113" t="s">
        <v>17273</v>
      </c>
      <c r="D113" t="s">
        <v>17274</v>
      </c>
      <c r="E113">
        <v>6</v>
      </c>
      <c r="F113">
        <v>9781450322393</v>
      </c>
      <c r="G113" t="s">
        <v>6</v>
      </c>
      <c r="H113" t="s">
        <v>17275</v>
      </c>
      <c r="I113">
        <v>2013</v>
      </c>
      <c r="J113" t="s">
        <v>17276</v>
      </c>
      <c r="K113" t="s">
        <v>17270</v>
      </c>
      <c r="L113" t="s">
        <v>6</v>
      </c>
    </row>
    <row r="114" spans="1:12" x14ac:dyDescent="0.35">
      <c r="A114" t="s">
        <v>17277</v>
      </c>
      <c r="B114" t="s">
        <v>17278</v>
      </c>
      <c r="C114" t="s">
        <v>17279</v>
      </c>
      <c r="D114" t="s">
        <v>17280</v>
      </c>
      <c r="E114">
        <v>6</v>
      </c>
      <c r="F114">
        <v>9781450324052</v>
      </c>
      <c r="G114" t="s">
        <v>6</v>
      </c>
      <c r="H114" t="s">
        <v>6</v>
      </c>
      <c r="I114">
        <v>2013</v>
      </c>
      <c r="J114" t="s">
        <v>17281</v>
      </c>
      <c r="K114" t="s">
        <v>17282</v>
      </c>
      <c r="L114" t="s">
        <v>6</v>
      </c>
    </row>
    <row r="115" spans="1:12" x14ac:dyDescent="0.35">
      <c r="A115" t="s">
        <v>17283</v>
      </c>
      <c r="B115" t="s">
        <v>17284</v>
      </c>
      <c r="C115" t="s">
        <v>17285</v>
      </c>
      <c r="D115" t="s">
        <v>17286</v>
      </c>
      <c r="E115">
        <v>6</v>
      </c>
      <c r="F115">
        <v>9781450324052</v>
      </c>
      <c r="G115" t="s">
        <v>6</v>
      </c>
      <c r="H115" t="s">
        <v>6</v>
      </c>
      <c r="I115">
        <v>2013</v>
      </c>
      <c r="J115" t="s">
        <v>17287</v>
      </c>
      <c r="K115" t="s">
        <v>17282</v>
      </c>
      <c r="L115" t="s">
        <v>6</v>
      </c>
    </row>
    <row r="116" spans="1:12" x14ac:dyDescent="0.35">
      <c r="A116" t="s">
        <v>17288</v>
      </c>
      <c r="B116" t="s">
        <v>17289</v>
      </c>
      <c r="C116" t="s">
        <v>17290</v>
      </c>
      <c r="D116" t="s">
        <v>17291</v>
      </c>
      <c r="E116">
        <v>6</v>
      </c>
      <c r="F116">
        <v>9781450324823</v>
      </c>
      <c r="G116" t="s">
        <v>6</v>
      </c>
      <c r="H116" t="s">
        <v>17292</v>
      </c>
      <c r="I116">
        <v>2013</v>
      </c>
      <c r="J116" t="s">
        <v>17293</v>
      </c>
      <c r="K116" t="s">
        <v>17294</v>
      </c>
      <c r="L116" t="s">
        <v>6</v>
      </c>
    </row>
    <row r="117" spans="1:12" x14ac:dyDescent="0.35">
      <c r="A117" t="s">
        <v>17295</v>
      </c>
      <c r="B117" t="s">
        <v>2408</v>
      </c>
      <c r="C117" t="s">
        <v>17296</v>
      </c>
      <c r="D117" t="s">
        <v>17297</v>
      </c>
      <c r="E117">
        <v>6</v>
      </c>
      <c r="F117">
        <v>9781450326056</v>
      </c>
      <c r="G117" t="s">
        <v>6</v>
      </c>
      <c r="H117" t="s">
        <v>17298</v>
      </c>
      <c r="I117">
        <v>2014</v>
      </c>
      <c r="J117" t="s">
        <v>17299</v>
      </c>
      <c r="K117" t="s">
        <v>17300</v>
      </c>
      <c r="L117" t="s">
        <v>6</v>
      </c>
    </row>
    <row r="118" spans="1:12" x14ac:dyDescent="0.35">
      <c r="A118" t="s">
        <v>17301</v>
      </c>
      <c r="B118" t="s">
        <v>17302</v>
      </c>
      <c r="C118" t="s">
        <v>17303</v>
      </c>
      <c r="D118" t="s">
        <v>17304</v>
      </c>
      <c r="E118">
        <v>6</v>
      </c>
      <c r="F118">
        <v>9781450324731</v>
      </c>
      <c r="G118" t="s">
        <v>6</v>
      </c>
      <c r="H118" t="s">
        <v>17305</v>
      </c>
      <c r="I118">
        <v>2014</v>
      </c>
      <c r="J118" t="s">
        <v>17306</v>
      </c>
      <c r="K118" t="s">
        <v>17010</v>
      </c>
      <c r="L118" t="s">
        <v>6</v>
      </c>
    </row>
    <row r="119" spans="1:12" x14ac:dyDescent="0.35">
      <c r="A119" t="s">
        <v>17307</v>
      </c>
      <c r="B119" t="s">
        <v>17308</v>
      </c>
      <c r="C119" t="s">
        <v>17309</v>
      </c>
      <c r="D119" t="s">
        <v>11961</v>
      </c>
      <c r="E119">
        <v>6</v>
      </c>
      <c r="F119">
        <v>9781450327565</v>
      </c>
      <c r="G119" t="s">
        <v>6</v>
      </c>
      <c r="H119" t="s">
        <v>17310</v>
      </c>
      <c r="I119">
        <v>2014</v>
      </c>
      <c r="J119" t="s">
        <v>17311</v>
      </c>
      <c r="K119" t="s">
        <v>17312</v>
      </c>
      <c r="L119" t="s">
        <v>6</v>
      </c>
    </row>
    <row r="120" spans="1:12" x14ac:dyDescent="0.35">
      <c r="A120" t="s">
        <v>17313</v>
      </c>
      <c r="B120" t="s">
        <v>17314</v>
      </c>
      <c r="C120" t="s">
        <v>17315</v>
      </c>
      <c r="D120" t="s">
        <v>17316</v>
      </c>
      <c r="E120">
        <v>7</v>
      </c>
      <c r="G120" t="s">
        <v>16635</v>
      </c>
      <c r="H120" t="s">
        <v>6</v>
      </c>
      <c r="I120">
        <v>2015</v>
      </c>
      <c r="J120" t="s">
        <v>17317</v>
      </c>
      <c r="K120" t="s">
        <v>6</v>
      </c>
      <c r="L120" t="s">
        <v>6</v>
      </c>
    </row>
    <row r="121" spans="1:12" x14ac:dyDescent="0.35">
      <c r="A121" t="s">
        <v>17318</v>
      </c>
      <c r="B121" t="s">
        <v>17319</v>
      </c>
      <c r="C121" t="s">
        <v>6</v>
      </c>
      <c r="D121" t="s">
        <v>17320</v>
      </c>
      <c r="E121">
        <v>7</v>
      </c>
      <c r="G121" t="s">
        <v>17321</v>
      </c>
      <c r="H121" t="s">
        <v>17322</v>
      </c>
      <c r="I121">
        <v>2014</v>
      </c>
      <c r="J121" t="s">
        <v>17323</v>
      </c>
      <c r="K121" t="s">
        <v>6</v>
      </c>
      <c r="L121" t="s">
        <v>6</v>
      </c>
    </row>
    <row r="122" spans="1:12" x14ac:dyDescent="0.35">
      <c r="A122" t="s">
        <v>17324</v>
      </c>
      <c r="B122" t="s">
        <v>17325</v>
      </c>
      <c r="C122" t="s">
        <v>17326</v>
      </c>
      <c r="D122" t="s">
        <v>14640</v>
      </c>
      <c r="E122">
        <v>6</v>
      </c>
      <c r="F122">
        <v>9781450325769</v>
      </c>
      <c r="G122" t="s">
        <v>6</v>
      </c>
      <c r="H122" t="s">
        <v>17327</v>
      </c>
      <c r="I122">
        <v>2014</v>
      </c>
      <c r="J122" t="s">
        <v>17328</v>
      </c>
      <c r="K122" t="s">
        <v>17329</v>
      </c>
      <c r="L122" t="s">
        <v>6</v>
      </c>
    </row>
    <row r="123" spans="1:12" x14ac:dyDescent="0.35">
      <c r="A123" t="s">
        <v>17330</v>
      </c>
      <c r="B123" t="s">
        <v>17331</v>
      </c>
      <c r="C123" t="s">
        <v>17332</v>
      </c>
      <c r="D123" t="s">
        <v>17333</v>
      </c>
      <c r="E123">
        <v>7</v>
      </c>
      <c r="G123" t="s">
        <v>16635</v>
      </c>
      <c r="H123" t="s">
        <v>6</v>
      </c>
      <c r="I123">
        <v>2017</v>
      </c>
      <c r="J123" t="s">
        <v>17334</v>
      </c>
      <c r="K123" t="s">
        <v>6</v>
      </c>
      <c r="L123" t="s">
        <v>6</v>
      </c>
    </row>
    <row r="124" spans="1:12" x14ac:dyDescent="0.35">
      <c r="A124" t="s">
        <v>17335</v>
      </c>
      <c r="B124" t="s">
        <v>17336</v>
      </c>
      <c r="C124" t="s">
        <v>17337</v>
      </c>
      <c r="D124" t="s">
        <v>17338</v>
      </c>
      <c r="E124">
        <v>6</v>
      </c>
      <c r="F124">
        <v>9781450330268</v>
      </c>
      <c r="G124" t="s">
        <v>6</v>
      </c>
      <c r="H124" t="s">
        <v>17339</v>
      </c>
      <c r="I124">
        <v>2014</v>
      </c>
      <c r="J124" t="s">
        <v>17340</v>
      </c>
      <c r="K124" t="s">
        <v>17341</v>
      </c>
      <c r="L124" t="s">
        <v>6</v>
      </c>
    </row>
    <row r="125" spans="1:12" x14ac:dyDescent="0.35">
      <c r="A125" t="s">
        <v>12513</v>
      </c>
      <c r="B125" t="s">
        <v>1850</v>
      </c>
      <c r="C125" t="s">
        <v>17342</v>
      </c>
      <c r="D125" t="s">
        <v>17343</v>
      </c>
      <c r="E125">
        <v>7</v>
      </c>
      <c r="G125" t="s">
        <v>16635</v>
      </c>
      <c r="H125" t="s">
        <v>6</v>
      </c>
      <c r="I125">
        <v>2017</v>
      </c>
      <c r="J125" t="s">
        <v>17344</v>
      </c>
      <c r="K125" t="s">
        <v>6</v>
      </c>
      <c r="L125" t="s">
        <v>6</v>
      </c>
    </row>
    <row r="126" spans="1:12" x14ac:dyDescent="0.35">
      <c r="A126" t="s">
        <v>17345</v>
      </c>
      <c r="B126" t="s">
        <v>17346</v>
      </c>
      <c r="C126" t="s">
        <v>17347</v>
      </c>
      <c r="D126" t="s">
        <v>17348</v>
      </c>
      <c r="E126">
        <v>6</v>
      </c>
      <c r="F126">
        <v>9781450331210</v>
      </c>
      <c r="G126" t="s">
        <v>6</v>
      </c>
      <c r="H126" t="s">
        <v>17349</v>
      </c>
      <c r="I126">
        <v>2014</v>
      </c>
      <c r="J126" t="s">
        <v>17350</v>
      </c>
      <c r="K126" t="s">
        <v>17351</v>
      </c>
      <c r="L126" t="s">
        <v>6</v>
      </c>
    </row>
    <row r="127" spans="1:12" x14ac:dyDescent="0.35">
      <c r="A127" t="s">
        <v>17352</v>
      </c>
      <c r="B127" t="s">
        <v>10381</v>
      </c>
      <c r="C127" t="s">
        <v>17353</v>
      </c>
      <c r="D127" t="s">
        <v>17354</v>
      </c>
      <c r="E127">
        <v>6</v>
      </c>
      <c r="F127">
        <v>9781450328203</v>
      </c>
      <c r="G127" t="s">
        <v>6</v>
      </c>
      <c r="H127" t="s">
        <v>17355</v>
      </c>
      <c r="I127">
        <v>2014</v>
      </c>
      <c r="J127" t="s">
        <v>17356</v>
      </c>
      <c r="K127" t="s">
        <v>17357</v>
      </c>
      <c r="L127" t="s">
        <v>6</v>
      </c>
    </row>
    <row r="128" spans="1:12" x14ac:dyDescent="0.35">
      <c r="A128" t="s">
        <v>17358</v>
      </c>
      <c r="B128" t="s">
        <v>17359</v>
      </c>
      <c r="C128" t="s">
        <v>17360</v>
      </c>
      <c r="D128" t="s">
        <v>17361</v>
      </c>
      <c r="E128">
        <v>6</v>
      </c>
      <c r="F128">
        <v>9781450328807</v>
      </c>
      <c r="G128" t="s">
        <v>6</v>
      </c>
      <c r="H128" t="s">
        <v>6</v>
      </c>
      <c r="I128">
        <v>2014</v>
      </c>
      <c r="J128" t="s">
        <v>17362</v>
      </c>
      <c r="K128" t="s">
        <v>17363</v>
      </c>
      <c r="L128" t="s">
        <v>6</v>
      </c>
    </row>
    <row r="129" spans="1:12" x14ac:dyDescent="0.35">
      <c r="A129" t="s">
        <v>17364</v>
      </c>
      <c r="B129" t="s">
        <v>17365</v>
      </c>
      <c r="C129" t="s">
        <v>17366</v>
      </c>
      <c r="D129" t="s">
        <v>17367</v>
      </c>
      <c r="E129">
        <v>6</v>
      </c>
      <c r="F129">
        <v>9781450328807</v>
      </c>
      <c r="G129" t="s">
        <v>6</v>
      </c>
      <c r="H129" t="s">
        <v>6</v>
      </c>
      <c r="I129">
        <v>2014</v>
      </c>
      <c r="J129" t="s">
        <v>17368</v>
      </c>
      <c r="K129" t="s">
        <v>17363</v>
      </c>
      <c r="L129" t="s">
        <v>6</v>
      </c>
    </row>
    <row r="130" spans="1:12" x14ac:dyDescent="0.35">
      <c r="A130" t="s">
        <v>17369</v>
      </c>
      <c r="B130" t="s">
        <v>17370</v>
      </c>
      <c r="C130" t="s">
        <v>17371</v>
      </c>
      <c r="D130" t="s">
        <v>17372</v>
      </c>
      <c r="E130">
        <v>6</v>
      </c>
      <c r="F130">
        <v>9781450329453</v>
      </c>
      <c r="G130" t="s">
        <v>6</v>
      </c>
      <c r="H130" t="s">
        <v>6</v>
      </c>
      <c r="I130">
        <v>2014</v>
      </c>
      <c r="J130" t="s">
        <v>17373</v>
      </c>
      <c r="K130" t="s">
        <v>17374</v>
      </c>
      <c r="L130" t="s">
        <v>6</v>
      </c>
    </row>
    <row r="131" spans="1:12" x14ac:dyDescent="0.35">
      <c r="A131" t="s">
        <v>17375</v>
      </c>
      <c r="B131" t="s">
        <v>17376</v>
      </c>
      <c r="C131" t="s">
        <v>17377</v>
      </c>
      <c r="D131" t="s">
        <v>17378</v>
      </c>
      <c r="E131">
        <v>6</v>
      </c>
      <c r="F131">
        <v>9781450330060</v>
      </c>
      <c r="G131" t="s">
        <v>6</v>
      </c>
      <c r="H131" t="s">
        <v>17379</v>
      </c>
      <c r="I131">
        <v>2014</v>
      </c>
      <c r="J131" t="s">
        <v>17380</v>
      </c>
      <c r="K131" t="s">
        <v>17381</v>
      </c>
      <c r="L131" t="s">
        <v>6</v>
      </c>
    </row>
    <row r="132" spans="1:12" x14ac:dyDescent="0.35">
      <c r="A132" t="s">
        <v>17382</v>
      </c>
      <c r="B132" t="s">
        <v>17383</v>
      </c>
      <c r="C132" t="s">
        <v>17384</v>
      </c>
      <c r="D132" t="s">
        <v>17385</v>
      </c>
      <c r="E132">
        <v>6</v>
      </c>
      <c r="F132">
        <v>9781450333146</v>
      </c>
      <c r="G132" t="s">
        <v>6</v>
      </c>
      <c r="H132" t="s">
        <v>6</v>
      </c>
      <c r="I132">
        <v>2014</v>
      </c>
      <c r="J132" t="s">
        <v>17386</v>
      </c>
      <c r="K132" t="s">
        <v>17387</v>
      </c>
      <c r="L132" t="s">
        <v>6</v>
      </c>
    </row>
    <row r="133" spans="1:12" x14ac:dyDescent="0.35">
      <c r="A133" t="s">
        <v>17388</v>
      </c>
      <c r="B133" t="s">
        <v>17389</v>
      </c>
      <c r="C133" t="s">
        <v>17390</v>
      </c>
      <c r="D133" t="s">
        <v>17391</v>
      </c>
      <c r="E133">
        <v>6</v>
      </c>
      <c r="F133">
        <v>9781450333146</v>
      </c>
      <c r="G133" t="s">
        <v>6</v>
      </c>
      <c r="H133" t="s">
        <v>6</v>
      </c>
      <c r="I133">
        <v>2014</v>
      </c>
      <c r="J133" t="s">
        <v>17392</v>
      </c>
      <c r="K133" t="s">
        <v>17387</v>
      </c>
      <c r="L133" t="s">
        <v>6</v>
      </c>
    </row>
    <row r="134" spans="1:12" x14ac:dyDescent="0.35">
      <c r="A134" t="s">
        <v>17393</v>
      </c>
      <c r="B134" t="s">
        <v>17394</v>
      </c>
      <c r="C134" t="s">
        <v>17395</v>
      </c>
      <c r="D134" t="s">
        <v>17396</v>
      </c>
      <c r="E134">
        <v>7</v>
      </c>
      <c r="G134" t="s">
        <v>16635</v>
      </c>
      <c r="H134" t="s">
        <v>6</v>
      </c>
      <c r="I134">
        <v>2015</v>
      </c>
      <c r="J134" t="s">
        <v>17397</v>
      </c>
      <c r="K134" t="s">
        <v>6</v>
      </c>
      <c r="L134" t="s">
        <v>6</v>
      </c>
    </row>
    <row r="135" spans="1:12" x14ac:dyDescent="0.35">
      <c r="A135" t="s">
        <v>17398</v>
      </c>
      <c r="B135" t="s">
        <v>17399</v>
      </c>
      <c r="C135" t="s">
        <v>17400</v>
      </c>
      <c r="D135" t="s">
        <v>17304</v>
      </c>
      <c r="E135">
        <v>6</v>
      </c>
      <c r="F135">
        <v>9781450331456</v>
      </c>
      <c r="G135" t="s">
        <v>6</v>
      </c>
      <c r="H135" t="s">
        <v>17401</v>
      </c>
      <c r="I135">
        <v>2015</v>
      </c>
      <c r="J135" t="s">
        <v>17402</v>
      </c>
      <c r="K135" t="s">
        <v>17403</v>
      </c>
      <c r="L135" t="s">
        <v>6</v>
      </c>
    </row>
    <row r="136" spans="1:12" x14ac:dyDescent="0.35">
      <c r="A136" t="s">
        <v>17404</v>
      </c>
      <c r="B136" t="s">
        <v>17405</v>
      </c>
      <c r="C136" t="s">
        <v>17406</v>
      </c>
      <c r="D136" t="s">
        <v>17407</v>
      </c>
      <c r="E136">
        <v>6</v>
      </c>
      <c r="F136">
        <v>9781450334402</v>
      </c>
      <c r="G136" t="s">
        <v>6</v>
      </c>
      <c r="H136" t="s">
        <v>17408</v>
      </c>
      <c r="I136">
        <v>2015</v>
      </c>
      <c r="J136" t="s">
        <v>17409</v>
      </c>
      <c r="K136" t="s">
        <v>17410</v>
      </c>
      <c r="L136" t="s">
        <v>6</v>
      </c>
    </row>
    <row r="137" spans="1:12" x14ac:dyDescent="0.35">
      <c r="A137" t="s">
        <v>12903</v>
      </c>
      <c r="B137" t="s">
        <v>17411</v>
      </c>
      <c r="C137" t="s">
        <v>17412</v>
      </c>
      <c r="D137" t="s">
        <v>12905</v>
      </c>
      <c r="E137">
        <v>7</v>
      </c>
      <c r="G137" t="s">
        <v>17182</v>
      </c>
      <c r="H137" t="s">
        <v>6</v>
      </c>
      <c r="I137">
        <v>2016</v>
      </c>
      <c r="J137" t="s">
        <v>17413</v>
      </c>
      <c r="K137" t="s">
        <v>6</v>
      </c>
      <c r="L137" t="s">
        <v>6</v>
      </c>
    </row>
    <row r="138" spans="1:12" x14ac:dyDescent="0.35">
      <c r="A138" t="s">
        <v>17414</v>
      </c>
      <c r="B138" t="s">
        <v>17415</v>
      </c>
      <c r="C138" t="s">
        <v>17416</v>
      </c>
      <c r="D138" t="s">
        <v>17417</v>
      </c>
      <c r="E138">
        <v>6</v>
      </c>
      <c r="F138">
        <v>9781450334921</v>
      </c>
      <c r="G138" t="s">
        <v>6</v>
      </c>
      <c r="H138" t="s">
        <v>17418</v>
      </c>
      <c r="I138">
        <v>2015</v>
      </c>
      <c r="J138" t="s">
        <v>17419</v>
      </c>
      <c r="K138" t="s">
        <v>17420</v>
      </c>
      <c r="L138" t="s">
        <v>6</v>
      </c>
    </row>
    <row r="139" spans="1:12" x14ac:dyDescent="0.35">
      <c r="A139" t="s">
        <v>17421</v>
      </c>
      <c r="B139" t="s">
        <v>17422</v>
      </c>
      <c r="C139" t="s">
        <v>17423</v>
      </c>
      <c r="D139" t="s">
        <v>17424</v>
      </c>
      <c r="E139">
        <v>6</v>
      </c>
      <c r="F139">
        <v>9781450335577</v>
      </c>
      <c r="G139" t="s">
        <v>6</v>
      </c>
      <c r="H139" t="s">
        <v>17425</v>
      </c>
      <c r="I139">
        <v>2015</v>
      </c>
      <c r="J139" t="s">
        <v>17426</v>
      </c>
      <c r="K139" t="s">
        <v>17427</v>
      </c>
      <c r="L139" t="s">
        <v>6</v>
      </c>
    </row>
    <row r="140" spans="1:12" x14ac:dyDescent="0.35">
      <c r="A140" t="s">
        <v>17428</v>
      </c>
      <c r="B140" t="s">
        <v>17429</v>
      </c>
      <c r="C140" t="s">
        <v>17430</v>
      </c>
      <c r="D140" t="s">
        <v>17431</v>
      </c>
      <c r="E140">
        <v>6</v>
      </c>
      <c r="F140">
        <v>9781450333467</v>
      </c>
      <c r="G140" t="s">
        <v>6</v>
      </c>
      <c r="H140" t="s">
        <v>17432</v>
      </c>
      <c r="I140">
        <v>2015</v>
      </c>
      <c r="J140" t="s">
        <v>17433</v>
      </c>
      <c r="K140" t="s">
        <v>17434</v>
      </c>
      <c r="L140" t="s">
        <v>6</v>
      </c>
    </row>
    <row r="141" spans="1:12" x14ac:dyDescent="0.35">
      <c r="A141" t="s">
        <v>17435</v>
      </c>
      <c r="B141" t="s">
        <v>17436</v>
      </c>
      <c r="C141" t="s">
        <v>17437</v>
      </c>
      <c r="D141" t="s">
        <v>17438</v>
      </c>
      <c r="E141">
        <v>6</v>
      </c>
      <c r="F141">
        <v>9781450334426</v>
      </c>
      <c r="G141" t="s">
        <v>6</v>
      </c>
      <c r="H141" t="s">
        <v>17439</v>
      </c>
      <c r="I141">
        <v>2015</v>
      </c>
      <c r="J141" t="s">
        <v>17440</v>
      </c>
      <c r="K141" t="s">
        <v>17441</v>
      </c>
      <c r="L141" t="s">
        <v>6</v>
      </c>
    </row>
    <row r="142" spans="1:12" x14ac:dyDescent="0.35">
      <c r="A142" t="s">
        <v>17442</v>
      </c>
      <c r="B142" t="s">
        <v>17443</v>
      </c>
      <c r="C142" t="s">
        <v>17444</v>
      </c>
      <c r="D142" t="s">
        <v>17445</v>
      </c>
      <c r="E142">
        <v>6</v>
      </c>
      <c r="F142">
        <v>9781450336017</v>
      </c>
      <c r="G142" t="s">
        <v>6</v>
      </c>
      <c r="H142" t="s">
        <v>6</v>
      </c>
      <c r="I142">
        <v>2015</v>
      </c>
      <c r="J142" t="s">
        <v>17446</v>
      </c>
      <c r="K142" t="s">
        <v>17447</v>
      </c>
      <c r="L142" t="s">
        <v>6</v>
      </c>
    </row>
    <row r="143" spans="1:12" x14ac:dyDescent="0.35">
      <c r="A143" t="s">
        <v>17448</v>
      </c>
      <c r="B143" t="s">
        <v>17449</v>
      </c>
      <c r="C143" t="s">
        <v>17450</v>
      </c>
      <c r="D143" t="s">
        <v>17451</v>
      </c>
      <c r="E143">
        <v>6</v>
      </c>
      <c r="F143">
        <v>9781450335928</v>
      </c>
      <c r="G143" t="s">
        <v>6</v>
      </c>
      <c r="H143" t="s">
        <v>17452</v>
      </c>
      <c r="I143">
        <v>2016</v>
      </c>
      <c r="J143" t="s">
        <v>17453</v>
      </c>
      <c r="K143" t="s">
        <v>17454</v>
      </c>
      <c r="L143" t="s">
        <v>6</v>
      </c>
    </row>
    <row r="144" spans="1:12" x14ac:dyDescent="0.35">
      <c r="A144" t="s">
        <v>17455</v>
      </c>
      <c r="B144" t="s">
        <v>17456</v>
      </c>
      <c r="C144" t="s">
        <v>17457</v>
      </c>
      <c r="D144" t="s">
        <v>17458</v>
      </c>
      <c r="E144">
        <v>6</v>
      </c>
      <c r="F144">
        <v>9781450339124</v>
      </c>
      <c r="G144" t="s">
        <v>6</v>
      </c>
      <c r="H144" t="s">
        <v>17459</v>
      </c>
      <c r="I144">
        <v>2015</v>
      </c>
      <c r="J144" t="s">
        <v>17460</v>
      </c>
      <c r="K144" t="s">
        <v>17461</v>
      </c>
      <c r="L144" t="s">
        <v>6</v>
      </c>
    </row>
    <row r="145" spans="1:12" x14ac:dyDescent="0.35">
      <c r="A145" t="s">
        <v>17462</v>
      </c>
      <c r="B145" t="s">
        <v>17463</v>
      </c>
      <c r="C145" t="s">
        <v>17464</v>
      </c>
      <c r="D145" t="s">
        <v>17465</v>
      </c>
      <c r="E145">
        <v>6</v>
      </c>
      <c r="F145">
        <v>9781450336734</v>
      </c>
      <c r="G145" t="s">
        <v>6</v>
      </c>
      <c r="H145" t="s">
        <v>17466</v>
      </c>
      <c r="I145">
        <v>2015</v>
      </c>
      <c r="J145" t="s">
        <v>17467</v>
      </c>
      <c r="K145" t="s">
        <v>17468</v>
      </c>
      <c r="L145" t="s">
        <v>6</v>
      </c>
    </row>
    <row r="146" spans="1:12" x14ac:dyDescent="0.35">
      <c r="A146" t="s">
        <v>17469</v>
      </c>
      <c r="B146" t="s">
        <v>17470</v>
      </c>
      <c r="C146" t="s">
        <v>17471</v>
      </c>
      <c r="D146" t="s">
        <v>17472</v>
      </c>
      <c r="E146">
        <v>6</v>
      </c>
      <c r="F146">
        <v>9781450341424</v>
      </c>
      <c r="G146" t="s">
        <v>6</v>
      </c>
      <c r="H146" t="s">
        <v>6</v>
      </c>
      <c r="I146">
        <v>2016</v>
      </c>
      <c r="J146" t="s">
        <v>17473</v>
      </c>
      <c r="K146" t="s">
        <v>17474</v>
      </c>
      <c r="L146" t="s">
        <v>6</v>
      </c>
    </row>
    <row r="147" spans="1:12" x14ac:dyDescent="0.35">
      <c r="A147" t="s">
        <v>12415</v>
      </c>
      <c r="B147" t="s">
        <v>12416</v>
      </c>
      <c r="C147" t="s">
        <v>6</v>
      </c>
      <c r="D147" t="s">
        <v>17475</v>
      </c>
      <c r="E147">
        <v>6</v>
      </c>
      <c r="F147">
        <v>9781450339001</v>
      </c>
      <c r="G147" t="s">
        <v>6</v>
      </c>
      <c r="H147" t="s">
        <v>17476</v>
      </c>
      <c r="I147">
        <v>2016</v>
      </c>
      <c r="J147" t="s">
        <v>17477</v>
      </c>
      <c r="K147" t="s">
        <v>17478</v>
      </c>
      <c r="L147" t="s">
        <v>6</v>
      </c>
    </row>
    <row r="148" spans="1:12" x14ac:dyDescent="0.35">
      <c r="A148" t="s">
        <v>16150</v>
      </c>
      <c r="B148" t="s">
        <v>10387</v>
      </c>
      <c r="C148" t="s">
        <v>17479</v>
      </c>
      <c r="D148" t="s">
        <v>16152</v>
      </c>
      <c r="E148">
        <v>6</v>
      </c>
      <c r="F148">
        <v>9781450341608</v>
      </c>
      <c r="G148" t="s">
        <v>6</v>
      </c>
      <c r="H148" t="s">
        <v>17480</v>
      </c>
      <c r="I148">
        <v>2016</v>
      </c>
      <c r="J148" t="s">
        <v>17481</v>
      </c>
      <c r="K148" t="s">
        <v>17482</v>
      </c>
      <c r="L148" t="s">
        <v>6</v>
      </c>
    </row>
    <row r="149" spans="1:12" x14ac:dyDescent="0.35">
      <c r="A149" t="s">
        <v>8493</v>
      </c>
      <c r="B149" t="s">
        <v>17483</v>
      </c>
      <c r="C149" t="s">
        <v>17484</v>
      </c>
      <c r="D149" t="s">
        <v>17485</v>
      </c>
      <c r="E149">
        <v>6</v>
      </c>
      <c r="F149">
        <v>9781450341608</v>
      </c>
      <c r="G149" t="s">
        <v>6</v>
      </c>
      <c r="H149" t="s">
        <v>17486</v>
      </c>
      <c r="I149">
        <v>2016</v>
      </c>
      <c r="J149" t="s">
        <v>17487</v>
      </c>
      <c r="K149" t="s">
        <v>17482</v>
      </c>
      <c r="L149" t="s">
        <v>6</v>
      </c>
    </row>
    <row r="150" spans="1:12" x14ac:dyDescent="0.35">
      <c r="A150" t="s">
        <v>16156</v>
      </c>
      <c r="B150" t="s">
        <v>17488</v>
      </c>
      <c r="C150" t="s">
        <v>17489</v>
      </c>
      <c r="D150" t="s">
        <v>16159</v>
      </c>
      <c r="E150">
        <v>6</v>
      </c>
      <c r="F150">
        <v>9781450341608</v>
      </c>
      <c r="G150" t="s">
        <v>6</v>
      </c>
      <c r="H150" t="s">
        <v>17490</v>
      </c>
      <c r="I150">
        <v>2016</v>
      </c>
      <c r="J150" t="s">
        <v>17491</v>
      </c>
      <c r="K150" t="s">
        <v>17482</v>
      </c>
      <c r="L150" t="s">
        <v>6</v>
      </c>
    </row>
    <row r="151" spans="1:12" x14ac:dyDescent="0.35">
      <c r="A151" t="s">
        <v>17492</v>
      </c>
      <c r="B151" t="s">
        <v>17493</v>
      </c>
      <c r="C151" t="s">
        <v>17494</v>
      </c>
      <c r="D151" t="s">
        <v>17495</v>
      </c>
      <c r="E151">
        <v>6</v>
      </c>
      <c r="F151">
        <v>9781450343138</v>
      </c>
      <c r="G151" t="s">
        <v>6</v>
      </c>
      <c r="H151" t="s">
        <v>17496</v>
      </c>
      <c r="I151">
        <v>2016</v>
      </c>
      <c r="J151" t="s">
        <v>17497</v>
      </c>
      <c r="K151" t="s">
        <v>17498</v>
      </c>
      <c r="L151" t="s">
        <v>6</v>
      </c>
    </row>
    <row r="152" spans="1:12" x14ac:dyDescent="0.35">
      <c r="A152" t="s">
        <v>17499</v>
      </c>
      <c r="B152" t="s">
        <v>17500</v>
      </c>
      <c r="C152" t="s">
        <v>17501</v>
      </c>
      <c r="D152" t="s">
        <v>17502</v>
      </c>
      <c r="E152">
        <v>6</v>
      </c>
      <c r="F152">
        <v>9781450347631</v>
      </c>
      <c r="G152" t="s">
        <v>6</v>
      </c>
      <c r="H152" t="s">
        <v>6</v>
      </c>
      <c r="I152">
        <v>2016</v>
      </c>
      <c r="J152" t="s">
        <v>17503</v>
      </c>
      <c r="K152" t="s">
        <v>17504</v>
      </c>
      <c r="L152" t="s">
        <v>6</v>
      </c>
    </row>
    <row r="153" spans="1:12" x14ac:dyDescent="0.35">
      <c r="A153" t="s">
        <v>17505</v>
      </c>
      <c r="B153" t="s">
        <v>12318</v>
      </c>
      <c r="C153" t="s">
        <v>17506</v>
      </c>
      <c r="D153" t="s">
        <v>12319</v>
      </c>
      <c r="E153">
        <v>6</v>
      </c>
      <c r="F153">
        <v>9781450341820</v>
      </c>
      <c r="G153" t="s">
        <v>6</v>
      </c>
      <c r="H153" t="s">
        <v>17507</v>
      </c>
      <c r="I153">
        <v>2016</v>
      </c>
      <c r="J153" t="s">
        <v>17508</v>
      </c>
      <c r="K153" t="s">
        <v>17509</v>
      </c>
      <c r="L153" t="s">
        <v>6</v>
      </c>
    </row>
    <row r="154" spans="1:12" x14ac:dyDescent="0.35">
      <c r="A154" t="s">
        <v>17510</v>
      </c>
      <c r="B154" t="s">
        <v>17511</v>
      </c>
      <c r="C154" t="s">
        <v>17512</v>
      </c>
      <c r="D154" t="s">
        <v>17513</v>
      </c>
      <c r="E154">
        <v>6</v>
      </c>
      <c r="F154">
        <v>9781450343671</v>
      </c>
      <c r="G154" t="s">
        <v>6</v>
      </c>
      <c r="H154" t="s">
        <v>17514</v>
      </c>
      <c r="I154">
        <v>2016</v>
      </c>
      <c r="J154" t="s">
        <v>17515</v>
      </c>
      <c r="K154" t="s">
        <v>17516</v>
      </c>
      <c r="L154" t="s">
        <v>6</v>
      </c>
    </row>
    <row r="155" spans="1:12" x14ac:dyDescent="0.35">
      <c r="A155" t="s">
        <v>17517</v>
      </c>
      <c r="B155" t="s">
        <v>17518</v>
      </c>
      <c r="C155" t="s">
        <v>17519</v>
      </c>
      <c r="D155" t="s">
        <v>17520</v>
      </c>
      <c r="E155">
        <v>6</v>
      </c>
      <c r="F155">
        <v>9781450343350</v>
      </c>
      <c r="G155" t="s">
        <v>6</v>
      </c>
      <c r="H155" t="s">
        <v>17521</v>
      </c>
      <c r="I155">
        <v>2017</v>
      </c>
      <c r="J155" t="s">
        <v>17522</v>
      </c>
      <c r="K155" t="s">
        <v>17523</v>
      </c>
      <c r="L155" t="s">
        <v>6</v>
      </c>
    </row>
    <row r="156" spans="1:12" x14ac:dyDescent="0.35">
      <c r="A156" t="s">
        <v>17524</v>
      </c>
      <c r="B156" t="s">
        <v>17525</v>
      </c>
      <c r="C156" t="s">
        <v>17526</v>
      </c>
      <c r="D156" t="s">
        <v>17527</v>
      </c>
      <c r="E156">
        <v>6</v>
      </c>
      <c r="F156">
        <v>9781450347730</v>
      </c>
      <c r="G156" t="s">
        <v>6</v>
      </c>
      <c r="H156" t="s">
        <v>6</v>
      </c>
      <c r="I156">
        <v>2016</v>
      </c>
      <c r="J156" t="s">
        <v>17528</v>
      </c>
      <c r="K156" t="s">
        <v>17529</v>
      </c>
      <c r="L156" t="s">
        <v>6</v>
      </c>
    </row>
    <row r="157" spans="1:12" x14ac:dyDescent="0.35">
      <c r="A157" t="s">
        <v>17530</v>
      </c>
      <c r="B157" t="s">
        <v>17531</v>
      </c>
      <c r="C157" t="s">
        <v>17532</v>
      </c>
      <c r="D157" t="s">
        <v>17533</v>
      </c>
      <c r="E157">
        <v>6</v>
      </c>
      <c r="F157">
        <v>9781450347730</v>
      </c>
      <c r="G157" t="s">
        <v>6</v>
      </c>
      <c r="H157" t="s">
        <v>6</v>
      </c>
      <c r="I157">
        <v>2016</v>
      </c>
      <c r="J157" t="s">
        <v>17534</v>
      </c>
      <c r="K157" t="s">
        <v>17529</v>
      </c>
      <c r="L157" t="s">
        <v>6</v>
      </c>
    </row>
    <row r="158" spans="1:12" x14ac:dyDescent="0.35">
      <c r="A158" t="s">
        <v>17535</v>
      </c>
      <c r="B158" t="s">
        <v>4316</v>
      </c>
      <c r="C158" t="s">
        <v>17536</v>
      </c>
      <c r="D158" t="s">
        <v>17537</v>
      </c>
      <c r="E158">
        <v>6</v>
      </c>
      <c r="F158">
        <v>9781450347730</v>
      </c>
      <c r="G158" t="s">
        <v>6</v>
      </c>
      <c r="H158" t="s">
        <v>6</v>
      </c>
      <c r="I158">
        <v>2016</v>
      </c>
      <c r="J158" t="s">
        <v>17538</v>
      </c>
      <c r="K158" t="s">
        <v>17529</v>
      </c>
      <c r="L158" t="s">
        <v>6</v>
      </c>
    </row>
    <row r="159" spans="1:12" x14ac:dyDescent="0.35">
      <c r="A159" t="s">
        <v>17539</v>
      </c>
      <c r="B159" t="s">
        <v>17540</v>
      </c>
      <c r="C159" t="s">
        <v>17541</v>
      </c>
      <c r="D159" t="s">
        <v>17542</v>
      </c>
      <c r="E159">
        <v>6</v>
      </c>
      <c r="F159">
        <v>9781450347730</v>
      </c>
      <c r="G159" t="s">
        <v>6</v>
      </c>
      <c r="H159" t="s">
        <v>6</v>
      </c>
      <c r="I159">
        <v>2016</v>
      </c>
      <c r="J159" t="s">
        <v>17543</v>
      </c>
      <c r="K159" t="s">
        <v>17529</v>
      </c>
      <c r="L159" t="s">
        <v>6</v>
      </c>
    </row>
    <row r="160" spans="1:12" x14ac:dyDescent="0.35">
      <c r="A160" t="s">
        <v>17544</v>
      </c>
      <c r="B160" t="s">
        <v>17545</v>
      </c>
      <c r="C160" t="s">
        <v>17546</v>
      </c>
      <c r="D160" t="s">
        <v>17547</v>
      </c>
      <c r="E160">
        <v>6</v>
      </c>
      <c r="F160">
        <v>9781450347730</v>
      </c>
      <c r="G160" t="s">
        <v>6</v>
      </c>
      <c r="H160" t="s">
        <v>6</v>
      </c>
      <c r="I160">
        <v>2016</v>
      </c>
      <c r="J160" t="s">
        <v>17548</v>
      </c>
      <c r="K160" t="s">
        <v>17529</v>
      </c>
      <c r="L160" t="s">
        <v>6</v>
      </c>
    </row>
    <row r="161" spans="1:12" x14ac:dyDescent="0.35">
      <c r="A161" t="s">
        <v>17549</v>
      </c>
      <c r="B161" t="s">
        <v>17550</v>
      </c>
      <c r="C161" t="s">
        <v>17551</v>
      </c>
      <c r="D161" t="s">
        <v>17552</v>
      </c>
      <c r="E161">
        <v>6</v>
      </c>
      <c r="F161">
        <v>9781450346702</v>
      </c>
      <c r="G161" t="s">
        <v>6</v>
      </c>
      <c r="H161" t="s">
        <v>6</v>
      </c>
      <c r="I161">
        <v>2016</v>
      </c>
      <c r="J161" t="s">
        <v>17553</v>
      </c>
      <c r="K161" t="s">
        <v>17554</v>
      </c>
      <c r="L161" t="s">
        <v>6</v>
      </c>
    </row>
    <row r="162" spans="1:12" x14ac:dyDescent="0.35">
      <c r="A162" t="s">
        <v>17555</v>
      </c>
      <c r="B162" t="s">
        <v>17556</v>
      </c>
      <c r="C162" t="s">
        <v>17557</v>
      </c>
      <c r="D162" t="s">
        <v>17558</v>
      </c>
      <c r="E162">
        <v>6</v>
      </c>
      <c r="F162">
        <v>9781450347488</v>
      </c>
      <c r="G162" t="s">
        <v>6</v>
      </c>
      <c r="H162" t="s">
        <v>17559</v>
      </c>
      <c r="I162">
        <v>2016</v>
      </c>
      <c r="J162" t="s">
        <v>17560</v>
      </c>
      <c r="K162" t="s">
        <v>17561</v>
      </c>
      <c r="L162" t="s">
        <v>6</v>
      </c>
    </row>
    <row r="163" spans="1:12" x14ac:dyDescent="0.35">
      <c r="A163" t="s">
        <v>17562</v>
      </c>
      <c r="B163" t="s">
        <v>17563</v>
      </c>
      <c r="C163" t="s">
        <v>17564</v>
      </c>
      <c r="D163" t="s">
        <v>17565</v>
      </c>
      <c r="E163">
        <v>7</v>
      </c>
      <c r="G163" t="s">
        <v>17566</v>
      </c>
      <c r="H163" t="s">
        <v>6</v>
      </c>
      <c r="I163">
        <v>2017</v>
      </c>
      <c r="J163" t="s">
        <v>17567</v>
      </c>
      <c r="K163" t="s">
        <v>6</v>
      </c>
      <c r="L163" t="s">
        <v>6</v>
      </c>
    </row>
    <row r="164" spans="1:12" x14ac:dyDescent="0.35">
      <c r="A164" t="s">
        <v>17568</v>
      </c>
      <c r="B164" t="s">
        <v>17569</v>
      </c>
      <c r="C164" t="s">
        <v>17570</v>
      </c>
      <c r="D164" t="s">
        <v>17571</v>
      </c>
      <c r="E164">
        <v>6</v>
      </c>
      <c r="F164">
        <v>9781450344043</v>
      </c>
      <c r="G164" t="s">
        <v>6</v>
      </c>
      <c r="H164" t="s">
        <v>17572</v>
      </c>
      <c r="I164">
        <v>2017</v>
      </c>
      <c r="J164" t="s">
        <v>17573</v>
      </c>
      <c r="K164" t="s">
        <v>17574</v>
      </c>
      <c r="L164" t="s">
        <v>6</v>
      </c>
    </row>
    <row r="165" spans="1:12" x14ac:dyDescent="0.35">
      <c r="A165" t="s">
        <v>17575</v>
      </c>
      <c r="B165" t="s">
        <v>17576</v>
      </c>
      <c r="C165" t="s">
        <v>17577</v>
      </c>
      <c r="D165" t="s">
        <v>17578</v>
      </c>
      <c r="E165">
        <v>6</v>
      </c>
      <c r="F165">
        <v>9781450347655</v>
      </c>
      <c r="G165" t="s">
        <v>6</v>
      </c>
      <c r="H165" t="s">
        <v>17579</v>
      </c>
      <c r="I165">
        <v>2016</v>
      </c>
      <c r="J165" t="s">
        <v>17580</v>
      </c>
      <c r="K165" t="s">
        <v>17581</v>
      </c>
      <c r="L165" t="s">
        <v>6</v>
      </c>
    </row>
    <row r="166" spans="1:12" x14ac:dyDescent="0.35">
      <c r="A166" t="s">
        <v>17582</v>
      </c>
      <c r="B166" t="s">
        <v>17583</v>
      </c>
      <c r="C166" t="s">
        <v>17584</v>
      </c>
      <c r="D166" t="s">
        <v>17585</v>
      </c>
      <c r="E166">
        <v>6</v>
      </c>
      <c r="F166">
        <v>9781450347044</v>
      </c>
      <c r="G166" t="s">
        <v>6</v>
      </c>
      <c r="H166" t="s">
        <v>17586</v>
      </c>
      <c r="I166">
        <v>2017</v>
      </c>
      <c r="J166" t="s">
        <v>17587</v>
      </c>
      <c r="K166" t="s">
        <v>17588</v>
      </c>
      <c r="L166" t="s">
        <v>6</v>
      </c>
    </row>
    <row r="167" spans="1:12" x14ac:dyDescent="0.35">
      <c r="A167" t="s">
        <v>17589</v>
      </c>
      <c r="B167" t="s">
        <v>17590</v>
      </c>
      <c r="C167" t="s">
        <v>17591</v>
      </c>
      <c r="D167" t="s">
        <v>17592</v>
      </c>
      <c r="E167">
        <v>7</v>
      </c>
      <c r="G167" t="s">
        <v>17593</v>
      </c>
      <c r="H167" t="s">
        <v>6</v>
      </c>
      <c r="I167">
        <v>2017</v>
      </c>
      <c r="J167" t="s">
        <v>17594</v>
      </c>
      <c r="K167" t="s">
        <v>6</v>
      </c>
      <c r="L167" t="s">
        <v>6</v>
      </c>
    </row>
    <row r="168" spans="1:12" x14ac:dyDescent="0.35">
      <c r="A168" t="s">
        <v>17595</v>
      </c>
      <c r="B168" t="s">
        <v>17596</v>
      </c>
      <c r="C168" t="s">
        <v>17597</v>
      </c>
      <c r="D168" t="s">
        <v>17598</v>
      </c>
      <c r="E168">
        <v>6</v>
      </c>
      <c r="F168">
        <v>9781450349390</v>
      </c>
      <c r="G168" t="s">
        <v>6</v>
      </c>
      <c r="H168" t="s">
        <v>17599</v>
      </c>
      <c r="I168">
        <v>2017</v>
      </c>
      <c r="J168" t="s">
        <v>17600</v>
      </c>
      <c r="K168" t="s">
        <v>17601</v>
      </c>
      <c r="L168" t="s">
        <v>6</v>
      </c>
    </row>
    <row r="169" spans="1:12" x14ac:dyDescent="0.35">
      <c r="A169" t="s">
        <v>17602</v>
      </c>
      <c r="B169" t="s">
        <v>17603</v>
      </c>
      <c r="C169" t="s">
        <v>17604</v>
      </c>
      <c r="D169" t="s">
        <v>17605</v>
      </c>
      <c r="E169">
        <v>7</v>
      </c>
      <c r="G169" t="s">
        <v>17606</v>
      </c>
      <c r="H169" t="s">
        <v>6</v>
      </c>
      <c r="I169">
        <v>2017</v>
      </c>
      <c r="J169" t="s">
        <v>17607</v>
      </c>
      <c r="K169" t="s">
        <v>6</v>
      </c>
      <c r="L169" t="s">
        <v>6</v>
      </c>
    </row>
    <row r="170" spans="1:12" x14ac:dyDescent="0.35">
      <c r="A170" t="s">
        <v>17608</v>
      </c>
      <c r="B170" t="s">
        <v>17609</v>
      </c>
      <c r="C170" t="s">
        <v>17610</v>
      </c>
      <c r="D170" t="s">
        <v>17611</v>
      </c>
      <c r="E170">
        <v>6</v>
      </c>
      <c r="F170">
        <v>9781450348980</v>
      </c>
      <c r="G170" t="s">
        <v>6</v>
      </c>
      <c r="H170" t="s">
        <v>17612</v>
      </c>
      <c r="I170">
        <v>2017</v>
      </c>
      <c r="J170" t="s">
        <v>17613</v>
      </c>
      <c r="K170" t="s">
        <v>17614</v>
      </c>
      <c r="L170" t="s">
        <v>6</v>
      </c>
    </row>
    <row r="171" spans="1:12" x14ac:dyDescent="0.35">
      <c r="A171" t="s">
        <v>17615</v>
      </c>
      <c r="B171" t="s">
        <v>17616</v>
      </c>
      <c r="C171" t="s">
        <v>17617</v>
      </c>
      <c r="D171" t="s">
        <v>17618</v>
      </c>
      <c r="E171">
        <v>6</v>
      </c>
      <c r="F171">
        <v>9781450351119</v>
      </c>
      <c r="G171" t="s">
        <v>6</v>
      </c>
      <c r="H171" t="s">
        <v>17619</v>
      </c>
      <c r="I171">
        <v>2017</v>
      </c>
      <c r="J171" t="s">
        <v>17620</v>
      </c>
      <c r="K171" t="s">
        <v>17621</v>
      </c>
      <c r="L171" t="s">
        <v>6</v>
      </c>
    </row>
    <row r="172" spans="1:12" x14ac:dyDescent="0.35">
      <c r="A172" t="s">
        <v>1017</v>
      </c>
      <c r="B172" t="s">
        <v>17622</v>
      </c>
      <c r="C172" t="s">
        <v>17623</v>
      </c>
      <c r="D172" t="s">
        <v>17624</v>
      </c>
      <c r="E172">
        <v>6</v>
      </c>
      <c r="F172">
        <v>9781450353267</v>
      </c>
      <c r="G172" t="s">
        <v>6</v>
      </c>
      <c r="H172" t="s">
        <v>17625</v>
      </c>
      <c r="I172">
        <v>2017</v>
      </c>
      <c r="J172" t="s">
        <v>17626</v>
      </c>
      <c r="K172" t="s">
        <v>17627</v>
      </c>
      <c r="L172" t="s">
        <v>6</v>
      </c>
    </row>
    <row r="173" spans="1:12" x14ac:dyDescent="0.35">
      <c r="A173" t="s">
        <v>17628</v>
      </c>
      <c r="B173" t="s">
        <v>17629</v>
      </c>
      <c r="C173" t="s">
        <v>17630</v>
      </c>
      <c r="D173" t="s">
        <v>17631</v>
      </c>
      <c r="E173">
        <v>6</v>
      </c>
      <c r="F173">
        <v>9781450354592</v>
      </c>
      <c r="G173" t="s">
        <v>6</v>
      </c>
      <c r="H173" t="s">
        <v>6</v>
      </c>
      <c r="I173">
        <v>2017</v>
      </c>
      <c r="J173" t="s">
        <v>17632</v>
      </c>
      <c r="K173" t="s">
        <v>17633</v>
      </c>
      <c r="L173" t="s">
        <v>6</v>
      </c>
    </row>
    <row r="174" spans="1:12" x14ac:dyDescent="0.35">
      <c r="A174" t="s">
        <v>17634</v>
      </c>
      <c r="B174" t="s">
        <v>17635</v>
      </c>
      <c r="C174" t="s">
        <v>17636</v>
      </c>
      <c r="D174" t="s">
        <v>17637</v>
      </c>
      <c r="E174">
        <v>6</v>
      </c>
      <c r="F174">
        <v>9781450352963</v>
      </c>
      <c r="G174" t="s">
        <v>6</v>
      </c>
      <c r="H174" t="s">
        <v>17638</v>
      </c>
      <c r="I174">
        <v>2017</v>
      </c>
      <c r="J174" t="s">
        <v>17639</v>
      </c>
      <c r="K174" t="s">
        <v>17640</v>
      </c>
      <c r="L174" t="s">
        <v>6</v>
      </c>
    </row>
    <row r="175" spans="1:12" x14ac:dyDescent="0.35">
      <c r="A175" t="s">
        <v>17641</v>
      </c>
      <c r="B175" t="s">
        <v>17642</v>
      </c>
      <c r="C175" t="s">
        <v>17643</v>
      </c>
      <c r="D175" t="s">
        <v>17644</v>
      </c>
      <c r="E175">
        <v>6</v>
      </c>
      <c r="F175">
        <v>9781450351034</v>
      </c>
      <c r="G175" t="s">
        <v>6</v>
      </c>
      <c r="H175" t="s">
        <v>17645</v>
      </c>
      <c r="I175">
        <v>2018</v>
      </c>
      <c r="J175" t="s">
        <v>17646</v>
      </c>
      <c r="K175" t="s">
        <v>17647</v>
      </c>
      <c r="L175" t="s">
        <v>6</v>
      </c>
    </row>
    <row r="176" spans="1:12" x14ac:dyDescent="0.35">
      <c r="A176" t="s">
        <v>17648</v>
      </c>
      <c r="B176" t="s">
        <v>17649</v>
      </c>
      <c r="C176" t="s">
        <v>17650</v>
      </c>
      <c r="D176" t="s">
        <v>17651</v>
      </c>
      <c r="E176">
        <v>6</v>
      </c>
      <c r="F176">
        <v>9781450349451</v>
      </c>
      <c r="G176" t="s">
        <v>6</v>
      </c>
      <c r="H176" t="s">
        <v>17652</v>
      </c>
      <c r="I176">
        <v>2018</v>
      </c>
      <c r="J176" t="s">
        <v>17653</v>
      </c>
      <c r="K176" t="s">
        <v>17654</v>
      </c>
      <c r="L176" t="s">
        <v>6</v>
      </c>
    </row>
    <row r="177" spans="1:12" x14ac:dyDescent="0.35">
      <c r="A177" t="s">
        <v>17655</v>
      </c>
      <c r="B177" t="s">
        <v>17656</v>
      </c>
      <c r="C177" t="s">
        <v>17657</v>
      </c>
      <c r="D177" t="s">
        <v>17658</v>
      </c>
      <c r="E177">
        <v>6</v>
      </c>
      <c r="F177">
        <v>9781450354356</v>
      </c>
      <c r="G177" t="s">
        <v>6</v>
      </c>
      <c r="H177" t="s">
        <v>17659</v>
      </c>
      <c r="I177">
        <v>2017</v>
      </c>
      <c r="J177" t="s">
        <v>17660</v>
      </c>
      <c r="K177" t="s">
        <v>17661</v>
      </c>
      <c r="L177" t="s">
        <v>6</v>
      </c>
    </row>
    <row r="178" spans="1:12" x14ac:dyDescent="0.35">
      <c r="A178" t="s">
        <v>17662</v>
      </c>
      <c r="B178" t="s">
        <v>17663</v>
      </c>
      <c r="C178" t="s">
        <v>17664</v>
      </c>
      <c r="D178" t="s">
        <v>17665</v>
      </c>
      <c r="E178">
        <v>6</v>
      </c>
      <c r="F178">
        <v>9781450354141</v>
      </c>
      <c r="G178" t="s">
        <v>6</v>
      </c>
      <c r="H178" t="s">
        <v>17666</v>
      </c>
      <c r="I178">
        <v>2018</v>
      </c>
      <c r="J178" t="s">
        <v>17667</v>
      </c>
      <c r="K178" t="s">
        <v>17668</v>
      </c>
      <c r="L178" t="s">
        <v>6</v>
      </c>
    </row>
    <row r="179" spans="1:12" x14ac:dyDescent="0.35">
      <c r="A179" t="s">
        <v>17669</v>
      </c>
      <c r="B179" t="s">
        <v>17670</v>
      </c>
      <c r="C179" t="s">
        <v>17671</v>
      </c>
      <c r="D179" t="s">
        <v>11966</v>
      </c>
      <c r="E179">
        <v>6</v>
      </c>
      <c r="F179">
        <v>9781450357166</v>
      </c>
      <c r="G179" t="s">
        <v>6</v>
      </c>
      <c r="H179" t="s">
        <v>17672</v>
      </c>
      <c r="I179">
        <v>2018</v>
      </c>
      <c r="J179" t="s">
        <v>17673</v>
      </c>
      <c r="K179" t="s">
        <v>17674</v>
      </c>
      <c r="L179" t="s">
        <v>6</v>
      </c>
    </row>
    <row r="180" spans="1:12" x14ac:dyDescent="0.35">
      <c r="A180" t="s">
        <v>17675</v>
      </c>
      <c r="B180" t="s">
        <v>17676</v>
      </c>
      <c r="C180" t="s">
        <v>17677</v>
      </c>
      <c r="D180" t="s">
        <v>17678</v>
      </c>
      <c r="E180">
        <v>6</v>
      </c>
      <c r="F180">
        <v>9781450350464</v>
      </c>
      <c r="G180" t="s">
        <v>6</v>
      </c>
      <c r="H180" t="s">
        <v>17679</v>
      </c>
      <c r="I180">
        <v>2018</v>
      </c>
      <c r="J180" t="s">
        <v>17680</v>
      </c>
      <c r="K180" t="s">
        <v>17681</v>
      </c>
      <c r="L180" t="s">
        <v>6</v>
      </c>
    </row>
    <row r="181" spans="1:12" x14ac:dyDescent="0.35">
      <c r="A181" t="s">
        <v>17682</v>
      </c>
      <c r="B181" t="s">
        <v>17683</v>
      </c>
      <c r="C181" t="s">
        <v>17684</v>
      </c>
      <c r="D181" t="s">
        <v>17685</v>
      </c>
      <c r="E181">
        <v>6</v>
      </c>
      <c r="F181">
        <v>9781450355735</v>
      </c>
      <c r="G181" t="s">
        <v>6</v>
      </c>
      <c r="H181" t="s">
        <v>17686</v>
      </c>
      <c r="I181">
        <v>2018</v>
      </c>
      <c r="J181" t="s">
        <v>17687</v>
      </c>
      <c r="K181" t="s">
        <v>17688</v>
      </c>
      <c r="L181" t="s">
        <v>6</v>
      </c>
    </row>
    <row r="182" spans="1:12" x14ac:dyDescent="0.35">
      <c r="A182" t="s">
        <v>17689</v>
      </c>
      <c r="B182" t="s">
        <v>12029</v>
      </c>
      <c r="C182" t="s">
        <v>17690</v>
      </c>
      <c r="D182" t="s">
        <v>17691</v>
      </c>
      <c r="E182">
        <v>6</v>
      </c>
      <c r="F182">
        <v>9781450358231</v>
      </c>
      <c r="G182" t="s">
        <v>6</v>
      </c>
      <c r="H182" t="s">
        <v>6</v>
      </c>
      <c r="I182">
        <v>2018</v>
      </c>
      <c r="J182" t="s">
        <v>17692</v>
      </c>
      <c r="K182" t="s">
        <v>17693</v>
      </c>
      <c r="L182" t="s">
        <v>6</v>
      </c>
    </row>
    <row r="183" spans="1:12" x14ac:dyDescent="0.35">
      <c r="A183" t="s">
        <v>17694</v>
      </c>
      <c r="B183" t="s">
        <v>17695</v>
      </c>
      <c r="C183" t="s">
        <v>17696</v>
      </c>
      <c r="D183" t="s">
        <v>17697</v>
      </c>
      <c r="E183">
        <v>7</v>
      </c>
      <c r="G183" t="s">
        <v>17698</v>
      </c>
      <c r="H183" t="s">
        <v>6</v>
      </c>
      <c r="I183">
        <v>2018</v>
      </c>
      <c r="J183" t="s">
        <v>17699</v>
      </c>
      <c r="K183" t="s">
        <v>6</v>
      </c>
      <c r="L183" t="s">
        <v>6</v>
      </c>
    </row>
    <row r="184" spans="1:12" x14ac:dyDescent="0.35">
      <c r="A184" t="s">
        <v>17700</v>
      </c>
      <c r="B184" t="s">
        <v>17701</v>
      </c>
      <c r="C184" t="s">
        <v>17702</v>
      </c>
      <c r="D184" t="s">
        <v>17703</v>
      </c>
      <c r="E184">
        <v>7</v>
      </c>
      <c r="G184" t="s">
        <v>16635</v>
      </c>
      <c r="H184" t="s">
        <v>6</v>
      </c>
      <c r="I184">
        <v>2018</v>
      </c>
      <c r="J184" t="s">
        <v>17704</v>
      </c>
      <c r="K184" t="s">
        <v>6</v>
      </c>
      <c r="L184" t="s">
        <v>6</v>
      </c>
    </row>
    <row r="185" spans="1:12" x14ac:dyDescent="0.35">
      <c r="A185" t="s">
        <v>17705</v>
      </c>
      <c r="B185" t="s">
        <v>17706</v>
      </c>
      <c r="C185" t="s">
        <v>17707</v>
      </c>
      <c r="D185" t="s">
        <v>17708</v>
      </c>
      <c r="E185">
        <v>7</v>
      </c>
      <c r="G185" t="s">
        <v>17182</v>
      </c>
      <c r="H185" t="s">
        <v>6</v>
      </c>
      <c r="I185">
        <v>2019</v>
      </c>
      <c r="J185" t="s">
        <v>17709</v>
      </c>
      <c r="K185" t="s">
        <v>6</v>
      </c>
      <c r="L185" t="s">
        <v>6</v>
      </c>
    </row>
    <row r="186" spans="1:12" x14ac:dyDescent="0.35">
      <c r="A186" t="s">
        <v>17710</v>
      </c>
      <c r="B186" t="s">
        <v>17711</v>
      </c>
      <c r="C186" t="s">
        <v>17712</v>
      </c>
      <c r="D186" t="s">
        <v>17713</v>
      </c>
      <c r="E186">
        <v>6</v>
      </c>
      <c r="F186">
        <v>9781450365970</v>
      </c>
      <c r="G186" t="s">
        <v>6</v>
      </c>
      <c r="H186" t="s">
        <v>17714</v>
      </c>
      <c r="I186">
        <v>2018</v>
      </c>
      <c r="J186" t="s">
        <v>17715</v>
      </c>
      <c r="K186" t="s">
        <v>17716</v>
      </c>
      <c r="L186" t="s">
        <v>6</v>
      </c>
    </row>
    <row r="187" spans="1:12" x14ac:dyDescent="0.35">
      <c r="A187" t="s">
        <v>17717</v>
      </c>
      <c r="B187" t="s">
        <v>17718</v>
      </c>
      <c r="C187" t="s">
        <v>6</v>
      </c>
      <c r="D187" t="s">
        <v>17719</v>
      </c>
      <c r="E187">
        <v>5</v>
      </c>
      <c r="F187">
        <v>9781450359702</v>
      </c>
      <c r="G187" t="s">
        <v>6</v>
      </c>
      <c r="H187" t="s">
        <v>17720</v>
      </c>
      <c r="I187">
        <v>2019</v>
      </c>
      <c r="J187" t="s">
        <v>17721</v>
      </c>
      <c r="K187" t="s">
        <v>17722</v>
      </c>
      <c r="L187" t="s">
        <v>6</v>
      </c>
    </row>
    <row r="188" spans="1:12" x14ac:dyDescent="0.35">
      <c r="A188" t="s">
        <v>17723</v>
      </c>
      <c r="B188" t="s">
        <v>17724</v>
      </c>
      <c r="C188" t="s">
        <v>17725</v>
      </c>
      <c r="D188" t="s">
        <v>17726</v>
      </c>
      <c r="E188">
        <v>6</v>
      </c>
      <c r="F188">
        <v>9781450366038</v>
      </c>
      <c r="G188" t="s">
        <v>6</v>
      </c>
      <c r="H188" t="s">
        <v>6</v>
      </c>
      <c r="I188">
        <v>2019</v>
      </c>
      <c r="J188" t="s">
        <v>17727</v>
      </c>
      <c r="K188" t="s">
        <v>17728</v>
      </c>
      <c r="L188" t="s">
        <v>6</v>
      </c>
    </row>
    <row r="189" spans="1:12" x14ac:dyDescent="0.35">
      <c r="A189" t="s">
        <v>17729</v>
      </c>
      <c r="B189" t="s">
        <v>17730</v>
      </c>
      <c r="C189" t="s">
        <v>17731</v>
      </c>
      <c r="D189" t="s">
        <v>17732</v>
      </c>
      <c r="E189">
        <v>6</v>
      </c>
      <c r="F189">
        <v>9781450362245</v>
      </c>
      <c r="G189" t="s">
        <v>6</v>
      </c>
      <c r="H189" t="s">
        <v>17733</v>
      </c>
      <c r="I189">
        <v>2019</v>
      </c>
      <c r="J189" t="s">
        <v>17734</v>
      </c>
      <c r="K189" t="s">
        <v>17735</v>
      </c>
      <c r="L189" t="s">
        <v>6</v>
      </c>
    </row>
    <row r="190" spans="1:12" x14ac:dyDescent="0.35">
      <c r="A190" t="s">
        <v>17736</v>
      </c>
      <c r="B190" t="s">
        <v>17737</v>
      </c>
      <c r="C190" t="s">
        <v>17738</v>
      </c>
      <c r="D190" t="s">
        <v>17739</v>
      </c>
      <c r="E190">
        <v>6</v>
      </c>
      <c r="F190">
        <v>9781450366687</v>
      </c>
      <c r="G190" t="s">
        <v>6</v>
      </c>
      <c r="H190" t="s">
        <v>17740</v>
      </c>
      <c r="I190">
        <v>2019</v>
      </c>
      <c r="J190" t="s">
        <v>17741</v>
      </c>
      <c r="K190" t="s">
        <v>17742</v>
      </c>
      <c r="L190" t="s">
        <v>6</v>
      </c>
    </row>
    <row r="191" spans="1:12" x14ac:dyDescent="0.35">
      <c r="A191" t="s">
        <v>17743</v>
      </c>
      <c r="B191" t="s">
        <v>17744</v>
      </c>
      <c r="C191" t="s">
        <v>17745</v>
      </c>
      <c r="D191" t="s">
        <v>17746</v>
      </c>
      <c r="E191">
        <v>7</v>
      </c>
      <c r="G191" t="s">
        <v>17747</v>
      </c>
      <c r="H191" t="s">
        <v>6</v>
      </c>
      <c r="I191">
        <v>2019</v>
      </c>
      <c r="J191" t="s">
        <v>17748</v>
      </c>
      <c r="K191" t="s">
        <v>6</v>
      </c>
      <c r="L191" t="s">
        <v>6</v>
      </c>
    </row>
    <row r="192" spans="1:12" x14ac:dyDescent="0.35">
      <c r="A192" t="s">
        <v>17749</v>
      </c>
      <c r="B192" t="s">
        <v>17750</v>
      </c>
      <c r="C192" t="s">
        <v>17751</v>
      </c>
      <c r="D192" t="s">
        <v>17752</v>
      </c>
      <c r="E192">
        <v>6</v>
      </c>
      <c r="F192">
        <v>9781450366885</v>
      </c>
      <c r="G192" t="s">
        <v>6</v>
      </c>
      <c r="H192" t="s">
        <v>17753</v>
      </c>
      <c r="I192">
        <v>2019</v>
      </c>
      <c r="J192" t="s">
        <v>17754</v>
      </c>
      <c r="K192" t="s">
        <v>17614</v>
      </c>
      <c r="L192" t="s">
        <v>6</v>
      </c>
    </row>
    <row r="193" spans="1:12" x14ac:dyDescent="0.35">
      <c r="A193" t="s">
        <v>17755</v>
      </c>
      <c r="B193" t="s">
        <v>17756</v>
      </c>
      <c r="C193" t="s">
        <v>17757</v>
      </c>
      <c r="D193" t="s">
        <v>17758</v>
      </c>
      <c r="E193">
        <v>6</v>
      </c>
      <c r="F193">
        <v>9781450367080</v>
      </c>
      <c r="G193" t="s">
        <v>6</v>
      </c>
      <c r="H193" t="s">
        <v>17759</v>
      </c>
      <c r="I193">
        <v>2020</v>
      </c>
      <c r="J193" t="s">
        <v>17760</v>
      </c>
      <c r="K193" t="s">
        <v>17761</v>
      </c>
      <c r="L193" t="s">
        <v>6</v>
      </c>
    </row>
    <row r="194" spans="1:12" x14ac:dyDescent="0.35">
      <c r="A194" t="s">
        <v>17762</v>
      </c>
      <c r="B194" t="s">
        <v>17763</v>
      </c>
      <c r="C194" t="s">
        <v>17764</v>
      </c>
      <c r="D194" t="s">
        <v>17765</v>
      </c>
      <c r="E194">
        <v>6</v>
      </c>
      <c r="F194">
        <v>9781450367127</v>
      </c>
      <c r="G194" t="s">
        <v>6</v>
      </c>
      <c r="H194" t="s">
        <v>17766</v>
      </c>
      <c r="I194">
        <v>2019</v>
      </c>
      <c r="J194" t="s">
        <v>17767</v>
      </c>
      <c r="K194" t="s">
        <v>17768</v>
      </c>
      <c r="L194" t="s">
        <v>6</v>
      </c>
    </row>
    <row r="195" spans="1:12" x14ac:dyDescent="0.35">
      <c r="A195" t="s">
        <v>17769</v>
      </c>
      <c r="B195" t="s">
        <v>17770</v>
      </c>
      <c r="C195" t="s">
        <v>17771</v>
      </c>
      <c r="D195" t="s">
        <v>17772</v>
      </c>
      <c r="E195">
        <v>6</v>
      </c>
      <c r="F195">
        <v>9781450361040</v>
      </c>
      <c r="G195" t="s">
        <v>6</v>
      </c>
      <c r="H195" t="s">
        <v>17773</v>
      </c>
      <c r="I195">
        <v>2019</v>
      </c>
      <c r="J195" t="s">
        <v>17774</v>
      </c>
      <c r="K195" t="s">
        <v>17775</v>
      </c>
      <c r="L195" t="s">
        <v>6</v>
      </c>
    </row>
    <row r="196" spans="1:12" x14ac:dyDescent="0.35">
      <c r="A196" t="s">
        <v>17776</v>
      </c>
      <c r="B196" t="s">
        <v>12496</v>
      </c>
      <c r="C196" t="s">
        <v>17777</v>
      </c>
      <c r="D196" t="s">
        <v>12497</v>
      </c>
      <c r="E196">
        <v>6</v>
      </c>
      <c r="F196">
        <v>9781450361057</v>
      </c>
      <c r="G196" t="s">
        <v>6</v>
      </c>
      <c r="H196" t="s">
        <v>17778</v>
      </c>
      <c r="I196">
        <v>2019</v>
      </c>
      <c r="J196" t="s">
        <v>17779</v>
      </c>
      <c r="K196" t="s">
        <v>17780</v>
      </c>
      <c r="L196" t="s">
        <v>6</v>
      </c>
    </row>
    <row r="197" spans="1:12" x14ac:dyDescent="0.35">
      <c r="A197" t="s">
        <v>17781</v>
      </c>
      <c r="B197" t="s">
        <v>17782</v>
      </c>
      <c r="C197" t="s">
        <v>17783</v>
      </c>
      <c r="D197" t="s">
        <v>17784</v>
      </c>
      <c r="E197">
        <v>6</v>
      </c>
      <c r="F197">
        <v>9781450372176</v>
      </c>
      <c r="G197" t="s">
        <v>6</v>
      </c>
      <c r="H197" t="s">
        <v>6</v>
      </c>
      <c r="I197">
        <v>2019</v>
      </c>
      <c r="J197" t="s">
        <v>17785</v>
      </c>
      <c r="K197" t="s">
        <v>17786</v>
      </c>
      <c r="L197" t="s">
        <v>6</v>
      </c>
    </row>
    <row r="198" spans="1:12" x14ac:dyDescent="0.35">
      <c r="A198" t="s">
        <v>17787</v>
      </c>
      <c r="B198" t="s">
        <v>17788</v>
      </c>
      <c r="C198" t="s">
        <v>17789</v>
      </c>
      <c r="D198" t="s">
        <v>17790</v>
      </c>
      <c r="E198">
        <v>6</v>
      </c>
      <c r="F198">
        <v>9781450372176</v>
      </c>
      <c r="G198" t="s">
        <v>6</v>
      </c>
      <c r="H198" t="s">
        <v>6</v>
      </c>
      <c r="I198">
        <v>2019</v>
      </c>
      <c r="J198" t="s">
        <v>17791</v>
      </c>
      <c r="K198" t="s">
        <v>17786</v>
      </c>
      <c r="L198" t="s">
        <v>6</v>
      </c>
    </row>
    <row r="199" spans="1:12" x14ac:dyDescent="0.35">
      <c r="A199" t="s">
        <v>17792</v>
      </c>
      <c r="B199" t="s">
        <v>17793</v>
      </c>
      <c r="C199" t="s">
        <v>17794</v>
      </c>
      <c r="D199" t="s">
        <v>17795</v>
      </c>
      <c r="E199">
        <v>6</v>
      </c>
      <c r="F199">
        <v>9781450368667</v>
      </c>
      <c r="G199" t="s">
        <v>6</v>
      </c>
      <c r="H199" t="s">
        <v>17796</v>
      </c>
      <c r="I199">
        <v>2020</v>
      </c>
      <c r="J199" t="s">
        <v>17797</v>
      </c>
      <c r="K199" t="s">
        <v>17798</v>
      </c>
      <c r="L199" t="s">
        <v>6</v>
      </c>
    </row>
    <row r="200" spans="1:12" x14ac:dyDescent="0.35">
      <c r="A200" t="s">
        <v>13458</v>
      </c>
      <c r="B200" t="s">
        <v>13459</v>
      </c>
      <c r="C200" t="s">
        <v>17799</v>
      </c>
      <c r="D200" t="s">
        <v>13460</v>
      </c>
      <c r="E200">
        <v>6</v>
      </c>
      <c r="F200">
        <v>9781450368711</v>
      </c>
      <c r="G200" t="s">
        <v>6</v>
      </c>
      <c r="H200" t="s">
        <v>17800</v>
      </c>
      <c r="I200">
        <v>2019</v>
      </c>
      <c r="J200" t="s">
        <v>17801</v>
      </c>
      <c r="K200" t="s">
        <v>17802</v>
      </c>
      <c r="L200" t="s">
        <v>6</v>
      </c>
    </row>
    <row r="201" spans="1:12" x14ac:dyDescent="0.35">
      <c r="A201" t="s">
        <v>17803</v>
      </c>
      <c r="B201" t="s">
        <v>17804</v>
      </c>
      <c r="C201" t="s">
        <v>17805</v>
      </c>
      <c r="D201" t="s">
        <v>17806</v>
      </c>
      <c r="E201">
        <v>6</v>
      </c>
      <c r="F201">
        <v>9781450368742</v>
      </c>
      <c r="G201" t="s">
        <v>6</v>
      </c>
      <c r="H201" t="s">
        <v>17807</v>
      </c>
      <c r="I201">
        <v>2020</v>
      </c>
      <c r="J201" t="s">
        <v>17808</v>
      </c>
      <c r="K201" t="s">
        <v>17809</v>
      </c>
      <c r="L201" t="s">
        <v>6</v>
      </c>
    </row>
    <row r="202" spans="1:12" x14ac:dyDescent="0.35">
      <c r="A202" t="s">
        <v>17810</v>
      </c>
      <c r="B202" t="s">
        <v>17811</v>
      </c>
      <c r="C202" t="s">
        <v>17812</v>
      </c>
      <c r="D202" t="s">
        <v>17813</v>
      </c>
      <c r="E202">
        <v>6</v>
      </c>
      <c r="F202">
        <v>9781450369015</v>
      </c>
      <c r="G202" t="s">
        <v>6</v>
      </c>
      <c r="H202" t="s">
        <v>17814</v>
      </c>
      <c r="I202">
        <v>2019</v>
      </c>
      <c r="J202" t="s">
        <v>17815</v>
      </c>
      <c r="K202" t="s">
        <v>17816</v>
      </c>
      <c r="L202" t="s">
        <v>6</v>
      </c>
    </row>
    <row r="203" spans="1:12" x14ac:dyDescent="0.35">
      <c r="A203" t="s">
        <v>17817</v>
      </c>
      <c r="B203" t="s">
        <v>17818</v>
      </c>
      <c r="C203" t="s">
        <v>17819</v>
      </c>
      <c r="D203" t="s">
        <v>17820</v>
      </c>
      <c r="E203">
        <v>6</v>
      </c>
      <c r="F203">
        <v>9781450370981</v>
      </c>
      <c r="G203" t="s">
        <v>6</v>
      </c>
      <c r="H203" t="s">
        <v>17821</v>
      </c>
      <c r="I203">
        <v>2020</v>
      </c>
      <c r="J203" t="s">
        <v>17822</v>
      </c>
      <c r="K203" t="s">
        <v>17823</v>
      </c>
      <c r="L203" t="s">
        <v>6</v>
      </c>
    </row>
    <row r="204" spans="1:12" x14ac:dyDescent="0.35">
      <c r="A204" t="s">
        <v>17824</v>
      </c>
      <c r="B204" t="s">
        <v>17825</v>
      </c>
      <c r="C204" t="s">
        <v>17826</v>
      </c>
      <c r="D204" t="s">
        <v>17827</v>
      </c>
      <c r="E204">
        <v>6</v>
      </c>
      <c r="F204">
        <v>9781450376907</v>
      </c>
      <c r="G204" t="s">
        <v>6</v>
      </c>
      <c r="H204" t="s">
        <v>17828</v>
      </c>
      <c r="I204">
        <v>2020</v>
      </c>
      <c r="J204" t="s">
        <v>17829</v>
      </c>
      <c r="K204" t="s">
        <v>17830</v>
      </c>
      <c r="L204" t="s">
        <v>6</v>
      </c>
    </row>
    <row r="205" spans="1:12" x14ac:dyDescent="0.35">
      <c r="A205" t="s">
        <v>1472</v>
      </c>
      <c r="B205" t="s">
        <v>17831</v>
      </c>
      <c r="C205" t="s">
        <v>17832</v>
      </c>
      <c r="D205" t="s">
        <v>17833</v>
      </c>
      <c r="E205">
        <v>6</v>
      </c>
      <c r="F205">
        <v>9781450375177</v>
      </c>
      <c r="G205" t="s">
        <v>6</v>
      </c>
      <c r="H205" t="s">
        <v>17834</v>
      </c>
      <c r="I205">
        <v>2020</v>
      </c>
      <c r="J205" t="s">
        <v>17835</v>
      </c>
      <c r="K205" t="s">
        <v>17836</v>
      </c>
      <c r="L205" t="s">
        <v>6</v>
      </c>
    </row>
    <row r="206" spans="1:12" x14ac:dyDescent="0.35">
      <c r="A206" t="s">
        <v>17837</v>
      </c>
      <c r="B206" t="s">
        <v>17838</v>
      </c>
      <c r="C206" t="s">
        <v>17839</v>
      </c>
      <c r="D206" t="s">
        <v>17840</v>
      </c>
      <c r="E206">
        <v>6</v>
      </c>
      <c r="F206">
        <v>9781450375351</v>
      </c>
      <c r="G206" t="s">
        <v>6</v>
      </c>
      <c r="H206" t="s">
        <v>6</v>
      </c>
      <c r="I206">
        <v>2020</v>
      </c>
      <c r="J206" t="s">
        <v>17841</v>
      </c>
      <c r="K206" t="s">
        <v>17842</v>
      </c>
      <c r="L206" t="s">
        <v>6</v>
      </c>
    </row>
    <row r="207" spans="1:12" x14ac:dyDescent="0.35">
      <c r="A207" t="s">
        <v>17843</v>
      </c>
      <c r="B207" t="s">
        <v>17844</v>
      </c>
      <c r="C207" t="s">
        <v>6</v>
      </c>
      <c r="D207" t="s">
        <v>17845</v>
      </c>
      <c r="E207">
        <v>7</v>
      </c>
      <c r="G207" t="s">
        <v>17846</v>
      </c>
      <c r="H207" t="s">
        <v>17847</v>
      </c>
      <c r="I207">
        <v>2021</v>
      </c>
      <c r="J207" t="s">
        <v>17848</v>
      </c>
      <c r="K207" t="s">
        <v>6</v>
      </c>
      <c r="L207" t="s">
        <v>6</v>
      </c>
    </row>
    <row r="208" spans="1:12" x14ac:dyDescent="0.35">
      <c r="A208" t="s">
        <v>17849</v>
      </c>
      <c r="B208" t="s">
        <v>17850</v>
      </c>
      <c r="C208" t="s">
        <v>6</v>
      </c>
      <c r="D208" t="s">
        <v>17851</v>
      </c>
      <c r="E208">
        <v>6</v>
      </c>
      <c r="F208">
        <v>9781450388078</v>
      </c>
      <c r="G208" t="s">
        <v>6</v>
      </c>
      <c r="H208" t="s">
        <v>6</v>
      </c>
      <c r="I208">
        <v>2020</v>
      </c>
      <c r="J208" t="s">
        <v>17852</v>
      </c>
      <c r="K208" t="s">
        <v>17853</v>
      </c>
      <c r="L208" t="s">
        <v>6</v>
      </c>
    </row>
    <row r="209" spans="1:12" x14ac:dyDescent="0.35">
      <c r="A209" t="s">
        <v>17854</v>
      </c>
      <c r="B209" t="s">
        <v>17855</v>
      </c>
      <c r="C209" t="s">
        <v>17856</v>
      </c>
      <c r="D209" t="s">
        <v>17857</v>
      </c>
      <c r="E209">
        <v>6</v>
      </c>
      <c r="F209">
        <v>9781450377683</v>
      </c>
      <c r="G209" t="s">
        <v>6</v>
      </c>
      <c r="H209" t="s">
        <v>17858</v>
      </c>
      <c r="I209">
        <v>2020</v>
      </c>
      <c r="J209" t="s">
        <v>17859</v>
      </c>
      <c r="K209" t="s">
        <v>17860</v>
      </c>
      <c r="L209" t="s">
        <v>6</v>
      </c>
    </row>
    <row r="210" spans="1:12" x14ac:dyDescent="0.35">
      <c r="A210" t="s">
        <v>1138</v>
      </c>
      <c r="B210" t="s">
        <v>17861</v>
      </c>
      <c r="C210" t="s">
        <v>17862</v>
      </c>
      <c r="D210" t="s">
        <v>17863</v>
      </c>
      <c r="E210">
        <v>6</v>
      </c>
      <c r="F210">
        <v>9781450380621</v>
      </c>
      <c r="G210" t="s">
        <v>6</v>
      </c>
      <c r="H210" t="s">
        <v>17864</v>
      </c>
      <c r="I210">
        <v>2021</v>
      </c>
      <c r="J210" t="s">
        <v>17865</v>
      </c>
      <c r="K210" t="s">
        <v>17866</v>
      </c>
      <c r="L210" t="s">
        <v>6</v>
      </c>
    </row>
    <row r="211" spans="1:12" x14ac:dyDescent="0.35">
      <c r="A211" t="s">
        <v>17867</v>
      </c>
      <c r="B211" t="s">
        <v>17868</v>
      </c>
      <c r="C211" t="s">
        <v>17869</v>
      </c>
      <c r="D211" t="s">
        <v>17870</v>
      </c>
      <c r="E211">
        <v>6</v>
      </c>
      <c r="F211">
        <v>9781450375603</v>
      </c>
      <c r="G211" t="s">
        <v>6</v>
      </c>
      <c r="H211" t="s">
        <v>17871</v>
      </c>
      <c r="I211">
        <v>2020</v>
      </c>
      <c r="J211" t="s">
        <v>17872</v>
      </c>
      <c r="K211" t="s">
        <v>17873</v>
      </c>
      <c r="L211" t="s">
        <v>6</v>
      </c>
    </row>
    <row r="212" spans="1:12" x14ac:dyDescent="0.35">
      <c r="A212" t="s">
        <v>17874</v>
      </c>
      <c r="B212" t="s">
        <v>17875</v>
      </c>
      <c r="C212" t="s">
        <v>6</v>
      </c>
      <c r="D212" t="s">
        <v>17876</v>
      </c>
      <c r="E212">
        <v>5</v>
      </c>
      <c r="F212">
        <v>9781450380966</v>
      </c>
      <c r="G212" t="s">
        <v>6</v>
      </c>
      <c r="H212" t="s">
        <v>6</v>
      </c>
      <c r="I212">
        <v>2021</v>
      </c>
      <c r="J212" t="s">
        <v>17877</v>
      </c>
      <c r="K212" t="s">
        <v>17878</v>
      </c>
      <c r="L212" t="s">
        <v>6</v>
      </c>
    </row>
    <row r="213" spans="1:12" x14ac:dyDescent="0.35">
      <c r="A213" t="s">
        <v>17879</v>
      </c>
      <c r="B213" t="s">
        <v>17880</v>
      </c>
      <c r="C213" t="s">
        <v>17881</v>
      </c>
      <c r="D213" t="s">
        <v>17882</v>
      </c>
      <c r="E213">
        <v>6</v>
      </c>
      <c r="F213">
        <v>9781450381017</v>
      </c>
      <c r="G213" t="s">
        <v>6</v>
      </c>
      <c r="H213" t="s">
        <v>17883</v>
      </c>
      <c r="I213">
        <v>2020</v>
      </c>
      <c r="J213" t="s">
        <v>17884</v>
      </c>
      <c r="K213" t="s">
        <v>17885</v>
      </c>
      <c r="L213" t="s">
        <v>6</v>
      </c>
    </row>
    <row r="214" spans="1:12" x14ac:dyDescent="0.35">
      <c r="A214" t="s">
        <v>17886</v>
      </c>
      <c r="B214" t="s">
        <v>17887</v>
      </c>
      <c r="C214" t="s">
        <v>17888</v>
      </c>
      <c r="D214" t="s">
        <v>17889</v>
      </c>
      <c r="E214">
        <v>6</v>
      </c>
      <c r="F214">
        <v>9781450381765</v>
      </c>
      <c r="G214" t="s">
        <v>6</v>
      </c>
      <c r="H214" t="s">
        <v>17890</v>
      </c>
      <c r="I214">
        <v>2020</v>
      </c>
      <c r="J214" t="s">
        <v>17891</v>
      </c>
      <c r="K214" t="s">
        <v>17892</v>
      </c>
      <c r="L214" t="s">
        <v>6</v>
      </c>
    </row>
    <row r="215" spans="1:12" x14ac:dyDescent="0.35">
      <c r="A215" t="s">
        <v>1181</v>
      </c>
      <c r="B215" t="s">
        <v>17893</v>
      </c>
      <c r="C215" t="s">
        <v>17894</v>
      </c>
      <c r="D215" t="s">
        <v>17895</v>
      </c>
      <c r="E215">
        <v>7</v>
      </c>
      <c r="G215" t="s">
        <v>17593</v>
      </c>
      <c r="H215" t="s">
        <v>6</v>
      </c>
      <c r="I215">
        <v>2021</v>
      </c>
      <c r="J215" t="s">
        <v>17896</v>
      </c>
      <c r="K215" t="s">
        <v>6</v>
      </c>
      <c r="L215" t="s">
        <v>6</v>
      </c>
    </row>
    <row r="216" spans="1:12" x14ac:dyDescent="0.35">
      <c r="A216" t="s">
        <v>17897</v>
      </c>
      <c r="B216" t="s">
        <v>17898</v>
      </c>
      <c r="C216" t="s">
        <v>17899</v>
      </c>
      <c r="D216" t="s">
        <v>17900</v>
      </c>
      <c r="E216">
        <v>6</v>
      </c>
      <c r="F216">
        <v>9781450389563</v>
      </c>
      <c r="G216" t="s">
        <v>6</v>
      </c>
      <c r="H216" t="s">
        <v>6</v>
      </c>
      <c r="I216">
        <v>2021</v>
      </c>
      <c r="J216" t="s">
        <v>17901</v>
      </c>
      <c r="K216" t="s">
        <v>17902</v>
      </c>
      <c r="L216" t="s">
        <v>6</v>
      </c>
    </row>
    <row r="217" spans="1:12" x14ac:dyDescent="0.35">
      <c r="A217" t="s">
        <v>10064</v>
      </c>
      <c r="B217" t="s">
        <v>17903</v>
      </c>
      <c r="C217" t="s">
        <v>17904</v>
      </c>
      <c r="D217" t="s">
        <v>17905</v>
      </c>
      <c r="E217">
        <v>6</v>
      </c>
      <c r="F217">
        <v>9781450388085</v>
      </c>
      <c r="G217" t="s">
        <v>6</v>
      </c>
      <c r="H217" t="s">
        <v>17906</v>
      </c>
      <c r="I217">
        <v>2020</v>
      </c>
      <c r="J217" t="s">
        <v>17907</v>
      </c>
      <c r="K217" t="s">
        <v>17908</v>
      </c>
      <c r="L217" t="s">
        <v>6</v>
      </c>
    </row>
    <row r="218" spans="1:12" x14ac:dyDescent="0.35">
      <c r="A218" t="s">
        <v>6784</v>
      </c>
      <c r="B218" t="s">
        <v>17909</v>
      </c>
      <c r="C218" t="s">
        <v>17910</v>
      </c>
      <c r="D218" t="s">
        <v>17911</v>
      </c>
      <c r="E218">
        <v>6</v>
      </c>
      <c r="F218">
        <v>9781450388931</v>
      </c>
      <c r="G218" t="s">
        <v>6</v>
      </c>
      <c r="H218" t="s">
        <v>16726</v>
      </c>
      <c r="I218">
        <v>2020</v>
      </c>
      <c r="J218" t="s">
        <v>17912</v>
      </c>
      <c r="K218" t="s">
        <v>17913</v>
      </c>
      <c r="L218" t="s">
        <v>6</v>
      </c>
    </row>
    <row r="219" spans="1:12" x14ac:dyDescent="0.35">
      <c r="A219" t="s">
        <v>17914</v>
      </c>
      <c r="B219" t="s">
        <v>17915</v>
      </c>
      <c r="C219" t="s">
        <v>17916</v>
      </c>
      <c r="D219" t="s">
        <v>17917</v>
      </c>
      <c r="E219">
        <v>6</v>
      </c>
      <c r="F219">
        <v>9781450384346</v>
      </c>
      <c r="G219" t="s">
        <v>6</v>
      </c>
      <c r="H219" t="s">
        <v>17625</v>
      </c>
      <c r="I219">
        <v>2021</v>
      </c>
      <c r="J219" t="s">
        <v>17918</v>
      </c>
      <c r="K219" t="s">
        <v>17919</v>
      </c>
      <c r="L219" t="s">
        <v>6</v>
      </c>
    </row>
    <row r="220" spans="1:12" x14ac:dyDescent="0.35">
      <c r="A220" t="s">
        <v>17920</v>
      </c>
      <c r="B220" t="s">
        <v>17921</v>
      </c>
      <c r="C220" t="s">
        <v>17922</v>
      </c>
      <c r="D220" t="s">
        <v>17923</v>
      </c>
      <c r="E220">
        <v>6</v>
      </c>
      <c r="F220">
        <v>9781450385510</v>
      </c>
      <c r="G220" t="s">
        <v>6</v>
      </c>
      <c r="H220" t="s">
        <v>17924</v>
      </c>
      <c r="I220">
        <v>2021</v>
      </c>
      <c r="J220" t="s">
        <v>17925</v>
      </c>
      <c r="K220" t="s">
        <v>17926</v>
      </c>
      <c r="L220" t="s">
        <v>6</v>
      </c>
    </row>
    <row r="221" spans="1:12" x14ac:dyDescent="0.35">
      <c r="A221" t="s">
        <v>11436</v>
      </c>
      <c r="B221" t="s">
        <v>17927</v>
      </c>
      <c r="C221" t="s">
        <v>17928</v>
      </c>
      <c r="D221" t="s">
        <v>17929</v>
      </c>
      <c r="E221">
        <v>6</v>
      </c>
      <c r="F221">
        <v>9781450384919</v>
      </c>
      <c r="G221" t="s">
        <v>6</v>
      </c>
      <c r="H221" t="s">
        <v>6</v>
      </c>
      <c r="I221">
        <v>2021</v>
      </c>
      <c r="J221" t="s">
        <v>17930</v>
      </c>
      <c r="K221" t="s">
        <v>17931</v>
      </c>
      <c r="L221" t="s">
        <v>6</v>
      </c>
    </row>
    <row r="222" spans="1:12" x14ac:dyDescent="0.35">
      <c r="A222" t="s">
        <v>17932</v>
      </c>
      <c r="B222" t="s">
        <v>17933</v>
      </c>
      <c r="C222" t="s">
        <v>17934</v>
      </c>
      <c r="D222" t="s">
        <v>17935</v>
      </c>
      <c r="E222">
        <v>6</v>
      </c>
      <c r="F222">
        <v>9781450385626</v>
      </c>
      <c r="G222" t="s">
        <v>6</v>
      </c>
      <c r="H222" t="s">
        <v>17936</v>
      </c>
      <c r="I222">
        <v>2021</v>
      </c>
      <c r="J222" t="s">
        <v>17937</v>
      </c>
      <c r="K222" t="s">
        <v>17938</v>
      </c>
      <c r="L222" t="s">
        <v>6</v>
      </c>
    </row>
    <row r="223" spans="1:12" x14ac:dyDescent="0.35">
      <c r="A223" t="s">
        <v>17939</v>
      </c>
      <c r="B223" t="s">
        <v>17940</v>
      </c>
      <c r="C223" t="s">
        <v>17941</v>
      </c>
      <c r="D223" t="s">
        <v>17942</v>
      </c>
      <c r="E223">
        <v>6</v>
      </c>
      <c r="F223">
        <v>9781450386173</v>
      </c>
      <c r="G223" t="s">
        <v>6</v>
      </c>
      <c r="H223" t="s">
        <v>6</v>
      </c>
      <c r="I223">
        <v>2021</v>
      </c>
      <c r="J223" t="s">
        <v>17943</v>
      </c>
      <c r="K223" t="s">
        <v>17944</v>
      </c>
      <c r="L223" t="s">
        <v>6</v>
      </c>
    </row>
    <row r="224" spans="1:12" x14ac:dyDescent="0.35">
      <c r="A224" t="s">
        <v>17945</v>
      </c>
      <c r="B224" t="s">
        <v>17946</v>
      </c>
      <c r="C224" t="s">
        <v>17947</v>
      </c>
      <c r="D224" t="s">
        <v>17948</v>
      </c>
      <c r="E224">
        <v>6</v>
      </c>
      <c r="F224">
        <v>9781450384223</v>
      </c>
      <c r="G224" t="s">
        <v>6</v>
      </c>
      <c r="H224" t="s">
        <v>6</v>
      </c>
      <c r="I224">
        <v>2021</v>
      </c>
      <c r="J224" t="s">
        <v>17949</v>
      </c>
      <c r="K224" t="s">
        <v>17950</v>
      </c>
      <c r="L224" t="s">
        <v>6</v>
      </c>
    </row>
    <row r="225" spans="1:12" x14ac:dyDescent="0.35">
      <c r="A225" t="s">
        <v>17951</v>
      </c>
      <c r="B225" t="s">
        <v>17952</v>
      </c>
      <c r="C225" t="s">
        <v>6</v>
      </c>
      <c r="D225" t="s">
        <v>17953</v>
      </c>
      <c r="E225">
        <v>5</v>
      </c>
      <c r="F225">
        <v>9781450386234</v>
      </c>
      <c r="G225" t="s">
        <v>6</v>
      </c>
      <c r="H225" t="s">
        <v>17418</v>
      </c>
      <c r="I225">
        <v>2021</v>
      </c>
      <c r="J225" t="s">
        <v>17954</v>
      </c>
      <c r="K225" t="s">
        <v>17955</v>
      </c>
      <c r="L225" t="s">
        <v>6</v>
      </c>
    </row>
    <row r="226" spans="1:12" x14ac:dyDescent="0.35">
      <c r="A226" t="s">
        <v>17956</v>
      </c>
      <c r="B226" t="s">
        <v>17957</v>
      </c>
      <c r="C226" t="s">
        <v>17958</v>
      </c>
      <c r="D226" t="s">
        <v>17959</v>
      </c>
      <c r="E226">
        <v>6</v>
      </c>
      <c r="F226">
        <v>9781450386357</v>
      </c>
      <c r="G226" t="s">
        <v>6</v>
      </c>
      <c r="H226" t="s">
        <v>17960</v>
      </c>
      <c r="I226">
        <v>2021</v>
      </c>
      <c r="J226" t="s">
        <v>17961</v>
      </c>
      <c r="K226" t="s">
        <v>17962</v>
      </c>
      <c r="L226" t="s">
        <v>6</v>
      </c>
    </row>
    <row r="227" spans="1:12" x14ac:dyDescent="0.35">
      <c r="A227" t="s">
        <v>17963</v>
      </c>
      <c r="B227" t="s">
        <v>17964</v>
      </c>
      <c r="C227" t="s">
        <v>17965</v>
      </c>
      <c r="D227" t="s">
        <v>17966</v>
      </c>
      <c r="E227">
        <v>7</v>
      </c>
      <c r="G227" t="s">
        <v>17967</v>
      </c>
      <c r="H227" t="s">
        <v>17968</v>
      </c>
      <c r="I227">
        <v>2009</v>
      </c>
      <c r="J227" t="s">
        <v>6</v>
      </c>
      <c r="K227" t="s">
        <v>6</v>
      </c>
      <c r="L227" t="s">
        <v>6</v>
      </c>
    </row>
    <row r="228" spans="1:12" x14ac:dyDescent="0.35">
      <c r="A228" t="s">
        <v>17969</v>
      </c>
      <c r="B228" t="s">
        <v>17970</v>
      </c>
      <c r="C228" t="s">
        <v>17971</v>
      </c>
      <c r="D228" t="s">
        <v>17972</v>
      </c>
      <c r="E228">
        <v>6</v>
      </c>
      <c r="G228" t="s">
        <v>6</v>
      </c>
      <c r="H228" t="s">
        <v>6</v>
      </c>
      <c r="I228">
        <v>2009</v>
      </c>
      <c r="J228" t="s">
        <v>6</v>
      </c>
      <c r="K228" t="s">
        <v>17973</v>
      </c>
      <c r="L228" t="s">
        <v>6</v>
      </c>
    </row>
    <row r="229" spans="1:12" x14ac:dyDescent="0.35">
      <c r="A229" t="s">
        <v>17974</v>
      </c>
      <c r="B229" t="s">
        <v>17975</v>
      </c>
      <c r="C229" t="s">
        <v>6</v>
      </c>
      <c r="D229" t="s">
        <v>17407</v>
      </c>
      <c r="E229">
        <v>7</v>
      </c>
      <c r="G229" t="s">
        <v>17967</v>
      </c>
      <c r="H229" t="s">
        <v>17976</v>
      </c>
      <c r="I229">
        <v>2010</v>
      </c>
      <c r="J229" t="s">
        <v>6</v>
      </c>
      <c r="K229" t="s">
        <v>6</v>
      </c>
      <c r="L229" t="s">
        <v>6</v>
      </c>
    </row>
    <row r="230" spans="1:12" x14ac:dyDescent="0.35">
      <c r="A230" t="s">
        <v>17977</v>
      </c>
      <c r="B230" t="s">
        <v>17978</v>
      </c>
      <c r="C230" t="s">
        <v>6</v>
      </c>
      <c r="D230" t="s">
        <v>17979</v>
      </c>
      <c r="E230">
        <v>6</v>
      </c>
      <c r="G230" t="s">
        <v>6</v>
      </c>
      <c r="H230" t="s">
        <v>17980</v>
      </c>
      <c r="I230">
        <v>2010</v>
      </c>
      <c r="J230" t="s">
        <v>6</v>
      </c>
      <c r="K230" t="s">
        <v>17981</v>
      </c>
      <c r="L230" t="s">
        <v>6</v>
      </c>
    </row>
    <row r="231" spans="1:12" x14ac:dyDescent="0.35">
      <c r="A231" t="s">
        <v>17982</v>
      </c>
      <c r="B231" t="s">
        <v>17983</v>
      </c>
      <c r="C231" t="s">
        <v>17984</v>
      </c>
      <c r="D231" t="s">
        <v>17985</v>
      </c>
      <c r="E231">
        <v>6</v>
      </c>
      <c r="G231" t="s">
        <v>6</v>
      </c>
      <c r="H231" t="s">
        <v>17986</v>
      </c>
      <c r="I231">
        <v>2010</v>
      </c>
      <c r="J231" t="s">
        <v>6</v>
      </c>
      <c r="K231" t="s">
        <v>17987</v>
      </c>
      <c r="L231" t="s">
        <v>6</v>
      </c>
    </row>
    <row r="232" spans="1:12" x14ac:dyDescent="0.35">
      <c r="A232" t="s">
        <v>17988</v>
      </c>
      <c r="B232" t="s">
        <v>17989</v>
      </c>
      <c r="C232" t="s">
        <v>17990</v>
      </c>
      <c r="D232" t="s">
        <v>17991</v>
      </c>
      <c r="E232">
        <v>6</v>
      </c>
      <c r="G232" t="s">
        <v>6</v>
      </c>
      <c r="H232" t="s">
        <v>17992</v>
      </c>
      <c r="I232">
        <v>2010</v>
      </c>
      <c r="J232" t="s">
        <v>6</v>
      </c>
      <c r="K232" t="s">
        <v>17993</v>
      </c>
      <c r="L232" t="s">
        <v>6</v>
      </c>
    </row>
    <row r="233" spans="1:12" x14ac:dyDescent="0.35">
      <c r="A233" t="s">
        <v>17994</v>
      </c>
      <c r="B233" t="s">
        <v>17995</v>
      </c>
      <c r="C233" t="s">
        <v>6</v>
      </c>
      <c r="D233" t="s">
        <v>17996</v>
      </c>
      <c r="E233">
        <v>7</v>
      </c>
      <c r="G233" t="s">
        <v>17967</v>
      </c>
      <c r="H233" t="s">
        <v>17997</v>
      </c>
      <c r="I233">
        <v>2011</v>
      </c>
      <c r="J233" t="s">
        <v>6</v>
      </c>
      <c r="K233" t="s">
        <v>6</v>
      </c>
      <c r="L233" t="s">
        <v>6</v>
      </c>
    </row>
    <row r="234" spans="1:12" x14ac:dyDescent="0.35">
      <c r="A234" t="s">
        <v>17998</v>
      </c>
      <c r="B234" t="s">
        <v>17999</v>
      </c>
      <c r="C234" t="s">
        <v>18000</v>
      </c>
      <c r="D234" t="s">
        <v>18001</v>
      </c>
      <c r="E234">
        <v>7</v>
      </c>
      <c r="G234" t="s">
        <v>17967</v>
      </c>
      <c r="H234" t="s">
        <v>17092</v>
      </c>
      <c r="I234">
        <v>2012</v>
      </c>
      <c r="J234" t="s">
        <v>6</v>
      </c>
      <c r="K234" t="s">
        <v>6</v>
      </c>
      <c r="L234" t="s">
        <v>6</v>
      </c>
    </row>
    <row r="235" spans="1:12" x14ac:dyDescent="0.35">
      <c r="A235" t="s">
        <v>18002</v>
      </c>
      <c r="B235" t="s">
        <v>18003</v>
      </c>
      <c r="C235" t="s">
        <v>6</v>
      </c>
      <c r="D235" t="s">
        <v>15704</v>
      </c>
      <c r="E235">
        <v>7</v>
      </c>
      <c r="G235" t="s">
        <v>17967</v>
      </c>
      <c r="H235" t="s">
        <v>18004</v>
      </c>
      <c r="I235">
        <v>2012</v>
      </c>
      <c r="J235" t="s">
        <v>6</v>
      </c>
      <c r="K235" t="s">
        <v>6</v>
      </c>
      <c r="L235" t="s">
        <v>6</v>
      </c>
    </row>
    <row r="236" spans="1:12" x14ac:dyDescent="0.35">
      <c r="A236" t="s">
        <v>18005</v>
      </c>
      <c r="B236" t="s">
        <v>18006</v>
      </c>
      <c r="C236" t="s">
        <v>6</v>
      </c>
      <c r="D236" t="s">
        <v>18007</v>
      </c>
      <c r="E236">
        <v>7</v>
      </c>
      <c r="G236" t="s">
        <v>17967</v>
      </c>
      <c r="H236" t="s">
        <v>18008</v>
      </c>
      <c r="I236">
        <v>2012</v>
      </c>
      <c r="J236" t="s">
        <v>6</v>
      </c>
      <c r="K236" t="s">
        <v>6</v>
      </c>
      <c r="L236" t="s">
        <v>6</v>
      </c>
    </row>
    <row r="237" spans="1:12" x14ac:dyDescent="0.35">
      <c r="A237" t="s">
        <v>18009</v>
      </c>
      <c r="B237" t="s">
        <v>18010</v>
      </c>
      <c r="C237" t="s">
        <v>6</v>
      </c>
      <c r="D237" t="s">
        <v>18011</v>
      </c>
      <c r="E237">
        <v>7</v>
      </c>
      <c r="G237" t="s">
        <v>17967</v>
      </c>
      <c r="H237" t="s">
        <v>18012</v>
      </c>
      <c r="I237">
        <v>2012</v>
      </c>
      <c r="J237" t="s">
        <v>6</v>
      </c>
      <c r="K237" t="s">
        <v>6</v>
      </c>
      <c r="L237" t="s">
        <v>6</v>
      </c>
    </row>
    <row r="238" spans="1:12" x14ac:dyDescent="0.35">
      <c r="A238" t="s">
        <v>18013</v>
      </c>
      <c r="B238" t="s">
        <v>18014</v>
      </c>
      <c r="C238" t="s">
        <v>6</v>
      </c>
      <c r="D238" t="s">
        <v>18015</v>
      </c>
      <c r="E238">
        <v>7</v>
      </c>
      <c r="G238" t="s">
        <v>17967</v>
      </c>
      <c r="H238" t="s">
        <v>18016</v>
      </c>
      <c r="I238">
        <v>2013</v>
      </c>
      <c r="J238" t="s">
        <v>6</v>
      </c>
      <c r="K238" t="s">
        <v>6</v>
      </c>
      <c r="L238" t="s">
        <v>6</v>
      </c>
    </row>
    <row r="239" spans="1:12" x14ac:dyDescent="0.35">
      <c r="A239" t="s">
        <v>12251</v>
      </c>
      <c r="B239" t="s">
        <v>18017</v>
      </c>
      <c r="C239" t="s">
        <v>6</v>
      </c>
      <c r="D239" t="s">
        <v>12253</v>
      </c>
      <c r="E239">
        <v>6</v>
      </c>
      <c r="F239">
        <v>9781467330763</v>
      </c>
      <c r="G239" t="s">
        <v>6</v>
      </c>
      <c r="H239" t="s">
        <v>18018</v>
      </c>
      <c r="I239">
        <v>2013</v>
      </c>
      <c r="J239" t="s">
        <v>6</v>
      </c>
      <c r="K239" t="s">
        <v>18019</v>
      </c>
      <c r="L239" t="s">
        <v>6</v>
      </c>
    </row>
    <row r="240" spans="1:12" x14ac:dyDescent="0.35">
      <c r="A240" t="s">
        <v>18020</v>
      </c>
      <c r="B240" t="s">
        <v>18021</v>
      </c>
      <c r="C240" t="s">
        <v>6</v>
      </c>
      <c r="D240" t="s">
        <v>18022</v>
      </c>
      <c r="E240">
        <v>7</v>
      </c>
      <c r="G240" t="s">
        <v>17967</v>
      </c>
      <c r="H240" t="s">
        <v>18023</v>
      </c>
      <c r="I240">
        <v>2013</v>
      </c>
      <c r="J240" t="s">
        <v>6</v>
      </c>
      <c r="K240" t="s">
        <v>6</v>
      </c>
      <c r="L240" t="s">
        <v>6</v>
      </c>
    </row>
    <row r="241" spans="1:12" x14ac:dyDescent="0.35">
      <c r="A241" t="s">
        <v>18020</v>
      </c>
      <c r="B241" t="s">
        <v>18024</v>
      </c>
      <c r="C241" t="s">
        <v>6</v>
      </c>
      <c r="D241" t="s">
        <v>18025</v>
      </c>
      <c r="E241">
        <v>7</v>
      </c>
      <c r="G241" t="s">
        <v>17967</v>
      </c>
      <c r="H241" t="s">
        <v>18026</v>
      </c>
      <c r="I241">
        <v>2014</v>
      </c>
      <c r="J241" t="s">
        <v>6</v>
      </c>
      <c r="K241" t="s">
        <v>6</v>
      </c>
      <c r="L241" t="s">
        <v>6</v>
      </c>
    </row>
    <row r="242" spans="1:12" x14ac:dyDescent="0.35">
      <c r="A242" t="s">
        <v>18027</v>
      </c>
      <c r="B242" t="s">
        <v>15760</v>
      </c>
      <c r="C242" t="s">
        <v>18028</v>
      </c>
      <c r="D242" t="s">
        <v>15762</v>
      </c>
      <c r="E242">
        <v>6</v>
      </c>
      <c r="F242">
        <v>9781467362634</v>
      </c>
      <c r="G242" t="s">
        <v>6</v>
      </c>
      <c r="H242" t="s">
        <v>17480</v>
      </c>
      <c r="I242">
        <v>2013</v>
      </c>
      <c r="J242" t="s">
        <v>6</v>
      </c>
      <c r="K242" t="s">
        <v>18029</v>
      </c>
      <c r="L242" t="s">
        <v>6</v>
      </c>
    </row>
    <row r="243" spans="1:12" x14ac:dyDescent="0.35">
      <c r="A243" t="s">
        <v>18030</v>
      </c>
      <c r="B243" t="s">
        <v>15763</v>
      </c>
      <c r="C243" t="s">
        <v>6</v>
      </c>
      <c r="D243" t="s">
        <v>15765</v>
      </c>
      <c r="E243">
        <v>6</v>
      </c>
      <c r="F243">
        <v>9781467362634</v>
      </c>
      <c r="G243" t="s">
        <v>6</v>
      </c>
      <c r="H243" t="s">
        <v>18031</v>
      </c>
      <c r="I243">
        <v>2013</v>
      </c>
      <c r="J243" t="s">
        <v>6</v>
      </c>
      <c r="K243" t="s">
        <v>18029</v>
      </c>
      <c r="L243" t="s">
        <v>6</v>
      </c>
    </row>
    <row r="244" spans="1:12" x14ac:dyDescent="0.35">
      <c r="A244" t="s">
        <v>18032</v>
      </c>
      <c r="B244" t="s">
        <v>15766</v>
      </c>
      <c r="C244" t="s">
        <v>6</v>
      </c>
      <c r="D244" t="s">
        <v>15768</v>
      </c>
      <c r="E244">
        <v>6</v>
      </c>
      <c r="F244">
        <v>9781467362634</v>
      </c>
      <c r="G244" t="s">
        <v>6</v>
      </c>
      <c r="H244" t="s">
        <v>18033</v>
      </c>
      <c r="I244">
        <v>2013</v>
      </c>
      <c r="J244" t="s">
        <v>6</v>
      </c>
      <c r="K244" t="s">
        <v>18029</v>
      </c>
      <c r="L244" t="s">
        <v>6</v>
      </c>
    </row>
    <row r="245" spans="1:12" x14ac:dyDescent="0.35">
      <c r="A245" t="s">
        <v>18034</v>
      </c>
      <c r="B245" t="s">
        <v>15618</v>
      </c>
      <c r="C245" t="s">
        <v>18035</v>
      </c>
      <c r="D245" t="s">
        <v>15620</v>
      </c>
      <c r="E245">
        <v>6</v>
      </c>
      <c r="F245">
        <v>9781467317689</v>
      </c>
      <c r="G245" t="s">
        <v>6</v>
      </c>
      <c r="H245" t="s">
        <v>18036</v>
      </c>
      <c r="I245">
        <v>2012</v>
      </c>
      <c r="J245" t="s">
        <v>6</v>
      </c>
      <c r="K245" t="s">
        <v>18037</v>
      </c>
      <c r="L245" t="s">
        <v>6</v>
      </c>
    </row>
    <row r="246" spans="1:12" x14ac:dyDescent="0.35">
      <c r="A246" t="s">
        <v>18038</v>
      </c>
      <c r="B246" t="s">
        <v>15623</v>
      </c>
      <c r="C246" t="s">
        <v>18039</v>
      </c>
      <c r="D246" t="s">
        <v>15625</v>
      </c>
      <c r="E246">
        <v>6</v>
      </c>
      <c r="F246">
        <v>9781467317689</v>
      </c>
      <c r="G246" t="s">
        <v>6</v>
      </c>
      <c r="H246" t="s">
        <v>18040</v>
      </c>
      <c r="I246">
        <v>2012</v>
      </c>
      <c r="J246" t="s">
        <v>6</v>
      </c>
      <c r="K246" t="s">
        <v>18037</v>
      </c>
      <c r="L246" t="s">
        <v>6</v>
      </c>
    </row>
    <row r="247" spans="1:12" x14ac:dyDescent="0.35">
      <c r="A247" t="s">
        <v>18041</v>
      </c>
      <c r="B247" t="s">
        <v>18042</v>
      </c>
      <c r="C247" t="s">
        <v>18043</v>
      </c>
      <c r="D247" t="s">
        <v>17031</v>
      </c>
      <c r="E247">
        <v>6</v>
      </c>
      <c r="F247">
        <v>9781467317689</v>
      </c>
      <c r="G247" t="s">
        <v>6</v>
      </c>
      <c r="H247" t="s">
        <v>18044</v>
      </c>
      <c r="I247">
        <v>2012</v>
      </c>
      <c r="J247" t="s">
        <v>6</v>
      </c>
      <c r="K247" t="s">
        <v>18037</v>
      </c>
      <c r="L247" t="s">
        <v>6</v>
      </c>
    </row>
    <row r="248" spans="1:12" x14ac:dyDescent="0.35">
      <c r="A248" t="s">
        <v>18045</v>
      </c>
      <c r="B248" t="s">
        <v>18046</v>
      </c>
      <c r="C248" t="s">
        <v>6</v>
      </c>
      <c r="D248" t="s">
        <v>18047</v>
      </c>
      <c r="E248">
        <v>7</v>
      </c>
      <c r="G248" t="s">
        <v>17967</v>
      </c>
      <c r="H248" t="s">
        <v>18048</v>
      </c>
      <c r="I248">
        <v>2014</v>
      </c>
      <c r="J248" t="s">
        <v>6</v>
      </c>
      <c r="K248" t="s">
        <v>6</v>
      </c>
      <c r="L248" t="s">
        <v>6</v>
      </c>
    </row>
    <row r="249" spans="1:12" x14ac:dyDescent="0.35">
      <c r="A249" t="s">
        <v>18049</v>
      </c>
      <c r="B249" t="s">
        <v>18050</v>
      </c>
      <c r="C249" t="s">
        <v>18051</v>
      </c>
      <c r="D249" t="s">
        <v>18052</v>
      </c>
      <c r="E249">
        <v>6</v>
      </c>
      <c r="F249">
        <v>9781921770357</v>
      </c>
      <c r="G249" t="s">
        <v>6</v>
      </c>
      <c r="H249" t="s">
        <v>18053</v>
      </c>
      <c r="I249">
        <v>2014</v>
      </c>
      <c r="J249" t="s">
        <v>6</v>
      </c>
      <c r="K249" t="s">
        <v>18054</v>
      </c>
      <c r="L249" t="s">
        <v>6</v>
      </c>
    </row>
    <row r="250" spans="1:12" x14ac:dyDescent="0.35">
      <c r="A250" t="s">
        <v>18055</v>
      </c>
      <c r="B250" t="s">
        <v>18056</v>
      </c>
      <c r="C250" t="s">
        <v>6</v>
      </c>
      <c r="D250" t="s">
        <v>17624</v>
      </c>
      <c r="E250">
        <v>6</v>
      </c>
      <c r="G250" t="s">
        <v>6</v>
      </c>
      <c r="H250" t="s">
        <v>18057</v>
      </c>
      <c r="I250">
        <v>2014</v>
      </c>
      <c r="J250" t="s">
        <v>6</v>
      </c>
      <c r="K250" t="s">
        <v>18058</v>
      </c>
      <c r="L250" t="s">
        <v>6</v>
      </c>
    </row>
    <row r="251" spans="1:12" x14ac:dyDescent="0.35">
      <c r="A251" t="s">
        <v>18059</v>
      </c>
      <c r="B251" t="s">
        <v>18060</v>
      </c>
      <c r="C251" t="s">
        <v>18061</v>
      </c>
      <c r="D251" t="s">
        <v>15967</v>
      </c>
      <c r="E251">
        <v>6</v>
      </c>
      <c r="G251" t="s">
        <v>6</v>
      </c>
      <c r="H251" t="s">
        <v>18062</v>
      </c>
      <c r="I251">
        <v>2015</v>
      </c>
      <c r="J251" t="s">
        <v>6</v>
      </c>
      <c r="K251" t="s">
        <v>18063</v>
      </c>
      <c r="L251" t="s">
        <v>6</v>
      </c>
    </row>
    <row r="252" spans="1:12" x14ac:dyDescent="0.35">
      <c r="A252" t="s">
        <v>4309</v>
      </c>
      <c r="B252" t="s">
        <v>12331</v>
      </c>
      <c r="C252" t="s">
        <v>6</v>
      </c>
      <c r="D252" t="s">
        <v>12332</v>
      </c>
      <c r="E252">
        <v>6</v>
      </c>
      <c r="G252" t="s">
        <v>6</v>
      </c>
      <c r="H252" t="s">
        <v>18033</v>
      </c>
      <c r="I252">
        <v>2015</v>
      </c>
      <c r="J252" t="s">
        <v>6</v>
      </c>
      <c r="K252" t="s">
        <v>18064</v>
      </c>
      <c r="L252" t="s">
        <v>6</v>
      </c>
    </row>
    <row r="253" spans="1:12" x14ac:dyDescent="0.35">
      <c r="A253" t="s">
        <v>6581</v>
      </c>
      <c r="B253" t="s">
        <v>12435</v>
      </c>
      <c r="C253" t="s">
        <v>18065</v>
      </c>
      <c r="D253" t="s">
        <v>12436</v>
      </c>
      <c r="E253">
        <v>6</v>
      </c>
      <c r="G253" t="s">
        <v>6</v>
      </c>
      <c r="H253" t="s">
        <v>18066</v>
      </c>
      <c r="I253">
        <v>2015</v>
      </c>
      <c r="J253" t="s">
        <v>6</v>
      </c>
      <c r="K253" t="s">
        <v>18064</v>
      </c>
      <c r="L253" t="s">
        <v>6</v>
      </c>
    </row>
    <row r="254" spans="1:12" x14ac:dyDescent="0.35">
      <c r="A254" t="s">
        <v>18067</v>
      </c>
      <c r="B254" t="s">
        <v>16054</v>
      </c>
      <c r="C254" t="s">
        <v>6</v>
      </c>
      <c r="D254" t="s">
        <v>16056</v>
      </c>
      <c r="E254">
        <v>6</v>
      </c>
      <c r="F254">
        <v>9781509000685</v>
      </c>
      <c r="G254" t="s">
        <v>6</v>
      </c>
      <c r="H254" t="s">
        <v>6</v>
      </c>
      <c r="I254">
        <v>2015</v>
      </c>
      <c r="J254" t="s">
        <v>6</v>
      </c>
      <c r="K254" t="s">
        <v>18068</v>
      </c>
      <c r="L254" t="s">
        <v>6</v>
      </c>
    </row>
    <row r="255" spans="1:12" x14ac:dyDescent="0.35">
      <c r="A255" t="s">
        <v>18069</v>
      </c>
      <c r="B255" t="s">
        <v>18070</v>
      </c>
      <c r="C255" t="s">
        <v>18071</v>
      </c>
      <c r="D255" t="s">
        <v>18072</v>
      </c>
      <c r="E255">
        <v>7</v>
      </c>
      <c r="G255" t="s">
        <v>17967</v>
      </c>
      <c r="H255" t="s">
        <v>18073</v>
      </c>
      <c r="I255">
        <v>2016</v>
      </c>
      <c r="J255" t="s">
        <v>6</v>
      </c>
      <c r="K255" t="s">
        <v>6</v>
      </c>
      <c r="L255" t="s">
        <v>6</v>
      </c>
    </row>
    <row r="256" spans="1:12" x14ac:dyDescent="0.35">
      <c r="A256" t="s">
        <v>22322</v>
      </c>
      <c r="B256" t="s">
        <v>22325</v>
      </c>
      <c r="C256" t="s">
        <v>22326</v>
      </c>
      <c r="D256" t="s">
        <v>22804</v>
      </c>
      <c r="E256">
        <v>6</v>
      </c>
      <c r="F256">
        <v>9781450395533</v>
      </c>
      <c r="G256" t="s">
        <v>6</v>
      </c>
      <c r="H256" t="s">
        <v>6</v>
      </c>
      <c r="I256">
        <v>2021</v>
      </c>
      <c r="J256" t="s">
        <v>22323</v>
      </c>
      <c r="K256" t="s">
        <v>22324</v>
      </c>
      <c r="L256" t="s">
        <v>6</v>
      </c>
    </row>
    <row r="257" spans="1:12" x14ac:dyDescent="0.35">
      <c r="A257" t="s">
        <v>22327</v>
      </c>
      <c r="B257" t="s">
        <v>22330</v>
      </c>
      <c r="C257" t="s">
        <v>22331</v>
      </c>
      <c r="D257" t="s">
        <v>22805</v>
      </c>
      <c r="E257">
        <v>6</v>
      </c>
      <c r="F257">
        <v>9781450390910</v>
      </c>
      <c r="G257" t="s">
        <v>6</v>
      </c>
      <c r="H257" t="s">
        <v>6</v>
      </c>
      <c r="I257">
        <v>2021</v>
      </c>
      <c r="J257" t="s">
        <v>22328</v>
      </c>
      <c r="K257" t="s">
        <v>22329</v>
      </c>
      <c r="L257" t="s">
        <v>6</v>
      </c>
    </row>
    <row r="258" spans="1:12" x14ac:dyDescent="0.35">
      <c r="A258" t="s">
        <v>22332</v>
      </c>
      <c r="B258" t="s">
        <v>22335</v>
      </c>
      <c r="C258" t="s">
        <v>22336</v>
      </c>
      <c r="D258" t="s">
        <v>22806</v>
      </c>
      <c r="E258">
        <v>6</v>
      </c>
      <c r="F258">
        <v>9781450384889</v>
      </c>
      <c r="G258" t="s">
        <v>6</v>
      </c>
      <c r="H258" t="s">
        <v>6</v>
      </c>
      <c r="I258">
        <v>2021</v>
      </c>
      <c r="J258" t="s">
        <v>22333</v>
      </c>
      <c r="K258" t="s">
        <v>22334</v>
      </c>
      <c r="L258" t="s">
        <v>6</v>
      </c>
    </row>
    <row r="259" spans="1:12" x14ac:dyDescent="0.35">
      <c r="A259" t="s">
        <v>22337</v>
      </c>
      <c r="B259" t="s">
        <v>22341</v>
      </c>
      <c r="C259" t="s">
        <v>22342</v>
      </c>
      <c r="D259" t="s">
        <v>22807</v>
      </c>
      <c r="E259">
        <v>6</v>
      </c>
      <c r="F259">
        <v>9781450392020</v>
      </c>
      <c r="G259" t="s">
        <v>6</v>
      </c>
      <c r="H259" t="s">
        <v>22338</v>
      </c>
      <c r="I259">
        <v>2022</v>
      </c>
      <c r="J259" t="s">
        <v>22339</v>
      </c>
      <c r="K259" t="s">
        <v>22340</v>
      </c>
      <c r="L259" t="s">
        <v>6</v>
      </c>
    </row>
    <row r="260" spans="1:12" x14ac:dyDescent="0.35">
      <c r="A260" t="s">
        <v>22343</v>
      </c>
      <c r="B260" t="s">
        <v>22347</v>
      </c>
      <c r="C260" t="s">
        <v>22348</v>
      </c>
      <c r="D260" t="s">
        <v>22808</v>
      </c>
      <c r="E260">
        <v>6</v>
      </c>
      <c r="F260">
        <v>9781450385763</v>
      </c>
      <c r="G260" t="s">
        <v>6</v>
      </c>
      <c r="H260" t="s">
        <v>22344</v>
      </c>
      <c r="I260">
        <v>2021</v>
      </c>
      <c r="J260" t="s">
        <v>22345</v>
      </c>
      <c r="K260" t="s">
        <v>22346</v>
      </c>
      <c r="L260" t="s">
        <v>6</v>
      </c>
    </row>
    <row r="261" spans="1:12" x14ac:dyDescent="0.35">
      <c r="A261" t="s">
        <v>22349</v>
      </c>
      <c r="B261" t="s">
        <v>22352</v>
      </c>
      <c r="C261" t="s">
        <v>6</v>
      </c>
      <c r="D261" t="s">
        <v>22809</v>
      </c>
      <c r="E261">
        <v>6</v>
      </c>
      <c r="F261">
        <v>9781450390927</v>
      </c>
      <c r="G261" t="s">
        <v>6</v>
      </c>
      <c r="H261" t="s">
        <v>6</v>
      </c>
      <c r="I261">
        <v>2021</v>
      </c>
      <c r="J261" t="s">
        <v>22350</v>
      </c>
      <c r="K261" t="s">
        <v>22351</v>
      </c>
      <c r="L261" t="s">
        <v>6</v>
      </c>
    </row>
    <row r="262" spans="1:12" x14ac:dyDescent="0.35">
      <c r="A262" t="s">
        <v>22354</v>
      </c>
      <c r="B262" t="s">
        <v>22356</v>
      </c>
      <c r="C262" t="s">
        <v>22357</v>
      </c>
      <c r="D262" t="s">
        <v>22353</v>
      </c>
      <c r="E262">
        <v>7</v>
      </c>
      <c r="G262" t="s">
        <v>17182</v>
      </c>
      <c r="H262" t="s">
        <v>6</v>
      </c>
      <c r="I262">
        <v>2021</v>
      </c>
      <c r="J262" t="s">
        <v>22355</v>
      </c>
      <c r="K262" t="s">
        <v>6</v>
      </c>
      <c r="L262" t="s">
        <v>6</v>
      </c>
    </row>
    <row r="263" spans="1:12" x14ac:dyDescent="0.35">
      <c r="A263" t="s">
        <v>22358</v>
      </c>
      <c r="B263" t="s">
        <v>22810</v>
      </c>
      <c r="C263" t="s">
        <v>6</v>
      </c>
      <c r="D263" t="s">
        <v>22811</v>
      </c>
      <c r="E263">
        <v>7</v>
      </c>
      <c r="G263" t="s">
        <v>22359</v>
      </c>
      <c r="H263" t="s">
        <v>17310</v>
      </c>
      <c r="I263">
        <v>2021</v>
      </c>
      <c r="J263" t="s">
        <v>6</v>
      </c>
      <c r="K263" t="s">
        <v>6</v>
      </c>
      <c r="L263" t="s">
        <v>6</v>
      </c>
    </row>
    <row r="264" spans="1:12" x14ac:dyDescent="0.35">
      <c r="A264" t="s">
        <v>22360</v>
      </c>
      <c r="B264" t="s">
        <v>22362</v>
      </c>
      <c r="C264" t="s">
        <v>22363</v>
      </c>
      <c r="D264" t="s">
        <v>22812</v>
      </c>
      <c r="E264">
        <v>6</v>
      </c>
      <c r="F264">
        <v>9781450384889</v>
      </c>
      <c r="G264" t="s">
        <v>6</v>
      </c>
      <c r="H264" t="s">
        <v>6</v>
      </c>
      <c r="I264">
        <v>2021</v>
      </c>
      <c r="J264" t="s">
        <v>22361</v>
      </c>
      <c r="K264" t="s">
        <v>22334</v>
      </c>
      <c r="L264" t="s">
        <v>6</v>
      </c>
    </row>
    <row r="265" spans="1:12" x14ac:dyDescent="0.35">
      <c r="A265" t="s">
        <v>22364</v>
      </c>
      <c r="B265" t="s">
        <v>22813</v>
      </c>
      <c r="C265" t="s">
        <v>6</v>
      </c>
      <c r="D265" t="s">
        <v>22814</v>
      </c>
      <c r="E265">
        <v>6</v>
      </c>
      <c r="G265" t="s">
        <v>6</v>
      </c>
      <c r="H265" t="s">
        <v>6</v>
      </c>
      <c r="I265">
        <v>2021</v>
      </c>
      <c r="J265" t="s">
        <v>6</v>
      </c>
      <c r="K265" t="s">
        <v>22365</v>
      </c>
      <c r="L265" t="s">
        <v>6</v>
      </c>
    </row>
    <row r="266" spans="1:12" x14ac:dyDescent="0.35">
      <c r="A266" t="s">
        <v>22366</v>
      </c>
      <c r="B266" t="s">
        <v>22370</v>
      </c>
      <c r="C266" t="s">
        <v>22371</v>
      </c>
      <c r="D266" t="s">
        <v>22815</v>
      </c>
      <c r="E266">
        <v>6</v>
      </c>
      <c r="F266">
        <v>9781450387361</v>
      </c>
      <c r="G266" t="s">
        <v>6</v>
      </c>
      <c r="H266" t="s">
        <v>22367</v>
      </c>
      <c r="I266">
        <v>2021</v>
      </c>
      <c r="J266" t="s">
        <v>22368</v>
      </c>
      <c r="K266" t="s">
        <v>22369</v>
      </c>
      <c r="L266" t="s">
        <v>6</v>
      </c>
    </row>
    <row r="267" spans="1:12" x14ac:dyDescent="0.35">
      <c r="A267" t="s">
        <v>22373</v>
      </c>
      <c r="B267" t="s">
        <v>6</v>
      </c>
      <c r="C267" t="s">
        <v>6</v>
      </c>
      <c r="D267" t="s">
        <v>22372</v>
      </c>
      <c r="E267">
        <v>7</v>
      </c>
      <c r="G267" t="s">
        <v>22374</v>
      </c>
      <c r="H267" t="s">
        <v>22375</v>
      </c>
      <c r="I267">
        <v>2021</v>
      </c>
      <c r="J267" t="s">
        <v>22376</v>
      </c>
      <c r="K267" t="s">
        <v>6</v>
      </c>
      <c r="L267" t="s">
        <v>6</v>
      </c>
    </row>
    <row r="268" spans="1:12" x14ac:dyDescent="0.35">
      <c r="A268" t="s">
        <v>22377</v>
      </c>
      <c r="B268" t="s">
        <v>22381</v>
      </c>
      <c r="C268" t="s">
        <v>22382</v>
      </c>
      <c r="D268" t="s">
        <v>22816</v>
      </c>
      <c r="E268">
        <v>6</v>
      </c>
      <c r="F268">
        <v>9781450386098</v>
      </c>
      <c r="G268" t="s">
        <v>6</v>
      </c>
      <c r="H268" t="s">
        <v>22378</v>
      </c>
      <c r="I268">
        <v>2021</v>
      </c>
      <c r="J268" t="s">
        <v>22379</v>
      </c>
      <c r="K268" t="s">
        <v>22380</v>
      </c>
      <c r="L268" t="s">
        <v>6</v>
      </c>
    </row>
    <row r="269" spans="1:12" x14ac:dyDescent="0.35">
      <c r="A269" t="s">
        <v>22384</v>
      </c>
      <c r="B269" t="s">
        <v>22387</v>
      </c>
      <c r="C269" t="s">
        <v>6</v>
      </c>
      <c r="D269" t="s">
        <v>22383</v>
      </c>
      <c r="E269">
        <v>7</v>
      </c>
      <c r="G269" t="s">
        <v>16725</v>
      </c>
      <c r="H269" t="s">
        <v>22385</v>
      </c>
      <c r="I269">
        <v>2021</v>
      </c>
      <c r="J269" t="s">
        <v>22386</v>
      </c>
      <c r="K269" t="s">
        <v>6</v>
      </c>
      <c r="L269" t="s">
        <v>6</v>
      </c>
    </row>
    <row r="270" spans="1:12" x14ac:dyDescent="0.35">
      <c r="A270" t="s">
        <v>22389</v>
      </c>
      <c r="B270" t="s">
        <v>22392</v>
      </c>
      <c r="C270" t="s">
        <v>6</v>
      </c>
      <c r="D270" t="s">
        <v>22388</v>
      </c>
      <c r="E270">
        <v>7</v>
      </c>
      <c r="G270" t="s">
        <v>16725</v>
      </c>
      <c r="H270" t="s">
        <v>22390</v>
      </c>
      <c r="I270">
        <v>2021</v>
      </c>
      <c r="J270" t="s">
        <v>22391</v>
      </c>
      <c r="K270" t="s">
        <v>6</v>
      </c>
      <c r="L270" t="s">
        <v>6</v>
      </c>
    </row>
    <row r="271" spans="1:12" x14ac:dyDescent="0.35">
      <c r="A271" t="s">
        <v>22393</v>
      </c>
      <c r="B271" t="s">
        <v>22395</v>
      </c>
      <c r="C271" t="s">
        <v>22396</v>
      </c>
      <c r="D271" t="s">
        <v>22817</v>
      </c>
      <c r="E271">
        <v>6</v>
      </c>
      <c r="F271">
        <v>9781450384889</v>
      </c>
      <c r="G271" t="s">
        <v>6</v>
      </c>
      <c r="H271" t="s">
        <v>6</v>
      </c>
      <c r="I271">
        <v>2021</v>
      </c>
      <c r="J271" t="s">
        <v>22394</v>
      </c>
      <c r="K271" t="s">
        <v>22334</v>
      </c>
      <c r="L271" t="s">
        <v>6</v>
      </c>
    </row>
    <row r="272" spans="1:12" x14ac:dyDescent="0.35">
      <c r="A272" t="s">
        <v>22397</v>
      </c>
      <c r="B272" t="s">
        <v>22400</v>
      </c>
      <c r="C272" t="s">
        <v>22401</v>
      </c>
      <c r="D272" t="s">
        <v>22818</v>
      </c>
      <c r="E272">
        <v>6</v>
      </c>
      <c r="F272">
        <v>9781450385763</v>
      </c>
      <c r="G272" t="s">
        <v>6</v>
      </c>
      <c r="H272" t="s">
        <v>22398</v>
      </c>
      <c r="I272">
        <v>2021</v>
      </c>
      <c r="J272" t="s">
        <v>22399</v>
      </c>
      <c r="K272" t="s">
        <v>22346</v>
      </c>
      <c r="L272" t="s">
        <v>6</v>
      </c>
    </row>
    <row r="273" spans="1:12" x14ac:dyDescent="0.35">
      <c r="A273" t="s">
        <v>22402</v>
      </c>
      <c r="B273" t="s">
        <v>22819</v>
      </c>
      <c r="C273" t="s">
        <v>22405</v>
      </c>
      <c r="D273" t="s">
        <v>22820</v>
      </c>
      <c r="E273">
        <v>6</v>
      </c>
      <c r="F273">
        <v>9781450392020</v>
      </c>
      <c r="G273" t="s">
        <v>6</v>
      </c>
      <c r="H273" t="s">
        <v>22403</v>
      </c>
      <c r="I273">
        <v>2022</v>
      </c>
      <c r="J273" t="s">
        <v>22404</v>
      </c>
      <c r="K273" t="s">
        <v>22340</v>
      </c>
      <c r="L273" t="s">
        <v>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F0CE3-E329-4253-BAE9-C536FD22D36B}">
  <sheetPr codeName="Sheet7">
    <tabColor theme="4" tint="0.39997558519241921"/>
  </sheetPr>
  <dimension ref="A1:N3492"/>
  <sheetViews>
    <sheetView topLeftCell="A3440" workbookViewId="0">
      <selection activeCell="C2" sqref="C2:C3492"/>
    </sheetView>
  </sheetViews>
  <sheetFormatPr baseColWidth="10" defaultColWidth="9.1796875" defaultRowHeight="14.5" x14ac:dyDescent="0.35"/>
  <cols>
    <col min="1" max="1" width="17.1796875" customWidth="1"/>
    <col min="2" max="2" width="22.26953125" customWidth="1"/>
    <col min="4" max="4" width="10.26953125" customWidth="1"/>
    <col min="5" max="5" width="11.81640625" customWidth="1"/>
    <col min="6" max="6" width="9.26953125" customWidth="1"/>
    <col min="7" max="7" width="18.453125" customWidth="1"/>
    <col min="9" max="9" width="9.453125" customWidth="1"/>
    <col min="13" max="13" width="11.26953125" customWidth="1"/>
    <col min="14" max="14" width="17" customWidth="1"/>
  </cols>
  <sheetData>
    <row r="1" spans="1:14" x14ac:dyDescent="0.35">
      <c r="A1" s="1" t="s">
        <v>48</v>
      </c>
      <c r="B1" s="1" t="s">
        <v>18074</v>
      </c>
      <c r="C1" s="24" t="s">
        <v>129</v>
      </c>
      <c r="D1" s="24" t="s">
        <v>130</v>
      </c>
      <c r="E1" s="24" t="s">
        <v>131</v>
      </c>
      <c r="F1" s="24" t="s">
        <v>132</v>
      </c>
      <c r="G1" s="24" t="s">
        <v>133</v>
      </c>
      <c r="H1" s="24" t="s">
        <v>134</v>
      </c>
      <c r="I1" s="24" t="s">
        <v>117</v>
      </c>
      <c r="J1" s="24" t="s">
        <v>135</v>
      </c>
      <c r="K1" s="24" t="s">
        <v>136</v>
      </c>
      <c r="L1" s="24" t="s">
        <v>137</v>
      </c>
      <c r="M1" s="24" t="s">
        <v>138</v>
      </c>
      <c r="N1" s="24" t="s">
        <v>139</v>
      </c>
    </row>
    <row r="2" spans="1:14" x14ac:dyDescent="0.35">
      <c r="A2" t="s">
        <v>62</v>
      </c>
      <c r="B2">
        <f t="shared" ref="B2:B65" si="0">COUNTIF(C:C,C2)</f>
        <v>2</v>
      </c>
      <c r="C2" s="25" t="s">
        <v>140</v>
      </c>
      <c r="D2" s="25" t="s">
        <v>141</v>
      </c>
      <c r="E2" s="25" t="s">
        <v>142</v>
      </c>
      <c r="F2" s="25" t="s">
        <v>143</v>
      </c>
      <c r="G2" s="25">
        <v>7</v>
      </c>
      <c r="H2" s="25"/>
      <c r="I2" s="25" t="s">
        <v>144</v>
      </c>
      <c r="J2" s="25" t="s">
        <v>145</v>
      </c>
      <c r="K2" s="25">
        <v>2020</v>
      </c>
      <c r="L2" s="25" t="s">
        <v>146</v>
      </c>
      <c r="M2" s="25" t="s">
        <v>6</v>
      </c>
      <c r="N2" s="25" t="s">
        <v>147</v>
      </c>
    </row>
    <row r="3" spans="1:14" x14ac:dyDescent="0.35">
      <c r="B3">
        <f t="shared" si="0"/>
        <v>1</v>
      </c>
      <c r="C3" s="26" t="s">
        <v>148</v>
      </c>
      <c r="D3" s="26" t="s">
        <v>149</v>
      </c>
      <c r="E3" s="26" t="s">
        <v>150</v>
      </c>
      <c r="F3" s="26" t="s">
        <v>151</v>
      </c>
      <c r="G3" s="26">
        <v>7</v>
      </c>
      <c r="H3" s="26">
        <v>9783319191256</v>
      </c>
      <c r="I3" s="26" t="s">
        <v>152</v>
      </c>
      <c r="J3" s="26" t="s">
        <v>153</v>
      </c>
      <c r="K3" s="26">
        <v>2015</v>
      </c>
      <c r="L3" s="26" t="s">
        <v>154</v>
      </c>
      <c r="M3" s="26" t="s">
        <v>6</v>
      </c>
      <c r="N3" s="26" t="s">
        <v>155</v>
      </c>
    </row>
    <row r="4" spans="1:14" x14ac:dyDescent="0.35">
      <c r="B4">
        <f t="shared" si="0"/>
        <v>1</v>
      </c>
      <c r="C4" s="25" t="s">
        <v>156</v>
      </c>
      <c r="D4" s="25" t="s">
        <v>157</v>
      </c>
      <c r="E4" s="25" t="s">
        <v>158</v>
      </c>
      <c r="F4" s="25" t="s">
        <v>159</v>
      </c>
      <c r="G4" s="25">
        <v>7</v>
      </c>
      <c r="H4" s="25">
        <v>9783319461519</v>
      </c>
      <c r="I4" s="25" t="s">
        <v>152</v>
      </c>
      <c r="J4" s="25" t="s">
        <v>160</v>
      </c>
      <c r="K4" s="25">
        <v>2016</v>
      </c>
      <c r="L4" s="25" t="s">
        <v>161</v>
      </c>
      <c r="M4" s="25" t="s">
        <v>6</v>
      </c>
      <c r="N4" s="25" t="s">
        <v>162</v>
      </c>
    </row>
    <row r="5" spans="1:14" x14ac:dyDescent="0.35">
      <c r="B5">
        <f t="shared" si="0"/>
        <v>1</v>
      </c>
      <c r="C5" s="26" t="s">
        <v>163</v>
      </c>
      <c r="D5" s="26" t="s">
        <v>164</v>
      </c>
      <c r="E5" s="26" t="s">
        <v>165</v>
      </c>
      <c r="F5" s="26" t="s">
        <v>166</v>
      </c>
      <c r="G5" s="26">
        <v>10</v>
      </c>
      <c r="H5" s="26">
        <v>9781728109220</v>
      </c>
      <c r="I5" s="26" t="s">
        <v>167</v>
      </c>
      <c r="J5" s="26" t="s">
        <v>6</v>
      </c>
      <c r="K5" s="26">
        <v>2019</v>
      </c>
      <c r="L5" s="26" t="s">
        <v>168</v>
      </c>
      <c r="M5" s="26" t="s">
        <v>6</v>
      </c>
      <c r="N5" s="26" t="s">
        <v>147</v>
      </c>
    </row>
    <row r="6" spans="1:14" x14ac:dyDescent="0.35">
      <c r="B6">
        <f t="shared" si="0"/>
        <v>1</v>
      </c>
      <c r="C6" s="25" t="s">
        <v>169</v>
      </c>
      <c r="D6" s="25" t="s">
        <v>170</v>
      </c>
      <c r="E6" s="25" t="s">
        <v>171</v>
      </c>
      <c r="F6" s="25" t="s">
        <v>172</v>
      </c>
      <c r="G6" s="25">
        <v>10</v>
      </c>
      <c r="H6" s="25">
        <v>9781479965465</v>
      </c>
      <c r="I6" s="25" t="s">
        <v>173</v>
      </c>
      <c r="J6" s="25" t="s">
        <v>174</v>
      </c>
      <c r="K6" s="25">
        <v>2014</v>
      </c>
      <c r="L6" s="25" t="s">
        <v>175</v>
      </c>
      <c r="M6" s="25" t="s">
        <v>6</v>
      </c>
      <c r="N6" s="25" t="s">
        <v>176</v>
      </c>
    </row>
    <row r="7" spans="1:14" x14ac:dyDescent="0.35">
      <c r="B7">
        <f t="shared" si="0"/>
        <v>1</v>
      </c>
      <c r="C7" s="26" t="s">
        <v>177</v>
      </c>
      <c r="D7" s="26" t="s">
        <v>178</v>
      </c>
      <c r="E7" s="26" t="s">
        <v>179</v>
      </c>
      <c r="F7" s="26" t="s">
        <v>180</v>
      </c>
      <c r="G7" s="26">
        <v>7</v>
      </c>
      <c r="H7" s="26">
        <v>9783319490939</v>
      </c>
      <c r="I7" s="26" t="s">
        <v>152</v>
      </c>
      <c r="J7" s="26" t="s">
        <v>181</v>
      </c>
      <c r="K7" s="26">
        <v>2016</v>
      </c>
      <c r="L7" s="26" t="s">
        <v>182</v>
      </c>
      <c r="M7" s="26" t="s">
        <v>6</v>
      </c>
      <c r="N7" s="26" t="s">
        <v>147</v>
      </c>
    </row>
    <row r="8" spans="1:14" x14ac:dyDescent="0.35">
      <c r="B8">
        <f t="shared" si="0"/>
        <v>1</v>
      </c>
      <c r="C8" s="25" t="s">
        <v>183</v>
      </c>
      <c r="D8" s="25" t="s">
        <v>184</v>
      </c>
      <c r="E8" s="25" t="s">
        <v>185</v>
      </c>
      <c r="F8" s="25" t="s">
        <v>186</v>
      </c>
      <c r="G8" s="25">
        <v>10</v>
      </c>
      <c r="H8" s="25">
        <v>9781538634585</v>
      </c>
      <c r="I8" s="25" t="s">
        <v>187</v>
      </c>
      <c r="J8" s="25" t="s">
        <v>188</v>
      </c>
      <c r="K8" s="25">
        <v>2018</v>
      </c>
      <c r="L8" s="25" t="s">
        <v>189</v>
      </c>
      <c r="M8" s="25" t="s">
        <v>6</v>
      </c>
      <c r="N8" s="25" t="s">
        <v>176</v>
      </c>
    </row>
    <row r="9" spans="1:14" x14ac:dyDescent="0.35">
      <c r="B9">
        <f t="shared" si="0"/>
        <v>1</v>
      </c>
      <c r="C9" s="26" t="s">
        <v>190</v>
      </c>
      <c r="D9" s="26" t="s">
        <v>191</v>
      </c>
      <c r="E9" s="26" t="s">
        <v>192</v>
      </c>
      <c r="F9" s="26" t="s">
        <v>193</v>
      </c>
      <c r="G9" s="26">
        <v>10</v>
      </c>
      <c r="H9" s="26">
        <v>9781450388078</v>
      </c>
      <c r="I9" s="26" t="s">
        <v>194</v>
      </c>
      <c r="J9" s="26" t="s">
        <v>6</v>
      </c>
      <c r="K9" s="26">
        <v>2020</v>
      </c>
      <c r="L9" s="26" t="s">
        <v>195</v>
      </c>
      <c r="M9" s="26" t="s">
        <v>6</v>
      </c>
      <c r="N9" s="26" t="s">
        <v>162</v>
      </c>
    </row>
    <row r="10" spans="1:14" x14ac:dyDescent="0.35">
      <c r="B10">
        <f t="shared" si="0"/>
        <v>1</v>
      </c>
      <c r="C10" s="25" t="s">
        <v>196</v>
      </c>
      <c r="D10" s="25" t="s">
        <v>197</v>
      </c>
      <c r="E10" s="25" t="s">
        <v>198</v>
      </c>
      <c r="F10" s="25" t="s">
        <v>199</v>
      </c>
      <c r="G10" s="25">
        <v>10</v>
      </c>
      <c r="H10" s="25">
        <v>9781538604892</v>
      </c>
      <c r="I10" s="25" t="s">
        <v>200</v>
      </c>
      <c r="J10" s="25" t="s">
        <v>201</v>
      </c>
      <c r="K10" s="25">
        <v>2018</v>
      </c>
      <c r="L10" s="25" t="s">
        <v>202</v>
      </c>
      <c r="M10" s="25" t="s">
        <v>6</v>
      </c>
      <c r="N10" s="25" t="s">
        <v>147</v>
      </c>
    </row>
    <row r="11" spans="1:14" x14ac:dyDescent="0.35">
      <c r="B11">
        <f t="shared" si="0"/>
        <v>1</v>
      </c>
      <c r="C11" s="26" t="s">
        <v>203</v>
      </c>
      <c r="D11" s="26" t="s">
        <v>204</v>
      </c>
      <c r="E11" s="26" t="s">
        <v>205</v>
      </c>
      <c r="F11" s="26" t="s">
        <v>206</v>
      </c>
      <c r="G11" s="26">
        <v>7</v>
      </c>
      <c r="H11" s="26">
        <v>9783030726591</v>
      </c>
      <c r="I11" s="26" t="s">
        <v>207</v>
      </c>
      <c r="J11" s="26" t="s">
        <v>208</v>
      </c>
      <c r="K11" s="26">
        <v>2021</v>
      </c>
      <c r="L11" s="26" t="s">
        <v>209</v>
      </c>
      <c r="M11" s="26" t="s">
        <v>6</v>
      </c>
      <c r="N11" s="26" t="s">
        <v>162</v>
      </c>
    </row>
    <row r="12" spans="1:14" x14ac:dyDescent="0.35">
      <c r="B12">
        <f t="shared" si="0"/>
        <v>1</v>
      </c>
      <c r="C12" s="25" t="s">
        <v>210</v>
      </c>
      <c r="D12" s="25" t="s">
        <v>211</v>
      </c>
      <c r="E12" s="25" t="s">
        <v>212</v>
      </c>
      <c r="F12" s="25" t="s">
        <v>213</v>
      </c>
      <c r="G12" s="25">
        <v>10</v>
      </c>
      <c r="H12" s="25">
        <v>9781728111148</v>
      </c>
      <c r="I12" s="25" t="s">
        <v>214</v>
      </c>
      <c r="J12" s="25" t="s">
        <v>215</v>
      </c>
      <c r="K12" s="25">
        <v>2018</v>
      </c>
      <c r="L12" s="25" t="s">
        <v>216</v>
      </c>
      <c r="M12" s="25" t="s">
        <v>6</v>
      </c>
      <c r="N12" s="25" t="s">
        <v>217</v>
      </c>
    </row>
    <row r="13" spans="1:14" x14ac:dyDescent="0.35">
      <c r="B13">
        <f t="shared" si="0"/>
        <v>1</v>
      </c>
      <c r="C13" s="26" t="s">
        <v>218</v>
      </c>
      <c r="D13" s="26" t="s">
        <v>219</v>
      </c>
      <c r="E13" s="26" t="s">
        <v>220</v>
      </c>
      <c r="F13" s="26" t="s">
        <v>221</v>
      </c>
      <c r="G13" s="26">
        <v>10</v>
      </c>
      <c r="H13" s="26">
        <v>9781728152929</v>
      </c>
      <c r="I13" s="26" t="s">
        <v>222</v>
      </c>
      <c r="J13" s="26" t="s">
        <v>223</v>
      </c>
      <c r="K13" s="26">
        <v>2019</v>
      </c>
      <c r="L13" s="26" t="s">
        <v>224</v>
      </c>
      <c r="M13" s="26" t="s">
        <v>6</v>
      </c>
      <c r="N13" s="26" t="s">
        <v>162</v>
      </c>
    </row>
    <row r="14" spans="1:14" x14ac:dyDescent="0.35">
      <c r="B14">
        <f t="shared" si="0"/>
        <v>1</v>
      </c>
      <c r="C14" s="25" t="s">
        <v>225</v>
      </c>
      <c r="D14" s="25" t="s">
        <v>226</v>
      </c>
      <c r="E14" s="25" t="s">
        <v>227</v>
      </c>
      <c r="F14" s="25" t="s">
        <v>228</v>
      </c>
      <c r="G14" s="25">
        <v>10</v>
      </c>
      <c r="H14" s="25">
        <v>9789492859082</v>
      </c>
      <c r="I14" s="25" t="s">
        <v>229</v>
      </c>
      <c r="J14" s="25" t="s">
        <v>230</v>
      </c>
      <c r="K14" s="25">
        <v>2019</v>
      </c>
      <c r="L14" s="25" t="s">
        <v>231</v>
      </c>
      <c r="M14" s="25" t="s">
        <v>6</v>
      </c>
      <c r="N14" s="25" t="s">
        <v>217</v>
      </c>
    </row>
    <row r="15" spans="1:14" x14ac:dyDescent="0.35">
      <c r="B15">
        <f t="shared" si="0"/>
        <v>1</v>
      </c>
      <c r="C15" s="26" t="s">
        <v>232</v>
      </c>
      <c r="D15" s="26" t="s">
        <v>233</v>
      </c>
      <c r="E15" s="26" t="s">
        <v>234</v>
      </c>
      <c r="F15" s="26" t="s">
        <v>235</v>
      </c>
      <c r="G15" s="26">
        <v>7</v>
      </c>
      <c r="H15" s="26">
        <v>9783642251993</v>
      </c>
      <c r="I15" s="26" t="s">
        <v>152</v>
      </c>
      <c r="J15" s="26" t="s">
        <v>236</v>
      </c>
      <c r="K15" s="26">
        <v>2011</v>
      </c>
      <c r="L15" s="26" t="s">
        <v>237</v>
      </c>
      <c r="M15" s="26" t="s">
        <v>6</v>
      </c>
      <c r="N15" s="26" t="s">
        <v>217</v>
      </c>
    </row>
    <row r="16" spans="1:14" x14ac:dyDescent="0.35">
      <c r="B16">
        <f t="shared" si="0"/>
        <v>1</v>
      </c>
      <c r="C16" s="25" t="s">
        <v>238</v>
      </c>
      <c r="D16" s="25" t="s">
        <v>239</v>
      </c>
      <c r="E16" s="25" t="s">
        <v>240</v>
      </c>
      <c r="F16" s="25" t="s">
        <v>235</v>
      </c>
      <c r="G16" s="25">
        <v>10</v>
      </c>
      <c r="H16" s="25">
        <v>9781457716553</v>
      </c>
      <c r="I16" s="25" t="s">
        <v>241</v>
      </c>
      <c r="J16" s="25" t="s">
        <v>242</v>
      </c>
      <c r="K16" s="25">
        <v>2011</v>
      </c>
      <c r="L16" s="25" t="s">
        <v>243</v>
      </c>
      <c r="M16" s="25" t="s">
        <v>6</v>
      </c>
      <c r="N16" s="25" t="s">
        <v>217</v>
      </c>
    </row>
    <row r="17" spans="1:14" x14ac:dyDescent="0.35">
      <c r="B17">
        <f t="shared" si="0"/>
        <v>1</v>
      </c>
      <c r="C17" s="26" t="s">
        <v>244</v>
      </c>
      <c r="D17" s="26" t="s">
        <v>245</v>
      </c>
      <c r="E17" s="26" t="s">
        <v>246</v>
      </c>
      <c r="F17" s="26" t="s">
        <v>247</v>
      </c>
      <c r="G17" s="26">
        <v>10</v>
      </c>
      <c r="H17" s="26">
        <v>9781467365376</v>
      </c>
      <c r="I17" s="26" t="s">
        <v>248</v>
      </c>
      <c r="J17" s="26" t="s">
        <v>6</v>
      </c>
      <c r="K17" s="26">
        <v>2015</v>
      </c>
      <c r="L17" s="26" t="s">
        <v>249</v>
      </c>
      <c r="M17" s="26" t="s">
        <v>6</v>
      </c>
      <c r="N17" s="26" t="s">
        <v>147</v>
      </c>
    </row>
    <row r="18" spans="1:14" x14ac:dyDescent="0.35">
      <c r="A18" t="s">
        <v>62</v>
      </c>
      <c r="B18">
        <f t="shared" si="0"/>
        <v>2</v>
      </c>
      <c r="C18" s="25" t="s">
        <v>250</v>
      </c>
      <c r="D18" s="25" t="s">
        <v>251</v>
      </c>
      <c r="E18" s="25" t="s">
        <v>6</v>
      </c>
      <c r="F18" s="25" t="s">
        <v>252</v>
      </c>
      <c r="G18" s="25">
        <v>7</v>
      </c>
      <c r="H18" s="25"/>
      <c r="I18" s="25" t="s">
        <v>253</v>
      </c>
      <c r="J18" s="25" t="s">
        <v>254</v>
      </c>
      <c r="K18" s="25">
        <v>2015</v>
      </c>
      <c r="L18" s="25" t="s">
        <v>255</v>
      </c>
      <c r="M18" s="25" t="s">
        <v>6</v>
      </c>
      <c r="N18" s="25" t="s">
        <v>256</v>
      </c>
    </row>
    <row r="19" spans="1:14" x14ac:dyDescent="0.35">
      <c r="A19" t="s">
        <v>62</v>
      </c>
      <c r="B19">
        <f t="shared" si="0"/>
        <v>2</v>
      </c>
      <c r="C19" s="26" t="s">
        <v>257</v>
      </c>
      <c r="D19" s="26" t="s">
        <v>258</v>
      </c>
      <c r="E19" s="26" t="s">
        <v>259</v>
      </c>
      <c r="F19" s="26" t="s">
        <v>260</v>
      </c>
      <c r="G19" s="26">
        <v>7</v>
      </c>
      <c r="H19" s="26"/>
      <c r="I19" s="26" t="s">
        <v>261</v>
      </c>
      <c r="J19" s="26" t="s">
        <v>262</v>
      </c>
      <c r="K19" s="26">
        <v>2017</v>
      </c>
      <c r="L19" s="26" t="s">
        <v>263</v>
      </c>
      <c r="M19" s="26" t="s">
        <v>6</v>
      </c>
      <c r="N19" s="26" t="s">
        <v>155</v>
      </c>
    </row>
    <row r="20" spans="1:14" x14ac:dyDescent="0.35">
      <c r="B20">
        <f t="shared" si="0"/>
        <v>1</v>
      </c>
      <c r="C20" s="25" t="s">
        <v>264</v>
      </c>
      <c r="D20" s="25" t="s">
        <v>265</v>
      </c>
      <c r="E20" s="25" t="s">
        <v>266</v>
      </c>
      <c r="F20" s="25" t="s">
        <v>267</v>
      </c>
      <c r="G20" s="25">
        <v>7</v>
      </c>
      <c r="H20" s="25">
        <v>9783642215292</v>
      </c>
      <c r="I20" s="25" t="s">
        <v>152</v>
      </c>
      <c r="J20" s="25" t="s">
        <v>268</v>
      </c>
      <c r="K20" s="25">
        <v>2011</v>
      </c>
      <c r="L20" s="25" t="s">
        <v>269</v>
      </c>
      <c r="M20" s="25" t="s">
        <v>6</v>
      </c>
      <c r="N20" s="25" t="s">
        <v>217</v>
      </c>
    </row>
    <row r="21" spans="1:14" x14ac:dyDescent="0.35">
      <c r="A21" t="s">
        <v>62</v>
      </c>
      <c r="B21">
        <f t="shared" si="0"/>
        <v>2</v>
      </c>
      <c r="C21" s="26" t="s">
        <v>270</v>
      </c>
      <c r="D21" s="26" t="s">
        <v>271</v>
      </c>
      <c r="E21" s="26" t="s">
        <v>272</v>
      </c>
      <c r="F21" s="26" t="s">
        <v>273</v>
      </c>
      <c r="G21" s="26">
        <v>10</v>
      </c>
      <c r="H21" s="26">
        <v>9781450305785</v>
      </c>
      <c r="I21" s="26" t="s">
        <v>274</v>
      </c>
      <c r="J21" s="26" t="s">
        <v>275</v>
      </c>
      <c r="K21" s="26">
        <v>2011</v>
      </c>
      <c r="L21" s="26" t="s">
        <v>276</v>
      </c>
      <c r="M21" s="26" t="s">
        <v>6</v>
      </c>
      <c r="N21" s="26" t="s">
        <v>217</v>
      </c>
    </row>
    <row r="22" spans="1:14" x14ac:dyDescent="0.35">
      <c r="B22">
        <f t="shared" si="0"/>
        <v>1</v>
      </c>
      <c r="C22" s="25" t="s">
        <v>277</v>
      </c>
      <c r="D22" s="25" t="s">
        <v>278</v>
      </c>
      <c r="E22" s="25" t="s">
        <v>279</v>
      </c>
      <c r="F22" s="25" t="s">
        <v>280</v>
      </c>
      <c r="G22" s="25">
        <v>7</v>
      </c>
      <c r="H22" s="25">
        <v>9783642326080</v>
      </c>
      <c r="I22" s="25" t="s">
        <v>152</v>
      </c>
      <c r="J22" s="25" t="s">
        <v>281</v>
      </c>
      <c r="K22" s="25">
        <v>2012</v>
      </c>
      <c r="L22" s="25" t="s">
        <v>282</v>
      </c>
      <c r="M22" s="25" t="s">
        <v>6</v>
      </c>
      <c r="N22" s="25" t="s">
        <v>283</v>
      </c>
    </row>
    <row r="23" spans="1:14" x14ac:dyDescent="0.35">
      <c r="B23">
        <f t="shared" si="0"/>
        <v>1</v>
      </c>
      <c r="C23" s="26" t="s">
        <v>284</v>
      </c>
      <c r="D23" s="26" t="s">
        <v>285</v>
      </c>
      <c r="E23" s="26" t="s">
        <v>286</v>
      </c>
      <c r="F23" s="26" t="s">
        <v>287</v>
      </c>
      <c r="G23" s="26">
        <v>10</v>
      </c>
      <c r="H23" s="26">
        <v>9781450366885</v>
      </c>
      <c r="I23" s="26" t="s">
        <v>288</v>
      </c>
      <c r="J23" s="26" t="s">
        <v>289</v>
      </c>
      <c r="K23" s="26">
        <v>2019</v>
      </c>
      <c r="L23" s="26" t="s">
        <v>290</v>
      </c>
      <c r="M23" s="26" t="s">
        <v>6</v>
      </c>
      <c r="N23" s="26" t="s">
        <v>283</v>
      </c>
    </row>
    <row r="24" spans="1:14" x14ac:dyDescent="0.35">
      <c r="A24" t="s">
        <v>62</v>
      </c>
      <c r="B24">
        <f t="shared" si="0"/>
        <v>2</v>
      </c>
      <c r="C24" s="25" t="s">
        <v>291</v>
      </c>
      <c r="D24" s="25" t="s">
        <v>292</v>
      </c>
      <c r="E24" s="25" t="s">
        <v>293</v>
      </c>
      <c r="F24" s="25" t="s">
        <v>294</v>
      </c>
      <c r="G24" s="25">
        <v>7</v>
      </c>
      <c r="H24" s="25"/>
      <c r="I24" s="25" t="s">
        <v>261</v>
      </c>
      <c r="J24" s="25" t="s">
        <v>295</v>
      </c>
      <c r="K24" s="25">
        <v>2017</v>
      </c>
      <c r="L24" s="25" t="s">
        <v>296</v>
      </c>
      <c r="M24" s="25" t="s">
        <v>6</v>
      </c>
      <c r="N24" s="25" t="s">
        <v>283</v>
      </c>
    </row>
    <row r="25" spans="1:14" x14ac:dyDescent="0.35">
      <c r="B25">
        <f t="shared" si="0"/>
        <v>1</v>
      </c>
      <c r="C25" s="26" t="s">
        <v>297</v>
      </c>
      <c r="D25" s="26" t="s">
        <v>298</v>
      </c>
      <c r="E25" s="26" t="s">
        <v>299</v>
      </c>
      <c r="F25" s="26" t="s">
        <v>300</v>
      </c>
      <c r="G25" s="26">
        <v>10</v>
      </c>
      <c r="H25" s="26">
        <v>9789898533913</v>
      </c>
      <c r="I25" s="26" t="s">
        <v>301</v>
      </c>
      <c r="J25" s="26" t="s">
        <v>302</v>
      </c>
      <c r="K25" s="26">
        <v>2019</v>
      </c>
      <c r="L25" s="26" t="s">
        <v>303</v>
      </c>
      <c r="M25" s="26" t="s">
        <v>6</v>
      </c>
      <c r="N25" s="26" t="s">
        <v>162</v>
      </c>
    </row>
    <row r="26" spans="1:14" x14ac:dyDescent="0.35">
      <c r="B26">
        <f t="shared" si="0"/>
        <v>1</v>
      </c>
      <c r="C26" s="25" t="s">
        <v>304</v>
      </c>
      <c r="D26" s="25" t="s">
        <v>305</v>
      </c>
      <c r="E26" s="25" t="s">
        <v>306</v>
      </c>
      <c r="F26" s="25" t="s">
        <v>307</v>
      </c>
      <c r="G26" s="25">
        <v>10</v>
      </c>
      <c r="H26" s="25">
        <v>9781450333146</v>
      </c>
      <c r="I26" s="25" t="s">
        <v>308</v>
      </c>
      <c r="J26" s="25" t="s">
        <v>6</v>
      </c>
      <c r="K26" s="25">
        <v>2014</v>
      </c>
      <c r="L26" s="25" t="s">
        <v>309</v>
      </c>
      <c r="M26" s="25" t="s">
        <v>6</v>
      </c>
      <c r="N26" s="25" t="s">
        <v>217</v>
      </c>
    </row>
    <row r="27" spans="1:14" x14ac:dyDescent="0.35">
      <c r="B27">
        <f t="shared" si="0"/>
        <v>2</v>
      </c>
      <c r="C27" s="26" t="s">
        <v>310</v>
      </c>
      <c r="D27" s="26" t="s">
        <v>311</v>
      </c>
      <c r="E27" s="26" t="s">
        <v>312</v>
      </c>
      <c r="F27" s="26" t="s">
        <v>313</v>
      </c>
      <c r="G27" s="26">
        <v>10</v>
      </c>
      <c r="H27" s="26">
        <v>9781665414074</v>
      </c>
      <c r="I27" s="26" t="s">
        <v>314</v>
      </c>
      <c r="J27" s="26" t="s">
        <v>315</v>
      </c>
      <c r="K27" s="26">
        <v>2021</v>
      </c>
      <c r="L27" s="26" t="s">
        <v>316</v>
      </c>
      <c r="M27" s="26" t="s">
        <v>6</v>
      </c>
      <c r="N27" s="26" t="s">
        <v>162</v>
      </c>
    </row>
    <row r="28" spans="1:14" x14ac:dyDescent="0.35">
      <c r="B28">
        <f t="shared" si="0"/>
        <v>1</v>
      </c>
      <c r="C28" s="25" t="s">
        <v>317</v>
      </c>
      <c r="D28" s="25" t="s">
        <v>318</v>
      </c>
      <c r="E28" s="25" t="s">
        <v>6</v>
      </c>
      <c r="F28" s="25" t="s">
        <v>319</v>
      </c>
      <c r="G28" s="25">
        <v>7</v>
      </c>
      <c r="H28" s="25"/>
      <c r="I28" s="25" t="s">
        <v>320</v>
      </c>
      <c r="J28" s="25" t="s">
        <v>321</v>
      </c>
      <c r="K28" s="25">
        <v>2015</v>
      </c>
      <c r="L28" s="25" t="s">
        <v>322</v>
      </c>
      <c r="M28" s="25" t="s">
        <v>6</v>
      </c>
      <c r="N28" s="25" t="s">
        <v>323</v>
      </c>
    </row>
    <row r="29" spans="1:14" x14ac:dyDescent="0.35">
      <c r="B29">
        <f t="shared" si="0"/>
        <v>1</v>
      </c>
      <c r="C29" s="26" t="s">
        <v>324</v>
      </c>
      <c r="D29" s="26" t="s">
        <v>325</v>
      </c>
      <c r="E29" s="26" t="s">
        <v>326</v>
      </c>
      <c r="F29" s="26" t="s">
        <v>327</v>
      </c>
      <c r="G29" s="26">
        <v>10</v>
      </c>
      <c r="H29" s="26">
        <v>9781728139647</v>
      </c>
      <c r="I29" s="26" t="s">
        <v>328</v>
      </c>
      <c r="J29" s="26" t="s">
        <v>329</v>
      </c>
      <c r="K29" s="26">
        <v>2019</v>
      </c>
      <c r="L29" s="26" t="s">
        <v>330</v>
      </c>
      <c r="M29" s="26" t="s">
        <v>6</v>
      </c>
      <c r="N29" s="26" t="s">
        <v>162</v>
      </c>
    </row>
    <row r="30" spans="1:14" x14ac:dyDescent="0.35">
      <c r="B30">
        <f t="shared" si="0"/>
        <v>1</v>
      </c>
      <c r="C30" s="25" t="s">
        <v>331</v>
      </c>
      <c r="D30" s="25" t="s">
        <v>332</v>
      </c>
      <c r="E30" s="25" t="s">
        <v>333</v>
      </c>
      <c r="F30" s="25" t="s">
        <v>334</v>
      </c>
      <c r="G30" s="25">
        <v>7</v>
      </c>
      <c r="H30" s="25"/>
      <c r="I30" s="25" t="s">
        <v>335</v>
      </c>
      <c r="J30" s="25" t="s">
        <v>6</v>
      </c>
      <c r="K30" s="25">
        <v>2020</v>
      </c>
      <c r="L30" s="25" t="s">
        <v>336</v>
      </c>
      <c r="M30" s="25" t="s">
        <v>6</v>
      </c>
      <c r="N30" s="25" t="s">
        <v>337</v>
      </c>
    </row>
    <row r="31" spans="1:14" x14ac:dyDescent="0.35">
      <c r="B31">
        <f t="shared" si="0"/>
        <v>1</v>
      </c>
      <c r="C31" s="26" t="s">
        <v>338</v>
      </c>
      <c r="D31" s="26" t="s">
        <v>339</v>
      </c>
      <c r="E31" s="26" t="s">
        <v>340</v>
      </c>
      <c r="F31" s="26" t="s">
        <v>341</v>
      </c>
      <c r="G31" s="26">
        <v>10</v>
      </c>
      <c r="H31" s="26">
        <v>9781728175744</v>
      </c>
      <c r="I31" s="26" t="s">
        <v>342</v>
      </c>
      <c r="J31" s="26" t="s">
        <v>343</v>
      </c>
      <c r="K31" s="26">
        <v>2020</v>
      </c>
      <c r="L31" s="26" t="s">
        <v>344</v>
      </c>
      <c r="M31" s="26" t="s">
        <v>6</v>
      </c>
      <c r="N31" s="26" t="s">
        <v>162</v>
      </c>
    </row>
    <row r="32" spans="1:14" x14ac:dyDescent="0.35">
      <c r="A32" t="s">
        <v>62</v>
      </c>
      <c r="B32">
        <f t="shared" si="0"/>
        <v>2</v>
      </c>
      <c r="C32" s="25" t="s">
        <v>345</v>
      </c>
      <c r="D32" s="25" t="s">
        <v>346</v>
      </c>
      <c r="E32" s="25" t="s">
        <v>347</v>
      </c>
      <c r="F32" s="25" t="s">
        <v>348</v>
      </c>
      <c r="G32" s="25">
        <v>10</v>
      </c>
      <c r="H32" s="25">
        <v>9781467362634</v>
      </c>
      <c r="I32" s="25" t="s">
        <v>349</v>
      </c>
      <c r="J32" s="25" t="s">
        <v>350</v>
      </c>
      <c r="K32" s="25">
        <v>2013</v>
      </c>
      <c r="L32" s="25" t="s">
        <v>351</v>
      </c>
      <c r="M32" s="25" t="s">
        <v>6</v>
      </c>
      <c r="N32" s="25" t="s">
        <v>162</v>
      </c>
    </row>
    <row r="33" spans="1:14" x14ac:dyDescent="0.35">
      <c r="B33">
        <f t="shared" si="0"/>
        <v>1</v>
      </c>
      <c r="C33" s="26" t="s">
        <v>352</v>
      </c>
      <c r="D33" s="26" t="s">
        <v>353</v>
      </c>
      <c r="E33" s="26" t="s">
        <v>354</v>
      </c>
      <c r="F33" s="26" t="s">
        <v>355</v>
      </c>
      <c r="G33" s="26">
        <v>10</v>
      </c>
      <c r="H33" s="26">
        <v>9781467374651</v>
      </c>
      <c r="I33" s="26" t="s">
        <v>356</v>
      </c>
      <c r="J33" s="26" t="s">
        <v>6</v>
      </c>
      <c r="K33" s="26">
        <v>2016</v>
      </c>
      <c r="L33" s="26" t="s">
        <v>357</v>
      </c>
      <c r="M33" s="26" t="s">
        <v>6</v>
      </c>
      <c r="N33" s="26" t="s">
        <v>162</v>
      </c>
    </row>
    <row r="34" spans="1:14" x14ac:dyDescent="0.35">
      <c r="B34">
        <f t="shared" si="0"/>
        <v>1</v>
      </c>
      <c r="C34" s="25" t="s">
        <v>358</v>
      </c>
      <c r="D34" s="25" t="s">
        <v>359</v>
      </c>
      <c r="E34" s="25" t="s">
        <v>360</v>
      </c>
      <c r="F34" s="25" t="s">
        <v>361</v>
      </c>
      <c r="G34" s="25">
        <v>10</v>
      </c>
      <c r="H34" s="25">
        <v>9781315375083</v>
      </c>
      <c r="I34" s="25" t="s">
        <v>362</v>
      </c>
      <c r="J34" s="25" t="s">
        <v>363</v>
      </c>
      <c r="K34" s="25">
        <v>2017</v>
      </c>
      <c r="L34" s="25" t="s">
        <v>364</v>
      </c>
      <c r="M34" s="25" t="s">
        <v>6</v>
      </c>
      <c r="N34" s="25" t="s">
        <v>162</v>
      </c>
    </row>
    <row r="35" spans="1:14" x14ac:dyDescent="0.35">
      <c r="B35">
        <f t="shared" si="0"/>
        <v>1</v>
      </c>
      <c r="C35" s="26" t="s">
        <v>365</v>
      </c>
      <c r="D35" s="26" t="s">
        <v>366</v>
      </c>
      <c r="E35" s="26" t="s">
        <v>367</v>
      </c>
      <c r="F35" s="26" t="s">
        <v>368</v>
      </c>
      <c r="G35" s="26">
        <v>7</v>
      </c>
      <c r="H35" s="26"/>
      <c r="I35" s="26" t="s">
        <v>369</v>
      </c>
      <c r="J35" s="26" t="s">
        <v>6</v>
      </c>
      <c r="K35" s="26">
        <v>2020</v>
      </c>
      <c r="L35" s="26" t="s">
        <v>370</v>
      </c>
      <c r="M35" s="26" t="s">
        <v>6</v>
      </c>
      <c r="N35" s="26" t="s">
        <v>147</v>
      </c>
    </row>
    <row r="36" spans="1:14" x14ac:dyDescent="0.35">
      <c r="B36">
        <f t="shared" si="0"/>
        <v>1</v>
      </c>
      <c r="C36" s="25" t="s">
        <v>371</v>
      </c>
      <c r="D36" s="25" t="s">
        <v>372</v>
      </c>
      <c r="E36" s="25" t="s">
        <v>373</v>
      </c>
      <c r="F36" s="25" t="s">
        <v>374</v>
      </c>
      <c r="G36" s="25">
        <v>10</v>
      </c>
      <c r="H36" s="25">
        <v>9781627480338</v>
      </c>
      <c r="I36" s="25" t="s">
        <v>375</v>
      </c>
      <c r="J36" s="25" t="s">
        <v>376</v>
      </c>
      <c r="K36" s="25">
        <v>2013</v>
      </c>
      <c r="L36" s="25" t="s">
        <v>377</v>
      </c>
      <c r="M36" s="25" t="s">
        <v>6</v>
      </c>
      <c r="N36" s="25" t="s">
        <v>162</v>
      </c>
    </row>
    <row r="37" spans="1:14" x14ac:dyDescent="0.35">
      <c r="A37" t="s">
        <v>62</v>
      </c>
      <c r="B37">
        <f t="shared" si="0"/>
        <v>3</v>
      </c>
      <c r="C37" s="26" t="s">
        <v>378</v>
      </c>
      <c r="D37" s="26" t="s">
        <v>379</v>
      </c>
      <c r="E37" s="26" t="s">
        <v>380</v>
      </c>
      <c r="F37" s="26" t="s">
        <v>381</v>
      </c>
      <c r="G37" s="26">
        <v>10</v>
      </c>
      <c r="H37" s="26">
        <v>9781467362634</v>
      </c>
      <c r="I37" s="26" t="s">
        <v>349</v>
      </c>
      <c r="J37" s="26" t="s">
        <v>382</v>
      </c>
      <c r="K37" s="26">
        <v>2013</v>
      </c>
      <c r="L37" s="26" t="s">
        <v>383</v>
      </c>
      <c r="M37" s="26" t="s">
        <v>6</v>
      </c>
      <c r="N37" s="26" t="s">
        <v>323</v>
      </c>
    </row>
    <row r="38" spans="1:14" x14ac:dyDescent="0.35">
      <c r="A38" t="s">
        <v>62</v>
      </c>
      <c r="B38">
        <f t="shared" si="0"/>
        <v>2</v>
      </c>
      <c r="C38" s="25" t="s">
        <v>384</v>
      </c>
      <c r="D38" s="25" t="s">
        <v>385</v>
      </c>
      <c r="E38" s="25" t="s">
        <v>386</v>
      </c>
      <c r="F38" s="25" t="s">
        <v>387</v>
      </c>
      <c r="G38" s="25">
        <v>10</v>
      </c>
      <c r="H38" s="25"/>
      <c r="I38" s="25" t="s">
        <v>388</v>
      </c>
      <c r="J38" s="25" t="s">
        <v>389</v>
      </c>
      <c r="K38" s="25">
        <v>2014</v>
      </c>
      <c r="L38" s="25" t="s">
        <v>390</v>
      </c>
      <c r="M38" s="25" t="s">
        <v>6</v>
      </c>
      <c r="N38" s="25" t="s">
        <v>217</v>
      </c>
    </row>
    <row r="39" spans="1:14" x14ac:dyDescent="0.35">
      <c r="B39">
        <f t="shared" si="0"/>
        <v>1</v>
      </c>
      <c r="C39" s="26" t="s">
        <v>391</v>
      </c>
      <c r="D39" s="26" t="s">
        <v>392</v>
      </c>
      <c r="E39" s="26" t="s">
        <v>393</v>
      </c>
      <c r="F39" s="26" t="s">
        <v>394</v>
      </c>
      <c r="G39" s="26">
        <v>10</v>
      </c>
      <c r="H39" s="26">
        <v>9781450341196</v>
      </c>
      <c r="I39" s="26" t="s">
        <v>308</v>
      </c>
      <c r="J39" s="26" t="s">
        <v>6</v>
      </c>
      <c r="K39" s="26">
        <v>2016</v>
      </c>
      <c r="L39" s="26" t="s">
        <v>395</v>
      </c>
      <c r="M39" s="26" t="s">
        <v>6</v>
      </c>
      <c r="N39" s="26" t="s">
        <v>162</v>
      </c>
    </row>
    <row r="40" spans="1:14" x14ac:dyDescent="0.35">
      <c r="A40" t="s">
        <v>62</v>
      </c>
      <c r="B40">
        <f t="shared" si="0"/>
        <v>2</v>
      </c>
      <c r="C40" s="25" t="s">
        <v>396</v>
      </c>
      <c r="D40" s="25" t="s">
        <v>397</v>
      </c>
      <c r="E40" s="25" t="s">
        <v>398</v>
      </c>
      <c r="F40" s="25" t="s">
        <v>399</v>
      </c>
      <c r="G40" s="25">
        <v>7</v>
      </c>
      <c r="H40" s="25"/>
      <c r="I40" s="25" t="s">
        <v>261</v>
      </c>
      <c r="J40" s="25" t="s">
        <v>400</v>
      </c>
      <c r="K40" s="25">
        <v>2016</v>
      </c>
      <c r="L40" s="25" t="s">
        <v>401</v>
      </c>
      <c r="M40" s="25" t="s">
        <v>6</v>
      </c>
      <c r="N40" s="25" t="s">
        <v>402</v>
      </c>
    </row>
    <row r="41" spans="1:14" x14ac:dyDescent="0.35">
      <c r="A41" t="s">
        <v>62</v>
      </c>
      <c r="B41">
        <f t="shared" si="0"/>
        <v>2</v>
      </c>
      <c r="C41" s="26" t="s">
        <v>403</v>
      </c>
      <c r="D41" s="26" t="s">
        <v>404</v>
      </c>
      <c r="E41" s="26" t="s">
        <v>405</v>
      </c>
      <c r="F41" s="26" t="s">
        <v>399</v>
      </c>
      <c r="G41" s="26">
        <v>7</v>
      </c>
      <c r="H41" s="26"/>
      <c r="I41" s="26" t="s">
        <v>261</v>
      </c>
      <c r="J41" s="26" t="s">
        <v>406</v>
      </c>
      <c r="K41" s="26">
        <v>2016</v>
      </c>
      <c r="L41" s="26" t="s">
        <v>407</v>
      </c>
      <c r="M41" s="26" t="s">
        <v>6</v>
      </c>
      <c r="N41" s="26" t="s">
        <v>176</v>
      </c>
    </row>
    <row r="42" spans="1:14" x14ac:dyDescent="0.35">
      <c r="B42">
        <f t="shared" si="0"/>
        <v>1</v>
      </c>
      <c r="C42" s="25" t="s">
        <v>408</v>
      </c>
      <c r="D42" s="25" t="s">
        <v>409</v>
      </c>
      <c r="E42" s="25" t="s">
        <v>410</v>
      </c>
      <c r="F42" s="25" t="s">
        <v>399</v>
      </c>
      <c r="G42" s="25">
        <v>7</v>
      </c>
      <c r="H42" s="25"/>
      <c r="I42" s="25" t="s">
        <v>411</v>
      </c>
      <c r="J42" s="25" t="s">
        <v>412</v>
      </c>
      <c r="K42" s="25">
        <v>2018</v>
      </c>
      <c r="L42" s="25" t="s">
        <v>413</v>
      </c>
      <c r="M42" s="25" t="s">
        <v>6</v>
      </c>
      <c r="N42" s="25" t="s">
        <v>283</v>
      </c>
    </row>
    <row r="43" spans="1:14" x14ac:dyDescent="0.35">
      <c r="B43">
        <f t="shared" si="0"/>
        <v>1</v>
      </c>
      <c r="C43" s="26" t="s">
        <v>414</v>
      </c>
      <c r="D43" s="26" t="s">
        <v>415</v>
      </c>
      <c r="E43" s="26" t="s">
        <v>416</v>
      </c>
      <c r="F43" s="26" t="s">
        <v>417</v>
      </c>
      <c r="G43" s="26">
        <v>10</v>
      </c>
      <c r="H43" s="26">
        <v>9781479917907</v>
      </c>
      <c r="I43" s="26" t="s">
        <v>418</v>
      </c>
      <c r="J43" s="26" t="s">
        <v>419</v>
      </c>
      <c r="K43" s="26">
        <v>2015</v>
      </c>
      <c r="L43" s="26" t="s">
        <v>420</v>
      </c>
      <c r="M43" s="26" t="s">
        <v>6</v>
      </c>
      <c r="N43" s="26" t="s">
        <v>162</v>
      </c>
    </row>
    <row r="44" spans="1:14" x14ac:dyDescent="0.35">
      <c r="B44">
        <f t="shared" si="0"/>
        <v>1</v>
      </c>
      <c r="C44" s="25" t="s">
        <v>421</v>
      </c>
      <c r="D44" s="25" t="s">
        <v>422</v>
      </c>
      <c r="E44" s="25" t="s">
        <v>423</v>
      </c>
      <c r="F44" s="25" t="s">
        <v>424</v>
      </c>
      <c r="G44" s="25">
        <v>10</v>
      </c>
      <c r="H44" s="25">
        <v>9780692127605</v>
      </c>
      <c r="I44" s="25" t="s">
        <v>425</v>
      </c>
      <c r="J44" s="25" t="s">
        <v>426</v>
      </c>
      <c r="K44" s="25">
        <v>2018</v>
      </c>
      <c r="L44" s="25" t="s">
        <v>427</v>
      </c>
      <c r="M44" s="25" t="s">
        <v>6</v>
      </c>
      <c r="N44" s="25" t="s">
        <v>323</v>
      </c>
    </row>
    <row r="45" spans="1:14" x14ac:dyDescent="0.35">
      <c r="B45">
        <f t="shared" si="0"/>
        <v>1</v>
      </c>
      <c r="C45" s="26" t="s">
        <v>428</v>
      </c>
      <c r="D45" s="26" t="s">
        <v>429</v>
      </c>
      <c r="E45" s="26" t="s">
        <v>430</v>
      </c>
      <c r="F45" s="26" t="s">
        <v>431</v>
      </c>
      <c r="G45" s="26">
        <v>10</v>
      </c>
      <c r="H45" s="26">
        <v>9781450353007</v>
      </c>
      <c r="I45" s="26" t="s">
        <v>308</v>
      </c>
      <c r="J45" s="26" t="s">
        <v>432</v>
      </c>
      <c r="K45" s="26">
        <v>2017</v>
      </c>
      <c r="L45" s="26" t="s">
        <v>433</v>
      </c>
      <c r="M45" s="26" t="s">
        <v>6</v>
      </c>
      <c r="N45" s="26" t="s">
        <v>217</v>
      </c>
    </row>
    <row r="46" spans="1:14" x14ac:dyDescent="0.35">
      <c r="B46">
        <f t="shared" si="0"/>
        <v>1</v>
      </c>
      <c r="C46" s="25" t="s">
        <v>434</v>
      </c>
      <c r="D46" s="25" t="s">
        <v>435</v>
      </c>
      <c r="E46" s="25" t="s">
        <v>436</v>
      </c>
      <c r="F46" s="25" t="s">
        <v>437</v>
      </c>
      <c r="G46" s="25">
        <v>10</v>
      </c>
      <c r="H46" s="25">
        <v>9781509012916</v>
      </c>
      <c r="I46" s="25" t="s">
        <v>438</v>
      </c>
      <c r="J46" s="25" t="s">
        <v>439</v>
      </c>
      <c r="K46" s="25">
        <v>2016</v>
      </c>
      <c r="L46" s="25" t="s">
        <v>440</v>
      </c>
      <c r="M46" s="25" t="s">
        <v>6</v>
      </c>
      <c r="N46" s="25" t="s">
        <v>402</v>
      </c>
    </row>
    <row r="47" spans="1:14" x14ac:dyDescent="0.35">
      <c r="B47">
        <f t="shared" si="0"/>
        <v>1</v>
      </c>
      <c r="C47" s="26" t="s">
        <v>441</v>
      </c>
      <c r="D47" s="26" t="s">
        <v>442</v>
      </c>
      <c r="E47" s="26" t="s">
        <v>443</v>
      </c>
      <c r="F47" s="26" t="s">
        <v>444</v>
      </c>
      <c r="G47" s="26">
        <v>10</v>
      </c>
      <c r="H47" s="26">
        <v>9781538620724</v>
      </c>
      <c r="I47" s="26" t="s">
        <v>445</v>
      </c>
      <c r="J47" s="26" t="s">
        <v>446</v>
      </c>
      <c r="K47" s="26">
        <v>2017</v>
      </c>
      <c r="L47" s="26" t="s">
        <v>447</v>
      </c>
      <c r="M47" s="26" t="s">
        <v>6</v>
      </c>
      <c r="N47" s="26" t="s">
        <v>217</v>
      </c>
    </row>
    <row r="48" spans="1:14" x14ac:dyDescent="0.35">
      <c r="B48">
        <f t="shared" si="0"/>
        <v>1</v>
      </c>
      <c r="C48" s="25" t="s">
        <v>448</v>
      </c>
      <c r="D48" s="25" t="s">
        <v>449</v>
      </c>
      <c r="E48" s="25" t="s">
        <v>450</v>
      </c>
      <c r="F48" s="25" t="s">
        <v>451</v>
      </c>
      <c r="G48" s="25">
        <v>10</v>
      </c>
      <c r="H48" s="25">
        <v>9781910309551</v>
      </c>
      <c r="I48" s="25" t="s">
        <v>452</v>
      </c>
      <c r="J48" s="25" t="s">
        <v>453</v>
      </c>
      <c r="K48" s="25">
        <v>2014</v>
      </c>
      <c r="L48" s="25" t="s">
        <v>454</v>
      </c>
      <c r="M48" s="25" t="s">
        <v>6</v>
      </c>
      <c r="N48" s="25" t="s">
        <v>147</v>
      </c>
    </row>
    <row r="49" spans="1:14" x14ac:dyDescent="0.35">
      <c r="B49">
        <f t="shared" si="0"/>
        <v>1</v>
      </c>
      <c r="C49" s="26" t="s">
        <v>455</v>
      </c>
      <c r="D49" s="26" t="s">
        <v>456</v>
      </c>
      <c r="E49" s="26" t="s">
        <v>457</v>
      </c>
      <c r="F49" s="26" t="s">
        <v>458</v>
      </c>
      <c r="G49" s="26">
        <v>7</v>
      </c>
      <c r="H49" s="26"/>
      <c r="I49" s="26" t="s">
        <v>459</v>
      </c>
      <c r="J49" s="26" t="s">
        <v>6</v>
      </c>
      <c r="K49" s="26">
        <v>2018</v>
      </c>
      <c r="L49" s="26" t="s">
        <v>460</v>
      </c>
      <c r="M49" s="26" t="s">
        <v>6</v>
      </c>
      <c r="N49" s="26" t="s">
        <v>217</v>
      </c>
    </row>
    <row r="50" spans="1:14" x14ac:dyDescent="0.35">
      <c r="B50">
        <f t="shared" si="0"/>
        <v>1</v>
      </c>
      <c r="C50" s="25" t="s">
        <v>461</v>
      </c>
      <c r="D50" s="25" t="s">
        <v>462</v>
      </c>
      <c r="E50" s="25" t="s">
        <v>463</v>
      </c>
      <c r="F50" s="25" t="s">
        <v>464</v>
      </c>
      <c r="G50" s="25">
        <v>10</v>
      </c>
      <c r="H50" s="25">
        <v>9781479922802</v>
      </c>
      <c r="I50" s="25" t="s">
        <v>465</v>
      </c>
      <c r="J50" s="25" t="s">
        <v>6</v>
      </c>
      <c r="K50" s="25">
        <v>2014</v>
      </c>
      <c r="L50" s="25" t="s">
        <v>466</v>
      </c>
      <c r="M50" s="25" t="s">
        <v>6</v>
      </c>
      <c r="N50" s="25" t="s">
        <v>217</v>
      </c>
    </row>
    <row r="51" spans="1:14" x14ac:dyDescent="0.35">
      <c r="B51">
        <f t="shared" si="0"/>
        <v>1</v>
      </c>
      <c r="C51" s="26" t="s">
        <v>467</v>
      </c>
      <c r="D51" s="26" t="s">
        <v>468</v>
      </c>
      <c r="E51" s="26" t="s">
        <v>469</v>
      </c>
      <c r="F51" s="26" t="s">
        <v>470</v>
      </c>
      <c r="G51" s="26">
        <v>7</v>
      </c>
      <c r="H51" s="26"/>
      <c r="I51" s="26" t="s">
        <v>261</v>
      </c>
      <c r="J51" s="26" t="s">
        <v>471</v>
      </c>
      <c r="K51" s="26">
        <v>2016</v>
      </c>
      <c r="L51" s="26" t="s">
        <v>472</v>
      </c>
      <c r="M51" s="26" t="s">
        <v>6</v>
      </c>
      <c r="N51" s="26" t="s">
        <v>473</v>
      </c>
    </row>
    <row r="52" spans="1:14" x14ac:dyDescent="0.35">
      <c r="B52">
        <f t="shared" si="0"/>
        <v>1</v>
      </c>
      <c r="C52" s="25" t="s">
        <v>474</v>
      </c>
      <c r="D52" s="25" t="s">
        <v>475</v>
      </c>
      <c r="E52" s="25" t="s">
        <v>476</v>
      </c>
      <c r="F52" s="25" t="s">
        <v>477</v>
      </c>
      <c r="G52" s="25">
        <v>7</v>
      </c>
      <c r="H52" s="25"/>
      <c r="I52" s="25" t="s">
        <v>478</v>
      </c>
      <c r="J52" s="25" t="s">
        <v>6</v>
      </c>
      <c r="K52" s="25">
        <v>2019</v>
      </c>
      <c r="L52" s="25" t="s">
        <v>479</v>
      </c>
      <c r="M52" s="25" t="s">
        <v>6</v>
      </c>
      <c r="N52" s="25" t="s">
        <v>480</v>
      </c>
    </row>
    <row r="53" spans="1:14" x14ac:dyDescent="0.35">
      <c r="A53" t="s">
        <v>62</v>
      </c>
      <c r="B53">
        <f t="shared" si="0"/>
        <v>2</v>
      </c>
      <c r="C53" s="26" t="s">
        <v>481</v>
      </c>
      <c r="D53" s="26" t="s">
        <v>482</v>
      </c>
      <c r="E53" s="26" t="s">
        <v>483</v>
      </c>
      <c r="F53" s="26" t="s">
        <v>484</v>
      </c>
      <c r="G53" s="26">
        <v>7</v>
      </c>
      <c r="H53" s="26">
        <v>9783319076379</v>
      </c>
      <c r="I53" s="26" t="s">
        <v>152</v>
      </c>
      <c r="J53" s="26" t="s">
        <v>485</v>
      </c>
      <c r="K53" s="26">
        <v>2014</v>
      </c>
      <c r="L53" s="26" t="s">
        <v>486</v>
      </c>
      <c r="M53" s="26" t="s">
        <v>6</v>
      </c>
      <c r="N53" s="26" t="s">
        <v>217</v>
      </c>
    </row>
    <row r="54" spans="1:14" x14ac:dyDescent="0.35">
      <c r="B54">
        <f t="shared" si="0"/>
        <v>1</v>
      </c>
      <c r="C54" s="25" t="s">
        <v>487</v>
      </c>
      <c r="D54" s="25" t="s">
        <v>488</v>
      </c>
      <c r="E54" s="25" t="s">
        <v>489</v>
      </c>
      <c r="F54" s="25" t="s">
        <v>490</v>
      </c>
      <c r="G54" s="25">
        <v>10</v>
      </c>
      <c r="H54" s="25">
        <v>9781906638474</v>
      </c>
      <c r="I54" s="25" t="s">
        <v>452</v>
      </c>
      <c r="J54" s="25" t="s">
        <v>382</v>
      </c>
      <c r="K54" s="25">
        <v>2009</v>
      </c>
      <c r="L54" s="25" t="s">
        <v>491</v>
      </c>
      <c r="M54" s="25" t="s">
        <v>6</v>
      </c>
      <c r="N54" s="25" t="s">
        <v>217</v>
      </c>
    </row>
    <row r="55" spans="1:14" x14ac:dyDescent="0.35">
      <c r="B55">
        <f t="shared" si="0"/>
        <v>1</v>
      </c>
      <c r="C55" s="26" t="s">
        <v>492</v>
      </c>
      <c r="D55" s="26" t="s">
        <v>493</v>
      </c>
      <c r="E55" s="26" t="s">
        <v>494</v>
      </c>
      <c r="F55" s="26" t="s">
        <v>495</v>
      </c>
      <c r="G55" s="26">
        <v>10</v>
      </c>
      <c r="H55" s="26"/>
      <c r="I55" s="26" t="s">
        <v>496</v>
      </c>
      <c r="J55" s="26" t="s">
        <v>6</v>
      </c>
      <c r="K55" s="26">
        <v>2017</v>
      </c>
      <c r="L55" s="26" t="s">
        <v>497</v>
      </c>
      <c r="M55" s="26" t="s">
        <v>6</v>
      </c>
      <c r="N55" s="26" t="s">
        <v>217</v>
      </c>
    </row>
    <row r="56" spans="1:14" x14ac:dyDescent="0.35">
      <c r="B56">
        <f t="shared" si="0"/>
        <v>1</v>
      </c>
      <c r="C56" s="25" t="s">
        <v>498</v>
      </c>
      <c r="D56" s="25" t="s">
        <v>499</v>
      </c>
      <c r="E56" s="25" t="s">
        <v>500</v>
      </c>
      <c r="F56" s="25" t="s">
        <v>501</v>
      </c>
      <c r="G56" s="25">
        <v>10</v>
      </c>
      <c r="H56" s="25">
        <v>9781450365710</v>
      </c>
      <c r="I56" s="25" t="s">
        <v>308</v>
      </c>
      <c r="J56" s="25" t="s">
        <v>6</v>
      </c>
      <c r="K56" s="25">
        <v>2018</v>
      </c>
      <c r="L56" s="25" t="s">
        <v>502</v>
      </c>
      <c r="M56" s="25" t="s">
        <v>6</v>
      </c>
      <c r="N56" s="25" t="s">
        <v>256</v>
      </c>
    </row>
    <row r="57" spans="1:14" x14ac:dyDescent="0.35">
      <c r="B57">
        <f t="shared" si="0"/>
        <v>1</v>
      </c>
      <c r="C57" s="26" t="s">
        <v>503</v>
      </c>
      <c r="D57" s="26" t="s">
        <v>504</v>
      </c>
      <c r="E57" s="26" t="s">
        <v>505</v>
      </c>
      <c r="F57" s="26" t="s">
        <v>506</v>
      </c>
      <c r="G57" s="26">
        <v>10</v>
      </c>
      <c r="H57" s="26">
        <v>9788086943756</v>
      </c>
      <c r="I57" s="26" t="s">
        <v>507</v>
      </c>
      <c r="J57" s="26" t="s">
        <v>508</v>
      </c>
      <c r="K57" s="26">
        <v>2013</v>
      </c>
      <c r="L57" s="26" t="s">
        <v>509</v>
      </c>
      <c r="M57" s="26" t="s">
        <v>6</v>
      </c>
      <c r="N57" s="26" t="s">
        <v>147</v>
      </c>
    </row>
    <row r="58" spans="1:14" x14ac:dyDescent="0.35">
      <c r="B58">
        <f t="shared" si="0"/>
        <v>1</v>
      </c>
      <c r="C58" s="25" t="s">
        <v>510</v>
      </c>
      <c r="D58" s="25" t="s">
        <v>511</v>
      </c>
      <c r="E58" s="25" t="s">
        <v>512</v>
      </c>
      <c r="F58" s="25" t="s">
        <v>513</v>
      </c>
      <c r="G58" s="25">
        <v>10</v>
      </c>
      <c r="H58" s="25">
        <v>9789898533388</v>
      </c>
      <c r="I58" s="25" t="s">
        <v>514</v>
      </c>
      <c r="J58" s="25" t="s">
        <v>515</v>
      </c>
      <c r="K58" s="25">
        <v>2015</v>
      </c>
      <c r="L58" s="25" t="s">
        <v>516</v>
      </c>
      <c r="M58" s="25" t="s">
        <v>6</v>
      </c>
      <c r="N58" s="25" t="s">
        <v>162</v>
      </c>
    </row>
    <row r="59" spans="1:14" x14ac:dyDescent="0.35">
      <c r="B59">
        <f t="shared" si="0"/>
        <v>1</v>
      </c>
      <c r="C59" s="26" t="s">
        <v>517</v>
      </c>
      <c r="D59" s="26" t="s">
        <v>518</v>
      </c>
      <c r="E59" s="26" t="s">
        <v>519</v>
      </c>
      <c r="F59" s="26" t="s">
        <v>520</v>
      </c>
      <c r="G59" s="26">
        <v>10</v>
      </c>
      <c r="H59" s="26">
        <v>9789898704207</v>
      </c>
      <c r="I59" s="26" t="s">
        <v>521</v>
      </c>
      <c r="J59" s="26" t="s">
        <v>522</v>
      </c>
      <c r="K59" s="26">
        <v>2020</v>
      </c>
      <c r="L59" s="26" t="s">
        <v>523</v>
      </c>
      <c r="M59" s="26" t="s">
        <v>6</v>
      </c>
      <c r="N59" s="26" t="s">
        <v>162</v>
      </c>
    </row>
    <row r="60" spans="1:14" x14ac:dyDescent="0.35">
      <c r="B60">
        <f t="shared" si="0"/>
        <v>1</v>
      </c>
      <c r="C60" s="25" t="s">
        <v>524</v>
      </c>
      <c r="D60" s="25" t="s">
        <v>525</v>
      </c>
      <c r="E60" s="25" t="s">
        <v>526</v>
      </c>
      <c r="F60" s="25" t="s">
        <v>527</v>
      </c>
      <c r="G60" s="25">
        <v>10</v>
      </c>
      <c r="H60" s="25">
        <v>9781728184326</v>
      </c>
      <c r="I60" s="25" t="s">
        <v>388</v>
      </c>
      <c r="J60" s="25" t="s">
        <v>528</v>
      </c>
      <c r="K60" s="25">
        <v>2020</v>
      </c>
      <c r="L60" s="25" t="s">
        <v>529</v>
      </c>
      <c r="M60" s="25" t="s">
        <v>6</v>
      </c>
      <c r="N60" s="25" t="s">
        <v>162</v>
      </c>
    </row>
    <row r="61" spans="1:14" x14ac:dyDescent="0.35">
      <c r="B61">
        <f t="shared" si="0"/>
        <v>1</v>
      </c>
      <c r="C61" s="26" t="s">
        <v>530</v>
      </c>
      <c r="D61" s="26" t="s">
        <v>531</v>
      </c>
      <c r="E61" s="26" t="s">
        <v>532</v>
      </c>
      <c r="F61" s="26" t="s">
        <v>533</v>
      </c>
      <c r="G61" s="26">
        <v>7</v>
      </c>
      <c r="H61" s="26"/>
      <c r="I61" s="26" t="s">
        <v>534</v>
      </c>
      <c r="J61" s="26" t="s">
        <v>535</v>
      </c>
      <c r="K61" s="26">
        <v>2017</v>
      </c>
      <c r="L61" s="26" t="s">
        <v>536</v>
      </c>
      <c r="M61" s="26" t="s">
        <v>6</v>
      </c>
      <c r="N61" s="26" t="s">
        <v>537</v>
      </c>
    </row>
    <row r="62" spans="1:14" x14ac:dyDescent="0.35">
      <c r="B62">
        <f t="shared" si="0"/>
        <v>1</v>
      </c>
      <c r="C62" s="25" t="s">
        <v>538</v>
      </c>
      <c r="D62" s="25" t="s">
        <v>539</v>
      </c>
      <c r="E62" s="25" t="s">
        <v>540</v>
      </c>
      <c r="F62" s="25" t="s">
        <v>541</v>
      </c>
      <c r="G62" s="25">
        <v>7</v>
      </c>
      <c r="H62" s="25"/>
      <c r="I62" s="25" t="s">
        <v>542</v>
      </c>
      <c r="J62" s="25" t="s">
        <v>543</v>
      </c>
      <c r="K62" s="25">
        <v>2018</v>
      </c>
      <c r="L62" s="25" t="s">
        <v>544</v>
      </c>
      <c r="M62" s="25" t="s">
        <v>6</v>
      </c>
      <c r="N62" s="25" t="s">
        <v>480</v>
      </c>
    </row>
    <row r="63" spans="1:14" x14ac:dyDescent="0.35">
      <c r="B63">
        <f t="shared" si="0"/>
        <v>1</v>
      </c>
      <c r="C63" s="26" t="s">
        <v>545</v>
      </c>
      <c r="D63" s="26" t="s">
        <v>546</v>
      </c>
      <c r="E63" s="26" t="s">
        <v>547</v>
      </c>
      <c r="F63" s="26" t="s">
        <v>548</v>
      </c>
      <c r="G63" s="26">
        <v>10</v>
      </c>
      <c r="H63" s="26">
        <v>9781509062300</v>
      </c>
      <c r="I63" s="26" t="s">
        <v>549</v>
      </c>
      <c r="J63" s="26" t="s">
        <v>550</v>
      </c>
      <c r="K63" s="26">
        <v>2017</v>
      </c>
      <c r="L63" s="26" t="s">
        <v>551</v>
      </c>
      <c r="M63" s="26" t="s">
        <v>6</v>
      </c>
      <c r="N63" s="26" t="s">
        <v>147</v>
      </c>
    </row>
    <row r="64" spans="1:14" x14ac:dyDescent="0.35">
      <c r="B64">
        <f t="shared" si="0"/>
        <v>1</v>
      </c>
      <c r="C64" s="25" t="s">
        <v>552</v>
      </c>
      <c r="D64" s="25" t="s">
        <v>553</v>
      </c>
      <c r="E64" s="25" t="s">
        <v>554</v>
      </c>
      <c r="F64" s="25" t="s">
        <v>555</v>
      </c>
      <c r="G64" s="25">
        <v>7</v>
      </c>
      <c r="H64" s="25"/>
      <c r="I64" s="25" t="s">
        <v>556</v>
      </c>
      <c r="J64" s="25" t="s">
        <v>557</v>
      </c>
      <c r="K64" s="25">
        <v>2019</v>
      </c>
      <c r="L64" s="25" t="s">
        <v>558</v>
      </c>
      <c r="M64" s="25" t="s">
        <v>6</v>
      </c>
      <c r="N64" s="25" t="s">
        <v>155</v>
      </c>
    </row>
    <row r="65" spans="1:14" x14ac:dyDescent="0.35">
      <c r="B65">
        <f t="shared" si="0"/>
        <v>1</v>
      </c>
      <c r="C65" s="26" t="s">
        <v>559</v>
      </c>
      <c r="D65" s="26" t="s">
        <v>560</v>
      </c>
      <c r="E65" s="26" t="s">
        <v>561</v>
      </c>
      <c r="F65" s="26" t="s">
        <v>562</v>
      </c>
      <c r="G65" s="26">
        <v>10</v>
      </c>
      <c r="H65" s="26">
        <v>9781479988273</v>
      </c>
      <c r="I65" s="26" t="s">
        <v>563</v>
      </c>
      <c r="J65" s="26" t="s">
        <v>564</v>
      </c>
      <c r="K65" s="26">
        <v>2015</v>
      </c>
      <c r="L65" s="26" t="s">
        <v>565</v>
      </c>
      <c r="M65" s="26" t="s">
        <v>6</v>
      </c>
      <c r="N65" s="26" t="s">
        <v>217</v>
      </c>
    </row>
    <row r="66" spans="1:14" x14ac:dyDescent="0.35">
      <c r="A66" t="s">
        <v>62</v>
      </c>
      <c r="B66">
        <f t="shared" ref="B66:B129" si="1">COUNTIF(C:C,C66)</f>
        <v>2</v>
      </c>
      <c r="C66" s="25" t="s">
        <v>566</v>
      </c>
      <c r="D66" s="25" t="s">
        <v>567</v>
      </c>
      <c r="E66" s="25" t="s">
        <v>568</v>
      </c>
      <c r="F66" s="25" t="s">
        <v>569</v>
      </c>
      <c r="G66" s="25">
        <v>10</v>
      </c>
      <c r="H66" s="25">
        <v>9781450308168</v>
      </c>
      <c r="I66" s="25" t="s">
        <v>570</v>
      </c>
      <c r="J66" s="25" t="s">
        <v>571</v>
      </c>
      <c r="K66" s="25">
        <v>2011</v>
      </c>
      <c r="L66" s="25" t="s">
        <v>572</v>
      </c>
      <c r="M66" s="25" t="s">
        <v>6</v>
      </c>
      <c r="N66" s="25" t="s">
        <v>573</v>
      </c>
    </row>
    <row r="67" spans="1:14" x14ac:dyDescent="0.35">
      <c r="B67">
        <f t="shared" si="1"/>
        <v>1</v>
      </c>
      <c r="C67" s="26" t="s">
        <v>574</v>
      </c>
      <c r="D67" s="26" t="s">
        <v>575</v>
      </c>
      <c r="E67" s="26" t="s">
        <v>576</v>
      </c>
      <c r="F67" s="26" t="s">
        <v>577</v>
      </c>
      <c r="G67" s="26">
        <v>7</v>
      </c>
      <c r="H67" s="26"/>
      <c r="I67" s="26" t="s">
        <v>261</v>
      </c>
      <c r="J67" s="26" t="s">
        <v>578</v>
      </c>
      <c r="K67" s="26">
        <v>2013</v>
      </c>
      <c r="L67" s="26" t="s">
        <v>579</v>
      </c>
      <c r="M67" s="26" t="s">
        <v>6</v>
      </c>
      <c r="N67" s="26" t="s">
        <v>580</v>
      </c>
    </row>
    <row r="68" spans="1:14" x14ac:dyDescent="0.35">
      <c r="B68">
        <f t="shared" si="1"/>
        <v>1</v>
      </c>
      <c r="C68" s="25" t="s">
        <v>581</v>
      </c>
      <c r="D68" s="25" t="s">
        <v>582</v>
      </c>
      <c r="E68" s="25" t="s">
        <v>583</v>
      </c>
      <c r="F68" s="25" t="s">
        <v>584</v>
      </c>
      <c r="G68" s="25">
        <v>7</v>
      </c>
      <c r="H68" s="25">
        <v>9783642393440</v>
      </c>
      <c r="I68" s="25" t="s">
        <v>152</v>
      </c>
      <c r="J68" s="25" t="s">
        <v>585</v>
      </c>
      <c r="K68" s="25">
        <v>2013</v>
      </c>
      <c r="L68" s="25" t="s">
        <v>586</v>
      </c>
      <c r="M68" s="25" t="s">
        <v>6</v>
      </c>
      <c r="N68" s="25" t="s">
        <v>283</v>
      </c>
    </row>
    <row r="69" spans="1:14" x14ac:dyDescent="0.35">
      <c r="B69">
        <f t="shared" si="1"/>
        <v>1</v>
      </c>
      <c r="C69" s="26" t="s">
        <v>587</v>
      </c>
      <c r="D69" s="26" t="s">
        <v>588</v>
      </c>
      <c r="E69" s="26" t="s">
        <v>589</v>
      </c>
      <c r="F69" s="26" t="s">
        <v>590</v>
      </c>
      <c r="G69" s="26">
        <v>7</v>
      </c>
      <c r="H69" s="26">
        <v>9783642304477</v>
      </c>
      <c r="I69" s="26" t="s">
        <v>152</v>
      </c>
      <c r="J69" s="26" t="s">
        <v>591</v>
      </c>
      <c r="K69" s="26">
        <v>2012</v>
      </c>
      <c r="L69" s="26" t="s">
        <v>592</v>
      </c>
      <c r="M69" s="26" t="s">
        <v>6</v>
      </c>
      <c r="N69" s="26" t="s">
        <v>217</v>
      </c>
    </row>
    <row r="70" spans="1:14" x14ac:dyDescent="0.35">
      <c r="B70">
        <f t="shared" si="1"/>
        <v>1</v>
      </c>
      <c r="C70" s="25" t="s">
        <v>593</v>
      </c>
      <c r="D70" s="25" t="s">
        <v>594</v>
      </c>
      <c r="E70" s="25" t="s">
        <v>595</v>
      </c>
      <c r="F70" s="25" t="s">
        <v>596</v>
      </c>
      <c r="G70" s="25">
        <v>7</v>
      </c>
      <c r="H70" s="25"/>
      <c r="I70" s="25" t="s">
        <v>597</v>
      </c>
      <c r="J70" s="25" t="s">
        <v>598</v>
      </c>
      <c r="K70" s="25">
        <v>2010</v>
      </c>
      <c r="L70" s="25" t="s">
        <v>599</v>
      </c>
      <c r="M70" s="25" t="s">
        <v>6</v>
      </c>
      <c r="N70" s="25" t="s">
        <v>600</v>
      </c>
    </row>
    <row r="71" spans="1:14" x14ac:dyDescent="0.35">
      <c r="A71" t="s">
        <v>62</v>
      </c>
      <c r="B71">
        <f t="shared" si="1"/>
        <v>2</v>
      </c>
      <c r="C71" s="26" t="s">
        <v>601</v>
      </c>
      <c r="D71" s="26" t="s">
        <v>602</v>
      </c>
      <c r="E71" s="26" t="s">
        <v>603</v>
      </c>
      <c r="F71" s="26" t="s">
        <v>604</v>
      </c>
      <c r="G71" s="26">
        <v>10</v>
      </c>
      <c r="H71" s="26">
        <v>9780769544199</v>
      </c>
      <c r="I71" s="26" t="s">
        <v>605</v>
      </c>
      <c r="J71" s="26" t="s">
        <v>606</v>
      </c>
      <c r="K71" s="26">
        <v>2011</v>
      </c>
      <c r="L71" s="26" t="s">
        <v>607</v>
      </c>
      <c r="M71" s="26" t="s">
        <v>6</v>
      </c>
      <c r="N71" s="26" t="s">
        <v>480</v>
      </c>
    </row>
    <row r="72" spans="1:14" x14ac:dyDescent="0.35">
      <c r="B72">
        <f t="shared" si="1"/>
        <v>1</v>
      </c>
      <c r="C72" s="25" t="s">
        <v>608</v>
      </c>
      <c r="D72" s="25" t="s">
        <v>609</v>
      </c>
      <c r="E72" s="25" t="s">
        <v>610</v>
      </c>
      <c r="F72" s="25" t="s">
        <v>611</v>
      </c>
      <c r="G72" s="25">
        <v>10</v>
      </c>
      <c r="H72" s="25">
        <v>9781479909650</v>
      </c>
      <c r="I72" s="25" t="s">
        <v>612</v>
      </c>
      <c r="J72" s="25" t="s">
        <v>6</v>
      </c>
      <c r="K72" s="25">
        <v>2013</v>
      </c>
      <c r="L72" s="25" t="s">
        <v>613</v>
      </c>
      <c r="M72" s="25" t="s">
        <v>6</v>
      </c>
      <c r="N72" s="25" t="s">
        <v>337</v>
      </c>
    </row>
    <row r="73" spans="1:14" x14ac:dyDescent="0.35">
      <c r="A73" t="s">
        <v>62</v>
      </c>
      <c r="B73">
        <f t="shared" si="1"/>
        <v>2</v>
      </c>
      <c r="C73" s="26" t="s">
        <v>614</v>
      </c>
      <c r="D73" s="26" t="s">
        <v>615</v>
      </c>
      <c r="E73" s="26" t="s">
        <v>616</v>
      </c>
      <c r="F73" s="26" t="s">
        <v>617</v>
      </c>
      <c r="G73" s="26">
        <v>10</v>
      </c>
      <c r="H73" s="26"/>
      <c r="I73" s="26" t="s">
        <v>618</v>
      </c>
      <c r="J73" s="26" t="s">
        <v>6</v>
      </c>
      <c r="K73" s="26">
        <v>2016</v>
      </c>
      <c r="L73" s="26" t="s">
        <v>619</v>
      </c>
      <c r="M73" s="26" t="s">
        <v>6</v>
      </c>
      <c r="N73" s="26" t="s">
        <v>162</v>
      </c>
    </row>
    <row r="74" spans="1:14" x14ac:dyDescent="0.35">
      <c r="A74" t="s">
        <v>62</v>
      </c>
      <c r="B74">
        <f t="shared" si="1"/>
        <v>2</v>
      </c>
      <c r="C74" s="25" t="s">
        <v>614</v>
      </c>
      <c r="D74" s="25" t="s">
        <v>620</v>
      </c>
      <c r="E74" s="25" t="s">
        <v>616</v>
      </c>
      <c r="F74" s="25" t="s">
        <v>617</v>
      </c>
      <c r="G74" s="25">
        <v>10</v>
      </c>
      <c r="H74" s="25"/>
      <c r="I74" s="25" t="s">
        <v>621</v>
      </c>
      <c r="J74" s="25" t="s">
        <v>622</v>
      </c>
      <c r="K74" s="25">
        <v>2016</v>
      </c>
      <c r="L74" s="25" t="s">
        <v>623</v>
      </c>
      <c r="M74" s="25" t="s">
        <v>6</v>
      </c>
      <c r="N74" s="25" t="s">
        <v>283</v>
      </c>
    </row>
    <row r="75" spans="1:14" x14ac:dyDescent="0.35">
      <c r="B75">
        <f t="shared" si="1"/>
        <v>1</v>
      </c>
      <c r="C75" s="26" t="s">
        <v>624</v>
      </c>
      <c r="D75" s="26" t="s">
        <v>625</v>
      </c>
      <c r="E75" s="26" t="s">
        <v>626</v>
      </c>
      <c r="F75" s="26" t="s">
        <v>627</v>
      </c>
      <c r="G75" s="26">
        <v>7</v>
      </c>
      <c r="H75" s="26">
        <v>9783319986777</v>
      </c>
      <c r="I75" s="26" t="s">
        <v>207</v>
      </c>
      <c r="J75" s="26" t="s">
        <v>628</v>
      </c>
      <c r="K75" s="26">
        <v>2019</v>
      </c>
      <c r="L75" s="26" t="s">
        <v>629</v>
      </c>
      <c r="M75" s="26" t="s">
        <v>6</v>
      </c>
      <c r="N75" s="26" t="s">
        <v>162</v>
      </c>
    </row>
    <row r="76" spans="1:14" x14ac:dyDescent="0.35">
      <c r="A76" t="s">
        <v>62</v>
      </c>
      <c r="B76">
        <f t="shared" si="1"/>
        <v>2</v>
      </c>
      <c r="C76" s="25" t="s">
        <v>630</v>
      </c>
      <c r="D76" s="25" t="s">
        <v>631</v>
      </c>
      <c r="E76" s="25" t="s">
        <v>632</v>
      </c>
      <c r="F76" s="25" t="s">
        <v>633</v>
      </c>
      <c r="G76" s="25">
        <v>7</v>
      </c>
      <c r="H76" s="25"/>
      <c r="I76" s="25" t="s">
        <v>634</v>
      </c>
      <c r="J76" s="25" t="s">
        <v>6</v>
      </c>
      <c r="K76" s="25">
        <v>2017</v>
      </c>
      <c r="L76" s="25" t="s">
        <v>635</v>
      </c>
      <c r="M76" s="25" t="s">
        <v>6</v>
      </c>
      <c r="N76" s="25" t="s">
        <v>636</v>
      </c>
    </row>
    <row r="77" spans="1:14" x14ac:dyDescent="0.35">
      <c r="B77">
        <f t="shared" si="1"/>
        <v>1</v>
      </c>
      <c r="C77" s="26" t="s">
        <v>637</v>
      </c>
      <c r="D77" s="26" t="s">
        <v>638</v>
      </c>
      <c r="E77" s="26" t="s">
        <v>639</v>
      </c>
      <c r="F77" s="26" t="s">
        <v>640</v>
      </c>
      <c r="G77" s="26">
        <v>7</v>
      </c>
      <c r="H77" s="26">
        <v>9783319585086</v>
      </c>
      <c r="I77" s="26" t="s">
        <v>152</v>
      </c>
      <c r="J77" s="26" t="s">
        <v>641</v>
      </c>
      <c r="K77" s="26">
        <v>2017</v>
      </c>
      <c r="L77" s="26" t="s">
        <v>642</v>
      </c>
      <c r="M77" s="26" t="s">
        <v>6</v>
      </c>
      <c r="N77" s="26" t="s">
        <v>162</v>
      </c>
    </row>
    <row r="78" spans="1:14" x14ac:dyDescent="0.35">
      <c r="B78">
        <f t="shared" si="1"/>
        <v>1</v>
      </c>
      <c r="C78" s="25" t="s">
        <v>643</v>
      </c>
      <c r="D78" s="25" t="s">
        <v>644</v>
      </c>
      <c r="E78" s="25" t="s">
        <v>645</v>
      </c>
      <c r="F78" s="25" t="s">
        <v>646</v>
      </c>
      <c r="G78" s="25">
        <v>7</v>
      </c>
      <c r="H78" s="25"/>
      <c r="I78" s="25" t="s">
        <v>647</v>
      </c>
      <c r="J78" s="25" t="s">
        <v>648</v>
      </c>
      <c r="K78" s="25">
        <v>2020</v>
      </c>
      <c r="L78" s="25" t="s">
        <v>649</v>
      </c>
      <c r="M78" s="25" t="s">
        <v>6</v>
      </c>
      <c r="N78" s="25" t="s">
        <v>162</v>
      </c>
    </row>
    <row r="79" spans="1:14" x14ac:dyDescent="0.35">
      <c r="B79">
        <f t="shared" si="1"/>
        <v>1</v>
      </c>
      <c r="C79" s="26" t="s">
        <v>650</v>
      </c>
      <c r="D79" s="26" t="s">
        <v>651</v>
      </c>
      <c r="E79" s="26" t="s">
        <v>652</v>
      </c>
      <c r="F79" s="26" t="s">
        <v>653</v>
      </c>
      <c r="G79" s="26">
        <v>10</v>
      </c>
      <c r="H79" s="26">
        <v>9781450366885</v>
      </c>
      <c r="I79" s="26" t="s">
        <v>288</v>
      </c>
      <c r="J79" s="26" t="s">
        <v>654</v>
      </c>
      <c r="K79" s="26">
        <v>2019</v>
      </c>
      <c r="L79" s="26" t="s">
        <v>655</v>
      </c>
      <c r="M79" s="26" t="s">
        <v>6</v>
      </c>
      <c r="N79" s="26" t="s">
        <v>155</v>
      </c>
    </row>
    <row r="80" spans="1:14" x14ac:dyDescent="0.35">
      <c r="B80">
        <f t="shared" si="1"/>
        <v>1</v>
      </c>
      <c r="C80" s="25" t="s">
        <v>656</v>
      </c>
      <c r="D80" s="25" t="s">
        <v>657</v>
      </c>
      <c r="E80" s="25" t="s">
        <v>658</v>
      </c>
      <c r="F80" s="25" t="s">
        <v>659</v>
      </c>
      <c r="G80" s="25">
        <v>7</v>
      </c>
      <c r="H80" s="25">
        <v>9783030351656</v>
      </c>
      <c r="I80" s="25" t="s">
        <v>152</v>
      </c>
      <c r="J80" s="25" t="s">
        <v>660</v>
      </c>
      <c r="K80" s="25">
        <v>2019</v>
      </c>
      <c r="L80" s="25" t="s">
        <v>661</v>
      </c>
      <c r="M80" s="25" t="s">
        <v>6</v>
      </c>
      <c r="N80" s="25" t="s">
        <v>162</v>
      </c>
    </row>
    <row r="81" spans="1:14" x14ac:dyDescent="0.35">
      <c r="B81">
        <f t="shared" si="1"/>
        <v>1</v>
      </c>
      <c r="C81" s="26" t="s">
        <v>662</v>
      </c>
      <c r="D81" s="26" t="s">
        <v>663</v>
      </c>
      <c r="E81" s="26" t="s">
        <v>664</v>
      </c>
      <c r="F81" s="26" t="s">
        <v>665</v>
      </c>
      <c r="G81" s="26">
        <v>7</v>
      </c>
      <c r="H81" s="26"/>
      <c r="I81" s="26" t="s">
        <v>666</v>
      </c>
      <c r="J81" s="26" t="s">
        <v>667</v>
      </c>
      <c r="K81" s="26">
        <v>2017</v>
      </c>
      <c r="L81" s="26" t="s">
        <v>668</v>
      </c>
      <c r="M81" s="26" t="s">
        <v>6</v>
      </c>
      <c r="N81" s="26" t="s">
        <v>217</v>
      </c>
    </row>
    <row r="82" spans="1:14" x14ac:dyDescent="0.35">
      <c r="B82">
        <f t="shared" si="1"/>
        <v>1</v>
      </c>
      <c r="C82" s="25" t="s">
        <v>669</v>
      </c>
      <c r="D82" s="25" t="s">
        <v>670</v>
      </c>
      <c r="E82" s="25" t="s">
        <v>6</v>
      </c>
      <c r="F82" s="25" t="s">
        <v>671</v>
      </c>
      <c r="G82" s="25">
        <v>7</v>
      </c>
      <c r="H82" s="25"/>
      <c r="I82" s="25" t="s">
        <v>672</v>
      </c>
      <c r="J82" s="25" t="s">
        <v>673</v>
      </c>
      <c r="K82" s="25">
        <v>2014</v>
      </c>
      <c r="L82" s="25" t="s">
        <v>674</v>
      </c>
      <c r="M82" s="25" t="s">
        <v>6</v>
      </c>
      <c r="N82" s="25" t="s">
        <v>675</v>
      </c>
    </row>
    <row r="83" spans="1:14" x14ac:dyDescent="0.35">
      <c r="B83">
        <f t="shared" si="1"/>
        <v>1</v>
      </c>
      <c r="C83" s="26" t="s">
        <v>676</v>
      </c>
      <c r="D83" s="26" t="s">
        <v>677</v>
      </c>
      <c r="E83" s="26" t="s">
        <v>678</v>
      </c>
      <c r="F83" s="26" t="s">
        <v>679</v>
      </c>
      <c r="G83" s="26">
        <v>10</v>
      </c>
      <c r="H83" s="26">
        <v>9781538693469</v>
      </c>
      <c r="I83" s="26" t="s">
        <v>680</v>
      </c>
      <c r="J83" s="26" t="s">
        <v>681</v>
      </c>
      <c r="K83" s="26">
        <v>2019</v>
      </c>
      <c r="L83" s="26" t="s">
        <v>682</v>
      </c>
      <c r="M83" s="26" t="s">
        <v>6</v>
      </c>
      <c r="N83" s="26" t="s">
        <v>162</v>
      </c>
    </row>
    <row r="84" spans="1:14" x14ac:dyDescent="0.35">
      <c r="B84">
        <f t="shared" si="1"/>
        <v>1</v>
      </c>
      <c r="C84" s="25" t="s">
        <v>683</v>
      </c>
      <c r="D84" s="25" t="s">
        <v>684</v>
      </c>
      <c r="E84" s="25" t="s">
        <v>685</v>
      </c>
      <c r="F84" s="25" t="s">
        <v>686</v>
      </c>
      <c r="G84" s="25">
        <v>10</v>
      </c>
      <c r="H84" s="25">
        <v>9781450358903</v>
      </c>
      <c r="I84" s="25" t="s">
        <v>687</v>
      </c>
      <c r="J84" s="25" t="s">
        <v>688</v>
      </c>
      <c r="K84" s="25">
        <v>2019</v>
      </c>
      <c r="L84" s="25" t="s">
        <v>689</v>
      </c>
      <c r="M84" s="25" t="s">
        <v>6</v>
      </c>
      <c r="N84" s="25" t="s">
        <v>155</v>
      </c>
    </row>
    <row r="85" spans="1:14" x14ac:dyDescent="0.35">
      <c r="B85">
        <f t="shared" si="1"/>
        <v>1</v>
      </c>
      <c r="C85" s="26" t="s">
        <v>690</v>
      </c>
      <c r="D85" s="26" t="s">
        <v>691</v>
      </c>
      <c r="E85" s="26" t="s">
        <v>6</v>
      </c>
      <c r="F85" s="26" t="s">
        <v>692</v>
      </c>
      <c r="G85" s="26">
        <v>7</v>
      </c>
      <c r="H85" s="26"/>
      <c r="I85" s="26" t="s">
        <v>693</v>
      </c>
      <c r="J85" s="26" t="s">
        <v>6</v>
      </c>
      <c r="K85" s="26">
        <v>2017</v>
      </c>
      <c r="L85" s="26" t="s">
        <v>694</v>
      </c>
      <c r="M85" s="26" t="s">
        <v>6</v>
      </c>
      <c r="N85" s="26" t="s">
        <v>695</v>
      </c>
    </row>
    <row r="86" spans="1:14" x14ac:dyDescent="0.35">
      <c r="B86">
        <f t="shared" si="1"/>
        <v>1</v>
      </c>
      <c r="C86" s="25" t="s">
        <v>696</v>
      </c>
      <c r="D86" s="25" t="s">
        <v>697</v>
      </c>
      <c r="E86" s="25" t="s">
        <v>698</v>
      </c>
      <c r="F86" s="25" t="s">
        <v>699</v>
      </c>
      <c r="G86" s="25">
        <v>10</v>
      </c>
      <c r="H86" s="25">
        <v>9781509053001</v>
      </c>
      <c r="I86" s="25" t="s">
        <v>700</v>
      </c>
      <c r="J86" s="25" t="s">
        <v>701</v>
      </c>
      <c r="K86" s="25">
        <v>2017</v>
      </c>
      <c r="L86" s="25" t="s">
        <v>702</v>
      </c>
      <c r="M86" s="25" t="s">
        <v>6</v>
      </c>
      <c r="N86" s="25" t="s">
        <v>703</v>
      </c>
    </row>
    <row r="87" spans="1:14" x14ac:dyDescent="0.35">
      <c r="A87" t="s">
        <v>62</v>
      </c>
      <c r="B87">
        <f t="shared" si="1"/>
        <v>2</v>
      </c>
      <c r="C87" s="26" t="s">
        <v>704</v>
      </c>
      <c r="D87" s="26" t="s">
        <v>705</v>
      </c>
      <c r="E87" s="26" t="s">
        <v>706</v>
      </c>
      <c r="F87" s="26" t="s">
        <v>707</v>
      </c>
      <c r="G87" s="26">
        <v>7</v>
      </c>
      <c r="H87" s="26">
        <v>9783319474397</v>
      </c>
      <c r="I87" s="26" t="s">
        <v>152</v>
      </c>
      <c r="J87" s="26" t="s">
        <v>708</v>
      </c>
      <c r="K87" s="26">
        <v>2016</v>
      </c>
      <c r="L87" s="26" t="s">
        <v>709</v>
      </c>
      <c r="M87" s="26" t="s">
        <v>6</v>
      </c>
      <c r="N87" s="26" t="s">
        <v>217</v>
      </c>
    </row>
    <row r="88" spans="1:14" x14ac:dyDescent="0.35">
      <c r="B88">
        <f t="shared" si="1"/>
        <v>2</v>
      </c>
      <c r="C88" s="25" t="s">
        <v>710</v>
      </c>
      <c r="D88" s="25" t="s">
        <v>711</v>
      </c>
      <c r="E88" s="25" t="s">
        <v>712</v>
      </c>
      <c r="F88" s="25" t="s">
        <v>713</v>
      </c>
      <c r="G88" s="25">
        <v>7</v>
      </c>
      <c r="H88" s="25"/>
      <c r="I88" s="25" t="s">
        <v>542</v>
      </c>
      <c r="J88" s="25" t="s">
        <v>6</v>
      </c>
      <c r="K88" s="25">
        <v>2021</v>
      </c>
      <c r="L88" s="25" t="s">
        <v>714</v>
      </c>
      <c r="M88" s="25" t="s">
        <v>6</v>
      </c>
      <c r="N88" s="25" t="s">
        <v>162</v>
      </c>
    </row>
    <row r="89" spans="1:14" x14ac:dyDescent="0.35">
      <c r="B89">
        <f t="shared" si="1"/>
        <v>1</v>
      </c>
      <c r="C89" s="26" t="s">
        <v>715</v>
      </c>
      <c r="D89" s="26" t="s">
        <v>716</v>
      </c>
      <c r="E89" s="26" t="s">
        <v>717</v>
      </c>
      <c r="F89" s="26" t="s">
        <v>718</v>
      </c>
      <c r="G89" s="26">
        <v>10</v>
      </c>
      <c r="H89" s="26">
        <v>9781538679425</v>
      </c>
      <c r="I89" s="26" t="s">
        <v>719</v>
      </c>
      <c r="J89" s="26" t="s">
        <v>720</v>
      </c>
      <c r="K89" s="26">
        <v>2019</v>
      </c>
      <c r="L89" s="26" t="s">
        <v>721</v>
      </c>
      <c r="M89" s="26" t="s">
        <v>6</v>
      </c>
      <c r="N89" s="26" t="s">
        <v>162</v>
      </c>
    </row>
    <row r="90" spans="1:14" x14ac:dyDescent="0.35">
      <c r="A90" t="s">
        <v>62</v>
      </c>
      <c r="B90">
        <f t="shared" si="1"/>
        <v>2</v>
      </c>
      <c r="C90" s="25" t="s">
        <v>722</v>
      </c>
      <c r="D90" s="25" t="s">
        <v>723</v>
      </c>
      <c r="E90" s="25" t="s">
        <v>724</v>
      </c>
      <c r="F90" s="25" t="s">
        <v>725</v>
      </c>
      <c r="G90" s="25">
        <v>10</v>
      </c>
      <c r="H90" s="25">
        <v>9781605584034</v>
      </c>
      <c r="I90" s="25" t="s">
        <v>726</v>
      </c>
      <c r="J90" s="25" t="s">
        <v>727</v>
      </c>
      <c r="K90" s="25">
        <v>2009</v>
      </c>
      <c r="L90" s="25" t="s">
        <v>728</v>
      </c>
      <c r="M90" s="25" t="s">
        <v>6</v>
      </c>
      <c r="N90" s="25" t="s">
        <v>729</v>
      </c>
    </row>
    <row r="91" spans="1:14" x14ac:dyDescent="0.35">
      <c r="B91">
        <f t="shared" si="1"/>
        <v>1</v>
      </c>
      <c r="C91" s="26" t="s">
        <v>730</v>
      </c>
      <c r="D91" s="26" t="s">
        <v>731</v>
      </c>
      <c r="E91" s="26" t="s">
        <v>732</v>
      </c>
      <c r="F91" s="26" t="s">
        <v>733</v>
      </c>
      <c r="G91" s="26">
        <v>10</v>
      </c>
      <c r="H91" s="26">
        <v>9781538617106</v>
      </c>
      <c r="I91" s="26" t="s">
        <v>734</v>
      </c>
      <c r="J91" s="26" t="s">
        <v>735</v>
      </c>
      <c r="K91" s="26">
        <v>2017</v>
      </c>
      <c r="L91" s="26" t="s">
        <v>736</v>
      </c>
      <c r="M91" s="26" t="s">
        <v>6</v>
      </c>
      <c r="N91" s="26" t="s">
        <v>283</v>
      </c>
    </row>
    <row r="92" spans="1:14" x14ac:dyDescent="0.35">
      <c r="B92">
        <f t="shared" si="1"/>
        <v>1</v>
      </c>
      <c r="C92" s="25" t="s">
        <v>737</v>
      </c>
      <c r="D92" s="25" t="s">
        <v>738</v>
      </c>
      <c r="E92" s="25" t="s">
        <v>739</v>
      </c>
      <c r="F92" s="25" t="s">
        <v>740</v>
      </c>
      <c r="G92" s="25">
        <v>7</v>
      </c>
      <c r="H92" s="25"/>
      <c r="I92" s="25" t="s">
        <v>741</v>
      </c>
      <c r="J92" s="25" t="s">
        <v>742</v>
      </c>
      <c r="K92" s="25">
        <v>2017</v>
      </c>
      <c r="L92" s="25" t="s">
        <v>743</v>
      </c>
      <c r="M92" s="25" t="s">
        <v>6</v>
      </c>
      <c r="N92" s="25" t="s">
        <v>744</v>
      </c>
    </row>
    <row r="93" spans="1:14" x14ac:dyDescent="0.35">
      <c r="B93">
        <f t="shared" si="1"/>
        <v>1</v>
      </c>
      <c r="C93" s="26" t="s">
        <v>745</v>
      </c>
      <c r="D93" s="26" t="s">
        <v>746</v>
      </c>
      <c r="E93" s="26" t="s">
        <v>747</v>
      </c>
      <c r="F93" s="26" t="s">
        <v>748</v>
      </c>
      <c r="G93" s="26">
        <v>7</v>
      </c>
      <c r="H93" s="26"/>
      <c r="I93" s="26" t="s">
        <v>749</v>
      </c>
      <c r="J93" s="26" t="s">
        <v>750</v>
      </c>
      <c r="K93" s="26">
        <v>2012</v>
      </c>
      <c r="L93" s="26" t="s">
        <v>751</v>
      </c>
      <c r="M93" s="26" t="s">
        <v>6</v>
      </c>
      <c r="N93" s="26" t="s">
        <v>323</v>
      </c>
    </row>
    <row r="94" spans="1:14" x14ac:dyDescent="0.35">
      <c r="B94">
        <f t="shared" si="1"/>
        <v>1</v>
      </c>
      <c r="C94" s="25" t="s">
        <v>752</v>
      </c>
      <c r="D94" s="25" t="s">
        <v>753</v>
      </c>
      <c r="E94" s="25" t="s">
        <v>754</v>
      </c>
      <c r="F94" s="25" t="s">
        <v>755</v>
      </c>
      <c r="G94" s="25">
        <v>10</v>
      </c>
      <c r="H94" s="25">
        <v>9781450348577</v>
      </c>
      <c r="I94" s="25" t="s">
        <v>308</v>
      </c>
      <c r="J94" s="25" t="s">
        <v>756</v>
      </c>
      <c r="K94" s="25">
        <v>2017</v>
      </c>
      <c r="L94" s="25" t="s">
        <v>757</v>
      </c>
      <c r="M94" s="25" t="s">
        <v>6</v>
      </c>
      <c r="N94" s="25" t="s">
        <v>162</v>
      </c>
    </row>
    <row r="95" spans="1:14" x14ac:dyDescent="0.35">
      <c r="B95">
        <f t="shared" si="1"/>
        <v>1</v>
      </c>
      <c r="C95" s="26" t="s">
        <v>758</v>
      </c>
      <c r="D95" s="26" t="s">
        <v>759</v>
      </c>
      <c r="E95" s="26" t="s">
        <v>760</v>
      </c>
      <c r="F95" s="26" t="s">
        <v>761</v>
      </c>
      <c r="G95" s="26">
        <v>10</v>
      </c>
      <c r="H95" s="26">
        <v>9781728145334</v>
      </c>
      <c r="I95" s="26" t="s">
        <v>762</v>
      </c>
      <c r="J95" s="26" t="s">
        <v>763</v>
      </c>
      <c r="K95" s="26">
        <v>2020</v>
      </c>
      <c r="L95" s="26" t="s">
        <v>764</v>
      </c>
      <c r="M95" s="26" t="s">
        <v>6</v>
      </c>
      <c r="N95" s="26" t="s">
        <v>217</v>
      </c>
    </row>
    <row r="96" spans="1:14" x14ac:dyDescent="0.35">
      <c r="A96" t="s">
        <v>62</v>
      </c>
      <c r="B96">
        <f t="shared" si="1"/>
        <v>2</v>
      </c>
      <c r="C96" s="25" t="s">
        <v>765</v>
      </c>
      <c r="D96" s="25" t="s">
        <v>766</v>
      </c>
      <c r="E96" s="25" t="s">
        <v>767</v>
      </c>
      <c r="F96" s="25" t="s">
        <v>761</v>
      </c>
      <c r="G96" s="25">
        <v>7</v>
      </c>
      <c r="H96" s="25"/>
      <c r="I96" s="25" t="s">
        <v>369</v>
      </c>
      <c r="J96" s="25" t="s">
        <v>768</v>
      </c>
      <c r="K96" s="25">
        <v>2021</v>
      </c>
      <c r="L96" s="25" t="s">
        <v>769</v>
      </c>
      <c r="M96" s="25" t="s">
        <v>6</v>
      </c>
      <c r="N96" s="25" t="s">
        <v>283</v>
      </c>
    </row>
    <row r="97" spans="1:14" x14ac:dyDescent="0.35">
      <c r="B97">
        <f t="shared" si="1"/>
        <v>1</v>
      </c>
      <c r="C97" s="26" t="s">
        <v>770</v>
      </c>
      <c r="D97" s="26" t="s">
        <v>771</v>
      </c>
      <c r="E97" s="26" t="s">
        <v>772</v>
      </c>
      <c r="F97" s="26" t="s">
        <v>773</v>
      </c>
      <c r="G97" s="26">
        <v>10</v>
      </c>
      <c r="H97" s="26">
        <v>9781728168074</v>
      </c>
      <c r="I97" s="26" t="s">
        <v>774</v>
      </c>
      <c r="J97" s="26" t="s">
        <v>775</v>
      </c>
      <c r="K97" s="26">
        <v>2020</v>
      </c>
      <c r="L97" s="26" t="s">
        <v>776</v>
      </c>
      <c r="M97" s="26" t="s">
        <v>6</v>
      </c>
      <c r="N97" s="26" t="s">
        <v>217</v>
      </c>
    </row>
    <row r="98" spans="1:14" x14ac:dyDescent="0.35">
      <c r="B98">
        <f t="shared" si="1"/>
        <v>1</v>
      </c>
      <c r="C98" s="25" t="s">
        <v>777</v>
      </c>
      <c r="D98" s="25" t="s">
        <v>778</v>
      </c>
      <c r="E98" s="25" t="s">
        <v>779</v>
      </c>
      <c r="F98" s="25" t="s">
        <v>780</v>
      </c>
      <c r="G98" s="25">
        <v>7</v>
      </c>
      <c r="H98" s="25">
        <v>9783642407925</v>
      </c>
      <c r="I98" s="25" t="s">
        <v>152</v>
      </c>
      <c r="J98" s="25" t="s">
        <v>781</v>
      </c>
      <c r="K98" s="25">
        <v>2013</v>
      </c>
      <c r="L98" s="25" t="s">
        <v>782</v>
      </c>
      <c r="M98" s="25" t="s">
        <v>6</v>
      </c>
      <c r="N98" s="25" t="s">
        <v>402</v>
      </c>
    </row>
    <row r="99" spans="1:14" x14ac:dyDescent="0.35">
      <c r="B99">
        <f t="shared" si="1"/>
        <v>1</v>
      </c>
      <c r="C99" s="26" t="s">
        <v>783</v>
      </c>
      <c r="D99" s="26" t="s">
        <v>784</v>
      </c>
      <c r="E99" s="26" t="s">
        <v>785</v>
      </c>
      <c r="F99" s="26" t="s">
        <v>786</v>
      </c>
      <c r="G99" s="26">
        <v>10</v>
      </c>
      <c r="H99" s="26">
        <v>9781728118840</v>
      </c>
      <c r="I99" s="26" t="s">
        <v>762</v>
      </c>
      <c r="J99" s="26" t="s">
        <v>6</v>
      </c>
      <c r="K99" s="26">
        <v>2019</v>
      </c>
      <c r="L99" s="26" t="s">
        <v>787</v>
      </c>
      <c r="M99" s="26" t="s">
        <v>6</v>
      </c>
      <c r="N99" s="26" t="s">
        <v>162</v>
      </c>
    </row>
    <row r="100" spans="1:14" x14ac:dyDescent="0.35">
      <c r="B100">
        <f t="shared" si="1"/>
        <v>1</v>
      </c>
      <c r="C100" s="25" t="s">
        <v>788</v>
      </c>
      <c r="D100" s="25" t="s">
        <v>789</v>
      </c>
      <c r="E100" s="25" t="s">
        <v>6</v>
      </c>
      <c r="F100" s="25" t="s">
        <v>790</v>
      </c>
      <c r="G100" s="25">
        <v>7</v>
      </c>
      <c r="H100" s="25"/>
      <c r="I100" s="25" t="s">
        <v>791</v>
      </c>
      <c r="J100" s="25" t="s">
        <v>792</v>
      </c>
      <c r="K100" s="25">
        <v>2016</v>
      </c>
      <c r="L100" s="25" t="s">
        <v>793</v>
      </c>
      <c r="M100" s="25" t="s">
        <v>6</v>
      </c>
      <c r="N100" s="25" t="s">
        <v>217</v>
      </c>
    </row>
    <row r="101" spans="1:14" x14ac:dyDescent="0.35">
      <c r="B101">
        <f t="shared" si="1"/>
        <v>1</v>
      </c>
      <c r="C101" s="26" t="s">
        <v>794</v>
      </c>
      <c r="D101" s="26" t="s">
        <v>795</v>
      </c>
      <c r="E101" s="26" t="s">
        <v>796</v>
      </c>
      <c r="F101" s="26" t="s">
        <v>797</v>
      </c>
      <c r="G101" s="26">
        <v>10</v>
      </c>
      <c r="H101" s="26">
        <v>9789860491029</v>
      </c>
      <c r="I101" s="26" t="s">
        <v>798</v>
      </c>
      <c r="J101" s="26" t="s">
        <v>6</v>
      </c>
      <c r="K101" s="26">
        <v>2016</v>
      </c>
      <c r="L101" s="26" t="s">
        <v>799</v>
      </c>
      <c r="M101" s="26" t="s">
        <v>6</v>
      </c>
      <c r="N101" s="26" t="s">
        <v>480</v>
      </c>
    </row>
    <row r="102" spans="1:14" x14ac:dyDescent="0.35">
      <c r="B102">
        <f t="shared" si="1"/>
        <v>1</v>
      </c>
      <c r="C102" s="25" t="s">
        <v>800</v>
      </c>
      <c r="D102" s="25" t="s">
        <v>801</v>
      </c>
      <c r="E102" s="25" t="s">
        <v>802</v>
      </c>
      <c r="F102" s="25" t="s">
        <v>803</v>
      </c>
      <c r="G102" s="25">
        <v>10</v>
      </c>
      <c r="H102" s="25">
        <v>9781450372176</v>
      </c>
      <c r="I102" s="25" t="s">
        <v>194</v>
      </c>
      <c r="J102" s="25" t="s">
        <v>6</v>
      </c>
      <c r="K102" s="25">
        <v>2019</v>
      </c>
      <c r="L102" s="25" t="s">
        <v>804</v>
      </c>
      <c r="M102" s="25" t="s">
        <v>6</v>
      </c>
      <c r="N102" s="25" t="s">
        <v>217</v>
      </c>
    </row>
    <row r="103" spans="1:14" x14ac:dyDescent="0.35">
      <c r="B103">
        <f t="shared" si="1"/>
        <v>1</v>
      </c>
      <c r="C103" s="26" t="s">
        <v>805</v>
      </c>
      <c r="D103" s="26" t="s">
        <v>806</v>
      </c>
      <c r="E103" s="26" t="s">
        <v>807</v>
      </c>
      <c r="F103" s="26" t="s">
        <v>808</v>
      </c>
      <c r="G103" s="26">
        <v>7</v>
      </c>
      <c r="H103" s="26">
        <v>9783030669058</v>
      </c>
      <c r="I103" s="26" t="s">
        <v>152</v>
      </c>
      <c r="J103" s="26" t="s">
        <v>809</v>
      </c>
      <c r="K103" s="26">
        <v>2021</v>
      </c>
      <c r="L103" s="26" t="s">
        <v>810</v>
      </c>
      <c r="M103" s="26" t="s">
        <v>6</v>
      </c>
      <c r="N103" s="26" t="s">
        <v>162</v>
      </c>
    </row>
    <row r="104" spans="1:14" x14ac:dyDescent="0.35">
      <c r="B104">
        <f t="shared" si="1"/>
        <v>1</v>
      </c>
      <c r="C104" s="25" t="s">
        <v>811</v>
      </c>
      <c r="D104" s="25" t="s">
        <v>812</v>
      </c>
      <c r="E104" s="25" t="s">
        <v>813</v>
      </c>
      <c r="F104" s="25" t="s">
        <v>814</v>
      </c>
      <c r="G104" s="25">
        <v>10</v>
      </c>
      <c r="H104" s="25">
        <v>9781450388078</v>
      </c>
      <c r="I104" s="25" t="s">
        <v>194</v>
      </c>
      <c r="J104" s="25" t="s">
        <v>6</v>
      </c>
      <c r="K104" s="25">
        <v>2020</v>
      </c>
      <c r="L104" s="25" t="s">
        <v>815</v>
      </c>
      <c r="M104" s="25" t="s">
        <v>6</v>
      </c>
      <c r="N104" s="25" t="s">
        <v>162</v>
      </c>
    </row>
    <row r="105" spans="1:14" x14ac:dyDescent="0.35">
      <c r="B105">
        <f t="shared" si="1"/>
        <v>1</v>
      </c>
      <c r="C105" s="26" t="s">
        <v>816</v>
      </c>
      <c r="D105" s="26" t="s">
        <v>817</v>
      </c>
      <c r="E105" s="26" t="s">
        <v>818</v>
      </c>
      <c r="F105" s="26" t="s">
        <v>819</v>
      </c>
      <c r="G105" s="26">
        <v>7</v>
      </c>
      <c r="H105" s="26"/>
      <c r="I105" s="26" t="s">
        <v>820</v>
      </c>
      <c r="J105" s="26" t="s">
        <v>821</v>
      </c>
      <c r="K105" s="26">
        <v>2014</v>
      </c>
      <c r="L105" s="26" t="s">
        <v>822</v>
      </c>
      <c r="M105" s="26" t="s">
        <v>6</v>
      </c>
      <c r="N105" s="26" t="s">
        <v>480</v>
      </c>
    </row>
    <row r="106" spans="1:14" x14ac:dyDescent="0.35">
      <c r="A106" t="s">
        <v>62</v>
      </c>
      <c r="B106">
        <f t="shared" si="1"/>
        <v>2</v>
      </c>
      <c r="C106" s="25" t="s">
        <v>823</v>
      </c>
      <c r="D106" s="25" t="s">
        <v>824</v>
      </c>
      <c r="E106" s="25" t="s">
        <v>825</v>
      </c>
      <c r="F106" s="25" t="s">
        <v>826</v>
      </c>
      <c r="G106" s="25">
        <v>10</v>
      </c>
      <c r="H106" s="25">
        <v>9780769542621</v>
      </c>
      <c r="I106" s="25" t="s">
        <v>827</v>
      </c>
      <c r="J106" s="25" t="s">
        <v>828</v>
      </c>
      <c r="K106" s="25">
        <v>2010</v>
      </c>
      <c r="L106" s="25" t="s">
        <v>829</v>
      </c>
      <c r="M106" s="25" t="s">
        <v>6</v>
      </c>
      <c r="N106" s="25" t="s">
        <v>147</v>
      </c>
    </row>
    <row r="107" spans="1:14" x14ac:dyDescent="0.35">
      <c r="B107">
        <f t="shared" si="1"/>
        <v>1</v>
      </c>
      <c r="C107" s="26" t="s">
        <v>830</v>
      </c>
      <c r="D107" s="26" t="s">
        <v>831</v>
      </c>
      <c r="E107" s="26" t="s">
        <v>832</v>
      </c>
      <c r="F107" s="26" t="s">
        <v>833</v>
      </c>
      <c r="G107" s="26">
        <v>7</v>
      </c>
      <c r="H107" s="26"/>
      <c r="I107" s="26" t="s">
        <v>749</v>
      </c>
      <c r="J107" s="26" t="s">
        <v>834</v>
      </c>
      <c r="K107" s="26">
        <v>2014</v>
      </c>
      <c r="L107" s="26" t="s">
        <v>835</v>
      </c>
      <c r="M107" s="26" t="s">
        <v>6</v>
      </c>
      <c r="N107" s="26" t="s">
        <v>836</v>
      </c>
    </row>
    <row r="108" spans="1:14" x14ac:dyDescent="0.35">
      <c r="B108">
        <f t="shared" si="1"/>
        <v>1</v>
      </c>
      <c r="C108" s="25" t="s">
        <v>837</v>
      </c>
      <c r="D108" s="25" t="s">
        <v>838</v>
      </c>
      <c r="E108" s="25" t="s">
        <v>6</v>
      </c>
      <c r="F108" s="25" t="s">
        <v>839</v>
      </c>
      <c r="G108" s="25">
        <v>7</v>
      </c>
      <c r="H108" s="25"/>
      <c r="I108" s="25" t="s">
        <v>840</v>
      </c>
      <c r="J108" s="25" t="s">
        <v>6</v>
      </c>
      <c r="K108" s="25">
        <v>2021</v>
      </c>
      <c r="L108" s="25" t="s">
        <v>841</v>
      </c>
      <c r="M108" s="25" t="s">
        <v>6</v>
      </c>
      <c r="N108" s="25" t="s">
        <v>217</v>
      </c>
    </row>
    <row r="109" spans="1:14" x14ac:dyDescent="0.35">
      <c r="B109">
        <f t="shared" si="1"/>
        <v>1</v>
      </c>
      <c r="C109" s="26" t="s">
        <v>842</v>
      </c>
      <c r="D109" s="26" t="s">
        <v>843</v>
      </c>
      <c r="E109" s="26" t="s">
        <v>844</v>
      </c>
      <c r="F109" s="26" t="s">
        <v>845</v>
      </c>
      <c r="G109" s="26">
        <v>10</v>
      </c>
      <c r="H109" s="26">
        <v>9781509058129</v>
      </c>
      <c r="I109" s="26" t="s">
        <v>846</v>
      </c>
      <c r="J109" s="26" t="s">
        <v>847</v>
      </c>
      <c r="K109" s="26">
        <v>2017</v>
      </c>
      <c r="L109" s="26" t="s">
        <v>848</v>
      </c>
      <c r="M109" s="26" t="s">
        <v>6</v>
      </c>
      <c r="N109" s="26" t="s">
        <v>217</v>
      </c>
    </row>
    <row r="110" spans="1:14" x14ac:dyDescent="0.35">
      <c r="B110">
        <f t="shared" si="1"/>
        <v>1</v>
      </c>
      <c r="C110" s="25" t="s">
        <v>849</v>
      </c>
      <c r="D110" s="25" t="s">
        <v>850</v>
      </c>
      <c r="E110" s="25" t="s">
        <v>851</v>
      </c>
      <c r="F110" s="25" t="s">
        <v>852</v>
      </c>
      <c r="G110" s="25">
        <v>10</v>
      </c>
      <c r="H110" s="25">
        <v>9781509060580</v>
      </c>
      <c r="I110" s="25" t="s">
        <v>853</v>
      </c>
      <c r="J110" s="25" t="s">
        <v>854</v>
      </c>
      <c r="K110" s="25">
        <v>2017</v>
      </c>
      <c r="L110" s="25" t="s">
        <v>855</v>
      </c>
      <c r="M110" s="25" t="s">
        <v>6</v>
      </c>
      <c r="N110" s="25" t="s">
        <v>217</v>
      </c>
    </row>
    <row r="111" spans="1:14" x14ac:dyDescent="0.35">
      <c r="B111">
        <f t="shared" si="1"/>
        <v>1</v>
      </c>
      <c r="C111" s="26" t="s">
        <v>856</v>
      </c>
      <c r="D111" s="26" t="s">
        <v>857</v>
      </c>
      <c r="E111" s="26" t="s">
        <v>858</v>
      </c>
      <c r="F111" s="26" t="s">
        <v>859</v>
      </c>
      <c r="G111" s="26">
        <v>7</v>
      </c>
      <c r="H111" s="26">
        <v>9783030300326</v>
      </c>
      <c r="I111" s="26" t="s">
        <v>152</v>
      </c>
      <c r="J111" s="26" t="s">
        <v>860</v>
      </c>
      <c r="K111" s="26">
        <v>2019</v>
      </c>
      <c r="L111" s="26" t="s">
        <v>861</v>
      </c>
      <c r="M111" s="26" t="s">
        <v>6</v>
      </c>
      <c r="N111" s="26" t="s">
        <v>162</v>
      </c>
    </row>
    <row r="112" spans="1:14" x14ac:dyDescent="0.35">
      <c r="A112" t="s">
        <v>62</v>
      </c>
      <c r="B112">
        <f t="shared" si="1"/>
        <v>2</v>
      </c>
      <c r="C112" s="25" t="s">
        <v>862</v>
      </c>
      <c r="D112" s="25" t="s">
        <v>863</v>
      </c>
      <c r="E112" s="25" t="s">
        <v>864</v>
      </c>
      <c r="F112" s="25" t="s">
        <v>865</v>
      </c>
      <c r="G112" s="25">
        <v>7</v>
      </c>
      <c r="H112" s="25">
        <v>9783030419127</v>
      </c>
      <c r="I112" s="25" t="s">
        <v>866</v>
      </c>
      <c r="J112" s="25" t="s">
        <v>867</v>
      </c>
      <c r="K112" s="25">
        <v>2020</v>
      </c>
      <c r="L112" s="25" t="s">
        <v>868</v>
      </c>
      <c r="M112" s="25" t="s">
        <v>6</v>
      </c>
      <c r="N112" s="25" t="s">
        <v>217</v>
      </c>
    </row>
    <row r="113" spans="1:14" x14ac:dyDescent="0.35">
      <c r="A113" t="s">
        <v>62</v>
      </c>
      <c r="B113">
        <f t="shared" si="1"/>
        <v>2</v>
      </c>
      <c r="C113" s="26" t="s">
        <v>869</v>
      </c>
      <c r="D113" s="26" t="s">
        <v>870</v>
      </c>
      <c r="E113" s="26" t="s">
        <v>871</v>
      </c>
      <c r="F113" s="26" t="s">
        <v>872</v>
      </c>
      <c r="G113" s="26">
        <v>7</v>
      </c>
      <c r="H113" s="26"/>
      <c r="I113" s="26" t="s">
        <v>144</v>
      </c>
      <c r="J113" s="26" t="s">
        <v>873</v>
      </c>
      <c r="K113" s="26">
        <v>2016</v>
      </c>
      <c r="L113" s="26" t="s">
        <v>874</v>
      </c>
      <c r="M113" s="26" t="s">
        <v>6</v>
      </c>
      <c r="N113" s="26" t="s">
        <v>875</v>
      </c>
    </row>
    <row r="114" spans="1:14" x14ac:dyDescent="0.35">
      <c r="B114">
        <f t="shared" si="1"/>
        <v>1</v>
      </c>
      <c r="C114" s="25" t="s">
        <v>876</v>
      </c>
      <c r="D114" s="25" t="s">
        <v>877</v>
      </c>
      <c r="E114" s="25" t="s">
        <v>6</v>
      </c>
      <c r="F114" s="25" t="s">
        <v>878</v>
      </c>
      <c r="G114" s="25">
        <v>7</v>
      </c>
      <c r="H114" s="25"/>
      <c r="I114" s="25" t="s">
        <v>879</v>
      </c>
      <c r="J114" s="25" t="s">
        <v>880</v>
      </c>
      <c r="K114" s="25">
        <v>2016</v>
      </c>
      <c r="L114" s="25" t="s">
        <v>881</v>
      </c>
      <c r="M114" s="25" t="s">
        <v>6</v>
      </c>
      <c r="N114" s="25" t="s">
        <v>162</v>
      </c>
    </row>
    <row r="115" spans="1:14" x14ac:dyDescent="0.35">
      <c r="B115">
        <f t="shared" si="1"/>
        <v>1</v>
      </c>
      <c r="C115" s="26" t="s">
        <v>882</v>
      </c>
      <c r="D115" s="26" t="s">
        <v>883</v>
      </c>
      <c r="E115" s="26" t="s">
        <v>884</v>
      </c>
      <c r="F115" s="26" t="s">
        <v>885</v>
      </c>
      <c r="G115" s="26">
        <v>7</v>
      </c>
      <c r="H115" s="26"/>
      <c r="I115" s="26" t="s">
        <v>459</v>
      </c>
      <c r="J115" s="26" t="s">
        <v>886</v>
      </c>
      <c r="K115" s="26">
        <v>2013</v>
      </c>
      <c r="L115" s="26" t="s">
        <v>887</v>
      </c>
      <c r="M115" s="26" t="s">
        <v>6</v>
      </c>
      <c r="N115" s="26" t="s">
        <v>283</v>
      </c>
    </row>
    <row r="116" spans="1:14" x14ac:dyDescent="0.35">
      <c r="B116">
        <f t="shared" si="1"/>
        <v>1</v>
      </c>
      <c r="C116" s="25" t="s">
        <v>888</v>
      </c>
      <c r="D116" s="25" t="s">
        <v>889</v>
      </c>
      <c r="E116" s="25" t="s">
        <v>890</v>
      </c>
      <c r="F116" s="25" t="s">
        <v>891</v>
      </c>
      <c r="G116" s="25">
        <v>7</v>
      </c>
      <c r="H116" s="25">
        <v>9783319667140</v>
      </c>
      <c r="I116" s="25" t="s">
        <v>152</v>
      </c>
      <c r="J116" s="25" t="s">
        <v>892</v>
      </c>
      <c r="K116" s="25">
        <v>2017</v>
      </c>
      <c r="L116" s="25" t="s">
        <v>893</v>
      </c>
      <c r="M116" s="25" t="s">
        <v>6</v>
      </c>
      <c r="N116" s="25" t="s">
        <v>217</v>
      </c>
    </row>
    <row r="117" spans="1:14" x14ac:dyDescent="0.35">
      <c r="B117">
        <f t="shared" si="1"/>
        <v>1</v>
      </c>
      <c r="C117" s="26" t="s">
        <v>894</v>
      </c>
      <c r="D117" s="26" t="s">
        <v>895</v>
      </c>
      <c r="E117" s="26" t="s">
        <v>896</v>
      </c>
      <c r="F117" s="26" t="s">
        <v>891</v>
      </c>
      <c r="G117" s="26">
        <v>10</v>
      </c>
      <c r="H117" s="26">
        <v>9789897583308</v>
      </c>
      <c r="I117" s="26" t="s">
        <v>897</v>
      </c>
      <c r="J117" s="26" t="s">
        <v>898</v>
      </c>
      <c r="K117" s="26">
        <v>2018</v>
      </c>
      <c r="L117" s="26" t="s">
        <v>899</v>
      </c>
      <c r="M117" s="26" t="s">
        <v>6</v>
      </c>
      <c r="N117" s="26" t="s">
        <v>162</v>
      </c>
    </row>
    <row r="118" spans="1:14" x14ac:dyDescent="0.35">
      <c r="B118">
        <f t="shared" si="1"/>
        <v>1</v>
      </c>
      <c r="C118" s="25" t="s">
        <v>900</v>
      </c>
      <c r="D118" s="25" t="s">
        <v>901</v>
      </c>
      <c r="E118" s="25" t="s">
        <v>902</v>
      </c>
      <c r="F118" s="25" t="s">
        <v>903</v>
      </c>
      <c r="G118" s="25">
        <v>7</v>
      </c>
      <c r="H118" s="25"/>
      <c r="I118" s="25" t="s">
        <v>261</v>
      </c>
      <c r="J118" s="25" t="s">
        <v>6</v>
      </c>
      <c r="K118" s="25">
        <v>2019</v>
      </c>
      <c r="L118" s="25" t="s">
        <v>904</v>
      </c>
      <c r="M118" s="25" t="s">
        <v>6</v>
      </c>
      <c r="N118" s="25" t="s">
        <v>162</v>
      </c>
    </row>
    <row r="119" spans="1:14" x14ac:dyDescent="0.35">
      <c r="B119">
        <f t="shared" si="1"/>
        <v>1</v>
      </c>
      <c r="C119" s="26" t="s">
        <v>905</v>
      </c>
      <c r="D119" s="26" t="s">
        <v>906</v>
      </c>
      <c r="E119" s="26" t="s">
        <v>907</v>
      </c>
      <c r="F119" s="26" t="s">
        <v>908</v>
      </c>
      <c r="G119" s="26">
        <v>10</v>
      </c>
      <c r="H119" s="26">
        <v>9780954901684</v>
      </c>
      <c r="I119" s="26" t="s">
        <v>909</v>
      </c>
      <c r="J119" s="26" t="s">
        <v>910</v>
      </c>
      <c r="K119" s="26">
        <v>2010</v>
      </c>
      <c r="L119" s="26" t="s">
        <v>911</v>
      </c>
      <c r="M119" s="26" t="s">
        <v>6</v>
      </c>
      <c r="N119" s="26" t="s">
        <v>162</v>
      </c>
    </row>
    <row r="120" spans="1:14" x14ac:dyDescent="0.35">
      <c r="B120">
        <f t="shared" si="1"/>
        <v>1</v>
      </c>
      <c r="C120" s="25" t="s">
        <v>912</v>
      </c>
      <c r="D120" s="25" t="s">
        <v>913</v>
      </c>
      <c r="E120" s="25" t="s">
        <v>914</v>
      </c>
      <c r="F120" s="25" t="s">
        <v>915</v>
      </c>
      <c r="G120" s="25">
        <v>10</v>
      </c>
      <c r="H120" s="25">
        <v>9781450314107</v>
      </c>
      <c r="I120" s="25" t="s">
        <v>308</v>
      </c>
      <c r="J120" s="25" t="s">
        <v>6</v>
      </c>
      <c r="K120" s="25">
        <v>2012</v>
      </c>
      <c r="L120" s="25" t="s">
        <v>916</v>
      </c>
      <c r="M120" s="25" t="s">
        <v>6</v>
      </c>
      <c r="N120" s="25" t="s">
        <v>917</v>
      </c>
    </row>
    <row r="121" spans="1:14" x14ac:dyDescent="0.35">
      <c r="B121">
        <f t="shared" si="1"/>
        <v>1</v>
      </c>
      <c r="C121" s="26" t="s">
        <v>918</v>
      </c>
      <c r="D121" s="26" t="s">
        <v>919</v>
      </c>
      <c r="E121" s="26" t="s">
        <v>920</v>
      </c>
      <c r="F121" s="26" t="s">
        <v>921</v>
      </c>
      <c r="G121" s="26">
        <v>7</v>
      </c>
      <c r="H121" s="26"/>
      <c r="I121" s="26" t="s">
        <v>922</v>
      </c>
      <c r="J121" s="26" t="s">
        <v>923</v>
      </c>
      <c r="K121" s="26">
        <v>2021</v>
      </c>
      <c r="L121" s="26" t="s">
        <v>924</v>
      </c>
      <c r="M121" s="26" t="s">
        <v>6</v>
      </c>
      <c r="N121" s="26" t="s">
        <v>162</v>
      </c>
    </row>
    <row r="122" spans="1:14" x14ac:dyDescent="0.35">
      <c r="B122">
        <f t="shared" si="1"/>
        <v>1</v>
      </c>
      <c r="C122" s="25" t="s">
        <v>925</v>
      </c>
      <c r="D122" s="25" t="s">
        <v>926</v>
      </c>
      <c r="E122" s="25" t="s">
        <v>927</v>
      </c>
      <c r="F122" s="25" t="s">
        <v>928</v>
      </c>
      <c r="G122" s="25">
        <v>7</v>
      </c>
      <c r="H122" s="25"/>
      <c r="I122" s="25" t="s">
        <v>929</v>
      </c>
      <c r="J122" s="25" t="s">
        <v>930</v>
      </c>
      <c r="K122" s="25">
        <v>2017</v>
      </c>
      <c r="L122" s="25" t="s">
        <v>931</v>
      </c>
      <c r="M122" s="25" t="s">
        <v>6</v>
      </c>
      <c r="N122" s="25" t="s">
        <v>480</v>
      </c>
    </row>
    <row r="123" spans="1:14" x14ac:dyDescent="0.35">
      <c r="B123">
        <f t="shared" si="1"/>
        <v>1</v>
      </c>
      <c r="C123" s="26" t="s">
        <v>932</v>
      </c>
      <c r="D123" s="26" t="s">
        <v>933</v>
      </c>
      <c r="E123" s="26" t="s">
        <v>934</v>
      </c>
      <c r="F123" s="26" t="s">
        <v>935</v>
      </c>
      <c r="G123" s="26">
        <v>10</v>
      </c>
      <c r="H123" s="26">
        <v>9781479981021</v>
      </c>
      <c r="I123" s="26" t="s">
        <v>936</v>
      </c>
      <c r="J123" s="26" t="s">
        <v>6</v>
      </c>
      <c r="K123" s="26">
        <v>2015</v>
      </c>
      <c r="L123" s="26" t="s">
        <v>937</v>
      </c>
      <c r="M123" s="26" t="s">
        <v>6</v>
      </c>
      <c r="N123" s="26" t="s">
        <v>480</v>
      </c>
    </row>
    <row r="124" spans="1:14" x14ac:dyDescent="0.35">
      <c r="B124">
        <f t="shared" si="1"/>
        <v>1</v>
      </c>
      <c r="C124" s="25" t="s">
        <v>938</v>
      </c>
      <c r="D124" s="25" t="s">
        <v>939</v>
      </c>
      <c r="E124" s="25" t="s">
        <v>6</v>
      </c>
      <c r="F124" s="25" t="s">
        <v>940</v>
      </c>
      <c r="G124" s="25">
        <v>7</v>
      </c>
      <c r="H124" s="25"/>
      <c r="I124" s="25" t="s">
        <v>941</v>
      </c>
      <c r="J124" s="25" t="s">
        <v>942</v>
      </c>
      <c r="K124" s="25">
        <v>2015</v>
      </c>
      <c r="L124" s="25" t="s">
        <v>943</v>
      </c>
      <c r="M124" s="25" t="s">
        <v>6</v>
      </c>
      <c r="N124" s="25" t="s">
        <v>703</v>
      </c>
    </row>
    <row r="125" spans="1:14" x14ac:dyDescent="0.35">
      <c r="B125">
        <f t="shared" si="1"/>
        <v>1</v>
      </c>
      <c r="C125" s="26" t="s">
        <v>944</v>
      </c>
      <c r="D125" s="26" t="s">
        <v>945</v>
      </c>
      <c r="E125" s="26" t="s">
        <v>946</v>
      </c>
      <c r="F125" s="26" t="s">
        <v>947</v>
      </c>
      <c r="G125" s="26">
        <v>10</v>
      </c>
      <c r="H125" s="26">
        <v>9781479914579</v>
      </c>
      <c r="I125" s="26" t="s">
        <v>948</v>
      </c>
      <c r="J125" s="26" t="s">
        <v>6</v>
      </c>
      <c r="K125" s="26">
        <v>2013</v>
      </c>
      <c r="L125" s="26" t="s">
        <v>949</v>
      </c>
      <c r="M125" s="26" t="s">
        <v>6</v>
      </c>
      <c r="N125" s="26" t="s">
        <v>323</v>
      </c>
    </row>
    <row r="126" spans="1:14" x14ac:dyDescent="0.35">
      <c r="B126">
        <f t="shared" si="1"/>
        <v>1</v>
      </c>
      <c r="C126" s="25" t="s">
        <v>950</v>
      </c>
      <c r="D126" s="25" t="s">
        <v>951</v>
      </c>
      <c r="E126" s="25" t="s">
        <v>952</v>
      </c>
      <c r="F126" s="25" t="s">
        <v>953</v>
      </c>
      <c r="G126" s="25">
        <v>10</v>
      </c>
      <c r="H126" s="25">
        <v>9781467357395</v>
      </c>
      <c r="I126" s="25" t="s">
        <v>954</v>
      </c>
      <c r="J126" s="25" t="s">
        <v>955</v>
      </c>
      <c r="K126" s="25">
        <v>2013</v>
      </c>
      <c r="L126" s="25" t="s">
        <v>956</v>
      </c>
      <c r="M126" s="25" t="s">
        <v>6</v>
      </c>
      <c r="N126" s="25" t="s">
        <v>695</v>
      </c>
    </row>
    <row r="127" spans="1:14" x14ac:dyDescent="0.35">
      <c r="B127">
        <f t="shared" si="1"/>
        <v>1</v>
      </c>
      <c r="C127" s="26" t="s">
        <v>957</v>
      </c>
      <c r="D127" s="26" t="s">
        <v>958</v>
      </c>
      <c r="E127" s="26" t="s">
        <v>959</v>
      </c>
      <c r="F127" s="26" t="s">
        <v>960</v>
      </c>
      <c r="G127" s="26">
        <v>10</v>
      </c>
      <c r="H127" s="26">
        <v>9781538680940</v>
      </c>
      <c r="I127" s="26" t="s">
        <v>961</v>
      </c>
      <c r="J127" s="26" t="s">
        <v>962</v>
      </c>
      <c r="K127" s="26">
        <v>2018</v>
      </c>
      <c r="L127" s="26" t="s">
        <v>963</v>
      </c>
      <c r="M127" s="26" t="s">
        <v>6</v>
      </c>
      <c r="N127" s="26" t="s">
        <v>480</v>
      </c>
    </row>
    <row r="128" spans="1:14" x14ac:dyDescent="0.35">
      <c r="B128">
        <f t="shared" si="1"/>
        <v>1</v>
      </c>
      <c r="C128" s="25" t="s">
        <v>964</v>
      </c>
      <c r="D128" s="25" t="s">
        <v>965</v>
      </c>
      <c r="E128" s="25" t="s">
        <v>966</v>
      </c>
      <c r="F128" s="25" t="s">
        <v>967</v>
      </c>
      <c r="G128" s="25">
        <v>10</v>
      </c>
      <c r="H128" s="25">
        <v>9781509022212</v>
      </c>
      <c r="I128" s="25" t="s">
        <v>968</v>
      </c>
      <c r="J128" s="25" t="s">
        <v>969</v>
      </c>
      <c r="K128" s="25">
        <v>2016</v>
      </c>
      <c r="L128" s="25" t="s">
        <v>970</v>
      </c>
      <c r="M128" s="25" t="s">
        <v>6</v>
      </c>
      <c r="N128" s="25" t="s">
        <v>147</v>
      </c>
    </row>
    <row r="129" spans="1:14" x14ac:dyDescent="0.35">
      <c r="A129" t="s">
        <v>62</v>
      </c>
      <c r="B129">
        <f t="shared" si="1"/>
        <v>3</v>
      </c>
      <c r="C129" s="26" t="s">
        <v>971</v>
      </c>
      <c r="D129" s="26" t="s">
        <v>972</v>
      </c>
      <c r="E129" s="26" t="s">
        <v>973</v>
      </c>
      <c r="F129" s="26" t="s">
        <v>974</v>
      </c>
      <c r="G129" s="26">
        <v>10</v>
      </c>
      <c r="H129" s="26">
        <v>9781450361057</v>
      </c>
      <c r="I129" s="26" t="s">
        <v>194</v>
      </c>
      <c r="J129" s="26" t="s">
        <v>975</v>
      </c>
      <c r="K129" s="26">
        <v>2019</v>
      </c>
      <c r="L129" s="26" t="s">
        <v>976</v>
      </c>
      <c r="M129" s="26" t="s">
        <v>6</v>
      </c>
      <c r="N129" s="26" t="s">
        <v>147</v>
      </c>
    </row>
    <row r="130" spans="1:14" x14ac:dyDescent="0.35">
      <c r="B130">
        <f t="shared" ref="B130:B193" si="2">COUNTIF(C:C,C130)</f>
        <v>1</v>
      </c>
      <c r="C130" s="25" t="s">
        <v>977</v>
      </c>
      <c r="D130" s="25" t="s">
        <v>978</v>
      </c>
      <c r="E130" s="25" t="s">
        <v>979</v>
      </c>
      <c r="F130" s="25" t="s">
        <v>980</v>
      </c>
      <c r="G130" s="25">
        <v>7</v>
      </c>
      <c r="H130" s="25"/>
      <c r="I130" s="25" t="s">
        <v>981</v>
      </c>
      <c r="J130" s="25" t="s">
        <v>982</v>
      </c>
      <c r="K130" s="25">
        <v>2016</v>
      </c>
      <c r="L130" s="25" t="s">
        <v>983</v>
      </c>
      <c r="M130" s="25" t="s">
        <v>6</v>
      </c>
      <c r="N130" s="25" t="s">
        <v>984</v>
      </c>
    </row>
    <row r="131" spans="1:14" x14ac:dyDescent="0.35">
      <c r="B131">
        <f t="shared" si="2"/>
        <v>1</v>
      </c>
      <c r="C131" s="26" t="s">
        <v>985</v>
      </c>
      <c r="D131" s="26" t="s">
        <v>986</v>
      </c>
      <c r="E131" s="26" t="s">
        <v>987</v>
      </c>
      <c r="F131" s="26" t="s">
        <v>988</v>
      </c>
      <c r="G131" s="26">
        <v>10</v>
      </c>
      <c r="H131" s="26">
        <v>9781605588643</v>
      </c>
      <c r="I131" s="26" t="s">
        <v>308</v>
      </c>
      <c r="J131" s="26" t="s">
        <v>989</v>
      </c>
      <c r="K131" s="26">
        <v>2009</v>
      </c>
      <c r="L131" s="26" t="s">
        <v>990</v>
      </c>
      <c r="M131" s="26" t="s">
        <v>6</v>
      </c>
      <c r="N131" s="26" t="s">
        <v>162</v>
      </c>
    </row>
    <row r="132" spans="1:14" x14ac:dyDescent="0.35">
      <c r="B132">
        <f t="shared" si="2"/>
        <v>1</v>
      </c>
      <c r="C132" s="25" t="s">
        <v>991</v>
      </c>
      <c r="D132" s="25" t="s">
        <v>992</v>
      </c>
      <c r="E132" s="25" t="s">
        <v>993</v>
      </c>
      <c r="F132" s="25" t="s">
        <v>994</v>
      </c>
      <c r="G132" s="25">
        <v>10</v>
      </c>
      <c r="H132" s="25">
        <v>9781479963904</v>
      </c>
      <c r="I132" s="25" t="s">
        <v>995</v>
      </c>
      <c r="J132" s="25" t="s">
        <v>996</v>
      </c>
      <c r="K132" s="25">
        <v>2015</v>
      </c>
      <c r="L132" s="25" t="s">
        <v>997</v>
      </c>
      <c r="M132" s="25" t="s">
        <v>6</v>
      </c>
      <c r="N132" s="25" t="s">
        <v>147</v>
      </c>
    </row>
    <row r="133" spans="1:14" x14ac:dyDescent="0.35">
      <c r="A133" t="s">
        <v>62</v>
      </c>
      <c r="B133">
        <f t="shared" si="2"/>
        <v>2</v>
      </c>
      <c r="C133" s="26" t="s">
        <v>998</v>
      </c>
      <c r="D133" s="26" t="s">
        <v>999</v>
      </c>
      <c r="E133" s="26" t="s">
        <v>1000</v>
      </c>
      <c r="F133" s="26" t="s">
        <v>1001</v>
      </c>
      <c r="G133" s="26">
        <v>10</v>
      </c>
      <c r="H133" s="26">
        <v>9781509002528</v>
      </c>
      <c r="I133" s="26" t="s">
        <v>1002</v>
      </c>
      <c r="J133" s="26" t="s">
        <v>1003</v>
      </c>
      <c r="K133" s="26">
        <v>2016</v>
      </c>
      <c r="L133" s="26" t="s">
        <v>1004</v>
      </c>
      <c r="M133" s="26" t="s">
        <v>6</v>
      </c>
      <c r="N133" s="26" t="s">
        <v>573</v>
      </c>
    </row>
    <row r="134" spans="1:14" x14ac:dyDescent="0.35">
      <c r="A134" t="s">
        <v>62</v>
      </c>
      <c r="B134">
        <f t="shared" si="2"/>
        <v>2</v>
      </c>
      <c r="C134" s="25" t="s">
        <v>1005</v>
      </c>
      <c r="D134" s="25" t="s">
        <v>1006</v>
      </c>
      <c r="E134" s="25" t="s">
        <v>1007</v>
      </c>
      <c r="F134" s="25" t="s">
        <v>1008</v>
      </c>
      <c r="G134" s="25">
        <v>7</v>
      </c>
      <c r="H134" s="25"/>
      <c r="I134" s="25" t="s">
        <v>261</v>
      </c>
      <c r="J134" s="25" t="s">
        <v>1009</v>
      </c>
      <c r="K134" s="25">
        <v>2018</v>
      </c>
      <c r="L134" s="25" t="s">
        <v>1010</v>
      </c>
      <c r="M134" s="25" t="s">
        <v>6</v>
      </c>
      <c r="N134" s="25" t="s">
        <v>323</v>
      </c>
    </row>
    <row r="135" spans="1:14" x14ac:dyDescent="0.35">
      <c r="B135">
        <f t="shared" si="2"/>
        <v>1</v>
      </c>
      <c r="C135" s="26" t="s">
        <v>1011</v>
      </c>
      <c r="D135" s="26" t="s">
        <v>1012</v>
      </c>
      <c r="E135" s="26" t="s">
        <v>1013</v>
      </c>
      <c r="F135" s="26" t="s">
        <v>1014</v>
      </c>
      <c r="G135" s="26">
        <v>10</v>
      </c>
      <c r="H135" s="26">
        <v>9781450388504</v>
      </c>
      <c r="I135" s="26" t="s">
        <v>194</v>
      </c>
      <c r="J135" s="26" t="s">
        <v>1015</v>
      </c>
      <c r="K135" s="26">
        <v>2020</v>
      </c>
      <c r="L135" s="26" t="s">
        <v>1016</v>
      </c>
      <c r="M135" s="26" t="s">
        <v>6</v>
      </c>
      <c r="N135" s="26" t="s">
        <v>217</v>
      </c>
    </row>
    <row r="136" spans="1:14" x14ac:dyDescent="0.35">
      <c r="A136" t="s">
        <v>62</v>
      </c>
      <c r="B136">
        <f t="shared" si="2"/>
        <v>2</v>
      </c>
      <c r="C136" s="25" t="s">
        <v>1017</v>
      </c>
      <c r="D136" s="25" t="s">
        <v>1018</v>
      </c>
      <c r="E136" s="25" t="s">
        <v>1019</v>
      </c>
      <c r="F136" s="25" t="s">
        <v>1020</v>
      </c>
      <c r="G136" s="25">
        <v>10</v>
      </c>
      <c r="H136" s="25">
        <v>9781450353267</v>
      </c>
      <c r="I136" s="25" t="s">
        <v>308</v>
      </c>
      <c r="J136" s="25" t="s">
        <v>1021</v>
      </c>
      <c r="K136" s="25">
        <v>2017</v>
      </c>
      <c r="L136" s="25" t="s">
        <v>1022</v>
      </c>
      <c r="M136" s="25" t="s">
        <v>6</v>
      </c>
      <c r="N136" s="25" t="s">
        <v>147</v>
      </c>
    </row>
    <row r="137" spans="1:14" x14ac:dyDescent="0.35">
      <c r="B137">
        <f t="shared" si="2"/>
        <v>1</v>
      </c>
      <c r="C137" s="26" t="s">
        <v>1023</v>
      </c>
      <c r="D137" s="26" t="s">
        <v>1024</v>
      </c>
      <c r="E137" s="26" t="s">
        <v>1025</v>
      </c>
      <c r="F137" s="26" t="s">
        <v>1026</v>
      </c>
      <c r="G137" s="26">
        <v>7</v>
      </c>
      <c r="H137" s="26">
        <v>9783319770277</v>
      </c>
      <c r="I137" s="26" t="s">
        <v>207</v>
      </c>
      <c r="J137" s="26" t="s">
        <v>1027</v>
      </c>
      <c r="K137" s="26">
        <v>2018</v>
      </c>
      <c r="L137" s="26" t="s">
        <v>1028</v>
      </c>
      <c r="M137" s="26" t="s">
        <v>6</v>
      </c>
      <c r="N137" s="26" t="s">
        <v>217</v>
      </c>
    </row>
    <row r="138" spans="1:14" x14ac:dyDescent="0.35">
      <c r="B138">
        <f t="shared" si="2"/>
        <v>1</v>
      </c>
      <c r="C138" s="25" t="s">
        <v>1029</v>
      </c>
      <c r="D138" s="25" t="s">
        <v>1030</v>
      </c>
      <c r="E138" s="25" t="s">
        <v>1031</v>
      </c>
      <c r="F138" s="25" t="s">
        <v>1020</v>
      </c>
      <c r="G138" s="25">
        <v>7</v>
      </c>
      <c r="H138" s="25"/>
      <c r="I138" s="25" t="s">
        <v>1032</v>
      </c>
      <c r="J138" s="25" t="s">
        <v>1033</v>
      </c>
      <c r="K138" s="25">
        <v>2021</v>
      </c>
      <c r="L138" s="25" t="s">
        <v>1034</v>
      </c>
      <c r="M138" s="25" t="s">
        <v>6</v>
      </c>
      <c r="N138" s="25" t="s">
        <v>162</v>
      </c>
    </row>
    <row r="139" spans="1:14" x14ac:dyDescent="0.35">
      <c r="B139">
        <f t="shared" si="2"/>
        <v>1</v>
      </c>
      <c r="C139" s="26" t="s">
        <v>1035</v>
      </c>
      <c r="D139" s="26" t="s">
        <v>1036</v>
      </c>
      <c r="E139" s="26" t="s">
        <v>1037</v>
      </c>
      <c r="F139" s="26" t="s">
        <v>1038</v>
      </c>
      <c r="G139" s="26">
        <v>10</v>
      </c>
      <c r="H139" s="26">
        <v>9781450347631</v>
      </c>
      <c r="I139" s="26" t="s">
        <v>308</v>
      </c>
      <c r="J139" s="26" t="s">
        <v>6</v>
      </c>
      <c r="K139" s="26">
        <v>2016</v>
      </c>
      <c r="L139" s="26" t="s">
        <v>1039</v>
      </c>
      <c r="M139" s="26" t="s">
        <v>6</v>
      </c>
      <c r="N139" s="26" t="s">
        <v>256</v>
      </c>
    </row>
    <row r="140" spans="1:14" x14ac:dyDescent="0.35">
      <c r="A140" t="s">
        <v>62</v>
      </c>
      <c r="B140">
        <f t="shared" si="2"/>
        <v>3</v>
      </c>
      <c r="C140" s="25" t="s">
        <v>1040</v>
      </c>
      <c r="D140" s="25" t="s">
        <v>1041</v>
      </c>
      <c r="E140" s="25" t="s">
        <v>1042</v>
      </c>
      <c r="F140" s="25" t="s">
        <v>1043</v>
      </c>
      <c r="G140" s="25">
        <v>7</v>
      </c>
      <c r="H140" s="25"/>
      <c r="I140" s="25" t="s">
        <v>1044</v>
      </c>
      <c r="J140" s="25" t="s">
        <v>1045</v>
      </c>
      <c r="K140" s="25">
        <v>2020</v>
      </c>
      <c r="L140" s="25" t="s">
        <v>1046</v>
      </c>
      <c r="M140" s="25" t="s">
        <v>6</v>
      </c>
      <c r="N140" s="25" t="s">
        <v>162</v>
      </c>
    </row>
    <row r="141" spans="1:14" x14ac:dyDescent="0.35">
      <c r="B141">
        <f t="shared" si="2"/>
        <v>1</v>
      </c>
      <c r="C141" s="26" t="s">
        <v>1047</v>
      </c>
      <c r="D141" s="26" t="s">
        <v>1048</v>
      </c>
      <c r="E141" s="26" t="s">
        <v>1049</v>
      </c>
      <c r="F141" s="26" t="s">
        <v>1050</v>
      </c>
      <c r="G141" s="26">
        <v>10</v>
      </c>
      <c r="H141" s="26">
        <v>9781450353595</v>
      </c>
      <c r="I141" s="26" t="s">
        <v>308</v>
      </c>
      <c r="J141" s="26" t="s">
        <v>1051</v>
      </c>
      <c r="K141" s="26">
        <v>2018</v>
      </c>
      <c r="L141" s="26" t="s">
        <v>1052</v>
      </c>
      <c r="M141" s="26" t="s">
        <v>6</v>
      </c>
      <c r="N141" s="26" t="s">
        <v>283</v>
      </c>
    </row>
    <row r="142" spans="1:14" x14ac:dyDescent="0.35">
      <c r="A142" t="s">
        <v>62</v>
      </c>
      <c r="B142">
        <f t="shared" si="2"/>
        <v>2</v>
      </c>
      <c r="C142" s="25" t="s">
        <v>1053</v>
      </c>
      <c r="D142" s="25" t="s">
        <v>1054</v>
      </c>
      <c r="E142" s="25" t="s">
        <v>1055</v>
      </c>
      <c r="F142" s="25" t="s">
        <v>1056</v>
      </c>
      <c r="G142" s="25">
        <v>10</v>
      </c>
      <c r="H142" s="25">
        <v>9781457714504</v>
      </c>
      <c r="I142" s="25" t="s">
        <v>1057</v>
      </c>
      <c r="J142" s="25" t="s">
        <v>1058</v>
      </c>
      <c r="K142" s="25">
        <v>2011</v>
      </c>
      <c r="L142" s="25" t="s">
        <v>1059</v>
      </c>
      <c r="M142" s="25" t="s">
        <v>6</v>
      </c>
      <c r="N142" s="25" t="s">
        <v>1060</v>
      </c>
    </row>
    <row r="143" spans="1:14" x14ac:dyDescent="0.35">
      <c r="A143" t="s">
        <v>62</v>
      </c>
      <c r="B143">
        <f t="shared" si="2"/>
        <v>2</v>
      </c>
      <c r="C143" s="26" t="s">
        <v>1061</v>
      </c>
      <c r="D143" s="26" t="s">
        <v>1062</v>
      </c>
      <c r="E143" s="26" t="s">
        <v>1063</v>
      </c>
      <c r="F143" s="26" t="s">
        <v>1064</v>
      </c>
      <c r="G143" s="26">
        <v>10</v>
      </c>
      <c r="H143" s="26">
        <v>9781728171166</v>
      </c>
      <c r="I143" s="26" t="s">
        <v>1065</v>
      </c>
      <c r="J143" s="26" t="s">
        <v>6</v>
      </c>
      <c r="K143" s="26">
        <v>2020</v>
      </c>
      <c r="L143" s="26" t="s">
        <v>1066</v>
      </c>
      <c r="M143" s="26" t="s">
        <v>6</v>
      </c>
      <c r="N143" s="26" t="s">
        <v>162</v>
      </c>
    </row>
    <row r="144" spans="1:14" x14ac:dyDescent="0.35">
      <c r="B144">
        <f t="shared" si="2"/>
        <v>1</v>
      </c>
      <c r="C144" s="25" t="s">
        <v>1067</v>
      </c>
      <c r="D144" s="25" t="s">
        <v>1068</v>
      </c>
      <c r="E144" s="25" t="s">
        <v>1069</v>
      </c>
      <c r="F144" s="25" t="s">
        <v>1070</v>
      </c>
      <c r="G144" s="25">
        <v>10</v>
      </c>
      <c r="H144" s="25">
        <v>9780954901677</v>
      </c>
      <c r="I144" s="25" t="s">
        <v>1071</v>
      </c>
      <c r="J144" s="25" t="s">
        <v>1072</v>
      </c>
      <c r="K144" s="25">
        <v>2009</v>
      </c>
      <c r="L144" s="25" t="s">
        <v>1073</v>
      </c>
      <c r="M144" s="25" t="s">
        <v>6</v>
      </c>
      <c r="N144" s="25" t="s">
        <v>162</v>
      </c>
    </row>
    <row r="145" spans="1:14" x14ac:dyDescent="0.35">
      <c r="A145" t="s">
        <v>62</v>
      </c>
      <c r="B145">
        <f t="shared" si="2"/>
        <v>2</v>
      </c>
      <c r="C145" s="26" t="s">
        <v>1074</v>
      </c>
      <c r="D145" s="26" t="s">
        <v>1075</v>
      </c>
      <c r="E145" s="26" t="s">
        <v>1076</v>
      </c>
      <c r="F145" s="26" t="s">
        <v>1077</v>
      </c>
      <c r="G145" s="26">
        <v>10</v>
      </c>
      <c r="H145" s="26">
        <v>9781450336895</v>
      </c>
      <c r="I145" s="26" t="s">
        <v>1078</v>
      </c>
      <c r="J145" s="26" t="s">
        <v>1079</v>
      </c>
      <c r="K145" s="26">
        <v>2015</v>
      </c>
      <c r="L145" s="26" t="s">
        <v>1080</v>
      </c>
      <c r="M145" s="26" t="s">
        <v>6</v>
      </c>
      <c r="N145" s="26" t="s">
        <v>695</v>
      </c>
    </row>
    <row r="146" spans="1:14" x14ac:dyDescent="0.35">
      <c r="A146" t="s">
        <v>62</v>
      </c>
      <c r="B146">
        <f t="shared" si="2"/>
        <v>2</v>
      </c>
      <c r="C146" s="25" t="s">
        <v>1081</v>
      </c>
      <c r="D146" s="25" t="s">
        <v>1082</v>
      </c>
      <c r="E146" s="25" t="s">
        <v>1083</v>
      </c>
      <c r="F146" s="25" t="s">
        <v>1077</v>
      </c>
      <c r="G146" s="25">
        <v>7</v>
      </c>
      <c r="H146" s="25"/>
      <c r="I146" s="25" t="s">
        <v>1084</v>
      </c>
      <c r="J146" s="25" t="s">
        <v>1079</v>
      </c>
      <c r="K146" s="25">
        <v>2015</v>
      </c>
      <c r="L146" s="25" t="s">
        <v>1085</v>
      </c>
      <c r="M146" s="25" t="s">
        <v>6</v>
      </c>
      <c r="N146" s="25" t="s">
        <v>283</v>
      </c>
    </row>
    <row r="147" spans="1:14" x14ac:dyDescent="0.35">
      <c r="B147">
        <f t="shared" si="2"/>
        <v>1</v>
      </c>
      <c r="C147" s="26" t="s">
        <v>1086</v>
      </c>
      <c r="D147" s="26" t="s">
        <v>1087</v>
      </c>
      <c r="E147" s="26" t="s">
        <v>1088</v>
      </c>
      <c r="F147" s="26" t="s">
        <v>1089</v>
      </c>
      <c r="G147" s="26">
        <v>10</v>
      </c>
      <c r="H147" s="26">
        <v>9781911218098</v>
      </c>
      <c r="I147" s="26" t="s">
        <v>452</v>
      </c>
      <c r="J147" s="26" t="s">
        <v>1090</v>
      </c>
      <c r="K147" s="26">
        <v>2016</v>
      </c>
      <c r="L147" s="26" t="s">
        <v>1091</v>
      </c>
      <c r="M147" s="26" t="s">
        <v>6</v>
      </c>
      <c r="N147" s="26" t="s">
        <v>217</v>
      </c>
    </row>
    <row r="148" spans="1:14" x14ac:dyDescent="0.35">
      <c r="B148">
        <f t="shared" si="2"/>
        <v>1</v>
      </c>
      <c r="C148" s="25" t="s">
        <v>1092</v>
      </c>
      <c r="D148" s="25" t="s">
        <v>1093</v>
      </c>
      <c r="E148" s="25" t="s">
        <v>1094</v>
      </c>
      <c r="F148" s="25" t="s">
        <v>1095</v>
      </c>
      <c r="G148" s="25">
        <v>10</v>
      </c>
      <c r="H148" s="25">
        <v>9781450380621</v>
      </c>
      <c r="I148" s="25" t="s">
        <v>1096</v>
      </c>
      <c r="J148" s="25" t="s">
        <v>1097</v>
      </c>
      <c r="K148" s="25">
        <v>2021</v>
      </c>
      <c r="L148" s="25" t="s">
        <v>1098</v>
      </c>
      <c r="M148" s="25" t="s">
        <v>6</v>
      </c>
      <c r="N148" s="25" t="s">
        <v>162</v>
      </c>
    </row>
    <row r="149" spans="1:14" x14ac:dyDescent="0.35">
      <c r="B149">
        <f t="shared" si="2"/>
        <v>1</v>
      </c>
      <c r="C149" s="26" t="s">
        <v>1099</v>
      </c>
      <c r="D149" s="26" t="s">
        <v>1100</v>
      </c>
      <c r="E149" s="26" t="s">
        <v>1101</v>
      </c>
      <c r="F149" s="26" t="s">
        <v>1102</v>
      </c>
      <c r="G149" s="26">
        <v>10</v>
      </c>
      <c r="H149" s="26">
        <v>9781467311922</v>
      </c>
      <c r="I149" s="26" t="s">
        <v>1103</v>
      </c>
      <c r="J149" s="26" t="s">
        <v>1104</v>
      </c>
      <c r="K149" s="26">
        <v>2012</v>
      </c>
      <c r="L149" s="26" t="s">
        <v>1105</v>
      </c>
      <c r="M149" s="26" t="s">
        <v>6</v>
      </c>
      <c r="N149" s="26" t="s">
        <v>1106</v>
      </c>
    </row>
    <row r="150" spans="1:14" x14ac:dyDescent="0.35">
      <c r="A150" t="s">
        <v>62</v>
      </c>
      <c r="B150">
        <f t="shared" si="2"/>
        <v>2</v>
      </c>
      <c r="C150" s="25" t="s">
        <v>1107</v>
      </c>
      <c r="D150" s="25" t="s">
        <v>1108</v>
      </c>
      <c r="E150" s="25" t="s">
        <v>1109</v>
      </c>
      <c r="F150" s="25" t="s">
        <v>1110</v>
      </c>
      <c r="G150" s="25">
        <v>10</v>
      </c>
      <c r="H150" s="25">
        <v>9781450346702</v>
      </c>
      <c r="I150" s="25" t="s">
        <v>1111</v>
      </c>
      <c r="J150" s="25" t="s">
        <v>6</v>
      </c>
      <c r="K150" s="25">
        <v>2016</v>
      </c>
      <c r="L150" s="25" t="s">
        <v>1112</v>
      </c>
      <c r="M150" s="25" t="s">
        <v>6</v>
      </c>
      <c r="N150" s="25" t="s">
        <v>402</v>
      </c>
    </row>
    <row r="151" spans="1:14" x14ac:dyDescent="0.35">
      <c r="B151">
        <f t="shared" si="2"/>
        <v>1</v>
      </c>
      <c r="C151" s="26" t="s">
        <v>1113</v>
      </c>
      <c r="D151" s="26" t="s">
        <v>1114</v>
      </c>
      <c r="E151" s="26" t="s">
        <v>1115</v>
      </c>
      <c r="F151" s="26" t="s">
        <v>1116</v>
      </c>
      <c r="G151" s="26">
        <v>7</v>
      </c>
      <c r="H151" s="26"/>
      <c r="I151" s="26" t="s">
        <v>1117</v>
      </c>
      <c r="J151" s="26" t="s">
        <v>1118</v>
      </c>
      <c r="K151" s="26">
        <v>2012</v>
      </c>
      <c r="L151" s="26" t="s">
        <v>1119</v>
      </c>
      <c r="M151" s="26" t="s">
        <v>6</v>
      </c>
      <c r="N151" s="26" t="s">
        <v>1120</v>
      </c>
    </row>
    <row r="152" spans="1:14" x14ac:dyDescent="0.35">
      <c r="B152">
        <f t="shared" si="2"/>
        <v>1</v>
      </c>
      <c r="C152" s="25" t="s">
        <v>1121</v>
      </c>
      <c r="D152" s="25" t="s">
        <v>1122</v>
      </c>
      <c r="E152" s="25" t="s">
        <v>1123</v>
      </c>
      <c r="F152" s="25" t="s">
        <v>1124</v>
      </c>
      <c r="G152" s="25">
        <v>10</v>
      </c>
      <c r="H152" s="25">
        <v>9781509018833</v>
      </c>
      <c r="I152" s="25" t="s">
        <v>762</v>
      </c>
      <c r="J152" s="25" t="s">
        <v>6</v>
      </c>
      <c r="K152" s="25">
        <v>2016</v>
      </c>
      <c r="L152" s="25" t="s">
        <v>1125</v>
      </c>
      <c r="M152" s="25" t="s">
        <v>6</v>
      </c>
      <c r="N152" s="25" t="s">
        <v>155</v>
      </c>
    </row>
    <row r="153" spans="1:14" x14ac:dyDescent="0.35">
      <c r="B153">
        <f t="shared" si="2"/>
        <v>1</v>
      </c>
      <c r="C153" s="26" t="s">
        <v>1126</v>
      </c>
      <c r="D153" s="26" t="s">
        <v>1127</v>
      </c>
      <c r="E153" s="26" t="s">
        <v>1128</v>
      </c>
      <c r="F153" s="26" t="s">
        <v>1129</v>
      </c>
      <c r="G153" s="26">
        <v>10</v>
      </c>
      <c r="H153" s="26"/>
      <c r="I153" s="26" t="s">
        <v>496</v>
      </c>
      <c r="J153" s="26" t="s">
        <v>1130</v>
      </c>
      <c r="K153" s="26">
        <v>2015</v>
      </c>
      <c r="L153" s="26" t="s">
        <v>1131</v>
      </c>
      <c r="M153" s="26" t="s">
        <v>6</v>
      </c>
      <c r="N153" s="26" t="s">
        <v>162</v>
      </c>
    </row>
    <row r="154" spans="1:14" x14ac:dyDescent="0.35">
      <c r="B154">
        <f t="shared" si="2"/>
        <v>1</v>
      </c>
      <c r="C154" s="25" t="s">
        <v>1132</v>
      </c>
      <c r="D154" s="25" t="s">
        <v>1133</v>
      </c>
      <c r="E154" s="25" t="s">
        <v>1134</v>
      </c>
      <c r="F154" s="25" t="s">
        <v>1135</v>
      </c>
      <c r="G154" s="25">
        <v>10</v>
      </c>
      <c r="H154" s="25">
        <v>9781910309551</v>
      </c>
      <c r="I154" s="25" t="s">
        <v>452</v>
      </c>
      <c r="J154" s="25" t="s">
        <v>1136</v>
      </c>
      <c r="K154" s="25">
        <v>2014</v>
      </c>
      <c r="L154" s="25" t="s">
        <v>1137</v>
      </c>
      <c r="M154" s="25" t="s">
        <v>6</v>
      </c>
      <c r="N154" s="25" t="s">
        <v>283</v>
      </c>
    </row>
    <row r="155" spans="1:14" x14ac:dyDescent="0.35">
      <c r="A155" t="s">
        <v>62</v>
      </c>
      <c r="B155">
        <f t="shared" si="2"/>
        <v>2</v>
      </c>
      <c r="C155" s="26" t="s">
        <v>1138</v>
      </c>
      <c r="D155" s="26" t="s">
        <v>1139</v>
      </c>
      <c r="E155" s="26" t="s">
        <v>1140</v>
      </c>
      <c r="F155" s="26" t="s">
        <v>1141</v>
      </c>
      <c r="G155" s="26">
        <v>10</v>
      </c>
      <c r="H155" s="26">
        <v>9781450380621</v>
      </c>
      <c r="I155" s="26" t="s">
        <v>1096</v>
      </c>
      <c r="J155" s="26" t="s">
        <v>1142</v>
      </c>
      <c r="K155" s="26">
        <v>2021</v>
      </c>
      <c r="L155" s="26" t="s">
        <v>1143</v>
      </c>
      <c r="M155" s="26" t="s">
        <v>6</v>
      </c>
      <c r="N155" s="26" t="s">
        <v>162</v>
      </c>
    </row>
    <row r="156" spans="1:14" x14ac:dyDescent="0.35">
      <c r="B156">
        <f t="shared" si="2"/>
        <v>1</v>
      </c>
      <c r="C156" s="25" t="s">
        <v>1144</v>
      </c>
      <c r="D156" s="25" t="s">
        <v>1145</v>
      </c>
      <c r="E156" s="25" t="s">
        <v>1146</v>
      </c>
      <c r="F156" s="25" t="s">
        <v>1147</v>
      </c>
      <c r="G156" s="25">
        <v>10</v>
      </c>
      <c r="H156" s="25">
        <v>9781450371889</v>
      </c>
      <c r="I156" s="25" t="s">
        <v>194</v>
      </c>
      <c r="J156" s="25" t="s">
        <v>1148</v>
      </c>
      <c r="K156" s="25">
        <v>2019</v>
      </c>
      <c r="L156" s="25" t="s">
        <v>1149</v>
      </c>
      <c r="M156" s="25" t="s">
        <v>6</v>
      </c>
      <c r="N156" s="25" t="s">
        <v>162</v>
      </c>
    </row>
    <row r="157" spans="1:14" x14ac:dyDescent="0.35">
      <c r="A157" t="s">
        <v>62</v>
      </c>
      <c r="B157">
        <f t="shared" si="2"/>
        <v>2</v>
      </c>
      <c r="C157" s="26" t="s">
        <v>1150</v>
      </c>
      <c r="D157" s="26" t="s">
        <v>1151</v>
      </c>
      <c r="E157" s="26" t="s">
        <v>1152</v>
      </c>
      <c r="F157" s="26" t="s">
        <v>1153</v>
      </c>
      <c r="G157" s="26">
        <v>7</v>
      </c>
      <c r="H157" s="26">
        <v>9783319091075</v>
      </c>
      <c r="I157" s="26" t="s">
        <v>152</v>
      </c>
      <c r="J157" s="26" t="s">
        <v>1154</v>
      </c>
      <c r="K157" s="26">
        <v>2014</v>
      </c>
      <c r="L157" s="26" t="s">
        <v>1155</v>
      </c>
      <c r="M157" s="26" t="s">
        <v>6</v>
      </c>
      <c r="N157" s="26" t="s">
        <v>176</v>
      </c>
    </row>
    <row r="158" spans="1:14" x14ac:dyDescent="0.35">
      <c r="B158">
        <f t="shared" si="2"/>
        <v>1</v>
      </c>
      <c r="C158" s="25" t="s">
        <v>1156</v>
      </c>
      <c r="D158" s="25" t="s">
        <v>1157</v>
      </c>
      <c r="E158" s="25" t="s">
        <v>1158</v>
      </c>
      <c r="F158" s="25" t="s">
        <v>1159</v>
      </c>
      <c r="G158" s="25">
        <v>10</v>
      </c>
      <c r="H158" s="25">
        <v>9781450320382</v>
      </c>
      <c r="I158" s="25" t="s">
        <v>1160</v>
      </c>
      <c r="J158" s="25" t="s">
        <v>1161</v>
      </c>
      <c r="K158" s="25">
        <v>2013</v>
      </c>
      <c r="L158" s="25" t="s">
        <v>1162</v>
      </c>
      <c r="M158" s="25" t="s">
        <v>6</v>
      </c>
      <c r="N158" s="25" t="s">
        <v>1120</v>
      </c>
    </row>
    <row r="159" spans="1:14" x14ac:dyDescent="0.35">
      <c r="B159">
        <f t="shared" si="2"/>
        <v>1</v>
      </c>
      <c r="C159" s="26" t="s">
        <v>1163</v>
      </c>
      <c r="D159" s="26" t="s">
        <v>1164</v>
      </c>
      <c r="E159" s="26" t="s">
        <v>1165</v>
      </c>
      <c r="F159" s="26" t="s">
        <v>1166</v>
      </c>
      <c r="G159" s="26">
        <v>10</v>
      </c>
      <c r="H159" s="26">
        <v>9781538658505</v>
      </c>
      <c r="I159" s="26" t="s">
        <v>1167</v>
      </c>
      <c r="J159" s="26" t="s">
        <v>1168</v>
      </c>
      <c r="K159" s="26">
        <v>2018</v>
      </c>
      <c r="L159" s="26" t="s">
        <v>1169</v>
      </c>
      <c r="M159" s="26" t="s">
        <v>6</v>
      </c>
      <c r="N159" s="26" t="s">
        <v>1120</v>
      </c>
    </row>
    <row r="160" spans="1:14" x14ac:dyDescent="0.35">
      <c r="B160">
        <f t="shared" si="2"/>
        <v>1</v>
      </c>
      <c r="C160" s="25" t="s">
        <v>1170</v>
      </c>
      <c r="D160" s="25" t="s">
        <v>1171</v>
      </c>
      <c r="E160" s="25" t="s">
        <v>1172</v>
      </c>
      <c r="F160" s="25" t="s">
        <v>1173</v>
      </c>
      <c r="G160" s="25">
        <v>10</v>
      </c>
      <c r="H160" s="25"/>
      <c r="I160" s="25" t="s">
        <v>496</v>
      </c>
      <c r="J160" s="25" t="s">
        <v>6</v>
      </c>
      <c r="K160" s="25">
        <v>2019</v>
      </c>
      <c r="L160" s="25" t="s">
        <v>1174</v>
      </c>
      <c r="M160" s="25" t="s">
        <v>6</v>
      </c>
      <c r="N160" s="25" t="s">
        <v>217</v>
      </c>
    </row>
    <row r="161" spans="1:14" x14ac:dyDescent="0.35">
      <c r="B161">
        <f t="shared" si="2"/>
        <v>1</v>
      </c>
      <c r="C161" s="26" t="s">
        <v>1175</v>
      </c>
      <c r="D161" s="26" t="s">
        <v>1176</v>
      </c>
      <c r="E161" s="26" t="s">
        <v>1177</v>
      </c>
      <c r="F161" s="26" t="s">
        <v>1178</v>
      </c>
      <c r="G161" s="26">
        <v>7</v>
      </c>
      <c r="H161" s="26">
        <v>9783319490519</v>
      </c>
      <c r="I161" s="26" t="s">
        <v>152</v>
      </c>
      <c r="J161" s="26" t="s">
        <v>1179</v>
      </c>
      <c r="K161" s="26">
        <v>2016</v>
      </c>
      <c r="L161" s="26" t="s">
        <v>1180</v>
      </c>
      <c r="M161" s="26" t="s">
        <v>6</v>
      </c>
      <c r="N161" s="26" t="s">
        <v>703</v>
      </c>
    </row>
    <row r="162" spans="1:14" x14ac:dyDescent="0.35">
      <c r="A162" t="s">
        <v>62</v>
      </c>
      <c r="B162">
        <f t="shared" si="2"/>
        <v>2</v>
      </c>
      <c r="C162" s="25" t="s">
        <v>1181</v>
      </c>
      <c r="D162" s="25" t="s">
        <v>1182</v>
      </c>
      <c r="E162" s="25" t="s">
        <v>1183</v>
      </c>
      <c r="F162" s="25" t="s">
        <v>1184</v>
      </c>
      <c r="G162" s="25">
        <v>7</v>
      </c>
      <c r="H162" s="25"/>
      <c r="I162" s="25" t="s">
        <v>634</v>
      </c>
      <c r="J162" s="25" t="s">
        <v>6</v>
      </c>
      <c r="K162" s="25">
        <v>2021</v>
      </c>
      <c r="L162" s="25" t="s">
        <v>1185</v>
      </c>
      <c r="M162" s="25" t="s">
        <v>6</v>
      </c>
      <c r="N162" s="25" t="s">
        <v>217</v>
      </c>
    </row>
    <row r="163" spans="1:14" x14ac:dyDescent="0.35">
      <c r="B163">
        <f t="shared" si="2"/>
        <v>1</v>
      </c>
      <c r="C163" s="26" t="s">
        <v>1186</v>
      </c>
      <c r="D163" s="26" t="s">
        <v>1187</v>
      </c>
      <c r="E163" s="26" t="s">
        <v>6</v>
      </c>
      <c r="F163" s="26" t="s">
        <v>1188</v>
      </c>
      <c r="G163" s="26">
        <v>7</v>
      </c>
      <c r="H163" s="26"/>
      <c r="I163" s="26" t="s">
        <v>1189</v>
      </c>
      <c r="J163" s="26" t="s">
        <v>6</v>
      </c>
      <c r="K163" s="26">
        <v>2021</v>
      </c>
      <c r="L163" s="26" t="s">
        <v>1190</v>
      </c>
      <c r="M163" s="26" t="s">
        <v>6</v>
      </c>
      <c r="N163" s="26" t="s">
        <v>162</v>
      </c>
    </row>
    <row r="164" spans="1:14" x14ac:dyDescent="0.35">
      <c r="B164">
        <f t="shared" si="2"/>
        <v>1</v>
      </c>
      <c r="C164" s="25" t="s">
        <v>1191</v>
      </c>
      <c r="D164" s="25" t="s">
        <v>1192</v>
      </c>
      <c r="E164" s="25" t="s">
        <v>1193</v>
      </c>
      <c r="F164" s="25" t="s">
        <v>1194</v>
      </c>
      <c r="G164" s="25">
        <v>10</v>
      </c>
      <c r="H164" s="25">
        <v>9781728145334</v>
      </c>
      <c r="I164" s="25" t="s">
        <v>762</v>
      </c>
      <c r="J164" s="25" t="s">
        <v>1195</v>
      </c>
      <c r="K164" s="25">
        <v>2020</v>
      </c>
      <c r="L164" s="25" t="s">
        <v>1196</v>
      </c>
      <c r="M164" s="25" t="s">
        <v>6</v>
      </c>
      <c r="N164" s="25" t="s">
        <v>283</v>
      </c>
    </row>
    <row r="165" spans="1:14" x14ac:dyDescent="0.35">
      <c r="B165">
        <f t="shared" si="2"/>
        <v>1</v>
      </c>
      <c r="C165" s="26" t="s">
        <v>1197</v>
      </c>
      <c r="D165" s="26" t="s">
        <v>1198</v>
      </c>
      <c r="E165" s="26" t="s">
        <v>1199</v>
      </c>
      <c r="F165" s="26" t="s">
        <v>1200</v>
      </c>
      <c r="G165" s="26">
        <v>10</v>
      </c>
      <c r="H165" s="26"/>
      <c r="I165" s="26" t="s">
        <v>1201</v>
      </c>
      <c r="J165" s="26" t="s">
        <v>6</v>
      </c>
      <c r="K165" s="26">
        <v>2018</v>
      </c>
      <c r="L165" s="26" t="s">
        <v>1202</v>
      </c>
      <c r="M165" s="26" t="s">
        <v>6</v>
      </c>
      <c r="N165" s="26" t="s">
        <v>147</v>
      </c>
    </row>
    <row r="166" spans="1:14" x14ac:dyDescent="0.35">
      <c r="B166">
        <f t="shared" si="2"/>
        <v>1</v>
      </c>
      <c r="C166" s="25" t="s">
        <v>1203</v>
      </c>
      <c r="D166" s="25" t="s">
        <v>1204</v>
      </c>
      <c r="E166" s="25" t="s">
        <v>1205</v>
      </c>
      <c r="F166" s="25" t="s">
        <v>1206</v>
      </c>
      <c r="G166" s="25">
        <v>10</v>
      </c>
      <c r="H166" s="25">
        <v>9781450376778</v>
      </c>
      <c r="I166" s="25" t="s">
        <v>194</v>
      </c>
      <c r="J166" s="25" t="s">
        <v>1207</v>
      </c>
      <c r="K166" s="25">
        <v>2020</v>
      </c>
      <c r="L166" s="25" t="s">
        <v>1208</v>
      </c>
      <c r="M166" s="25" t="s">
        <v>6</v>
      </c>
      <c r="N166" s="25" t="s">
        <v>217</v>
      </c>
    </row>
    <row r="167" spans="1:14" x14ac:dyDescent="0.35">
      <c r="A167" t="s">
        <v>62</v>
      </c>
      <c r="B167">
        <f t="shared" si="2"/>
        <v>3</v>
      </c>
      <c r="C167" s="26" t="s">
        <v>1209</v>
      </c>
      <c r="D167" s="26" t="s">
        <v>1210</v>
      </c>
      <c r="E167" s="26" t="s">
        <v>1211</v>
      </c>
      <c r="F167" s="26" t="s">
        <v>1212</v>
      </c>
      <c r="G167" s="26">
        <v>10</v>
      </c>
      <c r="H167" s="26">
        <v>9789532330922</v>
      </c>
      <c r="I167" s="26" t="s">
        <v>1213</v>
      </c>
      <c r="J167" s="26" t="s">
        <v>1214</v>
      </c>
      <c r="K167" s="26">
        <v>2017</v>
      </c>
      <c r="L167" s="26" t="s">
        <v>1215</v>
      </c>
      <c r="M167" s="26" t="s">
        <v>6</v>
      </c>
      <c r="N167" s="26" t="s">
        <v>176</v>
      </c>
    </row>
    <row r="168" spans="1:14" x14ac:dyDescent="0.35">
      <c r="B168">
        <f t="shared" si="2"/>
        <v>1</v>
      </c>
      <c r="C168" s="25" t="s">
        <v>1216</v>
      </c>
      <c r="D168" s="25" t="s">
        <v>1217</v>
      </c>
      <c r="E168" s="25" t="s">
        <v>1218</v>
      </c>
      <c r="F168" s="25" t="s">
        <v>1219</v>
      </c>
      <c r="G168" s="25">
        <v>10</v>
      </c>
      <c r="H168" s="25">
        <v>9781728125442</v>
      </c>
      <c r="I168" s="25" t="s">
        <v>1220</v>
      </c>
      <c r="J168" s="25" t="s">
        <v>1221</v>
      </c>
      <c r="K168" s="25">
        <v>2019</v>
      </c>
      <c r="L168" s="25" t="s">
        <v>1222</v>
      </c>
      <c r="M168" s="25" t="s">
        <v>6</v>
      </c>
      <c r="N168" s="25" t="s">
        <v>162</v>
      </c>
    </row>
    <row r="169" spans="1:14" x14ac:dyDescent="0.35">
      <c r="B169">
        <f t="shared" si="2"/>
        <v>1</v>
      </c>
      <c r="C169" s="26" t="s">
        <v>1223</v>
      </c>
      <c r="D169" s="26" t="s">
        <v>1224</v>
      </c>
      <c r="E169" s="26" t="s">
        <v>1225</v>
      </c>
      <c r="F169" s="26" t="s">
        <v>1226</v>
      </c>
      <c r="G169" s="26">
        <v>10</v>
      </c>
      <c r="H169" s="26">
        <v>9781538677698</v>
      </c>
      <c r="I169" s="26" t="s">
        <v>388</v>
      </c>
      <c r="J169" s="26" t="s">
        <v>1227</v>
      </c>
      <c r="K169" s="26">
        <v>2019</v>
      </c>
      <c r="L169" s="26" t="s">
        <v>1228</v>
      </c>
      <c r="M169" s="26" t="s">
        <v>6</v>
      </c>
      <c r="N169" s="26" t="s">
        <v>162</v>
      </c>
    </row>
    <row r="170" spans="1:14" x14ac:dyDescent="0.35">
      <c r="A170" t="s">
        <v>62</v>
      </c>
      <c r="B170">
        <f t="shared" si="2"/>
        <v>2</v>
      </c>
      <c r="C170" s="25" t="s">
        <v>1229</v>
      </c>
      <c r="D170" s="25" t="s">
        <v>1230</v>
      </c>
      <c r="E170" s="25" t="s">
        <v>1231</v>
      </c>
      <c r="F170" s="25" t="s">
        <v>1232</v>
      </c>
      <c r="G170" s="25">
        <v>7</v>
      </c>
      <c r="H170" s="25">
        <v>9783319237657</v>
      </c>
      <c r="I170" s="25" t="s">
        <v>866</v>
      </c>
      <c r="J170" s="25" t="s">
        <v>1233</v>
      </c>
      <c r="K170" s="25">
        <v>2015</v>
      </c>
      <c r="L170" s="25" t="s">
        <v>1234</v>
      </c>
      <c r="M170" s="25" t="s">
        <v>6</v>
      </c>
      <c r="N170" s="25" t="s">
        <v>162</v>
      </c>
    </row>
    <row r="171" spans="1:14" x14ac:dyDescent="0.35">
      <c r="A171" t="s">
        <v>62</v>
      </c>
      <c r="B171">
        <f t="shared" si="2"/>
        <v>2</v>
      </c>
      <c r="C171" s="26" t="s">
        <v>1235</v>
      </c>
      <c r="D171" s="26" t="s">
        <v>1236</v>
      </c>
      <c r="E171" s="26" t="s">
        <v>1237</v>
      </c>
      <c r="F171" s="26" t="s">
        <v>1238</v>
      </c>
      <c r="G171" s="26">
        <v>10</v>
      </c>
      <c r="H171" s="26">
        <v>9781612847023</v>
      </c>
      <c r="I171" s="26" t="s">
        <v>1239</v>
      </c>
      <c r="J171" s="26" t="s">
        <v>1240</v>
      </c>
      <c r="K171" s="26">
        <v>2011</v>
      </c>
      <c r="L171" s="26" t="s">
        <v>1241</v>
      </c>
      <c r="M171" s="26" t="s">
        <v>6</v>
      </c>
      <c r="N171" s="26" t="s">
        <v>147</v>
      </c>
    </row>
    <row r="172" spans="1:14" x14ac:dyDescent="0.35">
      <c r="B172">
        <f t="shared" si="2"/>
        <v>1</v>
      </c>
      <c r="C172" s="25" t="s">
        <v>1242</v>
      </c>
      <c r="D172" s="25" t="s">
        <v>1243</v>
      </c>
      <c r="E172" s="25" t="s">
        <v>1244</v>
      </c>
      <c r="F172" s="25" t="s">
        <v>1245</v>
      </c>
      <c r="G172" s="25">
        <v>10</v>
      </c>
      <c r="H172" s="25"/>
      <c r="I172" s="25" t="s">
        <v>1246</v>
      </c>
      <c r="J172" s="25" t="s">
        <v>6</v>
      </c>
      <c r="K172" s="25">
        <v>2013</v>
      </c>
      <c r="L172" s="25" t="s">
        <v>1247</v>
      </c>
      <c r="M172" s="25" t="s">
        <v>6</v>
      </c>
      <c r="N172" s="25" t="s">
        <v>217</v>
      </c>
    </row>
    <row r="173" spans="1:14" x14ac:dyDescent="0.35">
      <c r="B173">
        <f t="shared" si="2"/>
        <v>1</v>
      </c>
      <c r="C173" s="26" t="s">
        <v>1248</v>
      </c>
      <c r="D173" s="26" t="s">
        <v>1249</v>
      </c>
      <c r="E173" s="26" t="s">
        <v>1250</v>
      </c>
      <c r="F173" s="26" t="s">
        <v>1251</v>
      </c>
      <c r="G173" s="26">
        <v>7</v>
      </c>
      <c r="H173" s="26"/>
      <c r="I173" s="26" t="s">
        <v>152</v>
      </c>
      <c r="J173" s="26" t="s">
        <v>1252</v>
      </c>
      <c r="K173" s="26">
        <v>2015</v>
      </c>
      <c r="L173" s="26" t="s">
        <v>1253</v>
      </c>
      <c r="M173" s="26" t="s">
        <v>6</v>
      </c>
      <c r="N173" s="26" t="s">
        <v>217</v>
      </c>
    </row>
    <row r="174" spans="1:14" x14ac:dyDescent="0.35">
      <c r="B174">
        <f t="shared" si="2"/>
        <v>1</v>
      </c>
      <c r="C174" s="25" t="s">
        <v>1254</v>
      </c>
      <c r="D174" s="25" t="s">
        <v>1255</v>
      </c>
      <c r="E174" s="25" t="s">
        <v>1256</v>
      </c>
      <c r="F174" s="25" t="s">
        <v>1257</v>
      </c>
      <c r="G174" s="25">
        <v>10</v>
      </c>
      <c r="H174" s="25">
        <v>9781450314107</v>
      </c>
      <c r="I174" s="25" t="s">
        <v>308</v>
      </c>
      <c r="J174" s="25" t="s">
        <v>6</v>
      </c>
      <c r="K174" s="25">
        <v>2012</v>
      </c>
      <c r="L174" s="25" t="s">
        <v>1258</v>
      </c>
      <c r="M174" s="25" t="s">
        <v>6</v>
      </c>
      <c r="N174" s="25" t="s">
        <v>162</v>
      </c>
    </row>
    <row r="175" spans="1:14" x14ac:dyDescent="0.35">
      <c r="B175">
        <f t="shared" si="2"/>
        <v>1</v>
      </c>
      <c r="C175" s="26" t="s">
        <v>1259</v>
      </c>
      <c r="D175" s="26" t="s">
        <v>1260</v>
      </c>
      <c r="E175" s="26" t="s">
        <v>1261</v>
      </c>
      <c r="F175" s="26" t="s">
        <v>1262</v>
      </c>
      <c r="G175" s="26">
        <v>10</v>
      </c>
      <c r="H175" s="26">
        <v>9781450321310</v>
      </c>
      <c r="I175" s="26" t="s">
        <v>1263</v>
      </c>
      <c r="J175" s="26" t="s">
        <v>1264</v>
      </c>
      <c r="K175" s="26">
        <v>2013</v>
      </c>
      <c r="L175" s="26" t="s">
        <v>1265</v>
      </c>
      <c r="M175" s="26" t="s">
        <v>6</v>
      </c>
      <c r="N175" s="26" t="s">
        <v>162</v>
      </c>
    </row>
    <row r="176" spans="1:14" x14ac:dyDescent="0.35">
      <c r="B176">
        <f t="shared" si="2"/>
        <v>1</v>
      </c>
      <c r="C176" s="25" t="s">
        <v>1266</v>
      </c>
      <c r="D176" s="25" t="s">
        <v>1267</v>
      </c>
      <c r="E176" s="25" t="s">
        <v>1268</v>
      </c>
      <c r="F176" s="25" t="s">
        <v>1269</v>
      </c>
      <c r="G176" s="25">
        <v>10</v>
      </c>
      <c r="H176" s="25"/>
      <c r="I176" s="25" t="s">
        <v>1270</v>
      </c>
      <c r="J176" s="25" t="s">
        <v>1271</v>
      </c>
      <c r="K176" s="25">
        <v>2011</v>
      </c>
      <c r="L176" s="25" t="s">
        <v>1272</v>
      </c>
      <c r="M176" s="25" t="s">
        <v>6</v>
      </c>
      <c r="N176" s="25" t="s">
        <v>147</v>
      </c>
    </row>
    <row r="177" spans="1:14" x14ac:dyDescent="0.35">
      <c r="A177" t="s">
        <v>62</v>
      </c>
      <c r="B177">
        <f t="shared" si="2"/>
        <v>2</v>
      </c>
      <c r="C177" s="26" t="s">
        <v>1273</v>
      </c>
      <c r="D177" s="26" t="s">
        <v>1274</v>
      </c>
      <c r="E177" s="26" t="s">
        <v>1275</v>
      </c>
      <c r="F177" s="26" t="s">
        <v>1276</v>
      </c>
      <c r="G177" s="26">
        <v>10</v>
      </c>
      <c r="H177" s="26">
        <v>9781509037384</v>
      </c>
      <c r="I177" s="26" t="s">
        <v>1277</v>
      </c>
      <c r="J177" s="26" t="s">
        <v>1278</v>
      </c>
      <c r="K177" s="26">
        <v>2016</v>
      </c>
      <c r="L177" s="26" t="s">
        <v>1279</v>
      </c>
      <c r="M177" s="26" t="s">
        <v>6</v>
      </c>
      <c r="N177" s="26" t="s">
        <v>162</v>
      </c>
    </row>
    <row r="178" spans="1:14" x14ac:dyDescent="0.35">
      <c r="B178">
        <f t="shared" si="2"/>
        <v>1</v>
      </c>
      <c r="C178" s="25" t="s">
        <v>1280</v>
      </c>
      <c r="D178" s="25" t="s">
        <v>1281</v>
      </c>
      <c r="E178" s="25" t="s">
        <v>1282</v>
      </c>
      <c r="F178" s="25" t="s">
        <v>1283</v>
      </c>
      <c r="G178" s="25">
        <v>10</v>
      </c>
      <c r="H178" s="25">
        <v>9781467378741</v>
      </c>
      <c r="I178" s="25" t="s">
        <v>1284</v>
      </c>
      <c r="J178" s="25" t="s">
        <v>1285</v>
      </c>
      <c r="K178" s="25">
        <v>2016</v>
      </c>
      <c r="L178" s="25" t="s">
        <v>1286</v>
      </c>
      <c r="M178" s="25" t="s">
        <v>6</v>
      </c>
      <c r="N178" s="25" t="s">
        <v>283</v>
      </c>
    </row>
    <row r="179" spans="1:14" x14ac:dyDescent="0.35">
      <c r="A179" t="s">
        <v>62</v>
      </c>
      <c r="B179">
        <f t="shared" si="2"/>
        <v>2</v>
      </c>
      <c r="C179" s="26" t="s">
        <v>1287</v>
      </c>
      <c r="D179" s="26" t="s">
        <v>1288</v>
      </c>
      <c r="E179" s="26" t="s">
        <v>1289</v>
      </c>
      <c r="F179" s="26" t="s">
        <v>1290</v>
      </c>
      <c r="G179" s="26">
        <v>10</v>
      </c>
      <c r="H179" s="26">
        <v>9781450320306</v>
      </c>
      <c r="I179" s="26" t="s">
        <v>1291</v>
      </c>
      <c r="J179" s="26" t="s">
        <v>1292</v>
      </c>
      <c r="K179" s="26">
        <v>2013</v>
      </c>
      <c r="L179" s="26" t="s">
        <v>1293</v>
      </c>
      <c r="M179" s="26" t="s">
        <v>6</v>
      </c>
      <c r="N179" s="26" t="s">
        <v>473</v>
      </c>
    </row>
    <row r="180" spans="1:14" x14ac:dyDescent="0.35">
      <c r="B180">
        <f t="shared" si="2"/>
        <v>1</v>
      </c>
      <c r="C180" s="25" t="s">
        <v>1294</v>
      </c>
      <c r="D180" s="25" t="s">
        <v>1295</v>
      </c>
      <c r="E180" s="25" t="s">
        <v>1296</v>
      </c>
      <c r="F180" s="25" t="s">
        <v>1297</v>
      </c>
      <c r="G180" s="25">
        <v>10</v>
      </c>
      <c r="H180" s="25">
        <v>9781910810583</v>
      </c>
      <c r="I180" s="25" t="s">
        <v>452</v>
      </c>
      <c r="J180" s="25" t="s">
        <v>1298</v>
      </c>
      <c r="K180" s="25">
        <v>2015</v>
      </c>
      <c r="L180" s="25" t="s">
        <v>1299</v>
      </c>
      <c r="M180" s="25" t="s">
        <v>6</v>
      </c>
      <c r="N180" s="25" t="s">
        <v>217</v>
      </c>
    </row>
    <row r="181" spans="1:14" x14ac:dyDescent="0.35">
      <c r="B181">
        <f t="shared" si="2"/>
        <v>1</v>
      </c>
      <c r="C181" s="26" t="s">
        <v>1300</v>
      </c>
      <c r="D181" s="26" t="s">
        <v>1301</v>
      </c>
      <c r="E181" s="26" t="s">
        <v>1302</v>
      </c>
      <c r="F181" s="26" t="s">
        <v>1303</v>
      </c>
      <c r="G181" s="26">
        <v>10</v>
      </c>
      <c r="H181" s="26">
        <v>9781509019410</v>
      </c>
      <c r="I181" s="26" t="s">
        <v>1304</v>
      </c>
      <c r="J181" s="26" t="s">
        <v>6</v>
      </c>
      <c r="K181" s="26">
        <v>2016</v>
      </c>
      <c r="L181" s="26" t="s">
        <v>1305</v>
      </c>
      <c r="M181" s="26" t="s">
        <v>6</v>
      </c>
      <c r="N181" s="26" t="s">
        <v>573</v>
      </c>
    </row>
    <row r="182" spans="1:14" x14ac:dyDescent="0.35">
      <c r="B182">
        <f t="shared" si="2"/>
        <v>1</v>
      </c>
      <c r="C182" s="25" t="s">
        <v>1306</v>
      </c>
      <c r="D182" s="25" t="s">
        <v>1307</v>
      </c>
      <c r="E182" s="25" t="s">
        <v>1308</v>
      </c>
      <c r="F182" s="25" t="s">
        <v>1309</v>
      </c>
      <c r="G182" s="25">
        <v>10</v>
      </c>
      <c r="H182" s="25">
        <v>9781450380959</v>
      </c>
      <c r="I182" s="25" t="s">
        <v>1310</v>
      </c>
      <c r="J182" s="25" t="s">
        <v>6</v>
      </c>
      <c r="K182" s="25">
        <v>2021</v>
      </c>
      <c r="L182" s="25" t="s">
        <v>1311</v>
      </c>
      <c r="M182" s="25" t="s">
        <v>6</v>
      </c>
      <c r="N182" s="25" t="s">
        <v>162</v>
      </c>
    </row>
    <row r="183" spans="1:14" x14ac:dyDescent="0.35">
      <c r="B183">
        <f t="shared" si="2"/>
        <v>1</v>
      </c>
      <c r="C183" s="26" t="s">
        <v>1312</v>
      </c>
      <c r="D183" s="26" t="s">
        <v>1313</v>
      </c>
      <c r="E183" s="26" t="s">
        <v>1314</v>
      </c>
      <c r="F183" s="26" t="s">
        <v>1315</v>
      </c>
      <c r="G183" s="26">
        <v>7</v>
      </c>
      <c r="H183" s="26"/>
      <c r="I183" s="26" t="s">
        <v>1316</v>
      </c>
      <c r="J183" s="26" t="s">
        <v>1317</v>
      </c>
      <c r="K183" s="26">
        <v>2009</v>
      </c>
      <c r="L183" s="26" t="s">
        <v>1318</v>
      </c>
      <c r="M183" s="26" t="s">
        <v>6</v>
      </c>
      <c r="N183" s="26" t="s">
        <v>473</v>
      </c>
    </row>
    <row r="184" spans="1:14" x14ac:dyDescent="0.35">
      <c r="B184">
        <f t="shared" si="2"/>
        <v>1</v>
      </c>
      <c r="C184" s="25" t="s">
        <v>1319</v>
      </c>
      <c r="D184" s="25" t="s">
        <v>1320</v>
      </c>
      <c r="E184" s="25" t="s">
        <v>1321</v>
      </c>
      <c r="F184" s="25" t="s">
        <v>1322</v>
      </c>
      <c r="G184" s="25">
        <v>7</v>
      </c>
      <c r="H184" s="25"/>
      <c r="I184" s="25" t="s">
        <v>478</v>
      </c>
      <c r="J184" s="25" t="s">
        <v>6</v>
      </c>
      <c r="K184" s="25">
        <v>2020</v>
      </c>
      <c r="L184" s="25" t="s">
        <v>1323</v>
      </c>
      <c r="M184" s="25" t="s">
        <v>6</v>
      </c>
      <c r="N184" s="25" t="s">
        <v>162</v>
      </c>
    </row>
    <row r="185" spans="1:14" x14ac:dyDescent="0.35">
      <c r="B185">
        <f t="shared" si="2"/>
        <v>1</v>
      </c>
      <c r="C185" s="26" t="s">
        <v>1324</v>
      </c>
      <c r="D185" s="26" t="s">
        <v>1325</v>
      </c>
      <c r="E185" s="26" t="s">
        <v>1326</v>
      </c>
      <c r="F185" s="26" t="s">
        <v>1327</v>
      </c>
      <c r="G185" s="26">
        <v>10</v>
      </c>
      <c r="H185" s="26">
        <v>9781728124995</v>
      </c>
      <c r="I185" s="26" t="s">
        <v>1328</v>
      </c>
      <c r="J185" s="26" t="s">
        <v>6</v>
      </c>
      <c r="K185" s="26">
        <v>2019</v>
      </c>
      <c r="L185" s="26" t="s">
        <v>1329</v>
      </c>
      <c r="M185" s="26" t="s">
        <v>6</v>
      </c>
      <c r="N185" s="26" t="s">
        <v>162</v>
      </c>
    </row>
    <row r="186" spans="1:14" x14ac:dyDescent="0.35">
      <c r="B186">
        <f t="shared" si="2"/>
        <v>1</v>
      </c>
      <c r="C186" s="25" t="s">
        <v>1330</v>
      </c>
      <c r="D186" s="25" t="s">
        <v>1331</v>
      </c>
      <c r="E186" s="25" t="s">
        <v>1332</v>
      </c>
      <c r="F186" s="25" t="s">
        <v>1333</v>
      </c>
      <c r="G186" s="25">
        <v>10</v>
      </c>
      <c r="H186" s="25">
        <v>9781538664636</v>
      </c>
      <c r="I186" s="25" t="s">
        <v>1334</v>
      </c>
      <c r="J186" s="25" t="s">
        <v>1335</v>
      </c>
      <c r="K186" s="25">
        <v>2018</v>
      </c>
      <c r="L186" s="25" t="s">
        <v>1336</v>
      </c>
      <c r="M186" s="25" t="s">
        <v>6</v>
      </c>
      <c r="N186" s="25" t="s">
        <v>323</v>
      </c>
    </row>
    <row r="187" spans="1:14" x14ac:dyDescent="0.35">
      <c r="B187">
        <f t="shared" si="2"/>
        <v>1</v>
      </c>
      <c r="C187" s="26" t="s">
        <v>1337</v>
      </c>
      <c r="D187" s="26" t="s">
        <v>1338</v>
      </c>
      <c r="E187" s="26" t="s">
        <v>1339</v>
      </c>
      <c r="F187" s="26" t="s">
        <v>1340</v>
      </c>
      <c r="G187" s="26">
        <v>7</v>
      </c>
      <c r="H187" s="26">
        <v>9783319579689</v>
      </c>
      <c r="I187" s="26" t="s">
        <v>866</v>
      </c>
      <c r="J187" s="26" t="s">
        <v>1341</v>
      </c>
      <c r="K187" s="26">
        <v>2017</v>
      </c>
      <c r="L187" s="26" t="s">
        <v>1342</v>
      </c>
      <c r="M187" s="26" t="s">
        <v>6</v>
      </c>
      <c r="N187" s="26" t="s">
        <v>283</v>
      </c>
    </row>
    <row r="188" spans="1:14" x14ac:dyDescent="0.35">
      <c r="B188">
        <f t="shared" si="2"/>
        <v>1</v>
      </c>
      <c r="C188" s="25" t="s">
        <v>1343</v>
      </c>
      <c r="D188" s="25" t="s">
        <v>1344</v>
      </c>
      <c r="E188" s="25" t="s">
        <v>1345</v>
      </c>
      <c r="F188" s="25" t="s">
        <v>1346</v>
      </c>
      <c r="G188" s="25">
        <v>10</v>
      </c>
      <c r="H188" s="25">
        <v>9780954901677</v>
      </c>
      <c r="I188" s="25" t="s">
        <v>1071</v>
      </c>
      <c r="J188" s="25" t="s">
        <v>1347</v>
      </c>
      <c r="K188" s="25">
        <v>2009</v>
      </c>
      <c r="L188" s="25" t="s">
        <v>1348</v>
      </c>
      <c r="M188" s="25" t="s">
        <v>6</v>
      </c>
      <c r="N188" s="25" t="s">
        <v>162</v>
      </c>
    </row>
    <row r="189" spans="1:14" x14ac:dyDescent="0.35">
      <c r="B189">
        <f t="shared" si="2"/>
        <v>1</v>
      </c>
      <c r="C189" s="26" t="s">
        <v>1349</v>
      </c>
      <c r="D189" s="26" t="s">
        <v>1350</v>
      </c>
      <c r="E189" s="26" t="s">
        <v>1351</v>
      </c>
      <c r="F189" s="26" t="s">
        <v>1352</v>
      </c>
      <c r="G189" s="26">
        <v>7</v>
      </c>
      <c r="H189" s="26"/>
      <c r="I189" s="26" t="s">
        <v>1353</v>
      </c>
      <c r="J189" s="26" t="s">
        <v>1354</v>
      </c>
      <c r="K189" s="26">
        <v>2011</v>
      </c>
      <c r="L189" s="26" t="s">
        <v>1355</v>
      </c>
      <c r="M189" s="26" t="s">
        <v>6</v>
      </c>
      <c r="N189" s="26" t="s">
        <v>162</v>
      </c>
    </row>
    <row r="190" spans="1:14" x14ac:dyDescent="0.35">
      <c r="B190">
        <f t="shared" si="2"/>
        <v>1</v>
      </c>
      <c r="C190" s="25" t="s">
        <v>1356</v>
      </c>
      <c r="D190" s="25" t="s">
        <v>1357</v>
      </c>
      <c r="E190" s="25" t="s">
        <v>1358</v>
      </c>
      <c r="F190" s="25" t="s">
        <v>1359</v>
      </c>
      <c r="G190" s="25">
        <v>10</v>
      </c>
      <c r="H190" s="25">
        <v>9781479931873</v>
      </c>
      <c r="I190" s="25" t="s">
        <v>1360</v>
      </c>
      <c r="J190" s="25" t="s">
        <v>1361</v>
      </c>
      <c r="K190" s="25">
        <v>2014</v>
      </c>
      <c r="L190" s="25" t="s">
        <v>1362</v>
      </c>
      <c r="M190" s="25" t="s">
        <v>6</v>
      </c>
      <c r="N190" s="25" t="s">
        <v>217</v>
      </c>
    </row>
    <row r="191" spans="1:14" x14ac:dyDescent="0.35">
      <c r="B191">
        <f t="shared" si="2"/>
        <v>1</v>
      </c>
      <c r="C191" s="26" t="s">
        <v>1363</v>
      </c>
      <c r="D191" s="26" t="s">
        <v>1364</v>
      </c>
      <c r="E191" s="26" t="s">
        <v>1365</v>
      </c>
      <c r="F191" s="26" t="s">
        <v>1366</v>
      </c>
      <c r="G191" s="26">
        <v>10</v>
      </c>
      <c r="H191" s="26">
        <v>9781479919345</v>
      </c>
      <c r="I191" s="26" t="s">
        <v>274</v>
      </c>
      <c r="J191" s="26" t="s">
        <v>1367</v>
      </c>
      <c r="K191" s="26">
        <v>2015</v>
      </c>
      <c r="L191" s="26" t="s">
        <v>1368</v>
      </c>
      <c r="M191" s="26" t="s">
        <v>6</v>
      </c>
      <c r="N191" s="26" t="s">
        <v>1369</v>
      </c>
    </row>
    <row r="192" spans="1:14" x14ac:dyDescent="0.35">
      <c r="B192">
        <f t="shared" si="2"/>
        <v>1</v>
      </c>
      <c r="C192" s="25" t="s">
        <v>1370</v>
      </c>
      <c r="D192" s="25" t="s">
        <v>1371</v>
      </c>
      <c r="E192" s="25" t="s">
        <v>1372</v>
      </c>
      <c r="F192" s="25" t="s">
        <v>1373</v>
      </c>
      <c r="G192" s="25">
        <v>10</v>
      </c>
      <c r="H192" s="25">
        <v>9781479984534</v>
      </c>
      <c r="I192" s="25" t="s">
        <v>1374</v>
      </c>
      <c r="J192" s="25" t="s">
        <v>6</v>
      </c>
      <c r="K192" s="25">
        <v>2015</v>
      </c>
      <c r="L192" s="25" t="s">
        <v>1375</v>
      </c>
      <c r="M192" s="25" t="s">
        <v>6</v>
      </c>
      <c r="N192" s="25" t="s">
        <v>176</v>
      </c>
    </row>
    <row r="193" spans="1:14" x14ac:dyDescent="0.35">
      <c r="A193" t="s">
        <v>62</v>
      </c>
      <c r="B193">
        <f t="shared" si="2"/>
        <v>2</v>
      </c>
      <c r="C193" s="26" t="s">
        <v>1376</v>
      </c>
      <c r="D193" s="26" t="s">
        <v>1377</v>
      </c>
      <c r="E193" s="26" t="s">
        <v>1378</v>
      </c>
      <c r="F193" s="26" t="s">
        <v>1379</v>
      </c>
      <c r="G193" s="26">
        <v>10</v>
      </c>
      <c r="H193" s="26">
        <v>9781906638474</v>
      </c>
      <c r="I193" s="26" t="s">
        <v>452</v>
      </c>
      <c r="J193" s="26" t="s">
        <v>1380</v>
      </c>
      <c r="K193" s="26">
        <v>2009</v>
      </c>
      <c r="L193" s="26" t="s">
        <v>1381</v>
      </c>
      <c r="M193" s="26" t="s">
        <v>6</v>
      </c>
      <c r="N193" s="26" t="s">
        <v>162</v>
      </c>
    </row>
    <row r="194" spans="1:14" x14ac:dyDescent="0.35">
      <c r="B194">
        <f t="shared" ref="B194:B257" si="3">COUNTIF(C:C,C194)</f>
        <v>1</v>
      </c>
      <c r="C194" s="25" t="s">
        <v>1382</v>
      </c>
      <c r="D194" s="25" t="s">
        <v>1383</v>
      </c>
      <c r="E194" s="25" t="s">
        <v>1384</v>
      </c>
      <c r="F194" s="25" t="s">
        <v>1385</v>
      </c>
      <c r="G194" s="25">
        <v>7</v>
      </c>
      <c r="H194" s="25"/>
      <c r="I194" s="25" t="s">
        <v>1386</v>
      </c>
      <c r="J194" s="25" t="s">
        <v>6</v>
      </c>
      <c r="K194" s="25">
        <v>2020</v>
      </c>
      <c r="L194" s="25" t="s">
        <v>1387</v>
      </c>
      <c r="M194" s="25" t="s">
        <v>6</v>
      </c>
      <c r="N194" s="25" t="s">
        <v>147</v>
      </c>
    </row>
    <row r="195" spans="1:14" x14ac:dyDescent="0.35">
      <c r="A195" t="s">
        <v>62</v>
      </c>
      <c r="B195">
        <f t="shared" si="3"/>
        <v>2</v>
      </c>
      <c r="C195" s="26" t="s">
        <v>1388</v>
      </c>
      <c r="D195" s="26" t="s">
        <v>1389</v>
      </c>
      <c r="E195" s="26" t="s">
        <v>1390</v>
      </c>
      <c r="F195" s="26" t="s">
        <v>1391</v>
      </c>
      <c r="G195" s="26">
        <v>7</v>
      </c>
      <c r="H195" s="26"/>
      <c r="I195" s="26" t="s">
        <v>1392</v>
      </c>
      <c r="J195" s="26" t="s">
        <v>6</v>
      </c>
      <c r="K195" s="26">
        <v>2021</v>
      </c>
      <c r="L195" s="26" t="s">
        <v>1393</v>
      </c>
      <c r="M195" s="26" t="s">
        <v>6</v>
      </c>
      <c r="N195" s="26" t="s">
        <v>283</v>
      </c>
    </row>
    <row r="196" spans="1:14" x14ac:dyDescent="0.35">
      <c r="A196" t="s">
        <v>62</v>
      </c>
      <c r="B196">
        <f t="shared" si="3"/>
        <v>2</v>
      </c>
      <c r="C196" s="25" t="s">
        <v>1394</v>
      </c>
      <c r="D196" s="25" t="s">
        <v>1395</v>
      </c>
      <c r="E196" s="25" t="s">
        <v>1396</v>
      </c>
      <c r="F196" s="25" t="s">
        <v>1397</v>
      </c>
      <c r="G196" s="25">
        <v>7</v>
      </c>
      <c r="H196" s="25"/>
      <c r="I196" s="25" t="s">
        <v>1398</v>
      </c>
      <c r="J196" s="25" t="s">
        <v>1399</v>
      </c>
      <c r="K196" s="25">
        <v>2013</v>
      </c>
      <c r="L196" s="25" t="s">
        <v>1400</v>
      </c>
      <c r="M196" s="25" t="s">
        <v>6</v>
      </c>
      <c r="N196" s="25" t="s">
        <v>155</v>
      </c>
    </row>
    <row r="197" spans="1:14" x14ac:dyDescent="0.35">
      <c r="B197">
        <f t="shared" si="3"/>
        <v>1</v>
      </c>
      <c r="C197" s="26" t="s">
        <v>1401</v>
      </c>
      <c r="D197" s="26" t="s">
        <v>1402</v>
      </c>
      <c r="E197" s="26" t="s">
        <v>1403</v>
      </c>
      <c r="F197" s="26" t="s">
        <v>1404</v>
      </c>
      <c r="G197" s="26">
        <v>7</v>
      </c>
      <c r="H197" s="26"/>
      <c r="I197" s="26" t="s">
        <v>478</v>
      </c>
      <c r="J197" s="26" t="s">
        <v>6</v>
      </c>
      <c r="K197" s="26">
        <v>2016</v>
      </c>
      <c r="L197" s="26" t="s">
        <v>1405</v>
      </c>
      <c r="M197" s="26" t="s">
        <v>6</v>
      </c>
      <c r="N197" s="26" t="s">
        <v>480</v>
      </c>
    </row>
    <row r="198" spans="1:14" x14ac:dyDescent="0.35">
      <c r="B198">
        <f t="shared" si="3"/>
        <v>1</v>
      </c>
      <c r="C198" s="25" t="s">
        <v>1406</v>
      </c>
      <c r="D198" s="25" t="s">
        <v>1407</v>
      </c>
      <c r="E198" s="25" t="s">
        <v>1408</v>
      </c>
      <c r="F198" s="25" t="s">
        <v>1409</v>
      </c>
      <c r="G198" s="25">
        <v>7</v>
      </c>
      <c r="H198" s="25"/>
      <c r="I198" s="25" t="s">
        <v>478</v>
      </c>
      <c r="J198" s="25" t="s">
        <v>6</v>
      </c>
      <c r="K198" s="25">
        <v>2017</v>
      </c>
      <c r="L198" s="25" t="s">
        <v>1410</v>
      </c>
      <c r="M198" s="25" t="s">
        <v>6</v>
      </c>
      <c r="N198" s="25" t="s">
        <v>283</v>
      </c>
    </row>
    <row r="199" spans="1:14" x14ac:dyDescent="0.35">
      <c r="B199">
        <f t="shared" si="3"/>
        <v>1</v>
      </c>
      <c r="C199" s="26" t="s">
        <v>1411</v>
      </c>
      <c r="D199" s="26" t="s">
        <v>1412</v>
      </c>
      <c r="E199" s="26" t="s">
        <v>1413</v>
      </c>
      <c r="F199" s="26" t="s">
        <v>1414</v>
      </c>
      <c r="G199" s="26">
        <v>7</v>
      </c>
      <c r="H199" s="26"/>
      <c r="I199" s="26" t="s">
        <v>1415</v>
      </c>
      <c r="J199" s="26" t="s">
        <v>6</v>
      </c>
      <c r="K199" s="26">
        <v>2021</v>
      </c>
      <c r="L199" s="26" t="s">
        <v>1416</v>
      </c>
      <c r="M199" s="26" t="s">
        <v>6</v>
      </c>
      <c r="N199" s="26" t="s">
        <v>162</v>
      </c>
    </row>
    <row r="200" spans="1:14" x14ac:dyDescent="0.35">
      <c r="B200">
        <f t="shared" si="3"/>
        <v>1</v>
      </c>
      <c r="C200" s="25" t="s">
        <v>1417</v>
      </c>
      <c r="D200" s="25" t="s">
        <v>1418</v>
      </c>
      <c r="E200" s="25" t="s">
        <v>1419</v>
      </c>
      <c r="F200" s="25" t="s">
        <v>1420</v>
      </c>
      <c r="G200" s="25">
        <v>7</v>
      </c>
      <c r="H200" s="25">
        <v>9783642217524</v>
      </c>
      <c r="I200" s="25" t="s">
        <v>152</v>
      </c>
      <c r="J200" s="25" t="s">
        <v>1421</v>
      </c>
      <c r="K200" s="25">
        <v>2011</v>
      </c>
      <c r="L200" s="25" t="s">
        <v>1422</v>
      </c>
      <c r="M200" s="25" t="s">
        <v>6</v>
      </c>
      <c r="N200" s="25" t="s">
        <v>162</v>
      </c>
    </row>
    <row r="201" spans="1:14" x14ac:dyDescent="0.35">
      <c r="B201">
        <f t="shared" si="3"/>
        <v>1</v>
      </c>
      <c r="C201" s="26" t="s">
        <v>1423</v>
      </c>
      <c r="D201" s="26" t="s">
        <v>1424</v>
      </c>
      <c r="E201" s="26" t="s">
        <v>1425</v>
      </c>
      <c r="F201" s="26" t="s">
        <v>1426</v>
      </c>
      <c r="G201" s="26">
        <v>10</v>
      </c>
      <c r="H201" s="26">
        <v>9781450388078</v>
      </c>
      <c r="I201" s="26" t="s">
        <v>194</v>
      </c>
      <c r="J201" s="26" t="s">
        <v>6</v>
      </c>
      <c r="K201" s="26">
        <v>2020</v>
      </c>
      <c r="L201" s="26" t="s">
        <v>1427</v>
      </c>
      <c r="M201" s="26" t="s">
        <v>6</v>
      </c>
      <c r="N201" s="26" t="s">
        <v>162</v>
      </c>
    </row>
    <row r="202" spans="1:14" x14ac:dyDescent="0.35">
      <c r="B202">
        <f t="shared" si="3"/>
        <v>1</v>
      </c>
      <c r="C202" s="25" t="s">
        <v>1428</v>
      </c>
      <c r="D202" s="25" t="s">
        <v>1429</v>
      </c>
      <c r="E202" s="25" t="s">
        <v>1430</v>
      </c>
      <c r="F202" s="25" t="s">
        <v>1431</v>
      </c>
      <c r="G202" s="25">
        <v>10</v>
      </c>
      <c r="H202" s="25"/>
      <c r="I202" s="25" t="s">
        <v>496</v>
      </c>
      <c r="J202" s="25" t="s">
        <v>1432</v>
      </c>
      <c r="K202" s="25">
        <v>2019</v>
      </c>
      <c r="L202" s="25" t="s">
        <v>1433</v>
      </c>
      <c r="M202" s="25" t="s">
        <v>6</v>
      </c>
      <c r="N202" s="25" t="s">
        <v>155</v>
      </c>
    </row>
    <row r="203" spans="1:14" x14ac:dyDescent="0.35">
      <c r="B203">
        <f t="shared" si="3"/>
        <v>1</v>
      </c>
      <c r="C203" s="26" t="s">
        <v>1434</v>
      </c>
      <c r="D203" s="26" t="s">
        <v>1435</v>
      </c>
      <c r="E203" s="26" t="s">
        <v>1436</v>
      </c>
      <c r="F203" s="26" t="s">
        <v>1437</v>
      </c>
      <c r="G203" s="26">
        <v>7</v>
      </c>
      <c r="H203" s="26"/>
      <c r="I203" s="26" t="s">
        <v>1438</v>
      </c>
      <c r="J203" s="26" t="s">
        <v>1439</v>
      </c>
      <c r="K203" s="26">
        <v>2016</v>
      </c>
      <c r="L203" s="26" t="s">
        <v>1440</v>
      </c>
      <c r="M203" s="26" t="s">
        <v>6</v>
      </c>
      <c r="N203" s="26" t="s">
        <v>1369</v>
      </c>
    </row>
    <row r="204" spans="1:14" x14ac:dyDescent="0.35">
      <c r="B204">
        <f t="shared" si="3"/>
        <v>1</v>
      </c>
      <c r="C204" s="25" t="s">
        <v>1441</v>
      </c>
      <c r="D204" s="25" t="s">
        <v>1442</v>
      </c>
      <c r="E204" s="25" t="s">
        <v>1443</v>
      </c>
      <c r="F204" s="25" t="s">
        <v>1444</v>
      </c>
      <c r="G204" s="25">
        <v>10</v>
      </c>
      <c r="H204" s="25">
        <v>9789897583797</v>
      </c>
      <c r="I204" s="25" t="s">
        <v>1445</v>
      </c>
      <c r="J204" s="25" t="s">
        <v>1446</v>
      </c>
      <c r="K204" s="25">
        <v>2019</v>
      </c>
      <c r="L204" s="25" t="s">
        <v>1447</v>
      </c>
      <c r="M204" s="25" t="s">
        <v>6</v>
      </c>
      <c r="N204" s="25" t="s">
        <v>155</v>
      </c>
    </row>
    <row r="205" spans="1:14" x14ac:dyDescent="0.35">
      <c r="B205">
        <f t="shared" si="3"/>
        <v>1</v>
      </c>
      <c r="C205" s="26" t="s">
        <v>1448</v>
      </c>
      <c r="D205" s="26" t="s">
        <v>1449</v>
      </c>
      <c r="E205" s="26" t="s">
        <v>1450</v>
      </c>
      <c r="F205" s="26" t="s">
        <v>1451</v>
      </c>
      <c r="G205" s="26">
        <v>7</v>
      </c>
      <c r="H205" s="26"/>
      <c r="I205" s="26" t="s">
        <v>1452</v>
      </c>
      <c r="J205" s="26" t="s">
        <v>1453</v>
      </c>
      <c r="K205" s="26">
        <v>2016</v>
      </c>
      <c r="L205" s="26" t="s">
        <v>1454</v>
      </c>
      <c r="M205" s="26" t="s">
        <v>6</v>
      </c>
      <c r="N205" s="26" t="s">
        <v>162</v>
      </c>
    </row>
    <row r="206" spans="1:14" x14ac:dyDescent="0.35">
      <c r="B206">
        <f t="shared" si="3"/>
        <v>1</v>
      </c>
      <c r="C206" s="25" t="s">
        <v>1455</v>
      </c>
      <c r="D206" s="25" t="s">
        <v>1456</v>
      </c>
      <c r="E206" s="25" t="s">
        <v>1457</v>
      </c>
      <c r="F206" s="25" t="s">
        <v>1458</v>
      </c>
      <c r="G206" s="25">
        <v>10</v>
      </c>
      <c r="H206" s="25">
        <v>9783959771313</v>
      </c>
      <c r="I206" s="25" t="s">
        <v>1459</v>
      </c>
      <c r="J206" s="25" t="s">
        <v>6</v>
      </c>
      <c r="K206" s="25">
        <v>2019</v>
      </c>
      <c r="L206" s="25" t="s">
        <v>1460</v>
      </c>
      <c r="M206" s="25" t="s">
        <v>6</v>
      </c>
      <c r="N206" s="25" t="s">
        <v>147</v>
      </c>
    </row>
    <row r="207" spans="1:14" x14ac:dyDescent="0.35">
      <c r="A207" t="s">
        <v>62</v>
      </c>
      <c r="B207">
        <f t="shared" si="3"/>
        <v>3</v>
      </c>
      <c r="C207" s="26" t="s">
        <v>1461</v>
      </c>
      <c r="D207" s="26" t="s">
        <v>1462</v>
      </c>
      <c r="E207" s="26" t="s">
        <v>1463</v>
      </c>
      <c r="F207" s="26" t="s">
        <v>1464</v>
      </c>
      <c r="G207" s="26">
        <v>7</v>
      </c>
      <c r="H207" s="26"/>
      <c r="I207" s="26" t="s">
        <v>369</v>
      </c>
      <c r="J207" s="26" t="s">
        <v>1465</v>
      </c>
      <c r="K207" s="26">
        <v>2020</v>
      </c>
      <c r="L207" s="26" t="s">
        <v>1466</v>
      </c>
      <c r="M207" s="26" t="s">
        <v>6</v>
      </c>
      <c r="N207" s="26" t="s">
        <v>703</v>
      </c>
    </row>
    <row r="208" spans="1:14" x14ac:dyDescent="0.35">
      <c r="B208">
        <f t="shared" si="3"/>
        <v>1</v>
      </c>
      <c r="C208" s="25" t="s">
        <v>1467</v>
      </c>
      <c r="D208" s="25" t="s">
        <v>1468</v>
      </c>
      <c r="E208" s="25" t="s">
        <v>1469</v>
      </c>
      <c r="F208" s="25" t="s">
        <v>1470</v>
      </c>
      <c r="G208" s="25">
        <v>7</v>
      </c>
      <c r="H208" s="25"/>
      <c r="I208" s="25" t="s">
        <v>1452</v>
      </c>
      <c r="J208" s="25" t="s">
        <v>6</v>
      </c>
      <c r="K208" s="25">
        <v>2021</v>
      </c>
      <c r="L208" s="25" t="s">
        <v>1471</v>
      </c>
      <c r="M208" s="25" t="s">
        <v>6</v>
      </c>
      <c r="N208" s="25" t="s">
        <v>162</v>
      </c>
    </row>
    <row r="209" spans="1:14" x14ac:dyDescent="0.35">
      <c r="A209" t="s">
        <v>62</v>
      </c>
      <c r="B209">
        <f t="shared" si="3"/>
        <v>2</v>
      </c>
      <c r="C209" s="26" t="s">
        <v>1472</v>
      </c>
      <c r="D209" s="26" t="s">
        <v>1473</v>
      </c>
      <c r="E209" s="26" t="s">
        <v>1474</v>
      </c>
      <c r="F209" s="26" t="s">
        <v>1475</v>
      </c>
      <c r="G209" s="26">
        <v>10</v>
      </c>
      <c r="H209" s="26">
        <v>9781450379571</v>
      </c>
      <c r="I209" s="26" t="s">
        <v>1476</v>
      </c>
      <c r="J209" s="26" t="s">
        <v>1477</v>
      </c>
      <c r="K209" s="26">
        <v>2020</v>
      </c>
      <c r="L209" s="26" t="s">
        <v>1478</v>
      </c>
      <c r="M209" s="26" t="s">
        <v>6</v>
      </c>
      <c r="N209" s="26" t="s">
        <v>217</v>
      </c>
    </row>
    <row r="210" spans="1:14" x14ac:dyDescent="0.35">
      <c r="A210" t="s">
        <v>62</v>
      </c>
      <c r="B210">
        <f t="shared" si="3"/>
        <v>2</v>
      </c>
      <c r="C210" s="25" t="s">
        <v>1479</v>
      </c>
      <c r="D210" s="25" t="s">
        <v>1480</v>
      </c>
      <c r="E210" s="25" t="s">
        <v>1481</v>
      </c>
      <c r="F210" s="25" t="s">
        <v>1482</v>
      </c>
      <c r="G210" s="25">
        <v>10</v>
      </c>
      <c r="H210" s="25">
        <v>9781921770357</v>
      </c>
      <c r="I210" s="25" t="s">
        <v>1483</v>
      </c>
      <c r="J210" s="25" t="s">
        <v>1484</v>
      </c>
      <c r="K210" s="25">
        <v>2014</v>
      </c>
      <c r="L210" s="25" t="s">
        <v>1485</v>
      </c>
      <c r="M210" s="25" t="s">
        <v>6</v>
      </c>
      <c r="N210" s="25" t="s">
        <v>147</v>
      </c>
    </row>
    <row r="211" spans="1:14" x14ac:dyDescent="0.35">
      <c r="B211">
        <f t="shared" si="3"/>
        <v>1</v>
      </c>
      <c r="C211" s="26" t="s">
        <v>1486</v>
      </c>
      <c r="D211" s="26" t="s">
        <v>1487</v>
      </c>
      <c r="E211" s="26" t="s">
        <v>1488</v>
      </c>
      <c r="F211" s="26" t="s">
        <v>1489</v>
      </c>
      <c r="G211" s="26">
        <v>7</v>
      </c>
      <c r="H211" s="26">
        <v>9783319313061</v>
      </c>
      <c r="I211" s="26" t="s">
        <v>207</v>
      </c>
      <c r="J211" s="26" t="s">
        <v>1490</v>
      </c>
      <c r="K211" s="26">
        <v>2016</v>
      </c>
      <c r="L211" s="26" t="s">
        <v>1491</v>
      </c>
      <c r="M211" s="26" t="s">
        <v>6</v>
      </c>
      <c r="N211" s="26" t="s">
        <v>162</v>
      </c>
    </row>
    <row r="212" spans="1:14" x14ac:dyDescent="0.35">
      <c r="B212">
        <f t="shared" si="3"/>
        <v>1</v>
      </c>
      <c r="C212" s="25" t="s">
        <v>1492</v>
      </c>
      <c r="D212" s="25" t="s">
        <v>1493</v>
      </c>
      <c r="E212" s="25" t="s">
        <v>1494</v>
      </c>
      <c r="F212" s="25" t="s">
        <v>1495</v>
      </c>
      <c r="G212" s="25">
        <v>10</v>
      </c>
      <c r="H212" s="25">
        <v>9789077381915</v>
      </c>
      <c r="I212" s="25" t="s">
        <v>1496</v>
      </c>
      <c r="J212" s="25" t="s">
        <v>1497</v>
      </c>
      <c r="K212" s="25">
        <v>2015</v>
      </c>
      <c r="L212" s="25" t="s">
        <v>1498</v>
      </c>
      <c r="M212" s="25" t="s">
        <v>6</v>
      </c>
      <c r="N212" s="25" t="s">
        <v>217</v>
      </c>
    </row>
    <row r="213" spans="1:14" x14ac:dyDescent="0.35">
      <c r="A213" t="s">
        <v>62</v>
      </c>
      <c r="B213">
        <f t="shared" si="3"/>
        <v>2</v>
      </c>
      <c r="C213" s="26" t="s">
        <v>1499</v>
      </c>
      <c r="D213" s="26" t="s">
        <v>1500</v>
      </c>
      <c r="E213" s="26" t="s">
        <v>1501</v>
      </c>
      <c r="F213" s="26" t="s">
        <v>1502</v>
      </c>
      <c r="G213" s="26">
        <v>10</v>
      </c>
      <c r="H213" s="26">
        <v>9781906638474</v>
      </c>
      <c r="I213" s="26" t="s">
        <v>452</v>
      </c>
      <c r="J213" s="26" t="s">
        <v>1503</v>
      </c>
      <c r="K213" s="26">
        <v>2009</v>
      </c>
      <c r="L213" s="26" t="s">
        <v>1504</v>
      </c>
      <c r="M213" s="26" t="s">
        <v>6</v>
      </c>
      <c r="N213" s="26" t="s">
        <v>1505</v>
      </c>
    </row>
    <row r="214" spans="1:14" x14ac:dyDescent="0.35">
      <c r="B214">
        <f t="shared" si="3"/>
        <v>1</v>
      </c>
      <c r="C214" s="25" t="s">
        <v>1506</v>
      </c>
      <c r="D214" s="25" t="s">
        <v>1507</v>
      </c>
      <c r="E214" s="25" t="s">
        <v>1508</v>
      </c>
      <c r="F214" s="25" t="s">
        <v>1509</v>
      </c>
      <c r="G214" s="25">
        <v>7</v>
      </c>
      <c r="H214" s="25"/>
      <c r="I214" s="25" t="s">
        <v>1510</v>
      </c>
      <c r="J214" s="25" t="s">
        <v>1511</v>
      </c>
      <c r="K214" s="25">
        <v>2016</v>
      </c>
      <c r="L214" s="25" t="s">
        <v>1512</v>
      </c>
      <c r="M214" s="25" t="s">
        <v>6</v>
      </c>
      <c r="N214" s="25" t="s">
        <v>1513</v>
      </c>
    </row>
    <row r="215" spans="1:14" x14ac:dyDescent="0.35">
      <c r="B215">
        <f t="shared" si="3"/>
        <v>1</v>
      </c>
      <c r="C215" s="26" t="s">
        <v>1514</v>
      </c>
      <c r="D215" s="26" t="s">
        <v>1515</v>
      </c>
      <c r="E215" s="26" t="s">
        <v>1516</v>
      </c>
      <c r="F215" s="26" t="s">
        <v>1517</v>
      </c>
      <c r="G215" s="26">
        <v>7</v>
      </c>
      <c r="H215" s="26"/>
      <c r="I215" s="26" t="s">
        <v>866</v>
      </c>
      <c r="J215" s="26" t="s">
        <v>1518</v>
      </c>
      <c r="K215" s="26">
        <v>2014</v>
      </c>
      <c r="L215" s="26" t="s">
        <v>1519</v>
      </c>
      <c r="M215" s="26" t="s">
        <v>6</v>
      </c>
      <c r="N215" s="26" t="s">
        <v>162</v>
      </c>
    </row>
    <row r="216" spans="1:14" x14ac:dyDescent="0.35">
      <c r="B216">
        <f t="shared" si="3"/>
        <v>1</v>
      </c>
      <c r="C216" s="25" t="s">
        <v>1520</v>
      </c>
      <c r="D216" s="25" t="s">
        <v>1521</v>
      </c>
      <c r="E216" s="25" t="s">
        <v>1522</v>
      </c>
      <c r="F216" s="25" t="s">
        <v>1523</v>
      </c>
      <c r="G216" s="25">
        <v>7</v>
      </c>
      <c r="H216" s="25">
        <v>9783319461519</v>
      </c>
      <c r="I216" s="25" t="s">
        <v>152</v>
      </c>
      <c r="J216" s="25" t="s">
        <v>1524</v>
      </c>
      <c r="K216" s="25">
        <v>2016</v>
      </c>
      <c r="L216" s="25" t="s">
        <v>1525</v>
      </c>
      <c r="M216" s="25" t="s">
        <v>6</v>
      </c>
      <c r="N216" s="25" t="s">
        <v>473</v>
      </c>
    </row>
    <row r="217" spans="1:14" x14ac:dyDescent="0.35">
      <c r="A217" t="s">
        <v>62</v>
      </c>
      <c r="B217">
        <f t="shared" si="3"/>
        <v>3</v>
      </c>
      <c r="C217" s="26" t="s">
        <v>1526</v>
      </c>
      <c r="D217" s="26" t="s">
        <v>1527</v>
      </c>
      <c r="E217" s="26" t="s">
        <v>1528</v>
      </c>
      <c r="F217" s="26" t="s">
        <v>1529</v>
      </c>
      <c r="G217" s="26">
        <v>10</v>
      </c>
      <c r="H217" s="26">
        <v>9781450313087</v>
      </c>
      <c r="I217" s="26" t="s">
        <v>308</v>
      </c>
      <c r="J217" s="26" t="s">
        <v>1530</v>
      </c>
      <c r="K217" s="26">
        <v>2012</v>
      </c>
      <c r="L217" s="26" t="s">
        <v>1531</v>
      </c>
      <c r="M217" s="26" t="s">
        <v>6</v>
      </c>
      <c r="N217" s="26" t="s">
        <v>147</v>
      </c>
    </row>
    <row r="218" spans="1:14" x14ac:dyDescent="0.35">
      <c r="B218">
        <f t="shared" si="3"/>
        <v>1</v>
      </c>
      <c r="C218" s="25" t="s">
        <v>1532</v>
      </c>
      <c r="D218" s="25" t="s">
        <v>1533</v>
      </c>
      <c r="E218" s="25" t="s">
        <v>1534</v>
      </c>
      <c r="F218" s="25" t="s">
        <v>1535</v>
      </c>
      <c r="G218" s="25">
        <v>10</v>
      </c>
      <c r="H218" s="25">
        <v>9780769543598</v>
      </c>
      <c r="I218" s="25" t="s">
        <v>1536</v>
      </c>
      <c r="J218" s="25" t="s">
        <v>1537</v>
      </c>
      <c r="K218" s="25">
        <v>2010</v>
      </c>
      <c r="L218" s="25" t="s">
        <v>1538</v>
      </c>
      <c r="M218" s="25" t="s">
        <v>6</v>
      </c>
      <c r="N218" s="25" t="s">
        <v>1539</v>
      </c>
    </row>
    <row r="219" spans="1:14" x14ac:dyDescent="0.35">
      <c r="B219">
        <f t="shared" si="3"/>
        <v>1</v>
      </c>
      <c r="C219" s="26" t="s">
        <v>1540</v>
      </c>
      <c r="D219" s="26" t="s">
        <v>1541</v>
      </c>
      <c r="E219" s="26" t="s">
        <v>1542</v>
      </c>
      <c r="F219" s="26" t="s">
        <v>1543</v>
      </c>
      <c r="G219" s="26">
        <v>7</v>
      </c>
      <c r="H219" s="26">
        <v>9783319460994</v>
      </c>
      <c r="I219" s="26" t="s">
        <v>152</v>
      </c>
      <c r="J219" s="26" t="s">
        <v>1544</v>
      </c>
      <c r="K219" s="26">
        <v>2016</v>
      </c>
      <c r="L219" s="26" t="s">
        <v>1545</v>
      </c>
      <c r="M219" s="26" t="s">
        <v>6</v>
      </c>
      <c r="N219" s="26" t="s">
        <v>147</v>
      </c>
    </row>
    <row r="220" spans="1:14" x14ac:dyDescent="0.35">
      <c r="A220" t="s">
        <v>62</v>
      </c>
      <c r="B220">
        <f t="shared" si="3"/>
        <v>2</v>
      </c>
      <c r="C220" s="25" t="s">
        <v>1546</v>
      </c>
      <c r="D220" s="25" t="s">
        <v>1547</v>
      </c>
      <c r="E220" s="25" t="s">
        <v>1548</v>
      </c>
      <c r="F220" s="25" t="s">
        <v>1549</v>
      </c>
      <c r="G220" s="25">
        <v>10</v>
      </c>
      <c r="H220" s="25">
        <v>9781450305785</v>
      </c>
      <c r="I220" s="25" t="s">
        <v>274</v>
      </c>
      <c r="J220" s="25" t="s">
        <v>1550</v>
      </c>
      <c r="K220" s="25">
        <v>2011</v>
      </c>
      <c r="L220" s="25" t="s">
        <v>1551</v>
      </c>
      <c r="M220" s="25" t="s">
        <v>6</v>
      </c>
      <c r="N220" s="25" t="s">
        <v>155</v>
      </c>
    </row>
    <row r="221" spans="1:14" x14ac:dyDescent="0.35">
      <c r="B221">
        <f t="shared" si="3"/>
        <v>1</v>
      </c>
      <c r="C221" s="26" t="s">
        <v>1552</v>
      </c>
      <c r="D221" s="26" t="s">
        <v>1553</v>
      </c>
      <c r="E221" s="26" t="s">
        <v>1554</v>
      </c>
      <c r="F221" s="26" t="s">
        <v>1555</v>
      </c>
      <c r="G221" s="26">
        <v>7</v>
      </c>
      <c r="H221" s="26">
        <v>9783319899596</v>
      </c>
      <c r="I221" s="26" t="s">
        <v>152</v>
      </c>
      <c r="J221" s="26" t="s">
        <v>1556</v>
      </c>
      <c r="K221" s="26">
        <v>2018</v>
      </c>
      <c r="L221" s="26" t="s">
        <v>1557</v>
      </c>
      <c r="M221" s="26" t="s">
        <v>6</v>
      </c>
      <c r="N221" s="26" t="s">
        <v>703</v>
      </c>
    </row>
    <row r="222" spans="1:14" x14ac:dyDescent="0.35">
      <c r="B222">
        <f t="shared" si="3"/>
        <v>1</v>
      </c>
      <c r="C222" s="25" t="s">
        <v>1558</v>
      </c>
      <c r="D222" s="25" t="s">
        <v>1559</v>
      </c>
      <c r="E222" s="25" t="s">
        <v>1560</v>
      </c>
      <c r="F222" s="25" t="s">
        <v>1561</v>
      </c>
      <c r="G222" s="25">
        <v>10</v>
      </c>
      <c r="H222" s="25">
        <v>9781450302357</v>
      </c>
      <c r="I222" s="25" t="s">
        <v>1562</v>
      </c>
      <c r="J222" s="25" t="s">
        <v>1563</v>
      </c>
      <c r="K222" s="25">
        <v>2010</v>
      </c>
      <c r="L222" s="25" t="s">
        <v>1564</v>
      </c>
      <c r="M222" s="25" t="s">
        <v>6</v>
      </c>
      <c r="N222" s="25" t="s">
        <v>480</v>
      </c>
    </row>
    <row r="223" spans="1:14" x14ac:dyDescent="0.35">
      <c r="B223">
        <f t="shared" si="3"/>
        <v>1</v>
      </c>
      <c r="C223" s="26" t="s">
        <v>1565</v>
      </c>
      <c r="D223" s="26" t="s">
        <v>1566</v>
      </c>
      <c r="E223" s="26" t="s">
        <v>1567</v>
      </c>
      <c r="F223" s="26" t="s">
        <v>1568</v>
      </c>
      <c r="G223" s="26">
        <v>10</v>
      </c>
      <c r="H223" s="26">
        <v>9781450328142</v>
      </c>
      <c r="I223" s="26" t="s">
        <v>308</v>
      </c>
      <c r="J223" s="26" t="s">
        <v>1569</v>
      </c>
      <c r="K223" s="26">
        <v>2014</v>
      </c>
      <c r="L223" s="26" t="s">
        <v>1570</v>
      </c>
      <c r="M223" s="26" t="s">
        <v>6</v>
      </c>
      <c r="N223" s="26" t="s">
        <v>703</v>
      </c>
    </row>
    <row r="224" spans="1:14" x14ac:dyDescent="0.35">
      <c r="B224">
        <f t="shared" si="3"/>
        <v>1</v>
      </c>
      <c r="C224" s="25" t="s">
        <v>1571</v>
      </c>
      <c r="D224" s="25" t="s">
        <v>1572</v>
      </c>
      <c r="E224" s="25" t="s">
        <v>1573</v>
      </c>
      <c r="F224" s="25" t="s">
        <v>1574</v>
      </c>
      <c r="G224" s="25">
        <v>10</v>
      </c>
      <c r="H224" s="25">
        <v>9781467397438</v>
      </c>
      <c r="I224" s="25" t="s">
        <v>1575</v>
      </c>
      <c r="J224" s="25" t="s">
        <v>1576</v>
      </c>
      <c r="K224" s="25">
        <v>2016</v>
      </c>
      <c r="L224" s="25" t="s">
        <v>1577</v>
      </c>
      <c r="M224" s="25" t="s">
        <v>6</v>
      </c>
      <c r="N224" s="25" t="s">
        <v>283</v>
      </c>
    </row>
    <row r="225" spans="1:14" x14ac:dyDescent="0.35">
      <c r="B225">
        <f t="shared" si="3"/>
        <v>1</v>
      </c>
      <c r="C225" s="26" t="s">
        <v>1578</v>
      </c>
      <c r="D225" s="26" t="s">
        <v>1579</v>
      </c>
      <c r="E225" s="26" t="s">
        <v>1580</v>
      </c>
      <c r="F225" s="26" t="s">
        <v>1581</v>
      </c>
      <c r="G225" s="26">
        <v>10</v>
      </c>
      <c r="H225" s="26">
        <v>9781605584379</v>
      </c>
      <c r="I225" s="26" t="s">
        <v>1582</v>
      </c>
      <c r="J225" s="26" t="s">
        <v>1583</v>
      </c>
      <c r="K225" s="26">
        <v>2009</v>
      </c>
      <c r="L225" s="26" t="s">
        <v>1584</v>
      </c>
      <c r="M225" s="26" t="s">
        <v>6</v>
      </c>
      <c r="N225" s="26" t="s">
        <v>1539</v>
      </c>
    </row>
    <row r="226" spans="1:14" x14ac:dyDescent="0.35">
      <c r="B226">
        <f t="shared" si="3"/>
        <v>1</v>
      </c>
      <c r="C226" s="25" t="s">
        <v>1585</v>
      </c>
      <c r="D226" s="25" t="s">
        <v>1586</v>
      </c>
      <c r="E226" s="25" t="s">
        <v>1587</v>
      </c>
      <c r="F226" s="25" t="s">
        <v>1588</v>
      </c>
      <c r="G226" s="25">
        <v>10</v>
      </c>
      <c r="H226" s="25">
        <v>9781479944897</v>
      </c>
      <c r="I226" s="25" t="s">
        <v>1589</v>
      </c>
      <c r="J226" s="25" t="s">
        <v>1590</v>
      </c>
      <c r="K226" s="25">
        <v>2015</v>
      </c>
      <c r="L226" s="25" t="s">
        <v>1591</v>
      </c>
      <c r="M226" s="25" t="s">
        <v>6</v>
      </c>
      <c r="N226" s="25" t="s">
        <v>147</v>
      </c>
    </row>
    <row r="227" spans="1:14" x14ac:dyDescent="0.35">
      <c r="B227">
        <f t="shared" si="3"/>
        <v>1</v>
      </c>
      <c r="C227" s="26" t="s">
        <v>1592</v>
      </c>
      <c r="D227" s="26" t="s">
        <v>1593</v>
      </c>
      <c r="E227" s="26" t="s">
        <v>1594</v>
      </c>
      <c r="F227" s="26" t="s">
        <v>1595</v>
      </c>
      <c r="G227" s="26">
        <v>7</v>
      </c>
      <c r="H227" s="26"/>
      <c r="I227" s="26" t="s">
        <v>152</v>
      </c>
      <c r="J227" s="26" t="s">
        <v>1596</v>
      </c>
      <c r="K227" s="26">
        <v>2009</v>
      </c>
      <c r="L227" s="26" t="s">
        <v>1597</v>
      </c>
      <c r="M227" s="26" t="s">
        <v>6</v>
      </c>
      <c r="N227" s="26" t="s">
        <v>1120</v>
      </c>
    </row>
    <row r="228" spans="1:14" x14ac:dyDescent="0.35">
      <c r="B228">
        <f t="shared" si="3"/>
        <v>1</v>
      </c>
      <c r="C228" s="25" t="s">
        <v>1598</v>
      </c>
      <c r="D228" s="25" t="s">
        <v>1599</v>
      </c>
      <c r="E228" s="25" t="s">
        <v>1600</v>
      </c>
      <c r="F228" s="25" t="s">
        <v>1601</v>
      </c>
      <c r="G228" s="25">
        <v>7</v>
      </c>
      <c r="H228" s="25"/>
      <c r="I228" s="25" t="s">
        <v>152</v>
      </c>
      <c r="J228" s="25" t="s">
        <v>1602</v>
      </c>
      <c r="K228" s="25">
        <v>2015</v>
      </c>
      <c r="L228" s="25" t="s">
        <v>1603</v>
      </c>
      <c r="M228" s="25" t="s">
        <v>6</v>
      </c>
      <c r="N228" s="25" t="s">
        <v>176</v>
      </c>
    </row>
    <row r="229" spans="1:14" x14ac:dyDescent="0.35">
      <c r="B229">
        <f t="shared" si="3"/>
        <v>1</v>
      </c>
      <c r="C229" s="26" t="s">
        <v>1604</v>
      </c>
      <c r="D229" s="26" t="s">
        <v>1605</v>
      </c>
      <c r="E229" s="26" t="s">
        <v>6</v>
      </c>
      <c r="F229" s="26" t="s">
        <v>1606</v>
      </c>
      <c r="G229" s="26">
        <v>7</v>
      </c>
      <c r="H229" s="26"/>
      <c r="I229" s="26" t="s">
        <v>1607</v>
      </c>
      <c r="J229" s="26" t="s">
        <v>1608</v>
      </c>
      <c r="K229" s="26">
        <v>2010</v>
      </c>
      <c r="L229" s="26" t="s">
        <v>1609</v>
      </c>
      <c r="M229" s="26" t="s">
        <v>6</v>
      </c>
      <c r="N229" s="26" t="s">
        <v>1610</v>
      </c>
    </row>
    <row r="230" spans="1:14" x14ac:dyDescent="0.35">
      <c r="B230">
        <f t="shared" si="3"/>
        <v>1</v>
      </c>
      <c r="C230" s="25" t="s">
        <v>1611</v>
      </c>
      <c r="D230" s="25" t="s">
        <v>1612</v>
      </c>
      <c r="E230" s="25" t="s">
        <v>1613</v>
      </c>
      <c r="F230" s="25" t="s">
        <v>1614</v>
      </c>
      <c r="G230" s="25">
        <v>10</v>
      </c>
      <c r="H230" s="25">
        <v>9781450348850</v>
      </c>
      <c r="I230" s="25" t="s">
        <v>1615</v>
      </c>
      <c r="J230" s="25" t="s">
        <v>1616</v>
      </c>
      <c r="K230" s="25">
        <v>2017</v>
      </c>
      <c r="L230" s="25" t="s">
        <v>1617</v>
      </c>
      <c r="M230" s="25" t="s">
        <v>6</v>
      </c>
      <c r="N230" s="25" t="s">
        <v>283</v>
      </c>
    </row>
    <row r="231" spans="1:14" x14ac:dyDescent="0.35">
      <c r="B231">
        <f t="shared" si="3"/>
        <v>1</v>
      </c>
      <c r="C231" s="26" t="s">
        <v>1618</v>
      </c>
      <c r="D231" s="26" t="s">
        <v>1619</v>
      </c>
      <c r="E231" s="26" t="s">
        <v>1620</v>
      </c>
      <c r="F231" s="26" t="s">
        <v>1621</v>
      </c>
      <c r="G231" s="26">
        <v>7</v>
      </c>
      <c r="H231" s="26"/>
      <c r="I231" s="26" t="s">
        <v>1622</v>
      </c>
      <c r="J231" s="26" t="s">
        <v>6</v>
      </c>
      <c r="K231" s="26">
        <v>2021</v>
      </c>
      <c r="L231" s="26" t="s">
        <v>1623</v>
      </c>
      <c r="M231" s="26" t="s">
        <v>6</v>
      </c>
      <c r="N231" s="26" t="s">
        <v>162</v>
      </c>
    </row>
    <row r="232" spans="1:14" x14ac:dyDescent="0.35">
      <c r="B232">
        <f t="shared" si="3"/>
        <v>1</v>
      </c>
      <c r="C232" s="25" t="s">
        <v>1624</v>
      </c>
      <c r="D232" s="25" t="s">
        <v>1625</v>
      </c>
      <c r="E232" s="25" t="s">
        <v>1626</v>
      </c>
      <c r="F232" s="25" t="s">
        <v>1621</v>
      </c>
      <c r="G232" s="25">
        <v>10</v>
      </c>
      <c r="H232" s="25">
        <v>9789897584916</v>
      </c>
      <c r="I232" s="25" t="s">
        <v>1627</v>
      </c>
      <c r="J232" s="25" t="s">
        <v>1628</v>
      </c>
      <c r="K232" s="25">
        <v>2021</v>
      </c>
      <c r="L232" s="25" t="s">
        <v>1629</v>
      </c>
      <c r="M232" s="25" t="s">
        <v>6</v>
      </c>
      <c r="N232" s="25" t="s">
        <v>162</v>
      </c>
    </row>
    <row r="233" spans="1:14" x14ac:dyDescent="0.35">
      <c r="B233">
        <f t="shared" si="3"/>
        <v>1</v>
      </c>
      <c r="C233" s="26" t="s">
        <v>1630</v>
      </c>
      <c r="D233" s="26" t="s">
        <v>1631</v>
      </c>
      <c r="E233" s="26" t="s">
        <v>1632</v>
      </c>
      <c r="F233" s="26" t="s">
        <v>1633</v>
      </c>
      <c r="G233" s="26">
        <v>10</v>
      </c>
      <c r="H233" s="26">
        <v>9781538673157</v>
      </c>
      <c r="I233" s="26" t="s">
        <v>1634</v>
      </c>
      <c r="J233" s="26" t="s">
        <v>1635</v>
      </c>
      <c r="K233" s="26">
        <v>2018</v>
      </c>
      <c r="L233" s="26" t="s">
        <v>1636</v>
      </c>
      <c r="M233" s="26" t="s">
        <v>6</v>
      </c>
      <c r="N233" s="26" t="s">
        <v>147</v>
      </c>
    </row>
    <row r="234" spans="1:14" x14ac:dyDescent="0.35">
      <c r="B234">
        <f t="shared" si="3"/>
        <v>1</v>
      </c>
      <c r="C234" s="25" t="s">
        <v>1637</v>
      </c>
      <c r="D234" s="25" t="s">
        <v>1638</v>
      </c>
      <c r="E234" s="25" t="s">
        <v>1639</v>
      </c>
      <c r="F234" s="25" t="s">
        <v>1640</v>
      </c>
      <c r="G234" s="25">
        <v>10</v>
      </c>
      <c r="H234" s="25">
        <v>9781450350242</v>
      </c>
      <c r="I234" s="25" t="s">
        <v>1641</v>
      </c>
      <c r="J234" s="25" t="s">
        <v>1642</v>
      </c>
      <c r="K234" s="25">
        <v>2017</v>
      </c>
      <c r="L234" s="25" t="s">
        <v>1643</v>
      </c>
      <c r="M234" s="25" t="s">
        <v>6</v>
      </c>
      <c r="N234" s="25" t="s">
        <v>217</v>
      </c>
    </row>
    <row r="235" spans="1:14" x14ac:dyDescent="0.35">
      <c r="B235">
        <f t="shared" si="3"/>
        <v>1</v>
      </c>
      <c r="C235" s="26" t="s">
        <v>1644</v>
      </c>
      <c r="D235" s="26" t="s">
        <v>1645</v>
      </c>
      <c r="E235" s="26" t="s">
        <v>1646</v>
      </c>
      <c r="F235" s="26" t="s">
        <v>1647</v>
      </c>
      <c r="G235" s="26">
        <v>7</v>
      </c>
      <c r="H235" s="26"/>
      <c r="I235" s="26" t="s">
        <v>1398</v>
      </c>
      <c r="J235" s="26" t="s">
        <v>1648</v>
      </c>
      <c r="K235" s="26">
        <v>2017</v>
      </c>
      <c r="L235" s="26" t="s">
        <v>1649</v>
      </c>
      <c r="M235" s="26" t="s">
        <v>6</v>
      </c>
      <c r="N235" s="26" t="s">
        <v>480</v>
      </c>
    </row>
    <row r="236" spans="1:14" x14ac:dyDescent="0.35">
      <c r="A236" t="s">
        <v>62</v>
      </c>
      <c r="B236">
        <f t="shared" si="3"/>
        <v>2</v>
      </c>
      <c r="C236" s="25" t="s">
        <v>1650</v>
      </c>
      <c r="D236" s="25" t="s">
        <v>1651</v>
      </c>
      <c r="E236" s="25" t="s">
        <v>1652</v>
      </c>
      <c r="F236" s="25" t="s">
        <v>1653</v>
      </c>
      <c r="G236" s="25">
        <v>7</v>
      </c>
      <c r="H236" s="25"/>
      <c r="I236" s="25" t="s">
        <v>144</v>
      </c>
      <c r="J236" s="25" t="s">
        <v>1654</v>
      </c>
      <c r="K236" s="25">
        <v>2015</v>
      </c>
      <c r="L236" s="25" t="s">
        <v>1655</v>
      </c>
      <c r="M236" s="25" t="s">
        <v>6</v>
      </c>
      <c r="N236" s="25" t="s">
        <v>1505</v>
      </c>
    </row>
    <row r="237" spans="1:14" x14ac:dyDescent="0.35">
      <c r="B237">
        <f t="shared" si="3"/>
        <v>1</v>
      </c>
      <c r="C237" s="26" t="s">
        <v>1656</v>
      </c>
      <c r="D237" s="26" t="s">
        <v>1657</v>
      </c>
      <c r="E237" s="26" t="s">
        <v>1658</v>
      </c>
      <c r="F237" s="26" t="s">
        <v>1659</v>
      </c>
      <c r="G237" s="26">
        <v>10</v>
      </c>
      <c r="H237" s="26">
        <v>9781538611739</v>
      </c>
      <c r="I237" s="26" t="s">
        <v>1374</v>
      </c>
      <c r="J237" s="26" t="s">
        <v>6</v>
      </c>
      <c r="K237" s="26">
        <v>2019</v>
      </c>
      <c r="L237" s="26" t="s">
        <v>1660</v>
      </c>
      <c r="M237" s="26" t="s">
        <v>6</v>
      </c>
      <c r="N237" s="26" t="s">
        <v>217</v>
      </c>
    </row>
    <row r="238" spans="1:14" x14ac:dyDescent="0.35">
      <c r="B238">
        <f t="shared" si="3"/>
        <v>1</v>
      </c>
      <c r="C238" s="25" t="s">
        <v>1661</v>
      </c>
      <c r="D238" s="25" t="s">
        <v>1662</v>
      </c>
      <c r="E238" s="25" t="s">
        <v>1663</v>
      </c>
      <c r="F238" s="25" t="s">
        <v>1664</v>
      </c>
      <c r="G238" s="25">
        <v>10</v>
      </c>
      <c r="H238" s="25">
        <v>9781939133243</v>
      </c>
      <c r="I238" s="25" t="s">
        <v>1665</v>
      </c>
      <c r="J238" s="25" t="s">
        <v>1666</v>
      </c>
      <c r="K238" s="25">
        <v>2021</v>
      </c>
      <c r="L238" s="25" t="s">
        <v>1667</v>
      </c>
      <c r="M238" s="25" t="s">
        <v>6</v>
      </c>
      <c r="N238" s="25" t="s">
        <v>162</v>
      </c>
    </row>
    <row r="239" spans="1:14" x14ac:dyDescent="0.35">
      <c r="B239">
        <f t="shared" si="3"/>
        <v>1</v>
      </c>
      <c r="C239" s="26" t="s">
        <v>1668</v>
      </c>
      <c r="D239" s="26" t="s">
        <v>1669</v>
      </c>
      <c r="E239" s="26" t="s">
        <v>1670</v>
      </c>
      <c r="F239" s="26" t="s">
        <v>1671</v>
      </c>
      <c r="G239" s="26">
        <v>7</v>
      </c>
      <c r="H239" s="26">
        <v>9783030297497</v>
      </c>
      <c r="I239" s="26" t="s">
        <v>866</v>
      </c>
      <c r="J239" s="26" t="s">
        <v>1672</v>
      </c>
      <c r="K239" s="26">
        <v>2019</v>
      </c>
      <c r="L239" s="26" t="s">
        <v>1673</v>
      </c>
      <c r="M239" s="26" t="s">
        <v>6</v>
      </c>
      <c r="N239" s="26" t="s">
        <v>217</v>
      </c>
    </row>
    <row r="240" spans="1:14" x14ac:dyDescent="0.35">
      <c r="B240">
        <f t="shared" si="3"/>
        <v>1</v>
      </c>
      <c r="C240" s="25" t="s">
        <v>1674</v>
      </c>
      <c r="D240" s="25" t="s">
        <v>1675</v>
      </c>
      <c r="E240" s="25" t="s">
        <v>1676</v>
      </c>
      <c r="F240" s="25" t="s">
        <v>1677</v>
      </c>
      <c r="G240" s="25">
        <v>10</v>
      </c>
      <c r="H240" s="25">
        <v>9781479908189</v>
      </c>
      <c r="I240" s="25" t="s">
        <v>1678</v>
      </c>
      <c r="J240" s="25" t="s">
        <v>1679</v>
      </c>
      <c r="K240" s="25">
        <v>2013</v>
      </c>
      <c r="L240" s="25" t="s">
        <v>1680</v>
      </c>
      <c r="M240" s="25" t="s">
        <v>6</v>
      </c>
      <c r="N240" s="25" t="s">
        <v>703</v>
      </c>
    </row>
    <row r="241" spans="1:14" x14ac:dyDescent="0.35">
      <c r="B241">
        <f t="shared" si="3"/>
        <v>1</v>
      </c>
      <c r="C241" s="26" t="s">
        <v>1681</v>
      </c>
      <c r="D241" s="26" t="s">
        <v>1682</v>
      </c>
      <c r="E241" s="26" t="s">
        <v>6</v>
      </c>
      <c r="F241" s="26" t="s">
        <v>1683</v>
      </c>
      <c r="G241" s="26">
        <v>10</v>
      </c>
      <c r="H241" s="26">
        <v>9781479924813</v>
      </c>
      <c r="I241" s="26" t="s">
        <v>1684</v>
      </c>
      <c r="J241" s="26" t="s">
        <v>1685</v>
      </c>
      <c r="K241" s="26">
        <v>2013</v>
      </c>
      <c r="L241" s="26" t="s">
        <v>1686</v>
      </c>
      <c r="M241" s="26" t="s">
        <v>6</v>
      </c>
      <c r="N241" s="26" t="s">
        <v>147</v>
      </c>
    </row>
    <row r="242" spans="1:14" x14ac:dyDescent="0.35">
      <c r="B242">
        <f t="shared" si="3"/>
        <v>1</v>
      </c>
      <c r="C242" s="25" t="s">
        <v>1687</v>
      </c>
      <c r="D242" s="25" t="s">
        <v>1688</v>
      </c>
      <c r="E242" s="25" t="s">
        <v>1689</v>
      </c>
      <c r="F242" s="25" t="s">
        <v>1690</v>
      </c>
      <c r="G242" s="25">
        <v>7</v>
      </c>
      <c r="H242" s="25"/>
      <c r="I242" s="25" t="s">
        <v>1691</v>
      </c>
      <c r="J242" s="25" t="s">
        <v>6</v>
      </c>
      <c r="K242" s="25">
        <v>2018</v>
      </c>
      <c r="L242" s="25" t="s">
        <v>1692</v>
      </c>
      <c r="M242" s="25" t="s">
        <v>6</v>
      </c>
      <c r="N242" s="25" t="s">
        <v>480</v>
      </c>
    </row>
    <row r="243" spans="1:14" x14ac:dyDescent="0.35">
      <c r="B243">
        <f t="shared" si="3"/>
        <v>1</v>
      </c>
      <c r="C243" s="26" t="s">
        <v>1693</v>
      </c>
      <c r="D243" s="26" t="s">
        <v>1694</v>
      </c>
      <c r="E243" s="26" t="s">
        <v>1695</v>
      </c>
      <c r="F243" s="26" t="s">
        <v>1696</v>
      </c>
      <c r="G243" s="26">
        <v>7</v>
      </c>
      <c r="H243" s="26"/>
      <c r="I243" s="26" t="s">
        <v>542</v>
      </c>
      <c r="J243" s="26" t="s">
        <v>1697</v>
      </c>
      <c r="K243" s="26">
        <v>2014</v>
      </c>
      <c r="L243" s="26" t="s">
        <v>1698</v>
      </c>
      <c r="M243" s="26" t="s">
        <v>6</v>
      </c>
      <c r="N243" s="26" t="s">
        <v>480</v>
      </c>
    </row>
    <row r="244" spans="1:14" x14ac:dyDescent="0.35">
      <c r="A244" t="s">
        <v>62</v>
      </c>
      <c r="B244">
        <f t="shared" si="3"/>
        <v>2</v>
      </c>
      <c r="C244" s="25" t="s">
        <v>1699</v>
      </c>
      <c r="D244" s="25" t="s">
        <v>1700</v>
      </c>
      <c r="E244" s="25" t="s">
        <v>1701</v>
      </c>
      <c r="F244" s="25" t="s">
        <v>1702</v>
      </c>
      <c r="G244" s="25">
        <v>7</v>
      </c>
      <c r="H244" s="25"/>
      <c r="I244" s="25" t="s">
        <v>1703</v>
      </c>
      <c r="J244" s="25" t="s">
        <v>1704</v>
      </c>
      <c r="K244" s="25">
        <v>2018</v>
      </c>
      <c r="L244" s="25" t="s">
        <v>1705</v>
      </c>
      <c r="M244" s="25" t="s">
        <v>6</v>
      </c>
      <c r="N244" s="25" t="s">
        <v>1120</v>
      </c>
    </row>
    <row r="245" spans="1:14" x14ac:dyDescent="0.35">
      <c r="A245" t="s">
        <v>62</v>
      </c>
      <c r="B245">
        <f t="shared" si="3"/>
        <v>2</v>
      </c>
      <c r="C245" s="26" t="s">
        <v>1706</v>
      </c>
      <c r="D245" s="26" t="s">
        <v>1707</v>
      </c>
      <c r="E245" s="26" t="s">
        <v>1708</v>
      </c>
      <c r="F245" s="26" t="s">
        <v>1709</v>
      </c>
      <c r="G245" s="26">
        <v>10</v>
      </c>
      <c r="H245" s="26">
        <v>9781538627952</v>
      </c>
      <c r="I245" s="26" t="s">
        <v>1710</v>
      </c>
      <c r="J245" s="26" t="s">
        <v>1711</v>
      </c>
      <c r="K245" s="26">
        <v>2017</v>
      </c>
      <c r="L245" s="26" t="s">
        <v>1712</v>
      </c>
      <c r="M245" s="26" t="s">
        <v>6</v>
      </c>
      <c r="N245" s="26" t="s">
        <v>337</v>
      </c>
    </row>
    <row r="246" spans="1:14" x14ac:dyDescent="0.35">
      <c r="B246">
        <f t="shared" si="3"/>
        <v>1</v>
      </c>
      <c r="C246" s="25" t="s">
        <v>1713</v>
      </c>
      <c r="D246" s="25" t="s">
        <v>1714</v>
      </c>
      <c r="E246" s="25" t="s">
        <v>1715</v>
      </c>
      <c r="F246" s="25" t="s">
        <v>1716</v>
      </c>
      <c r="G246" s="25">
        <v>10</v>
      </c>
      <c r="H246" s="25">
        <v>9789526924434</v>
      </c>
      <c r="I246" s="25" t="s">
        <v>1717</v>
      </c>
      <c r="J246" s="25" t="s">
        <v>1718</v>
      </c>
      <c r="K246" s="25">
        <v>2020</v>
      </c>
      <c r="L246" s="25" t="s">
        <v>1719</v>
      </c>
      <c r="M246" s="25" t="s">
        <v>6</v>
      </c>
      <c r="N246" s="25" t="s">
        <v>147</v>
      </c>
    </row>
    <row r="247" spans="1:14" x14ac:dyDescent="0.35">
      <c r="A247" t="s">
        <v>62</v>
      </c>
      <c r="B247">
        <f t="shared" si="3"/>
        <v>2</v>
      </c>
      <c r="C247" s="26" t="s">
        <v>1720</v>
      </c>
      <c r="D247" s="26" t="s">
        <v>1721</v>
      </c>
      <c r="E247" s="26" t="s">
        <v>1722</v>
      </c>
      <c r="F247" s="26" t="s">
        <v>1723</v>
      </c>
      <c r="G247" s="26">
        <v>7</v>
      </c>
      <c r="H247" s="26"/>
      <c r="I247" s="26" t="s">
        <v>1724</v>
      </c>
      <c r="J247" s="26" t="s">
        <v>6</v>
      </c>
      <c r="K247" s="26">
        <v>2018</v>
      </c>
      <c r="L247" s="26" t="s">
        <v>1725</v>
      </c>
      <c r="M247" s="26" t="s">
        <v>6</v>
      </c>
      <c r="N247" s="26" t="s">
        <v>217</v>
      </c>
    </row>
    <row r="248" spans="1:14" x14ac:dyDescent="0.35">
      <c r="B248">
        <f t="shared" si="3"/>
        <v>1</v>
      </c>
      <c r="C248" s="25" t="s">
        <v>1726</v>
      </c>
      <c r="D248" s="25" t="s">
        <v>1727</v>
      </c>
      <c r="E248" s="25" t="s">
        <v>1728</v>
      </c>
      <c r="F248" s="25" t="s">
        <v>1729</v>
      </c>
      <c r="G248" s="25">
        <v>10</v>
      </c>
      <c r="H248" s="25">
        <v>9781450355629</v>
      </c>
      <c r="I248" s="25" t="s">
        <v>1730</v>
      </c>
      <c r="J248" s="25" t="s">
        <v>1731</v>
      </c>
      <c r="K248" s="25">
        <v>2018</v>
      </c>
      <c r="L248" s="25" t="s">
        <v>1732</v>
      </c>
      <c r="M248" s="25" t="s">
        <v>6</v>
      </c>
      <c r="N248" s="25" t="s">
        <v>155</v>
      </c>
    </row>
    <row r="249" spans="1:14" x14ac:dyDescent="0.35">
      <c r="B249">
        <f t="shared" si="3"/>
        <v>1</v>
      </c>
      <c r="C249" s="26" t="s">
        <v>1733</v>
      </c>
      <c r="D249" s="26" t="s">
        <v>1734</v>
      </c>
      <c r="E249" s="26" t="s">
        <v>1735</v>
      </c>
      <c r="F249" s="26" t="s">
        <v>1736</v>
      </c>
      <c r="G249" s="26">
        <v>10</v>
      </c>
      <c r="H249" s="26">
        <v>9781424476978</v>
      </c>
      <c r="I249" s="26" t="s">
        <v>1737</v>
      </c>
      <c r="J249" s="26" t="s">
        <v>295</v>
      </c>
      <c r="K249" s="26">
        <v>2009</v>
      </c>
      <c r="L249" s="26" t="s">
        <v>1738</v>
      </c>
      <c r="M249" s="26" t="s">
        <v>6</v>
      </c>
      <c r="N249" s="26" t="s">
        <v>147</v>
      </c>
    </row>
    <row r="250" spans="1:14" x14ac:dyDescent="0.35">
      <c r="A250" t="s">
        <v>62</v>
      </c>
      <c r="B250">
        <f t="shared" si="3"/>
        <v>2</v>
      </c>
      <c r="C250" s="25" t="s">
        <v>1739</v>
      </c>
      <c r="D250" s="25" t="s">
        <v>1740</v>
      </c>
      <c r="E250" s="25" t="s">
        <v>1741</v>
      </c>
      <c r="F250" s="25" t="s">
        <v>1736</v>
      </c>
      <c r="G250" s="25">
        <v>10</v>
      </c>
      <c r="H250" s="25">
        <v>9780769541624</v>
      </c>
      <c r="I250" s="25" t="s">
        <v>1742</v>
      </c>
      <c r="J250" s="25" t="s">
        <v>1743</v>
      </c>
      <c r="K250" s="25">
        <v>2010</v>
      </c>
      <c r="L250" s="25" t="s">
        <v>1744</v>
      </c>
      <c r="M250" s="25" t="s">
        <v>6</v>
      </c>
      <c r="N250" s="25" t="s">
        <v>256</v>
      </c>
    </row>
    <row r="251" spans="1:14" x14ac:dyDescent="0.35">
      <c r="A251" t="s">
        <v>62</v>
      </c>
      <c r="B251">
        <f t="shared" si="3"/>
        <v>2</v>
      </c>
      <c r="C251" s="26" t="s">
        <v>1745</v>
      </c>
      <c r="D251" s="26" t="s">
        <v>1746</v>
      </c>
      <c r="E251" s="26" t="s">
        <v>1747</v>
      </c>
      <c r="F251" s="26" t="s">
        <v>1736</v>
      </c>
      <c r="G251" s="26">
        <v>10</v>
      </c>
      <c r="H251" s="26">
        <v>9781424487653</v>
      </c>
      <c r="I251" s="26" t="s">
        <v>1748</v>
      </c>
      <c r="J251" s="26" t="s">
        <v>1749</v>
      </c>
      <c r="K251" s="26">
        <v>2010</v>
      </c>
      <c r="L251" s="26" t="s">
        <v>1750</v>
      </c>
      <c r="M251" s="26" t="s">
        <v>6</v>
      </c>
      <c r="N251" s="26" t="s">
        <v>283</v>
      </c>
    </row>
    <row r="252" spans="1:14" x14ac:dyDescent="0.35">
      <c r="A252" t="s">
        <v>62</v>
      </c>
      <c r="B252">
        <f t="shared" si="3"/>
        <v>2</v>
      </c>
      <c r="C252" s="25" t="s">
        <v>1751</v>
      </c>
      <c r="D252" s="25" t="s">
        <v>1752</v>
      </c>
      <c r="E252" s="25" t="s">
        <v>1753</v>
      </c>
      <c r="F252" s="25" t="s">
        <v>1736</v>
      </c>
      <c r="G252" s="25">
        <v>10</v>
      </c>
      <c r="H252" s="25">
        <v>9781457709340</v>
      </c>
      <c r="I252" s="25" t="s">
        <v>1754</v>
      </c>
      <c r="J252" s="25" t="s">
        <v>1136</v>
      </c>
      <c r="K252" s="25">
        <v>2011</v>
      </c>
      <c r="L252" s="25" t="s">
        <v>1755</v>
      </c>
      <c r="M252" s="25" t="s">
        <v>6</v>
      </c>
      <c r="N252" s="25" t="s">
        <v>480</v>
      </c>
    </row>
    <row r="253" spans="1:14" x14ac:dyDescent="0.35">
      <c r="B253">
        <f t="shared" si="3"/>
        <v>1</v>
      </c>
      <c r="C253" s="26" t="s">
        <v>1756</v>
      </c>
      <c r="D253" s="26" t="s">
        <v>1757</v>
      </c>
      <c r="E253" s="26" t="s">
        <v>1758</v>
      </c>
      <c r="F253" s="26" t="s">
        <v>1759</v>
      </c>
      <c r="G253" s="26">
        <v>10</v>
      </c>
      <c r="H253" s="26">
        <v>9781467369053</v>
      </c>
      <c r="I253" s="26" t="s">
        <v>1760</v>
      </c>
      <c r="J253" s="26" t="s">
        <v>1761</v>
      </c>
      <c r="K253" s="26">
        <v>2015</v>
      </c>
      <c r="L253" s="26" t="s">
        <v>1762</v>
      </c>
      <c r="M253" s="26" t="s">
        <v>6</v>
      </c>
      <c r="N253" s="26" t="s">
        <v>1120</v>
      </c>
    </row>
    <row r="254" spans="1:14" x14ac:dyDescent="0.35">
      <c r="B254">
        <f t="shared" si="3"/>
        <v>1</v>
      </c>
      <c r="C254" s="25" t="s">
        <v>1763</v>
      </c>
      <c r="D254" s="25" t="s">
        <v>1764</v>
      </c>
      <c r="E254" s="25" t="s">
        <v>1765</v>
      </c>
      <c r="F254" s="25" t="s">
        <v>1766</v>
      </c>
      <c r="G254" s="25">
        <v>7</v>
      </c>
      <c r="H254" s="25"/>
      <c r="I254" s="25" t="s">
        <v>542</v>
      </c>
      <c r="J254" s="25" t="s">
        <v>1767</v>
      </c>
      <c r="K254" s="25">
        <v>2019</v>
      </c>
      <c r="L254" s="25" t="s">
        <v>1768</v>
      </c>
      <c r="M254" s="25" t="s">
        <v>6</v>
      </c>
      <c r="N254" s="25" t="s">
        <v>176</v>
      </c>
    </row>
    <row r="255" spans="1:14" x14ac:dyDescent="0.35">
      <c r="B255">
        <f t="shared" si="3"/>
        <v>1</v>
      </c>
      <c r="C255" s="26" t="s">
        <v>1769</v>
      </c>
      <c r="D255" s="26" t="s">
        <v>1770</v>
      </c>
      <c r="E255" s="26" t="s">
        <v>1771</v>
      </c>
      <c r="F255" s="26" t="s">
        <v>1772</v>
      </c>
      <c r="G255" s="26">
        <v>7</v>
      </c>
      <c r="H255" s="26"/>
      <c r="I255" s="26" t="s">
        <v>1510</v>
      </c>
      <c r="J255" s="26" t="s">
        <v>6</v>
      </c>
      <c r="K255" s="26">
        <v>2020</v>
      </c>
      <c r="L255" s="26" t="s">
        <v>1773</v>
      </c>
      <c r="M255" s="26" t="s">
        <v>6</v>
      </c>
      <c r="N255" s="26" t="s">
        <v>480</v>
      </c>
    </row>
    <row r="256" spans="1:14" x14ac:dyDescent="0.35">
      <c r="B256">
        <f t="shared" si="3"/>
        <v>1</v>
      </c>
      <c r="C256" s="25" t="s">
        <v>1774</v>
      </c>
      <c r="D256" s="25" t="s">
        <v>1775</v>
      </c>
      <c r="E256" s="25" t="s">
        <v>1776</v>
      </c>
      <c r="F256" s="25" t="s">
        <v>1777</v>
      </c>
      <c r="G256" s="25">
        <v>7</v>
      </c>
      <c r="H256" s="25">
        <v>9783319271453</v>
      </c>
      <c r="I256" s="25" t="s">
        <v>207</v>
      </c>
      <c r="J256" s="25" t="s">
        <v>1778</v>
      </c>
      <c r="K256" s="25">
        <v>2016</v>
      </c>
      <c r="L256" s="25" t="s">
        <v>1779</v>
      </c>
      <c r="M256" s="25" t="s">
        <v>6</v>
      </c>
      <c r="N256" s="25" t="s">
        <v>147</v>
      </c>
    </row>
    <row r="257" spans="1:14" x14ac:dyDescent="0.35">
      <c r="B257">
        <f t="shared" si="3"/>
        <v>1</v>
      </c>
      <c r="C257" s="26" t="s">
        <v>1780</v>
      </c>
      <c r="D257" s="26" t="s">
        <v>1781</v>
      </c>
      <c r="E257" s="26" t="s">
        <v>1782</v>
      </c>
      <c r="F257" s="26" t="s">
        <v>1783</v>
      </c>
      <c r="G257" s="26">
        <v>10</v>
      </c>
      <c r="H257" s="26">
        <v>9781912764389</v>
      </c>
      <c r="I257" s="26" t="s">
        <v>452</v>
      </c>
      <c r="J257" s="26" t="s">
        <v>1784</v>
      </c>
      <c r="K257" s="26">
        <v>2019</v>
      </c>
      <c r="L257" s="26" t="s">
        <v>1785</v>
      </c>
      <c r="M257" s="26" t="s">
        <v>6</v>
      </c>
      <c r="N257" s="26" t="s">
        <v>162</v>
      </c>
    </row>
    <row r="258" spans="1:14" x14ac:dyDescent="0.35">
      <c r="B258">
        <f t="shared" ref="B258:B321" si="4">COUNTIF(C:C,C258)</f>
        <v>1</v>
      </c>
      <c r="C258" s="25" t="s">
        <v>1786</v>
      </c>
      <c r="D258" s="25" t="s">
        <v>1787</v>
      </c>
      <c r="E258" s="25" t="s">
        <v>1788</v>
      </c>
      <c r="F258" s="25" t="s">
        <v>1789</v>
      </c>
      <c r="G258" s="25">
        <v>7</v>
      </c>
      <c r="H258" s="25"/>
      <c r="I258" s="25" t="s">
        <v>1724</v>
      </c>
      <c r="J258" s="25" t="s">
        <v>6</v>
      </c>
      <c r="K258" s="25">
        <v>2021</v>
      </c>
      <c r="L258" s="25" t="s">
        <v>1790</v>
      </c>
      <c r="M258" s="25" t="s">
        <v>6</v>
      </c>
      <c r="N258" s="25" t="s">
        <v>162</v>
      </c>
    </row>
    <row r="259" spans="1:14" x14ac:dyDescent="0.35">
      <c r="B259">
        <f t="shared" si="4"/>
        <v>1</v>
      </c>
      <c r="C259" s="26" t="s">
        <v>1791</v>
      </c>
      <c r="D259" s="26" t="s">
        <v>1792</v>
      </c>
      <c r="E259" s="26" t="s">
        <v>6</v>
      </c>
      <c r="F259" s="26" t="s">
        <v>1793</v>
      </c>
      <c r="G259" s="26">
        <v>7</v>
      </c>
      <c r="H259" s="26"/>
      <c r="I259" s="26" t="s">
        <v>1794</v>
      </c>
      <c r="J259" s="26" t="s">
        <v>1795</v>
      </c>
      <c r="K259" s="26">
        <v>2020</v>
      </c>
      <c r="L259" s="26" t="s">
        <v>1796</v>
      </c>
      <c r="M259" s="26" t="s">
        <v>6</v>
      </c>
      <c r="N259" s="26" t="s">
        <v>176</v>
      </c>
    </row>
    <row r="260" spans="1:14" x14ac:dyDescent="0.35">
      <c r="A260" t="s">
        <v>62</v>
      </c>
      <c r="B260">
        <f t="shared" si="4"/>
        <v>2</v>
      </c>
      <c r="C260" s="25" t="s">
        <v>1797</v>
      </c>
      <c r="D260" s="25" t="s">
        <v>1798</v>
      </c>
      <c r="E260" s="25" t="s">
        <v>1799</v>
      </c>
      <c r="F260" s="25" t="s">
        <v>1800</v>
      </c>
      <c r="G260" s="25">
        <v>7</v>
      </c>
      <c r="H260" s="25">
        <v>9783642287824</v>
      </c>
      <c r="I260" s="25" t="s">
        <v>1801</v>
      </c>
      <c r="J260" s="25" t="s">
        <v>1802</v>
      </c>
      <c r="K260" s="25">
        <v>2012</v>
      </c>
      <c r="L260" s="25" t="s">
        <v>1803</v>
      </c>
      <c r="M260" s="25" t="s">
        <v>6</v>
      </c>
      <c r="N260" s="25" t="s">
        <v>155</v>
      </c>
    </row>
    <row r="261" spans="1:14" x14ac:dyDescent="0.35">
      <c r="A261" t="s">
        <v>62</v>
      </c>
      <c r="B261">
        <f t="shared" si="4"/>
        <v>2</v>
      </c>
      <c r="C261" s="26" t="s">
        <v>1804</v>
      </c>
      <c r="D261" s="26" t="s">
        <v>1805</v>
      </c>
      <c r="E261" s="26" t="s">
        <v>1806</v>
      </c>
      <c r="F261" s="26" t="s">
        <v>1807</v>
      </c>
      <c r="G261" s="26">
        <v>7</v>
      </c>
      <c r="H261" s="26"/>
      <c r="I261" s="26" t="s">
        <v>1808</v>
      </c>
      <c r="J261" s="26" t="s">
        <v>1809</v>
      </c>
      <c r="K261" s="26">
        <v>2015</v>
      </c>
      <c r="L261" s="26" t="s">
        <v>1810</v>
      </c>
      <c r="M261" s="26" t="s">
        <v>6</v>
      </c>
      <c r="N261" s="26" t="s">
        <v>176</v>
      </c>
    </row>
    <row r="262" spans="1:14" x14ac:dyDescent="0.35">
      <c r="B262">
        <f t="shared" si="4"/>
        <v>1</v>
      </c>
      <c r="C262" s="25" t="s">
        <v>1811</v>
      </c>
      <c r="D262" s="25" t="s">
        <v>1812</v>
      </c>
      <c r="E262" s="25" t="s">
        <v>1813</v>
      </c>
      <c r="F262" s="25" t="s">
        <v>1814</v>
      </c>
      <c r="G262" s="25">
        <v>10</v>
      </c>
      <c r="H262" s="25">
        <v>9781467390415</v>
      </c>
      <c r="I262" s="25" t="s">
        <v>1815</v>
      </c>
      <c r="J262" s="25" t="s">
        <v>1816</v>
      </c>
      <c r="K262" s="25">
        <v>2016</v>
      </c>
      <c r="L262" s="25" t="s">
        <v>1817</v>
      </c>
      <c r="M262" s="25" t="s">
        <v>6</v>
      </c>
      <c r="N262" s="25" t="s">
        <v>703</v>
      </c>
    </row>
    <row r="263" spans="1:14" x14ac:dyDescent="0.35">
      <c r="B263">
        <f t="shared" si="4"/>
        <v>1</v>
      </c>
      <c r="C263" s="26" t="s">
        <v>1818</v>
      </c>
      <c r="D263" s="26" t="s">
        <v>1819</v>
      </c>
      <c r="E263" s="26" t="s">
        <v>1820</v>
      </c>
      <c r="F263" s="26" t="s">
        <v>1821</v>
      </c>
      <c r="G263" s="26">
        <v>7</v>
      </c>
      <c r="H263" s="26"/>
      <c r="I263" s="26" t="s">
        <v>1822</v>
      </c>
      <c r="J263" s="26" t="s">
        <v>6</v>
      </c>
      <c r="K263" s="26">
        <v>2021</v>
      </c>
      <c r="L263" s="26" t="s">
        <v>1823</v>
      </c>
      <c r="M263" s="26" t="s">
        <v>6</v>
      </c>
      <c r="N263" s="26" t="s">
        <v>162</v>
      </c>
    </row>
    <row r="264" spans="1:14" x14ac:dyDescent="0.35">
      <c r="B264">
        <f t="shared" si="4"/>
        <v>1</v>
      </c>
      <c r="C264" s="25" t="s">
        <v>1824</v>
      </c>
      <c r="D264" s="25" t="s">
        <v>1825</v>
      </c>
      <c r="E264" s="25" t="s">
        <v>1826</v>
      </c>
      <c r="F264" s="25" t="s">
        <v>1827</v>
      </c>
      <c r="G264" s="25">
        <v>10</v>
      </c>
      <c r="H264" s="25"/>
      <c r="I264" s="25" t="s">
        <v>1828</v>
      </c>
      <c r="J264" s="25" t="s">
        <v>6</v>
      </c>
      <c r="K264" s="25">
        <v>2009</v>
      </c>
      <c r="L264" s="25" t="s">
        <v>1829</v>
      </c>
      <c r="M264" s="25" t="s">
        <v>6</v>
      </c>
      <c r="N264" s="25" t="s">
        <v>402</v>
      </c>
    </row>
    <row r="265" spans="1:14" x14ac:dyDescent="0.35">
      <c r="B265">
        <f t="shared" si="4"/>
        <v>1</v>
      </c>
      <c r="C265" s="26" t="s">
        <v>1830</v>
      </c>
      <c r="D265" s="26" t="s">
        <v>1831</v>
      </c>
      <c r="E265" s="26" t="s">
        <v>1832</v>
      </c>
      <c r="F265" s="26" t="s">
        <v>1833</v>
      </c>
      <c r="G265" s="26">
        <v>10</v>
      </c>
      <c r="H265" s="26"/>
      <c r="I265" s="26" t="s">
        <v>496</v>
      </c>
      <c r="J265" s="26" t="s">
        <v>1834</v>
      </c>
      <c r="K265" s="26">
        <v>2016</v>
      </c>
      <c r="L265" s="26" t="s">
        <v>1835</v>
      </c>
      <c r="M265" s="26" t="s">
        <v>6</v>
      </c>
      <c r="N265" s="26" t="s">
        <v>155</v>
      </c>
    </row>
    <row r="266" spans="1:14" x14ac:dyDescent="0.35">
      <c r="B266">
        <f t="shared" si="4"/>
        <v>1</v>
      </c>
      <c r="C266" s="25" t="s">
        <v>1836</v>
      </c>
      <c r="D266" s="25" t="s">
        <v>1837</v>
      </c>
      <c r="E266" s="25" t="s">
        <v>1838</v>
      </c>
      <c r="F266" s="25" t="s">
        <v>1839</v>
      </c>
      <c r="G266" s="25">
        <v>7</v>
      </c>
      <c r="H266" s="25"/>
      <c r="I266" s="25" t="s">
        <v>597</v>
      </c>
      <c r="J266" s="25" t="s">
        <v>1840</v>
      </c>
      <c r="K266" s="25">
        <v>2020</v>
      </c>
      <c r="L266" s="25" t="s">
        <v>1841</v>
      </c>
      <c r="M266" s="25" t="s">
        <v>6</v>
      </c>
      <c r="N266" s="25" t="s">
        <v>283</v>
      </c>
    </row>
    <row r="267" spans="1:14" x14ac:dyDescent="0.35">
      <c r="B267">
        <f t="shared" si="4"/>
        <v>1</v>
      </c>
      <c r="C267" s="26" t="s">
        <v>1842</v>
      </c>
      <c r="D267" s="26" t="s">
        <v>1843</v>
      </c>
      <c r="E267" s="26" t="s">
        <v>1844</v>
      </c>
      <c r="F267" s="26" t="s">
        <v>1845</v>
      </c>
      <c r="G267" s="26">
        <v>7</v>
      </c>
      <c r="H267" s="26"/>
      <c r="I267" s="26" t="s">
        <v>647</v>
      </c>
      <c r="J267" s="26" t="s">
        <v>1846</v>
      </c>
      <c r="K267" s="26">
        <v>2010</v>
      </c>
      <c r="L267" s="26" t="s">
        <v>1847</v>
      </c>
      <c r="M267" s="26" t="s">
        <v>6</v>
      </c>
      <c r="N267" s="26" t="s">
        <v>1848</v>
      </c>
    </row>
    <row r="268" spans="1:14" x14ac:dyDescent="0.35">
      <c r="A268" t="s">
        <v>62</v>
      </c>
      <c r="B268">
        <f t="shared" si="4"/>
        <v>3</v>
      </c>
      <c r="C268" s="25" t="s">
        <v>1849</v>
      </c>
      <c r="D268" s="25" t="s">
        <v>1850</v>
      </c>
      <c r="E268" s="25" t="s">
        <v>1851</v>
      </c>
      <c r="F268" s="25" t="s">
        <v>1852</v>
      </c>
      <c r="G268" s="25">
        <v>7</v>
      </c>
      <c r="H268" s="25"/>
      <c r="I268" s="25" t="s">
        <v>1853</v>
      </c>
      <c r="J268" s="25" t="s">
        <v>6</v>
      </c>
      <c r="K268" s="25">
        <v>2017</v>
      </c>
      <c r="L268" s="25" t="s">
        <v>1854</v>
      </c>
      <c r="M268" s="25" t="s">
        <v>6</v>
      </c>
      <c r="N268" s="25" t="s">
        <v>217</v>
      </c>
    </row>
    <row r="269" spans="1:14" x14ac:dyDescent="0.35">
      <c r="A269" t="s">
        <v>62</v>
      </c>
      <c r="B269">
        <f t="shared" si="4"/>
        <v>3</v>
      </c>
      <c r="C269" s="26" t="s">
        <v>1855</v>
      </c>
      <c r="D269" s="26" t="s">
        <v>1856</v>
      </c>
      <c r="E269" s="26" t="s">
        <v>1857</v>
      </c>
      <c r="F269" s="26" t="s">
        <v>1858</v>
      </c>
      <c r="G269" s="26">
        <v>10</v>
      </c>
      <c r="H269" s="26">
        <v>9781509022090</v>
      </c>
      <c r="I269" s="26" t="s">
        <v>1859</v>
      </c>
      <c r="J269" s="26" t="s">
        <v>6</v>
      </c>
      <c r="K269" s="26">
        <v>2016</v>
      </c>
      <c r="L269" s="26" t="s">
        <v>1860</v>
      </c>
      <c r="M269" s="26" t="s">
        <v>6</v>
      </c>
      <c r="N269" s="26" t="s">
        <v>217</v>
      </c>
    </row>
    <row r="270" spans="1:14" x14ac:dyDescent="0.35">
      <c r="B270">
        <f t="shared" si="4"/>
        <v>1</v>
      </c>
      <c r="C270" s="25" t="s">
        <v>1861</v>
      </c>
      <c r="D270" s="25" t="s">
        <v>1862</v>
      </c>
      <c r="E270" s="25" t="s">
        <v>1863</v>
      </c>
      <c r="F270" s="25" t="s">
        <v>1864</v>
      </c>
      <c r="G270" s="25">
        <v>10</v>
      </c>
      <c r="H270" s="25">
        <v>9781728176246</v>
      </c>
      <c r="I270" s="25" t="s">
        <v>1865</v>
      </c>
      <c r="J270" s="25" t="s">
        <v>1866</v>
      </c>
      <c r="K270" s="25">
        <v>2020</v>
      </c>
      <c r="L270" s="25" t="s">
        <v>1867</v>
      </c>
      <c r="M270" s="25" t="s">
        <v>6</v>
      </c>
      <c r="N270" s="25" t="s">
        <v>162</v>
      </c>
    </row>
    <row r="271" spans="1:14" x14ac:dyDescent="0.35">
      <c r="B271">
        <f t="shared" si="4"/>
        <v>1</v>
      </c>
      <c r="C271" s="26" t="s">
        <v>1868</v>
      </c>
      <c r="D271" s="26" t="s">
        <v>1869</v>
      </c>
      <c r="E271" s="26" t="s">
        <v>1870</v>
      </c>
      <c r="F271" s="26" t="s">
        <v>1871</v>
      </c>
      <c r="G271" s="26">
        <v>7</v>
      </c>
      <c r="H271" s="26"/>
      <c r="I271" s="26" t="s">
        <v>1872</v>
      </c>
      <c r="J271" s="26" t="s">
        <v>1873</v>
      </c>
      <c r="K271" s="26">
        <v>2015</v>
      </c>
      <c r="L271" s="26" t="s">
        <v>1874</v>
      </c>
      <c r="M271" s="26" t="s">
        <v>6</v>
      </c>
      <c r="N271" s="26" t="s">
        <v>323</v>
      </c>
    </row>
    <row r="272" spans="1:14" x14ac:dyDescent="0.35">
      <c r="B272">
        <f t="shared" si="4"/>
        <v>1</v>
      </c>
      <c r="C272" s="25" t="s">
        <v>1875</v>
      </c>
      <c r="D272" s="25" t="s">
        <v>1876</v>
      </c>
      <c r="E272" s="25" t="s">
        <v>6</v>
      </c>
      <c r="F272" s="25" t="s">
        <v>1877</v>
      </c>
      <c r="G272" s="25">
        <v>7</v>
      </c>
      <c r="H272" s="25"/>
      <c r="I272" s="25" t="s">
        <v>693</v>
      </c>
      <c r="J272" s="25" t="s">
        <v>6</v>
      </c>
      <c r="K272" s="25">
        <v>2021</v>
      </c>
      <c r="L272" s="25" t="s">
        <v>1878</v>
      </c>
      <c r="M272" s="25" t="s">
        <v>6</v>
      </c>
      <c r="N272" s="25" t="s">
        <v>162</v>
      </c>
    </row>
    <row r="273" spans="1:14" x14ac:dyDescent="0.35">
      <c r="B273">
        <f t="shared" si="4"/>
        <v>1</v>
      </c>
      <c r="C273" s="26" t="s">
        <v>1879</v>
      </c>
      <c r="D273" s="26" t="s">
        <v>1880</v>
      </c>
      <c r="E273" s="26" t="s">
        <v>1881</v>
      </c>
      <c r="F273" s="26" t="s">
        <v>1882</v>
      </c>
      <c r="G273" s="26">
        <v>10</v>
      </c>
      <c r="H273" s="26">
        <v>9781911218562</v>
      </c>
      <c r="I273" s="26" t="s">
        <v>1883</v>
      </c>
      <c r="J273" s="26" t="s">
        <v>1884</v>
      </c>
      <c r="K273" s="26">
        <v>2017</v>
      </c>
      <c r="L273" s="26" t="s">
        <v>1885</v>
      </c>
      <c r="M273" s="26" t="s">
        <v>6</v>
      </c>
      <c r="N273" s="26" t="s">
        <v>162</v>
      </c>
    </row>
    <row r="274" spans="1:14" x14ac:dyDescent="0.35">
      <c r="B274">
        <f t="shared" si="4"/>
        <v>1</v>
      </c>
      <c r="C274" s="25" t="s">
        <v>1886</v>
      </c>
      <c r="D274" s="25" t="s">
        <v>1887</v>
      </c>
      <c r="E274" s="25" t="s">
        <v>1888</v>
      </c>
      <c r="F274" s="25" t="s">
        <v>1889</v>
      </c>
      <c r="G274" s="25">
        <v>10</v>
      </c>
      <c r="H274" s="25">
        <v>9781450386173</v>
      </c>
      <c r="I274" s="25" t="s">
        <v>308</v>
      </c>
      <c r="J274" s="25" t="s">
        <v>6</v>
      </c>
      <c r="K274" s="25">
        <v>2021</v>
      </c>
      <c r="L274" s="25" t="s">
        <v>1890</v>
      </c>
      <c r="M274" s="25" t="s">
        <v>6</v>
      </c>
      <c r="N274" s="25" t="s">
        <v>162</v>
      </c>
    </row>
    <row r="275" spans="1:14" x14ac:dyDescent="0.35">
      <c r="B275">
        <f t="shared" si="4"/>
        <v>1</v>
      </c>
      <c r="C275" s="26" t="s">
        <v>1891</v>
      </c>
      <c r="D275" s="26" t="s">
        <v>1892</v>
      </c>
      <c r="E275" s="26" t="s">
        <v>1893</v>
      </c>
      <c r="F275" s="26" t="s">
        <v>1894</v>
      </c>
      <c r="G275" s="26">
        <v>10</v>
      </c>
      <c r="H275" s="26">
        <v>9781906638474</v>
      </c>
      <c r="I275" s="26" t="s">
        <v>452</v>
      </c>
      <c r="J275" s="26" t="s">
        <v>1895</v>
      </c>
      <c r="K275" s="26">
        <v>2009</v>
      </c>
      <c r="L275" s="26" t="s">
        <v>1896</v>
      </c>
      <c r="M275" s="26" t="s">
        <v>6</v>
      </c>
      <c r="N275" s="26" t="s">
        <v>162</v>
      </c>
    </row>
    <row r="276" spans="1:14" x14ac:dyDescent="0.35">
      <c r="A276" t="s">
        <v>62</v>
      </c>
      <c r="B276">
        <f t="shared" si="4"/>
        <v>2</v>
      </c>
      <c r="C276" s="25" t="s">
        <v>1897</v>
      </c>
      <c r="D276" s="25" t="s">
        <v>1898</v>
      </c>
      <c r="E276" s="25" t="s">
        <v>1899</v>
      </c>
      <c r="F276" s="25" t="s">
        <v>1900</v>
      </c>
      <c r="G276" s="25">
        <v>7</v>
      </c>
      <c r="H276" s="25">
        <v>9783030335465</v>
      </c>
      <c r="I276" s="25" t="s">
        <v>207</v>
      </c>
      <c r="J276" s="25" t="s">
        <v>1901</v>
      </c>
      <c r="K276" s="25">
        <v>2020</v>
      </c>
      <c r="L276" s="25" t="s">
        <v>1902</v>
      </c>
      <c r="M276" s="25" t="s">
        <v>6</v>
      </c>
      <c r="N276" s="25" t="s">
        <v>217</v>
      </c>
    </row>
    <row r="277" spans="1:14" x14ac:dyDescent="0.35">
      <c r="A277" t="s">
        <v>62</v>
      </c>
      <c r="B277">
        <f t="shared" si="4"/>
        <v>2</v>
      </c>
      <c r="C277" s="26" t="s">
        <v>1903</v>
      </c>
      <c r="D277" s="26" t="s">
        <v>1904</v>
      </c>
      <c r="E277" s="26" t="s">
        <v>6</v>
      </c>
      <c r="F277" s="26" t="s">
        <v>1900</v>
      </c>
      <c r="G277" s="26">
        <v>7</v>
      </c>
      <c r="H277" s="26"/>
      <c r="I277" s="26" t="s">
        <v>1905</v>
      </c>
      <c r="J277" s="26" t="s">
        <v>1906</v>
      </c>
      <c r="K277" s="26">
        <v>2021</v>
      </c>
      <c r="L277" s="26" t="s">
        <v>1907</v>
      </c>
      <c r="M277" s="26" t="s">
        <v>6</v>
      </c>
      <c r="N277" s="26" t="s">
        <v>162</v>
      </c>
    </row>
    <row r="278" spans="1:14" x14ac:dyDescent="0.35">
      <c r="B278">
        <f t="shared" si="4"/>
        <v>1</v>
      </c>
      <c r="C278" s="25" t="s">
        <v>1908</v>
      </c>
      <c r="D278" s="25" t="s">
        <v>1909</v>
      </c>
      <c r="E278" s="25" t="s">
        <v>1910</v>
      </c>
      <c r="F278" s="25" t="s">
        <v>1911</v>
      </c>
      <c r="G278" s="25">
        <v>7</v>
      </c>
      <c r="H278" s="25">
        <v>9783030518271</v>
      </c>
      <c r="I278" s="25" t="s">
        <v>207</v>
      </c>
      <c r="J278" s="25" t="s">
        <v>1912</v>
      </c>
      <c r="K278" s="25">
        <v>2020</v>
      </c>
      <c r="L278" s="25" t="s">
        <v>1913</v>
      </c>
      <c r="M278" s="25" t="s">
        <v>6</v>
      </c>
      <c r="N278" s="25" t="s">
        <v>217</v>
      </c>
    </row>
    <row r="279" spans="1:14" x14ac:dyDescent="0.35">
      <c r="B279">
        <f t="shared" si="4"/>
        <v>1</v>
      </c>
      <c r="C279" s="26" t="s">
        <v>1914</v>
      </c>
      <c r="D279" s="26" t="s">
        <v>1915</v>
      </c>
      <c r="E279" s="26" t="s">
        <v>6</v>
      </c>
      <c r="F279" s="26" t="s">
        <v>1916</v>
      </c>
      <c r="G279" s="26">
        <v>7</v>
      </c>
      <c r="H279" s="26"/>
      <c r="I279" s="26" t="s">
        <v>693</v>
      </c>
      <c r="J279" s="26" t="s">
        <v>1917</v>
      </c>
      <c r="K279" s="26">
        <v>2020</v>
      </c>
      <c r="L279" s="26" t="s">
        <v>1918</v>
      </c>
      <c r="M279" s="26" t="s">
        <v>6</v>
      </c>
      <c r="N279" s="26" t="s">
        <v>147</v>
      </c>
    </row>
    <row r="280" spans="1:14" x14ac:dyDescent="0.35">
      <c r="B280">
        <f t="shared" si="4"/>
        <v>1</v>
      </c>
      <c r="C280" s="25" t="s">
        <v>1919</v>
      </c>
      <c r="D280" s="25" t="s">
        <v>1920</v>
      </c>
      <c r="E280" s="25" t="s">
        <v>1921</v>
      </c>
      <c r="F280" s="25" t="s">
        <v>1922</v>
      </c>
      <c r="G280" s="25">
        <v>10</v>
      </c>
      <c r="H280" s="25">
        <v>9781450380966</v>
      </c>
      <c r="I280" s="25" t="s">
        <v>1310</v>
      </c>
      <c r="J280" s="25" t="s">
        <v>6</v>
      </c>
      <c r="K280" s="25">
        <v>2021</v>
      </c>
      <c r="L280" s="25" t="s">
        <v>1923</v>
      </c>
      <c r="M280" s="25" t="s">
        <v>6</v>
      </c>
      <c r="N280" s="25" t="s">
        <v>217</v>
      </c>
    </row>
    <row r="281" spans="1:14" x14ac:dyDescent="0.35">
      <c r="B281">
        <f t="shared" si="4"/>
        <v>1</v>
      </c>
      <c r="C281" s="26" t="s">
        <v>1924</v>
      </c>
      <c r="D281" s="26" t="s">
        <v>1925</v>
      </c>
      <c r="E281" s="26" t="s">
        <v>1926</v>
      </c>
      <c r="F281" s="26" t="s">
        <v>1927</v>
      </c>
      <c r="G281" s="26">
        <v>7</v>
      </c>
      <c r="H281" s="26">
        <v>9783319716480</v>
      </c>
      <c r="I281" s="26" t="s">
        <v>152</v>
      </c>
      <c r="J281" s="26" t="s">
        <v>1928</v>
      </c>
      <c r="K281" s="26">
        <v>2017</v>
      </c>
      <c r="L281" s="26" t="s">
        <v>1929</v>
      </c>
      <c r="M281" s="26" t="s">
        <v>6</v>
      </c>
      <c r="N281" s="26" t="s">
        <v>162</v>
      </c>
    </row>
    <row r="282" spans="1:14" x14ac:dyDescent="0.35">
      <c r="B282">
        <f t="shared" si="4"/>
        <v>1</v>
      </c>
      <c r="C282" s="25" t="s">
        <v>1930</v>
      </c>
      <c r="D282" s="25" t="s">
        <v>1931</v>
      </c>
      <c r="E282" s="25" t="s">
        <v>1932</v>
      </c>
      <c r="F282" s="25" t="s">
        <v>1933</v>
      </c>
      <c r="G282" s="25">
        <v>10</v>
      </c>
      <c r="H282" s="25">
        <v>9789898533913</v>
      </c>
      <c r="I282" s="25" t="s">
        <v>301</v>
      </c>
      <c r="J282" s="25" t="s">
        <v>1934</v>
      </c>
      <c r="K282" s="25">
        <v>2019</v>
      </c>
      <c r="L282" s="25" t="s">
        <v>1935</v>
      </c>
      <c r="M282" s="25" t="s">
        <v>6</v>
      </c>
      <c r="N282" s="25" t="s">
        <v>162</v>
      </c>
    </row>
    <row r="283" spans="1:14" x14ac:dyDescent="0.35">
      <c r="B283">
        <f t="shared" si="4"/>
        <v>1</v>
      </c>
      <c r="C283" s="26" t="s">
        <v>1936</v>
      </c>
      <c r="D283" s="26" t="s">
        <v>1937</v>
      </c>
      <c r="E283" s="26" t="s">
        <v>1938</v>
      </c>
      <c r="F283" s="26" t="s">
        <v>1939</v>
      </c>
      <c r="G283" s="26">
        <v>10</v>
      </c>
      <c r="H283" s="26">
        <v>9781450360876</v>
      </c>
      <c r="I283" s="26" t="s">
        <v>1940</v>
      </c>
      <c r="J283" s="26" t="s">
        <v>6</v>
      </c>
      <c r="K283" s="26">
        <v>2018</v>
      </c>
      <c r="L283" s="26" t="s">
        <v>1941</v>
      </c>
      <c r="M283" s="26" t="s">
        <v>6</v>
      </c>
      <c r="N283" s="26" t="s">
        <v>147</v>
      </c>
    </row>
    <row r="284" spans="1:14" x14ac:dyDescent="0.35">
      <c r="B284">
        <f t="shared" si="4"/>
        <v>1</v>
      </c>
      <c r="C284" s="25" t="s">
        <v>1942</v>
      </c>
      <c r="D284" s="25" t="s">
        <v>1943</v>
      </c>
      <c r="E284" s="25" t="s">
        <v>1944</v>
      </c>
      <c r="F284" s="25" t="s">
        <v>1945</v>
      </c>
      <c r="G284" s="25">
        <v>10</v>
      </c>
      <c r="H284" s="25">
        <v>9781450370219</v>
      </c>
      <c r="I284" s="25" t="s">
        <v>1946</v>
      </c>
      <c r="J284" s="25" t="s">
        <v>6</v>
      </c>
      <c r="K284" s="25">
        <v>2019</v>
      </c>
      <c r="L284" s="25" t="s">
        <v>1947</v>
      </c>
      <c r="M284" s="25" t="s">
        <v>6</v>
      </c>
      <c r="N284" s="25" t="s">
        <v>162</v>
      </c>
    </row>
    <row r="285" spans="1:14" x14ac:dyDescent="0.35">
      <c r="B285">
        <f t="shared" si="4"/>
        <v>1</v>
      </c>
      <c r="C285" s="26" t="s">
        <v>1948</v>
      </c>
      <c r="D285" s="26" t="s">
        <v>1949</v>
      </c>
      <c r="E285" s="26" t="s">
        <v>1950</v>
      </c>
      <c r="F285" s="26" t="s">
        <v>1951</v>
      </c>
      <c r="G285" s="26">
        <v>7</v>
      </c>
      <c r="H285" s="26"/>
      <c r="I285" s="26" t="s">
        <v>1952</v>
      </c>
      <c r="J285" s="26" t="s">
        <v>1953</v>
      </c>
      <c r="K285" s="26">
        <v>2016</v>
      </c>
      <c r="L285" s="26" t="s">
        <v>1954</v>
      </c>
      <c r="M285" s="26" t="s">
        <v>6</v>
      </c>
      <c r="N285" s="26" t="s">
        <v>147</v>
      </c>
    </row>
    <row r="286" spans="1:14" x14ac:dyDescent="0.35">
      <c r="A286" t="s">
        <v>62</v>
      </c>
      <c r="B286">
        <f t="shared" si="4"/>
        <v>2</v>
      </c>
      <c r="C286" s="25" t="s">
        <v>1955</v>
      </c>
      <c r="D286" s="25" t="s">
        <v>1956</v>
      </c>
      <c r="E286" s="25" t="s">
        <v>1957</v>
      </c>
      <c r="F286" s="25" t="s">
        <v>1958</v>
      </c>
      <c r="G286" s="25">
        <v>10</v>
      </c>
      <c r="H286" s="25">
        <v>9781467388436</v>
      </c>
      <c r="I286" s="25" t="s">
        <v>388</v>
      </c>
      <c r="J286" s="25" t="s">
        <v>1959</v>
      </c>
      <c r="K286" s="25">
        <v>2016</v>
      </c>
      <c r="L286" s="25" t="s">
        <v>1960</v>
      </c>
      <c r="M286" s="25" t="s">
        <v>6</v>
      </c>
      <c r="N286" s="25" t="s">
        <v>147</v>
      </c>
    </row>
    <row r="287" spans="1:14" x14ac:dyDescent="0.35">
      <c r="B287">
        <f t="shared" si="4"/>
        <v>1</v>
      </c>
      <c r="C287" s="26" t="s">
        <v>1961</v>
      </c>
      <c r="D287" s="26" t="s">
        <v>1962</v>
      </c>
      <c r="E287" s="26" t="s">
        <v>1963</v>
      </c>
      <c r="F287" s="26" t="s">
        <v>1964</v>
      </c>
      <c r="G287" s="26">
        <v>10</v>
      </c>
      <c r="H287" s="26">
        <v>9781450359689</v>
      </c>
      <c r="I287" s="26" t="s">
        <v>1965</v>
      </c>
      <c r="J287" s="26" t="s">
        <v>1966</v>
      </c>
      <c r="K287" s="26">
        <v>2018</v>
      </c>
      <c r="L287" s="26" t="s">
        <v>1967</v>
      </c>
      <c r="M287" s="26" t="s">
        <v>6</v>
      </c>
      <c r="N287" s="26" t="s">
        <v>217</v>
      </c>
    </row>
    <row r="288" spans="1:14" x14ac:dyDescent="0.35">
      <c r="B288">
        <f t="shared" si="4"/>
        <v>1</v>
      </c>
      <c r="C288" s="25" t="s">
        <v>1968</v>
      </c>
      <c r="D288" s="25" t="s">
        <v>1969</v>
      </c>
      <c r="E288" s="25" t="s">
        <v>1970</v>
      </c>
      <c r="F288" s="25" t="s">
        <v>1971</v>
      </c>
      <c r="G288" s="25">
        <v>7</v>
      </c>
      <c r="H288" s="25"/>
      <c r="I288" s="25" t="s">
        <v>1398</v>
      </c>
      <c r="J288" s="25" t="s">
        <v>1972</v>
      </c>
      <c r="K288" s="25">
        <v>2014</v>
      </c>
      <c r="L288" s="25" t="s">
        <v>1973</v>
      </c>
      <c r="M288" s="25" t="s">
        <v>6</v>
      </c>
      <c r="N288" s="25" t="s">
        <v>283</v>
      </c>
    </row>
    <row r="289" spans="1:14" x14ac:dyDescent="0.35">
      <c r="B289">
        <f t="shared" si="4"/>
        <v>1</v>
      </c>
      <c r="C289" s="26" t="s">
        <v>1974</v>
      </c>
      <c r="D289" s="26" t="s">
        <v>1975</v>
      </c>
      <c r="E289" s="26" t="s">
        <v>1976</v>
      </c>
      <c r="F289" s="26" t="s">
        <v>1977</v>
      </c>
      <c r="G289" s="26">
        <v>10</v>
      </c>
      <c r="H289" s="26">
        <v>9789077381809</v>
      </c>
      <c r="I289" s="26" t="s">
        <v>1978</v>
      </c>
      <c r="J289" s="26" t="s">
        <v>1979</v>
      </c>
      <c r="K289" s="26">
        <v>2013</v>
      </c>
      <c r="L289" s="26" t="s">
        <v>1980</v>
      </c>
      <c r="M289" s="26" t="s">
        <v>6</v>
      </c>
      <c r="N289" s="26" t="s">
        <v>162</v>
      </c>
    </row>
    <row r="290" spans="1:14" x14ac:dyDescent="0.35">
      <c r="B290">
        <f t="shared" si="4"/>
        <v>1</v>
      </c>
      <c r="C290" s="25" t="s">
        <v>1981</v>
      </c>
      <c r="D290" s="25" t="s">
        <v>1982</v>
      </c>
      <c r="E290" s="25" t="s">
        <v>1983</v>
      </c>
      <c r="F290" s="25" t="s">
        <v>1984</v>
      </c>
      <c r="G290" s="25">
        <v>7</v>
      </c>
      <c r="H290" s="25">
        <v>9783319989976</v>
      </c>
      <c r="I290" s="25" t="s">
        <v>866</v>
      </c>
      <c r="J290" s="25" t="s">
        <v>1985</v>
      </c>
      <c r="K290" s="25">
        <v>2018</v>
      </c>
      <c r="L290" s="25" t="s">
        <v>1986</v>
      </c>
      <c r="M290" s="25" t="s">
        <v>6</v>
      </c>
      <c r="N290" s="25" t="s">
        <v>162</v>
      </c>
    </row>
    <row r="291" spans="1:14" x14ac:dyDescent="0.35">
      <c r="B291">
        <f t="shared" si="4"/>
        <v>1</v>
      </c>
      <c r="C291" s="26" t="s">
        <v>1987</v>
      </c>
      <c r="D291" s="26" t="s">
        <v>1988</v>
      </c>
      <c r="E291" s="26" t="s">
        <v>1989</v>
      </c>
      <c r="F291" s="26" t="s">
        <v>1990</v>
      </c>
      <c r="G291" s="26">
        <v>10</v>
      </c>
      <c r="H291" s="26">
        <v>9781605585147</v>
      </c>
      <c r="I291" s="26" t="s">
        <v>1991</v>
      </c>
      <c r="J291" s="26" t="s">
        <v>1992</v>
      </c>
      <c r="K291" s="26">
        <v>2009</v>
      </c>
      <c r="L291" s="26" t="s">
        <v>1993</v>
      </c>
      <c r="M291" s="26" t="s">
        <v>6</v>
      </c>
      <c r="N291" s="26" t="s">
        <v>1994</v>
      </c>
    </row>
    <row r="292" spans="1:14" x14ac:dyDescent="0.35">
      <c r="A292" t="s">
        <v>62</v>
      </c>
      <c r="B292">
        <f t="shared" si="4"/>
        <v>2</v>
      </c>
      <c r="C292" s="25" t="s">
        <v>1995</v>
      </c>
      <c r="D292" s="25" t="s">
        <v>1996</v>
      </c>
      <c r="E292" s="25" t="s">
        <v>1997</v>
      </c>
      <c r="F292" s="25" t="s">
        <v>1998</v>
      </c>
      <c r="G292" s="25">
        <v>7</v>
      </c>
      <c r="H292" s="25"/>
      <c r="I292" s="25" t="s">
        <v>1999</v>
      </c>
      <c r="J292" s="25" t="s">
        <v>2000</v>
      </c>
      <c r="K292" s="25">
        <v>2017</v>
      </c>
      <c r="L292" s="25" t="s">
        <v>2001</v>
      </c>
      <c r="M292" s="25" t="s">
        <v>6</v>
      </c>
      <c r="N292" s="25" t="s">
        <v>155</v>
      </c>
    </row>
    <row r="293" spans="1:14" x14ac:dyDescent="0.35">
      <c r="B293">
        <f t="shared" si="4"/>
        <v>1</v>
      </c>
      <c r="C293" s="26" t="s">
        <v>2002</v>
      </c>
      <c r="D293" s="26" t="s">
        <v>2003</v>
      </c>
      <c r="E293" s="26" t="s">
        <v>2004</v>
      </c>
      <c r="F293" s="26" t="s">
        <v>2005</v>
      </c>
      <c r="G293" s="26">
        <v>7</v>
      </c>
      <c r="H293" s="26">
        <v>9783319074634</v>
      </c>
      <c r="I293" s="26" t="s">
        <v>152</v>
      </c>
      <c r="J293" s="26" t="s">
        <v>2006</v>
      </c>
      <c r="K293" s="26">
        <v>2014</v>
      </c>
      <c r="L293" s="26" t="s">
        <v>2007</v>
      </c>
      <c r="M293" s="26" t="s">
        <v>6</v>
      </c>
      <c r="N293" s="26" t="s">
        <v>162</v>
      </c>
    </row>
    <row r="294" spans="1:14" x14ac:dyDescent="0.35">
      <c r="B294">
        <f t="shared" si="4"/>
        <v>1</v>
      </c>
      <c r="C294" s="25" t="s">
        <v>2008</v>
      </c>
      <c r="D294" s="25" t="s">
        <v>2009</v>
      </c>
      <c r="E294" s="25" t="s">
        <v>2010</v>
      </c>
      <c r="F294" s="25" t="s">
        <v>2011</v>
      </c>
      <c r="G294" s="25">
        <v>7</v>
      </c>
      <c r="H294" s="25"/>
      <c r="I294" s="25" t="s">
        <v>2012</v>
      </c>
      <c r="J294" s="25" t="s">
        <v>2013</v>
      </c>
      <c r="K294" s="25">
        <v>2019</v>
      </c>
      <c r="L294" s="25" t="s">
        <v>2014</v>
      </c>
      <c r="M294" s="25" t="s">
        <v>6</v>
      </c>
      <c r="N294" s="25" t="s">
        <v>256</v>
      </c>
    </row>
    <row r="295" spans="1:14" x14ac:dyDescent="0.35">
      <c r="B295">
        <f t="shared" si="4"/>
        <v>1</v>
      </c>
      <c r="C295" s="26" t="s">
        <v>2015</v>
      </c>
      <c r="D295" s="26" t="s">
        <v>2016</v>
      </c>
      <c r="E295" s="26" t="s">
        <v>2017</v>
      </c>
      <c r="F295" s="26" t="s">
        <v>2018</v>
      </c>
      <c r="G295" s="26">
        <v>10</v>
      </c>
      <c r="H295" s="26">
        <v>9780954901684</v>
      </c>
      <c r="I295" s="26" t="s">
        <v>909</v>
      </c>
      <c r="J295" s="26" t="s">
        <v>2019</v>
      </c>
      <c r="K295" s="26">
        <v>2010</v>
      </c>
      <c r="L295" s="26" t="s">
        <v>2020</v>
      </c>
      <c r="M295" s="26" t="s">
        <v>6</v>
      </c>
      <c r="N295" s="26" t="s">
        <v>147</v>
      </c>
    </row>
    <row r="296" spans="1:14" x14ac:dyDescent="0.35">
      <c r="A296" t="s">
        <v>62</v>
      </c>
      <c r="B296">
        <f t="shared" si="4"/>
        <v>2</v>
      </c>
      <c r="C296" s="25" t="s">
        <v>2021</v>
      </c>
      <c r="D296" s="25" t="s">
        <v>2022</v>
      </c>
      <c r="E296" s="25" t="s">
        <v>2023</v>
      </c>
      <c r="F296" s="25" t="s">
        <v>2024</v>
      </c>
      <c r="G296" s="25">
        <v>10</v>
      </c>
      <c r="H296" s="25">
        <v>9780954901677</v>
      </c>
      <c r="I296" s="25" t="s">
        <v>1071</v>
      </c>
      <c r="J296" s="25" t="s">
        <v>2025</v>
      </c>
      <c r="K296" s="25">
        <v>2009</v>
      </c>
      <c r="L296" s="25" t="s">
        <v>2026</v>
      </c>
      <c r="M296" s="25" t="s">
        <v>6</v>
      </c>
      <c r="N296" s="25" t="s">
        <v>162</v>
      </c>
    </row>
    <row r="297" spans="1:14" x14ac:dyDescent="0.35">
      <c r="B297">
        <f t="shared" si="4"/>
        <v>1</v>
      </c>
      <c r="C297" s="26" t="s">
        <v>2027</v>
      </c>
      <c r="D297" s="26" t="s">
        <v>2028</v>
      </c>
      <c r="E297" s="26" t="s">
        <v>2029</v>
      </c>
      <c r="F297" s="26" t="s">
        <v>2030</v>
      </c>
      <c r="G297" s="26">
        <v>10</v>
      </c>
      <c r="H297" s="26">
        <v>9781509057320</v>
      </c>
      <c r="I297" s="26" t="s">
        <v>2031</v>
      </c>
      <c r="J297" s="26" t="s">
        <v>2032</v>
      </c>
      <c r="K297" s="26">
        <v>2017</v>
      </c>
      <c r="L297" s="26" t="s">
        <v>2033</v>
      </c>
      <c r="M297" s="26" t="s">
        <v>6</v>
      </c>
      <c r="N297" s="26" t="s">
        <v>217</v>
      </c>
    </row>
    <row r="298" spans="1:14" x14ac:dyDescent="0.35">
      <c r="B298">
        <f t="shared" si="4"/>
        <v>1</v>
      </c>
      <c r="C298" s="25" t="s">
        <v>2034</v>
      </c>
      <c r="D298" s="25" t="s">
        <v>2035</v>
      </c>
      <c r="E298" s="25" t="s">
        <v>2036</v>
      </c>
      <c r="F298" s="25" t="s">
        <v>2037</v>
      </c>
      <c r="G298" s="25">
        <v>10</v>
      </c>
      <c r="H298" s="25">
        <v>9781538683743</v>
      </c>
      <c r="I298" s="25" t="s">
        <v>2038</v>
      </c>
      <c r="J298" s="25" t="s">
        <v>6</v>
      </c>
      <c r="K298" s="25">
        <v>2018</v>
      </c>
      <c r="L298" s="25" t="s">
        <v>2039</v>
      </c>
      <c r="M298" s="25" t="s">
        <v>6</v>
      </c>
      <c r="N298" s="25" t="s">
        <v>147</v>
      </c>
    </row>
    <row r="299" spans="1:14" x14ac:dyDescent="0.35">
      <c r="A299" t="s">
        <v>62</v>
      </c>
      <c r="B299">
        <f t="shared" si="4"/>
        <v>3</v>
      </c>
      <c r="C299" s="26" t="s">
        <v>2040</v>
      </c>
      <c r="D299" s="26" t="s">
        <v>2041</v>
      </c>
      <c r="E299" s="26" t="s">
        <v>2042</v>
      </c>
      <c r="F299" s="26" t="s">
        <v>2043</v>
      </c>
      <c r="G299" s="26">
        <v>10</v>
      </c>
      <c r="H299" s="26">
        <v>9781538674475</v>
      </c>
      <c r="I299" s="26" t="s">
        <v>2044</v>
      </c>
      <c r="J299" s="26" t="s">
        <v>2045</v>
      </c>
      <c r="K299" s="26">
        <v>2018</v>
      </c>
      <c r="L299" s="26" t="s">
        <v>2046</v>
      </c>
      <c r="M299" s="26" t="s">
        <v>6</v>
      </c>
      <c r="N299" s="26" t="s">
        <v>283</v>
      </c>
    </row>
    <row r="300" spans="1:14" x14ac:dyDescent="0.35">
      <c r="B300">
        <f t="shared" si="4"/>
        <v>1</v>
      </c>
      <c r="C300" s="25" t="s">
        <v>2047</v>
      </c>
      <c r="D300" s="25" t="s">
        <v>2048</v>
      </c>
      <c r="E300" s="25" t="s">
        <v>2049</v>
      </c>
      <c r="F300" s="25" t="s">
        <v>2050</v>
      </c>
      <c r="G300" s="25">
        <v>10</v>
      </c>
      <c r="H300" s="25">
        <v>9781577358497</v>
      </c>
      <c r="I300" s="25" t="s">
        <v>2051</v>
      </c>
      <c r="J300" s="25" t="s">
        <v>2052</v>
      </c>
      <c r="K300" s="25">
        <v>2020</v>
      </c>
      <c r="L300" s="25" t="s">
        <v>2053</v>
      </c>
      <c r="M300" s="25" t="s">
        <v>6</v>
      </c>
      <c r="N300" s="25" t="s">
        <v>162</v>
      </c>
    </row>
    <row r="301" spans="1:14" x14ac:dyDescent="0.35">
      <c r="B301">
        <f t="shared" si="4"/>
        <v>1</v>
      </c>
      <c r="C301" s="26" t="s">
        <v>2054</v>
      </c>
      <c r="D301" s="26" t="s">
        <v>2055</v>
      </c>
      <c r="E301" s="26" t="s">
        <v>2056</v>
      </c>
      <c r="F301" s="26" t="s">
        <v>2057</v>
      </c>
      <c r="G301" s="26">
        <v>10</v>
      </c>
      <c r="H301" s="26">
        <v>9780769543673</v>
      </c>
      <c r="I301" s="26" t="s">
        <v>2058</v>
      </c>
      <c r="J301" s="26" t="s">
        <v>2059</v>
      </c>
      <c r="K301" s="26">
        <v>2011</v>
      </c>
      <c r="L301" s="26" t="s">
        <v>2060</v>
      </c>
      <c r="M301" s="26" t="s">
        <v>6</v>
      </c>
      <c r="N301" s="26" t="s">
        <v>217</v>
      </c>
    </row>
    <row r="302" spans="1:14" x14ac:dyDescent="0.35">
      <c r="B302">
        <f t="shared" si="4"/>
        <v>1</v>
      </c>
      <c r="C302" s="25" t="s">
        <v>2061</v>
      </c>
      <c r="D302" s="25" t="s">
        <v>2062</v>
      </c>
      <c r="E302" s="25" t="s">
        <v>2063</v>
      </c>
      <c r="F302" s="25" t="s">
        <v>2064</v>
      </c>
      <c r="G302" s="25">
        <v>10</v>
      </c>
      <c r="H302" s="25"/>
      <c r="I302" s="25" t="s">
        <v>2065</v>
      </c>
      <c r="J302" s="25" t="s">
        <v>2066</v>
      </c>
      <c r="K302" s="25">
        <v>2014</v>
      </c>
      <c r="L302" s="25" t="s">
        <v>2067</v>
      </c>
      <c r="M302" s="25" t="s">
        <v>6</v>
      </c>
      <c r="N302" s="25" t="s">
        <v>875</v>
      </c>
    </row>
    <row r="303" spans="1:14" x14ac:dyDescent="0.35">
      <c r="B303">
        <f t="shared" si="4"/>
        <v>1</v>
      </c>
      <c r="C303" s="26" t="s">
        <v>2068</v>
      </c>
      <c r="D303" s="26" t="s">
        <v>2069</v>
      </c>
      <c r="E303" s="26" t="s">
        <v>2070</v>
      </c>
      <c r="F303" s="26" t="s">
        <v>2071</v>
      </c>
      <c r="G303" s="26">
        <v>10</v>
      </c>
      <c r="H303" s="26">
        <v>9781450318990</v>
      </c>
      <c r="I303" s="26" t="s">
        <v>1310</v>
      </c>
      <c r="J303" s="26" t="s">
        <v>2072</v>
      </c>
      <c r="K303" s="26">
        <v>2013</v>
      </c>
      <c r="L303" s="26" t="s">
        <v>2073</v>
      </c>
      <c r="M303" s="26" t="s">
        <v>6</v>
      </c>
      <c r="N303" s="26" t="s">
        <v>480</v>
      </c>
    </row>
    <row r="304" spans="1:14" x14ac:dyDescent="0.35">
      <c r="B304">
        <f t="shared" si="4"/>
        <v>1</v>
      </c>
      <c r="C304" s="25" t="s">
        <v>2074</v>
      </c>
      <c r="D304" s="25" t="s">
        <v>2075</v>
      </c>
      <c r="E304" s="25" t="s">
        <v>2076</v>
      </c>
      <c r="F304" s="25" t="s">
        <v>2077</v>
      </c>
      <c r="G304" s="25">
        <v>7</v>
      </c>
      <c r="H304" s="25"/>
      <c r="I304" s="25" t="s">
        <v>2078</v>
      </c>
      <c r="J304" s="25" t="s">
        <v>6</v>
      </c>
      <c r="K304" s="25">
        <v>2014</v>
      </c>
      <c r="L304" s="25" t="s">
        <v>2079</v>
      </c>
      <c r="M304" s="25" t="s">
        <v>6</v>
      </c>
      <c r="N304" s="25" t="s">
        <v>2080</v>
      </c>
    </row>
    <row r="305" spans="1:14" x14ac:dyDescent="0.35">
      <c r="B305">
        <f t="shared" si="4"/>
        <v>1</v>
      </c>
      <c r="C305" s="26" t="s">
        <v>2081</v>
      </c>
      <c r="D305" s="26" t="s">
        <v>2082</v>
      </c>
      <c r="E305" s="26" t="s">
        <v>2083</v>
      </c>
      <c r="F305" s="26" t="s">
        <v>2084</v>
      </c>
      <c r="G305" s="26">
        <v>7</v>
      </c>
      <c r="H305" s="26"/>
      <c r="I305" s="26" t="s">
        <v>2085</v>
      </c>
      <c r="J305" s="26" t="s">
        <v>2086</v>
      </c>
      <c r="K305" s="26">
        <v>2015</v>
      </c>
      <c r="L305" s="26" t="s">
        <v>2087</v>
      </c>
      <c r="M305" s="26" t="s">
        <v>6</v>
      </c>
      <c r="N305" s="26" t="s">
        <v>323</v>
      </c>
    </row>
    <row r="306" spans="1:14" x14ac:dyDescent="0.35">
      <c r="B306">
        <f t="shared" si="4"/>
        <v>1</v>
      </c>
      <c r="C306" s="25" t="s">
        <v>2088</v>
      </c>
      <c r="D306" s="25" t="s">
        <v>2089</v>
      </c>
      <c r="E306" s="25" t="s">
        <v>2090</v>
      </c>
      <c r="F306" s="25" t="s">
        <v>2091</v>
      </c>
      <c r="G306" s="25">
        <v>10</v>
      </c>
      <c r="H306" s="25">
        <v>9781479988754</v>
      </c>
      <c r="I306" s="25" t="s">
        <v>2092</v>
      </c>
      <c r="J306" s="25" t="s">
        <v>2093</v>
      </c>
      <c r="K306" s="25">
        <v>2015</v>
      </c>
      <c r="L306" s="25" t="s">
        <v>2094</v>
      </c>
      <c r="M306" s="25" t="s">
        <v>6</v>
      </c>
      <c r="N306" s="25" t="s">
        <v>695</v>
      </c>
    </row>
    <row r="307" spans="1:14" x14ac:dyDescent="0.35">
      <c r="B307">
        <f t="shared" si="4"/>
        <v>1</v>
      </c>
      <c r="C307" s="26" t="s">
        <v>2095</v>
      </c>
      <c r="D307" s="26" t="s">
        <v>2096</v>
      </c>
      <c r="E307" s="26" t="s">
        <v>2097</v>
      </c>
      <c r="F307" s="26" t="s">
        <v>2098</v>
      </c>
      <c r="G307" s="26">
        <v>10</v>
      </c>
      <c r="H307" s="26">
        <v>9783959770163</v>
      </c>
      <c r="I307" s="26" t="s">
        <v>1459</v>
      </c>
      <c r="J307" s="26" t="s">
        <v>6</v>
      </c>
      <c r="K307" s="26">
        <v>2016</v>
      </c>
      <c r="L307" s="26" t="s">
        <v>2099</v>
      </c>
      <c r="M307" s="26" t="s">
        <v>6</v>
      </c>
      <c r="N307" s="26" t="s">
        <v>984</v>
      </c>
    </row>
    <row r="308" spans="1:14" x14ac:dyDescent="0.35">
      <c r="B308">
        <f t="shared" si="4"/>
        <v>1</v>
      </c>
      <c r="C308" s="25" t="s">
        <v>2100</v>
      </c>
      <c r="D308" s="25" t="s">
        <v>2101</v>
      </c>
      <c r="E308" s="25" t="s">
        <v>2102</v>
      </c>
      <c r="F308" s="25" t="s">
        <v>2091</v>
      </c>
      <c r="G308" s="25">
        <v>7</v>
      </c>
      <c r="H308" s="25"/>
      <c r="I308" s="25" t="s">
        <v>2103</v>
      </c>
      <c r="J308" s="25" t="s">
        <v>6</v>
      </c>
      <c r="K308" s="25">
        <v>2017</v>
      </c>
      <c r="L308" s="25" t="s">
        <v>2104</v>
      </c>
      <c r="M308" s="25" t="s">
        <v>6</v>
      </c>
      <c r="N308" s="25" t="s">
        <v>283</v>
      </c>
    </row>
    <row r="309" spans="1:14" x14ac:dyDescent="0.35">
      <c r="A309" t="s">
        <v>62</v>
      </c>
      <c r="B309">
        <f t="shared" si="4"/>
        <v>2</v>
      </c>
      <c r="C309" s="26" t="s">
        <v>2105</v>
      </c>
      <c r="D309" s="26" t="s">
        <v>2106</v>
      </c>
      <c r="E309" s="26" t="s">
        <v>2107</v>
      </c>
      <c r="F309" s="26" t="s">
        <v>2108</v>
      </c>
      <c r="G309" s="26">
        <v>7</v>
      </c>
      <c r="H309" s="26"/>
      <c r="I309" s="26" t="s">
        <v>2109</v>
      </c>
      <c r="J309" s="26" t="s">
        <v>2110</v>
      </c>
      <c r="K309" s="26">
        <v>2014</v>
      </c>
      <c r="L309" s="26" t="s">
        <v>2111</v>
      </c>
      <c r="M309" s="26" t="s">
        <v>6</v>
      </c>
      <c r="N309" s="26" t="s">
        <v>217</v>
      </c>
    </row>
    <row r="310" spans="1:14" x14ac:dyDescent="0.35">
      <c r="B310">
        <f t="shared" si="4"/>
        <v>1</v>
      </c>
      <c r="C310" s="25" t="s">
        <v>2112</v>
      </c>
      <c r="D310" s="25" t="s">
        <v>2113</v>
      </c>
      <c r="E310" s="25" t="s">
        <v>2114</v>
      </c>
      <c r="F310" s="25" t="s">
        <v>2115</v>
      </c>
      <c r="G310" s="25">
        <v>10</v>
      </c>
      <c r="H310" s="25">
        <v>9781450347631</v>
      </c>
      <c r="I310" s="25" t="s">
        <v>308</v>
      </c>
      <c r="J310" s="25" t="s">
        <v>6</v>
      </c>
      <c r="K310" s="25">
        <v>2016</v>
      </c>
      <c r="L310" s="25" t="s">
        <v>2116</v>
      </c>
      <c r="M310" s="25" t="s">
        <v>6</v>
      </c>
      <c r="N310" s="25" t="s">
        <v>162</v>
      </c>
    </row>
    <row r="311" spans="1:14" x14ac:dyDescent="0.35">
      <c r="B311">
        <f t="shared" si="4"/>
        <v>1</v>
      </c>
      <c r="C311" s="26" t="s">
        <v>2117</v>
      </c>
      <c r="D311" s="26" t="s">
        <v>2118</v>
      </c>
      <c r="E311" s="26" t="s">
        <v>2119</v>
      </c>
      <c r="F311" s="26" t="s">
        <v>2120</v>
      </c>
      <c r="G311" s="26">
        <v>10</v>
      </c>
      <c r="H311" s="26">
        <v>9789897580857</v>
      </c>
      <c r="I311" s="26" t="s">
        <v>2121</v>
      </c>
      <c r="J311" s="26" t="s">
        <v>2122</v>
      </c>
      <c r="K311" s="26">
        <v>2015</v>
      </c>
      <c r="L311" s="26" t="s">
        <v>2123</v>
      </c>
      <c r="M311" s="26" t="s">
        <v>6</v>
      </c>
      <c r="N311" s="26" t="s">
        <v>155</v>
      </c>
    </row>
    <row r="312" spans="1:14" x14ac:dyDescent="0.35">
      <c r="B312">
        <f t="shared" si="4"/>
        <v>1</v>
      </c>
      <c r="C312" s="25" t="s">
        <v>2124</v>
      </c>
      <c r="D312" s="25" t="s">
        <v>2125</v>
      </c>
      <c r="E312" s="25" t="s">
        <v>2126</v>
      </c>
      <c r="F312" s="25" t="s">
        <v>2127</v>
      </c>
      <c r="G312" s="25">
        <v>10</v>
      </c>
      <c r="H312" s="25">
        <v>9781467387217</v>
      </c>
      <c r="I312" s="25" t="s">
        <v>2128</v>
      </c>
      <c r="J312" s="25" t="s">
        <v>6</v>
      </c>
      <c r="K312" s="25">
        <v>2016</v>
      </c>
      <c r="L312" s="25" t="s">
        <v>2129</v>
      </c>
      <c r="M312" s="25" t="s">
        <v>6</v>
      </c>
      <c r="N312" s="25" t="s">
        <v>217</v>
      </c>
    </row>
    <row r="313" spans="1:14" x14ac:dyDescent="0.35">
      <c r="B313">
        <f t="shared" si="4"/>
        <v>1</v>
      </c>
      <c r="C313" s="26" t="s">
        <v>2130</v>
      </c>
      <c r="D313" s="26" t="s">
        <v>2131</v>
      </c>
      <c r="E313" s="26" t="s">
        <v>2132</v>
      </c>
      <c r="F313" s="26" t="s">
        <v>2133</v>
      </c>
      <c r="G313" s="26">
        <v>7</v>
      </c>
      <c r="H313" s="26"/>
      <c r="I313" s="26" t="s">
        <v>2134</v>
      </c>
      <c r="J313" s="26" t="s">
        <v>2135</v>
      </c>
      <c r="K313" s="26">
        <v>2009</v>
      </c>
      <c r="L313" s="26" t="s">
        <v>2136</v>
      </c>
      <c r="M313" s="26" t="s">
        <v>6</v>
      </c>
      <c r="N313" s="26" t="s">
        <v>155</v>
      </c>
    </row>
    <row r="314" spans="1:14" x14ac:dyDescent="0.35">
      <c r="B314">
        <f t="shared" si="4"/>
        <v>1</v>
      </c>
      <c r="C314" s="25" t="s">
        <v>2137</v>
      </c>
      <c r="D314" s="25" t="s">
        <v>2138</v>
      </c>
      <c r="E314" s="25" t="s">
        <v>2139</v>
      </c>
      <c r="F314" s="25" t="s">
        <v>2140</v>
      </c>
      <c r="G314" s="25">
        <v>10</v>
      </c>
      <c r="H314" s="25">
        <v>9781605587578</v>
      </c>
      <c r="I314" s="25" t="s">
        <v>2141</v>
      </c>
      <c r="J314" s="25" t="s">
        <v>2142</v>
      </c>
      <c r="K314" s="25">
        <v>2009</v>
      </c>
      <c r="L314" s="25" t="s">
        <v>2143</v>
      </c>
      <c r="M314" s="25" t="s">
        <v>6</v>
      </c>
      <c r="N314" s="25" t="s">
        <v>283</v>
      </c>
    </row>
    <row r="315" spans="1:14" x14ac:dyDescent="0.35">
      <c r="B315">
        <f t="shared" si="4"/>
        <v>1</v>
      </c>
      <c r="C315" s="26" t="s">
        <v>2144</v>
      </c>
      <c r="D315" s="26" t="s">
        <v>2145</v>
      </c>
      <c r="E315" s="26" t="s">
        <v>6</v>
      </c>
      <c r="F315" s="26" t="s">
        <v>2146</v>
      </c>
      <c r="G315" s="26">
        <v>10</v>
      </c>
      <c r="H315" s="26">
        <v>9781467397148</v>
      </c>
      <c r="I315" s="26" t="s">
        <v>2147</v>
      </c>
      <c r="J315" s="26" t="s">
        <v>2148</v>
      </c>
      <c r="K315" s="26">
        <v>2016</v>
      </c>
      <c r="L315" s="26" t="s">
        <v>2149</v>
      </c>
      <c r="M315" s="26" t="s">
        <v>6</v>
      </c>
      <c r="N315" s="26" t="s">
        <v>162</v>
      </c>
    </row>
    <row r="316" spans="1:14" x14ac:dyDescent="0.35">
      <c r="B316">
        <f t="shared" si="4"/>
        <v>1</v>
      </c>
      <c r="C316" s="25" t="s">
        <v>2150</v>
      </c>
      <c r="D316" s="25" t="s">
        <v>2151</v>
      </c>
      <c r="E316" s="25" t="s">
        <v>2152</v>
      </c>
      <c r="F316" s="25" t="s">
        <v>2153</v>
      </c>
      <c r="G316" s="25">
        <v>10</v>
      </c>
      <c r="H316" s="25">
        <v>9781509050932</v>
      </c>
      <c r="I316" s="25" t="s">
        <v>2154</v>
      </c>
      <c r="J316" s="25" t="s">
        <v>2155</v>
      </c>
      <c r="K316" s="25">
        <v>2016</v>
      </c>
      <c r="L316" s="25" t="s">
        <v>2156</v>
      </c>
      <c r="M316" s="25" t="s">
        <v>6</v>
      </c>
      <c r="N316" s="25" t="s">
        <v>2157</v>
      </c>
    </row>
    <row r="317" spans="1:14" x14ac:dyDescent="0.35">
      <c r="B317">
        <f t="shared" si="4"/>
        <v>1</v>
      </c>
      <c r="C317" s="26" t="s">
        <v>2158</v>
      </c>
      <c r="D317" s="26" t="s">
        <v>2159</v>
      </c>
      <c r="E317" s="26" t="s">
        <v>2160</v>
      </c>
      <c r="F317" s="26" t="s">
        <v>2161</v>
      </c>
      <c r="G317" s="26">
        <v>7</v>
      </c>
      <c r="H317" s="26"/>
      <c r="I317" s="26" t="s">
        <v>2162</v>
      </c>
      <c r="J317" s="26" t="s">
        <v>2163</v>
      </c>
      <c r="K317" s="26">
        <v>2016</v>
      </c>
      <c r="L317" s="26" t="s">
        <v>2164</v>
      </c>
      <c r="M317" s="26" t="s">
        <v>6</v>
      </c>
      <c r="N317" s="26" t="s">
        <v>217</v>
      </c>
    </row>
    <row r="318" spans="1:14" x14ac:dyDescent="0.35">
      <c r="B318">
        <f t="shared" si="4"/>
        <v>1</v>
      </c>
      <c r="C318" s="25" t="s">
        <v>2165</v>
      </c>
      <c r="D318" s="25" t="s">
        <v>2166</v>
      </c>
      <c r="E318" s="25" t="s">
        <v>2167</v>
      </c>
      <c r="F318" s="25" t="s">
        <v>2168</v>
      </c>
      <c r="G318" s="25">
        <v>7</v>
      </c>
      <c r="H318" s="25"/>
      <c r="I318" s="25" t="s">
        <v>2169</v>
      </c>
      <c r="J318" s="25" t="s">
        <v>6</v>
      </c>
      <c r="K318" s="25">
        <v>2017</v>
      </c>
      <c r="L318" s="25" t="s">
        <v>2170</v>
      </c>
      <c r="M318" s="25" t="s">
        <v>6</v>
      </c>
      <c r="N318" s="25" t="s">
        <v>2157</v>
      </c>
    </row>
    <row r="319" spans="1:14" x14ac:dyDescent="0.35">
      <c r="B319">
        <f t="shared" si="4"/>
        <v>1</v>
      </c>
      <c r="C319" s="26" t="s">
        <v>2171</v>
      </c>
      <c r="D319" s="26" t="s">
        <v>2172</v>
      </c>
      <c r="E319" s="26" t="s">
        <v>2173</v>
      </c>
      <c r="F319" s="26" t="s">
        <v>2174</v>
      </c>
      <c r="G319" s="26">
        <v>7</v>
      </c>
      <c r="H319" s="26"/>
      <c r="I319" s="26" t="s">
        <v>2175</v>
      </c>
      <c r="J319" s="26" t="s">
        <v>6</v>
      </c>
      <c r="K319" s="26">
        <v>2019</v>
      </c>
      <c r="L319" s="26" t="s">
        <v>2176</v>
      </c>
      <c r="M319" s="26" t="s">
        <v>6</v>
      </c>
      <c r="N319" s="26" t="s">
        <v>162</v>
      </c>
    </row>
    <row r="320" spans="1:14" x14ac:dyDescent="0.35">
      <c r="B320">
        <f t="shared" si="4"/>
        <v>1</v>
      </c>
      <c r="C320" s="25" t="s">
        <v>2177</v>
      </c>
      <c r="D320" s="25" t="s">
        <v>2178</v>
      </c>
      <c r="E320" s="25" t="s">
        <v>2179</v>
      </c>
      <c r="F320" s="25" t="s">
        <v>2180</v>
      </c>
      <c r="G320" s="25">
        <v>10</v>
      </c>
      <c r="H320" s="25">
        <v>9781728141602</v>
      </c>
      <c r="I320" s="25" t="s">
        <v>2181</v>
      </c>
      <c r="J320" s="25" t="s">
        <v>2182</v>
      </c>
      <c r="K320" s="25">
        <v>2019</v>
      </c>
      <c r="L320" s="25" t="s">
        <v>2183</v>
      </c>
      <c r="M320" s="25" t="s">
        <v>6</v>
      </c>
      <c r="N320" s="25" t="s">
        <v>217</v>
      </c>
    </row>
    <row r="321" spans="1:14" x14ac:dyDescent="0.35">
      <c r="B321">
        <f t="shared" si="4"/>
        <v>1</v>
      </c>
      <c r="C321" s="26" t="s">
        <v>2184</v>
      </c>
      <c r="D321" s="26" t="s">
        <v>2185</v>
      </c>
      <c r="E321" s="26" t="s">
        <v>2186</v>
      </c>
      <c r="F321" s="26" t="s">
        <v>2187</v>
      </c>
      <c r="G321" s="26">
        <v>7</v>
      </c>
      <c r="H321" s="26"/>
      <c r="I321" s="26" t="s">
        <v>2188</v>
      </c>
      <c r="J321" s="26" t="s">
        <v>2189</v>
      </c>
      <c r="K321" s="26">
        <v>2019</v>
      </c>
      <c r="L321" s="26" t="s">
        <v>2190</v>
      </c>
      <c r="M321" s="26" t="s">
        <v>6</v>
      </c>
      <c r="N321" s="26" t="s">
        <v>1120</v>
      </c>
    </row>
    <row r="322" spans="1:14" x14ac:dyDescent="0.35">
      <c r="B322">
        <f t="shared" ref="B322:B385" si="5">COUNTIF(C:C,C322)</f>
        <v>1</v>
      </c>
      <c r="C322" s="25" t="s">
        <v>2191</v>
      </c>
      <c r="D322" s="25" t="s">
        <v>2192</v>
      </c>
      <c r="E322" s="25" t="s">
        <v>2193</v>
      </c>
      <c r="F322" s="25" t="s">
        <v>2194</v>
      </c>
      <c r="G322" s="25">
        <v>10</v>
      </c>
      <c r="H322" s="25">
        <v>9781728150895</v>
      </c>
      <c r="I322" s="25" t="s">
        <v>2195</v>
      </c>
      <c r="J322" s="25" t="s">
        <v>6</v>
      </c>
      <c r="K322" s="25">
        <v>2020</v>
      </c>
      <c r="L322" s="25" t="s">
        <v>2196</v>
      </c>
      <c r="M322" s="25" t="s">
        <v>6</v>
      </c>
      <c r="N322" s="25" t="s">
        <v>162</v>
      </c>
    </row>
    <row r="323" spans="1:14" x14ac:dyDescent="0.35">
      <c r="B323">
        <f t="shared" si="5"/>
        <v>1</v>
      </c>
      <c r="C323" s="26" t="s">
        <v>2197</v>
      </c>
      <c r="D323" s="26" t="s">
        <v>2198</v>
      </c>
      <c r="E323" s="26" t="s">
        <v>2199</v>
      </c>
      <c r="F323" s="26" t="s">
        <v>2200</v>
      </c>
      <c r="G323" s="26">
        <v>10</v>
      </c>
      <c r="H323" s="26">
        <v>9781450381352</v>
      </c>
      <c r="I323" s="26" t="s">
        <v>2201</v>
      </c>
      <c r="J323" s="26" t="s">
        <v>2202</v>
      </c>
      <c r="K323" s="26">
        <v>2020</v>
      </c>
      <c r="L323" s="26" t="s">
        <v>2203</v>
      </c>
      <c r="M323" s="26" t="s">
        <v>6</v>
      </c>
      <c r="N323" s="26" t="s">
        <v>162</v>
      </c>
    </row>
    <row r="324" spans="1:14" x14ac:dyDescent="0.35">
      <c r="A324" t="s">
        <v>62</v>
      </c>
      <c r="B324">
        <f t="shared" si="5"/>
        <v>3</v>
      </c>
      <c r="C324" s="25" t="s">
        <v>2204</v>
      </c>
      <c r="D324" s="25" t="s">
        <v>2205</v>
      </c>
      <c r="E324" s="25" t="s">
        <v>2206</v>
      </c>
      <c r="F324" s="25" t="s">
        <v>2207</v>
      </c>
      <c r="G324" s="25">
        <v>10</v>
      </c>
      <c r="H324" s="25">
        <v>9781450385626</v>
      </c>
      <c r="I324" s="25" t="s">
        <v>2208</v>
      </c>
      <c r="J324" s="25" t="s">
        <v>2209</v>
      </c>
      <c r="K324" s="25">
        <v>2021</v>
      </c>
      <c r="L324" s="25" t="s">
        <v>2210</v>
      </c>
      <c r="M324" s="25" t="s">
        <v>6</v>
      </c>
      <c r="N324" s="25" t="s">
        <v>162</v>
      </c>
    </row>
    <row r="325" spans="1:14" x14ac:dyDescent="0.35">
      <c r="B325">
        <f t="shared" si="5"/>
        <v>1</v>
      </c>
      <c r="C325" s="26" t="s">
        <v>2211</v>
      </c>
      <c r="D325" s="26" t="s">
        <v>2212</v>
      </c>
      <c r="E325" s="26" t="s">
        <v>2213</v>
      </c>
      <c r="F325" s="26" t="s">
        <v>2214</v>
      </c>
      <c r="G325" s="26">
        <v>7</v>
      </c>
      <c r="H325" s="26"/>
      <c r="I325" s="26" t="s">
        <v>2215</v>
      </c>
      <c r="J325" s="26" t="s">
        <v>2216</v>
      </c>
      <c r="K325" s="26">
        <v>2021</v>
      </c>
      <c r="L325" s="26" t="s">
        <v>2217</v>
      </c>
      <c r="M325" s="26" t="s">
        <v>6</v>
      </c>
      <c r="N325" s="26" t="s">
        <v>147</v>
      </c>
    </row>
    <row r="326" spans="1:14" x14ac:dyDescent="0.35">
      <c r="B326">
        <f t="shared" si="5"/>
        <v>1</v>
      </c>
      <c r="C326" s="25" t="s">
        <v>2218</v>
      </c>
      <c r="D326" s="25" t="s">
        <v>2219</v>
      </c>
      <c r="E326" s="25" t="s">
        <v>2220</v>
      </c>
      <c r="F326" s="25" t="s">
        <v>2221</v>
      </c>
      <c r="G326" s="25">
        <v>10</v>
      </c>
      <c r="H326" s="25">
        <v>9781479987511</v>
      </c>
      <c r="I326" s="25" t="s">
        <v>2222</v>
      </c>
      <c r="J326" s="25" t="s">
        <v>2223</v>
      </c>
      <c r="K326" s="25">
        <v>2016</v>
      </c>
      <c r="L326" s="25" t="s">
        <v>2224</v>
      </c>
      <c r="M326" s="25" t="s">
        <v>6</v>
      </c>
      <c r="N326" s="25" t="s">
        <v>162</v>
      </c>
    </row>
    <row r="327" spans="1:14" x14ac:dyDescent="0.35">
      <c r="B327">
        <f t="shared" si="5"/>
        <v>1</v>
      </c>
      <c r="C327" s="26" t="s">
        <v>2225</v>
      </c>
      <c r="D327" s="26" t="s">
        <v>2226</v>
      </c>
      <c r="E327" s="26" t="s">
        <v>6</v>
      </c>
      <c r="F327" s="26" t="s">
        <v>2227</v>
      </c>
      <c r="G327" s="26">
        <v>7</v>
      </c>
      <c r="H327" s="26"/>
      <c r="I327" s="26" t="s">
        <v>2228</v>
      </c>
      <c r="J327" s="26" t="s">
        <v>2229</v>
      </c>
      <c r="K327" s="26">
        <v>2020</v>
      </c>
      <c r="L327" s="26" t="s">
        <v>2230</v>
      </c>
      <c r="M327" s="26" t="s">
        <v>6</v>
      </c>
      <c r="N327" s="26" t="s">
        <v>162</v>
      </c>
    </row>
    <row r="328" spans="1:14" x14ac:dyDescent="0.35">
      <c r="B328">
        <f t="shared" si="5"/>
        <v>1</v>
      </c>
      <c r="C328" s="25" t="s">
        <v>2231</v>
      </c>
      <c r="D328" s="25" t="s">
        <v>2232</v>
      </c>
      <c r="E328" s="25" t="s">
        <v>2233</v>
      </c>
      <c r="F328" s="25" t="s">
        <v>2234</v>
      </c>
      <c r="G328" s="25">
        <v>10</v>
      </c>
      <c r="H328" s="25">
        <v>9781450310864</v>
      </c>
      <c r="I328" s="25" t="s">
        <v>2235</v>
      </c>
      <c r="J328" s="25" t="s">
        <v>2236</v>
      </c>
      <c r="K328" s="25">
        <v>2012</v>
      </c>
      <c r="L328" s="25" t="s">
        <v>2237</v>
      </c>
      <c r="M328" s="25" t="s">
        <v>6</v>
      </c>
      <c r="N328" s="25" t="s">
        <v>283</v>
      </c>
    </row>
    <row r="329" spans="1:14" x14ac:dyDescent="0.35">
      <c r="B329">
        <f t="shared" si="5"/>
        <v>1</v>
      </c>
      <c r="C329" s="26" t="s">
        <v>2238</v>
      </c>
      <c r="D329" s="26" t="s">
        <v>2239</v>
      </c>
      <c r="E329" s="26" t="s">
        <v>2240</v>
      </c>
      <c r="F329" s="26" t="s">
        <v>2241</v>
      </c>
      <c r="G329" s="26">
        <v>7</v>
      </c>
      <c r="H329" s="26"/>
      <c r="I329" s="26" t="s">
        <v>152</v>
      </c>
      <c r="J329" s="26" t="s">
        <v>2242</v>
      </c>
      <c r="K329" s="26">
        <v>2014</v>
      </c>
      <c r="L329" s="26" t="s">
        <v>2243</v>
      </c>
      <c r="M329" s="26" t="s">
        <v>6</v>
      </c>
      <c r="N329" s="26" t="s">
        <v>217</v>
      </c>
    </row>
    <row r="330" spans="1:14" x14ac:dyDescent="0.35">
      <c r="B330">
        <f t="shared" si="5"/>
        <v>1</v>
      </c>
      <c r="C330" s="25" t="s">
        <v>2244</v>
      </c>
      <c r="D330" s="25" t="s">
        <v>2245</v>
      </c>
      <c r="E330" s="25" t="s">
        <v>2246</v>
      </c>
      <c r="F330" s="25" t="s">
        <v>2247</v>
      </c>
      <c r="G330" s="25">
        <v>10</v>
      </c>
      <c r="H330" s="25">
        <v>9781450347631</v>
      </c>
      <c r="I330" s="25" t="s">
        <v>308</v>
      </c>
      <c r="J330" s="25" t="s">
        <v>6</v>
      </c>
      <c r="K330" s="25">
        <v>2016</v>
      </c>
      <c r="L330" s="25" t="s">
        <v>2248</v>
      </c>
      <c r="M330" s="25" t="s">
        <v>6</v>
      </c>
      <c r="N330" s="25" t="s">
        <v>283</v>
      </c>
    </row>
    <row r="331" spans="1:14" x14ac:dyDescent="0.35">
      <c r="B331">
        <f t="shared" si="5"/>
        <v>1</v>
      </c>
      <c r="C331" s="26" t="s">
        <v>2249</v>
      </c>
      <c r="D331" s="26" t="s">
        <v>2250</v>
      </c>
      <c r="E331" s="26" t="s">
        <v>2251</v>
      </c>
      <c r="F331" s="26" t="s">
        <v>2252</v>
      </c>
      <c r="G331" s="26">
        <v>10</v>
      </c>
      <c r="H331" s="26"/>
      <c r="I331" s="26" t="s">
        <v>2253</v>
      </c>
      <c r="J331" s="26" t="s">
        <v>2254</v>
      </c>
      <c r="K331" s="26">
        <v>2013</v>
      </c>
      <c r="L331" s="26" t="s">
        <v>2255</v>
      </c>
      <c r="M331" s="26" t="s">
        <v>6</v>
      </c>
      <c r="N331" s="26" t="s">
        <v>162</v>
      </c>
    </row>
    <row r="332" spans="1:14" x14ac:dyDescent="0.35">
      <c r="B332">
        <f t="shared" si="5"/>
        <v>1</v>
      </c>
      <c r="C332" s="25" t="s">
        <v>2256</v>
      </c>
      <c r="D332" s="25" t="s">
        <v>2257</v>
      </c>
      <c r="E332" s="25" t="s">
        <v>2258</v>
      </c>
      <c r="F332" s="25" t="s">
        <v>2259</v>
      </c>
      <c r="G332" s="25">
        <v>10</v>
      </c>
      <c r="H332" s="25">
        <v>9781509057320</v>
      </c>
      <c r="I332" s="25" t="s">
        <v>2031</v>
      </c>
      <c r="J332" s="25" t="s">
        <v>2260</v>
      </c>
      <c r="K332" s="25">
        <v>2017</v>
      </c>
      <c r="L332" s="25" t="s">
        <v>2261</v>
      </c>
      <c r="M332" s="25" t="s">
        <v>6</v>
      </c>
      <c r="N332" s="25" t="s">
        <v>162</v>
      </c>
    </row>
    <row r="333" spans="1:14" x14ac:dyDescent="0.35">
      <c r="B333">
        <f t="shared" si="5"/>
        <v>1</v>
      </c>
      <c r="C333" s="26" t="s">
        <v>2262</v>
      </c>
      <c r="D333" s="26" t="s">
        <v>2263</v>
      </c>
      <c r="E333" s="26" t="s">
        <v>2264</v>
      </c>
      <c r="F333" s="26" t="s">
        <v>2265</v>
      </c>
      <c r="G333" s="26">
        <v>7</v>
      </c>
      <c r="H333" s="26"/>
      <c r="I333" s="26" t="s">
        <v>2266</v>
      </c>
      <c r="J333" s="26" t="s">
        <v>6</v>
      </c>
      <c r="K333" s="26">
        <v>2020</v>
      </c>
      <c r="L333" s="26" t="s">
        <v>2267</v>
      </c>
      <c r="M333" s="26" t="s">
        <v>6</v>
      </c>
      <c r="N333" s="26" t="s">
        <v>695</v>
      </c>
    </row>
    <row r="334" spans="1:14" x14ac:dyDescent="0.35">
      <c r="B334">
        <f t="shared" si="5"/>
        <v>1</v>
      </c>
      <c r="C334" s="25" t="s">
        <v>2268</v>
      </c>
      <c r="D334" s="25" t="s">
        <v>2269</v>
      </c>
      <c r="E334" s="25" t="s">
        <v>2270</v>
      </c>
      <c r="F334" s="25" t="s">
        <v>2271</v>
      </c>
      <c r="G334" s="25">
        <v>7</v>
      </c>
      <c r="H334" s="25"/>
      <c r="I334" s="25" t="s">
        <v>2272</v>
      </c>
      <c r="J334" s="25" t="s">
        <v>2273</v>
      </c>
      <c r="K334" s="25">
        <v>2021</v>
      </c>
      <c r="L334" s="25" t="s">
        <v>2274</v>
      </c>
      <c r="M334" s="25" t="s">
        <v>6</v>
      </c>
      <c r="N334" s="25" t="s">
        <v>162</v>
      </c>
    </row>
    <row r="335" spans="1:14" x14ac:dyDescent="0.35">
      <c r="A335" t="s">
        <v>62</v>
      </c>
      <c r="B335">
        <f t="shared" si="5"/>
        <v>2</v>
      </c>
      <c r="C335" s="26" t="s">
        <v>2275</v>
      </c>
      <c r="D335" s="26" t="s">
        <v>2276</v>
      </c>
      <c r="E335" s="26" t="s">
        <v>2277</v>
      </c>
      <c r="F335" s="26" t="s">
        <v>2278</v>
      </c>
      <c r="G335" s="26">
        <v>10</v>
      </c>
      <c r="H335" s="26">
        <v>9789896740115</v>
      </c>
      <c r="I335" s="26" t="s">
        <v>2279</v>
      </c>
      <c r="J335" s="26" t="s">
        <v>2280</v>
      </c>
      <c r="K335" s="26">
        <v>2009</v>
      </c>
      <c r="L335" s="26" t="s">
        <v>2281</v>
      </c>
      <c r="M335" s="26" t="s">
        <v>6</v>
      </c>
      <c r="N335" s="26" t="s">
        <v>283</v>
      </c>
    </row>
    <row r="336" spans="1:14" x14ac:dyDescent="0.35">
      <c r="B336">
        <f t="shared" si="5"/>
        <v>1</v>
      </c>
      <c r="C336" s="25" t="s">
        <v>2282</v>
      </c>
      <c r="D336" s="25" t="s">
        <v>2283</v>
      </c>
      <c r="E336" s="25" t="s">
        <v>2284</v>
      </c>
      <c r="F336" s="25" t="s">
        <v>2285</v>
      </c>
      <c r="G336" s="25">
        <v>10</v>
      </c>
      <c r="H336" s="25">
        <v>9789898533791</v>
      </c>
      <c r="I336" s="25" t="s">
        <v>2286</v>
      </c>
      <c r="J336" s="25" t="s">
        <v>2287</v>
      </c>
      <c r="K336" s="25">
        <v>2018</v>
      </c>
      <c r="L336" s="25" t="s">
        <v>2288</v>
      </c>
      <c r="M336" s="25" t="s">
        <v>6</v>
      </c>
      <c r="N336" s="25" t="s">
        <v>217</v>
      </c>
    </row>
    <row r="337" spans="1:14" x14ac:dyDescent="0.35">
      <c r="B337">
        <f t="shared" si="5"/>
        <v>1</v>
      </c>
      <c r="C337" s="26" t="s">
        <v>2289</v>
      </c>
      <c r="D337" s="26" t="s">
        <v>2290</v>
      </c>
      <c r="E337" s="26" t="s">
        <v>2291</v>
      </c>
      <c r="F337" s="26" t="s">
        <v>2292</v>
      </c>
      <c r="G337" s="26">
        <v>7</v>
      </c>
      <c r="H337" s="26"/>
      <c r="I337" s="26" t="s">
        <v>922</v>
      </c>
      <c r="J337" s="26" t="s">
        <v>2293</v>
      </c>
      <c r="K337" s="26">
        <v>2020</v>
      </c>
      <c r="L337" s="26" t="s">
        <v>2294</v>
      </c>
      <c r="M337" s="26" t="s">
        <v>6</v>
      </c>
      <c r="N337" s="26" t="s">
        <v>1120</v>
      </c>
    </row>
    <row r="338" spans="1:14" x14ac:dyDescent="0.35">
      <c r="A338" t="s">
        <v>62</v>
      </c>
      <c r="B338">
        <f t="shared" si="5"/>
        <v>2</v>
      </c>
      <c r="C338" s="25" t="s">
        <v>2295</v>
      </c>
      <c r="D338" s="25" t="s">
        <v>2296</v>
      </c>
      <c r="E338" s="25" t="s">
        <v>2297</v>
      </c>
      <c r="F338" s="25" t="s">
        <v>2298</v>
      </c>
      <c r="G338" s="25">
        <v>10</v>
      </c>
      <c r="H338" s="25">
        <v>9789077381748</v>
      </c>
      <c r="I338" s="25" t="s">
        <v>2299</v>
      </c>
      <c r="J338" s="25" t="s">
        <v>2300</v>
      </c>
      <c r="K338" s="25">
        <v>2012</v>
      </c>
      <c r="L338" s="25" t="s">
        <v>2301</v>
      </c>
      <c r="M338" s="25" t="s">
        <v>6</v>
      </c>
      <c r="N338" s="25" t="s">
        <v>283</v>
      </c>
    </row>
    <row r="339" spans="1:14" x14ac:dyDescent="0.35">
      <c r="A339" t="s">
        <v>62</v>
      </c>
      <c r="B339">
        <f t="shared" si="5"/>
        <v>3</v>
      </c>
      <c r="C339" s="26" t="s">
        <v>2302</v>
      </c>
      <c r="D339" s="26" t="s">
        <v>2303</v>
      </c>
      <c r="E339" s="26" t="s">
        <v>2304</v>
      </c>
      <c r="F339" s="26" t="s">
        <v>2298</v>
      </c>
      <c r="G339" s="26">
        <v>10</v>
      </c>
      <c r="H339" s="26">
        <v>9781467311199</v>
      </c>
      <c r="I339" s="26" t="s">
        <v>2305</v>
      </c>
      <c r="J339" s="26" t="s">
        <v>2306</v>
      </c>
      <c r="K339" s="26">
        <v>2012</v>
      </c>
      <c r="L339" s="26" t="s">
        <v>2307</v>
      </c>
      <c r="M339" s="26" t="s">
        <v>6</v>
      </c>
      <c r="N339" s="26" t="s">
        <v>323</v>
      </c>
    </row>
    <row r="340" spans="1:14" x14ac:dyDescent="0.35">
      <c r="A340" t="s">
        <v>62</v>
      </c>
      <c r="B340">
        <f t="shared" si="5"/>
        <v>2</v>
      </c>
      <c r="C340" s="25" t="s">
        <v>2308</v>
      </c>
      <c r="D340" s="25" t="s">
        <v>2309</v>
      </c>
      <c r="E340" s="25" t="s">
        <v>2310</v>
      </c>
      <c r="F340" s="25" t="s">
        <v>2298</v>
      </c>
      <c r="G340" s="25">
        <v>10</v>
      </c>
      <c r="H340" s="25">
        <v>9781479908189</v>
      </c>
      <c r="I340" s="25" t="s">
        <v>1678</v>
      </c>
      <c r="J340" s="25" t="s">
        <v>2311</v>
      </c>
      <c r="K340" s="25">
        <v>2013</v>
      </c>
      <c r="L340" s="25" t="s">
        <v>2312</v>
      </c>
      <c r="M340" s="25" t="s">
        <v>6</v>
      </c>
      <c r="N340" s="25" t="s">
        <v>162</v>
      </c>
    </row>
    <row r="341" spans="1:14" x14ac:dyDescent="0.35">
      <c r="B341">
        <f t="shared" si="5"/>
        <v>1</v>
      </c>
      <c r="C341" s="26" t="s">
        <v>2313</v>
      </c>
      <c r="D341" s="26" t="s">
        <v>2314</v>
      </c>
      <c r="E341" s="26" t="s">
        <v>2315</v>
      </c>
      <c r="F341" s="26" t="s">
        <v>2316</v>
      </c>
      <c r="G341" s="26">
        <v>10</v>
      </c>
      <c r="H341" s="26">
        <v>9781509023264</v>
      </c>
      <c r="I341" s="26" t="s">
        <v>2317</v>
      </c>
      <c r="J341" s="26" t="s">
        <v>2182</v>
      </c>
      <c r="K341" s="26">
        <v>2017</v>
      </c>
      <c r="L341" s="26" t="s">
        <v>2318</v>
      </c>
      <c r="M341" s="26" t="s">
        <v>6</v>
      </c>
      <c r="N341" s="26" t="s">
        <v>162</v>
      </c>
    </row>
    <row r="342" spans="1:14" x14ac:dyDescent="0.35">
      <c r="B342">
        <f t="shared" si="5"/>
        <v>1</v>
      </c>
      <c r="C342" s="25" t="s">
        <v>2319</v>
      </c>
      <c r="D342" s="25" t="s">
        <v>2320</v>
      </c>
      <c r="E342" s="25" t="s">
        <v>2321</v>
      </c>
      <c r="F342" s="25" t="s">
        <v>2322</v>
      </c>
      <c r="G342" s="25">
        <v>10</v>
      </c>
      <c r="H342" s="25">
        <v>9781479908189</v>
      </c>
      <c r="I342" s="25" t="s">
        <v>1678</v>
      </c>
      <c r="J342" s="25" t="s">
        <v>2323</v>
      </c>
      <c r="K342" s="25">
        <v>2013</v>
      </c>
      <c r="L342" s="25" t="s">
        <v>2324</v>
      </c>
      <c r="M342" s="25" t="s">
        <v>6</v>
      </c>
      <c r="N342" s="25" t="s">
        <v>162</v>
      </c>
    </row>
    <row r="343" spans="1:14" x14ac:dyDescent="0.35">
      <c r="A343" t="s">
        <v>62</v>
      </c>
      <c r="B343">
        <f t="shared" si="5"/>
        <v>2</v>
      </c>
      <c r="C343" s="26" t="s">
        <v>2325</v>
      </c>
      <c r="D343" s="26" t="s">
        <v>2326</v>
      </c>
      <c r="E343" s="26" t="s">
        <v>2327</v>
      </c>
      <c r="F343" s="26" t="s">
        <v>2328</v>
      </c>
      <c r="G343" s="26">
        <v>7</v>
      </c>
      <c r="H343" s="26"/>
      <c r="I343" s="26" t="s">
        <v>144</v>
      </c>
      <c r="J343" s="26" t="s">
        <v>2329</v>
      </c>
      <c r="K343" s="26">
        <v>2015</v>
      </c>
      <c r="L343" s="26" t="s">
        <v>2330</v>
      </c>
      <c r="M343" s="26" t="s">
        <v>6</v>
      </c>
      <c r="N343" s="26" t="s">
        <v>2331</v>
      </c>
    </row>
    <row r="344" spans="1:14" x14ac:dyDescent="0.35">
      <c r="B344">
        <f t="shared" si="5"/>
        <v>1</v>
      </c>
      <c r="C344" s="25" t="s">
        <v>2332</v>
      </c>
      <c r="D344" s="25" t="s">
        <v>2333</v>
      </c>
      <c r="E344" s="25" t="s">
        <v>2334</v>
      </c>
      <c r="F344" s="25" t="s">
        <v>2335</v>
      </c>
      <c r="G344" s="25">
        <v>7</v>
      </c>
      <c r="H344" s="25"/>
      <c r="I344" s="25" t="s">
        <v>411</v>
      </c>
      <c r="J344" s="25" t="s">
        <v>2336</v>
      </c>
      <c r="K344" s="25">
        <v>2015</v>
      </c>
      <c r="L344" s="25" t="s">
        <v>2337</v>
      </c>
      <c r="M344" s="25" t="s">
        <v>6</v>
      </c>
      <c r="N344" s="25" t="s">
        <v>402</v>
      </c>
    </row>
    <row r="345" spans="1:14" x14ac:dyDescent="0.35">
      <c r="B345">
        <f t="shared" si="5"/>
        <v>1</v>
      </c>
      <c r="C345" s="26" t="s">
        <v>2338</v>
      </c>
      <c r="D345" s="26" t="s">
        <v>2339</v>
      </c>
      <c r="E345" s="26" t="s">
        <v>2340</v>
      </c>
      <c r="F345" s="26" t="s">
        <v>2341</v>
      </c>
      <c r="G345" s="26">
        <v>7</v>
      </c>
      <c r="H345" s="26"/>
      <c r="I345" s="26" t="s">
        <v>2342</v>
      </c>
      <c r="J345" s="26" t="s">
        <v>2343</v>
      </c>
      <c r="K345" s="26">
        <v>2015</v>
      </c>
      <c r="L345" s="26" t="s">
        <v>2344</v>
      </c>
      <c r="M345" s="26" t="s">
        <v>6</v>
      </c>
      <c r="N345" s="26" t="s">
        <v>337</v>
      </c>
    </row>
    <row r="346" spans="1:14" x14ac:dyDescent="0.35">
      <c r="A346" t="s">
        <v>62</v>
      </c>
      <c r="B346">
        <f t="shared" si="5"/>
        <v>3</v>
      </c>
      <c r="C346" s="25" t="s">
        <v>2345</v>
      </c>
      <c r="D346" s="25" t="s">
        <v>2346</v>
      </c>
      <c r="E346" s="25" t="s">
        <v>2347</v>
      </c>
      <c r="F346" s="25" t="s">
        <v>2348</v>
      </c>
      <c r="G346" s="25">
        <v>7</v>
      </c>
      <c r="H346" s="25"/>
      <c r="I346" s="25" t="s">
        <v>2349</v>
      </c>
      <c r="J346" s="25" t="s">
        <v>2350</v>
      </c>
      <c r="K346" s="25">
        <v>2014</v>
      </c>
      <c r="L346" s="25" t="s">
        <v>2351</v>
      </c>
      <c r="M346" s="25" t="s">
        <v>6</v>
      </c>
      <c r="N346" s="25" t="s">
        <v>2352</v>
      </c>
    </row>
    <row r="347" spans="1:14" x14ac:dyDescent="0.35">
      <c r="B347">
        <f t="shared" si="5"/>
        <v>1</v>
      </c>
      <c r="C347" s="26" t="s">
        <v>2353</v>
      </c>
      <c r="D347" s="26" t="s">
        <v>2354</v>
      </c>
      <c r="E347" s="26" t="s">
        <v>2355</v>
      </c>
      <c r="F347" s="26" t="s">
        <v>2356</v>
      </c>
      <c r="G347" s="26">
        <v>10</v>
      </c>
      <c r="H347" s="26"/>
      <c r="I347" s="26" t="s">
        <v>274</v>
      </c>
      <c r="J347" s="26" t="s">
        <v>2357</v>
      </c>
      <c r="K347" s="26">
        <v>2016</v>
      </c>
      <c r="L347" s="26" t="s">
        <v>2358</v>
      </c>
      <c r="M347" s="26" t="s">
        <v>6</v>
      </c>
      <c r="N347" s="26" t="s">
        <v>1120</v>
      </c>
    </row>
    <row r="348" spans="1:14" x14ac:dyDescent="0.35">
      <c r="B348">
        <f t="shared" si="5"/>
        <v>1</v>
      </c>
      <c r="C348" s="25" t="s">
        <v>2359</v>
      </c>
      <c r="D348" s="25" t="s">
        <v>2360</v>
      </c>
      <c r="E348" s="25" t="s">
        <v>2361</v>
      </c>
      <c r="F348" s="25" t="s">
        <v>2362</v>
      </c>
      <c r="G348" s="25">
        <v>10</v>
      </c>
      <c r="H348" s="25">
        <v>9781450353199</v>
      </c>
      <c r="I348" s="25" t="s">
        <v>308</v>
      </c>
      <c r="J348" s="25" t="s">
        <v>6</v>
      </c>
      <c r="K348" s="25">
        <v>2017</v>
      </c>
      <c r="L348" s="25" t="s">
        <v>2363</v>
      </c>
      <c r="M348" s="25" t="s">
        <v>6</v>
      </c>
      <c r="N348" s="25" t="s">
        <v>162</v>
      </c>
    </row>
    <row r="349" spans="1:14" x14ac:dyDescent="0.35">
      <c r="B349">
        <f t="shared" si="5"/>
        <v>1</v>
      </c>
      <c r="C349" s="26" t="s">
        <v>2364</v>
      </c>
      <c r="D349" s="26" t="s">
        <v>2365</v>
      </c>
      <c r="E349" s="26" t="s">
        <v>2366</v>
      </c>
      <c r="F349" s="26" t="s">
        <v>2367</v>
      </c>
      <c r="G349" s="26">
        <v>7</v>
      </c>
      <c r="H349" s="26">
        <v>9783319149226</v>
      </c>
      <c r="I349" s="26" t="s">
        <v>866</v>
      </c>
      <c r="J349" s="26" t="s">
        <v>2368</v>
      </c>
      <c r="K349" s="26">
        <v>2014</v>
      </c>
      <c r="L349" s="26" t="s">
        <v>2369</v>
      </c>
      <c r="M349" s="26" t="s">
        <v>6</v>
      </c>
      <c r="N349" s="26" t="s">
        <v>162</v>
      </c>
    </row>
    <row r="350" spans="1:14" x14ac:dyDescent="0.35">
      <c r="B350">
        <f t="shared" si="5"/>
        <v>1</v>
      </c>
      <c r="C350" s="25" t="s">
        <v>2370</v>
      </c>
      <c r="D350" s="25" t="s">
        <v>2371</v>
      </c>
      <c r="E350" s="25" t="s">
        <v>2372</v>
      </c>
      <c r="F350" s="25" t="s">
        <v>2373</v>
      </c>
      <c r="G350" s="25">
        <v>10</v>
      </c>
      <c r="H350" s="25">
        <v>9781450368711</v>
      </c>
      <c r="I350" s="25" t="s">
        <v>2374</v>
      </c>
      <c r="J350" s="25" t="s">
        <v>2375</v>
      </c>
      <c r="K350" s="25">
        <v>2019</v>
      </c>
      <c r="L350" s="25" t="s">
        <v>2376</v>
      </c>
      <c r="M350" s="25" t="s">
        <v>6</v>
      </c>
      <c r="N350" s="25" t="s">
        <v>217</v>
      </c>
    </row>
    <row r="351" spans="1:14" x14ac:dyDescent="0.35">
      <c r="B351">
        <f t="shared" si="5"/>
        <v>1</v>
      </c>
      <c r="C351" s="26" t="s">
        <v>2377</v>
      </c>
      <c r="D351" s="26" t="s">
        <v>2378</v>
      </c>
      <c r="E351" s="26" t="s">
        <v>2379</v>
      </c>
      <c r="F351" s="26" t="s">
        <v>2380</v>
      </c>
      <c r="G351" s="26">
        <v>10</v>
      </c>
      <c r="H351" s="26">
        <v>9781450353199</v>
      </c>
      <c r="I351" s="26" t="s">
        <v>308</v>
      </c>
      <c r="J351" s="26" t="s">
        <v>6</v>
      </c>
      <c r="K351" s="26">
        <v>2017</v>
      </c>
      <c r="L351" s="26" t="s">
        <v>2381</v>
      </c>
      <c r="M351" s="26" t="s">
        <v>6</v>
      </c>
      <c r="N351" s="26" t="s">
        <v>162</v>
      </c>
    </row>
    <row r="352" spans="1:14" x14ac:dyDescent="0.35">
      <c r="B352">
        <f t="shared" si="5"/>
        <v>1</v>
      </c>
      <c r="C352" s="25" t="s">
        <v>2382</v>
      </c>
      <c r="D352" s="25" t="s">
        <v>2383</v>
      </c>
      <c r="E352" s="25" t="s">
        <v>2384</v>
      </c>
      <c r="F352" s="25" t="s">
        <v>2385</v>
      </c>
      <c r="G352" s="25">
        <v>10</v>
      </c>
      <c r="H352" s="25">
        <v>9781538662984</v>
      </c>
      <c r="I352" s="25" t="s">
        <v>2386</v>
      </c>
      <c r="J352" s="25" t="s">
        <v>188</v>
      </c>
      <c r="K352" s="25">
        <v>2018</v>
      </c>
      <c r="L352" s="25" t="s">
        <v>2387</v>
      </c>
      <c r="M352" s="25" t="s">
        <v>6</v>
      </c>
      <c r="N352" s="25" t="s">
        <v>283</v>
      </c>
    </row>
    <row r="353" spans="1:14" x14ac:dyDescent="0.35">
      <c r="B353">
        <f t="shared" si="5"/>
        <v>1</v>
      </c>
      <c r="C353" s="26" t="s">
        <v>2388</v>
      </c>
      <c r="D353" s="26" t="s">
        <v>2389</v>
      </c>
      <c r="E353" s="26" t="s">
        <v>6</v>
      </c>
      <c r="F353" s="26" t="s">
        <v>2390</v>
      </c>
      <c r="G353" s="26">
        <v>7</v>
      </c>
      <c r="H353" s="26"/>
      <c r="I353" s="26" t="s">
        <v>1794</v>
      </c>
      <c r="J353" s="26" t="s">
        <v>2391</v>
      </c>
      <c r="K353" s="26">
        <v>2013</v>
      </c>
      <c r="L353" s="26" t="s">
        <v>2392</v>
      </c>
      <c r="M353" s="26" t="s">
        <v>6</v>
      </c>
      <c r="N353" s="26" t="s">
        <v>1120</v>
      </c>
    </row>
    <row r="354" spans="1:14" x14ac:dyDescent="0.35">
      <c r="B354">
        <f t="shared" si="5"/>
        <v>1</v>
      </c>
      <c r="C354" s="25" t="s">
        <v>2393</v>
      </c>
      <c r="D354" s="25" t="s">
        <v>2394</v>
      </c>
      <c r="E354" s="25" t="s">
        <v>2395</v>
      </c>
      <c r="F354" s="25" t="s">
        <v>2396</v>
      </c>
      <c r="G354" s="25">
        <v>7</v>
      </c>
      <c r="H354" s="25"/>
      <c r="I354" s="25" t="s">
        <v>2397</v>
      </c>
      <c r="J354" s="25" t="s">
        <v>2398</v>
      </c>
      <c r="K354" s="25">
        <v>2010</v>
      </c>
      <c r="L354" s="25" t="s">
        <v>2399</v>
      </c>
      <c r="M354" s="25" t="s">
        <v>6</v>
      </c>
      <c r="N354" s="25" t="s">
        <v>217</v>
      </c>
    </row>
    <row r="355" spans="1:14" x14ac:dyDescent="0.35">
      <c r="B355">
        <f t="shared" si="5"/>
        <v>1</v>
      </c>
      <c r="C355" s="26" t="s">
        <v>2400</v>
      </c>
      <c r="D355" s="26" t="s">
        <v>2401</v>
      </c>
      <c r="E355" s="26" t="s">
        <v>2402</v>
      </c>
      <c r="F355" s="26" t="s">
        <v>2403</v>
      </c>
      <c r="G355" s="26">
        <v>7</v>
      </c>
      <c r="H355" s="26"/>
      <c r="I355" s="26" t="s">
        <v>2404</v>
      </c>
      <c r="J355" s="26" t="s">
        <v>2405</v>
      </c>
      <c r="K355" s="26">
        <v>2009</v>
      </c>
      <c r="L355" s="26" t="s">
        <v>2406</v>
      </c>
      <c r="M355" s="26" t="s">
        <v>6</v>
      </c>
      <c r="N355" s="26" t="s">
        <v>283</v>
      </c>
    </row>
    <row r="356" spans="1:14" x14ac:dyDescent="0.35">
      <c r="A356" t="s">
        <v>62</v>
      </c>
      <c r="B356">
        <f t="shared" si="5"/>
        <v>2</v>
      </c>
      <c r="C356" s="25" t="s">
        <v>2407</v>
      </c>
      <c r="D356" s="25" t="s">
        <v>2408</v>
      </c>
      <c r="E356" s="25" t="s">
        <v>2409</v>
      </c>
      <c r="F356" s="25" t="s">
        <v>2410</v>
      </c>
      <c r="G356" s="25">
        <v>10</v>
      </c>
      <c r="H356" s="25"/>
      <c r="I356" s="25" t="s">
        <v>2065</v>
      </c>
      <c r="J356" s="25" t="s">
        <v>2411</v>
      </c>
      <c r="K356" s="25">
        <v>2014</v>
      </c>
      <c r="L356" s="25" t="s">
        <v>2412</v>
      </c>
      <c r="M356" s="25" t="s">
        <v>6</v>
      </c>
      <c r="N356" s="25" t="s">
        <v>217</v>
      </c>
    </row>
    <row r="357" spans="1:14" x14ac:dyDescent="0.35">
      <c r="B357">
        <f t="shared" si="5"/>
        <v>1</v>
      </c>
      <c r="C357" s="26" t="s">
        <v>2413</v>
      </c>
      <c r="D357" s="26" t="s">
        <v>2414</v>
      </c>
      <c r="E357" s="26" t="s">
        <v>2415</v>
      </c>
      <c r="F357" s="26" t="s">
        <v>2416</v>
      </c>
      <c r="G357" s="26">
        <v>10</v>
      </c>
      <c r="H357" s="26">
        <v>9781450318990</v>
      </c>
      <c r="I357" s="26" t="s">
        <v>1310</v>
      </c>
      <c r="J357" s="26" t="s">
        <v>2417</v>
      </c>
      <c r="K357" s="26">
        <v>2013</v>
      </c>
      <c r="L357" s="26" t="s">
        <v>2418</v>
      </c>
      <c r="M357" s="26" t="s">
        <v>6</v>
      </c>
      <c r="N357" s="26" t="s">
        <v>217</v>
      </c>
    </row>
    <row r="358" spans="1:14" x14ac:dyDescent="0.35">
      <c r="A358" t="s">
        <v>62</v>
      </c>
      <c r="B358">
        <f t="shared" si="5"/>
        <v>2</v>
      </c>
      <c r="C358" s="25" t="s">
        <v>2419</v>
      </c>
      <c r="D358" s="25" t="s">
        <v>2420</v>
      </c>
      <c r="E358" s="25" t="s">
        <v>2421</v>
      </c>
      <c r="F358" s="25" t="s">
        <v>2422</v>
      </c>
      <c r="G358" s="25">
        <v>10</v>
      </c>
      <c r="H358" s="25"/>
      <c r="I358" s="25" t="s">
        <v>1374</v>
      </c>
      <c r="J358" s="25" t="s">
        <v>6</v>
      </c>
      <c r="K358" s="25">
        <v>2015</v>
      </c>
      <c r="L358" s="25" t="s">
        <v>2423</v>
      </c>
      <c r="M358" s="25" t="s">
        <v>6</v>
      </c>
      <c r="N358" s="25" t="s">
        <v>217</v>
      </c>
    </row>
    <row r="359" spans="1:14" x14ac:dyDescent="0.35">
      <c r="B359">
        <f t="shared" si="5"/>
        <v>1</v>
      </c>
      <c r="C359" s="26" t="s">
        <v>2424</v>
      </c>
      <c r="D359" s="26" t="s">
        <v>2425</v>
      </c>
      <c r="E359" s="26" t="s">
        <v>2426</v>
      </c>
      <c r="F359" s="26" t="s">
        <v>2427</v>
      </c>
      <c r="G359" s="26">
        <v>10</v>
      </c>
      <c r="H359" s="26"/>
      <c r="I359" s="26" t="s">
        <v>2428</v>
      </c>
      <c r="J359" s="26" t="s">
        <v>6</v>
      </c>
      <c r="K359" s="26">
        <v>2014</v>
      </c>
      <c r="L359" s="26" t="s">
        <v>2429</v>
      </c>
      <c r="M359" s="26" t="s">
        <v>6</v>
      </c>
      <c r="N359" s="26" t="s">
        <v>473</v>
      </c>
    </row>
    <row r="360" spans="1:14" x14ac:dyDescent="0.35">
      <c r="B360">
        <f t="shared" si="5"/>
        <v>1</v>
      </c>
      <c r="C360" s="25" t="s">
        <v>2430</v>
      </c>
      <c r="D360" s="25" t="s">
        <v>2431</v>
      </c>
      <c r="E360" s="25" t="s">
        <v>2432</v>
      </c>
      <c r="F360" s="25" t="s">
        <v>2433</v>
      </c>
      <c r="G360" s="25">
        <v>10</v>
      </c>
      <c r="H360" s="25">
        <v>9781457704468</v>
      </c>
      <c r="I360" s="25" t="s">
        <v>2434</v>
      </c>
      <c r="J360" s="25" t="s">
        <v>2435</v>
      </c>
      <c r="K360" s="25">
        <v>2011</v>
      </c>
      <c r="L360" s="25" t="s">
        <v>2436</v>
      </c>
      <c r="M360" s="25" t="s">
        <v>6</v>
      </c>
      <c r="N360" s="25" t="s">
        <v>323</v>
      </c>
    </row>
    <row r="361" spans="1:14" x14ac:dyDescent="0.35">
      <c r="B361">
        <f t="shared" si="5"/>
        <v>1</v>
      </c>
      <c r="C361" s="26" t="s">
        <v>2437</v>
      </c>
      <c r="D361" s="26" t="s">
        <v>2438</v>
      </c>
      <c r="E361" s="26" t="s">
        <v>2439</v>
      </c>
      <c r="F361" s="26" t="s">
        <v>2440</v>
      </c>
      <c r="G361" s="26">
        <v>7</v>
      </c>
      <c r="H361" s="26">
        <v>9783030402730</v>
      </c>
      <c r="I361" s="26" t="s">
        <v>207</v>
      </c>
      <c r="J361" s="26" t="s">
        <v>2441</v>
      </c>
      <c r="K361" s="26">
        <v>2020</v>
      </c>
      <c r="L361" s="26" t="s">
        <v>2442</v>
      </c>
      <c r="M361" s="26" t="s">
        <v>6</v>
      </c>
      <c r="N361" s="26" t="s">
        <v>217</v>
      </c>
    </row>
    <row r="362" spans="1:14" x14ac:dyDescent="0.35">
      <c r="B362">
        <f t="shared" si="5"/>
        <v>1</v>
      </c>
      <c r="C362" s="25" t="s">
        <v>2443</v>
      </c>
      <c r="D362" s="25" t="s">
        <v>2444</v>
      </c>
      <c r="E362" s="25" t="s">
        <v>2445</v>
      </c>
      <c r="F362" s="25" t="s">
        <v>2446</v>
      </c>
      <c r="G362" s="25">
        <v>7</v>
      </c>
      <c r="H362" s="25"/>
      <c r="I362" s="25" t="s">
        <v>1510</v>
      </c>
      <c r="J362" s="25" t="s">
        <v>2447</v>
      </c>
      <c r="K362" s="25">
        <v>2011</v>
      </c>
      <c r="L362" s="25" t="s">
        <v>2448</v>
      </c>
      <c r="M362" s="25" t="s">
        <v>6</v>
      </c>
      <c r="N362" s="25" t="s">
        <v>2449</v>
      </c>
    </row>
    <row r="363" spans="1:14" x14ac:dyDescent="0.35">
      <c r="B363">
        <f t="shared" si="5"/>
        <v>1</v>
      </c>
      <c r="C363" s="26" t="s">
        <v>2450</v>
      </c>
      <c r="D363" s="26" t="s">
        <v>2451</v>
      </c>
      <c r="E363" s="26" t="s">
        <v>2452</v>
      </c>
      <c r="F363" s="26" t="s">
        <v>2453</v>
      </c>
      <c r="G363" s="26">
        <v>7</v>
      </c>
      <c r="H363" s="26"/>
      <c r="I363" s="26" t="s">
        <v>261</v>
      </c>
      <c r="J363" s="26" t="s">
        <v>6</v>
      </c>
      <c r="K363" s="26">
        <v>2019</v>
      </c>
      <c r="L363" s="26" t="s">
        <v>2454</v>
      </c>
      <c r="M363" s="26" t="s">
        <v>6</v>
      </c>
      <c r="N363" s="26" t="s">
        <v>703</v>
      </c>
    </row>
    <row r="364" spans="1:14" x14ac:dyDescent="0.35">
      <c r="B364">
        <f t="shared" si="5"/>
        <v>1</v>
      </c>
      <c r="C364" s="25" t="s">
        <v>2455</v>
      </c>
      <c r="D364" s="25" t="s">
        <v>2456</v>
      </c>
      <c r="E364" s="25" t="s">
        <v>2457</v>
      </c>
      <c r="F364" s="25" t="s">
        <v>2458</v>
      </c>
      <c r="G364" s="25">
        <v>7</v>
      </c>
      <c r="H364" s="25"/>
      <c r="I364" s="25" t="s">
        <v>1398</v>
      </c>
      <c r="J364" s="25" t="s">
        <v>1959</v>
      </c>
      <c r="K364" s="25">
        <v>2017</v>
      </c>
      <c r="L364" s="25" t="s">
        <v>2459</v>
      </c>
      <c r="M364" s="25" t="s">
        <v>6</v>
      </c>
      <c r="N364" s="25" t="s">
        <v>836</v>
      </c>
    </row>
    <row r="365" spans="1:14" x14ac:dyDescent="0.35">
      <c r="B365">
        <f t="shared" si="5"/>
        <v>1</v>
      </c>
      <c r="C365" s="26" t="s">
        <v>2460</v>
      </c>
      <c r="D365" s="26" t="s">
        <v>2461</v>
      </c>
      <c r="E365" s="26" t="s">
        <v>2462</v>
      </c>
      <c r="F365" s="26" t="s">
        <v>2458</v>
      </c>
      <c r="G365" s="26">
        <v>7</v>
      </c>
      <c r="H365" s="26"/>
      <c r="I365" s="26" t="s">
        <v>1398</v>
      </c>
      <c r="J365" s="26" t="s">
        <v>2463</v>
      </c>
      <c r="K365" s="26">
        <v>2017</v>
      </c>
      <c r="L365" s="26" t="s">
        <v>2464</v>
      </c>
      <c r="M365" s="26" t="s">
        <v>6</v>
      </c>
      <c r="N365" s="26" t="s">
        <v>323</v>
      </c>
    </row>
    <row r="366" spans="1:14" x14ac:dyDescent="0.35">
      <c r="A366" t="s">
        <v>62</v>
      </c>
      <c r="B366">
        <f t="shared" si="5"/>
        <v>3</v>
      </c>
      <c r="C366" s="25" t="s">
        <v>2465</v>
      </c>
      <c r="D366" s="25" t="s">
        <v>2466</v>
      </c>
      <c r="E366" s="25" t="s">
        <v>2467</v>
      </c>
      <c r="F366" s="25" t="s">
        <v>2468</v>
      </c>
      <c r="G366" s="25">
        <v>10</v>
      </c>
      <c r="H366" s="25">
        <v>9781467330763</v>
      </c>
      <c r="I366" s="25" t="s">
        <v>274</v>
      </c>
      <c r="J366" s="25" t="s">
        <v>2469</v>
      </c>
      <c r="K366" s="25">
        <v>2013</v>
      </c>
      <c r="L366" s="25" t="s">
        <v>2470</v>
      </c>
      <c r="M366" s="25" t="s">
        <v>6</v>
      </c>
      <c r="N366" s="25" t="s">
        <v>217</v>
      </c>
    </row>
    <row r="367" spans="1:14" x14ac:dyDescent="0.35">
      <c r="A367" t="s">
        <v>62</v>
      </c>
      <c r="B367">
        <f t="shared" si="5"/>
        <v>2</v>
      </c>
      <c r="C367" s="26" t="s">
        <v>2471</v>
      </c>
      <c r="D367" s="26" t="s">
        <v>2472</v>
      </c>
      <c r="E367" s="26" t="s">
        <v>2473</v>
      </c>
      <c r="F367" s="26" t="s">
        <v>2474</v>
      </c>
      <c r="G367" s="26">
        <v>10</v>
      </c>
      <c r="H367" s="26">
        <v>9781728146379</v>
      </c>
      <c r="I367" s="26" t="s">
        <v>388</v>
      </c>
      <c r="J367" s="26" t="s">
        <v>1278</v>
      </c>
      <c r="K367" s="26">
        <v>2019</v>
      </c>
      <c r="L367" s="26" t="s">
        <v>2475</v>
      </c>
      <c r="M367" s="26" t="s">
        <v>6</v>
      </c>
      <c r="N367" s="26" t="s">
        <v>217</v>
      </c>
    </row>
    <row r="368" spans="1:14" x14ac:dyDescent="0.35">
      <c r="A368" t="s">
        <v>62</v>
      </c>
      <c r="B368">
        <f t="shared" si="5"/>
        <v>2</v>
      </c>
      <c r="C368" s="25" t="s">
        <v>2476</v>
      </c>
      <c r="D368" s="25" t="s">
        <v>2477</v>
      </c>
      <c r="E368" s="25" t="s">
        <v>2478</v>
      </c>
      <c r="F368" s="25" t="s">
        <v>2479</v>
      </c>
      <c r="G368" s="25">
        <v>10</v>
      </c>
      <c r="H368" s="25">
        <v>9781538634837</v>
      </c>
      <c r="I368" s="25" t="s">
        <v>2480</v>
      </c>
      <c r="J368" s="25" t="s">
        <v>2481</v>
      </c>
      <c r="K368" s="25">
        <v>2018</v>
      </c>
      <c r="L368" s="25" t="s">
        <v>2482</v>
      </c>
      <c r="M368" s="25" t="s">
        <v>6</v>
      </c>
      <c r="N368" s="25" t="s">
        <v>217</v>
      </c>
    </row>
    <row r="369" spans="1:14" x14ac:dyDescent="0.35">
      <c r="A369" t="s">
        <v>62</v>
      </c>
      <c r="B369">
        <f t="shared" si="5"/>
        <v>3</v>
      </c>
      <c r="C369" s="26" t="s">
        <v>2483</v>
      </c>
      <c r="D369" s="26" t="s">
        <v>2484</v>
      </c>
      <c r="E369" s="26" t="s">
        <v>2485</v>
      </c>
      <c r="F369" s="26" t="s">
        <v>2486</v>
      </c>
      <c r="G369" s="26">
        <v>10</v>
      </c>
      <c r="H369" s="26">
        <v>9781509026807</v>
      </c>
      <c r="I369" s="26" t="s">
        <v>2487</v>
      </c>
      <c r="J369" s="26" t="s">
        <v>2488</v>
      </c>
      <c r="K369" s="26">
        <v>2016</v>
      </c>
      <c r="L369" s="26" t="s">
        <v>2489</v>
      </c>
      <c r="M369" s="26" t="s">
        <v>6</v>
      </c>
      <c r="N369" s="26" t="s">
        <v>162</v>
      </c>
    </row>
    <row r="370" spans="1:14" x14ac:dyDescent="0.35">
      <c r="A370" t="s">
        <v>62</v>
      </c>
      <c r="B370">
        <f t="shared" si="5"/>
        <v>2</v>
      </c>
      <c r="C370" s="25" t="s">
        <v>2490</v>
      </c>
      <c r="D370" s="25" t="s">
        <v>2491</v>
      </c>
      <c r="E370" s="25" t="s">
        <v>2492</v>
      </c>
      <c r="F370" s="25" t="s">
        <v>2493</v>
      </c>
      <c r="G370" s="25">
        <v>10</v>
      </c>
      <c r="H370" s="25">
        <v>9781728146379</v>
      </c>
      <c r="I370" s="25" t="s">
        <v>388</v>
      </c>
      <c r="J370" s="25" t="s">
        <v>2494</v>
      </c>
      <c r="K370" s="25">
        <v>2019</v>
      </c>
      <c r="L370" s="25" t="s">
        <v>2495</v>
      </c>
      <c r="M370" s="25" t="s">
        <v>6</v>
      </c>
      <c r="N370" s="25" t="s">
        <v>147</v>
      </c>
    </row>
    <row r="371" spans="1:14" x14ac:dyDescent="0.35">
      <c r="B371">
        <f t="shared" si="5"/>
        <v>1</v>
      </c>
      <c r="C371" s="26" t="s">
        <v>2496</v>
      </c>
      <c r="D371" s="26" t="s">
        <v>2497</v>
      </c>
      <c r="E371" s="26" t="s">
        <v>2498</v>
      </c>
      <c r="F371" s="26" t="s">
        <v>2499</v>
      </c>
      <c r="G371" s="26">
        <v>7</v>
      </c>
      <c r="H371" s="26">
        <v>9783642412011</v>
      </c>
      <c r="I371" s="26" t="s">
        <v>152</v>
      </c>
      <c r="J371" s="26" t="s">
        <v>2500</v>
      </c>
      <c r="K371" s="26">
        <v>2013</v>
      </c>
      <c r="L371" s="26" t="s">
        <v>2501</v>
      </c>
      <c r="M371" s="26" t="s">
        <v>6</v>
      </c>
      <c r="N371" s="26" t="s">
        <v>217</v>
      </c>
    </row>
    <row r="372" spans="1:14" x14ac:dyDescent="0.35">
      <c r="B372">
        <f t="shared" si="5"/>
        <v>1</v>
      </c>
      <c r="C372" s="25" t="s">
        <v>2502</v>
      </c>
      <c r="D372" s="25" t="s">
        <v>2503</v>
      </c>
      <c r="E372" s="25" t="s">
        <v>2504</v>
      </c>
      <c r="F372" s="25" t="s">
        <v>2505</v>
      </c>
      <c r="G372" s="25">
        <v>7</v>
      </c>
      <c r="H372" s="25"/>
      <c r="I372" s="25" t="s">
        <v>478</v>
      </c>
      <c r="J372" s="25" t="s">
        <v>6</v>
      </c>
      <c r="K372" s="25">
        <v>2015</v>
      </c>
      <c r="L372" s="25" t="s">
        <v>2506</v>
      </c>
      <c r="M372" s="25" t="s">
        <v>6</v>
      </c>
      <c r="N372" s="25" t="s">
        <v>155</v>
      </c>
    </row>
    <row r="373" spans="1:14" x14ac:dyDescent="0.35">
      <c r="B373">
        <f t="shared" si="5"/>
        <v>1</v>
      </c>
      <c r="C373" s="26" t="s">
        <v>2507</v>
      </c>
      <c r="D373" s="26" t="s">
        <v>2508</v>
      </c>
      <c r="E373" s="26" t="s">
        <v>2509</v>
      </c>
      <c r="F373" s="26" t="s">
        <v>2510</v>
      </c>
      <c r="G373" s="26">
        <v>10</v>
      </c>
      <c r="H373" s="26">
        <v>9781665423199</v>
      </c>
      <c r="I373" s="26" t="s">
        <v>2511</v>
      </c>
      <c r="J373" s="26" t="s">
        <v>2512</v>
      </c>
      <c r="K373" s="26">
        <v>2020</v>
      </c>
      <c r="L373" s="26" t="s">
        <v>2513</v>
      </c>
      <c r="M373" s="26" t="s">
        <v>6</v>
      </c>
      <c r="N373" s="26" t="s">
        <v>162</v>
      </c>
    </row>
    <row r="374" spans="1:14" x14ac:dyDescent="0.35">
      <c r="B374">
        <f t="shared" si="5"/>
        <v>1</v>
      </c>
      <c r="C374" s="25" t="s">
        <v>2514</v>
      </c>
      <c r="D374" s="25" t="s">
        <v>2515</v>
      </c>
      <c r="E374" s="25" t="s">
        <v>2516</v>
      </c>
      <c r="F374" s="25" t="s">
        <v>2517</v>
      </c>
      <c r="G374" s="25">
        <v>10</v>
      </c>
      <c r="H374" s="25">
        <v>9781450334945</v>
      </c>
      <c r="I374" s="25" t="s">
        <v>2518</v>
      </c>
      <c r="J374" s="25" t="s">
        <v>2519</v>
      </c>
      <c r="K374" s="25">
        <v>2015</v>
      </c>
      <c r="L374" s="25" t="s">
        <v>2520</v>
      </c>
      <c r="M374" s="25" t="s">
        <v>6</v>
      </c>
      <c r="N374" s="25" t="s">
        <v>729</v>
      </c>
    </row>
    <row r="375" spans="1:14" x14ac:dyDescent="0.35">
      <c r="B375">
        <f t="shared" si="5"/>
        <v>1</v>
      </c>
      <c r="C375" s="26" t="s">
        <v>2521</v>
      </c>
      <c r="D375" s="26" t="s">
        <v>2522</v>
      </c>
      <c r="E375" s="26" t="s">
        <v>2523</v>
      </c>
      <c r="F375" s="26" t="s">
        <v>2524</v>
      </c>
      <c r="G375" s="26">
        <v>7</v>
      </c>
      <c r="H375" s="26"/>
      <c r="I375" s="26" t="s">
        <v>2525</v>
      </c>
      <c r="J375" s="26" t="s">
        <v>6</v>
      </c>
      <c r="K375" s="26">
        <v>2020</v>
      </c>
      <c r="L375" s="26" t="s">
        <v>2526</v>
      </c>
      <c r="M375" s="26" t="s">
        <v>6</v>
      </c>
      <c r="N375" s="26" t="s">
        <v>480</v>
      </c>
    </row>
    <row r="376" spans="1:14" x14ac:dyDescent="0.35">
      <c r="A376" t="s">
        <v>62</v>
      </c>
      <c r="B376">
        <f t="shared" si="5"/>
        <v>2</v>
      </c>
      <c r="C376" s="25" t="s">
        <v>2527</v>
      </c>
      <c r="D376" s="25" t="s">
        <v>2528</v>
      </c>
      <c r="E376" s="25" t="s">
        <v>2529</v>
      </c>
      <c r="F376" s="25" t="s">
        <v>2530</v>
      </c>
      <c r="G376" s="25">
        <v>10</v>
      </c>
      <c r="H376" s="25">
        <v>9780819481580</v>
      </c>
      <c r="I376" s="25" t="s">
        <v>2531</v>
      </c>
      <c r="J376" s="25" t="s">
        <v>6</v>
      </c>
      <c r="K376" s="25">
        <v>2010</v>
      </c>
      <c r="L376" s="25" t="s">
        <v>2532</v>
      </c>
      <c r="M376" s="25" t="s">
        <v>6</v>
      </c>
      <c r="N376" s="25" t="s">
        <v>162</v>
      </c>
    </row>
    <row r="377" spans="1:14" x14ac:dyDescent="0.35">
      <c r="B377">
        <f t="shared" si="5"/>
        <v>1</v>
      </c>
      <c r="C377" s="26" t="s">
        <v>2533</v>
      </c>
      <c r="D377" s="26" t="s">
        <v>2534</v>
      </c>
      <c r="E377" s="26" t="s">
        <v>6</v>
      </c>
      <c r="F377" s="26" t="s">
        <v>2535</v>
      </c>
      <c r="G377" s="26">
        <v>7</v>
      </c>
      <c r="H377" s="26"/>
      <c r="I377" s="26" t="s">
        <v>2536</v>
      </c>
      <c r="J377" s="26" t="s">
        <v>6</v>
      </c>
      <c r="K377" s="26">
        <v>2021</v>
      </c>
      <c r="L377" s="26" t="s">
        <v>2537</v>
      </c>
      <c r="M377" s="26" t="s">
        <v>6</v>
      </c>
      <c r="N377" s="26" t="s">
        <v>162</v>
      </c>
    </row>
    <row r="378" spans="1:14" x14ac:dyDescent="0.35">
      <c r="B378">
        <f t="shared" si="5"/>
        <v>1</v>
      </c>
      <c r="C378" s="25" t="s">
        <v>2538</v>
      </c>
      <c r="D378" s="25" t="s">
        <v>2539</v>
      </c>
      <c r="E378" s="25" t="s">
        <v>2540</v>
      </c>
      <c r="F378" s="25" t="s">
        <v>2541</v>
      </c>
      <c r="G378" s="25">
        <v>10</v>
      </c>
      <c r="H378" s="25"/>
      <c r="I378" s="25" t="s">
        <v>2542</v>
      </c>
      <c r="J378" s="25" t="s">
        <v>2543</v>
      </c>
      <c r="K378" s="25">
        <v>2015</v>
      </c>
      <c r="L378" s="25" t="s">
        <v>2544</v>
      </c>
      <c r="M378" s="25" t="s">
        <v>6</v>
      </c>
      <c r="N378" s="25" t="s">
        <v>1120</v>
      </c>
    </row>
    <row r="379" spans="1:14" x14ac:dyDescent="0.35">
      <c r="A379" t="s">
        <v>62</v>
      </c>
      <c r="B379">
        <f t="shared" si="5"/>
        <v>2</v>
      </c>
      <c r="C379" s="26" t="s">
        <v>2545</v>
      </c>
      <c r="D379" s="26" t="s">
        <v>2546</v>
      </c>
      <c r="E379" s="26" t="s">
        <v>2547</v>
      </c>
      <c r="F379" s="26" t="s">
        <v>2548</v>
      </c>
      <c r="G379" s="26">
        <v>7</v>
      </c>
      <c r="H379" s="26"/>
      <c r="I379" s="26" t="s">
        <v>144</v>
      </c>
      <c r="J379" s="26" t="s">
        <v>2549</v>
      </c>
      <c r="K379" s="26">
        <v>2015</v>
      </c>
      <c r="L379" s="26" t="s">
        <v>2550</v>
      </c>
      <c r="M379" s="26" t="s">
        <v>6</v>
      </c>
      <c r="N379" s="26" t="s">
        <v>1505</v>
      </c>
    </row>
    <row r="380" spans="1:14" x14ac:dyDescent="0.35">
      <c r="B380">
        <f t="shared" si="5"/>
        <v>1</v>
      </c>
      <c r="C380" s="25" t="s">
        <v>2551</v>
      </c>
      <c r="D380" s="25" t="s">
        <v>2552</v>
      </c>
      <c r="E380" s="25" t="s">
        <v>2553</v>
      </c>
      <c r="F380" s="25" t="s">
        <v>2554</v>
      </c>
      <c r="G380" s="25">
        <v>10</v>
      </c>
      <c r="H380" s="25"/>
      <c r="I380" s="25" t="s">
        <v>388</v>
      </c>
      <c r="J380" s="25" t="s">
        <v>2555</v>
      </c>
      <c r="K380" s="25">
        <v>2014</v>
      </c>
      <c r="L380" s="25" t="s">
        <v>2556</v>
      </c>
      <c r="M380" s="25" t="s">
        <v>6</v>
      </c>
      <c r="N380" s="25" t="s">
        <v>256</v>
      </c>
    </row>
    <row r="381" spans="1:14" x14ac:dyDescent="0.35">
      <c r="B381">
        <f t="shared" si="5"/>
        <v>1</v>
      </c>
      <c r="C381" s="26" t="s">
        <v>2557</v>
      </c>
      <c r="D381" s="26" t="s">
        <v>2558</v>
      </c>
      <c r="E381" s="26" t="s">
        <v>2559</v>
      </c>
      <c r="F381" s="26" t="s">
        <v>2560</v>
      </c>
      <c r="G381" s="26">
        <v>10</v>
      </c>
      <c r="H381" s="26">
        <v>9781479908189</v>
      </c>
      <c r="I381" s="26" t="s">
        <v>1678</v>
      </c>
      <c r="J381" s="26" t="s">
        <v>2561</v>
      </c>
      <c r="K381" s="26">
        <v>2013</v>
      </c>
      <c r="L381" s="26" t="s">
        <v>2562</v>
      </c>
      <c r="M381" s="26" t="s">
        <v>6</v>
      </c>
      <c r="N381" s="26" t="s">
        <v>155</v>
      </c>
    </row>
    <row r="382" spans="1:14" x14ac:dyDescent="0.35">
      <c r="B382">
        <f t="shared" si="5"/>
        <v>1</v>
      </c>
      <c r="C382" s="25" t="s">
        <v>2563</v>
      </c>
      <c r="D382" s="25" t="s">
        <v>2564</v>
      </c>
      <c r="E382" s="25" t="s">
        <v>2565</v>
      </c>
      <c r="F382" s="25" t="s">
        <v>2566</v>
      </c>
      <c r="G382" s="25">
        <v>10</v>
      </c>
      <c r="H382" s="25">
        <v>9781450339483</v>
      </c>
      <c r="I382" s="25" t="s">
        <v>2567</v>
      </c>
      <c r="J382" s="25" t="s">
        <v>2568</v>
      </c>
      <c r="K382" s="25">
        <v>2015</v>
      </c>
      <c r="L382" s="25" t="s">
        <v>2569</v>
      </c>
      <c r="M382" s="25" t="s">
        <v>6</v>
      </c>
      <c r="N382" s="25" t="s">
        <v>283</v>
      </c>
    </row>
    <row r="383" spans="1:14" x14ac:dyDescent="0.35">
      <c r="A383" t="s">
        <v>62</v>
      </c>
      <c r="B383">
        <f t="shared" si="5"/>
        <v>2</v>
      </c>
      <c r="C383" s="26" t="s">
        <v>2570</v>
      </c>
      <c r="D383" s="26" t="s">
        <v>2571</v>
      </c>
      <c r="E383" s="26" t="s">
        <v>2572</v>
      </c>
      <c r="F383" s="26" t="s">
        <v>2573</v>
      </c>
      <c r="G383" s="26">
        <v>7</v>
      </c>
      <c r="H383" s="26">
        <v>9783319586366</v>
      </c>
      <c r="I383" s="26" t="s">
        <v>152</v>
      </c>
      <c r="J383" s="26" t="s">
        <v>2574</v>
      </c>
      <c r="K383" s="26">
        <v>2017</v>
      </c>
      <c r="L383" s="26" t="s">
        <v>2575</v>
      </c>
      <c r="M383" s="26" t="s">
        <v>6</v>
      </c>
      <c r="N383" s="26" t="s">
        <v>217</v>
      </c>
    </row>
    <row r="384" spans="1:14" x14ac:dyDescent="0.35">
      <c r="B384">
        <f t="shared" si="5"/>
        <v>1</v>
      </c>
      <c r="C384" s="25" t="s">
        <v>2576</v>
      </c>
      <c r="D384" s="25" t="s">
        <v>2577</v>
      </c>
      <c r="E384" s="25" t="s">
        <v>2578</v>
      </c>
      <c r="F384" s="25" t="s">
        <v>2579</v>
      </c>
      <c r="G384" s="25">
        <v>10</v>
      </c>
      <c r="H384" s="25">
        <v>9781538635889</v>
      </c>
      <c r="I384" s="25" t="s">
        <v>2580</v>
      </c>
      <c r="J384" s="25" t="s">
        <v>2581</v>
      </c>
      <c r="K384" s="25">
        <v>2017</v>
      </c>
      <c r="L384" s="25" t="s">
        <v>2582</v>
      </c>
      <c r="M384" s="25" t="s">
        <v>6</v>
      </c>
      <c r="N384" s="25" t="s">
        <v>162</v>
      </c>
    </row>
    <row r="385" spans="1:14" x14ac:dyDescent="0.35">
      <c r="B385">
        <f t="shared" si="5"/>
        <v>1</v>
      </c>
      <c r="C385" s="26" t="s">
        <v>2583</v>
      </c>
      <c r="D385" s="26" t="s">
        <v>2584</v>
      </c>
      <c r="E385" s="26" t="s">
        <v>2585</v>
      </c>
      <c r="F385" s="26" t="s">
        <v>2586</v>
      </c>
      <c r="G385" s="26">
        <v>7</v>
      </c>
      <c r="H385" s="26">
        <v>9783319765860</v>
      </c>
      <c r="I385" s="26" t="s">
        <v>2587</v>
      </c>
      <c r="J385" s="26" t="s">
        <v>2588</v>
      </c>
      <c r="K385" s="26">
        <v>2018</v>
      </c>
      <c r="L385" s="26" t="s">
        <v>2589</v>
      </c>
      <c r="M385" s="26" t="s">
        <v>6</v>
      </c>
      <c r="N385" s="26" t="s">
        <v>217</v>
      </c>
    </row>
    <row r="386" spans="1:14" x14ac:dyDescent="0.35">
      <c r="B386">
        <f t="shared" ref="B386:B449" si="6">COUNTIF(C:C,C386)</f>
        <v>1</v>
      </c>
      <c r="C386" s="25" t="s">
        <v>2590</v>
      </c>
      <c r="D386" s="25" t="s">
        <v>2591</v>
      </c>
      <c r="E386" s="25" t="s">
        <v>2592</v>
      </c>
      <c r="F386" s="25" t="s">
        <v>2593</v>
      </c>
      <c r="G386" s="25">
        <v>7</v>
      </c>
      <c r="H386" s="25"/>
      <c r="I386" s="25" t="s">
        <v>261</v>
      </c>
      <c r="J386" s="25" t="s">
        <v>6</v>
      </c>
      <c r="K386" s="25">
        <v>2020</v>
      </c>
      <c r="L386" s="25" t="s">
        <v>2594</v>
      </c>
      <c r="M386" s="25" t="s">
        <v>6</v>
      </c>
      <c r="N386" s="25" t="s">
        <v>162</v>
      </c>
    </row>
    <row r="387" spans="1:14" x14ac:dyDescent="0.35">
      <c r="B387">
        <f t="shared" si="6"/>
        <v>1</v>
      </c>
      <c r="C387" s="26" t="s">
        <v>2595</v>
      </c>
      <c r="D387" s="26" t="s">
        <v>2596</v>
      </c>
      <c r="E387" s="26" t="s">
        <v>2597</v>
      </c>
      <c r="F387" s="26" t="s">
        <v>2598</v>
      </c>
      <c r="G387" s="26">
        <v>10</v>
      </c>
      <c r="H387" s="26">
        <v>9781450353625</v>
      </c>
      <c r="I387" s="26" t="s">
        <v>308</v>
      </c>
      <c r="J387" s="26" t="s">
        <v>6</v>
      </c>
      <c r="K387" s="26">
        <v>2015</v>
      </c>
      <c r="L387" s="26" t="s">
        <v>2599</v>
      </c>
      <c r="M387" s="26" t="s">
        <v>6</v>
      </c>
      <c r="N387" s="26" t="s">
        <v>162</v>
      </c>
    </row>
    <row r="388" spans="1:14" x14ac:dyDescent="0.35">
      <c r="B388">
        <f t="shared" si="6"/>
        <v>1</v>
      </c>
      <c r="C388" s="25" t="s">
        <v>2600</v>
      </c>
      <c r="D388" s="25" t="s">
        <v>2601</v>
      </c>
      <c r="E388" s="25" t="s">
        <v>2602</v>
      </c>
      <c r="F388" s="25" t="s">
        <v>2603</v>
      </c>
      <c r="G388" s="25">
        <v>7</v>
      </c>
      <c r="H388" s="25">
        <v>9783030027490</v>
      </c>
      <c r="I388" s="25" t="s">
        <v>152</v>
      </c>
      <c r="J388" s="25" t="s">
        <v>2604</v>
      </c>
      <c r="K388" s="25">
        <v>2018</v>
      </c>
      <c r="L388" s="25" t="s">
        <v>2605</v>
      </c>
      <c r="M388" s="25" t="s">
        <v>6</v>
      </c>
      <c r="N388" s="25" t="s">
        <v>147</v>
      </c>
    </row>
    <row r="389" spans="1:14" x14ac:dyDescent="0.35">
      <c r="B389">
        <f t="shared" si="6"/>
        <v>1</v>
      </c>
      <c r="C389" s="26" t="s">
        <v>2606</v>
      </c>
      <c r="D389" s="26" t="s">
        <v>2607</v>
      </c>
      <c r="E389" s="26" t="s">
        <v>2608</v>
      </c>
      <c r="F389" s="26" t="s">
        <v>2609</v>
      </c>
      <c r="G389" s="26">
        <v>10</v>
      </c>
      <c r="H389" s="26">
        <v>9781467390415</v>
      </c>
      <c r="I389" s="26" t="s">
        <v>1815</v>
      </c>
      <c r="J389" s="26" t="s">
        <v>2610</v>
      </c>
      <c r="K389" s="26">
        <v>2016</v>
      </c>
      <c r="L389" s="26" t="s">
        <v>2611</v>
      </c>
      <c r="M389" s="26" t="s">
        <v>6</v>
      </c>
      <c r="N389" s="26" t="s">
        <v>162</v>
      </c>
    </row>
    <row r="390" spans="1:14" x14ac:dyDescent="0.35">
      <c r="A390" t="s">
        <v>62</v>
      </c>
      <c r="B390">
        <f t="shared" si="6"/>
        <v>2</v>
      </c>
      <c r="C390" s="25" t="s">
        <v>2612</v>
      </c>
      <c r="D390" s="25" t="s">
        <v>2613</v>
      </c>
      <c r="E390" s="25" t="s">
        <v>2614</v>
      </c>
      <c r="F390" s="25" t="s">
        <v>2615</v>
      </c>
      <c r="G390" s="25">
        <v>10</v>
      </c>
      <c r="H390" s="25">
        <v>9781728189611</v>
      </c>
      <c r="I390" s="25" t="s">
        <v>1374</v>
      </c>
      <c r="J390" s="25" t="s">
        <v>6</v>
      </c>
      <c r="K390" s="25">
        <v>2020</v>
      </c>
      <c r="L390" s="25" t="s">
        <v>2616</v>
      </c>
      <c r="M390" s="25" t="s">
        <v>6</v>
      </c>
      <c r="N390" s="25" t="s">
        <v>162</v>
      </c>
    </row>
    <row r="391" spans="1:14" x14ac:dyDescent="0.35">
      <c r="B391">
        <f t="shared" si="6"/>
        <v>1</v>
      </c>
      <c r="C391" s="26" t="s">
        <v>2617</v>
      </c>
      <c r="D391" s="26" t="s">
        <v>2618</v>
      </c>
      <c r="E391" s="26" t="s">
        <v>2619</v>
      </c>
      <c r="F391" s="26" t="s">
        <v>2620</v>
      </c>
      <c r="G391" s="26">
        <v>7</v>
      </c>
      <c r="H391" s="26">
        <v>9783319686110</v>
      </c>
      <c r="I391" s="26" t="s">
        <v>152</v>
      </c>
      <c r="J391" s="26" t="s">
        <v>2621</v>
      </c>
      <c r="K391" s="26">
        <v>2017</v>
      </c>
      <c r="L391" s="26" t="s">
        <v>2622</v>
      </c>
      <c r="M391" s="26" t="s">
        <v>6</v>
      </c>
      <c r="N391" s="26" t="s">
        <v>162</v>
      </c>
    </row>
    <row r="392" spans="1:14" x14ac:dyDescent="0.35">
      <c r="A392" t="s">
        <v>62</v>
      </c>
      <c r="B392">
        <f t="shared" si="6"/>
        <v>2</v>
      </c>
      <c r="C392" s="25" t="s">
        <v>2623</v>
      </c>
      <c r="D392" s="25" t="s">
        <v>2624</v>
      </c>
      <c r="E392" s="25" t="s">
        <v>2625</v>
      </c>
      <c r="F392" s="25" t="s">
        <v>2626</v>
      </c>
      <c r="G392" s="25">
        <v>10</v>
      </c>
      <c r="H392" s="25">
        <v>9781509032518</v>
      </c>
      <c r="I392" s="25" t="s">
        <v>2627</v>
      </c>
      <c r="J392" s="25" t="s">
        <v>6</v>
      </c>
      <c r="K392" s="25">
        <v>2017</v>
      </c>
      <c r="L392" s="25" t="s">
        <v>2628</v>
      </c>
      <c r="M392" s="25" t="s">
        <v>6</v>
      </c>
      <c r="N392" s="25" t="s">
        <v>162</v>
      </c>
    </row>
    <row r="393" spans="1:14" x14ac:dyDescent="0.35">
      <c r="B393">
        <f t="shared" si="6"/>
        <v>1</v>
      </c>
      <c r="C393" s="26" t="s">
        <v>2629</v>
      </c>
      <c r="D393" s="26" t="s">
        <v>2630</v>
      </c>
      <c r="E393" s="26" t="s">
        <v>2631</v>
      </c>
      <c r="F393" s="26" t="s">
        <v>2632</v>
      </c>
      <c r="G393" s="26">
        <v>7</v>
      </c>
      <c r="H393" s="26">
        <v>9783319403540</v>
      </c>
      <c r="I393" s="26" t="s">
        <v>152</v>
      </c>
      <c r="J393" s="26" t="s">
        <v>2633</v>
      </c>
      <c r="K393" s="26">
        <v>2016</v>
      </c>
      <c r="L393" s="26" t="s">
        <v>2634</v>
      </c>
      <c r="M393" s="26" t="s">
        <v>6</v>
      </c>
      <c r="N393" s="26" t="s">
        <v>217</v>
      </c>
    </row>
    <row r="394" spans="1:14" x14ac:dyDescent="0.35">
      <c r="B394">
        <f t="shared" si="6"/>
        <v>1</v>
      </c>
      <c r="C394" s="25" t="s">
        <v>2635</v>
      </c>
      <c r="D394" s="25" t="s">
        <v>2636</v>
      </c>
      <c r="E394" s="25" t="s">
        <v>2637</v>
      </c>
      <c r="F394" s="25" t="s">
        <v>2638</v>
      </c>
      <c r="G394" s="25">
        <v>10</v>
      </c>
      <c r="H394" s="25">
        <v>9789898533913</v>
      </c>
      <c r="I394" s="25" t="s">
        <v>301</v>
      </c>
      <c r="J394" s="25" t="s">
        <v>281</v>
      </c>
      <c r="K394" s="25">
        <v>2019</v>
      </c>
      <c r="L394" s="25" t="s">
        <v>2639</v>
      </c>
      <c r="M394" s="25" t="s">
        <v>6</v>
      </c>
      <c r="N394" s="25" t="s">
        <v>162</v>
      </c>
    </row>
    <row r="395" spans="1:14" x14ac:dyDescent="0.35">
      <c r="B395">
        <f t="shared" si="6"/>
        <v>1</v>
      </c>
      <c r="C395" s="26" t="s">
        <v>2640</v>
      </c>
      <c r="D395" s="26" t="s">
        <v>2641</v>
      </c>
      <c r="E395" s="26" t="s">
        <v>2642</v>
      </c>
      <c r="F395" s="26" t="s">
        <v>2643</v>
      </c>
      <c r="G395" s="26">
        <v>10</v>
      </c>
      <c r="H395" s="26">
        <v>9781941763162</v>
      </c>
      <c r="I395" s="26" t="s">
        <v>2644</v>
      </c>
      <c r="J395" s="26" t="s">
        <v>2645</v>
      </c>
      <c r="K395" s="26">
        <v>2015</v>
      </c>
      <c r="L395" s="26" t="s">
        <v>2646</v>
      </c>
      <c r="M395" s="26" t="s">
        <v>6</v>
      </c>
      <c r="N395" s="26" t="s">
        <v>162</v>
      </c>
    </row>
    <row r="396" spans="1:14" x14ac:dyDescent="0.35">
      <c r="B396">
        <f t="shared" si="6"/>
        <v>1</v>
      </c>
      <c r="C396" s="25" t="s">
        <v>2647</v>
      </c>
      <c r="D396" s="25" t="s">
        <v>2648</v>
      </c>
      <c r="E396" s="25" t="s">
        <v>2649</v>
      </c>
      <c r="F396" s="25" t="s">
        <v>2650</v>
      </c>
      <c r="G396" s="25">
        <v>10</v>
      </c>
      <c r="H396" s="25">
        <v>9781741384031</v>
      </c>
      <c r="I396" s="25" t="s">
        <v>2651</v>
      </c>
      <c r="J396" s="25" t="s">
        <v>2652</v>
      </c>
      <c r="K396" s="25">
        <v>2013</v>
      </c>
      <c r="L396" s="25" t="s">
        <v>2653</v>
      </c>
      <c r="M396" s="25" t="s">
        <v>6</v>
      </c>
      <c r="N396" s="25" t="s">
        <v>323</v>
      </c>
    </row>
    <row r="397" spans="1:14" x14ac:dyDescent="0.35">
      <c r="B397">
        <f t="shared" si="6"/>
        <v>1</v>
      </c>
      <c r="C397" s="26" t="s">
        <v>2654</v>
      </c>
      <c r="D397" s="26" t="s">
        <v>2655</v>
      </c>
      <c r="E397" s="26" t="s">
        <v>6</v>
      </c>
      <c r="F397" s="26" t="s">
        <v>2656</v>
      </c>
      <c r="G397" s="26">
        <v>7</v>
      </c>
      <c r="H397" s="26"/>
      <c r="I397" s="26" t="s">
        <v>2657</v>
      </c>
      <c r="J397" s="26" t="s">
        <v>6</v>
      </c>
      <c r="K397" s="26">
        <v>2013</v>
      </c>
      <c r="L397" s="26" t="s">
        <v>2658</v>
      </c>
      <c r="M397" s="26" t="s">
        <v>6</v>
      </c>
      <c r="N397" s="26" t="s">
        <v>162</v>
      </c>
    </row>
    <row r="398" spans="1:14" x14ac:dyDescent="0.35">
      <c r="A398" t="s">
        <v>62</v>
      </c>
      <c r="B398">
        <f t="shared" si="6"/>
        <v>2</v>
      </c>
      <c r="C398" s="25" t="s">
        <v>2659</v>
      </c>
      <c r="D398" s="25" t="s">
        <v>2660</v>
      </c>
      <c r="E398" s="25" t="s">
        <v>2661</v>
      </c>
      <c r="F398" s="25" t="s">
        <v>2662</v>
      </c>
      <c r="G398" s="25">
        <v>10</v>
      </c>
      <c r="H398" s="25"/>
      <c r="I398" s="25" t="s">
        <v>388</v>
      </c>
      <c r="J398" s="25" t="s">
        <v>2663</v>
      </c>
      <c r="K398" s="25">
        <v>2014</v>
      </c>
      <c r="L398" s="25" t="s">
        <v>2664</v>
      </c>
      <c r="M398" s="25" t="s">
        <v>6</v>
      </c>
      <c r="N398" s="25" t="s">
        <v>162</v>
      </c>
    </row>
    <row r="399" spans="1:14" x14ac:dyDescent="0.35">
      <c r="B399">
        <f t="shared" si="6"/>
        <v>1</v>
      </c>
      <c r="C399" s="26" t="s">
        <v>2665</v>
      </c>
      <c r="D399" s="26" t="s">
        <v>2666</v>
      </c>
      <c r="E399" s="26" t="s">
        <v>2667</v>
      </c>
      <c r="F399" s="26" t="s">
        <v>2668</v>
      </c>
      <c r="G399" s="26">
        <v>7</v>
      </c>
      <c r="H399" s="26">
        <v>9783319313061</v>
      </c>
      <c r="I399" s="26" t="s">
        <v>207</v>
      </c>
      <c r="J399" s="26" t="s">
        <v>2669</v>
      </c>
      <c r="K399" s="26">
        <v>2016</v>
      </c>
      <c r="L399" s="26" t="s">
        <v>2670</v>
      </c>
      <c r="M399" s="26" t="s">
        <v>6</v>
      </c>
      <c r="N399" s="26" t="s">
        <v>147</v>
      </c>
    </row>
    <row r="400" spans="1:14" x14ac:dyDescent="0.35">
      <c r="A400" t="s">
        <v>62</v>
      </c>
      <c r="B400">
        <f t="shared" si="6"/>
        <v>2</v>
      </c>
      <c r="C400" s="25" t="s">
        <v>2671</v>
      </c>
      <c r="D400" s="25" t="s">
        <v>2672</v>
      </c>
      <c r="E400" s="25" t="s">
        <v>2673</v>
      </c>
      <c r="F400" s="25" t="s">
        <v>2674</v>
      </c>
      <c r="G400" s="25">
        <v>10</v>
      </c>
      <c r="H400" s="25">
        <v>9781728126135</v>
      </c>
      <c r="I400" s="25" t="s">
        <v>2675</v>
      </c>
      <c r="J400" s="25" t="s">
        <v>2676</v>
      </c>
      <c r="K400" s="25">
        <v>2019</v>
      </c>
      <c r="L400" s="25" t="s">
        <v>2677</v>
      </c>
      <c r="M400" s="25" t="s">
        <v>6</v>
      </c>
      <c r="N400" s="25" t="s">
        <v>283</v>
      </c>
    </row>
    <row r="401" spans="1:14" x14ac:dyDescent="0.35">
      <c r="A401" t="s">
        <v>62</v>
      </c>
      <c r="B401">
        <f t="shared" si="6"/>
        <v>2</v>
      </c>
      <c r="C401" s="26" t="s">
        <v>2678</v>
      </c>
      <c r="D401" s="26" t="s">
        <v>2679</v>
      </c>
      <c r="E401" s="26" t="s">
        <v>2680</v>
      </c>
      <c r="F401" s="26" t="s">
        <v>2681</v>
      </c>
      <c r="G401" s="26">
        <v>10</v>
      </c>
      <c r="H401" s="26">
        <v>9781467313575</v>
      </c>
      <c r="I401" s="26" t="s">
        <v>2682</v>
      </c>
      <c r="J401" s="26" t="s">
        <v>6</v>
      </c>
      <c r="K401" s="26">
        <v>2012</v>
      </c>
      <c r="L401" s="26" t="s">
        <v>2683</v>
      </c>
      <c r="M401" s="26" t="s">
        <v>6</v>
      </c>
      <c r="N401" s="26" t="s">
        <v>162</v>
      </c>
    </row>
    <row r="402" spans="1:14" x14ac:dyDescent="0.35">
      <c r="B402">
        <f t="shared" si="6"/>
        <v>1</v>
      </c>
      <c r="C402" s="25" t="s">
        <v>2684</v>
      </c>
      <c r="D402" s="25" t="s">
        <v>2685</v>
      </c>
      <c r="E402" s="25" t="s">
        <v>2686</v>
      </c>
      <c r="F402" s="25" t="s">
        <v>2687</v>
      </c>
      <c r="G402" s="25">
        <v>7</v>
      </c>
      <c r="H402" s="25"/>
      <c r="I402" s="25" t="s">
        <v>411</v>
      </c>
      <c r="J402" s="25" t="s">
        <v>2688</v>
      </c>
      <c r="K402" s="25">
        <v>2016</v>
      </c>
      <c r="L402" s="25" t="s">
        <v>2689</v>
      </c>
      <c r="M402" s="25" t="s">
        <v>6</v>
      </c>
      <c r="N402" s="25" t="s">
        <v>283</v>
      </c>
    </row>
    <row r="403" spans="1:14" x14ac:dyDescent="0.35">
      <c r="B403">
        <f t="shared" si="6"/>
        <v>1</v>
      </c>
      <c r="C403" s="26" t="s">
        <v>2690</v>
      </c>
      <c r="D403" s="26" t="s">
        <v>2691</v>
      </c>
      <c r="E403" s="26" t="s">
        <v>2692</v>
      </c>
      <c r="F403" s="26" t="s">
        <v>2693</v>
      </c>
      <c r="G403" s="26">
        <v>10</v>
      </c>
      <c r="H403" s="26">
        <v>9781509060177</v>
      </c>
      <c r="I403" s="26" t="s">
        <v>2694</v>
      </c>
      <c r="J403" s="26" t="s">
        <v>6</v>
      </c>
      <c r="K403" s="26">
        <v>2018</v>
      </c>
      <c r="L403" s="26" t="s">
        <v>2695</v>
      </c>
      <c r="M403" s="26" t="s">
        <v>6</v>
      </c>
      <c r="N403" s="26" t="s">
        <v>217</v>
      </c>
    </row>
    <row r="404" spans="1:14" x14ac:dyDescent="0.35">
      <c r="B404">
        <f t="shared" si="6"/>
        <v>1</v>
      </c>
      <c r="C404" s="25" t="s">
        <v>2696</v>
      </c>
      <c r="D404" s="25" t="s">
        <v>2697</v>
      </c>
      <c r="E404" s="25" t="s">
        <v>2698</v>
      </c>
      <c r="F404" s="25" t="s">
        <v>2699</v>
      </c>
      <c r="G404" s="25">
        <v>10</v>
      </c>
      <c r="H404" s="25">
        <v>9781538648469</v>
      </c>
      <c r="I404" s="25" t="s">
        <v>388</v>
      </c>
      <c r="J404" s="25" t="s">
        <v>2700</v>
      </c>
      <c r="K404" s="25">
        <v>2018</v>
      </c>
      <c r="L404" s="25" t="s">
        <v>2701</v>
      </c>
      <c r="M404" s="25" t="s">
        <v>6</v>
      </c>
      <c r="N404" s="25" t="s">
        <v>162</v>
      </c>
    </row>
    <row r="405" spans="1:14" x14ac:dyDescent="0.35">
      <c r="B405">
        <f t="shared" si="6"/>
        <v>1</v>
      </c>
      <c r="C405" s="26" t="s">
        <v>2702</v>
      </c>
      <c r="D405" s="26" t="s">
        <v>2703</v>
      </c>
      <c r="E405" s="26" t="s">
        <v>2704</v>
      </c>
      <c r="F405" s="26" t="s">
        <v>2705</v>
      </c>
      <c r="G405" s="26">
        <v>7</v>
      </c>
      <c r="H405" s="26"/>
      <c r="I405" s="26" t="s">
        <v>207</v>
      </c>
      <c r="J405" s="26" t="s">
        <v>2706</v>
      </c>
      <c r="K405" s="26">
        <v>2014</v>
      </c>
      <c r="L405" s="26" t="s">
        <v>2707</v>
      </c>
      <c r="M405" s="26" t="s">
        <v>6</v>
      </c>
      <c r="N405" s="26" t="s">
        <v>162</v>
      </c>
    </row>
    <row r="406" spans="1:14" x14ac:dyDescent="0.35">
      <c r="B406">
        <f t="shared" si="6"/>
        <v>1</v>
      </c>
      <c r="C406" s="25" t="s">
        <v>2708</v>
      </c>
      <c r="D406" s="25" t="s">
        <v>2709</v>
      </c>
      <c r="E406" s="25" t="s">
        <v>2710</v>
      </c>
      <c r="F406" s="25" t="s">
        <v>2711</v>
      </c>
      <c r="G406" s="25">
        <v>10</v>
      </c>
      <c r="H406" s="25"/>
      <c r="I406" s="25" t="s">
        <v>2712</v>
      </c>
      <c r="J406" s="25" t="s">
        <v>2713</v>
      </c>
      <c r="K406" s="25">
        <v>2018</v>
      </c>
      <c r="L406" s="25" t="s">
        <v>2714</v>
      </c>
      <c r="M406" s="25" t="s">
        <v>6</v>
      </c>
      <c r="N406" s="25" t="s">
        <v>283</v>
      </c>
    </row>
    <row r="407" spans="1:14" x14ac:dyDescent="0.35">
      <c r="A407" t="s">
        <v>62</v>
      </c>
      <c r="B407">
        <f t="shared" si="6"/>
        <v>3</v>
      </c>
      <c r="C407" s="26" t="s">
        <v>2715</v>
      </c>
      <c r="D407" s="26" t="s">
        <v>2716</v>
      </c>
      <c r="E407" s="26" t="s">
        <v>2717</v>
      </c>
      <c r="F407" s="26" t="s">
        <v>2718</v>
      </c>
      <c r="G407" s="26">
        <v>10</v>
      </c>
      <c r="H407" s="26"/>
      <c r="I407" s="26" t="s">
        <v>274</v>
      </c>
      <c r="J407" s="26" t="s">
        <v>2719</v>
      </c>
      <c r="K407" s="26">
        <v>2016</v>
      </c>
      <c r="L407" s="26" t="s">
        <v>2720</v>
      </c>
      <c r="M407" s="26" t="s">
        <v>6</v>
      </c>
      <c r="N407" s="26" t="s">
        <v>147</v>
      </c>
    </row>
    <row r="408" spans="1:14" x14ac:dyDescent="0.35">
      <c r="B408">
        <f t="shared" si="6"/>
        <v>1</v>
      </c>
      <c r="C408" s="25" t="s">
        <v>2721</v>
      </c>
      <c r="D408" s="25" t="s">
        <v>2722</v>
      </c>
      <c r="E408" s="25" t="s">
        <v>2723</v>
      </c>
      <c r="F408" s="25" t="s">
        <v>2724</v>
      </c>
      <c r="G408" s="25">
        <v>7</v>
      </c>
      <c r="H408" s="25"/>
      <c r="I408" s="25" t="s">
        <v>2725</v>
      </c>
      <c r="J408" s="25" t="s">
        <v>2726</v>
      </c>
      <c r="K408" s="25">
        <v>2017</v>
      </c>
      <c r="L408" s="25" t="s">
        <v>2727</v>
      </c>
      <c r="M408" s="25" t="s">
        <v>6</v>
      </c>
      <c r="N408" s="25" t="s">
        <v>256</v>
      </c>
    </row>
    <row r="409" spans="1:14" x14ac:dyDescent="0.35">
      <c r="A409" t="s">
        <v>62</v>
      </c>
      <c r="B409">
        <f t="shared" si="6"/>
        <v>2</v>
      </c>
      <c r="C409" s="26" t="s">
        <v>2728</v>
      </c>
      <c r="D409" s="26" t="s">
        <v>2729</v>
      </c>
      <c r="E409" s="26" t="s">
        <v>2730</v>
      </c>
      <c r="F409" s="26" t="s">
        <v>2731</v>
      </c>
      <c r="G409" s="26">
        <v>7</v>
      </c>
      <c r="H409" s="26"/>
      <c r="I409" s="26" t="s">
        <v>542</v>
      </c>
      <c r="J409" s="26" t="s">
        <v>2732</v>
      </c>
      <c r="K409" s="26">
        <v>2019</v>
      </c>
      <c r="L409" s="26" t="s">
        <v>2733</v>
      </c>
      <c r="M409" s="26" t="s">
        <v>6</v>
      </c>
      <c r="N409" s="26" t="s">
        <v>162</v>
      </c>
    </row>
    <row r="410" spans="1:14" x14ac:dyDescent="0.35">
      <c r="B410">
        <f t="shared" si="6"/>
        <v>1</v>
      </c>
      <c r="C410" s="25" t="s">
        <v>2734</v>
      </c>
      <c r="D410" s="25" t="s">
        <v>2735</v>
      </c>
      <c r="E410" s="25" t="s">
        <v>2736</v>
      </c>
      <c r="F410" s="25" t="s">
        <v>2737</v>
      </c>
      <c r="G410" s="25">
        <v>10</v>
      </c>
      <c r="H410" s="25">
        <v>9781450301589</v>
      </c>
      <c r="I410" s="25" t="s">
        <v>2738</v>
      </c>
      <c r="J410" s="25" t="s">
        <v>2739</v>
      </c>
      <c r="K410" s="25">
        <v>2010</v>
      </c>
      <c r="L410" s="25" t="s">
        <v>2740</v>
      </c>
      <c r="M410" s="25" t="s">
        <v>6</v>
      </c>
      <c r="N410" s="25" t="s">
        <v>580</v>
      </c>
    </row>
    <row r="411" spans="1:14" x14ac:dyDescent="0.35">
      <c r="B411">
        <f t="shared" si="6"/>
        <v>1</v>
      </c>
      <c r="C411" s="26" t="s">
        <v>2741</v>
      </c>
      <c r="D411" s="26" t="s">
        <v>2742</v>
      </c>
      <c r="E411" s="26" t="s">
        <v>2743</v>
      </c>
      <c r="F411" s="26" t="s">
        <v>2744</v>
      </c>
      <c r="G411" s="26">
        <v>7</v>
      </c>
      <c r="H411" s="26"/>
      <c r="I411" s="26" t="s">
        <v>2745</v>
      </c>
      <c r="J411" s="26" t="s">
        <v>2746</v>
      </c>
      <c r="K411" s="26">
        <v>2013</v>
      </c>
      <c r="L411" s="26" t="s">
        <v>2747</v>
      </c>
      <c r="M411" s="26" t="s">
        <v>6</v>
      </c>
      <c r="N411" s="26" t="s">
        <v>1539</v>
      </c>
    </row>
    <row r="412" spans="1:14" x14ac:dyDescent="0.35">
      <c r="B412">
        <f t="shared" si="6"/>
        <v>1</v>
      </c>
      <c r="C412" s="25" t="s">
        <v>2748</v>
      </c>
      <c r="D412" s="25" t="s">
        <v>2749</v>
      </c>
      <c r="E412" s="25" t="s">
        <v>2750</v>
      </c>
      <c r="F412" s="25" t="s">
        <v>2751</v>
      </c>
      <c r="G412" s="25">
        <v>7</v>
      </c>
      <c r="H412" s="25"/>
      <c r="I412" s="25" t="s">
        <v>542</v>
      </c>
      <c r="J412" s="25" t="s">
        <v>2752</v>
      </c>
      <c r="K412" s="25">
        <v>2019</v>
      </c>
      <c r="L412" s="25" t="s">
        <v>2753</v>
      </c>
      <c r="M412" s="25" t="s">
        <v>6</v>
      </c>
      <c r="N412" s="25" t="s">
        <v>176</v>
      </c>
    </row>
    <row r="413" spans="1:14" x14ac:dyDescent="0.35">
      <c r="B413">
        <f t="shared" si="6"/>
        <v>1</v>
      </c>
      <c r="C413" s="26" t="s">
        <v>2754</v>
      </c>
      <c r="D413" s="26" t="s">
        <v>2755</v>
      </c>
      <c r="E413" s="26" t="s">
        <v>2756</v>
      </c>
      <c r="F413" s="26" t="s">
        <v>2757</v>
      </c>
      <c r="G413" s="26">
        <v>7</v>
      </c>
      <c r="H413" s="26">
        <v>9783030226015</v>
      </c>
      <c r="I413" s="26" t="s">
        <v>152</v>
      </c>
      <c r="J413" s="26" t="s">
        <v>2758</v>
      </c>
      <c r="K413" s="26">
        <v>2019</v>
      </c>
      <c r="L413" s="26" t="s">
        <v>2759</v>
      </c>
      <c r="M413" s="26" t="s">
        <v>6</v>
      </c>
      <c r="N413" s="26" t="s">
        <v>162</v>
      </c>
    </row>
    <row r="414" spans="1:14" x14ac:dyDescent="0.35">
      <c r="B414">
        <f t="shared" si="6"/>
        <v>1</v>
      </c>
      <c r="C414" s="25" t="s">
        <v>2760</v>
      </c>
      <c r="D414" s="25" t="s">
        <v>2761</v>
      </c>
      <c r="E414" s="25" t="s">
        <v>2762</v>
      </c>
      <c r="F414" s="25" t="s">
        <v>2763</v>
      </c>
      <c r="G414" s="25">
        <v>10</v>
      </c>
      <c r="H414" s="25">
        <v>9781450369947</v>
      </c>
      <c r="I414" s="25" t="s">
        <v>2764</v>
      </c>
      <c r="J414" s="25" t="s">
        <v>6</v>
      </c>
      <c r="K414" s="25">
        <v>2019</v>
      </c>
      <c r="L414" s="25" t="s">
        <v>2765</v>
      </c>
      <c r="M414" s="25" t="s">
        <v>6</v>
      </c>
      <c r="N414" s="25" t="s">
        <v>162</v>
      </c>
    </row>
    <row r="415" spans="1:14" x14ac:dyDescent="0.35">
      <c r="B415">
        <f t="shared" si="6"/>
        <v>1</v>
      </c>
      <c r="C415" s="26" t="s">
        <v>2766</v>
      </c>
      <c r="D415" s="26" t="s">
        <v>2767</v>
      </c>
      <c r="E415" s="26" t="s">
        <v>2768</v>
      </c>
      <c r="F415" s="26" t="s">
        <v>2769</v>
      </c>
      <c r="G415" s="26">
        <v>10</v>
      </c>
      <c r="H415" s="26">
        <v>9781450339605</v>
      </c>
      <c r="I415" s="26" t="s">
        <v>2770</v>
      </c>
      <c r="J415" s="26" t="s">
        <v>6</v>
      </c>
      <c r="K415" s="26">
        <v>2015</v>
      </c>
      <c r="L415" s="26" t="s">
        <v>2771</v>
      </c>
      <c r="M415" s="26" t="s">
        <v>6</v>
      </c>
      <c r="N415" s="26" t="s">
        <v>323</v>
      </c>
    </row>
    <row r="416" spans="1:14" x14ac:dyDescent="0.35">
      <c r="B416">
        <f t="shared" si="6"/>
        <v>1</v>
      </c>
      <c r="C416" s="25" t="s">
        <v>2772</v>
      </c>
      <c r="D416" s="25" t="s">
        <v>2773</v>
      </c>
      <c r="E416" s="25" t="s">
        <v>2774</v>
      </c>
      <c r="F416" s="25" t="s">
        <v>2775</v>
      </c>
      <c r="G416" s="25">
        <v>10</v>
      </c>
      <c r="H416" s="25">
        <v>9781908272188</v>
      </c>
      <c r="I416" s="25" t="s">
        <v>452</v>
      </c>
      <c r="J416" s="25" t="s">
        <v>2776</v>
      </c>
      <c r="K416" s="25">
        <v>2011</v>
      </c>
      <c r="L416" s="25" t="s">
        <v>2777</v>
      </c>
      <c r="M416" s="25" t="s">
        <v>6</v>
      </c>
      <c r="N416" s="25" t="s">
        <v>1120</v>
      </c>
    </row>
    <row r="417" spans="1:14" x14ac:dyDescent="0.35">
      <c r="B417">
        <f t="shared" si="6"/>
        <v>1</v>
      </c>
      <c r="C417" s="26" t="s">
        <v>2778</v>
      </c>
      <c r="D417" s="26" t="s">
        <v>2779</v>
      </c>
      <c r="E417" s="26" t="s">
        <v>2780</v>
      </c>
      <c r="F417" s="26" t="s">
        <v>2781</v>
      </c>
      <c r="G417" s="26">
        <v>10</v>
      </c>
      <c r="H417" s="26"/>
      <c r="I417" s="26" t="s">
        <v>496</v>
      </c>
      <c r="J417" s="26" t="s">
        <v>2782</v>
      </c>
      <c r="K417" s="26">
        <v>2015</v>
      </c>
      <c r="L417" s="26" t="s">
        <v>2783</v>
      </c>
      <c r="M417" s="26" t="s">
        <v>6</v>
      </c>
      <c r="N417" s="26" t="s">
        <v>323</v>
      </c>
    </row>
    <row r="418" spans="1:14" x14ac:dyDescent="0.35">
      <c r="B418">
        <f t="shared" si="6"/>
        <v>1</v>
      </c>
      <c r="C418" s="25" t="s">
        <v>2784</v>
      </c>
      <c r="D418" s="25" t="s">
        <v>2785</v>
      </c>
      <c r="E418" s="25" t="s">
        <v>2786</v>
      </c>
      <c r="F418" s="25" t="s">
        <v>2787</v>
      </c>
      <c r="G418" s="25">
        <v>10</v>
      </c>
      <c r="H418" s="25">
        <v>9781509027224</v>
      </c>
      <c r="I418" s="25" t="s">
        <v>2788</v>
      </c>
      <c r="J418" s="25" t="s">
        <v>6</v>
      </c>
      <c r="K418" s="25">
        <v>2016</v>
      </c>
      <c r="L418" s="25" t="s">
        <v>2789</v>
      </c>
      <c r="M418" s="25" t="s">
        <v>6</v>
      </c>
      <c r="N418" s="25" t="s">
        <v>256</v>
      </c>
    </row>
    <row r="419" spans="1:14" x14ac:dyDescent="0.35">
      <c r="B419">
        <f t="shared" si="6"/>
        <v>1</v>
      </c>
      <c r="C419" s="26" t="s">
        <v>2790</v>
      </c>
      <c r="D419" s="26" t="s">
        <v>2791</v>
      </c>
      <c r="E419" s="26" t="s">
        <v>2792</v>
      </c>
      <c r="F419" s="26" t="s">
        <v>2793</v>
      </c>
      <c r="G419" s="26">
        <v>7</v>
      </c>
      <c r="H419" s="26"/>
      <c r="I419" s="26" t="s">
        <v>261</v>
      </c>
      <c r="J419" s="26" t="s">
        <v>2794</v>
      </c>
      <c r="K419" s="26">
        <v>2017</v>
      </c>
      <c r="L419" s="26" t="s">
        <v>2795</v>
      </c>
      <c r="M419" s="26" t="s">
        <v>6</v>
      </c>
      <c r="N419" s="26" t="s">
        <v>1539</v>
      </c>
    </row>
    <row r="420" spans="1:14" x14ac:dyDescent="0.35">
      <c r="A420" t="s">
        <v>62</v>
      </c>
      <c r="B420">
        <f t="shared" si="6"/>
        <v>2</v>
      </c>
      <c r="C420" s="25" t="s">
        <v>2796</v>
      </c>
      <c r="D420" s="25" t="s">
        <v>2797</v>
      </c>
      <c r="E420" s="25" t="s">
        <v>2798</v>
      </c>
      <c r="F420" s="25" t="s">
        <v>2799</v>
      </c>
      <c r="G420" s="25">
        <v>10</v>
      </c>
      <c r="H420" s="25">
        <v>9781605585741</v>
      </c>
      <c r="I420" s="25" t="s">
        <v>308</v>
      </c>
      <c r="J420" s="25" t="s">
        <v>2800</v>
      </c>
      <c r="K420" s="25">
        <v>2009</v>
      </c>
      <c r="L420" s="25" t="s">
        <v>2801</v>
      </c>
      <c r="M420" s="25" t="s">
        <v>6</v>
      </c>
      <c r="N420" s="25" t="s">
        <v>217</v>
      </c>
    </row>
    <row r="421" spans="1:14" x14ac:dyDescent="0.35">
      <c r="B421">
        <f t="shared" si="6"/>
        <v>1</v>
      </c>
      <c r="C421" s="26" t="s">
        <v>2802</v>
      </c>
      <c r="D421" s="26" t="s">
        <v>2803</v>
      </c>
      <c r="E421" s="26" t="s">
        <v>2804</v>
      </c>
      <c r="F421" s="26" t="s">
        <v>2805</v>
      </c>
      <c r="G421" s="26">
        <v>10</v>
      </c>
      <c r="H421" s="26">
        <v>9789898533791</v>
      </c>
      <c r="I421" s="26" t="s">
        <v>2286</v>
      </c>
      <c r="J421" s="26" t="s">
        <v>2806</v>
      </c>
      <c r="K421" s="26">
        <v>2018</v>
      </c>
      <c r="L421" s="26" t="s">
        <v>2807</v>
      </c>
      <c r="M421" s="26" t="s">
        <v>6</v>
      </c>
      <c r="N421" s="26" t="s">
        <v>217</v>
      </c>
    </row>
    <row r="422" spans="1:14" x14ac:dyDescent="0.35">
      <c r="B422">
        <f t="shared" si="6"/>
        <v>1</v>
      </c>
      <c r="C422" s="25" t="s">
        <v>2808</v>
      </c>
      <c r="D422" s="25" t="s">
        <v>2809</v>
      </c>
      <c r="E422" s="25" t="s">
        <v>2810</v>
      </c>
      <c r="F422" s="25" t="s">
        <v>2811</v>
      </c>
      <c r="G422" s="25">
        <v>10</v>
      </c>
      <c r="H422" s="25"/>
      <c r="I422" s="25" t="s">
        <v>496</v>
      </c>
      <c r="J422" s="25" t="s">
        <v>2812</v>
      </c>
      <c r="K422" s="25">
        <v>2019</v>
      </c>
      <c r="L422" s="25" t="s">
        <v>2813</v>
      </c>
      <c r="M422" s="25" t="s">
        <v>6</v>
      </c>
      <c r="N422" s="25" t="s">
        <v>703</v>
      </c>
    </row>
    <row r="423" spans="1:14" x14ac:dyDescent="0.35">
      <c r="B423">
        <f t="shared" si="6"/>
        <v>1</v>
      </c>
      <c r="C423" s="26" t="s">
        <v>2814</v>
      </c>
      <c r="D423" s="26" t="s">
        <v>2815</v>
      </c>
      <c r="E423" s="26" t="s">
        <v>2816</v>
      </c>
      <c r="F423" s="26" t="s">
        <v>2817</v>
      </c>
      <c r="G423" s="26">
        <v>10</v>
      </c>
      <c r="H423" s="26">
        <v>9781732467231</v>
      </c>
      <c r="I423" s="26" t="s">
        <v>2818</v>
      </c>
      <c r="J423" s="26" t="s">
        <v>2819</v>
      </c>
      <c r="K423" s="26">
        <v>2019</v>
      </c>
      <c r="L423" s="26" t="s">
        <v>2820</v>
      </c>
      <c r="M423" s="26" t="s">
        <v>6</v>
      </c>
      <c r="N423" s="26" t="s">
        <v>217</v>
      </c>
    </row>
    <row r="424" spans="1:14" x14ac:dyDescent="0.35">
      <c r="B424">
        <f t="shared" si="6"/>
        <v>1</v>
      </c>
      <c r="C424" s="25" t="s">
        <v>2821</v>
      </c>
      <c r="D424" s="25" t="s">
        <v>2822</v>
      </c>
      <c r="E424" s="25" t="s">
        <v>2823</v>
      </c>
      <c r="F424" s="25" t="s">
        <v>2824</v>
      </c>
      <c r="G424" s="25">
        <v>10</v>
      </c>
      <c r="H424" s="25">
        <v>9781450334662</v>
      </c>
      <c r="I424" s="25" t="s">
        <v>2825</v>
      </c>
      <c r="J424" s="25" t="s">
        <v>2826</v>
      </c>
      <c r="K424" s="25">
        <v>2015</v>
      </c>
      <c r="L424" s="25" t="s">
        <v>2827</v>
      </c>
      <c r="M424" s="25" t="s">
        <v>6</v>
      </c>
      <c r="N424" s="25" t="s">
        <v>984</v>
      </c>
    </row>
    <row r="425" spans="1:14" x14ac:dyDescent="0.35">
      <c r="B425">
        <f t="shared" si="6"/>
        <v>1</v>
      </c>
      <c r="C425" s="26" t="s">
        <v>2828</v>
      </c>
      <c r="D425" s="26" t="s">
        <v>2829</v>
      </c>
      <c r="E425" s="26" t="s">
        <v>2830</v>
      </c>
      <c r="F425" s="26" t="s">
        <v>2831</v>
      </c>
      <c r="G425" s="26">
        <v>10</v>
      </c>
      <c r="H425" s="26">
        <v>9781450380966</v>
      </c>
      <c r="I425" s="26" t="s">
        <v>1310</v>
      </c>
      <c r="J425" s="26" t="s">
        <v>6</v>
      </c>
      <c r="K425" s="26">
        <v>2021</v>
      </c>
      <c r="L425" s="26" t="s">
        <v>2832</v>
      </c>
      <c r="M425" s="26" t="s">
        <v>6</v>
      </c>
      <c r="N425" s="26" t="s">
        <v>162</v>
      </c>
    </row>
    <row r="426" spans="1:14" x14ac:dyDescent="0.35">
      <c r="A426" t="s">
        <v>62</v>
      </c>
      <c r="B426">
        <f t="shared" si="6"/>
        <v>2</v>
      </c>
      <c r="C426" s="25" t="s">
        <v>2833</v>
      </c>
      <c r="D426" s="25" t="s">
        <v>2834</v>
      </c>
      <c r="E426" s="25" t="s">
        <v>2835</v>
      </c>
      <c r="F426" s="25" t="s">
        <v>2836</v>
      </c>
      <c r="G426" s="25">
        <v>10</v>
      </c>
      <c r="H426" s="25">
        <v>9781457706523</v>
      </c>
      <c r="I426" s="25" t="s">
        <v>2837</v>
      </c>
      <c r="J426" s="25" t="s">
        <v>2838</v>
      </c>
      <c r="K426" s="25">
        <v>2011</v>
      </c>
      <c r="L426" s="25" t="s">
        <v>2839</v>
      </c>
      <c r="M426" s="25" t="s">
        <v>6</v>
      </c>
      <c r="N426" s="25" t="s">
        <v>176</v>
      </c>
    </row>
    <row r="427" spans="1:14" x14ac:dyDescent="0.35">
      <c r="B427">
        <f t="shared" si="6"/>
        <v>1</v>
      </c>
      <c r="C427" s="26" t="s">
        <v>2840</v>
      </c>
      <c r="D427" s="26" t="s">
        <v>2841</v>
      </c>
      <c r="E427" s="26" t="s">
        <v>2842</v>
      </c>
      <c r="F427" s="26" t="s">
        <v>2843</v>
      </c>
      <c r="G427" s="26">
        <v>7</v>
      </c>
      <c r="H427" s="26">
        <v>9783319395098</v>
      </c>
      <c r="I427" s="26" t="s">
        <v>152</v>
      </c>
      <c r="J427" s="26" t="s">
        <v>2844</v>
      </c>
      <c r="K427" s="26">
        <v>2016</v>
      </c>
      <c r="L427" s="26" t="s">
        <v>2845</v>
      </c>
      <c r="M427" s="26" t="s">
        <v>6</v>
      </c>
      <c r="N427" s="26" t="s">
        <v>162</v>
      </c>
    </row>
    <row r="428" spans="1:14" x14ac:dyDescent="0.35">
      <c r="A428" t="s">
        <v>62</v>
      </c>
      <c r="B428">
        <f t="shared" si="6"/>
        <v>2</v>
      </c>
      <c r="C428" s="25" t="s">
        <v>2846</v>
      </c>
      <c r="D428" s="25" t="s">
        <v>2847</v>
      </c>
      <c r="E428" s="25" t="s">
        <v>2848</v>
      </c>
      <c r="F428" s="25" t="s">
        <v>2849</v>
      </c>
      <c r="G428" s="25">
        <v>10</v>
      </c>
      <c r="H428" s="25">
        <v>9781509059195</v>
      </c>
      <c r="I428" s="25" t="s">
        <v>1374</v>
      </c>
      <c r="J428" s="25" t="s">
        <v>188</v>
      </c>
      <c r="K428" s="25">
        <v>2017</v>
      </c>
      <c r="L428" s="25" t="s">
        <v>2850</v>
      </c>
      <c r="M428" s="25" t="s">
        <v>6</v>
      </c>
      <c r="N428" s="25" t="s">
        <v>162</v>
      </c>
    </row>
    <row r="429" spans="1:14" x14ac:dyDescent="0.35">
      <c r="B429">
        <f t="shared" si="6"/>
        <v>1</v>
      </c>
      <c r="C429" s="26" t="s">
        <v>2851</v>
      </c>
      <c r="D429" s="26" t="s">
        <v>2852</v>
      </c>
      <c r="E429" s="26" t="s">
        <v>6</v>
      </c>
      <c r="F429" s="26" t="s">
        <v>2853</v>
      </c>
      <c r="G429" s="26">
        <v>7</v>
      </c>
      <c r="H429" s="26"/>
      <c r="I429" s="26" t="s">
        <v>2854</v>
      </c>
      <c r="J429" s="26" t="s">
        <v>6</v>
      </c>
      <c r="K429" s="26">
        <v>2018</v>
      </c>
      <c r="L429" s="26" t="s">
        <v>2855</v>
      </c>
      <c r="M429" s="26" t="s">
        <v>6</v>
      </c>
      <c r="N429" s="26" t="s">
        <v>217</v>
      </c>
    </row>
    <row r="430" spans="1:14" x14ac:dyDescent="0.35">
      <c r="B430">
        <f t="shared" si="6"/>
        <v>1</v>
      </c>
      <c r="C430" s="25" t="s">
        <v>2856</v>
      </c>
      <c r="D430" s="25" t="s">
        <v>2857</v>
      </c>
      <c r="E430" s="25" t="s">
        <v>2858</v>
      </c>
      <c r="F430" s="25" t="s">
        <v>2859</v>
      </c>
      <c r="G430" s="25">
        <v>10</v>
      </c>
      <c r="H430" s="25">
        <v>9781728184326</v>
      </c>
      <c r="I430" s="25" t="s">
        <v>388</v>
      </c>
      <c r="J430" s="25" t="s">
        <v>2860</v>
      </c>
      <c r="K430" s="25">
        <v>2020</v>
      </c>
      <c r="L430" s="25" t="s">
        <v>2861</v>
      </c>
      <c r="M430" s="25" t="s">
        <v>6</v>
      </c>
      <c r="N430" s="25" t="s">
        <v>162</v>
      </c>
    </row>
    <row r="431" spans="1:14" x14ac:dyDescent="0.35">
      <c r="B431">
        <f t="shared" si="6"/>
        <v>1</v>
      </c>
      <c r="C431" s="26" t="s">
        <v>2862</v>
      </c>
      <c r="D431" s="26" t="s">
        <v>2863</v>
      </c>
      <c r="E431" s="26" t="s">
        <v>2864</v>
      </c>
      <c r="F431" s="26" t="s">
        <v>2865</v>
      </c>
      <c r="G431" s="26">
        <v>7</v>
      </c>
      <c r="H431" s="26"/>
      <c r="I431" s="26" t="s">
        <v>1999</v>
      </c>
      <c r="J431" s="26" t="s">
        <v>2866</v>
      </c>
      <c r="K431" s="26">
        <v>2012</v>
      </c>
      <c r="L431" s="26" t="s">
        <v>2867</v>
      </c>
      <c r="M431" s="26" t="s">
        <v>6</v>
      </c>
      <c r="N431" s="26" t="s">
        <v>2352</v>
      </c>
    </row>
    <row r="432" spans="1:14" x14ac:dyDescent="0.35">
      <c r="B432">
        <f t="shared" si="6"/>
        <v>1</v>
      </c>
      <c r="C432" s="25" t="s">
        <v>2868</v>
      </c>
      <c r="D432" s="25" t="s">
        <v>2869</v>
      </c>
      <c r="E432" s="25" t="s">
        <v>2870</v>
      </c>
      <c r="F432" s="25" t="s">
        <v>2871</v>
      </c>
      <c r="G432" s="25">
        <v>7</v>
      </c>
      <c r="H432" s="25"/>
      <c r="I432" s="25" t="s">
        <v>2872</v>
      </c>
      <c r="J432" s="25" t="s">
        <v>6</v>
      </c>
      <c r="K432" s="25">
        <v>2017</v>
      </c>
      <c r="L432" s="25" t="s">
        <v>2873</v>
      </c>
      <c r="M432" s="25" t="s">
        <v>6</v>
      </c>
      <c r="N432" s="25" t="s">
        <v>217</v>
      </c>
    </row>
    <row r="433" spans="1:14" x14ac:dyDescent="0.35">
      <c r="B433">
        <f t="shared" si="6"/>
        <v>1</v>
      </c>
      <c r="C433" s="26" t="s">
        <v>2874</v>
      </c>
      <c r="D433" s="26" t="s">
        <v>2875</v>
      </c>
      <c r="E433" s="26" t="s">
        <v>2876</v>
      </c>
      <c r="F433" s="26" t="s">
        <v>2877</v>
      </c>
      <c r="G433" s="26">
        <v>10</v>
      </c>
      <c r="H433" s="26">
        <v>9781450308045</v>
      </c>
      <c r="I433" s="26" t="s">
        <v>2878</v>
      </c>
      <c r="J433" s="26" t="s">
        <v>2879</v>
      </c>
      <c r="K433" s="26">
        <v>2011</v>
      </c>
      <c r="L433" s="26" t="s">
        <v>2880</v>
      </c>
      <c r="M433" s="26" t="s">
        <v>6</v>
      </c>
      <c r="N433" s="26" t="s">
        <v>217</v>
      </c>
    </row>
    <row r="434" spans="1:14" x14ac:dyDescent="0.35">
      <c r="B434">
        <f t="shared" si="6"/>
        <v>1</v>
      </c>
      <c r="C434" s="25" t="s">
        <v>2881</v>
      </c>
      <c r="D434" s="25" t="s">
        <v>2882</v>
      </c>
      <c r="E434" s="25" t="s">
        <v>2883</v>
      </c>
      <c r="F434" s="25" t="s">
        <v>2884</v>
      </c>
      <c r="G434" s="25">
        <v>10</v>
      </c>
      <c r="H434" s="25">
        <v>9789898533913</v>
      </c>
      <c r="I434" s="25" t="s">
        <v>301</v>
      </c>
      <c r="J434" s="25" t="s">
        <v>2885</v>
      </c>
      <c r="K434" s="25">
        <v>2019</v>
      </c>
      <c r="L434" s="25" t="s">
        <v>2886</v>
      </c>
      <c r="M434" s="25" t="s">
        <v>6</v>
      </c>
      <c r="N434" s="25" t="s">
        <v>162</v>
      </c>
    </row>
    <row r="435" spans="1:14" x14ac:dyDescent="0.35">
      <c r="A435" t="s">
        <v>62</v>
      </c>
      <c r="B435">
        <f t="shared" si="6"/>
        <v>2</v>
      </c>
      <c r="C435" s="26" t="s">
        <v>2887</v>
      </c>
      <c r="D435" s="26" t="s">
        <v>2888</v>
      </c>
      <c r="E435" s="26" t="s">
        <v>2889</v>
      </c>
      <c r="F435" s="26" t="s">
        <v>2890</v>
      </c>
      <c r="G435" s="26">
        <v>7</v>
      </c>
      <c r="H435" s="26"/>
      <c r="I435" s="26" t="s">
        <v>144</v>
      </c>
      <c r="J435" s="26" t="s">
        <v>2891</v>
      </c>
      <c r="K435" s="26">
        <v>2015</v>
      </c>
      <c r="L435" s="26" t="s">
        <v>2892</v>
      </c>
      <c r="M435" s="26" t="s">
        <v>6</v>
      </c>
      <c r="N435" s="26" t="s">
        <v>337</v>
      </c>
    </row>
    <row r="436" spans="1:14" x14ac:dyDescent="0.35">
      <c r="B436">
        <f t="shared" si="6"/>
        <v>1</v>
      </c>
      <c r="C436" s="25" t="s">
        <v>2893</v>
      </c>
      <c r="D436" s="25" t="s">
        <v>2894</v>
      </c>
      <c r="E436" s="25" t="s">
        <v>2895</v>
      </c>
      <c r="F436" s="25" t="s">
        <v>2896</v>
      </c>
      <c r="G436" s="25">
        <v>10</v>
      </c>
      <c r="H436" s="25">
        <v>9781450369718</v>
      </c>
      <c r="I436" s="25" t="s">
        <v>2897</v>
      </c>
      <c r="J436" s="25" t="s">
        <v>6</v>
      </c>
      <c r="K436" s="25">
        <v>2019</v>
      </c>
      <c r="L436" s="25" t="s">
        <v>2898</v>
      </c>
      <c r="M436" s="25" t="s">
        <v>6</v>
      </c>
      <c r="N436" s="25" t="s">
        <v>147</v>
      </c>
    </row>
    <row r="437" spans="1:14" x14ac:dyDescent="0.35">
      <c r="B437">
        <f t="shared" si="6"/>
        <v>1</v>
      </c>
      <c r="C437" s="26" t="s">
        <v>2899</v>
      </c>
      <c r="D437" s="26" t="s">
        <v>2900</v>
      </c>
      <c r="E437" s="26" t="s">
        <v>2901</v>
      </c>
      <c r="F437" s="26" t="s">
        <v>2902</v>
      </c>
      <c r="G437" s="26">
        <v>7</v>
      </c>
      <c r="H437" s="26"/>
      <c r="I437" s="26" t="s">
        <v>542</v>
      </c>
      <c r="J437" s="26" t="s">
        <v>2903</v>
      </c>
      <c r="K437" s="26">
        <v>2019</v>
      </c>
      <c r="L437" s="26" t="s">
        <v>2904</v>
      </c>
      <c r="M437" s="26" t="s">
        <v>6</v>
      </c>
      <c r="N437" s="26" t="s">
        <v>256</v>
      </c>
    </row>
    <row r="438" spans="1:14" x14ac:dyDescent="0.35">
      <c r="B438">
        <f t="shared" si="6"/>
        <v>1</v>
      </c>
      <c r="C438" s="25" t="s">
        <v>2905</v>
      </c>
      <c r="D438" s="25" t="s">
        <v>2906</v>
      </c>
      <c r="E438" s="25" t="s">
        <v>2907</v>
      </c>
      <c r="F438" s="25" t="s">
        <v>2908</v>
      </c>
      <c r="G438" s="25">
        <v>10</v>
      </c>
      <c r="H438" s="25">
        <v>9781450386173</v>
      </c>
      <c r="I438" s="25" t="s">
        <v>308</v>
      </c>
      <c r="J438" s="25" t="s">
        <v>6</v>
      </c>
      <c r="K438" s="25">
        <v>2021</v>
      </c>
      <c r="L438" s="25" t="s">
        <v>2909</v>
      </c>
      <c r="M438" s="25" t="s">
        <v>6</v>
      </c>
      <c r="N438" s="25" t="s">
        <v>162</v>
      </c>
    </row>
    <row r="439" spans="1:14" x14ac:dyDescent="0.35">
      <c r="A439" t="s">
        <v>62</v>
      </c>
      <c r="B439">
        <f t="shared" si="6"/>
        <v>2</v>
      </c>
      <c r="C439" s="26" t="s">
        <v>2910</v>
      </c>
      <c r="D439" s="26" t="s">
        <v>2911</v>
      </c>
      <c r="E439" s="26" t="s">
        <v>2912</v>
      </c>
      <c r="F439" s="26" t="s">
        <v>2913</v>
      </c>
      <c r="G439" s="26">
        <v>10</v>
      </c>
      <c r="H439" s="26">
        <v>9781728184326</v>
      </c>
      <c r="I439" s="26" t="s">
        <v>388</v>
      </c>
      <c r="J439" s="26" t="s">
        <v>2914</v>
      </c>
      <c r="K439" s="26">
        <v>2020</v>
      </c>
      <c r="L439" s="26" t="s">
        <v>2915</v>
      </c>
      <c r="M439" s="26" t="s">
        <v>6</v>
      </c>
      <c r="N439" s="26" t="s">
        <v>162</v>
      </c>
    </row>
    <row r="440" spans="1:14" x14ac:dyDescent="0.35">
      <c r="A440" t="s">
        <v>62</v>
      </c>
      <c r="B440">
        <f t="shared" si="6"/>
        <v>2</v>
      </c>
      <c r="C440" s="25" t="s">
        <v>2916</v>
      </c>
      <c r="D440" s="25" t="s">
        <v>2917</v>
      </c>
      <c r="E440" s="25" t="s">
        <v>2918</v>
      </c>
      <c r="F440" s="25" t="s">
        <v>2919</v>
      </c>
      <c r="G440" s="25">
        <v>7</v>
      </c>
      <c r="H440" s="25"/>
      <c r="I440" s="25" t="s">
        <v>2920</v>
      </c>
      <c r="J440" s="25" t="s">
        <v>2921</v>
      </c>
      <c r="K440" s="25">
        <v>2013</v>
      </c>
      <c r="L440" s="25" t="s">
        <v>2922</v>
      </c>
      <c r="M440" s="25" t="s">
        <v>6</v>
      </c>
      <c r="N440" s="25" t="s">
        <v>580</v>
      </c>
    </row>
    <row r="441" spans="1:14" x14ac:dyDescent="0.35">
      <c r="B441">
        <f t="shared" si="6"/>
        <v>1</v>
      </c>
      <c r="C441" s="26" t="s">
        <v>2923</v>
      </c>
      <c r="D441" s="26" t="s">
        <v>2924</v>
      </c>
      <c r="E441" s="26" t="s">
        <v>6</v>
      </c>
      <c r="F441" s="26" t="s">
        <v>2925</v>
      </c>
      <c r="G441" s="26">
        <v>7</v>
      </c>
      <c r="H441" s="26"/>
      <c r="I441" s="26" t="s">
        <v>2926</v>
      </c>
      <c r="J441" s="26" t="s">
        <v>2927</v>
      </c>
      <c r="K441" s="26">
        <v>2019</v>
      </c>
      <c r="L441" s="26" t="s">
        <v>2928</v>
      </c>
      <c r="M441" s="26" t="s">
        <v>6</v>
      </c>
      <c r="N441" s="26" t="s">
        <v>217</v>
      </c>
    </row>
    <row r="442" spans="1:14" x14ac:dyDescent="0.35">
      <c r="B442">
        <f t="shared" si="6"/>
        <v>1</v>
      </c>
      <c r="C442" s="25" t="s">
        <v>2929</v>
      </c>
      <c r="D442" s="25" t="s">
        <v>2930</v>
      </c>
      <c r="E442" s="25" t="s">
        <v>2931</v>
      </c>
      <c r="F442" s="25" t="s">
        <v>2932</v>
      </c>
      <c r="G442" s="25">
        <v>10</v>
      </c>
      <c r="H442" s="25">
        <v>9781943436132</v>
      </c>
      <c r="I442" s="25" t="s">
        <v>2933</v>
      </c>
      <c r="J442" s="25" t="s">
        <v>2934</v>
      </c>
      <c r="K442" s="25">
        <v>2018</v>
      </c>
      <c r="L442" s="25" t="s">
        <v>2935</v>
      </c>
      <c r="M442" s="25" t="s">
        <v>6</v>
      </c>
      <c r="N442" s="25" t="s">
        <v>162</v>
      </c>
    </row>
    <row r="443" spans="1:14" x14ac:dyDescent="0.35">
      <c r="B443">
        <f t="shared" si="6"/>
        <v>1</v>
      </c>
      <c r="C443" s="26" t="s">
        <v>2936</v>
      </c>
      <c r="D443" s="26" t="s">
        <v>2937</v>
      </c>
      <c r="E443" s="26" t="s">
        <v>2938</v>
      </c>
      <c r="F443" s="26" t="s">
        <v>2939</v>
      </c>
      <c r="G443" s="26">
        <v>7</v>
      </c>
      <c r="H443" s="26">
        <v>9783319014654</v>
      </c>
      <c r="I443" s="26" t="s">
        <v>207</v>
      </c>
      <c r="J443" s="26" t="s">
        <v>2940</v>
      </c>
      <c r="K443" s="26">
        <v>2014</v>
      </c>
      <c r="L443" s="26" t="s">
        <v>2941</v>
      </c>
      <c r="M443" s="26" t="s">
        <v>6</v>
      </c>
      <c r="N443" s="26" t="s">
        <v>162</v>
      </c>
    </row>
    <row r="444" spans="1:14" x14ac:dyDescent="0.35">
      <c r="B444">
        <f t="shared" si="6"/>
        <v>1</v>
      </c>
      <c r="C444" s="25" t="s">
        <v>2942</v>
      </c>
      <c r="D444" s="25" t="s">
        <v>2943</v>
      </c>
      <c r="E444" s="25" t="s">
        <v>2944</v>
      </c>
      <c r="F444" s="25" t="s">
        <v>2945</v>
      </c>
      <c r="G444" s="25">
        <v>10</v>
      </c>
      <c r="H444" s="25">
        <v>9781906638375</v>
      </c>
      <c r="I444" s="25" t="s">
        <v>2946</v>
      </c>
      <c r="J444" s="25" t="s">
        <v>2947</v>
      </c>
      <c r="K444" s="25">
        <v>2009</v>
      </c>
      <c r="L444" s="25" t="s">
        <v>2948</v>
      </c>
      <c r="M444" s="25" t="s">
        <v>6</v>
      </c>
      <c r="N444" s="25" t="s">
        <v>162</v>
      </c>
    </row>
    <row r="445" spans="1:14" x14ac:dyDescent="0.35">
      <c r="A445" t="s">
        <v>62</v>
      </c>
      <c r="B445">
        <f t="shared" si="6"/>
        <v>2</v>
      </c>
      <c r="C445" s="26" t="s">
        <v>2949</v>
      </c>
      <c r="D445" s="26" t="s">
        <v>2950</v>
      </c>
      <c r="E445" s="26" t="s">
        <v>2951</v>
      </c>
      <c r="F445" s="26" t="s">
        <v>2952</v>
      </c>
      <c r="G445" s="26">
        <v>10</v>
      </c>
      <c r="H445" s="26">
        <v>9781538657201</v>
      </c>
      <c r="I445" s="26" t="s">
        <v>2953</v>
      </c>
      <c r="J445" s="26" t="s">
        <v>2954</v>
      </c>
      <c r="K445" s="26">
        <v>2019</v>
      </c>
      <c r="L445" s="26" t="s">
        <v>2955</v>
      </c>
      <c r="M445" s="26" t="s">
        <v>6</v>
      </c>
      <c r="N445" s="26" t="s">
        <v>283</v>
      </c>
    </row>
    <row r="446" spans="1:14" x14ac:dyDescent="0.35">
      <c r="B446">
        <f t="shared" si="6"/>
        <v>1</v>
      </c>
      <c r="C446" s="25" t="s">
        <v>2956</v>
      </c>
      <c r="D446" s="25" t="s">
        <v>2957</v>
      </c>
      <c r="E446" s="25" t="s">
        <v>2958</v>
      </c>
      <c r="F446" s="25" t="s">
        <v>2959</v>
      </c>
      <c r="G446" s="25">
        <v>10</v>
      </c>
      <c r="H446" s="25">
        <v>9781450344586</v>
      </c>
      <c r="I446" s="25" t="s">
        <v>2960</v>
      </c>
      <c r="J446" s="25" t="s">
        <v>2961</v>
      </c>
      <c r="K446" s="25">
        <v>2016</v>
      </c>
      <c r="L446" s="25" t="s">
        <v>2962</v>
      </c>
      <c r="M446" s="25" t="s">
        <v>6</v>
      </c>
      <c r="N446" s="25" t="s">
        <v>703</v>
      </c>
    </row>
    <row r="447" spans="1:14" x14ac:dyDescent="0.35">
      <c r="B447">
        <f t="shared" si="6"/>
        <v>1</v>
      </c>
      <c r="C447" s="26" t="s">
        <v>2963</v>
      </c>
      <c r="D447" s="26" t="s">
        <v>2964</v>
      </c>
      <c r="E447" s="26" t="s">
        <v>2965</v>
      </c>
      <c r="F447" s="26" t="s">
        <v>2966</v>
      </c>
      <c r="G447" s="26">
        <v>7</v>
      </c>
      <c r="H447" s="26">
        <v>9783319461519</v>
      </c>
      <c r="I447" s="26" t="s">
        <v>152</v>
      </c>
      <c r="J447" s="26" t="s">
        <v>2967</v>
      </c>
      <c r="K447" s="26">
        <v>2016</v>
      </c>
      <c r="L447" s="26" t="s">
        <v>2968</v>
      </c>
      <c r="M447" s="26" t="s">
        <v>6</v>
      </c>
      <c r="N447" s="26" t="s">
        <v>217</v>
      </c>
    </row>
    <row r="448" spans="1:14" x14ac:dyDescent="0.35">
      <c r="A448" t="s">
        <v>62</v>
      </c>
      <c r="B448">
        <f t="shared" si="6"/>
        <v>2</v>
      </c>
      <c r="C448" s="25" t="s">
        <v>2969</v>
      </c>
      <c r="D448" s="25" t="s">
        <v>2970</v>
      </c>
      <c r="E448" s="25" t="s">
        <v>2971</v>
      </c>
      <c r="F448" s="25" t="s">
        <v>2972</v>
      </c>
      <c r="G448" s="25">
        <v>10</v>
      </c>
      <c r="H448" s="25">
        <v>9781424456512</v>
      </c>
      <c r="I448" s="25" t="s">
        <v>2973</v>
      </c>
      <c r="J448" s="25" t="s">
        <v>2974</v>
      </c>
      <c r="K448" s="25">
        <v>2010</v>
      </c>
      <c r="L448" s="25" t="s">
        <v>2975</v>
      </c>
      <c r="M448" s="25" t="s">
        <v>6</v>
      </c>
      <c r="N448" s="25" t="s">
        <v>2976</v>
      </c>
    </row>
    <row r="449" spans="1:14" x14ac:dyDescent="0.35">
      <c r="B449">
        <f t="shared" si="6"/>
        <v>1</v>
      </c>
      <c r="C449" s="26" t="s">
        <v>2977</v>
      </c>
      <c r="D449" s="26" t="s">
        <v>2978</v>
      </c>
      <c r="E449" s="26" t="s">
        <v>2979</v>
      </c>
      <c r="F449" s="26" t="s">
        <v>2980</v>
      </c>
      <c r="G449" s="26">
        <v>10</v>
      </c>
      <c r="H449" s="26">
        <v>9781728118840</v>
      </c>
      <c r="I449" s="26" t="s">
        <v>762</v>
      </c>
      <c r="J449" s="26" t="s">
        <v>6</v>
      </c>
      <c r="K449" s="26">
        <v>2019</v>
      </c>
      <c r="L449" s="26" t="s">
        <v>2981</v>
      </c>
      <c r="M449" s="26" t="s">
        <v>6</v>
      </c>
      <c r="N449" s="26" t="s">
        <v>480</v>
      </c>
    </row>
    <row r="450" spans="1:14" x14ac:dyDescent="0.35">
      <c r="B450">
        <f t="shared" ref="B450:B513" si="7">COUNTIF(C:C,C450)</f>
        <v>1</v>
      </c>
      <c r="C450" s="25" t="s">
        <v>2982</v>
      </c>
      <c r="D450" s="25" t="s">
        <v>2983</v>
      </c>
      <c r="E450" s="25" t="s">
        <v>2984</v>
      </c>
      <c r="F450" s="25" t="s">
        <v>2985</v>
      </c>
      <c r="G450" s="25">
        <v>10</v>
      </c>
      <c r="H450" s="25">
        <v>9781479957392</v>
      </c>
      <c r="I450" s="25" t="s">
        <v>2986</v>
      </c>
      <c r="J450" s="25" t="s">
        <v>6</v>
      </c>
      <c r="K450" s="25">
        <v>2015</v>
      </c>
      <c r="L450" s="25" t="s">
        <v>2987</v>
      </c>
      <c r="M450" s="25" t="s">
        <v>6</v>
      </c>
      <c r="N450" s="25" t="s">
        <v>580</v>
      </c>
    </row>
    <row r="451" spans="1:14" x14ac:dyDescent="0.35">
      <c r="A451" t="s">
        <v>62</v>
      </c>
      <c r="B451">
        <f t="shared" si="7"/>
        <v>3</v>
      </c>
      <c r="C451" s="26" t="s">
        <v>2988</v>
      </c>
      <c r="D451" s="26" t="s">
        <v>2989</v>
      </c>
      <c r="E451" s="26" t="s">
        <v>2990</v>
      </c>
      <c r="F451" s="26" t="s">
        <v>2991</v>
      </c>
      <c r="G451" s="26">
        <v>7</v>
      </c>
      <c r="H451" s="26"/>
      <c r="I451" s="26" t="s">
        <v>2920</v>
      </c>
      <c r="J451" s="26" t="s">
        <v>2992</v>
      </c>
      <c r="K451" s="26">
        <v>2011</v>
      </c>
      <c r="L451" s="26" t="s">
        <v>2993</v>
      </c>
      <c r="M451" s="26" t="s">
        <v>6</v>
      </c>
      <c r="N451" s="26" t="s">
        <v>147</v>
      </c>
    </row>
    <row r="452" spans="1:14" x14ac:dyDescent="0.35">
      <c r="B452">
        <f t="shared" si="7"/>
        <v>1</v>
      </c>
      <c r="C452" s="25" t="s">
        <v>2994</v>
      </c>
      <c r="D452" s="25" t="s">
        <v>2995</v>
      </c>
      <c r="E452" s="25" t="s">
        <v>2996</v>
      </c>
      <c r="F452" s="25" t="s">
        <v>2997</v>
      </c>
      <c r="G452" s="25">
        <v>10</v>
      </c>
      <c r="H452" s="25">
        <v>9781450353199</v>
      </c>
      <c r="I452" s="25" t="s">
        <v>308</v>
      </c>
      <c r="J452" s="25" t="s">
        <v>6</v>
      </c>
      <c r="K452" s="25">
        <v>2017</v>
      </c>
      <c r="L452" s="25" t="s">
        <v>2998</v>
      </c>
      <c r="M452" s="25" t="s">
        <v>6</v>
      </c>
      <c r="N452" s="25" t="s">
        <v>147</v>
      </c>
    </row>
    <row r="453" spans="1:14" x14ac:dyDescent="0.35">
      <c r="B453">
        <f t="shared" si="7"/>
        <v>1</v>
      </c>
      <c r="C453" s="26" t="s">
        <v>2999</v>
      </c>
      <c r="D453" s="26" t="s">
        <v>3000</v>
      </c>
      <c r="E453" s="26" t="s">
        <v>3001</v>
      </c>
      <c r="F453" s="26" t="s">
        <v>3002</v>
      </c>
      <c r="G453" s="26">
        <v>10</v>
      </c>
      <c r="H453" s="26">
        <v>9781450337960</v>
      </c>
      <c r="I453" s="26" t="s">
        <v>308</v>
      </c>
      <c r="J453" s="26" t="s">
        <v>3003</v>
      </c>
      <c r="K453" s="26">
        <v>2015</v>
      </c>
      <c r="L453" s="26" t="s">
        <v>3004</v>
      </c>
      <c r="M453" s="26" t="s">
        <v>6</v>
      </c>
      <c r="N453" s="26" t="s">
        <v>1120</v>
      </c>
    </row>
    <row r="454" spans="1:14" x14ac:dyDescent="0.35">
      <c r="B454">
        <f t="shared" si="7"/>
        <v>1</v>
      </c>
      <c r="C454" s="25" t="s">
        <v>3005</v>
      </c>
      <c r="D454" s="25" t="s">
        <v>3006</v>
      </c>
      <c r="E454" s="25" t="s">
        <v>3007</v>
      </c>
      <c r="F454" s="25" t="s">
        <v>3008</v>
      </c>
      <c r="G454" s="25">
        <v>7</v>
      </c>
      <c r="H454" s="25">
        <v>9783319496153</v>
      </c>
      <c r="I454" s="25" t="s">
        <v>3009</v>
      </c>
      <c r="J454" s="25" t="s">
        <v>3010</v>
      </c>
      <c r="K454" s="25">
        <v>2017</v>
      </c>
      <c r="L454" s="25" t="s">
        <v>3011</v>
      </c>
      <c r="M454" s="25" t="s">
        <v>6</v>
      </c>
      <c r="N454" s="25" t="s">
        <v>147</v>
      </c>
    </row>
    <row r="455" spans="1:14" x14ac:dyDescent="0.35">
      <c r="B455">
        <f t="shared" si="7"/>
        <v>1</v>
      </c>
      <c r="C455" s="26" t="s">
        <v>3012</v>
      </c>
      <c r="D455" s="26" t="s">
        <v>3013</v>
      </c>
      <c r="E455" s="26" t="s">
        <v>3014</v>
      </c>
      <c r="F455" s="26" t="s">
        <v>3015</v>
      </c>
      <c r="G455" s="26">
        <v>7</v>
      </c>
      <c r="H455" s="26"/>
      <c r="I455" s="26" t="s">
        <v>261</v>
      </c>
      <c r="J455" s="26" t="s">
        <v>3016</v>
      </c>
      <c r="K455" s="26">
        <v>2017</v>
      </c>
      <c r="L455" s="26" t="s">
        <v>3017</v>
      </c>
      <c r="M455" s="26" t="s">
        <v>6</v>
      </c>
      <c r="N455" s="26" t="s">
        <v>217</v>
      </c>
    </row>
    <row r="456" spans="1:14" x14ac:dyDescent="0.35">
      <c r="B456">
        <f t="shared" si="7"/>
        <v>1</v>
      </c>
      <c r="C456" s="25" t="s">
        <v>3018</v>
      </c>
      <c r="D456" s="25" t="s">
        <v>3019</v>
      </c>
      <c r="E456" s="25" t="s">
        <v>3020</v>
      </c>
      <c r="F456" s="25" t="s">
        <v>3021</v>
      </c>
      <c r="G456" s="25">
        <v>10</v>
      </c>
      <c r="H456" s="25">
        <v>9789896740238</v>
      </c>
      <c r="I456" s="25" t="s">
        <v>3022</v>
      </c>
      <c r="J456" s="25" t="s">
        <v>3023</v>
      </c>
      <c r="K456" s="25">
        <v>2010</v>
      </c>
      <c r="L456" s="25" t="s">
        <v>3024</v>
      </c>
      <c r="M456" s="25" t="s">
        <v>6</v>
      </c>
      <c r="N456" s="25" t="s">
        <v>1120</v>
      </c>
    </row>
    <row r="457" spans="1:14" x14ac:dyDescent="0.35">
      <c r="A457" t="s">
        <v>62</v>
      </c>
      <c r="B457">
        <f t="shared" si="7"/>
        <v>2</v>
      </c>
      <c r="C457" s="26" t="s">
        <v>3025</v>
      </c>
      <c r="D457" s="26" t="s">
        <v>3026</v>
      </c>
      <c r="E457" s="26" t="s">
        <v>3027</v>
      </c>
      <c r="F457" s="26" t="s">
        <v>3028</v>
      </c>
      <c r="G457" s="26">
        <v>10</v>
      </c>
      <c r="H457" s="26">
        <v>9781424445073</v>
      </c>
      <c r="I457" s="26" t="s">
        <v>3029</v>
      </c>
      <c r="J457" s="26" t="s">
        <v>6</v>
      </c>
      <c r="K457" s="26">
        <v>2009</v>
      </c>
      <c r="L457" s="26" t="s">
        <v>3030</v>
      </c>
      <c r="M457" s="26" t="s">
        <v>6</v>
      </c>
      <c r="N457" s="26" t="s">
        <v>283</v>
      </c>
    </row>
    <row r="458" spans="1:14" x14ac:dyDescent="0.35">
      <c r="B458">
        <f t="shared" si="7"/>
        <v>1</v>
      </c>
      <c r="C458" s="25" t="s">
        <v>3031</v>
      </c>
      <c r="D458" s="25" t="s">
        <v>3032</v>
      </c>
      <c r="E458" s="25" t="s">
        <v>3033</v>
      </c>
      <c r="F458" s="25" t="s">
        <v>3034</v>
      </c>
      <c r="G458" s="25">
        <v>7</v>
      </c>
      <c r="H458" s="25"/>
      <c r="I458" s="25" t="s">
        <v>3035</v>
      </c>
      <c r="J458" s="25" t="s">
        <v>3036</v>
      </c>
      <c r="K458" s="25">
        <v>2020</v>
      </c>
      <c r="L458" s="25" t="s">
        <v>3037</v>
      </c>
      <c r="M458" s="25" t="s">
        <v>6</v>
      </c>
      <c r="N458" s="25" t="s">
        <v>217</v>
      </c>
    </row>
    <row r="459" spans="1:14" x14ac:dyDescent="0.35">
      <c r="B459">
        <f t="shared" si="7"/>
        <v>1</v>
      </c>
      <c r="C459" s="26" t="s">
        <v>3038</v>
      </c>
      <c r="D459" s="26" t="s">
        <v>3039</v>
      </c>
      <c r="E459" s="26" t="s">
        <v>3040</v>
      </c>
      <c r="F459" s="26" t="s">
        <v>3041</v>
      </c>
      <c r="G459" s="26">
        <v>10</v>
      </c>
      <c r="H459" s="26">
        <v>9781728155869</v>
      </c>
      <c r="I459" s="26" t="s">
        <v>3042</v>
      </c>
      <c r="J459" s="26" t="s">
        <v>3043</v>
      </c>
      <c r="K459" s="26">
        <v>2019</v>
      </c>
      <c r="L459" s="26" t="s">
        <v>3044</v>
      </c>
      <c r="M459" s="26" t="s">
        <v>6</v>
      </c>
      <c r="N459" s="26" t="s">
        <v>162</v>
      </c>
    </row>
    <row r="460" spans="1:14" x14ac:dyDescent="0.35">
      <c r="B460">
        <f t="shared" si="7"/>
        <v>1</v>
      </c>
      <c r="C460" s="25" t="s">
        <v>3045</v>
      </c>
      <c r="D460" s="25" t="s">
        <v>3046</v>
      </c>
      <c r="E460" s="25" t="s">
        <v>3047</v>
      </c>
      <c r="F460" s="25" t="s">
        <v>3048</v>
      </c>
      <c r="G460" s="25">
        <v>10</v>
      </c>
      <c r="H460" s="25">
        <v>9781479963867</v>
      </c>
      <c r="I460" s="25" t="s">
        <v>3049</v>
      </c>
      <c r="J460" s="25" t="s">
        <v>3050</v>
      </c>
      <c r="K460" s="25">
        <v>2014</v>
      </c>
      <c r="L460" s="25" t="s">
        <v>3051</v>
      </c>
      <c r="M460" s="25" t="s">
        <v>6</v>
      </c>
      <c r="N460" s="25" t="s">
        <v>176</v>
      </c>
    </row>
    <row r="461" spans="1:14" x14ac:dyDescent="0.35">
      <c r="B461">
        <f t="shared" si="7"/>
        <v>1</v>
      </c>
      <c r="C461" s="26" t="s">
        <v>3052</v>
      </c>
      <c r="D461" s="26" t="s">
        <v>3053</v>
      </c>
      <c r="E461" s="26" t="s">
        <v>3054</v>
      </c>
      <c r="F461" s="26" t="s">
        <v>3055</v>
      </c>
      <c r="G461" s="26">
        <v>7</v>
      </c>
      <c r="H461" s="26"/>
      <c r="I461" s="26" t="s">
        <v>152</v>
      </c>
      <c r="J461" s="26" t="s">
        <v>3056</v>
      </c>
      <c r="K461" s="26">
        <v>2009</v>
      </c>
      <c r="L461" s="26" t="s">
        <v>3057</v>
      </c>
      <c r="M461" s="26" t="s">
        <v>6</v>
      </c>
      <c r="N461" s="26" t="s">
        <v>162</v>
      </c>
    </row>
    <row r="462" spans="1:14" x14ac:dyDescent="0.35">
      <c r="A462" t="s">
        <v>62</v>
      </c>
      <c r="B462">
        <f t="shared" si="7"/>
        <v>2</v>
      </c>
      <c r="C462" s="25" t="s">
        <v>3058</v>
      </c>
      <c r="D462" s="25" t="s">
        <v>3059</v>
      </c>
      <c r="E462" s="25" t="s">
        <v>3060</v>
      </c>
      <c r="F462" s="25" t="s">
        <v>3061</v>
      </c>
      <c r="G462" s="25">
        <v>10</v>
      </c>
      <c r="H462" s="25">
        <v>9781450355735</v>
      </c>
      <c r="I462" s="25" t="s">
        <v>3062</v>
      </c>
      <c r="J462" s="25" t="s">
        <v>3063</v>
      </c>
      <c r="K462" s="25">
        <v>2018</v>
      </c>
      <c r="L462" s="25" t="s">
        <v>3064</v>
      </c>
      <c r="M462" s="25" t="s">
        <v>6</v>
      </c>
      <c r="N462" s="25" t="s">
        <v>147</v>
      </c>
    </row>
    <row r="463" spans="1:14" x14ac:dyDescent="0.35">
      <c r="B463">
        <f t="shared" si="7"/>
        <v>1</v>
      </c>
      <c r="C463" s="26" t="s">
        <v>3065</v>
      </c>
      <c r="D463" s="26" t="s">
        <v>3066</v>
      </c>
      <c r="E463" s="26" t="s">
        <v>3067</v>
      </c>
      <c r="F463" s="26" t="s">
        <v>3068</v>
      </c>
      <c r="G463" s="26">
        <v>10</v>
      </c>
      <c r="H463" s="26"/>
      <c r="I463" s="26" t="s">
        <v>496</v>
      </c>
      <c r="J463" s="26" t="s">
        <v>6</v>
      </c>
      <c r="K463" s="26">
        <v>2018</v>
      </c>
      <c r="L463" s="26" t="s">
        <v>3069</v>
      </c>
      <c r="M463" s="26" t="s">
        <v>6</v>
      </c>
      <c r="N463" s="26" t="s">
        <v>217</v>
      </c>
    </row>
    <row r="464" spans="1:14" x14ac:dyDescent="0.35">
      <c r="B464">
        <f t="shared" si="7"/>
        <v>1</v>
      </c>
      <c r="C464" s="25" t="s">
        <v>3070</v>
      </c>
      <c r="D464" s="25" t="s">
        <v>3071</v>
      </c>
      <c r="E464" s="25" t="s">
        <v>3072</v>
      </c>
      <c r="F464" s="25" t="s">
        <v>3073</v>
      </c>
      <c r="G464" s="25">
        <v>10</v>
      </c>
      <c r="H464" s="25">
        <v>9781467352611</v>
      </c>
      <c r="I464" s="25" t="s">
        <v>1374</v>
      </c>
      <c r="J464" s="25" t="s">
        <v>3074</v>
      </c>
      <c r="K464" s="25">
        <v>2013</v>
      </c>
      <c r="L464" s="25" t="s">
        <v>3075</v>
      </c>
      <c r="M464" s="25" t="s">
        <v>6</v>
      </c>
      <c r="N464" s="25" t="s">
        <v>703</v>
      </c>
    </row>
    <row r="465" spans="1:14" x14ac:dyDescent="0.35">
      <c r="B465">
        <f t="shared" si="7"/>
        <v>1</v>
      </c>
      <c r="C465" s="26" t="s">
        <v>3076</v>
      </c>
      <c r="D465" s="26" t="s">
        <v>3077</v>
      </c>
      <c r="E465" s="26" t="s">
        <v>3078</v>
      </c>
      <c r="F465" s="26" t="s">
        <v>3079</v>
      </c>
      <c r="G465" s="26">
        <v>7</v>
      </c>
      <c r="H465" s="26">
        <v>9783030494346</v>
      </c>
      <c r="I465" s="26" t="s">
        <v>152</v>
      </c>
      <c r="J465" s="26" t="s">
        <v>3080</v>
      </c>
      <c r="K465" s="26">
        <v>2020</v>
      </c>
      <c r="L465" s="26" t="s">
        <v>3081</v>
      </c>
      <c r="M465" s="26" t="s">
        <v>6</v>
      </c>
      <c r="N465" s="26" t="s">
        <v>147</v>
      </c>
    </row>
    <row r="466" spans="1:14" x14ac:dyDescent="0.35">
      <c r="B466">
        <f t="shared" si="7"/>
        <v>2</v>
      </c>
      <c r="C466" s="25" t="s">
        <v>3082</v>
      </c>
      <c r="D466" s="25" t="s">
        <v>3083</v>
      </c>
      <c r="E466" s="25" t="s">
        <v>3084</v>
      </c>
      <c r="F466" s="25" t="s">
        <v>3079</v>
      </c>
      <c r="G466" s="25">
        <v>7</v>
      </c>
      <c r="H466" s="25">
        <v>9783030793814</v>
      </c>
      <c r="I466" s="25" t="s">
        <v>152</v>
      </c>
      <c r="J466" s="25" t="s">
        <v>3085</v>
      </c>
      <c r="K466" s="25">
        <v>2021</v>
      </c>
      <c r="L466" s="25" t="s">
        <v>3086</v>
      </c>
      <c r="M466" s="25" t="s">
        <v>6</v>
      </c>
      <c r="N466" s="25" t="s">
        <v>162</v>
      </c>
    </row>
    <row r="467" spans="1:14" x14ac:dyDescent="0.35">
      <c r="B467">
        <f t="shared" si="7"/>
        <v>1</v>
      </c>
      <c r="C467" s="26" t="s">
        <v>3087</v>
      </c>
      <c r="D467" s="26" t="s">
        <v>3088</v>
      </c>
      <c r="E467" s="26" t="s">
        <v>3089</v>
      </c>
      <c r="F467" s="26" t="s">
        <v>3090</v>
      </c>
      <c r="G467" s="26">
        <v>10</v>
      </c>
      <c r="H467" s="26">
        <v>9781450333627</v>
      </c>
      <c r="I467" s="26" t="s">
        <v>1310</v>
      </c>
      <c r="J467" s="26" t="s">
        <v>3091</v>
      </c>
      <c r="K467" s="26">
        <v>2016</v>
      </c>
      <c r="L467" s="26" t="s">
        <v>3092</v>
      </c>
      <c r="M467" s="26" t="s">
        <v>6</v>
      </c>
      <c r="N467" s="26" t="s">
        <v>695</v>
      </c>
    </row>
    <row r="468" spans="1:14" x14ac:dyDescent="0.35">
      <c r="B468">
        <f t="shared" si="7"/>
        <v>1</v>
      </c>
      <c r="C468" s="25" t="s">
        <v>3093</v>
      </c>
      <c r="D468" s="25" t="s">
        <v>3094</v>
      </c>
      <c r="E468" s="25" t="s">
        <v>3095</v>
      </c>
      <c r="F468" s="25" t="s">
        <v>3096</v>
      </c>
      <c r="G468" s="25">
        <v>7</v>
      </c>
      <c r="H468" s="25">
        <v>9783642250897</v>
      </c>
      <c r="I468" s="25" t="s">
        <v>152</v>
      </c>
      <c r="J468" s="25" t="s">
        <v>867</v>
      </c>
      <c r="K468" s="25">
        <v>2011</v>
      </c>
      <c r="L468" s="25" t="s">
        <v>3097</v>
      </c>
      <c r="M468" s="25" t="s">
        <v>6</v>
      </c>
      <c r="N468" s="25" t="s">
        <v>162</v>
      </c>
    </row>
    <row r="469" spans="1:14" x14ac:dyDescent="0.35">
      <c r="B469">
        <f t="shared" si="7"/>
        <v>1</v>
      </c>
      <c r="C469" s="26" t="s">
        <v>3098</v>
      </c>
      <c r="D469" s="26" t="s">
        <v>3099</v>
      </c>
      <c r="E469" s="26" t="s">
        <v>3100</v>
      </c>
      <c r="F469" s="26" t="s">
        <v>3101</v>
      </c>
      <c r="G469" s="26">
        <v>10</v>
      </c>
      <c r="H469" s="26">
        <v>9781450349468</v>
      </c>
      <c r="I469" s="26" t="s">
        <v>3102</v>
      </c>
      <c r="J469" s="26" t="s">
        <v>3103</v>
      </c>
      <c r="K469" s="26">
        <v>2017</v>
      </c>
      <c r="L469" s="26" t="s">
        <v>3104</v>
      </c>
      <c r="M469" s="26" t="s">
        <v>6</v>
      </c>
      <c r="N469" s="26" t="s">
        <v>3105</v>
      </c>
    </row>
    <row r="470" spans="1:14" x14ac:dyDescent="0.35">
      <c r="B470">
        <f t="shared" si="7"/>
        <v>1</v>
      </c>
      <c r="C470" s="25" t="s">
        <v>3106</v>
      </c>
      <c r="D470" s="25" t="s">
        <v>3107</v>
      </c>
      <c r="E470" s="25" t="s">
        <v>3108</v>
      </c>
      <c r="F470" s="25" t="s">
        <v>3109</v>
      </c>
      <c r="G470" s="25">
        <v>10</v>
      </c>
      <c r="H470" s="25">
        <v>9781538650356</v>
      </c>
      <c r="I470" s="25" t="s">
        <v>3110</v>
      </c>
      <c r="J470" s="25" t="s">
        <v>3111</v>
      </c>
      <c r="K470" s="25">
        <v>2019</v>
      </c>
      <c r="L470" s="25" t="s">
        <v>3112</v>
      </c>
      <c r="M470" s="25" t="s">
        <v>6</v>
      </c>
      <c r="N470" s="25" t="s">
        <v>217</v>
      </c>
    </row>
    <row r="471" spans="1:14" x14ac:dyDescent="0.35">
      <c r="A471" t="s">
        <v>62</v>
      </c>
      <c r="B471">
        <f t="shared" si="7"/>
        <v>2</v>
      </c>
      <c r="C471" s="26" t="s">
        <v>3113</v>
      </c>
      <c r="D471" s="26" t="s">
        <v>3114</v>
      </c>
      <c r="E471" s="26" t="s">
        <v>3115</v>
      </c>
      <c r="F471" s="26" t="s">
        <v>3116</v>
      </c>
      <c r="G471" s="26">
        <v>10</v>
      </c>
      <c r="H471" s="26">
        <v>9781450331210</v>
      </c>
      <c r="I471" s="26" t="s">
        <v>3117</v>
      </c>
      <c r="J471" s="26" t="s">
        <v>3118</v>
      </c>
      <c r="K471" s="26">
        <v>2014</v>
      </c>
      <c r="L471" s="26" t="s">
        <v>3119</v>
      </c>
      <c r="M471" s="26" t="s">
        <v>6</v>
      </c>
      <c r="N471" s="26" t="s">
        <v>703</v>
      </c>
    </row>
    <row r="472" spans="1:14" x14ac:dyDescent="0.35">
      <c r="B472">
        <f t="shared" si="7"/>
        <v>1</v>
      </c>
      <c r="C472" s="25" t="s">
        <v>3120</v>
      </c>
      <c r="D472" s="25" t="s">
        <v>3121</v>
      </c>
      <c r="E472" s="25" t="s">
        <v>3122</v>
      </c>
      <c r="F472" s="25" t="s">
        <v>3123</v>
      </c>
      <c r="G472" s="25">
        <v>10</v>
      </c>
      <c r="H472" s="25">
        <v>9789897583674</v>
      </c>
      <c r="I472" s="25" t="s">
        <v>3124</v>
      </c>
      <c r="J472" s="25" t="s">
        <v>3125</v>
      </c>
      <c r="K472" s="25">
        <v>2019</v>
      </c>
      <c r="L472" s="25" t="s">
        <v>3126</v>
      </c>
      <c r="M472" s="25" t="s">
        <v>6</v>
      </c>
      <c r="N472" s="25" t="s">
        <v>1120</v>
      </c>
    </row>
    <row r="473" spans="1:14" x14ac:dyDescent="0.35">
      <c r="A473" t="s">
        <v>62</v>
      </c>
      <c r="B473">
        <f t="shared" si="7"/>
        <v>2</v>
      </c>
      <c r="C473" s="26" t="s">
        <v>3127</v>
      </c>
      <c r="D473" s="26" t="s">
        <v>3128</v>
      </c>
      <c r="E473" s="26" t="s">
        <v>3129</v>
      </c>
      <c r="F473" s="26" t="s">
        <v>3130</v>
      </c>
      <c r="G473" s="26">
        <v>10</v>
      </c>
      <c r="H473" s="26"/>
      <c r="I473" s="26" t="s">
        <v>388</v>
      </c>
      <c r="J473" s="26" t="s">
        <v>528</v>
      </c>
      <c r="K473" s="26">
        <v>2014</v>
      </c>
      <c r="L473" s="26" t="s">
        <v>3131</v>
      </c>
      <c r="M473" s="26" t="s">
        <v>6</v>
      </c>
      <c r="N473" s="26" t="s">
        <v>162</v>
      </c>
    </row>
    <row r="474" spans="1:14" x14ac:dyDescent="0.35">
      <c r="A474" t="s">
        <v>62</v>
      </c>
      <c r="B474">
        <f t="shared" si="7"/>
        <v>2</v>
      </c>
      <c r="C474" s="25" t="s">
        <v>3132</v>
      </c>
      <c r="D474" s="25" t="s">
        <v>3133</v>
      </c>
      <c r="E474" s="25" t="s">
        <v>3134</v>
      </c>
      <c r="F474" s="25" t="s">
        <v>3135</v>
      </c>
      <c r="G474" s="25">
        <v>10</v>
      </c>
      <c r="H474" s="25">
        <v>9781605586854</v>
      </c>
      <c r="I474" s="25" t="s">
        <v>3136</v>
      </c>
      <c r="J474" s="25" t="s">
        <v>3137</v>
      </c>
      <c r="K474" s="25">
        <v>2009</v>
      </c>
      <c r="L474" s="25" t="s">
        <v>3138</v>
      </c>
      <c r="M474" s="25" t="s">
        <v>6</v>
      </c>
      <c r="N474" s="25" t="s">
        <v>323</v>
      </c>
    </row>
    <row r="475" spans="1:14" x14ac:dyDescent="0.35">
      <c r="A475" t="s">
        <v>62</v>
      </c>
      <c r="B475">
        <f t="shared" si="7"/>
        <v>2</v>
      </c>
      <c r="C475" s="26" t="s">
        <v>3139</v>
      </c>
      <c r="D475" s="26" t="s">
        <v>3140</v>
      </c>
      <c r="E475" s="26" t="s">
        <v>3141</v>
      </c>
      <c r="F475" s="26" t="s">
        <v>3135</v>
      </c>
      <c r="G475" s="26">
        <v>10</v>
      </c>
      <c r="H475" s="26">
        <v>9781605586335</v>
      </c>
      <c r="I475" s="26" t="s">
        <v>3142</v>
      </c>
      <c r="J475" s="26" t="s">
        <v>2663</v>
      </c>
      <c r="K475" s="26">
        <v>2009</v>
      </c>
      <c r="L475" s="26" t="s">
        <v>3143</v>
      </c>
      <c r="M475" s="26" t="s">
        <v>6</v>
      </c>
      <c r="N475" s="26" t="s">
        <v>1994</v>
      </c>
    </row>
    <row r="476" spans="1:14" x14ac:dyDescent="0.35">
      <c r="A476" t="s">
        <v>62</v>
      </c>
      <c r="B476">
        <f t="shared" si="7"/>
        <v>2</v>
      </c>
      <c r="C476" s="25" t="s">
        <v>3144</v>
      </c>
      <c r="D476" s="25" t="s">
        <v>3145</v>
      </c>
      <c r="E476" s="25" t="s">
        <v>3146</v>
      </c>
      <c r="F476" s="25" t="s">
        <v>3147</v>
      </c>
      <c r="G476" s="25">
        <v>10</v>
      </c>
      <c r="H476" s="25">
        <v>9781450305785</v>
      </c>
      <c r="I476" s="25" t="s">
        <v>274</v>
      </c>
      <c r="J476" s="25" t="s">
        <v>174</v>
      </c>
      <c r="K476" s="25">
        <v>2011</v>
      </c>
      <c r="L476" s="25" t="s">
        <v>3148</v>
      </c>
      <c r="M476" s="25" t="s">
        <v>6</v>
      </c>
      <c r="N476" s="25" t="s">
        <v>703</v>
      </c>
    </row>
    <row r="477" spans="1:14" x14ac:dyDescent="0.35">
      <c r="A477" t="s">
        <v>62</v>
      </c>
      <c r="B477">
        <f t="shared" si="7"/>
        <v>3</v>
      </c>
      <c r="C477" s="26" t="s">
        <v>3149</v>
      </c>
      <c r="D477" s="26" t="s">
        <v>3150</v>
      </c>
      <c r="E477" s="26" t="s">
        <v>3151</v>
      </c>
      <c r="F477" s="26" t="s">
        <v>3147</v>
      </c>
      <c r="G477" s="26">
        <v>10</v>
      </c>
      <c r="H477" s="26">
        <v>9781467317689</v>
      </c>
      <c r="I477" s="26" t="s">
        <v>3152</v>
      </c>
      <c r="J477" s="26" t="s">
        <v>3153</v>
      </c>
      <c r="K477" s="26">
        <v>2012</v>
      </c>
      <c r="L477" s="26" t="s">
        <v>3154</v>
      </c>
      <c r="M477" s="26" t="s">
        <v>6</v>
      </c>
      <c r="N477" s="26" t="s">
        <v>1120</v>
      </c>
    </row>
    <row r="478" spans="1:14" x14ac:dyDescent="0.35">
      <c r="B478">
        <f t="shared" si="7"/>
        <v>1</v>
      </c>
      <c r="C478" s="25" t="s">
        <v>3155</v>
      </c>
      <c r="D478" s="25" t="s">
        <v>3156</v>
      </c>
      <c r="E478" s="25" t="s">
        <v>3157</v>
      </c>
      <c r="F478" s="25" t="s">
        <v>3158</v>
      </c>
      <c r="G478" s="25">
        <v>10</v>
      </c>
      <c r="H478" s="25">
        <v>9781450305006</v>
      </c>
      <c r="I478" s="25" t="s">
        <v>3159</v>
      </c>
      <c r="J478" s="25" t="s">
        <v>3160</v>
      </c>
      <c r="K478" s="25">
        <v>2011</v>
      </c>
      <c r="L478" s="25" t="s">
        <v>3161</v>
      </c>
      <c r="M478" s="25" t="s">
        <v>6</v>
      </c>
      <c r="N478" s="25" t="s">
        <v>675</v>
      </c>
    </row>
    <row r="479" spans="1:14" x14ac:dyDescent="0.35">
      <c r="B479">
        <f t="shared" si="7"/>
        <v>1</v>
      </c>
      <c r="C479" s="26" t="s">
        <v>3162</v>
      </c>
      <c r="D479" s="26" t="s">
        <v>3163</v>
      </c>
      <c r="E479" s="26" t="s">
        <v>3164</v>
      </c>
      <c r="F479" s="26" t="s">
        <v>3165</v>
      </c>
      <c r="G479" s="26">
        <v>10</v>
      </c>
      <c r="H479" s="26">
        <v>9781728147895</v>
      </c>
      <c r="I479" s="26" t="s">
        <v>3166</v>
      </c>
      <c r="J479" s="26" t="s">
        <v>6</v>
      </c>
      <c r="K479" s="26">
        <v>2019</v>
      </c>
      <c r="L479" s="26" t="s">
        <v>3167</v>
      </c>
      <c r="M479" s="26" t="s">
        <v>6</v>
      </c>
      <c r="N479" s="26" t="s">
        <v>162</v>
      </c>
    </row>
    <row r="480" spans="1:14" x14ac:dyDescent="0.35">
      <c r="B480">
        <f t="shared" si="7"/>
        <v>1</v>
      </c>
      <c r="C480" s="25" t="s">
        <v>3168</v>
      </c>
      <c r="D480" s="25" t="s">
        <v>3169</v>
      </c>
      <c r="E480" s="25" t="s">
        <v>3170</v>
      </c>
      <c r="F480" s="25" t="s">
        <v>3171</v>
      </c>
      <c r="G480" s="25">
        <v>7</v>
      </c>
      <c r="H480" s="25"/>
      <c r="I480" s="25" t="s">
        <v>1724</v>
      </c>
      <c r="J480" s="25" t="s">
        <v>6</v>
      </c>
      <c r="K480" s="25">
        <v>2021</v>
      </c>
      <c r="L480" s="25" t="s">
        <v>3172</v>
      </c>
      <c r="M480" s="25" t="s">
        <v>6</v>
      </c>
      <c r="N480" s="25" t="s">
        <v>162</v>
      </c>
    </row>
    <row r="481" spans="1:14" x14ac:dyDescent="0.35">
      <c r="A481" t="s">
        <v>62</v>
      </c>
      <c r="B481">
        <f t="shared" si="7"/>
        <v>2</v>
      </c>
      <c r="C481" s="26" t="s">
        <v>3173</v>
      </c>
      <c r="D481" s="26" t="s">
        <v>3174</v>
      </c>
      <c r="E481" s="26" t="s">
        <v>3175</v>
      </c>
      <c r="F481" s="26" t="s">
        <v>3176</v>
      </c>
      <c r="G481" s="26">
        <v>10</v>
      </c>
      <c r="H481" s="26"/>
      <c r="I481" s="26" t="s">
        <v>388</v>
      </c>
      <c r="J481" s="26" t="s">
        <v>3177</v>
      </c>
      <c r="K481" s="26">
        <v>2014</v>
      </c>
      <c r="L481" s="26" t="s">
        <v>3178</v>
      </c>
      <c r="M481" s="26" t="s">
        <v>6</v>
      </c>
      <c r="N481" s="26" t="s">
        <v>217</v>
      </c>
    </row>
    <row r="482" spans="1:14" x14ac:dyDescent="0.35">
      <c r="B482">
        <f t="shared" si="7"/>
        <v>1</v>
      </c>
      <c r="C482" s="25" t="s">
        <v>3179</v>
      </c>
      <c r="D482" s="25" t="s">
        <v>3180</v>
      </c>
      <c r="E482" s="25" t="s">
        <v>3181</v>
      </c>
      <c r="F482" s="25" t="s">
        <v>3182</v>
      </c>
      <c r="G482" s="25">
        <v>10</v>
      </c>
      <c r="H482" s="25">
        <v>9781728142425</v>
      </c>
      <c r="I482" s="25" t="s">
        <v>3183</v>
      </c>
      <c r="J482" s="25" t="s">
        <v>2974</v>
      </c>
      <c r="K482" s="25">
        <v>2019</v>
      </c>
      <c r="L482" s="25" t="s">
        <v>3184</v>
      </c>
      <c r="M482" s="25" t="s">
        <v>6</v>
      </c>
      <c r="N482" s="25" t="s">
        <v>162</v>
      </c>
    </row>
    <row r="483" spans="1:14" x14ac:dyDescent="0.35">
      <c r="B483">
        <f t="shared" si="7"/>
        <v>1</v>
      </c>
      <c r="C483" s="26" t="s">
        <v>3185</v>
      </c>
      <c r="D483" s="26" t="s">
        <v>3186</v>
      </c>
      <c r="E483" s="26" t="s">
        <v>6</v>
      </c>
      <c r="F483" s="26" t="s">
        <v>3187</v>
      </c>
      <c r="G483" s="26">
        <v>10</v>
      </c>
      <c r="H483" s="26"/>
      <c r="I483" s="26" t="s">
        <v>3188</v>
      </c>
      <c r="J483" s="26" t="s">
        <v>3189</v>
      </c>
      <c r="K483" s="26">
        <v>2020</v>
      </c>
      <c r="L483" s="26" t="s">
        <v>3190</v>
      </c>
      <c r="M483" s="26" t="s">
        <v>6</v>
      </c>
      <c r="N483" s="26" t="s">
        <v>162</v>
      </c>
    </row>
    <row r="484" spans="1:14" x14ac:dyDescent="0.35">
      <c r="B484">
        <f t="shared" si="7"/>
        <v>1</v>
      </c>
      <c r="C484" s="25" t="s">
        <v>3191</v>
      </c>
      <c r="D484" s="25" t="s">
        <v>3192</v>
      </c>
      <c r="E484" s="25" t="s">
        <v>3193</v>
      </c>
      <c r="F484" s="25" t="s">
        <v>3194</v>
      </c>
      <c r="G484" s="25">
        <v>10</v>
      </c>
      <c r="H484" s="25">
        <v>9781538650233</v>
      </c>
      <c r="I484" s="25" t="s">
        <v>3195</v>
      </c>
      <c r="J484" s="25" t="s">
        <v>3196</v>
      </c>
      <c r="K484" s="25">
        <v>2018</v>
      </c>
      <c r="L484" s="25" t="s">
        <v>3197</v>
      </c>
      <c r="M484" s="25" t="s">
        <v>6</v>
      </c>
      <c r="N484" s="25" t="s">
        <v>480</v>
      </c>
    </row>
    <row r="485" spans="1:14" x14ac:dyDescent="0.35">
      <c r="B485">
        <f t="shared" si="7"/>
        <v>1</v>
      </c>
      <c r="C485" s="26" t="s">
        <v>3198</v>
      </c>
      <c r="D485" s="26" t="s">
        <v>3199</v>
      </c>
      <c r="E485" s="26" t="s">
        <v>3200</v>
      </c>
      <c r="F485" s="26" t="s">
        <v>3201</v>
      </c>
      <c r="G485" s="26">
        <v>10</v>
      </c>
      <c r="H485" s="26">
        <v>9781450311120</v>
      </c>
      <c r="I485" s="26" t="s">
        <v>308</v>
      </c>
      <c r="J485" s="26" t="s">
        <v>3202</v>
      </c>
      <c r="K485" s="26">
        <v>2012</v>
      </c>
      <c r="L485" s="26" t="s">
        <v>3203</v>
      </c>
      <c r="M485" s="26" t="s">
        <v>6</v>
      </c>
      <c r="N485" s="26" t="s">
        <v>256</v>
      </c>
    </row>
    <row r="486" spans="1:14" x14ac:dyDescent="0.35">
      <c r="B486">
        <f t="shared" si="7"/>
        <v>1</v>
      </c>
      <c r="C486" s="25" t="s">
        <v>3204</v>
      </c>
      <c r="D486" s="25" t="s">
        <v>3205</v>
      </c>
      <c r="E486" s="25" t="s">
        <v>3206</v>
      </c>
      <c r="F486" s="25" t="s">
        <v>3207</v>
      </c>
      <c r="G486" s="25">
        <v>7</v>
      </c>
      <c r="H486" s="25"/>
      <c r="I486" s="25" t="s">
        <v>556</v>
      </c>
      <c r="J486" s="25" t="s">
        <v>3208</v>
      </c>
      <c r="K486" s="25">
        <v>2014</v>
      </c>
      <c r="L486" s="25" t="s">
        <v>3209</v>
      </c>
      <c r="M486" s="25" t="s">
        <v>6</v>
      </c>
      <c r="N486" s="25" t="s">
        <v>2352</v>
      </c>
    </row>
    <row r="487" spans="1:14" x14ac:dyDescent="0.35">
      <c r="B487">
        <f t="shared" si="7"/>
        <v>1</v>
      </c>
      <c r="C487" s="26" t="s">
        <v>3210</v>
      </c>
      <c r="D487" s="26" t="s">
        <v>3211</v>
      </c>
      <c r="E487" s="26" t="s">
        <v>3212</v>
      </c>
      <c r="F487" s="26" t="s">
        <v>3213</v>
      </c>
      <c r="G487" s="26">
        <v>7</v>
      </c>
      <c r="H487" s="26">
        <v>9783030780913</v>
      </c>
      <c r="I487" s="26" t="s">
        <v>152</v>
      </c>
      <c r="J487" s="26" t="s">
        <v>3214</v>
      </c>
      <c r="K487" s="26">
        <v>2021</v>
      </c>
      <c r="L487" s="26" t="s">
        <v>3215</v>
      </c>
      <c r="M487" s="26" t="s">
        <v>6</v>
      </c>
      <c r="N487" s="26" t="s">
        <v>162</v>
      </c>
    </row>
    <row r="488" spans="1:14" x14ac:dyDescent="0.35">
      <c r="B488">
        <f t="shared" si="7"/>
        <v>1</v>
      </c>
      <c r="C488" s="25" t="s">
        <v>3216</v>
      </c>
      <c r="D488" s="25" t="s">
        <v>3217</v>
      </c>
      <c r="E488" s="25" t="s">
        <v>3218</v>
      </c>
      <c r="F488" s="25" t="s">
        <v>3219</v>
      </c>
      <c r="G488" s="25">
        <v>10</v>
      </c>
      <c r="H488" s="25">
        <v>9781450336833</v>
      </c>
      <c r="I488" s="25" t="s">
        <v>308</v>
      </c>
      <c r="J488" s="25" t="s">
        <v>6</v>
      </c>
      <c r="K488" s="25">
        <v>2015</v>
      </c>
      <c r="L488" s="25" t="s">
        <v>3220</v>
      </c>
      <c r="M488" s="25" t="s">
        <v>6</v>
      </c>
      <c r="N488" s="25" t="s">
        <v>147</v>
      </c>
    </row>
    <row r="489" spans="1:14" x14ac:dyDescent="0.35">
      <c r="B489">
        <f t="shared" si="7"/>
        <v>1</v>
      </c>
      <c r="C489" s="26" t="s">
        <v>3221</v>
      </c>
      <c r="D489" s="26" t="s">
        <v>3222</v>
      </c>
      <c r="E489" s="26" t="s">
        <v>3223</v>
      </c>
      <c r="F489" s="26" t="s">
        <v>3224</v>
      </c>
      <c r="G489" s="26">
        <v>7</v>
      </c>
      <c r="H489" s="26">
        <v>9783030497590</v>
      </c>
      <c r="I489" s="26" t="s">
        <v>152</v>
      </c>
      <c r="J489" s="26" t="s">
        <v>3225</v>
      </c>
      <c r="K489" s="26">
        <v>2020</v>
      </c>
      <c r="L489" s="26" t="s">
        <v>3226</v>
      </c>
      <c r="M489" s="26" t="s">
        <v>6</v>
      </c>
      <c r="N489" s="26" t="s">
        <v>217</v>
      </c>
    </row>
    <row r="490" spans="1:14" x14ac:dyDescent="0.35">
      <c r="B490">
        <f t="shared" si="7"/>
        <v>1</v>
      </c>
      <c r="C490" s="25" t="s">
        <v>3227</v>
      </c>
      <c r="D490" s="25" t="s">
        <v>3228</v>
      </c>
      <c r="E490" s="25" t="s">
        <v>3229</v>
      </c>
      <c r="F490" s="25" t="s">
        <v>3230</v>
      </c>
      <c r="G490" s="25">
        <v>10</v>
      </c>
      <c r="H490" s="25">
        <v>9781538680667</v>
      </c>
      <c r="I490" s="25" t="s">
        <v>3231</v>
      </c>
      <c r="J490" s="25" t="s">
        <v>6</v>
      </c>
      <c r="K490" s="25">
        <v>2018</v>
      </c>
      <c r="L490" s="25" t="s">
        <v>3232</v>
      </c>
      <c r="M490" s="25" t="s">
        <v>6</v>
      </c>
      <c r="N490" s="25" t="s">
        <v>155</v>
      </c>
    </row>
    <row r="491" spans="1:14" x14ac:dyDescent="0.35">
      <c r="B491">
        <f t="shared" si="7"/>
        <v>1</v>
      </c>
      <c r="C491" s="26" t="s">
        <v>3233</v>
      </c>
      <c r="D491" s="26" t="s">
        <v>3234</v>
      </c>
      <c r="E491" s="26" t="s">
        <v>3235</v>
      </c>
      <c r="F491" s="26" t="s">
        <v>3236</v>
      </c>
      <c r="G491" s="26">
        <v>10</v>
      </c>
      <c r="H491" s="26">
        <v>9781479974795</v>
      </c>
      <c r="I491" s="26" t="s">
        <v>3237</v>
      </c>
      <c r="J491" s="26" t="s">
        <v>3238</v>
      </c>
      <c r="K491" s="26">
        <v>2015</v>
      </c>
      <c r="L491" s="26" t="s">
        <v>3239</v>
      </c>
      <c r="M491" s="26" t="s">
        <v>6</v>
      </c>
      <c r="N491" s="26" t="s">
        <v>162</v>
      </c>
    </row>
    <row r="492" spans="1:14" x14ac:dyDescent="0.35">
      <c r="B492">
        <f t="shared" si="7"/>
        <v>1</v>
      </c>
      <c r="C492" s="25" t="s">
        <v>3240</v>
      </c>
      <c r="D492" s="25" t="s">
        <v>3241</v>
      </c>
      <c r="E492" s="25" t="s">
        <v>3242</v>
      </c>
      <c r="F492" s="25" t="s">
        <v>3243</v>
      </c>
      <c r="G492" s="25">
        <v>10</v>
      </c>
      <c r="H492" s="25">
        <v>9781538695883</v>
      </c>
      <c r="I492" s="25" t="s">
        <v>3244</v>
      </c>
      <c r="J492" s="25" t="s">
        <v>3245</v>
      </c>
      <c r="K492" s="25">
        <v>2018</v>
      </c>
      <c r="L492" s="25" t="s">
        <v>3246</v>
      </c>
      <c r="M492" s="25" t="s">
        <v>6</v>
      </c>
      <c r="N492" s="25" t="s">
        <v>1120</v>
      </c>
    </row>
    <row r="493" spans="1:14" x14ac:dyDescent="0.35">
      <c r="A493" t="s">
        <v>62</v>
      </c>
      <c r="B493">
        <f t="shared" si="7"/>
        <v>2</v>
      </c>
      <c r="C493" s="26" t="s">
        <v>3247</v>
      </c>
      <c r="D493" s="26" t="s">
        <v>3248</v>
      </c>
      <c r="E493" s="26" t="s">
        <v>3249</v>
      </c>
      <c r="F493" s="26" t="s">
        <v>3250</v>
      </c>
      <c r="G493" s="26">
        <v>7</v>
      </c>
      <c r="H493" s="26"/>
      <c r="I493" s="26" t="s">
        <v>1398</v>
      </c>
      <c r="J493" s="26" t="s">
        <v>3251</v>
      </c>
      <c r="K493" s="26">
        <v>2016</v>
      </c>
      <c r="L493" s="26" t="s">
        <v>3252</v>
      </c>
      <c r="M493" s="26" t="s">
        <v>6</v>
      </c>
      <c r="N493" s="26" t="s">
        <v>283</v>
      </c>
    </row>
    <row r="494" spans="1:14" x14ac:dyDescent="0.35">
      <c r="A494" t="s">
        <v>62</v>
      </c>
      <c r="B494">
        <f t="shared" si="7"/>
        <v>2</v>
      </c>
      <c r="C494" s="25" t="s">
        <v>3253</v>
      </c>
      <c r="D494" s="25" t="s">
        <v>3254</v>
      </c>
      <c r="E494" s="25" t="s">
        <v>3255</v>
      </c>
      <c r="F494" s="25" t="s">
        <v>3256</v>
      </c>
      <c r="G494" s="25">
        <v>10</v>
      </c>
      <c r="H494" s="25">
        <v>9781479953387</v>
      </c>
      <c r="I494" s="25" t="s">
        <v>3257</v>
      </c>
      <c r="J494" s="25" t="s">
        <v>3258</v>
      </c>
      <c r="K494" s="25">
        <v>2014</v>
      </c>
      <c r="L494" s="25" t="s">
        <v>3259</v>
      </c>
      <c r="M494" s="25" t="s">
        <v>6</v>
      </c>
      <c r="N494" s="25" t="s">
        <v>162</v>
      </c>
    </row>
    <row r="495" spans="1:14" x14ac:dyDescent="0.35">
      <c r="B495">
        <f t="shared" si="7"/>
        <v>1</v>
      </c>
      <c r="C495" s="26" t="s">
        <v>3260</v>
      </c>
      <c r="D495" s="26" t="s">
        <v>3261</v>
      </c>
      <c r="E495" s="26" t="s">
        <v>3262</v>
      </c>
      <c r="F495" s="26" t="s">
        <v>3263</v>
      </c>
      <c r="G495" s="26">
        <v>10</v>
      </c>
      <c r="H495" s="26">
        <v>9781617820267</v>
      </c>
      <c r="I495" s="26" t="s">
        <v>3264</v>
      </c>
      <c r="J495" s="26" t="s">
        <v>2182</v>
      </c>
      <c r="K495" s="26">
        <v>2010</v>
      </c>
      <c r="L495" s="26" t="s">
        <v>3265</v>
      </c>
      <c r="M495" s="26" t="s">
        <v>6</v>
      </c>
      <c r="N495" s="26" t="s">
        <v>162</v>
      </c>
    </row>
    <row r="496" spans="1:14" x14ac:dyDescent="0.35">
      <c r="B496">
        <f t="shared" si="7"/>
        <v>1</v>
      </c>
      <c r="C496" s="25" t="s">
        <v>3266</v>
      </c>
      <c r="D496" s="25" t="s">
        <v>3267</v>
      </c>
      <c r="E496" s="25" t="s">
        <v>3268</v>
      </c>
      <c r="F496" s="25" t="s">
        <v>3269</v>
      </c>
      <c r="G496" s="25">
        <v>7</v>
      </c>
      <c r="H496" s="25"/>
      <c r="I496" s="25" t="s">
        <v>3270</v>
      </c>
      <c r="J496" s="25" t="s">
        <v>3271</v>
      </c>
      <c r="K496" s="25">
        <v>2014</v>
      </c>
      <c r="L496" s="25" t="s">
        <v>3272</v>
      </c>
      <c r="M496" s="25" t="s">
        <v>6</v>
      </c>
      <c r="N496" s="25" t="s">
        <v>703</v>
      </c>
    </row>
    <row r="497" spans="1:14" x14ac:dyDescent="0.35">
      <c r="B497">
        <f t="shared" si="7"/>
        <v>1</v>
      </c>
      <c r="C497" s="26" t="s">
        <v>3273</v>
      </c>
      <c r="D497" s="26" t="s">
        <v>3274</v>
      </c>
      <c r="E497" s="26" t="s">
        <v>3275</v>
      </c>
      <c r="F497" s="26" t="s">
        <v>3276</v>
      </c>
      <c r="G497" s="26">
        <v>10</v>
      </c>
      <c r="H497" s="26">
        <v>9780769539843</v>
      </c>
      <c r="I497" s="26" t="s">
        <v>3277</v>
      </c>
      <c r="J497" s="26" t="s">
        <v>3278</v>
      </c>
      <c r="K497" s="26">
        <v>2010</v>
      </c>
      <c r="L497" s="26" t="s">
        <v>3279</v>
      </c>
      <c r="M497" s="26" t="s">
        <v>6</v>
      </c>
      <c r="N497" s="26" t="s">
        <v>1505</v>
      </c>
    </row>
    <row r="498" spans="1:14" x14ac:dyDescent="0.35">
      <c r="B498">
        <f t="shared" si="7"/>
        <v>1</v>
      </c>
      <c r="C498" s="25" t="s">
        <v>3280</v>
      </c>
      <c r="D498" s="25" t="s">
        <v>3281</v>
      </c>
      <c r="E498" s="25" t="s">
        <v>3282</v>
      </c>
      <c r="F498" s="25" t="s">
        <v>3283</v>
      </c>
      <c r="G498" s="25">
        <v>10</v>
      </c>
      <c r="H498" s="25"/>
      <c r="I498" s="25" t="s">
        <v>3284</v>
      </c>
      <c r="J498" s="25" t="s">
        <v>3285</v>
      </c>
      <c r="K498" s="25">
        <v>2011</v>
      </c>
      <c r="L498" s="25" t="s">
        <v>3286</v>
      </c>
      <c r="M498" s="25" t="s">
        <v>6</v>
      </c>
      <c r="N498" s="25" t="s">
        <v>147</v>
      </c>
    </row>
    <row r="499" spans="1:14" x14ac:dyDescent="0.35">
      <c r="B499">
        <f t="shared" si="7"/>
        <v>1</v>
      </c>
      <c r="C499" s="26" t="s">
        <v>3287</v>
      </c>
      <c r="D499" s="26" t="s">
        <v>3288</v>
      </c>
      <c r="E499" s="26" t="s">
        <v>3289</v>
      </c>
      <c r="F499" s="26" t="s">
        <v>3290</v>
      </c>
      <c r="G499" s="26">
        <v>10</v>
      </c>
      <c r="H499" s="26">
        <v>9781728134857</v>
      </c>
      <c r="I499" s="26" t="s">
        <v>3291</v>
      </c>
      <c r="J499" s="26" t="s">
        <v>3292</v>
      </c>
      <c r="K499" s="26">
        <v>2019</v>
      </c>
      <c r="L499" s="26" t="s">
        <v>3293</v>
      </c>
      <c r="M499" s="26" t="s">
        <v>6</v>
      </c>
      <c r="N499" s="26" t="s">
        <v>217</v>
      </c>
    </row>
    <row r="500" spans="1:14" x14ac:dyDescent="0.35">
      <c r="A500" t="s">
        <v>62</v>
      </c>
      <c r="B500">
        <f t="shared" si="7"/>
        <v>3</v>
      </c>
      <c r="C500" s="25" t="s">
        <v>3294</v>
      </c>
      <c r="D500" s="25" t="s">
        <v>3295</v>
      </c>
      <c r="E500" s="25" t="s">
        <v>3296</v>
      </c>
      <c r="F500" s="25" t="s">
        <v>3297</v>
      </c>
      <c r="G500" s="25">
        <v>10</v>
      </c>
      <c r="H500" s="25">
        <v>9781467311199</v>
      </c>
      <c r="I500" s="25" t="s">
        <v>2305</v>
      </c>
      <c r="J500" s="25" t="s">
        <v>3298</v>
      </c>
      <c r="K500" s="25">
        <v>2012</v>
      </c>
      <c r="L500" s="25" t="s">
        <v>3299</v>
      </c>
      <c r="M500" s="25" t="s">
        <v>6</v>
      </c>
      <c r="N500" s="25" t="s">
        <v>147</v>
      </c>
    </row>
    <row r="501" spans="1:14" x14ac:dyDescent="0.35">
      <c r="B501">
        <f t="shared" si="7"/>
        <v>1</v>
      </c>
      <c r="C501" s="26" t="s">
        <v>3300</v>
      </c>
      <c r="D501" s="26" t="s">
        <v>3301</v>
      </c>
      <c r="E501" s="26" t="s">
        <v>3302</v>
      </c>
      <c r="F501" s="26" t="s">
        <v>3303</v>
      </c>
      <c r="G501" s="26">
        <v>7</v>
      </c>
      <c r="H501" s="26"/>
      <c r="I501" s="26" t="s">
        <v>981</v>
      </c>
      <c r="J501" s="26" t="s">
        <v>3304</v>
      </c>
      <c r="K501" s="26">
        <v>2020</v>
      </c>
      <c r="L501" s="26" t="s">
        <v>3305</v>
      </c>
      <c r="M501" s="26" t="s">
        <v>6</v>
      </c>
      <c r="N501" s="26" t="s">
        <v>147</v>
      </c>
    </row>
    <row r="502" spans="1:14" x14ac:dyDescent="0.35">
      <c r="B502">
        <f t="shared" si="7"/>
        <v>1</v>
      </c>
      <c r="C502" s="25" t="s">
        <v>3306</v>
      </c>
      <c r="D502" s="25" t="s">
        <v>3307</v>
      </c>
      <c r="E502" s="25" t="s">
        <v>3308</v>
      </c>
      <c r="F502" s="25" t="s">
        <v>3309</v>
      </c>
      <c r="G502" s="25">
        <v>10</v>
      </c>
      <c r="H502" s="25">
        <v>9781457700309</v>
      </c>
      <c r="I502" s="25" t="s">
        <v>3310</v>
      </c>
      <c r="J502" s="25" t="s">
        <v>6</v>
      </c>
      <c r="K502" s="25">
        <v>2011</v>
      </c>
      <c r="L502" s="25" t="s">
        <v>3311</v>
      </c>
      <c r="M502" s="25" t="s">
        <v>6</v>
      </c>
      <c r="N502" s="25" t="s">
        <v>217</v>
      </c>
    </row>
    <row r="503" spans="1:14" x14ac:dyDescent="0.35">
      <c r="B503">
        <f t="shared" si="7"/>
        <v>1</v>
      </c>
      <c r="C503" s="26" t="s">
        <v>3312</v>
      </c>
      <c r="D503" s="26" t="s">
        <v>3313</v>
      </c>
      <c r="E503" s="26" t="s">
        <v>3314</v>
      </c>
      <c r="F503" s="26" t="s">
        <v>3315</v>
      </c>
      <c r="G503" s="26">
        <v>10</v>
      </c>
      <c r="H503" s="26">
        <v>9789881821034</v>
      </c>
      <c r="I503" s="26" t="s">
        <v>3316</v>
      </c>
      <c r="J503" s="26" t="s">
        <v>3317</v>
      </c>
      <c r="K503" s="26">
        <v>2011</v>
      </c>
      <c r="L503" s="26" t="s">
        <v>3318</v>
      </c>
      <c r="M503" s="26" t="s">
        <v>6</v>
      </c>
      <c r="N503" s="26" t="s">
        <v>162</v>
      </c>
    </row>
    <row r="504" spans="1:14" x14ac:dyDescent="0.35">
      <c r="B504">
        <f t="shared" si="7"/>
        <v>1</v>
      </c>
      <c r="C504" s="25" t="s">
        <v>3319</v>
      </c>
      <c r="D504" s="25" t="s">
        <v>3320</v>
      </c>
      <c r="E504" s="25" t="s">
        <v>3321</v>
      </c>
      <c r="F504" s="25" t="s">
        <v>3322</v>
      </c>
      <c r="G504" s="25">
        <v>10</v>
      </c>
      <c r="H504" s="25">
        <v>9781450368193</v>
      </c>
      <c r="I504" s="25" t="s">
        <v>1310</v>
      </c>
      <c r="J504" s="25" t="s">
        <v>6</v>
      </c>
      <c r="K504" s="25">
        <v>2020</v>
      </c>
      <c r="L504" s="25" t="s">
        <v>3323</v>
      </c>
      <c r="M504" s="25" t="s">
        <v>6</v>
      </c>
      <c r="N504" s="25" t="s">
        <v>162</v>
      </c>
    </row>
    <row r="505" spans="1:14" x14ac:dyDescent="0.35">
      <c r="A505" t="s">
        <v>62</v>
      </c>
      <c r="B505">
        <f t="shared" si="7"/>
        <v>2</v>
      </c>
      <c r="C505" s="26" t="s">
        <v>3324</v>
      </c>
      <c r="D505" s="26" t="s">
        <v>3325</v>
      </c>
      <c r="E505" s="26" t="s">
        <v>3326</v>
      </c>
      <c r="F505" s="26" t="s">
        <v>3327</v>
      </c>
      <c r="G505" s="26">
        <v>7</v>
      </c>
      <c r="H505" s="26"/>
      <c r="I505" s="26" t="s">
        <v>1853</v>
      </c>
      <c r="J505" s="26" t="s">
        <v>6</v>
      </c>
      <c r="K505" s="26">
        <v>2018</v>
      </c>
      <c r="L505" s="26" t="s">
        <v>3328</v>
      </c>
      <c r="M505" s="26" t="s">
        <v>6</v>
      </c>
      <c r="N505" s="26" t="s">
        <v>147</v>
      </c>
    </row>
    <row r="506" spans="1:14" x14ac:dyDescent="0.35">
      <c r="A506" t="s">
        <v>62</v>
      </c>
      <c r="B506">
        <f t="shared" si="7"/>
        <v>2</v>
      </c>
      <c r="C506" s="25" t="s">
        <v>3329</v>
      </c>
      <c r="D506" s="25" t="s">
        <v>3330</v>
      </c>
      <c r="E506" s="25" t="s">
        <v>3331</v>
      </c>
      <c r="F506" s="25" t="s">
        <v>3332</v>
      </c>
      <c r="G506" s="25">
        <v>7</v>
      </c>
      <c r="H506" s="25"/>
      <c r="I506" s="25" t="s">
        <v>261</v>
      </c>
      <c r="J506" s="25" t="s">
        <v>3333</v>
      </c>
      <c r="K506" s="25">
        <v>2018</v>
      </c>
      <c r="L506" s="25" t="s">
        <v>3334</v>
      </c>
      <c r="M506" s="25" t="s">
        <v>6</v>
      </c>
      <c r="N506" s="25" t="s">
        <v>480</v>
      </c>
    </row>
    <row r="507" spans="1:14" x14ac:dyDescent="0.35">
      <c r="B507">
        <f t="shared" si="7"/>
        <v>1</v>
      </c>
      <c r="C507" s="26" t="s">
        <v>3335</v>
      </c>
      <c r="D507" s="26" t="s">
        <v>3336</v>
      </c>
      <c r="E507" s="26" t="s">
        <v>3337</v>
      </c>
      <c r="F507" s="26" t="s">
        <v>3338</v>
      </c>
      <c r="G507" s="26">
        <v>7</v>
      </c>
      <c r="H507" s="26"/>
      <c r="I507" s="26" t="s">
        <v>3339</v>
      </c>
      <c r="J507" s="26" t="s">
        <v>3340</v>
      </c>
      <c r="K507" s="26">
        <v>2019</v>
      </c>
      <c r="L507" s="26" t="s">
        <v>3341</v>
      </c>
      <c r="M507" s="26" t="s">
        <v>6</v>
      </c>
      <c r="N507" s="26" t="s">
        <v>162</v>
      </c>
    </row>
    <row r="508" spans="1:14" x14ac:dyDescent="0.35">
      <c r="B508">
        <f t="shared" si="7"/>
        <v>1</v>
      </c>
      <c r="C508" s="25" t="s">
        <v>3342</v>
      </c>
      <c r="D508" s="25" t="s">
        <v>3343</v>
      </c>
      <c r="E508" s="25" t="s">
        <v>3344</v>
      </c>
      <c r="F508" s="25" t="s">
        <v>3345</v>
      </c>
      <c r="G508" s="25">
        <v>7</v>
      </c>
      <c r="H508" s="25"/>
      <c r="I508" s="25" t="s">
        <v>1510</v>
      </c>
      <c r="J508" s="25" t="s">
        <v>3346</v>
      </c>
      <c r="K508" s="25">
        <v>2009</v>
      </c>
      <c r="L508" s="25" t="s">
        <v>3347</v>
      </c>
      <c r="M508" s="25" t="s">
        <v>6</v>
      </c>
      <c r="N508" s="25" t="s">
        <v>3348</v>
      </c>
    </row>
    <row r="509" spans="1:14" x14ac:dyDescent="0.35">
      <c r="B509">
        <f t="shared" si="7"/>
        <v>1</v>
      </c>
      <c r="C509" s="26" t="s">
        <v>3349</v>
      </c>
      <c r="D509" s="26" t="s">
        <v>3350</v>
      </c>
      <c r="E509" s="26" t="s">
        <v>3351</v>
      </c>
      <c r="F509" s="26" t="s">
        <v>3345</v>
      </c>
      <c r="G509" s="26">
        <v>7</v>
      </c>
      <c r="H509" s="26"/>
      <c r="I509" s="26" t="s">
        <v>1510</v>
      </c>
      <c r="J509" s="26" t="s">
        <v>3352</v>
      </c>
      <c r="K509" s="26">
        <v>2010</v>
      </c>
      <c r="L509" s="26" t="s">
        <v>3353</v>
      </c>
      <c r="M509" s="26" t="s">
        <v>6</v>
      </c>
      <c r="N509" s="26" t="s">
        <v>1060</v>
      </c>
    </row>
    <row r="510" spans="1:14" x14ac:dyDescent="0.35">
      <c r="B510">
        <f t="shared" si="7"/>
        <v>2</v>
      </c>
      <c r="C510" s="25" t="s">
        <v>3354</v>
      </c>
      <c r="D510" s="25" t="s">
        <v>3355</v>
      </c>
      <c r="E510" s="25" t="s">
        <v>3356</v>
      </c>
      <c r="F510" s="25" t="s">
        <v>3357</v>
      </c>
      <c r="G510" s="25">
        <v>7</v>
      </c>
      <c r="H510" s="25"/>
      <c r="I510" s="25" t="s">
        <v>369</v>
      </c>
      <c r="J510" s="25" t="s">
        <v>3358</v>
      </c>
      <c r="K510" s="25">
        <v>2021</v>
      </c>
      <c r="L510" s="25" t="s">
        <v>3359</v>
      </c>
      <c r="M510" s="25" t="s">
        <v>6</v>
      </c>
      <c r="N510" s="25" t="s">
        <v>217</v>
      </c>
    </row>
    <row r="511" spans="1:14" x14ac:dyDescent="0.35">
      <c r="B511">
        <f t="shared" si="7"/>
        <v>1</v>
      </c>
      <c r="C511" s="26" t="s">
        <v>3360</v>
      </c>
      <c r="D511" s="26" t="s">
        <v>3361</v>
      </c>
      <c r="E511" s="26" t="s">
        <v>3362</v>
      </c>
      <c r="F511" s="26" t="s">
        <v>3363</v>
      </c>
      <c r="G511" s="26">
        <v>7</v>
      </c>
      <c r="H511" s="26"/>
      <c r="I511" s="26" t="s">
        <v>922</v>
      </c>
      <c r="J511" s="26" t="s">
        <v>3364</v>
      </c>
      <c r="K511" s="26">
        <v>2018</v>
      </c>
      <c r="L511" s="26" t="s">
        <v>3365</v>
      </c>
      <c r="M511" s="26" t="s">
        <v>6</v>
      </c>
      <c r="N511" s="26" t="s">
        <v>176</v>
      </c>
    </row>
    <row r="512" spans="1:14" x14ac:dyDescent="0.35">
      <c r="B512">
        <f t="shared" si="7"/>
        <v>1</v>
      </c>
      <c r="C512" s="25" t="s">
        <v>3366</v>
      </c>
      <c r="D512" s="25" t="s">
        <v>3367</v>
      </c>
      <c r="E512" s="25" t="s">
        <v>3368</v>
      </c>
      <c r="F512" s="25" t="s">
        <v>3369</v>
      </c>
      <c r="G512" s="25">
        <v>7</v>
      </c>
      <c r="H512" s="25"/>
      <c r="I512" s="25" t="s">
        <v>3370</v>
      </c>
      <c r="J512" s="25" t="s">
        <v>3371</v>
      </c>
      <c r="K512" s="25">
        <v>2014</v>
      </c>
      <c r="L512" s="25" t="s">
        <v>3372</v>
      </c>
      <c r="M512" s="25" t="s">
        <v>6</v>
      </c>
      <c r="N512" s="25" t="s">
        <v>1505</v>
      </c>
    </row>
    <row r="513" spans="1:14" x14ac:dyDescent="0.35">
      <c r="B513">
        <f t="shared" si="7"/>
        <v>1</v>
      </c>
      <c r="C513" s="26" t="s">
        <v>3373</v>
      </c>
      <c r="D513" s="26" t="s">
        <v>3374</v>
      </c>
      <c r="E513" s="26" t="s">
        <v>3375</v>
      </c>
      <c r="F513" s="26" t="s">
        <v>3376</v>
      </c>
      <c r="G513" s="26">
        <v>10</v>
      </c>
      <c r="H513" s="26">
        <v>9781450380959</v>
      </c>
      <c r="I513" s="26" t="s">
        <v>1310</v>
      </c>
      <c r="J513" s="26" t="s">
        <v>6</v>
      </c>
      <c r="K513" s="26">
        <v>2021</v>
      </c>
      <c r="L513" s="26" t="s">
        <v>3377</v>
      </c>
      <c r="M513" s="26" t="s">
        <v>6</v>
      </c>
      <c r="N513" s="26" t="s">
        <v>162</v>
      </c>
    </row>
    <row r="514" spans="1:14" x14ac:dyDescent="0.35">
      <c r="B514">
        <f t="shared" ref="B514:B577" si="8">COUNTIF(C:C,C514)</f>
        <v>1</v>
      </c>
      <c r="C514" s="25" t="s">
        <v>3378</v>
      </c>
      <c r="D514" s="25" t="s">
        <v>3379</v>
      </c>
      <c r="E514" s="25" t="s">
        <v>3380</v>
      </c>
      <c r="F514" s="25" t="s">
        <v>3381</v>
      </c>
      <c r="G514" s="25">
        <v>7</v>
      </c>
      <c r="H514" s="25"/>
      <c r="I514" s="25" t="s">
        <v>647</v>
      </c>
      <c r="J514" s="25" t="s">
        <v>1704</v>
      </c>
      <c r="K514" s="25">
        <v>2011</v>
      </c>
      <c r="L514" s="25" t="s">
        <v>3382</v>
      </c>
      <c r="M514" s="25" t="s">
        <v>6</v>
      </c>
      <c r="N514" s="25" t="s">
        <v>176</v>
      </c>
    </row>
    <row r="515" spans="1:14" x14ac:dyDescent="0.35">
      <c r="B515">
        <f t="shared" si="8"/>
        <v>1</v>
      </c>
      <c r="C515" s="26" t="s">
        <v>3383</v>
      </c>
      <c r="D515" s="26" t="s">
        <v>3384</v>
      </c>
      <c r="E515" s="26" t="s">
        <v>3385</v>
      </c>
      <c r="F515" s="26" t="s">
        <v>3386</v>
      </c>
      <c r="G515" s="26">
        <v>10</v>
      </c>
      <c r="H515" s="26">
        <v>9789897581625</v>
      </c>
      <c r="I515" s="26" t="s">
        <v>3387</v>
      </c>
      <c r="J515" s="26" t="s">
        <v>3388</v>
      </c>
      <c r="K515" s="26">
        <v>2015</v>
      </c>
      <c r="L515" s="26" t="s">
        <v>3389</v>
      </c>
      <c r="M515" s="26" t="s">
        <v>6</v>
      </c>
      <c r="N515" s="26" t="s">
        <v>162</v>
      </c>
    </row>
    <row r="516" spans="1:14" x14ac:dyDescent="0.35">
      <c r="B516">
        <f t="shared" si="8"/>
        <v>1</v>
      </c>
      <c r="C516" s="25" t="s">
        <v>3390</v>
      </c>
      <c r="D516" s="25" t="s">
        <v>3391</v>
      </c>
      <c r="E516" s="25" t="s">
        <v>3392</v>
      </c>
      <c r="F516" s="25" t="s">
        <v>3393</v>
      </c>
      <c r="G516" s="25">
        <v>10</v>
      </c>
      <c r="H516" s="25">
        <v>9781728111148</v>
      </c>
      <c r="I516" s="25" t="s">
        <v>214</v>
      </c>
      <c r="J516" s="25" t="s">
        <v>3394</v>
      </c>
      <c r="K516" s="25">
        <v>2018</v>
      </c>
      <c r="L516" s="25" t="s">
        <v>3395</v>
      </c>
      <c r="M516" s="25" t="s">
        <v>6</v>
      </c>
      <c r="N516" s="25" t="s">
        <v>480</v>
      </c>
    </row>
    <row r="517" spans="1:14" x14ac:dyDescent="0.35">
      <c r="A517" t="s">
        <v>62</v>
      </c>
      <c r="B517">
        <f t="shared" si="8"/>
        <v>3</v>
      </c>
      <c r="C517" s="26" t="s">
        <v>3396</v>
      </c>
      <c r="D517" s="26" t="s">
        <v>3397</v>
      </c>
      <c r="E517" s="26" t="s">
        <v>3398</v>
      </c>
      <c r="F517" s="26" t="s">
        <v>3399</v>
      </c>
      <c r="G517" s="26">
        <v>10</v>
      </c>
      <c r="H517" s="26">
        <v>9781479958535</v>
      </c>
      <c r="I517" s="26" t="s">
        <v>3400</v>
      </c>
      <c r="J517" s="26" t="s">
        <v>3401</v>
      </c>
      <c r="K517" s="26">
        <v>2014</v>
      </c>
      <c r="L517" s="26" t="s">
        <v>3402</v>
      </c>
      <c r="M517" s="26" t="s">
        <v>6</v>
      </c>
      <c r="N517" s="26" t="s">
        <v>162</v>
      </c>
    </row>
    <row r="518" spans="1:14" x14ac:dyDescent="0.35">
      <c r="B518">
        <f t="shared" si="8"/>
        <v>1</v>
      </c>
      <c r="C518" s="25" t="s">
        <v>3403</v>
      </c>
      <c r="D518" s="25" t="s">
        <v>3404</v>
      </c>
      <c r="E518" s="25" t="s">
        <v>3405</v>
      </c>
      <c r="F518" s="25" t="s">
        <v>3406</v>
      </c>
      <c r="G518" s="25">
        <v>7</v>
      </c>
      <c r="H518" s="25">
        <v>9783030325046</v>
      </c>
      <c r="I518" s="25" t="s">
        <v>152</v>
      </c>
      <c r="J518" s="25" t="s">
        <v>3407</v>
      </c>
      <c r="K518" s="25">
        <v>2019</v>
      </c>
      <c r="L518" s="25" t="s">
        <v>3408</v>
      </c>
      <c r="M518" s="25" t="s">
        <v>6</v>
      </c>
      <c r="N518" s="25" t="s">
        <v>283</v>
      </c>
    </row>
    <row r="519" spans="1:14" x14ac:dyDescent="0.35">
      <c r="B519">
        <f t="shared" si="8"/>
        <v>1</v>
      </c>
      <c r="C519" s="26" t="s">
        <v>3409</v>
      </c>
      <c r="D519" s="26" t="s">
        <v>3410</v>
      </c>
      <c r="E519" s="26" t="s">
        <v>3411</v>
      </c>
      <c r="F519" s="26" t="s">
        <v>3406</v>
      </c>
      <c r="G519" s="26">
        <v>7</v>
      </c>
      <c r="H519" s="26"/>
      <c r="I519" s="26" t="s">
        <v>3412</v>
      </c>
      <c r="J519" s="26" t="s">
        <v>3413</v>
      </c>
      <c r="K519" s="26">
        <v>2020</v>
      </c>
      <c r="L519" s="26" t="s">
        <v>3414</v>
      </c>
      <c r="M519" s="26" t="s">
        <v>6</v>
      </c>
      <c r="N519" s="26" t="s">
        <v>162</v>
      </c>
    </row>
    <row r="520" spans="1:14" x14ac:dyDescent="0.35">
      <c r="B520">
        <f t="shared" si="8"/>
        <v>1</v>
      </c>
      <c r="C520" s="25" t="s">
        <v>3415</v>
      </c>
      <c r="D520" s="25" t="s">
        <v>3416</v>
      </c>
      <c r="E520" s="25" t="s">
        <v>3417</v>
      </c>
      <c r="F520" s="25" t="s">
        <v>3418</v>
      </c>
      <c r="G520" s="25">
        <v>10</v>
      </c>
      <c r="H520" s="25">
        <v>9781450339407</v>
      </c>
      <c r="I520" s="25" t="s">
        <v>3419</v>
      </c>
      <c r="J520" s="25" t="s">
        <v>3420</v>
      </c>
      <c r="K520" s="25">
        <v>2015</v>
      </c>
      <c r="L520" s="25" t="s">
        <v>3421</v>
      </c>
      <c r="M520" s="25" t="s">
        <v>6</v>
      </c>
      <c r="N520" s="25" t="s">
        <v>217</v>
      </c>
    </row>
    <row r="521" spans="1:14" x14ac:dyDescent="0.35">
      <c r="B521">
        <f t="shared" si="8"/>
        <v>1</v>
      </c>
      <c r="C521" s="26" t="s">
        <v>3422</v>
      </c>
      <c r="D521" s="26" t="s">
        <v>3423</v>
      </c>
      <c r="E521" s="26" t="s">
        <v>3424</v>
      </c>
      <c r="F521" s="26" t="s">
        <v>3425</v>
      </c>
      <c r="G521" s="26">
        <v>7</v>
      </c>
      <c r="H521" s="26"/>
      <c r="I521" s="26" t="s">
        <v>3426</v>
      </c>
      <c r="J521" s="26" t="s">
        <v>6</v>
      </c>
      <c r="K521" s="26">
        <v>2017</v>
      </c>
      <c r="L521" s="26" t="s">
        <v>3427</v>
      </c>
      <c r="M521" s="26" t="s">
        <v>6</v>
      </c>
      <c r="N521" s="26" t="s">
        <v>217</v>
      </c>
    </row>
    <row r="522" spans="1:14" x14ac:dyDescent="0.35">
      <c r="B522">
        <f t="shared" si="8"/>
        <v>1</v>
      </c>
      <c r="C522" s="25" t="s">
        <v>3428</v>
      </c>
      <c r="D522" s="25" t="s">
        <v>3429</v>
      </c>
      <c r="E522" s="25" t="s">
        <v>3430</v>
      </c>
      <c r="F522" s="25" t="s">
        <v>3431</v>
      </c>
      <c r="G522" s="25">
        <v>10</v>
      </c>
      <c r="H522" s="25">
        <v>9789898704207</v>
      </c>
      <c r="I522" s="25" t="s">
        <v>521</v>
      </c>
      <c r="J522" s="25" t="s">
        <v>3432</v>
      </c>
      <c r="K522" s="25">
        <v>2020</v>
      </c>
      <c r="L522" s="25" t="s">
        <v>3433</v>
      </c>
      <c r="M522" s="25" t="s">
        <v>6</v>
      </c>
      <c r="N522" s="25" t="s">
        <v>162</v>
      </c>
    </row>
    <row r="523" spans="1:14" x14ac:dyDescent="0.35">
      <c r="B523">
        <f t="shared" si="8"/>
        <v>1</v>
      </c>
      <c r="C523" s="26" t="s">
        <v>3434</v>
      </c>
      <c r="D523" s="26" t="s">
        <v>3435</v>
      </c>
      <c r="E523" s="26" t="s">
        <v>3436</v>
      </c>
      <c r="F523" s="26" t="s">
        <v>3437</v>
      </c>
      <c r="G523" s="26">
        <v>7</v>
      </c>
      <c r="H523" s="26"/>
      <c r="I523" s="26" t="s">
        <v>3438</v>
      </c>
      <c r="J523" s="26" t="s">
        <v>2934</v>
      </c>
      <c r="K523" s="26">
        <v>2012</v>
      </c>
      <c r="L523" s="26" t="s">
        <v>3439</v>
      </c>
      <c r="M523" s="26" t="s">
        <v>6</v>
      </c>
      <c r="N523" s="26" t="s">
        <v>256</v>
      </c>
    </row>
    <row r="524" spans="1:14" x14ac:dyDescent="0.35">
      <c r="B524">
        <f t="shared" si="8"/>
        <v>1</v>
      </c>
      <c r="C524" s="25" t="s">
        <v>3440</v>
      </c>
      <c r="D524" s="25" t="s">
        <v>3441</v>
      </c>
      <c r="E524" s="25" t="s">
        <v>3442</v>
      </c>
      <c r="F524" s="25" t="s">
        <v>3443</v>
      </c>
      <c r="G524" s="25">
        <v>7</v>
      </c>
      <c r="H524" s="25">
        <v>9783030247805</v>
      </c>
      <c r="I524" s="25" t="s">
        <v>152</v>
      </c>
      <c r="J524" s="25" t="s">
        <v>3444</v>
      </c>
      <c r="K524" s="25">
        <v>2019</v>
      </c>
      <c r="L524" s="25" t="s">
        <v>3445</v>
      </c>
      <c r="M524" s="25" t="s">
        <v>6</v>
      </c>
      <c r="N524" s="25" t="s">
        <v>283</v>
      </c>
    </row>
    <row r="525" spans="1:14" x14ac:dyDescent="0.35">
      <c r="B525">
        <f t="shared" si="8"/>
        <v>1</v>
      </c>
      <c r="C525" s="26" t="s">
        <v>3446</v>
      </c>
      <c r="D525" s="26" t="s">
        <v>3447</v>
      </c>
      <c r="E525" s="26" t="s">
        <v>3448</v>
      </c>
      <c r="F525" s="26" t="s">
        <v>3449</v>
      </c>
      <c r="G525" s="26">
        <v>7</v>
      </c>
      <c r="H525" s="26"/>
      <c r="I525" s="26" t="s">
        <v>749</v>
      </c>
      <c r="J525" s="26" t="s">
        <v>3450</v>
      </c>
      <c r="K525" s="26">
        <v>2018</v>
      </c>
      <c r="L525" s="26" t="s">
        <v>3451</v>
      </c>
      <c r="M525" s="26" t="s">
        <v>6</v>
      </c>
      <c r="N525" s="26" t="s">
        <v>147</v>
      </c>
    </row>
    <row r="526" spans="1:14" x14ac:dyDescent="0.35">
      <c r="A526" t="s">
        <v>62</v>
      </c>
      <c r="B526">
        <f t="shared" si="8"/>
        <v>4</v>
      </c>
      <c r="C526" s="25" t="s">
        <v>3452</v>
      </c>
      <c r="D526" s="25" t="s">
        <v>3453</v>
      </c>
      <c r="E526" s="25" t="s">
        <v>3454</v>
      </c>
      <c r="F526" s="25" t="s">
        <v>3455</v>
      </c>
      <c r="G526" s="25">
        <v>10</v>
      </c>
      <c r="H526" s="25"/>
      <c r="I526" s="25" t="s">
        <v>274</v>
      </c>
      <c r="J526" s="25" t="s">
        <v>3456</v>
      </c>
      <c r="K526" s="25">
        <v>2016</v>
      </c>
      <c r="L526" s="25" t="s">
        <v>3457</v>
      </c>
      <c r="M526" s="25" t="s">
        <v>6</v>
      </c>
      <c r="N526" s="25" t="s">
        <v>703</v>
      </c>
    </row>
    <row r="527" spans="1:14" x14ac:dyDescent="0.35">
      <c r="A527" t="s">
        <v>62</v>
      </c>
      <c r="B527">
        <f t="shared" si="8"/>
        <v>2</v>
      </c>
      <c r="C527" s="26" t="s">
        <v>3458</v>
      </c>
      <c r="D527" s="26" t="s">
        <v>3459</v>
      </c>
      <c r="E527" s="26" t="s">
        <v>3460</v>
      </c>
      <c r="F527" s="26" t="s">
        <v>3461</v>
      </c>
      <c r="G527" s="26">
        <v>10</v>
      </c>
      <c r="H527" s="26">
        <v>9781911218098</v>
      </c>
      <c r="I527" s="26" t="s">
        <v>452</v>
      </c>
      <c r="J527" s="26" t="s">
        <v>3462</v>
      </c>
      <c r="K527" s="26">
        <v>2016</v>
      </c>
      <c r="L527" s="26" t="s">
        <v>3463</v>
      </c>
      <c r="M527" s="26" t="s">
        <v>6</v>
      </c>
      <c r="N527" s="26" t="s">
        <v>162</v>
      </c>
    </row>
    <row r="528" spans="1:14" x14ac:dyDescent="0.35">
      <c r="B528">
        <f t="shared" si="8"/>
        <v>1</v>
      </c>
      <c r="C528" s="25" t="s">
        <v>3464</v>
      </c>
      <c r="D528" s="25" t="s">
        <v>3465</v>
      </c>
      <c r="E528" s="25" t="s">
        <v>3466</v>
      </c>
      <c r="F528" s="25" t="s">
        <v>3467</v>
      </c>
      <c r="G528" s="25">
        <v>10</v>
      </c>
      <c r="H528" s="25">
        <v>9789898704023</v>
      </c>
      <c r="I528" s="25" t="s">
        <v>3468</v>
      </c>
      <c r="J528" s="25" t="s">
        <v>3469</v>
      </c>
      <c r="K528" s="25">
        <v>2014</v>
      </c>
      <c r="L528" s="25" t="s">
        <v>3470</v>
      </c>
      <c r="M528" s="25" t="s">
        <v>6</v>
      </c>
      <c r="N528" s="25" t="s">
        <v>162</v>
      </c>
    </row>
    <row r="529" spans="1:14" x14ac:dyDescent="0.35">
      <c r="B529">
        <f t="shared" si="8"/>
        <v>1</v>
      </c>
      <c r="C529" s="26" t="s">
        <v>3471</v>
      </c>
      <c r="D529" s="26" t="s">
        <v>3472</v>
      </c>
      <c r="E529" s="26" t="s">
        <v>3473</v>
      </c>
      <c r="F529" s="26" t="s">
        <v>3474</v>
      </c>
      <c r="G529" s="26">
        <v>10</v>
      </c>
      <c r="H529" s="26">
        <v>9789810831905</v>
      </c>
      <c r="I529" s="26" t="s">
        <v>3475</v>
      </c>
      <c r="J529" s="26" t="s">
        <v>3476</v>
      </c>
      <c r="K529" s="26">
        <v>2009</v>
      </c>
      <c r="L529" s="26" t="s">
        <v>3477</v>
      </c>
      <c r="M529" s="26" t="s">
        <v>6</v>
      </c>
      <c r="N529" s="26" t="s">
        <v>162</v>
      </c>
    </row>
    <row r="530" spans="1:14" x14ac:dyDescent="0.35">
      <c r="B530">
        <f t="shared" si="8"/>
        <v>1</v>
      </c>
      <c r="C530" s="25" t="s">
        <v>3478</v>
      </c>
      <c r="D530" s="25" t="s">
        <v>3479</v>
      </c>
      <c r="E530" s="25" t="s">
        <v>3480</v>
      </c>
      <c r="F530" s="25" t="s">
        <v>3481</v>
      </c>
      <c r="G530" s="25">
        <v>10</v>
      </c>
      <c r="H530" s="25">
        <v>9789897583674</v>
      </c>
      <c r="I530" s="25" t="s">
        <v>3124</v>
      </c>
      <c r="J530" s="25" t="s">
        <v>3482</v>
      </c>
      <c r="K530" s="25">
        <v>2019</v>
      </c>
      <c r="L530" s="25" t="s">
        <v>3483</v>
      </c>
      <c r="M530" s="25" t="s">
        <v>6</v>
      </c>
      <c r="N530" s="25" t="s">
        <v>162</v>
      </c>
    </row>
    <row r="531" spans="1:14" x14ac:dyDescent="0.35">
      <c r="B531">
        <f t="shared" si="8"/>
        <v>1</v>
      </c>
      <c r="C531" s="26" t="s">
        <v>3484</v>
      </c>
      <c r="D531" s="26" t="s">
        <v>3485</v>
      </c>
      <c r="E531" s="26" t="s">
        <v>3486</v>
      </c>
      <c r="F531" s="26" t="s">
        <v>3487</v>
      </c>
      <c r="G531" s="26">
        <v>7</v>
      </c>
      <c r="H531" s="26"/>
      <c r="I531" s="26" t="s">
        <v>3488</v>
      </c>
      <c r="J531" s="26" t="s">
        <v>3489</v>
      </c>
      <c r="K531" s="26">
        <v>2017</v>
      </c>
      <c r="L531" s="26" t="s">
        <v>3490</v>
      </c>
      <c r="M531" s="26" t="s">
        <v>6</v>
      </c>
      <c r="N531" s="26" t="s">
        <v>283</v>
      </c>
    </row>
    <row r="532" spans="1:14" x14ac:dyDescent="0.35">
      <c r="A532" t="s">
        <v>62</v>
      </c>
      <c r="B532">
        <f t="shared" si="8"/>
        <v>2</v>
      </c>
      <c r="C532" s="25" t="s">
        <v>3491</v>
      </c>
      <c r="D532" s="25" t="s">
        <v>3492</v>
      </c>
      <c r="E532" s="25" t="s">
        <v>3493</v>
      </c>
      <c r="F532" s="25" t="s">
        <v>3494</v>
      </c>
      <c r="G532" s="25">
        <v>10</v>
      </c>
      <c r="H532" s="25">
        <v>9781906638474</v>
      </c>
      <c r="I532" s="25" t="s">
        <v>452</v>
      </c>
      <c r="J532" s="25" t="s">
        <v>3495</v>
      </c>
      <c r="K532" s="25">
        <v>2009</v>
      </c>
      <c r="L532" s="25" t="s">
        <v>3496</v>
      </c>
      <c r="M532" s="25" t="s">
        <v>6</v>
      </c>
      <c r="N532" s="25" t="s">
        <v>703</v>
      </c>
    </row>
    <row r="533" spans="1:14" x14ac:dyDescent="0.35">
      <c r="B533">
        <f t="shared" si="8"/>
        <v>1</v>
      </c>
      <c r="C533" s="26" t="s">
        <v>3497</v>
      </c>
      <c r="D533" s="26" t="s">
        <v>3498</v>
      </c>
      <c r="E533" s="26" t="s">
        <v>3499</v>
      </c>
      <c r="F533" s="26" t="s">
        <v>3494</v>
      </c>
      <c r="G533" s="26">
        <v>10</v>
      </c>
      <c r="H533" s="26">
        <v>9781908272188</v>
      </c>
      <c r="I533" s="26" t="s">
        <v>452</v>
      </c>
      <c r="J533" s="26" t="s">
        <v>3500</v>
      </c>
      <c r="K533" s="26">
        <v>2011</v>
      </c>
      <c r="L533" s="26" t="s">
        <v>3501</v>
      </c>
      <c r="M533" s="26" t="s">
        <v>6</v>
      </c>
      <c r="N533" s="26" t="s">
        <v>217</v>
      </c>
    </row>
    <row r="534" spans="1:14" x14ac:dyDescent="0.35">
      <c r="B534">
        <f t="shared" si="8"/>
        <v>1</v>
      </c>
      <c r="C534" s="25" t="s">
        <v>3502</v>
      </c>
      <c r="D534" s="25" t="s">
        <v>3503</v>
      </c>
      <c r="E534" s="25" t="s">
        <v>6</v>
      </c>
      <c r="F534" s="25" t="s">
        <v>3494</v>
      </c>
      <c r="G534" s="25">
        <v>7</v>
      </c>
      <c r="H534" s="25"/>
      <c r="I534" s="25" t="s">
        <v>3504</v>
      </c>
      <c r="J534" s="25" t="s">
        <v>3505</v>
      </c>
      <c r="K534" s="25">
        <v>2012</v>
      </c>
      <c r="L534" s="25" t="s">
        <v>3506</v>
      </c>
      <c r="M534" s="25" t="s">
        <v>6</v>
      </c>
      <c r="N534" s="25" t="s">
        <v>323</v>
      </c>
    </row>
    <row r="535" spans="1:14" x14ac:dyDescent="0.35">
      <c r="B535">
        <f t="shared" si="8"/>
        <v>1</v>
      </c>
      <c r="C535" s="26" t="s">
        <v>3507</v>
      </c>
      <c r="D535" s="26" t="s">
        <v>3508</v>
      </c>
      <c r="E535" s="26" t="s">
        <v>3509</v>
      </c>
      <c r="F535" s="26" t="s">
        <v>3510</v>
      </c>
      <c r="G535" s="26">
        <v>7</v>
      </c>
      <c r="H535" s="26"/>
      <c r="I535" s="26" t="s">
        <v>1398</v>
      </c>
      <c r="J535" s="26" t="s">
        <v>3511</v>
      </c>
      <c r="K535" s="26">
        <v>2017</v>
      </c>
      <c r="L535" s="26" t="s">
        <v>3512</v>
      </c>
      <c r="M535" s="26" t="s">
        <v>6</v>
      </c>
      <c r="N535" s="26" t="s">
        <v>217</v>
      </c>
    </row>
    <row r="536" spans="1:14" x14ac:dyDescent="0.35">
      <c r="B536">
        <f t="shared" si="8"/>
        <v>1</v>
      </c>
      <c r="C536" s="25" t="s">
        <v>3513</v>
      </c>
      <c r="D536" s="25" t="s">
        <v>3514</v>
      </c>
      <c r="E536" s="25" t="s">
        <v>3515</v>
      </c>
      <c r="F536" s="25" t="s">
        <v>3516</v>
      </c>
      <c r="G536" s="25">
        <v>10</v>
      </c>
      <c r="H536" s="25">
        <v>9781479908189</v>
      </c>
      <c r="I536" s="25" t="s">
        <v>1678</v>
      </c>
      <c r="J536" s="25" t="s">
        <v>3517</v>
      </c>
      <c r="K536" s="25">
        <v>2013</v>
      </c>
      <c r="L536" s="25" t="s">
        <v>3518</v>
      </c>
      <c r="M536" s="25" t="s">
        <v>6</v>
      </c>
      <c r="N536" s="25" t="s">
        <v>147</v>
      </c>
    </row>
    <row r="537" spans="1:14" x14ac:dyDescent="0.35">
      <c r="B537">
        <f t="shared" si="8"/>
        <v>1</v>
      </c>
      <c r="C537" s="26" t="s">
        <v>3519</v>
      </c>
      <c r="D537" s="26" t="s">
        <v>3520</v>
      </c>
      <c r="E537" s="26" t="s">
        <v>3521</v>
      </c>
      <c r="F537" s="26" t="s">
        <v>3522</v>
      </c>
      <c r="G537" s="26">
        <v>7</v>
      </c>
      <c r="H537" s="26">
        <v>9783030881054</v>
      </c>
      <c r="I537" s="26" t="s">
        <v>152</v>
      </c>
      <c r="J537" s="26" t="s">
        <v>3523</v>
      </c>
      <c r="K537" s="26">
        <v>2021</v>
      </c>
      <c r="L537" s="26" t="s">
        <v>3524</v>
      </c>
      <c r="M537" s="26" t="s">
        <v>6</v>
      </c>
      <c r="N537" s="26" t="s">
        <v>162</v>
      </c>
    </row>
    <row r="538" spans="1:14" x14ac:dyDescent="0.35">
      <c r="B538">
        <f t="shared" si="8"/>
        <v>1</v>
      </c>
      <c r="C538" s="25" t="s">
        <v>3525</v>
      </c>
      <c r="D538" s="25" t="s">
        <v>3526</v>
      </c>
      <c r="E538" s="25" t="s">
        <v>3527</v>
      </c>
      <c r="F538" s="25" t="s">
        <v>3528</v>
      </c>
      <c r="G538" s="25">
        <v>7</v>
      </c>
      <c r="H538" s="25">
        <v>9783642343469</v>
      </c>
      <c r="I538" s="25" t="s">
        <v>152</v>
      </c>
      <c r="J538" s="25" t="s">
        <v>3529</v>
      </c>
      <c r="K538" s="25">
        <v>2012</v>
      </c>
      <c r="L538" s="25" t="s">
        <v>3530</v>
      </c>
      <c r="M538" s="25" t="s">
        <v>6</v>
      </c>
      <c r="N538" s="25" t="s">
        <v>480</v>
      </c>
    </row>
    <row r="539" spans="1:14" x14ac:dyDescent="0.35">
      <c r="B539">
        <f t="shared" si="8"/>
        <v>1</v>
      </c>
      <c r="C539" s="26" t="s">
        <v>3531</v>
      </c>
      <c r="D539" s="26" t="s">
        <v>3532</v>
      </c>
      <c r="E539" s="26" t="s">
        <v>3533</v>
      </c>
      <c r="F539" s="26" t="s">
        <v>3534</v>
      </c>
      <c r="G539" s="26">
        <v>10</v>
      </c>
      <c r="H539" s="26">
        <v>9781450343718</v>
      </c>
      <c r="I539" s="26" t="s">
        <v>3535</v>
      </c>
      <c r="J539" s="26" t="s">
        <v>6</v>
      </c>
      <c r="K539" s="26">
        <v>2016</v>
      </c>
      <c r="L539" s="26" t="s">
        <v>3536</v>
      </c>
      <c r="M539" s="26" t="s">
        <v>6</v>
      </c>
      <c r="N539" s="26" t="s">
        <v>217</v>
      </c>
    </row>
    <row r="540" spans="1:14" x14ac:dyDescent="0.35">
      <c r="B540">
        <f t="shared" si="8"/>
        <v>1</v>
      </c>
      <c r="C540" s="25" t="s">
        <v>3537</v>
      </c>
      <c r="D540" s="25" t="s">
        <v>3538</v>
      </c>
      <c r="E540" s="25" t="s">
        <v>3539</v>
      </c>
      <c r="F540" s="25" t="s">
        <v>3540</v>
      </c>
      <c r="G540" s="25">
        <v>7</v>
      </c>
      <c r="H540" s="25"/>
      <c r="I540" s="25" t="s">
        <v>3541</v>
      </c>
      <c r="J540" s="25" t="s">
        <v>3542</v>
      </c>
      <c r="K540" s="25">
        <v>2019</v>
      </c>
      <c r="L540" s="25" t="s">
        <v>3543</v>
      </c>
      <c r="M540" s="25" t="s">
        <v>6</v>
      </c>
      <c r="N540" s="25" t="s">
        <v>984</v>
      </c>
    </row>
    <row r="541" spans="1:14" x14ac:dyDescent="0.35">
      <c r="B541">
        <f t="shared" si="8"/>
        <v>1</v>
      </c>
      <c r="C541" s="26" t="s">
        <v>3544</v>
      </c>
      <c r="D541" s="26" t="s">
        <v>3545</v>
      </c>
      <c r="E541" s="26" t="s">
        <v>3546</v>
      </c>
      <c r="F541" s="26" t="s">
        <v>3547</v>
      </c>
      <c r="G541" s="26">
        <v>10</v>
      </c>
      <c r="H541" s="26">
        <v>9789077381946</v>
      </c>
      <c r="I541" s="26" t="s">
        <v>3548</v>
      </c>
      <c r="J541" s="26" t="s">
        <v>3549</v>
      </c>
      <c r="K541" s="26">
        <v>2016</v>
      </c>
      <c r="L541" s="26" t="s">
        <v>3550</v>
      </c>
      <c r="M541" s="26" t="s">
        <v>6</v>
      </c>
      <c r="N541" s="26" t="s">
        <v>162</v>
      </c>
    </row>
    <row r="542" spans="1:14" x14ac:dyDescent="0.35">
      <c r="A542" t="s">
        <v>62</v>
      </c>
      <c r="B542">
        <f t="shared" si="8"/>
        <v>2</v>
      </c>
      <c r="C542" s="25" t="s">
        <v>3551</v>
      </c>
      <c r="D542" s="25" t="s">
        <v>3552</v>
      </c>
      <c r="E542" s="25" t="s">
        <v>3553</v>
      </c>
      <c r="F542" s="25" t="s">
        <v>3554</v>
      </c>
      <c r="G542" s="25">
        <v>10</v>
      </c>
      <c r="H542" s="25">
        <v>9781538648469</v>
      </c>
      <c r="I542" s="25" t="s">
        <v>388</v>
      </c>
      <c r="J542" s="25" t="s">
        <v>3555</v>
      </c>
      <c r="K542" s="25">
        <v>2018</v>
      </c>
      <c r="L542" s="25" t="s">
        <v>3556</v>
      </c>
      <c r="M542" s="25" t="s">
        <v>6</v>
      </c>
      <c r="N542" s="25" t="s">
        <v>217</v>
      </c>
    </row>
    <row r="543" spans="1:14" x14ac:dyDescent="0.35">
      <c r="B543">
        <f t="shared" si="8"/>
        <v>1</v>
      </c>
      <c r="C543" s="26" t="s">
        <v>3557</v>
      </c>
      <c r="D543" s="26" t="s">
        <v>3558</v>
      </c>
      <c r="E543" s="26" t="s">
        <v>3559</v>
      </c>
      <c r="F543" s="26" t="s">
        <v>3560</v>
      </c>
      <c r="G543" s="26">
        <v>7</v>
      </c>
      <c r="H543" s="26">
        <v>9783030669188</v>
      </c>
      <c r="I543" s="26" t="s">
        <v>866</v>
      </c>
      <c r="J543" s="26" t="s">
        <v>3561</v>
      </c>
      <c r="K543" s="26">
        <v>2020</v>
      </c>
      <c r="L543" s="26" t="s">
        <v>3562</v>
      </c>
      <c r="M543" s="26" t="s">
        <v>6</v>
      </c>
      <c r="N543" s="26" t="s">
        <v>217</v>
      </c>
    </row>
    <row r="544" spans="1:14" x14ac:dyDescent="0.35">
      <c r="B544">
        <f t="shared" si="8"/>
        <v>1</v>
      </c>
      <c r="C544" s="25" t="s">
        <v>3563</v>
      </c>
      <c r="D544" s="25" t="s">
        <v>3564</v>
      </c>
      <c r="E544" s="25" t="s">
        <v>3565</v>
      </c>
      <c r="F544" s="25" t="s">
        <v>3566</v>
      </c>
      <c r="G544" s="25">
        <v>10</v>
      </c>
      <c r="H544" s="25">
        <v>9781728184326</v>
      </c>
      <c r="I544" s="25" t="s">
        <v>388</v>
      </c>
      <c r="J544" s="25" t="s">
        <v>188</v>
      </c>
      <c r="K544" s="25">
        <v>2020</v>
      </c>
      <c r="L544" s="25" t="s">
        <v>3567</v>
      </c>
      <c r="M544" s="25" t="s">
        <v>6</v>
      </c>
      <c r="N544" s="25" t="s">
        <v>162</v>
      </c>
    </row>
    <row r="545" spans="1:14" x14ac:dyDescent="0.35">
      <c r="B545">
        <f t="shared" si="8"/>
        <v>1</v>
      </c>
      <c r="C545" s="26" t="s">
        <v>3568</v>
      </c>
      <c r="D545" s="26" t="s">
        <v>3569</v>
      </c>
      <c r="E545" s="26" t="s">
        <v>6</v>
      </c>
      <c r="F545" s="26" t="s">
        <v>3570</v>
      </c>
      <c r="G545" s="26">
        <v>7</v>
      </c>
      <c r="H545" s="26">
        <v>9783642029363</v>
      </c>
      <c r="I545" s="26" t="s">
        <v>3571</v>
      </c>
      <c r="J545" s="26" t="s">
        <v>3572</v>
      </c>
      <c r="K545" s="26">
        <v>2009</v>
      </c>
      <c r="L545" s="26" t="s">
        <v>3573</v>
      </c>
      <c r="M545" s="26" t="s">
        <v>6</v>
      </c>
      <c r="N545" s="26" t="s">
        <v>176</v>
      </c>
    </row>
    <row r="546" spans="1:14" x14ac:dyDescent="0.35">
      <c r="A546" t="s">
        <v>62</v>
      </c>
      <c r="B546">
        <f t="shared" si="8"/>
        <v>2</v>
      </c>
      <c r="C546" s="25" t="s">
        <v>3574</v>
      </c>
      <c r="D546" s="25" t="s">
        <v>3575</v>
      </c>
      <c r="E546" s="25" t="s">
        <v>3576</v>
      </c>
      <c r="F546" s="25" t="s">
        <v>3577</v>
      </c>
      <c r="G546" s="25">
        <v>10</v>
      </c>
      <c r="H546" s="25">
        <v>9781665419710</v>
      </c>
      <c r="I546" s="25" t="s">
        <v>3578</v>
      </c>
      <c r="J546" s="25" t="s">
        <v>6</v>
      </c>
      <c r="K546" s="25">
        <v>2020</v>
      </c>
      <c r="L546" s="25" t="s">
        <v>3579</v>
      </c>
      <c r="M546" s="25" t="s">
        <v>6</v>
      </c>
      <c r="N546" s="25" t="s">
        <v>162</v>
      </c>
    </row>
    <row r="547" spans="1:14" x14ac:dyDescent="0.35">
      <c r="B547">
        <f t="shared" si="8"/>
        <v>1</v>
      </c>
      <c r="C547" s="26" t="s">
        <v>3580</v>
      </c>
      <c r="D547" s="26" t="s">
        <v>3581</v>
      </c>
      <c r="E547" s="26" t="s">
        <v>3582</v>
      </c>
      <c r="F547" s="26" t="s">
        <v>3583</v>
      </c>
      <c r="G547" s="26">
        <v>7</v>
      </c>
      <c r="H547" s="26">
        <v>9783030497569</v>
      </c>
      <c r="I547" s="26" t="s">
        <v>152</v>
      </c>
      <c r="J547" s="26" t="s">
        <v>3584</v>
      </c>
      <c r="K547" s="26">
        <v>2020</v>
      </c>
      <c r="L547" s="26" t="s">
        <v>3585</v>
      </c>
      <c r="M547" s="26" t="s">
        <v>6</v>
      </c>
      <c r="N547" s="26" t="s">
        <v>147</v>
      </c>
    </row>
    <row r="548" spans="1:14" x14ac:dyDescent="0.35">
      <c r="B548">
        <f t="shared" si="8"/>
        <v>1</v>
      </c>
      <c r="C548" s="25" t="s">
        <v>3586</v>
      </c>
      <c r="D548" s="25" t="s">
        <v>3587</v>
      </c>
      <c r="E548" s="25" t="s">
        <v>3588</v>
      </c>
      <c r="F548" s="25" t="s">
        <v>3589</v>
      </c>
      <c r="G548" s="25">
        <v>10</v>
      </c>
      <c r="H548" s="25">
        <v>9781450328807</v>
      </c>
      <c r="I548" s="25" t="s">
        <v>308</v>
      </c>
      <c r="J548" s="25" t="s">
        <v>6</v>
      </c>
      <c r="K548" s="25">
        <v>2014</v>
      </c>
      <c r="L548" s="25" t="s">
        <v>3590</v>
      </c>
      <c r="M548" s="25" t="s">
        <v>6</v>
      </c>
      <c r="N548" s="25" t="s">
        <v>162</v>
      </c>
    </row>
    <row r="549" spans="1:14" x14ac:dyDescent="0.35">
      <c r="B549">
        <f t="shared" si="8"/>
        <v>1</v>
      </c>
      <c r="C549" s="26" t="s">
        <v>3591</v>
      </c>
      <c r="D549" s="26" t="s">
        <v>3592</v>
      </c>
      <c r="E549" s="26" t="s">
        <v>3593</v>
      </c>
      <c r="F549" s="26" t="s">
        <v>3594</v>
      </c>
      <c r="G549" s="26">
        <v>10</v>
      </c>
      <c r="H549" s="26">
        <v>9783038680383</v>
      </c>
      <c r="I549" s="26" t="s">
        <v>3595</v>
      </c>
      <c r="J549" s="26" t="s">
        <v>3596</v>
      </c>
      <c r="K549" s="26">
        <v>2017</v>
      </c>
      <c r="L549" s="26" t="s">
        <v>3597</v>
      </c>
      <c r="M549" s="26" t="s">
        <v>6</v>
      </c>
      <c r="N549" s="26" t="s">
        <v>1120</v>
      </c>
    </row>
    <row r="550" spans="1:14" x14ac:dyDescent="0.35">
      <c r="B550">
        <f t="shared" si="8"/>
        <v>1</v>
      </c>
      <c r="C550" s="25" t="s">
        <v>3598</v>
      </c>
      <c r="D550" s="25" t="s">
        <v>3599</v>
      </c>
      <c r="E550" s="25" t="s">
        <v>3600</v>
      </c>
      <c r="F550" s="25" t="s">
        <v>3601</v>
      </c>
      <c r="G550" s="25">
        <v>10</v>
      </c>
      <c r="H550" s="25"/>
      <c r="I550" s="25" t="s">
        <v>1978</v>
      </c>
      <c r="J550" s="25" t="s">
        <v>3602</v>
      </c>
      <c r="K550" s="25">
        <v>2013</v>
      </c>
      <c r="L550" s="25" t="s">
        <v>3603</v>
      </c>
      <c r="M550" s="25" t="s">
        <v>6</v>
      </c>
      <c r="N550" s="25" t="s">
        <v>147</v>
      </c>
    </row>
    <row r="551" spans="1:14" x14ac:dyDescent="0.35">
      <c r="A551" t="s">
        <v>62</v>
      </c>
      <c r="B551">
        <f t="shared" si="8"/>
        <v>2</v>
      </c>
      <c r="C551" s="26" t="s">
        <v>3604</v>
      </c>
      <c r="D551" s="26" t="s">
        <v>3605</v>
      </c>
      <c r="E551" s="26" t="s">
        <v>3606</v>
      </c>
      <c r="F551" s="26" t="s">
        <v>3607</v>
      </c>
      <c r="G551" s="26">
        <v>10</v>
      </c>
      <c r="H551" s="26">
        <v>9781450339124</v>
      </c>
      <c r="I551" s="26" t="s">
        <v>3608</v>
      </c>
      <c r="J551" s="26" t="s">
        <v>3609</v>
      </c>
      <c r="K551" s="26">
        <v>2015</v>
      </c>
      <c r="L551" s="26" t="s">
        <v>3610</v>
      </c>
      <c r="M551" s="26" t="s">
        <v>6</v>
      </c>
      <c r="N551" s="26" t="s">
        <v>1120</v>
      </c>
    </row>
    <row r="552" spans="1:14" x14ac:dyDescent="0.35">
      <c r="A552" t="s">
        <v>62</v>
      </c>
      <c r="B552">
        <f t="shared" si="8"/>
        <v>2</v>
      </c>
      <c r="C552" s="25" t="s">
        <v>3611</v>
      </c>
      <c r="D552" s="25" t="s">
        <v>3612</v>
      </c>
      <c r="E552" s="25" t="s">
        <v>3613</v>
      </c>
      <c r="F552" s="25" t="s">
        <v>3614</v>
      </c>
      <c r="G552" s="25">
        <v>10</v>
      </c>
      <c r="H552" s="25">
        <v>9781509042753</v>
      </c>
      <c r="I552" s="25" t="s">
        <v>3615</v>
      </c>
      <c r="J552" s="25" t="s">
        <v>6</v>
      </c>
      <c r="K552" s="25">
        <v>2016</v>
      </c>
      <c r="L552" s="25" t="s">
        <v>3616</v>
      </c>
      <c r="M552" s="25" t="s">
        <v>6</v>
      </c>
      <c r="N552" s="25" t="s">
        <v>147</v>
      </c>
    </row>
    <row r="553" spans="1:14" x14ac:dyDescent="0.35">
      <c r="A553" t="s">
        <v>62</v>
      </c>
      <c r="B553">
        <f t="shared" si="8"/>
        <v>2</v>
      </c>
      <c r="C553" s="26" t="s">
        <v>3617</v>
      </c>
      <c r="D553" s="26" t="s">
        <v>3618</v>
      </c>
      <c r="E553" s="26" t="s">
        <v>3619</v>
      </c>
      <c r="F553" s="26" t="s">
        <v>3614</v>
      </c>
      <c r="G553" s="26">
        <v>7</v>
      </c>
      <c r="H553" s="26"/>
      <c r="I553" s="26" t="s">
        <v>3620</v>
      </c>
      <c r="J553" s="26" t="s">
        <v>3621</v>
      </c>
      <c r="K553" s="26">
        <v>2017</v>
      </c>
      <c r="L553" s="26" t="s">
        <v>3622</v>
      </c>
      <c r="M553" s="26" t="s">
        <v>6</v>
      </c>
      <c r="N553" s="26" t="s">
        <v>473</v>
      </c>
    </row>
    <row r="554" spans="1:14" x14ac:dyDescent="0.35">
      <c r="B554">
        <f t="shared" si="8"/>
        <v>1</v>
      </c>
      <c r="C554" s="25" t="s">
        <v>3623</v>
      </c>
      <c r="D554" s="25" t="s">
        <v>3624</v>
      </c>
      <c r="E554" s="25" t="s">
        <v>3625</v>
      </c>
      <c r="F554" s="25" t="s">
        <v>3626</v>
      </c>
      <c r="G554" s="25">
        <v>7</v>
      </c>
      <c r="H554" s="25">
        <v>9783030226015</v>
      </c>
      <c r="I554" s="25" t="s">
        <v>152</v>
      </c>
      <c r="J554" s="25" t="s">
        <v>3627</v>
      </c>
      <c r="K554" s="25">
        <v>2019</v>
      </c>
      <c r="L554" s="25" t="s">
        <v>3628</v>
      </c>
      <c r="M554" s="25" t="s">
        <v>6</v>
      </c>
      <c r="N554" s="25" t="s">
        <v>162</v>
      </c>
    </row>
    <row r="555" spans="1:14" x14ac:dyDescent="0.35">
      <c r="B555">
        <f t="shared" si="8"/>
        <v>1</v>
      </c>
      <c r="C555" s="26" t="s">
        <v>3629</v>
      </c>
      <c r="D555" s="26" t="s">
        <v>3630</v>
      </c>
      <c r="E555" s="26" t="s">
        <v>3631</v>
      </c>
      <c r="F555" s="26" t="s">
        <v>3632</v>
      </c>
      <c r="G555" s="26">
        <v>7</v>
      </c>
      <c r="H555" s="26"/>
      <c r="I555" s="26" t="s">
        <v>647</v>
      </c>
      <c r="J555" s="26" t="s">
        <v>3633</v>
      </c>
      <c r="K555" s="26">
        <v>2014</v>
      </c>
      <c r="L555" s="26" t="s">
        <v>3634</v>
      </c>
      <c r="M555" s="26" t="s">
        <v>6</v>
      </c>
      <c r="N555" s="26" t="s">
        <v>162</v>
      </c>
    </row>
    <row r="556" spans="1:14" x14ac:dyDescent="0.35">
      <c r="B556">
        <f t="shared" si="8"/>
        <v>1</v>
      </c>
      <c r="C556" s="25" t="s">
        <v>3635</v>
      </c>
      <c r="D556" s="25" t="s">
        <v>3636</v>
      </c>
      <c r="E556" s="25" t="s">
        <v>3637</v>
      </c>
      <c r="F556" s="25" t="s">
        <v>3638</v>
      </c>
      <c r="G556" s="25">
        <v>10</v>
      </c>
      <c r="H556" s="25">
        <v>9781450340830</v>
      </c>
      <c r="I556" s="25" t="s">
        <v>3639</v>
      </c>
      <c r="J556" s="25" t="s">
        <v>3640</v>
      </c>
      <c r="K556" s="25">
        <v>2016</v>
      </c>
      <c r="L556" s="25" t="s">
        <v>3641</v>
      </c>
      <c r="M556" s="25" t="s">
        <v>6</v>
      </c>
      <c r="N556" s="25" t="s">
        <v>162</v>
      </c>
    </row>
    <row r="557" spans="1:14" x14ac:dyDescent="0.35">
      <c r="B557">
        <f t="shared" si="8"/>
        <v>1</v>
      </c>
      <c r="C557" s="26" t="s">
        <v>3642</v>
      </c>
      <c r="D557" s="26" t="s">
        <v>3643</v>
      </c>
      <c r="E557" s="26" t="s">
        <v>3644</v>
      </c>
      <c r="F557" s="26" t="s">
        <v>3645</v>
      </c>
      <c r="G557" s="26">
        <v>10</v>
      </c>
      <c r="H557" s="26">
        <v>9781450347976</v>
      </c>
      <c r="I557" s="26" t="s">
        <v>308</v>
      </c>
      <c r="J557" s="26" t="s">
        <v>3646</v>
      </c>
      <c r="K557" s="26">
        <v>2017</v>
      </c>
      <c r="L557" s="26" t="s">
        <v>3647</v>
      </c>
      <c r="M557" s="26" t="s">
        <v>6</v>
      </c>
      <c r="N557" s="26" t="s">
        <v>217</v>
      </c>
    </row>
    <row r="558" spans="1:14" x14ac:dyDescent="0.35">
      <c r="A558" t="s">
        <v>62</v>
      </c>
      <c r="B558">
        <f t="shared" si="8"/>
        <v>2</v>
      </c>
      <c r="C558" s="25" t="s">
        <v>3648</v>
      </c>
      <c r="D558" s="25" t="s">
        <v>3649</v>
      </c>
      <c r="E558" s="25" t="s">
        <v>3650</v>
      </c>
      <c r="F558" s="25" t="s">
        <v>3651</v>
      </c>
      <c r="G558" s="25">
        <v>7</v>
      </c>
      <c r="H558" s="25">
        <v>9783642238567</v>
      </c>
      <c r="I558" s="25" t="s">
        <v>152</v>
      </c>
      <c r="J558" s="25" t="s">
        <v>3652</v>
      </c>
      <c r="K558" s="25">
        <v>2011</v>
      </c>
      <c r="L558" s="25" t="s">
        <v>3653</v>
      </c>
      <c r="M558" s="25" t="s">
        <v>6</v>
      </c>
      <c r="N558" s="25" t="s">
        <v>147</v>
      </c>
    </row>
    <row r="559" spans="1:14" x14ac:dyDescent="0.35">
      <c r="A559" t="s">
        <v>62</v>
      </c>
      <c r="B559">
        <f t="shared" si="8"/>
        <v>2</v>
      </c>
      <c r="C559" s="26" t="s">
        <v>3654</v>
      </c>
      <c r="D559" s="26" t="s">
        <v>3655</v>
      </c>
      <c r="E559" s="26" t="s">
        <v>3656</v>
      </c>
      <c r="F559" s="26" t="s">
        <v>3657</v>
      </c>
      <c r="G559" s="26">
        <v>10</v>
      </c>
      <c r="H559" s="26">
        <v>9781450346184</v>
      </c>
      <c r="I559" s="26" t="s">
        <v>3658</v>
      </c>
      <c r="J559" s="26" t="s">
        <v>3659</v>
      </c>
      <c r="K559" s="26">
        <v>2016</v>
      </c>
      <c r="L559" s="26" t="s">
        <v>3660</v>
      </c>
      <c r="M559" s="26" t="s">
        <v>6</v>
      </c>
      <c r="N559" s="26" t="s">
        <v>217</v>
      </c>
    </row>
    <row r="560" spans="1:14" x14ac:dyDescent="0.35">
      <c r="B560">
        <f t="shared" si="8"/>
        <v>1</v>
      </c>
      <c r="C560" s="25" t="s">
        <v>3661</v>
      </c>
      <c r="D560" s="25" t="s">
        <v>3662</v>
      </c>
      <c r="E560" s="25" t="s">
        <v>3663</v>
      </c>
      <c r="F560" s="25" t="s">
        <v>3664</v>
      </c>
      <c r="G560" s="25">
        <v>10</v>
      </c>
      <c r="H560" s="25">
        <v>9781450343152</v>
      </c>
      <c r="I560" s="25" t="s">
        <v>3665</v>
      </c>
      <c r="J560" s="25" t="s">
        <v>3666</v>
      </c>
      <c r="K560" s="25">
        <v>2016</v>
      </c>
      <c r="L560" s="25" t="s">
        <v>3667</v>
      </c>
      <c r="M560" s="25" t="s">
        <v>6</v>
      </c>
      <c r="N560" s="25" t="s">
        <v>162</v>
      </c>
    </row>
    <row r="561" spans="1:14" x14ac:dyDescent="0.35">
      <c r="B561">
        <f t="shared" si="8"/>
        <v>1</v>
      </c>
      <c r="C561" s="26" t="s">
        <v>3668</v>
      </c>
      <c r="D561" s="26" t="s">
        <v>3669</v>
      </c>
      <c r="E561" s="26" t="s">
        <v>6</v>
      </c>
      <c r="F561" s="26" t="s">
        <v>3670</v>
      </c>
      <c r="G561" s="26">
        <v>7</v>
      </c>
      <c r="H561" s="26"/>
      <c r="I561" s="26" t="s">
        <v>3671</v>
      </c>
      <c r="J561" s="26" t="s">
        <v>3672</v>
      </c>
      <c r="K561" s="26">
        <v>2020</v>
      </c>
      <c r="L561" s="26" t="s">
        <v>3673</v>
      </c>
      <c r="M561" s="26" t="s">
        <v>6</v>
      </c>
      <c r="N561" s="26" t="s">
        <v>162</v>
      </c>
    </row>
    <row r="562" spans="1:14" x14ac:dyDescent="0.35">
      <c r="B562">
        <f t="shared" si="8"/>
        <v>1</v>
      </c>
      <c r="C562" s="25" t="s">
        <v>3674</v>
      </c>
      <c r="D562" s="25" t="s">
        <v>3675</v>
      </c>
      <c r="E562" s="25" t="s">
        <v>3676</v>
      </c>
      <c r="F562" s="25" t="s">
        <v>3677</v>
      </c>
      <c r="G562" s="25">
        <v>10</v>
      </c>
      <c r="H562" s="25">
        <v>9781450346566</v>
      </c>
      <c r="I562" s="25" t="s">
        <v>1310</v>
      </c>
      <c r="J562" s="25" t="s">
        <v>3678</v>
      </c>
      <c r="K562" s="25">
        <v>2017</v>
      </c>
      <c r="L562" s="25" t="s">
        <v>3679</v>
      </c>
      <c r="M562" s="25" t="s">
        <v>6</v>
      </c>
      <c r="N562" s="25" t="s">
        <v>875</v>
      </c>
    </row>
    <row r="563" spans="1:14" x14ac:dyDescent="0.35">
      <c r="B563">
        <f t="shared" si="8"/>
        <v>1</v>
      </c>
      <c r="C563" s="26" t="s">
        <v>3680</v>
      </c>
      <c r="D563" s="26" t="s">
        <v>3681</v>
      </c>
      <c r="E563" s="26" t="s">
        <v>3682</v>
      </c>
      <c r="F563" s="26" t="s">
        <v>3683</v>
      </c>
      <c r="G563" s="26">
        <v>10</v>
      </c>
      <c r="H563" s="26">
        <v>9781450308045</v>
      </c>
      <c r="I563" s="26" t="s">
        <v>2878</v>
      </c>
      <c r="J563" s="26" t="s">
        <v>3684</v>
      </c>
      <c r="K563" s="26">
        <v>2011</v>
      </c>
      <c r="L563" s="26" t="s">
        <v>3685</v>
      </c>
      <c r="M563" s="26" t="s">
        <v>6</v>
      </c>
      <c r="N563" s="26" t="s">
        <v>875</v>
      </c>
    </row>
    <row r="564" spans="1:14" x14ac:dyDescent="0.35">
      <c r="B564">
        <f t="shared" si="8"/>
        <v>1</v>
      </c>
      <c r="C564" s="25" t="s">
        <v>3686</v>
      </c>
      <c r="D564" s="25" t="s">
        <v>3687</v>
      </c>
      <c r="E564" s="25" t="s">
        <v>3688</v>
      </c>
      <c r="F564" s="25" t="s">
        <v>3689</v>
      </c>
      <c r="G564" s="25">
        <v>10</v>
      </c>
      <c r="H564" s="25">
        <v>9781450353199</v>
      </c>
      <c r="I564" s="25" t="s">
        <v>308</v>
      </c>
      <c r="J564" s="25" t="s">
        <v>6</v>
      </c>
      <c r="K564" s="25">
        <v>2017</v>
      </c>
      <c r="L564" s="25" t="s">
        <v>3690</v>
      </c>
      <c r="M564" s="25" t="s">
        <v>6</v>
      </c>
      <c r="N564" s="25" t="s">
        <v>217</v>
      </c>
    </row>
    <row r="565" spans="1:14" x14ac:dyDescent="0.35">
      <c r="B565">
        <f t="shared" si="8"/>
        <v>1</v>
      </c>
      <c r="C565" s="26" t="s">
        <v>3691</v>
      </c>
      <c r="D565" s="26" t="s">
        <v>3692</v>
      </c>
      <c r="E565" s="26" t="s">
        <v>3693</v>
      </c>
      <c r="F565" s="26" t="s">
        <v>3694</v>
      </c>
      <c r="G565" s="26">
        <v>10</v>
      </c>
      <c r="H565" s="26">
        <v>9781450347976</v>
      </c>
      <c r="I565" s="26" t="s">
        <v>308</v>
      </c>
      <c r="J565" s="26" t="s">
        <v>3695</v>
      </c>
      <c r="K565" s="26">
        <v>2017</v>
      </c>
      <c r="L565" s="26" t="s">
        <v>3696</v>
      </c>
      <c r="M565" s="26" t="s">
        <v>6</v>
      </c>
      <c r="N565" s="26" t="s">
        <v>703</v>
      </c>
    </row>
    <row r="566" spans="1:14" x14ac:dyDescent="0.35">
      <c r="B566">
        <f t="shared" si="8"/>
        <v>1</v>
      </c>
      <c r="C566" s="25" t="s">
        <v>3697</v>
      </c>
      <c r="D566" s="25" t="s">
        <v>3698</v>
      </c>
      <c r="E566" s="25" t="s">
        <v>3699</v>
      </c>
      <c r="F566" s="25" t="s">
        <v>3700</v>
      </c>
      <c r="G566" s="25">
        <v>10</v>
      </c>
      <c r="H566" s="25">
        <v>9781450359542</v>
      </c>
      <c r="I566" s="25" t="s">
        <v>3701</v>
      </c>
      <c r="J566" s="25" t="s">
        <v>3702</v>
      </c>
      <c r="K566" s="25">
        <v>2018</v>
      </c>
      <c r="L566" s="25" t="s">
        <v>3703</v>
      </c>
      <c r="M566" s="25" t="s">
        <v>6</v>
      </c>
      <c r="N566" s="25" t="s">
        <v>480</v>
      </c>
    </row>
    <row r="567" spans="1:14" x14ac:dyDescent="0.35">
      <c r="A567" t="s">
        <v>62</v>
      </c>
      <c r="B567">
        <f t="shared" si="8"/>
        <v>2</v>
      </c>
      <c r="C567" s="26" t="s">
        <v>3704</v>
      </c>
      <c r="D567" s="26" t="s">
        <v>3705</v>
      </c>
      <c r="E567" s="26" t="s">
        <v>3706</v>
      </c>
      <c r="F567" s="26" t="s">
        <v>3707</v>
      </c>
      <c r="G567" s="26">
        <v>10</v>
      </c>
      <c r="H567" s="26">
        <v>9781538663042</v>
      </c>
      <c r="I567" s="26" t="s">
        <v>3708</v>
      </c>
      <c r="J567" s="26" t="s">
        <v>3709</v>
      </c>
      <c r="K567" s="26">
        <v>2018</v>
      </c>
      <c r="L567" s="26" t="s">
        <v>3710</v>
      </c>
      <c r="M567" s="26" t="s">
        <v>6</v>
      </c>
      <c r="N567" s="26" t="s">
        <v>217</v>
      </c>
    </row>
    <row r="568" spans="1:14" x14ac:dyDescent="0.35">
      <c r="B568">
        <f t="shared" si="8"/>
        <v>1</v>
      </c>
      <c r="C568" s="25" t="s">
        <v>3711</v>
      </c>
      <c r="D568" s="25" t="s">
        <v>3712</v>
      </c>
      <c r="E568" s="25" t="s">
        <v>3713</v>
      </c>
      <c r="F568" s="25" t="s">
        <v>3689</v>
      </c>
      <c r="G568" s="25">
        <v>10</v>
      </c>
      <c r="H568" s="25">
        <v>9781450372176</v>
      </c>
      <c r="I568" s="25" t="s">
        <v>194</v>
      </c>
      <c r="J568" s="25" t="s">
        <v>6</v>
      </c>
      <c r="K568" s="25">
        <v>2019</v>
      </c>
      <c r="L568" s="25" t="s">
        <v>3714</v>
      </c>
      <c r="M568" s="25" t="s">
        <v>6</v>
      </c>
      <c r="N568" s="25" t="s">
        <v>217</v>
      </c>
    </row>
    <row r="569" spans="1:14" x14ac:dyDescent="0.35">
      <c r="A569" t="s">
        <v>62</v>
      </c>
      <c r="B569">
        <f t="shared" si="8"/>
        <v>2</v>
      </c>
      <c r="C569" s="26" t="s">
        <v>3715</v>
      </c>
      <c r="D569" s="26" t="s">
        <v>3716</v>
      </c>
      <c r="E569" s="26" t="s">
        <v>3717</v>
      </c>
      <c r="F569" s="26" t="s">
        <v>3718</v>
      </c>
      <c r="G569" s="26">
        <v>10</v>
      </c>
      <c r="H569" s="26">
        <v>9781467362030</v>
      </c>
      <c r="I569" s="26" t="s">
        <v>3719</v>
      </c>
      <c r="J569" s="26" t="s">
        <v>1380</v>
      </c>
      <c r="K569" s="26">
        <v>2013</v>
      </c>
      <c r="L569" s="26" t="s">
        <v>3720</v>
      </c>
      <c r="M569" s="26" t="s">
        <v>6</v>
      </c>
      <c r="N569" s="26" t="s">
        <v>176</v>
      </c>
    </row>
    <row r="570" spans="1:14" x14ac:dyDescent="0.35">
      <c r="B570">
        <f t="shared" si="8"/>
        <v>1</v>
      </c>
      <c r="C570" s="25" t="s">
        <v>3721</v>
      </c>
      <c r="D570" s="25" t="s">
        <v>3722</v>
      </c>
      <c r="E570" s="25" t="s">
        <v>3723</v>
      </c>
      <c r="F570" s="25" t="s">
        <v>3724</v>
      </c>
      <c r="G570" s="25">
        <v>10</v>
      </c>
      <c r="H570" s="25">
        <v>9781467311199</v>
      </c>
      <c r="I570" s="25" t="s">
        <v>2305</v>
      </c>
      <c r="J570" s="25" t="s">
        <v>3023</v>
      </c>
      <c r="K570" s="25">
        <v>2012</v>
      </c>
      <c r="L570" s="25" t="s">
        <v>3725</v>
      </c>
      <c r="M570" s="25" t="s">
        <v>6</v>
      </c>
      <c r="N570" s="25" t="s">
        <v>1120</v>
      </c>
    </row>
    <row r="571" spans="1:14" x14ac:dyDescent="0.35">
      <c r="B571">
        <f t="shared" si="8"/>
        <v>1</v>
      </c>
      <c r="C571" s="26" t="s">
        <v>3726</v>
      </c>
      <c r="D571" s="26" t="s">
        <v>3727</v>
      </c>
      <c r="E571" s="26" t="s">
        <v>3728</v>
      </c>
      <c r="F571" s="26" t="s">
        <v>3729</v>
      </c>
      <c r="G571" s="26">
        <v>7</v>
      </c>
      <c r="H571" s="26"/>
      <c r="I571" s="26" t="s">
        <v>3730</v>
      </c>
      <c r="J571" s="26" t="s">
        <v>3731</v>
      </c>
      <c r="K571" s="26">
        <v>2020</v>
      </c>
      <c r="L571" s="26" t="s">
        <v>3732</v>
      </c>
      <c r="M571" s="26" t="s">
        <v>6</v>
      </c>
      <c r="N571" s="26" t="s">
        <v>162</v>
      </c>
    </row>
    <row r="572" spans="1:14" x14ac:dyDescent="0.35">
      <c r="A572" t="s">
        <v>62</v>
      </c>
      <c r="B572">
        <f t="shared" si="8"/>
        <v>2</v>
      </c>
      <c r="C572" s="25" t="s">
        <v>3733</v>
      </c>
      <c r="D572" s="25" t="s">
        <v>3734</v>
      </c>
      <c r="E572" s="25" t="s">
        <v>3735</v>
      </c>
      <c r="F572" s="25" t="s">
        <v>3736</v>
      </c>
      <c r="G572" s="25">
        <v>7</v>
      </c>
      <c r="H572" s="25"/>
      <c r="I572" s="25" t="s">
        <v>3737</v>
      </c>
      <c r="J572" s="25" t="s">
        <v>3738</v>
      </c>
      <c r="K572" s="25">
        <v>2019</v>
      </c>
      <c r="L572" s="25" t="s">
        <v>3739</v>
      </c>
      <c r="M572" s="25" t="s">
        <v>6</v>
      </c>
      <c r="N572" s="25" t="s">
        <v>217</v>
      </c>
    </row>
    <row r="573" spans="1:14" x14ac:dyDescent="0.35">
      <c r="B573">
        <f t="shared" si="8"/>
        <v>1</v>
      </c>
      <c r="C573" s="26" t="s">
        <v>3740</v>
      </c>
      <c r="D573" s="26" t="s">
        <v>3741</v>
      </c>
      <c r="E573" s="26" t="s">
        <v>3742</v>
      </c>
      <c r="F573" s="26" t="s">
        <v>3743</v>
      </c>
      <c r="G573" s="26">
        <v>10</v>
      </c>
      <c r="H573" s="26">
        <v>9781912764389</v>
      </c>
      <c r="I573" s="26" t="s">
        <v>452</v>
      </c>
      <c r="J573" s="26" t="s">
        <v>3744</v>
      </c>
      <c r="K573" s="26">
        <v>2019</v>
      </c>
      <c r="L573" s="26" t="s">
        <v>3745</v>
      </c>
      <c r="M573" s="26" t="s">
        <v>6</v>
      </c>
      <c r="N573" s="26" t="s">
        <v>162</v>
      </c>
    </row>
    <row r="574" spans="1:14" x14ac:dyDescent="0.35">
      <c r="B574">
        <f t="shared" si="8"/>
        <v>1</v>
      </c>
      <c r="C574" s="25" t="s">
        <v>3746</v>
      </c>
      <c r="D574" s="25" t="s">
        <v>3747</v>
      </c>
      <c r="E574" s="25" t="s">
        <v>3748</v>
      </c>
      <c r="F574" s="25" t="s">
        <v>3749</v>
      </c>
      <c r="G574" s="25">
        <v>7</v>
      </c>
      <c r="H574" s="25"/>
      <c r="I574" s="25" t="s">
        <v>3750</v>
      </c>
      <c r="J574" s="25" t="s">
        <v>3751</v>
      </c>
      <c r="K574" s="25">
        <v>2019</v>
      </c>
      <c r="L574" s="25" t="s">
        <v>3752</v>
      </c>
      <c r="M574" s="25" t="s">
        <v>6</v>
      </c>
      <c r="N574" s="25" t="s">
        <v>675</v>
      </c>
    </row>
    <row r="575" spans="1:14" x14ac:dyDescent="0.35">
      <c r="B575">
        <f t="shared" si="8"/>
        <v>1</v>
      </c>
      <c r="C575" s="26" t="s">
        <v>3753</v>
      </c>
      <c r="D575" s="26" t="s">
        <v>3754</v>
      </c>
      <c r="E575" s="26" t="s">
        <v>3755</v>
      </c>
      <c r="F575" s="26" t="s">
        <v>3756</v>
      </c>
      <c r="G575" s="26">
        <v>10</v>
      </c>
      <c r="H575" s="26"/>
      <c r="I575" s="26" t="s">
        <v>496</v>
      </c>
      <c r="J575" s="26" t="s">
        <v>3757</v>
      </c>
      <c r="K575" s="26">
        <v>2019</v>
      </c>
      <c r="L575" s="26" t="s">
        <v>3758</v>
      </c>
      <c r="M575" s="26" t="s">
        <v>6</v>
      </c>
      <c r="N575" s="26" t="s">
        <v>162</v>
      </c>
    </row>
    <row r="576" spans="1:14" x14ac:dyDescent="0.35">
      <c r="B576">
        <f t="shared" si="8"/>
        <v>1</v>
      </c>
      <c r="C576" s="25" t="s">
        <v>3759</v>
      </c>
      <c r="D576" s="25" t="s">
        <v>3760</v>
      </c>
      <c r="E576" s="25" t="s">
        <v>3761</v>
      </c>
      <c r="F576" s="25" t="s">
        <v>3762</v>
      </c>
      <c r="G576" s="25">
        <v>10</v>
      </c>
      <c r="H576" s="25">
        <v>9781467374521</v>
      </c>
      <c r="I576" s="25" t="s">
        <v>3763</v>
      </c>
      <c r="J576" s="25" t="s">
        <v>6</v>
      </c>
      <c r="K576" s="25">
        <v>2016</v>
      </c>
      <c r="L576" s="25" t="s">
        <v>3764</v>
      </c>
      <c r="M576" s="25" t="s">
        <v>6</v>
      </c>
      <c r="N576" s="25" t="s">
        <v>162</v>
      </c>
    </row>
    <row r="577" spans="1:14" x14ac:dyDescent="0.35">
      <c r="B577">
        <f t="shared" si="8"/>
        <v>1</v>
      </c>
      <c r="C577" s="26" t="s">
        <v>3765</v>
      </c>
      <c r="D577" s="26" t="s">
        <v>3766</v>
      </c>
      <c r="E577" s="26" t="s">
        <v>3767</v>
      </c>
      <c r="F577" s="26" t="s">
        <v>3768</v>
      </c>
      <c r="G577" s="26">
        <v>10</v>
      </c>
      <c r="H577" s="26">
        <v>9789898533401</v>
      </c>
      <c r="I577" s="26" t="s">
        <v>3769</v>
      </c>
      <c r="J577" s="26" t="s">
        <v>3770</v>
      </c>
      <c r="K577" s="26">
        <v>2015</v>
      </c>
      <c r="L577" s="26" t="s">
        <v>3771</v>
      </c>
      <c r="M577" s="26" t="s">
        <v>6</v>
      </c>
      <c r="N577" s="26" t="s">
        <v>162</v>
      </c>
    </row>
    <row r="578" spans="1:14" x14ac:dyDescent="0.35">
      <c r="B578">
        <f t="shared" ref="B578:B641" si="9">COUNTIF(C:C,C578)</f>
        <v>1</v>
      </c>
      <c r="C578" s="25" t="s">
        <v>3772</v>
      </c>
      <c r="D578" s="25" t="s">
        <v>3773</v>
      </c>
      <c r="E578" s="25" t="s">
        <v>3774</v>
      </c>
      <c r="F578" s="25" t="s">
        <v>3775</v>
      </c>
      <c r="G578" s="25">
        <v>10</v>
      </c>
      <c r="H578" s="25">
        <v>9780769537351</v>
      </c>
      <c r="I578" s="25" t="s">
        <v>3776</v>
      </c>
      <c r="J578" s="25" t="s">
        <v>3777</v>
      </c>
      <c r="K578" s="25">
        <v>2009</v>
      </c>
      <c r="L578" s="25" t="s">
        <v>3778</v>
      </c>
      <c r="M578" s="25" t="s">
        <v>6</v>
      </c>
      <c r="N578" s="25" t="s">
        <v>147</v>
      </c>
    </row>
    <row r="579" spans="1:14" x14ac:dyDescent="0.35">
      <c r="B579">
        <f t="shared" si="9"/>
        <v>1</v>
      </c>
      <c r="C579" s="26" t="s">
        <v>3779</v>
      </c>
      <c r="D579" s="26" t="s">
        <v>3780</v>
      </c>
      <c r="E579" s="26" t="s">
        <v>3781</v>
      </c>
      <c r="F579" s="26" t="s">
        <v>3782</v>
      </c>
      <c r="G579" s="26">
        <v>10</v>
      </c>
      <c r="H579" s="26">
        <v>9781467320054</v>
      </c>
      <c r="I579" s="26" t="s">
        <v>3783</v>
      </c>
      <c r="J579" s="26" t="s">
        <v>3784</v>
      </c>
      <c r="K579" s="26">
        <v>2012</v>
      </c>
      <c r="L579" s="26" t="s">
        <v>3785</v>
      </c>
      <c r="M579" s="26" t="s">
        <v>6</v>
      </c>
      <c r="N579" s="26" t="s">
        <v>1120</v>
      </c>
    </row>
    <row r="580" spans="1:14" x14ac:dyDescent="0.35">
      <c r="B580">
        <f t="shared" si="9"/>
        <v>1</v>
      </c>
      <c r="C580" s="25" t="s">
        <v>3786</v>
      </c>
      <c r="D580" s="25" t="s">
        <v>3787</v>
      </c>
      <c r="E580" s="25" t="s">
        <v>3788</v>
      </c>
      <c r="F580" s="25" t="s">
        <v>3789</v>
      </c>
      <c r="G580" s="25">
        <v>10</v>
      </c>
      <c r="H580" s="25">
        <v>9781911218098</v>
      </c>
      <c r="I580" s="25" t="s">
        <v>452</v>
      </c>
      <c r="J580" s="25" t="s">
        <v>2819</v>
      </c>
      <c r="K580" s="25">
        <v>2016</v>
      </c>
      <c r="L580" s="25" t="s">
        <v>3790</v>
      </c>
      <c r="M580" s="25" t="s">
        <v>6</v>
      </c>
      <c r="N580" s="25" t="s">
        <v>473</v>
      </c>
    </row>
    <row r="581" spans="1:14" x14ac:dyDescent="0.35">
      <c r="B581">
        <f t="shared" si="9"/>
        <v>1</v>
      </c>
      <c r="C581" s="26" t="s">
        <v>3791</v>
      </c>
      <c r="D581" s="26" t="s">
        <v>3792</v>
      </c>
      <c r="E581" s="26" t="s">
        <v>3793</v>
      </c>
      <c r="F581" s="26" t="s">
        <v>3794</v>
      </c>
      <c r="G581" s="26">
        <v>10</v>
      </c>
      <c r="H581" s="26">
        <v>9781912764716</v>
      </c>
      <c r="I581" s="26" t="s">
        <v>3795</v>
      </c>
      <c r="J581" s="26" t="s">
        <v>3796</v>
      </c>
      <c r="K581" s="26">
        <v>2020</v>
      </c>
      <c r="L581" s="26" t="s">
        <v>3797</v>
      </c>
      <c r="M581" s="26" t="s">
        <v>6</v>
      </c>
      <c r="N581" s="26" t="s">
        <v>162</v>
      </c>
    </row>
    <row r="582" spans="1:14" x14ac:dyDescent="0.35">
      <c r="B582">
        <f t="shared" si="9"/>
        <v>1</v>
      </c>
      <c r="C582" s="25" t="s">
        <v>3798</v>
      </c>
      <c r="D582" s="25" t="s">
        <v>3799</v>
      </c>
      <c r="E582" s="25" t="s">
        <v>3800</v>
      </c>
      <c r="F582" s="25" t="s">
        <v>3801</v>
      </c>
      <c r="G582" s="25">
        <v>10</v>
      </c>
      <c r="H582" s="25">
        <v>9781509054435</v>
      </c>
      <c r="I582" s="25" t="s">
        <v>3802</v>
      </c>
      <c r="J582" s="25" t="s">
        <v>3803</v>
      </c>
      <c r="K582" s="25">
        <v>2018</v>
      </c>
      <c r="L582" s="25" t="s">
        <v>3804</v>
      </c>
      <c r="M582" s="25" t="s">
        <v>6</v>
      </c>
      <c r="N582" s="25" t="s">
        <v>162</v>
      </c>
    </row>
    <row r="583" spans="1:14" x14ac:dyDescent="0.35">
      <c r="B583">
        <f t="shared" si="9"/>
        <v>1</v>
      </c>
      <c r="C583" s="26" t="s">
        <v>3805</v>
      </c>
      <c r="D583" s="26" t="s">
        <v>3806</v>
      </c>
      <c r="E583" s="26" t="s">
        <v>3807</v>
      </c>
      <c r="F583" s="26" t="s">
        <v>3808</v>
      </c>
      <c r="G583" s="26">
        <v>7</v>
      </c>
      <c r="H583" s="26">
        <v>9783642342912</v>
      </c>
      <c r="I583" s="26" t="s">
        <v>152</v>
      </c>
      <c r="J583" s="26" t="s">
        <v>3809</v>
      </c>
      <c r="K583" s="26">
        <v>2012</v>
      </c>
      <c r="L583" s="26" t="s">
        <v>3810</v>
      </c>
      <c r="M583" s="26" t="s">
        <v>6</v>
      </c>
      <c r="N583" s="26" t="s">
        <v>1120</v>
      </c>
    </row>
    <row r="584" spans="1:14" x14ac:dyDescent="0.35">
      <c r="B584">
        <f t="shared" si="9"/>
        <v>1</v>
      </c>
      <c r="C584" s="25" t="s">
        <v>3811</v>
      </c>
      <c r="D584" s="25" t="s">
        <v>3812</v>
      </c>
      <c r="E584" s="25" t="s">
        <v>3813</v>
      </c>
      <c r="F584" s="25" t="s">
        <v>3814</v>
      </c>
      <c r="G584" s="25">
        <v>10</v>
      </c>
      <c r="H584" s="25">
        <v>9781509025046</v>
      </c>
      <c r="I584" s="25" t="s">
        <v>3815</v>
      </c>
      <c r="J584" s="25" t="s">
        <v>3816</v>
      </c>
      <c r="K584" s="25">
        <v>2016</v>
      </c>
      <c r="L584" s="25" t="s">
        <v>3817</v>
      </c>
      <c r="M584" s="25" t="s">
        <v>6</v>
      </c>
      <c r="N584" s="25" t="s">
        <v>337</v>
      </c>
    </row>
    <row r="585" spans="1:14" x14ac:dyDescent="0.35">
      <c r="B585">
        <f t="shared" si="9"/>
        <v>1</v>
      </c>
      <c r="C585" s="26" t="s">
        <v>3818</v>
      </c>
      <c r="D585" s="26" t="s">
        <v>3819</v>
      </c>
      <c r="E585" s="26" t="s">
        <v>3820</v>
      </c>
      <c r="F585" s="26" t="s">
        <v>3821</v>
      </c>
      <c r="G585" s="26">
        <v>7</v>
      </c>
      <c r="H585" s="26"/>
      <c r="I585" s="26" t="s">
        <v>261</v>
      </c>
      <c r="J585" s="26" t="s">
        <v>3822</v>
      </c>
      <c r="K585" s="26">
        <v>2016</v>
      </c>
      <c r="L585" s="26" t="s">
        <v>3823</v>
      </c>
      <c r="M585" s="26" t="s">
        <v>6</v>
      </c>
      <c r="N585" s="26" t="s">
        <v>636</v>
      </c>
    </row>
    <row r="586" spans="1:14" x14ac:dyDescent="0.35">
      <c r="B586">
        <f t="shared" si="9"/>
        <v>1</v>
      </c>
      <c r="C586" s="25" t="s">
        <v>3824</v>
      </c>
      <c r="D586" s="25" t="s">
        <v>3825</v>
      </c>
      <c r="E586" s="25" t="s">
        <v>3826</v>
      </c>
      <c r="F586" s="25" t="s">
        <v>3827</v>
      </c>
      <c r="G586" s="25">
        <v>7</v>
      </c>
      <c r="H586" s="25"/>
      <c r="I586" s="25" t="s">
        <v>1510</v>
      </c>
      <c r="J586" s="25" t="s">
        <v>3828</v>
      </c>
      <c r="K586" s="25">
        <v>2013</v>
      </c>
      <c r="L586" s="25" t="s">
        <v>3829</v>
      </c>
      <c r="M586" s="25" t="s">
        <v>6</v>
      </c>
      <c r="N586" s="25" t="s">
        <v>3830</v>
      </c>
    </row>
    <row r="587" spans="1:14" x14ac:dyDescent="0.35">
      <c r="A587" t="s">
        <v>62</v>
      </c>
      <c r="B587">
        <f t="shared" si="9"/>
        <v>2</v>
      </c>
      <c r="C587" s="26" t="s">
        <v>3831</v>
      </c>
      <c r="D587" s="26" t="s">
        <v>3832</v>
      </c>
      <c r="E587" s="26" t="s">
        <v>3833</v>
      </c>
      <c r="F587" s="26" t="s">
        <v>3834</v>
      </c>
      <c r="G587" s="26">
        <v>7</v>
      </c>
      <c r="H587" s="26"/>
      <c r="I587" s="26" t="s">
        <v>152</v>
      </c>
      <c r="J587" s="26" t="s">
        <v>3835</v>
      </c>
      <c r="K587" s="26">
        <v>2010</v>
      </c>
      <c r="L587" s="26" t="s">
        <v>3836</v>
      </c>
      <c r="M587" s="26" t="s">
        <v>6</v>
      </c>
      <c r="N587" s="26" t="s">
        <v>256</v>
      </c>
    </row>
    <row r="588" spans="1:14" x14ac:dyDescent="0.35">
      <c r="B588">
        <f t="shared" si="9"/>
        <v>1</v>
      </c>
      <c r="C588" s="25" t="s">
        <v>3837</v>
      </c>
      <c r="D588" s="25" t="s">
        <v>3838</v>
      </c>
      <c r="E588" s="25" t="s">
        <v>3839</v>
      </c>
      <c r="F588" s="25" t="s">
        <v>3840</v>
      </c>
      <c r="G588" s="25">
        <v>7</v>
      </c>
      <c r="H588" s="25"/>
      <c r="I588" s="25" t="s">
        <v>3841</v>
      </c>
      <c r="J588" s="25" t="s">
        <v>3842</v>
      </c>
      <c r="K588" s="25">
        <v>2014</v>
      </c>
      <c r="L588" s="25" t="s">
        <v>3843</v>
      </c>
      <c r="M588" s="25" t="s">
        <v>6</v>
      </c>
      <c r="N588" s="25" t="s">
        <v>1120</v>
      </c>
    </row>
    <row r="589" spans="1:14" x14ac:dyDescent="0.35">
      <c r="A589" t="s">
        <v>62</v>
      </c>
      <c r="B589">
        <f t="shared" si="9"/>
        <v>2</v>
      </c>
      <c r="C589" s="26" t="s">
        <v>3844</v>
      </c>
      <c r="D589" s="26" t="s">
        <v>3845</v>
      </c>
      <c r="E589" s="26" t="s">
        <v>3846</v>
      </c>
      <c r="F589" s="26" t="s">
        <v>3847</v>
      </c>
      <c r="G589" s="26">
        <v>7</v>
      </c>
      <c r="H589" s="26"/>
      <c r="I589" s="26" t="s">
        <v>3848</v>
      </c>
      <c r="J589" s="26" t="s">
        <v>3849</v>
      </c>
      <c r="K589" s="26">
        <v>2013</v>
      </c>
      <c r="L589" s="26" t="s">
        <v>3850</v>
      </c>
      <c r="M589" s="26" t="s">
        <v>6</v>
      </c>
      <c r="N589" s="26" t="s">
        <v>162</v>
      </c>
    </row>
    <row r="590" spans="1:14" x14ac:dyDescent="0.35">
      <c r="A590" t="s">
        <v>62</v>
      </c>
      <c r="B590">
        <f t="shared" si="9"/>
        <v>2</v>
      </c>
      <c r="C590" s="25" t="s">
        <v>3851</v>
      </c>
      <c r="D590" s="25" t="s">
        <v>3852</v>
      </c>
      <c r="E590" s="25" t="s">
        <v>3853</v>
      </c>
      <c r="F590" s="25" t="s">
        <v>3854</v>
      </c>
      <c r="G590" s="25">
        <v>10</v>
      </c>
      <c r="H590" s="25">
        <v>9781450362245</v>
      </c>
      <c r="I590" s="25" t="s">
        <v>3855</v>
      </c>
      <c r="J590" s="25" t="s">
        <v>3856</v>
      </c>
      <c r="K590" s="25">
        <v>2019</v>
      </c>
      <c r="L590" s="25" t="s">
        <v>3857</v>
      </c>
      <c r="M590" s="25" t="s">
        <v>6</v>
      </c>
      <c r="N590" s="25" t="s">
        <v>3858</v>
      </c>
    </row>
    <row r="591" spans="1:14" x14ac:dyDescent="0.35">
      <c r="B591">
        <f t="shared" si="9"/>
        <v>1</v>
      </c>
      <c r="C591" s="26" t="s">
        <v>3859</v>
      </c>
      <c r="D591" s="26" t="s">
        <v>3860</v>
      </c>
      <c r="E591" s="26" t="s">
        <v>3861</v>
      </c>
      <c r="F591" s="26" t="s">
        <v>3862</v>
      </c>
      <c r="G591" s="26">
        <v>10</v>
      </c>
      <c r="H591" s="26">
        <v>9781479967957</v>
      </c>
      <c r="I591" s="26" t="s">
        <v>3863</v>
      </c>
      <c r="J591" s="26" t="s">
        <v>3864</v>
      </c>
      <c r="K591" s="26">
        <v>2014</v>
      </c>
      <c r="L591" s="26" t="s">
        <v>3865</v>
      </c>
      <c r="M591" s="26" t="s">
        <v>6</v>
      </c>
      <c r="N591" s="26" t="s">
        <v>256</v>
      </c>
    </row>
    <row r="592" spans="1:14" x14ac:dyDescent="0.35">
      <c r="B592">
        <f t="shared" si="9"/>
        <v>1</v>
      </c>
      <c r="C592" s="25" t="s">
        <v>3866</v>
      </c>
      <c r="D592" s="25" t="s">
        <v>3867</v>
      </c>
      <c r="E592" s="25" t="s">
        <v>3868</v>
      </c>
      <c r="F592" s="25" t="s">
        <v>3869</v>
      </c>
      <c r="G592" s="25">
        <v>7</v>
      </c>
      <c r="H592" s="25"/>
      <c r="I592" s="25" t="s">
        <v>2175</v>
      </c>
      <c r="J592" s="25" t="s">
        <v>3870</v>
      </c>
      <c r="K592" s="25">
        <v>2009</v>
      </c>
      <c r="L592" s="25" t="s">
        <v>3871</v>
      </c>
      <c r="M592" s="25" t="s">
        <v>6</v>
      </c>
      <c r="N592" s="25" t="s">
        <v>155</v>
      </c>
    </row>
    <row r="593" spans="1:14" x14ac:dyDescent="0.35">
      <c r="B593">
        <f t="shared" si="9"/>
        <v>1</v>
      </c>
      <c r="C593" s="26" t="s">
        <v>3872</v>
      </c>
      <c r="D593" s="26" t="s">
        <v>3873</v>
      </c>
      <c r="E593" s="26" t="s">
        <v>3874</v>
      </c>
      <c r="F593" s="26" t="s">
        <v>3875</v>
      </c>
      <c r="G593" s="26">
        <v>10</v>
      </c>
      <c r="H593" s="26">
        <v>9781467329644</v>
      </c>
      <c r="I593" s="26" t="s">
        <v>3876</v>
      </c>
      <c r="J593" s="26" t="s">
        <v>3877</v>
      </c>
      <c r="K593" s="26">
        <v>2012</v>
      </c>
      <c r="L593" s="26" t="s">
        <v>3878</v>
      </c>
      <c r="M593" s="26" t="s">
        <v>6</v>
      </c>
      <c r="N593" s="26" t="s">
        <v>147</v>
      </c>
    </row>
    <row r="594" spans="1:14" x14ac:dyDescent="0.35">
      <c r="B594">
        <f t="shared" si="9"/>
        <v>1</v>
      </c>
      <c r="C594" s="25" t="s">
        <v>3879</v>
      </c>
      <c r="D594" s="25" t="s">
        <v>3880</v>
      </c>
      <c r="E594" s="25" t="s">
        <v>6</v>
      </c>
      <c r="F594" s="25" t="s">
        <v>3881</v>
      </c>
      <c r="G594" s="25">
        <v>10</v>
      </c>
      <c r="H594" s="25">
        <v>9781467397148</v>
      </c>
      <c r="I594" s="25" t="s">
        <v>2147</v>
      </c>
      <c r="J594" s="25" t="s">
        <v>3882</v>
      </c>
      <c r="K594" s="25">
        <v>2016</v>
      </c>
      <c r="L594" s="25" t="s">
        <v>3883</v>
      </c>
      <c r="M594" s="25" t="s">
        <v>6</v>
      </c>
      <c r="N594" s="25" t="s">
        <v>162</v>
      </c>
    </row>
    <row r="595" spans="1:14" x14ac:dyDescent="0.35">
      <c r="B595">
        <f t="shared" si="9"/>
        <v>1</v>
      </c>
      <c r="C595" s="26" t="s">
        <v>3884</v>
      </c>
      <c r="D595" s="26" t="s">
        <v>3885</v>
      </c>
      <c r="E595" s="26" t="s">
        <v>3886</v>
      </c>
      <c r="F595" s="26" t="s">
        <v>3887</v>
      </c>
      <c r="G595" s="26">
        <v>7</v>
      </c>
      <c r="H595" s="26"/>
      <c r="I595" s="26" t="s">
        <v>3426</v>
      </c>
      <c r="J595" s="26" t="s">
        <v>6</v>
      </c>
      <c r="K595" s="26">
        <v>2020</v>
      </c>
      <c r="L595" s="26" t="s">
        <v>3888</v>
      </c>
      <c r="M595" s="26" t="s">
        <v>6</v>
      </c>
      <c r="N595" s="26" t="s">
        <v>162</v>
      </c>
    </row>
    <row r="596" spans="1:14" x14ac:dyDescent="0.35">
      <c r="A596" t="s">
        <v>62</v>
      </c>
      <c r="B596">
        <f t="shared" si="9"/>
        <v>2</v>
      </c>
      <c r="C596" s="25" t="s">
        <v>3889</v>
      </c>
      <c r="D596" s="25" t="s">
        <v>3890</v>
      </c>
      <c r="E596" s="25" t="s">
        <v>3891</v>
      </c>
      <c r="F596" s="25" t="s">
        <v>3892</v>
      </c>
      <c r="G596" s="25">
        <v>10</v>
      </c>
      <c r="H596" s="25">
        <v>9781450375603</v>
      </c>
      <c r="I596" s="25" t="s">
        <v>194</v>
      </c>
      <c r="J596" s="25" t="s">
        <v>3893</v>
      </c>
      <c r="K596" s="25">
        <v>2020</v>
      </c>
      <c r="L596" s="25" t="s">
        <v>3894</v>
      </c>
      <c r="M596" s="25" t="s">
        <v>6</v>
      </c>
      <c r="N596" s="25" t="s">
        <v>217</v>
      </c>
    </row>
    <row r="597" spans="1:14" x14ac:dyDescent="0.35">
      <c r="B597">
        <f t="shared" si="9"/>
        <v>1</v>
      </c>
      <c r="C597" s="26" t="s">
        <v>3895</v>
      </c>
      <c r="D597" s="26" t="s">
        <v>3896</v>
      </c>
      <c r="E597" s="26" t="s">
        <v>3897</v>
      </c>
      <c r="F597" s="26" t="s">
        <v>3898</v>
      </c>
      <c r="G597" s="26">
        <v>7</v>
      </c>
      <c r="H597" s="26">
        <v>9783030497590</v>
      </c>
      <c r="I597" s="26" t="s">
        <v>152</v>
      </c>
      <c r="J597" s="26" t="s">
        <v>3899</v>
      </c>
      <c r="K597" s="26">
        <v>2020</v>
      </c>
      <c r="L597" s="26" t="s">
        <v>3900</v>
      </c>
      <c r="M597" s="26" t="s">
        <v>6</v>
      </c>
      <c r="N597" s="26" t="s">
        <v>162</v>
      </c>
    </row>
    <row r="598" spans="1:14" x14ac:dyDescent="0.35">
      <c r="B598">
        <f t="shared" si="9"/>
        <v>1</v>
      </c>
      <c r="C598" s="25" t="s">
        <v>3901</v>
      </c>
      <c r="D598" s="25" t="s">
        <v>3902</v>
      </c>
      <c r="E598" s="25" t="s">
        <v>3903</v>
      </c>
      <c r="F598" s="25" t="s">
        <v>3904</v>
      </c>
      <c r="G598" s="25">
        <v>10</v>
      </c>
      <c r="H598" s="25">
        <v>9789895465903</v>
      </c>
      <c r="I598" s="25" t="s">
        <v>3905</v>
      </c>
      <c r="J598" s="25" t="s">
        <v>6</v>
      </c>
      <c r="K598" s="25">
        <v>2020</v>
      </c>
      <c r="L598" s="25" t="s">
        <v>3906</v>
      </c>
      <c r="M598" s="25" t="s">
        <v>6</v>
      </c>
      <c r="N598" s="25" t="s">
        <v>147</v>
      </c>
    </row>
    <row r="599" spans="1:14" x14ac:dyDescent="0.35">
      <c r="B599">
        <f t="shared" si="9"/>
        <v>1</v>
      </c>
      <c r="C599" s="26" t="s">
        <v>3907</v>
      </c>
      <c r="D599" s="26" t="s">
        <v>3908</v>
      </c>
      <c r="E599" s="26" t="s">
        <v>3909</v>
      </c>
      <c r="F599" s="26" t="s">
        <v>3910</v>
      </c>
      <c r="G599" s="26">
        <v>7</v>
      </c>
      <c r="H599" s="26">
        <v>9783030293802</v>
      </c>
      <c r="I599" s="26" t="s">
        <v>152</v>
      </c>
      <c r="J599" s="26" t="s">
        <v>3911</v>
      </c>
      <c r="K599" s="26">
        <v>2019</v>
      </c>
      <c r="L599" s="26" t="s">
        <v>3912</v>
      </c>
      <c r="M599" s="26" t="s">
        <v>6</v>
      </c>
      <c r="N599" s="26" t="s">
        <v>1120</v>
      </c>
    </row>
    <row r="600" spans="1:14" x14ac:dyDescent="0.35">
      <c r="B600">
        <f t="shared" si="9"/>
        <v>1</v>
      </c>
      <c r="C600" s="25" t="s">
        <v>3913</v>
      </c>
      <c r="D600" s="25" t="s">
        <v>3914</v>
      </c>
      <c r="E600" s="25" t="s">
        <v>6</v>
      </c>
      <c r="F600" s="25" t="s">
        <v>3915</v>
      </c>
      <c r="G600" s="25">
        <v>7</v>
      </c>
      <c r="H600" s="25"/>
      <c r="I600" s="25" t="s">
        <v>3916</v>
      </c>
      <c r="J600" s="25" t="s">
        <v>3917</v>
      </c>
      <c r="K600" s="25">
        <v>2019</v>
      </c>
      <c r="L600" s="25" t="s">
        <v>3918</v>
      </c>
      <c r="M600" s="25" t="s">
        <v>6</v>
      </c>
      <c r="N600" s="25" t="s">
        <v>217</v>
      </c>
    </row>
    <row r="601" spans="1:14" x14ac:dyDescent="0.35">
      <c r="B601">
        <f t="shared" si="9"/>
        <v>1</v>
      </c>
      <c r="C601" s="26" t="s">
        <v>3919</v>
      </c>
      <c r="D601" s="26" t="s">
        <v>3920</v>
      </c>
      <c r="E601" s="26" t="s">
        <v>3921</v>
      </c>
      <c r="F601" s="26" t="s">
        <v>3922</v>
      </c>
      <c r="G601" s="26">
        <v>7</v>
      </c>
      <c r="H601" s="26"/>
      <c r="I601" s="26" t="s">
        <v>1999</v>
      </c>
      <c r="J601" s="26" t="s">
        <v>6</v>
      </c>
      <c r="K601" s="26">
        <v>2020</v>
      </c>
      <c r="L601" s="26" t="s">
        <v>3923</v>
      </c>
      <c r="M601" s="26" t="s">
        <v>6</v>
      </c>
      <c r="N601" s="26" t="s">
        <v>217</v>
      </c>
    </row>
    <row r="602" spans="1:14" x14ac:dyDescent="0.35">
      <c r="B602">
        <f t="shared" si="9"/>
        <v>1</v>
      </c>
      <c r="C602" s="25" t="s">
        <v>3924</v>
      </c>
      <c r="D602" s="25" t="s">
        <v>3925</v>
      </c>
      <c r="E602" s="25" t="s">
        <v>3926</v>
      </c>
      <c r="F602" s="25" t="s">
        <v>3927</v>
      </c>
      <c r="G602" s="25">
        <v>10</v>
      </c>
      <c r="H602" s="25">
        <v>9781450380621</v>
      </c>
      <c r="I602" s="25" t="s">
        <v>1096</v>
      </c>
      <c r="J602" s="25" t="s">
        <v>3928</v>
      </c>
      <c r="K602" s="25">
        <v>2021</v>
      </c>
      <c r="L602" s="25" t="s">
        <v>3929</v>
      </c>
      <c r="M602" s="25" t="s">
        <v>6</v>
      </c>
      <c r="N602" s="25" t="s">
        <v>162</v>
      </c>
    </row>
    <row r="603" spans="1:14" x14ac:dyDescent="0.35">
      <c r="B603">
        <f t="shared" si="9"/>
        <v>1</v>
      </c>
      <c r="C603" s="26" t="s">
        <v>3930</v>
      </c>
      <c r="D603" s="26" t="s">
        <v>3931</v>
      </c>
      <c r="E603" s="26" t="s">
        <v>3932</v>
      </c>
      <c r="F603" s="26" t="s">
        <v>3933</v>
      </c>
      <c r="G603" s="26">
        <v>10</v>
      </c>
      <c r="H603" s="26">
        <v>9781728147468</v>
      </c>
      <c r="I603" s="26" t="s">
        <v>3934</v>
      </c>
      <c r="J603" s="26" t="s">
        <v>6</v>
      </c>
      <c r="K603" s="26">
        <v>2019</v>
      </c>
      <c r="L603" s="26" t="s">
        <v>3935</v>
      </c>
      <c r="M603" s="26" t="s">
        <v>6</v>
      </c>
      <c r="N603" s="26" t="s">
        <v>162</v>
      </c>
    </row>
    <row r="604" spans="1:14" x14ac:dyDescent="0.35">
      <c r="A604" t="s">
        <v>62</v>
      </c>
      <c r="B604">
        <f t="shared" si="9"/>
        <v>2</v>
      </c>
      <c r="C604" s="25" t="s">
        <v>3936</v>
      </c>
      <c r="D604" s="25" t="s">
        <v>3937</v>
      </c>
      <c r="E604" s="25" t="s">
        <v>3938</v>
      </c>
      <c r="F604" s="25" t="s">
        <v>3939</v>
      </c>
      <c r="G604" s="25">
        <v>7</v>
      </c>
      <c r="H604" s="25"/>
      <c r="I604" s="25" t="s">
        <v>144</v>
      </c>
      <c r="J604" s="25" t="s">
        <v>3940</v>
      </c>
      <c r="K604" s="25">
        <v>2015</v>
      </c>
      <c r="L604" s="25" t="s">
        <v>3941</v>
      </c>
      <c r="M604" s="25" t="s">
        <v>6</v>
      </c>
      <c r="N604" s="25" t="s">
        <v>3942</v>
      </c>
    </row>
    <row r="605" spans="1:14" x14ac:dyDescent="0.35">
      <c r="B605">
        <f t="shared" si="9"/>
        <v>1</v>
      </c>
      <c r="C605" s="26" t="s">
        <v>3943</v>
      </c>
      <c r="D605" s="26" t="s">
        <v>3944</v>
      </c>
      <c r="E605" s="26" t="s">
        <v>3945</v>
      </c>
      <c r="F605" s="26" t="s">
        <v>3946</v>
      </c>
      <c r="G605" s="26">
        <v>10</v>
      </c>
      <c r="H605" s="26">
        <v>9781509047086</v>
      </c>
      <c r="I605" s="26" t="s">
        <v>3947</v>
      </c>
      <c r="J605" s="26" t="s">
        <v>3948</v>
      </c>
      <c r="K605" s="26">
        <v>2017</v>
      </c>
      <c r="L605" s="26" t="s">
        <v>3949</v>
      </c>
      <c r="M605" s="26" t="s">
        <v>6</v>
      </c>
      <c r="N605" s="26" t="s">
        <v>162</v>
      </c>
    </row>
    <row r="606" spans="1:14" x14ac:dyDescent="0.35">
      <c r="B606">
        <f t="shared" si="9"/>
        <v>1</v>
      </c>
      <c r="C606" s="25" t="s">
        <v>3950</v>
      </c>
      <c r="D606" s="25" t="s">
        <v>3951</v>
      </c>
      <c r="E606" s="25" t="s">
        <v>3952</v>
      </c>
      <c r="F606" s="25" t="s">
        <v>3953</v>
      </c>
      <c r="G606" s="25">
        <v>10</v>
      </c>
      <c r="H606" s="25">
        <v>9781479919345</v>
      </c>
      <c r="I606" s="25" t="s">
        <v>3954</v>
      </c>
      <c r="J606" s="25" t="s">
        <v>3955</v>
      </c>
      <c r="K606" s="25">
        <v>2015</v>
      </c>
      <c r="L606" s="25" t="s">
        <v>3956</v>
      </c>
      <c r="M606" s="25" t="s">
        <v>6</v>
      </c>
      <c r="N606" s="25" t="s">
        <v>147</v>
      </c>
    </row>
    <row r="607" spans="1:14" x14ac:dyDescent="0.35">
      <c r="B607">
        <f t="shared" si="9"/>
        <v>1</v>
      </c>
      <c r="C607" s="26" t="s">
        <v>3957</v>
      </c>
      <c r="D607" s="26" t="s">
        <v>3958</v>
      </c>
      <c r="E607" s="26" t="s">
        <v>6</v>
      </c>
      <c r="F607" s="26" t="s">
        <v>3959</v>
      </c>
      <c r="G607" s="26">
        <v>7</v>
      </c>
      <c r="H607" s="26"/>
      <c r="I607" s="26" t="s">
        <v>3960</v>
      </c>
      <c r="J607" s="26" t="s">
        <v>3961</v>
      </c>
      <c r="K607" s="26">
        <v>2019</v>
      </c>
      <c r="L607" s="26" t="s">
        <v>3962</v>
      </c>
      <c r="M607" s="26" t="s">
        <v>6</v>
      </c>
      <c r="N607" s="26" t="s">
        <v>703</v>
      </c>
    </row>
    <row r="608" spans="1:14" x14ac:dyDescent="0.35">
      <c r="B608">
        <f t="shared" si="9"/>
        <v>1</v>
      </c>
      <c r="C608" s="25" t="s">
        <v>3963</v>
      </c>
      <c r="D608" s="25" t="s">
        <v>3964</v>
      </c>
      <c r="E608" s="25" t="s">
        <v>3965</v>
      </c>
      <c r="F608" s="25" t="s">
        <v>3966</v>
      </c>
      <c r="G608" s="25">
        <v>10</v>
      </c>
      <c r="H608" s="25">
        <v>9781450322546</v>
      </c>
      <c r="I608" s="25" t="s">
        <v>308</v>
      </c>
      <c r="J608" s="25" t="s">
        <v>6</v>
      </c>
      <c r="K608" s="25">
        <v>2013</v>
      </c>
      <c r="L608" s="25" t="s">
        <v>3967</v>
      </c>
      <c r="M608" s="25" t="s">
        <v>6</v>
      </c>
      <c r="N608" s="25" t="s">
        <v>695</v>
      </c>
    </row>
    <row r="609" spans="1:14" x14ac:dyDescent="0.35">
      <c r="B609">
        <f t="shared" si="9"/>
        <v>1</v>
      </c>
      <c r="C609" s="26" t="s">
        <v>3968</v>
      </c>
      <c r="D609" s="26" t="s">
        <v>3969</v>
      </c>
      <c r="E609" s="26" t="s">
        <v>3970</v>
      </c>
      <c r="F609" s="26" t="s">
        <v>3971</v>
      </c>
      <c r="G609" s="26">
        <v>10</v>
      </c>
      <c r="H609" s="26">
        <v>9781728194660</v>
      </c>
      <c r="I609" s="26" t="s">
        <v>3972</v>
      </c>
      <c r="J609" s="26" t="s">
        <v>6</v>
      </c>
      <c r="K609" s="26">
        <v>2020</v>
      </c>
      <c r="L609" s="26" t="s">
        <v>3973</v>
      </c>
      <c r="M609" s="26" t="s">
        <v>6</v>
      </c>
      <c r="N609" s="26" t="s">
        <v>162</v>
      </c>
    </row>
    <row r="610" spans="1:14" x14ac:dyDescent="0.35">
      <c r="B610">
        <f t="shared" si="9"/>
        <v>1</v>
      </c>
      <c r="C610" s="25" t="s">
        <v>3974</v>
      </c>
      <c r="D610" s="25" t="s">
        <v>3975</v>
      </c>
      <c r="E610" s="25" t="s">
        <v>3976</v>
      </c>
      <c r="F610" s="25" t="s">
        <v>3977</v>
      </c>
      <c r="G610" s="25">
        <v>10</v>
      </c>
      <c r="H610" s="25">
        <v>9781450347631</v>
      </c>
      <c r="I610" s="25" t="s">
        <v>308</v>
      </c>
      <c r="J610" s="25" t="s">
        <v>6</v>
      </c>
      <c r="K610" s="25">
        <v>2016</v>
      </c>
      <c r="L610" s="25" t="s">
        <v>3978</v>
      </c>
      <c r="M610" s="25" t="s">
        <v>6</v>
      </c>
      <c r="N610" s="25" t="s">
        <v>162</v>
      </c>
    </row>
    <row r="611" spans="1:14" x14ac:dyDescent="0.35">
      <c r="B611">
        <f t="shared" si="9"/>
        <v>1</v>
      </c>
      <c r="C611" s="26" t="s">
        <v>3979</v>
      </c>
      <c r="D611" s="26" t="s">
        <v>3980</v>
      </c>
      <c r="E611" s="26" t="s">
        <v>3981</v>
      </c>
      <c r="F611" s="26" t="s">
        <v>3982</v>
      </c>
      <c r="G611" s="26">
        <v>10</v>
      </c>
      <c r="H611" s="26">
        <v>9781424462599</v>
      </c>
      <c r="I611" s="26" t="s">
        <v>1374</v>
      </c>
      <c r="J611" s="26" t="s">
        <v>3983</v>
      </c>
      <c r="K611" s="26">
        <v>2010</v>
      </c>
      <c r="L611" s="26" t="s">
        <v>3984</v>
      </c>
      <c r="M611" s="26" t="s">
        <v>6</v>
      </c>
      <c r="N611" s="26" t="s">
        <v>283</v>
      </c>
    </row>
    <row r="612" spans="1:14" x14ac:dyDescent="0.35">
      <c r="B612">
        <f t="shared" si="9"/>
        <v>1</v>
      </c>
      <c r="C612" s="25" t="s">
        <v>3985</v>
      </c>
      <c r="D612" s="25" t="s">
        <v>3986</v>
      </c>
      <c r="E612" s="25" t="s">
        <v>3987</v>
      </c>
      <c r="F612" s="25" t="s">
        <v>3988</v>
      </c>
      <c r="G612" s="25">
        <v>7</v>
      </c>
      <c r="H612" s="25"/>
      <c r="I612" s="25" t="s">
        <v>152</v>
      </c>
      <c r="J612" s="25" t="s">
        <v>3989</v>
      </c>
      <c r="K612" s="25">
        <v>2011</v>
      </c>
      <c r="L612" s="25" t="s">
        <v>3990</v>
      </c>
      <c r="M612" s="25" t="s">
        <v>6</v>
      </c>
      <c r="N612" s="25" t="s">
        <v>480</v>
      </c>
    </row>
    <row r="613" spans="1:14" x14ac:dyDescent="0.35">
      <c r="A613" t="s">
        <v>62</v>
      </c>
      <c r="B613">
        <f t="shared" si="9"/>
        <v>2</v>
      </c>
      <c r="C613" s="26" t="s">
        <v>3991</v>
      </c>
      <c r="D613" s="26" t="s">
        <v>3992</v>
      </c>
      <c r="E613" s="26" t="s">
        <v>3993</v>
      </c>
      <c r="F613" s="26" t="s">
        <v>3994</v>
      </c>
      <c r="G613" s="26">
        <v>10</v>
      </c>
      <c r="H613" s="26">
        <v>9781912764716</v>
      </c>
      <c r="I613" s="26" t="s">
        <v>3795</v>
      </c>
      <c r="J613" s="26" t="s">
        <v>3995</v>
      </c>
      <c r="K613" s="26">
        <v>2020</v>
      </c>
      <c r="L613" s="26" t="s">
        <v>3996</v>
      </c>
      <c r="M613" s="26" t="s">
        <v>6</v>
      </c>
      <c r="N613" s="26" t="s">
        <v>162</v>
      </c>
    </row>
    <row r="614" spans="1:14" x14ac:dyDescent="0.35">
      <c r="A614" t="s">
        <v>62</v>
      </c>
      <c r="B614">
        <f t="shared" si="9"/>
        <v>2</v>
      </c>
      <c r="C614" s="25" t="s">
        <v>3991</v>
      </c>
      <c r="D614" s="25" t="s">
        <v>3997</v>
      </c>
      <c r="E614" s="25" t="s">
        <v>3993</v>
      </c>
      <c r="F614" s="25" t="s">
        <v>3994</v>
      </c>
      <c r="G614" s="25">
        <v>10</v>
      </c>
      <c r="H614" s="25">
        <v>9781912764716</v>
      </c>
      <c r="I614" s="25" t="s">
        <v>452</v>
      </c>
      <c r="J614" s="25" t="s">
        <v>3995</v>
      </c>
      <c r="K614" s="25">
        <v>2020</v>
      </c>
      <c r="L614" s="25" t="s">
        <v>3998</v>
      </c>
      <c r="M614" s="25" t="s">
        <v>6</v>
      </c>
      <c r="N614" s="25" t="s">
        <v>162</v>
      </c>
    </row>
    <row r="615" spans="1:14" x14ac:dyDescent="0.35">
      <c r="B615">
        <f t="shared" si="9"/>
        <v>1</v>
      </c>
      <c r="C615" s="26" t="s">
        <v>3999</v>
      </c>
      <c r="D615" s="26" t="s">
        <v>4000</v>
      </c>
      <c r="E615" s="26" t="s">
        <v>4001</v>
      </c>
      <c r="F615" s="26" t="s">
        <v>4002</v>
      </c>
      <c r="G615" s="26">
        <v>10</v>
      </c>
      <c r="H615" s="26">
        <v>9789897584213</v>
      </c>
      <c r="I615" s="26" t="s">
        <v>4003</v>
      </c>
      <c r="J615" s="26" t="s">
        <v>4004</v>
      </c>
      <c r="K615" s="26">
        <v>2020</v>
      </c>
      <c r="L615" s="26" t="s">
        <v>4005</v>
      </c>
      <c r="M615" s="26" t="s">
        <v>6</v>
      </c>
      <c r="N615" s="26" t="s">
        <v>217</v>
      </c>
    </row>
    <row r="616" spans="1:14" x14ac:dyDescent="0.35">
      <c r="A616" t="s">
        <v>62</v>
      </c>
      <c r="B616">
        <f t="shared" si="9"/>
        <v>3</v>
      </c>
      <c r="C616" s="25" t="s">
        <v>4006</v>
      </c>
      <c r="D616" s="25" t="s">
        <v>4007</v>
      </c>
      <c r="E616" s="25" t="s">
        <v>4008</v>
      </c>
      <c r="F616" s="25" t="s">
        <v>4009</v>
      </c>
      <c r="G616" s="25">
        <v>10</v>
      </c>
      <c r="H616" s="25">
        <v>9781728101378</v>
      </c>
      <c r="I616" s="25" t="s">
        <v>4010</v>
      </c>
      <c r="J616" s="25" t="s">
        <v>6</v>
      </c>
      <c r="K616" s="25">
        <v>2019</v>
      </c>
      <c r="L616" s="25" t="s">
        <v>4011</v>
      </c>
      <c r="M616" s="25" t="s">
        <v>6</v>
      </c>
      <c r="N616" s="25" t="s">
        <v>162</v>
      </c>
    </row>
    <row r="617" spans="1:14" x14ac:dyDescent="0.35">
      <c r="B617">
        <f t="shared" si="9"/>
        <v>1</v>
      </c>
      <c r="C617" s="26" t="s">
        <v>4012</v>
      </c>
      <c r="D617" s="26" t="s">
        <v>4013</v>
      </c>
      <c r="E617" s="26" t="s">
        <v>4014</v>
      </c>
      <c r="F617" s="26" t="s">
        <v>4015</v>
      </c>
      <c r="G617" s="26">
        <v>7</v>
      </c>
      <c r="H617" s="26">
        <v>9783030700058</v>
      </c>
      <c r="I617" s="26" t="s">
        <v>866</v>
      </c>
      <c r="J617" s="26" t="s">
        <v>4016</v>
      </c>
      <c r="K617" s="26">
        <v>2021</v>
      </c>
      <c r="L617" s="26" t="s">
        <v>4017</v>
      </c>
      <c r="M617" s="26" t="s">
        <v>6</v>
      </c>
      <c r="N617" s="26" t="s">
        <v>162</v>
      </c>
    </row>
    <row r="618" spans="1:14" x14ac:dyDescent="0.35">
      <c r="B618">
        <f t="shared" si="9"/>
        <v>1</v>
      </c>
      <c r="C618" s="25" t="s">
        <v>4018</v>
      </c>
      <c r="D618" s="25" t="s">
        <v>4019</v>
      </c>
      <c r="E618" s="25" t="s">
        <v>4020</v>
      </c>
      <c r="F618" s="25" t="s">
        <v>4021</v>
      </c>
      <c r="G618" s="25">
        <v>10</v>
      </c>
      <c r="H618" s="25">
        <v>9781450388078</v>
      </c>
      <c r="I618" s="25" t="s">
        <v>194</v>
      </c>
      <c r="J618" s="25" t="s">
        <v>6</v>
      </c>
      <c r="K618" s="25">
        <v>2020</v>
      </c>
      <c r="L618" s="25" t="s">
        <v>4022</v>
      </c>
      <c r="M618" s="25" t="s">
        <v>6</v>
      </c>
      <c r="N618" s="25" t="s">
        <v>162</v>
      </c>
    </row>
    <row r="619" spans="1:14" x14ac:dyDescent="0.35">
      <c r="B619">
        <f t="shared" si="9"/>
        <v>1</v>
      </c>
      <c r="C619" s="26" t="s">
        <v>4023</v>
      </c>
      <c r="D619" s="26" t="s">
        <v>4024</v>
      </c>
      <c r="E619" s="26" t="s">
        <v>4025</v>
      </c>
      <c r="F619" s="26" t="s">
        <v>4026</v>
      </c>
      <c r="G619" s="26">
        <v>7</v>
      </c>
      <c r="H619" s="26"/>
      <c r="I619" s="26" t="s">
        <v>4027</v>
      </c>
      <c r="J619" s="26" t="s">
        <v>4028</v>
      </c>
      <c r="K619" s="26">
        <v>2016</v>
      </c>
      <c r="L619" s="26" t="s">
        <v>4029</v>
      </c>
      <c r="M619" s="26" t="s">
        <v>6</v>
      </c>
      <c r="N619" s="26" t="s">
        <v>984</v>
      </c>
    </row>
    <row r="620" spans="1:14" x14ac:dyDescent="0.35">
      <c r="A620" t="s">
        <v>62</v>
      </c>
      <c r="B620">
        <f t="shared" si="9"/>
        <v>3</v>
      </c>
      <c r="C620" s="25" t="s">
        <v>4030</v>
      </c>
      <c r="D620" s="25" t="s">
        <v>4031</v>
      </c>
      <c r="E620" s="25" t="s">
        <v>4032</v>
      </c>
      <c r="F620" s="25" t="s">
        <v>4033</v>
      </c>
      <c r="G620" s="25">
        <v>7</v>
      </c>
      <c r="H620" s="25"/>
      <c r="I620" s="25" t="s">
        <v>4034</v>
      </c>
      <c r="J620" s="25" t="s">
        <v>6</v>
      </c>
      <c r="K620" s="25">
        <v>2016</v>
      </c>
      <c r="L620" s="25" t="s">
        <v>4035</v>
      </c>
      <c r="M620" s="25" t="s">
        <v>6</v>
      </c>
      <c r="N620" s="25" t="s">
        <v>256</v>
      </c>
    </row>
    <row r="621" spans="1:14" x14ac:dyDescent="0.35">
      <c r="B621">
        <f t="shared" si="9"/>
        <v>1</v>
      </c>
      <c r="C621" s="26" t="s">
        <v>4036</v>
      </c>
      <c r="D621" s="26" t="s">
        <v>4037</v>
      </c>
      <c r="E621" s="26" t="s">
        <v>6</v>
      </c>
      <c r="F621" s="26" t="s">
        <v>4038</v>
      </c>
      <c r="G621" s="26">
        <v>7</v>
      </c>
      <c r="H621" s="26"/>
      <c r="I621" s="26" t="s">
        <v>4039</v>
      </c>
      <c r="J621" s="26" t="s">
        <v>4040</v>
      </c>
      <c r="K621" s="26">
        <v>2019</v>
      </c>
      <c r="L621" s="26" t="s">
        <v>4041</v>
      </c>
      <c r="M621" s="26" t="s">
        <v>6</v>
      </c>
      <c r="N621" s="26" t="s">
        <v>162</v>
      </c>
    </row>
    <row r="622" spans="1:14" x14ac:dyDescent="0.35">
      <c r="A622" t="s">
        <v>62</v>
      </c>
      <c r="B622">
        <f t="shared" si="9"/>
        <v>2</v>
      </c>
      <c r="C622" s="25" t="s">
        <v>4042</v>
      </c>
      <c r="D622" s="25" t="s">
        <v>4043</v>
      </c>
      <c r="E622" s="25" t="s">
        <v>4044</v>
      </c>
      <c r="F622" s="25" t="s">
        <v>4045</v>
      </c>
      <c r="G622" s="25">
        <v>7</v>
      </c>
      <c r="H622" s="25"/>
      <c r="I622" s="25" t="s">
        <v>144</v>
      </c>
      <c r="J622" s="25" t="s">
        <v>4046</v>
      </c>
      <c r="K622" s="25">
        <v>2020</v>
      </c>
      <c r="L622" s="25" t="s">
        <v>4047</v>
      </c>
      <c r="M622" s="25" t="s">
        <v>6</v>
      </c>
      <c r="N622" s="25" t="s">
        <v>283</v>
      </c>
    </row>
    <row r="623" spans="1:14" x14ac:dyDescent="0.35">
      <c r="B623">
        <f t="shared" si="9"/>
        <v>1</v>
      </c>
      <c r="C623" s="26" t="s">
        <v>4048</v>
      </c>
      <c r="D623" s="26" t="s">
        <v>4049</v>
      </c>
      <c r="E623" s="26" t="s">
        <v>4050</v>
      </c>
      <c r="F623" s="26" t="s">
        <v>4051</v>
      </c>
      <c r="G623" s="26">
        <v>10</v>
      </c>
      <c r="H623" s="26">
        <v>9781509043729</v>
      </c>
      <c r="I623" s="26" t="s">
        <v>4052</v>
      </c>
      <c r="J623" s="26" t="s">
        <v>4053</v>
      </c>
      <c r="K623" s="26">
        <v>2017</v>
      </c>
      <c r="L623" s="26" t="s">
        <v>4054</v>
      </c>
      <c r="M623" s="26" t="s">
        <v>6</v>
      </c>
      <c r="N623" s="26" t="s">
        <v>162</v>
      </c>
    </row>
    <row r="624" spans="1:14" x14ac:dyDescent="0.35">
      <c r="A624" t="s">
        <v>62</v>
      </c>
      <c r="B624">
        <f t="shared" si="9"/>
        <v>2</v>
      </c>
      <c r="C624" s="25" t="s">
        <v>4055</v>
      </c>
      <c r="D624" s="25" t="s">
        <v>4056</v>
      </c>
      <c r="E624" s="25" t="s">
        <v>4057</v>
      </c>
      <c r="F624" s="25" t="s">
        <v>4058</v>
      </c>
      <c r="G624" s="25">
        <v>10</v>
      </c>
      <c r="H624" s="25">
        <v>9781665404266</v>
      </c>
      <c r="I624" s="25" t="s">
        <v>4059</v>
      </c>
      <c r="J624" s="25" t="s">
        <v>4060</v>
      </c>
      <c r="K624" s="25">
        <v>2021</v>
      </c>
      <c r="L624" s="25" t="s">
        <v>4061</v>
      </c>
      <c r="M624" s="25" t="s">
        <v>6</v>
      </c>
      <c r="N624" s="25" t="s">
        <v>162</v>
      </c>
    </row>
    <row r="625" spans="1:14" x14ac:dyDescent="0.35">
      <c r="A625" t="s">
        <v>62</v>
      </c>
      <c r="B625">
        <f t="shared" si="9"/>
        <v>2</v>
      </c>
      <c r="C625" s="26" t="s">
        <v>4062</v>
      </c>
      <c r="D625" s="26" t="s">
        <v>4063</v>
      </c>
      <c r="E625" s="26" t="s">
        <v>4064</v>
      </c>
      <c r="F625" s="26" t="s">
        <v>4065</v>
      </c>
      <c r="G625" s="26">
        <v>7</v>
      </c>
      <c r="H625" s="26"/>
      <c r="I625" s="26" t="s">
        <v>1386</v>
      </c>
      <c r="J625" s="26" t="s">
        <v>4066</v>
      </c>
      <c r="K625" s="26">
        <v>2016</v>
      </c>
      <c r="L625" s="26" t="s">
        <v>4067</v>
      </c>
      <c r="M625" s="26" t="s">
        <v>6</v>
      </c>
      <c r="N625" s="26" t="s">
        <v>217</v>
      </c>
    </row>
    <row r="626" spans="1:14" x14ac:dyDescent="0.35">
      <c r="A626" t="s">
        <v>62</v>
      </c>
      <c r="B626">
        <f t="shared" si="9"/>
        <v>2</v>
      </c>
      <c r="C626" s="25" t="s">
        <v>4068</v>
      </c>
      <c r="D626" s="25" t="s">
        <v>4069</v>
      </c>
      <c r="E626" s="25" t="s">
        <v>4070</v>
      </c>
      <c r="F626" s="25" t="s">
        <v>4071</v>
      </c>
      <c r="G626" s="25">
        <v>10</v>
      </c>
      <c r="H626" s="25">
        <v>9781450381765</v>
      </c>
      <c r="I626" s="25" t="s">
        <v>4072</v>
      </c>
      <c r="J626" s="25" t="s">
        <v>4073</v>
      </c>
      <c r="K626" s="25">
        <v>2020</v>
      </c>
      <c r="L626" s="25" t="s">
        <v>4074</v>
      </c>
      <c r="M626" s="25" t="s">
        <v>6</v>
      </c>
      <c r="N626" s="25" t="s">
        <v>217</v>
      </c>
    </row>
    <row r="627" spans="1:14" x14ac:dyDescent="0.35">
      <c r="A627" t="s">
        <v>62</v>
      </c>
      <c r="B627">
        <f t="shared" si="9"/>
        <v>2</v>
      </c>
      <c r="C627" s="26" t="s">
        <v>4075</v>
      </c>
      <c r="D627" s="26" t="s">
        <v>4076</v>
      </c>
      <c r="E627" s="26" t="s">
        <v>4077</v>
      </c>
      <c r="F627" s="26" t="s">
        <v>4078</v>
      </c>
      <c r="G627" s="26">
        <v>10</v>
      </c>
      <c r="H627" s="26">
        <v>9781467362634</v>
      </c>
      <c r="I627" s="26" t="s">
        <v>349</v>
      </c>
      <c r="J627" s="26" t="s">
        <v>4079</v>
      </c>
      <c r="K627" s="26">
        <v>2013</v>
      </c>
      <c r="L627" s="26" t="s">
        <v>4080</v>
      </c>
      <c r="M627" s="26" t="s">
        <v>6</v>
      </c>
      <c r="N627" s="26" t="s">
        <v>256</v>
      </c>
    </row>
    <row r="628" spans="1:14" x14ac:dyDescent="0.35">
      <c r="B628">
        <f t="shared" si="9"/>
        <v>1</v>
      </c>
      <c r="C628" s="25" t="s">
        <v>4081</v>
      </c>
      <c r="D628" s="25" t="s">
        <v>4082</v>
      </c>
      <c r="E628" s="25" t="s">
        <v>4083</v>
      </c>
      <c r="F628" s="25" t="s">
        <v>4084</v>
      </c>
      <c r="G628" s="25">
        <v>10</v>
      </c>
      <c r="H628" s="25">
        <v>9781450327466</v>
      </c>
      <c r="I628" s="25" t="s">
        <v>308</v>
      </c>
      <c r="J628" s="25" t="s">
        <v>6</v>
      </c>
      <c r="K628" s="25">
        <v>2014</v>
      </c>
      <c r="L628" s="25" t="s">
        <v>4085</v>
      </c>
      <c r="M628" s="25" t="s">
        <v>6</v>
      </c>
      <c r="N628" s="25" t="s">
        <v>703</v>
      </c>
    </row>
    <row r="629" spans="1:14" x14ac:dyDescent="0.35">
      <c r="B629">
        <f t="shared" si="9"/>
        <v>1</v>
      </c>
      <c r="C629" s="26" t="s">
        <v>4086</v>
      </c>
      <c r="D629" s="26" t="s">
        <v>4087</v>
      </c>
      <c r="E629" s="26" t="s">
        <v>4088</v>
      </c>
      <c r="F629" s="26" t="s">
        <v>4089</v>
      </c>
      <c r="G629" s="26">
        <v>10</v>
      </c>
      <c r="H629" s="26">
        <v>9781450371766</v>
      </c>
      <c r="I629" s="26" t="s">
        <v>194</v>
      </c>
      <c r="J629" s="26" t="s">
        <v>6</v>
      </c>
      <c r="K629" s="26">
        <v>2019</v>
      </c>
      <c r="L629" s="26" t="s">
        <v>4090</v>
      </c>
      <c r="M629" s="26" t="s">
        <v>6</v>
      </c>
      <c r="N629" s="26" t="s">
        <v>217</v>
      </c>
    </row>
    <row r="630" spans="1:14" x14ac:dyDescent="0.35">
      <c r="B630">
        <f t="shared" si="9"/>
        <v>1</v>
      </c>
      <c r="C630" s="25" t="s">
        <v>4091</v>
      </c>
      <c r="D630" s="25" t="s">
        <v>4092</v>
      </c>
      <c r="E630" s="25" t="s">
        <v>6</v>
      </c>
      <c r="F630" s="25" t="s">
        <v>4093</v>
      </c>
      <c r="G630" s="25">
        <v>7</v>
      </c>
      <c r="H630" s="25"/>
      <c r="I630" s="25" t="s">
        <v>4094</v>
      </c>
      <c r="J630" s="25" t="s">
        <v>4095</v>
      </c>
      <c r="K630" s="25">
        <v>2013</v>
      </c>
      <c r="L630" s="25" t="s">
        <v>4096</v>
      </c>
      <c r="M630" s="25" t="s">
        <v>6</v>
      </c>
      <c r="N630" s="25" t="s">
        <v>4097</v>
      </c>
    </row>
    <row r="631" spans="1:14" x14ac:dyDescent="0.35">
      <c r="B631">
        <f t="shared" si="9"/>
        <v>1</v>
      </c>
      <c r="C631" s="26" t="s">
        <v>4098</v>
      </c>
      <c r="D631" s="26" t="s">
        <v>4099</v>
      </c>
      <c r="E631" s="26" t="s">
        <v>4100</v>
      </c>
      <c r="F631" s="26" t="s">
        <v>4101</v>
      </c>
      <c r="G631" s="26">
        <v>10</v>
      </c>
      <c r="H631" s="26">
        <v>9781538663042</v>
      </c>
      <c r="I631" s="26" t="s">
        <v>3708</v>
      </c>
      <c r="J631" s="26" t="s">
        <v>4102</v>
      </c>
      <c r="K631" s="26">
        <v>2018</v>
      </c>
      <c r="L631" s="26" t="s">
        <v>4103</v>
      </c>
      <c r="M631" s="26" t="s">
        <v>6</v>
      </c>
      <c r="N631" s="26" t="s">
        <v>283</v>
      </c>
    </row>
    <row r="632" spans="1:14" x14ac:dyDescent="0.35">
      <c r="B632">
        <f t="shared" si="9"/>
        <v>1</v>
      </c>
      <c r="C632" s="25" t="s">
        <v>4104</v>
      </c>
      <c r="D632" s="25" t="s">
        <v>4105</v>
      </c>
      <c r="E632" s="25" t="s">
        <v>4106</v>
      </c>
      <c r="F632" s="25" t="s">
        <v>4107</v>
      </c>
      <c r="G632" s="25">
        <v>10</v>
      </c>
      <c r="H632" s="25"/>
      <c r="I632" s="25" t="s">
        <v>496</v>
      </c>
      <c r="J632" s="25" t="s">
        <v>6</v>
      </c>
      <c r="K632" s="25">
        <v>2018</v>
      </c>
      <c r="L632" s="25" t="s">
        <v>4108</v>
      </c>
      <c r="M632" s="25" t="s">
        <v>6</v>
      </c>
      <c r="N632" s="25" t="s">
        <v>162</v>
      </c>
    </row>
    <row r="633" spans="1:14" x14ac:dyDescent="0.35">
      <c r="B633">
        <f t="shared" si="9"/>
        <v>1</v>
      </c>
      <c r="C633" s="26" t="s">
        <v>4109</v>
      </c>
      <c r="D633" s="26" t="s">
        <v>4110</v>
      </c>
      <c r="E633" s="26" t="s">
        <v>4111</v>
      </c>
      <c r="F633" s="26" t="s">
        <v>4112</v>
      </c>
      <c r="G633" s="26">
        <v>7</v>
      </c>
      <c r="H633" s="26"/>
      <c r="I633" s="26" t="s">
        <v>4113</v>
      </c>
      <c r="J633" s="26" t="s">
        <v>4114</v>
      </c>
      <c r="K633" s="26">
        <v>2017</v>
      </c>
      <c r="L633" s="26" t="s">
        <v>4115</v>
      </c>
      <c r="M633" s="26" t="s">
        <v>6</v>
      </c>
      <c r="N633" s="26" t="s">
        <v>703</v>
      </c>
    </row>
    <row r="634" spans="1:14" x14ac:dyDescent="0.35">
      <c r="B634">
        <f t="shared" si="9"/>
        <v>1</v>
      </c>
      <c r="C634" s="25" t="s">
        <v>4116</v>
      </c>
      <c r="D634" s="25" t="s">
        <v>4117</v>
      </c>
      <c r="E634" s="25" t="s">
        <v>4118</v>
      </c>
      <c r="F634" s="25" t="s">
        <v>4119</v>
      </c>
      <c r="G634" s="25">
        <v>10</v>
      </c>
      <c r="H634" s="25">
        <v>9789532330427</v>
      </c>
      <c r="I634" s="25" t="s">
        <v>4120</v>
      </c>
      <c r="J634" s="25" t="s">
        <v>4121</v>
      </c>
      <c r="K634" s="25">
        <v>2009</v>
      </c>
      <c r="L634" s="25" t="s">
        <v>4122</v>
      </c>
      <c r="M634" s="25" t="s">
        <v>6</v>
      </c>
      <c r="N634" s="25" t="s">
        <v>162</v>
      </c>
    </row>
    <row r="635" spans="1:14" x14ac:dyDescent="0.35">
      <c r="B635">
        <f t="shared" si="9"/>
        <v>1</v>
      </c>
      <c r="C635" s="26" t="s">
        <v>4123</v>
      </c>
      <c r="D635" s="26" t="s">
        <v>4124</v>
      </c>
      <c r="E635" s="26" t="s">
        <v>4125</v>
      </c>
      <c r="F635" s="26" t="s">
        <v>4126</v>
      </c>
      <c r="G635" s="26">
        <v>7</v>
      </c>
      <c r="H635" s="26"/>
      <c r="I635" s="26" t="s">
        <v>4127</v>
      </c>
      <c r="J635" s="26" t="s">
        <v>4128</v>
      </c>
      <c r="K635" s="26">
        <v>2015</v>
      </c>
      <c r="L635" s="26" t="s">
        <v>4129</v>
      </c>
      <c r="M635" s="26" t="s">
        <v>6</v>
      </c>
      <c r="N635" s="26" t="s">
        <v>162</v>
      </c>
    </row>
    <row r="636" spans="1:14" x14ac:dyDescent="0.35">
      <c r="B636">
        <f t="shared" si="9"/>
        <v>1</v>
      </c>
      <c r="C636" s="25" t="s">
        <v>4130</v>
      </c>
      <c r="D636" s="25" t="s">
        <v>4131</v>
      </c>
      <c r="E636" s="25" t="s">
        <v>4132</v>
      </c>
      <c r="F636" s="25" t="s">
        <v>4133</v>
      </c>
      <c r="G636" s="25">
        <v>10</v>
      </c>
      <c r="H636" s="25">
        <v>9789898533524</v>
      </c>
      <c r="I636" s="25" t="s">
        <v>4134</v>
      </c>
      <c r="J636" s="25" t="s">
        <v>4135</v>
      </c>
      <c r="K636" s="25">
        <v>2016</v>
      </c>
      <c r="L636" s="25" t="s">
        <v>4136</v>
      </c>
      <c r="M636" s="25" t="s">
        <v>6</v>
      </c>
      <c r="N636" s="25" t="s">
        <v>162</v>
      </c>
    </row>
    <row r="637" spans="1:14" x14ac:dyDescent="0.35">
      <c r="B637">
        <f t="shared" si="9"/>
        <v>1</v>
      </c>
      <c r="C637" s="26" t="s">
        <v>4137</v>
      </c>
      <c r="D637" s="26" t="s">
        <v>4138</v>
      </c>
      <c r="E637" s="26" t="s">
        <v>4139</v>
      </c>
      <c r="F637" s="26" t="s">
        <v>4140</v>
      </c>
      <c r="G637" s="26">
        <v>10</v>
      </c>
      <c r="H637" s="26">
        <v>9781911218562</v>
      </c>
      <c r="I637" s="26" t="s">
        <v>1883</v>
      </c>
      <c r="J637" s="26" t="s">
        <v>4141</v>
      </c>
      <c r="K637" s="26">
        <v>2017</v>
      </c>
      <c r="L637" s="26" t="s">
        <v>4142</v>
      </c>
      <c r="M637" s="26" t="s">
        <v>6</v>
      </c>
      <c r="N637" s="26" t="s">
        <v>162</v>
      </c>
    </row>
    <row r="638" spans="1:14" x14ac:dyDescent="0.35">
      <c r="B638">
        <f t="shared" si="9"/>
        <v>1</v>
      </c>
      <c r="C638" s="25" t="s">
        <v>4143</v>
      </c>
      <c r="D638" s="25" t="s">
        <v>4144</v>
      </c>
      <c r="E638" s="25" t="s">
        <v>4145</v>
      </c>
      <c r="F638" s="25" t="s">
        <v>4146</v>
      </c>
      <c r="G638" s="25">
        <v>10</v>
      </c>
      <c r="H638" s="25">
        <v>9781728184326</v>
      </c>
      <c r="I638" s="25" t="s">
        <v>388</v>
      </c>
      <c r="J638" s="25" t="s">
        <v>4147</v>
      </c>
      <c r="K638" s="25">
        <v>2020</v>
      </c>
      <c r="L638" s="25" t="s">
        <v>4148</v>
      </c>
      <c r="M638" s="25" t="s">
        <v>6</v>
      </c>
      <c r="N638" s="25" t="s">
        <v>162</v>
      </c>
    </row>
    <row r="639" spans="1:14" x14ac:dyDescent="0.35">
      <c r="B639">
        <f t="shared" si="9"/>
        <v>1</v>
      </c>
      <c r="C639" s="26" t="s">
        <v>4149</v>
      </c>
      <c r="D639" s="26" t="s">
        <v>4150</v>
      </c>
      <c r="E639" s="26" t="s">
        <v>4151</v>
      </c>
      <c r="F639" s="26" t="s">
        <v>4152</v>
      </c>
      <c r="G639" s="26">
        <v>10</v>
      </c>
      <c r="H639" s="26"/>
      <c r="I639" s="26" t="s">
        <v>4153</v>
      </c>
      <c r="J639" s="26" t="s">
        <v>2706</v>
      </c>
      <c r="K639" s="26">
        <v>2016</v>
      </c>
      <c r="L639" s="26" t="s">
        <v>4154</v>
      </c>
      <c r="M639" s="26" t="s">
        <v>6</v>
      </c>
      <c r="N639" s="26" t="s">
        <v>162</v>
      </c>
    </row>
    <row r="640" spans="1:14" x14ac:dyDescent="0.35">
      <c r="B640">
        <f t="shared" si="9"/>
        <v>1</v>
      </c>
      <c r="C640" s="25" t="s">
        <v>4155</v>
      </c>
      <c r="D640" s="25" t="s">
        <v>4156</v>
      </c>
      <c r="E640" s="25" t="s">
        <v>4157</v>
      </c>
      <c r="F640" s="25" t="s">
        <v>4158</v>
      </c>
      <c r="G640" s="25">
        <v>7</v>
      </c>
      <c r="H640" s="25"/>
      <c r="I640" s="25" t="s">
        <v>261</v>
      </c>
      <c r="J640" s="25" t="s">
        <v>6</v>
      </c>
      <c r="K640" s="25">
        <v>2020</v>
      </c>
      <c r="L640" s="25" t="s">
        <v>4159</v>
      </c>
      <c r="M640" s="25" t="s">
        <v>6</v>
      </c>
      <c r="N640" s="25" t="s">
        <v>155</v>
      </c>
    </row>
    <row r="641" spans="1:14" x14ac:dyDescent="0.35">
      <c r="B641">
        <f t="shared" si="9"/>
        <v>1</v>
      </c>
      <c r="C641" s="26" t="s">
        <v>4160</v>
      </c>
      <c r="D641" s="26" t="s">
        <v>4161</v>
      </c>
      <c r="E641" s="26" t="s">
        <v>4162</v>
      </c>
      <c r="F641" s="26" t="s">
        <v>4163</v>
      </c>
      <c r="G641" s="26">
        <v>7</v>
      </c>
      <c r="H641" s="26"/>
      <c r="I641" s="26" t="s">
        <v>261</v>
      </c>
      <c r="J641" s="26" t="s">
        <v>6</v>
      </c>
      <c r="K641" s="26">
        <v>2019</v>
      </c>
      <c r="L641" s="26" t="s">
        <v>4164</v>
      </c>
      <c r="M641" s="26" t="s">
        <v>6</v>
      </c>
      <c r="N641" s="26" t="s">
        <v>147</v>
      </c>
    </row>
    <row r="642" spans="1:14" x14ac:dyDescent="0.35">
      <c r="B642">
        <f t="shared" ref="B642:B705" si="10">COUNTIF(C:C,C642)</f>
        <v>1</v>
      </c>
      <c r="C642" s="25" t="s">
        <v>4165</v>
      </c>
      <c r="D642" s="25" t="s">
        <v>4166</v>
      </c>
      <c r="E642" s="25" t="s">
        <v>4167</v>
      </c>
      <c r="F642" s="25" t="s">
        <v>4168</v>
      </c>
      <c r="G642" s="25">
        <v>7</v>
      </c>
      <c r="H642" s="25"/>
      <c r="I642" s="25" t="s">
        <v>1691</v>
      </c>
      <c r="J642" s="25" t="s">
        <v>3340</v>
      </c>
      <c r="K642" s="25">
        <v>2020</v>
      </c>
      <c r="L642" s="25" t="s">
        <v>4169</v>
      </c>
      <c r="M642" s="25" t="s">
        <v>6</v>
      </c>
      <c r="N642" s="25" t="s">
        <v>217</v>
      </c>
    </row>
    <row r="643" spans="1:14" x14ac:dyDescent="0.35">
      <c r="A643" t="s">
        <v>62</v>
      </c>
      <c r="B643">
        <f t="shared" si="10"/>
        <v>2</v>
      </c>
      <c r="C643" s="26" t="s">
        <v>4170</v>
      </c>
      <c r="D643" s="26" t="s">
        <v>4171</v>
      </c>
      <c r="E643" s="26" t="s">
        <v>4172</v>
      </c>
      <c r="F643" s="26" t="s">
        <v>4173</v>
      </c>
      <c r="G643" s="26">
        <v>10</v>
      </c>
      <c r="H643" s="26">
        <v>9781457716751</v>
      </c>
      <c r="I643" s="26" t="s">
        <v>4174</v>
      </c>
      <c r="J643" s="26" t="s">
        <v>4175</v>
      </c>
      <c r="K643" s="26">
        <v>2011</v>
      </c>
      <c r="L643" s="26" t="s">
        <v>4176</v>
      </c>
      <c r="M643" s="26" t="s">
        <v>6</v>
      </c>
      <c r="N643" s="26" t="s">
        <v>4177</v>
      </c>
    </row>
    <row r="644" spans="1:14" x14ac:dyDescent="0.35">
      <c r="B644">
        <f t="shared" si="10"/>
        <v>1</v>
      </c>
      <c r="C644" s="25" t="s">
        <v>4178</v>
      </c>
      <c r="D644" s="25" t="s">
        <v>4179</v>
      </c>
      <c r="E644" s="25" t="s">
        <v>4180</v>
      </c>
      <c r="F644" s="25" t="s">
        <v>4181</v>
      </c>
      <c r="G644" s="25">
        <v>7</v>
      </c>
      <c r="H644" s="25">
        <v>9783319439549</v>
      </c>
      <c r="I644" s="25" t="s">
        <v>152</v>
      </c>
      <c r="J644" s="25" t="s">
        <v>1148</v>
      </c>
      <c r="K644" s="25">
        <v>2016</v>
      </c>
      <c r="L644" s="25" t="s">
        <v>4182</v>
      </c>
      <c r="M644" s="25" t="s">
        <v>6</v>
      </c>
      <c r="N644" s="25" t="s">
        <v>1120</v>
      </c>
    </row>
    <row r="645" spans="1:14" x14ac:dyDescent="0.35">
      <c r="B645">
        <f t="shared" si="10"/>
        <v>1</v>
      </c>
      <c r="C645" s="26" t="s">
        <v>4183</v>
      </c>
      <c r="D645" s="26" t="s">
        <v>4184</v>
      </c>
      <c r="E645" s="26" t="s">
        <v>4185</v>
      </c>
      <c r="F645" s="26" t="s">
        <v>4186</v>
      </c>
      <c r="G645" s="26">
        <v>7</v>
      </c>
      <c r="H645" s="26"/>
      <c r="I645" s="26" t="s">
        <v>3620</v>
      </c>
      <c r="J645" s="26" t="s">
        <v>4187</v>
      </c>
      <c r="K645" s="26">
        <v>2020</v>
      </c>
      <c r="L645" s="26" t="s">
        <v>4188</v>
      </c>
      <c r="M645" s="26" t="s">
        <v>6</v>
      </c>
      <c r="N645" s="26" t="s">
        <v>703</v>
      </c>
    </row>
    <row r="646" spans="1:14" x14ac:dyDescent="0.35">
      <c r="A646" t="s">
        <v>62</v>
      </c>
      <c r="B646">
        <f t="shared" si="10"/>
        <v>2</v>
      </c>
      <c r="C646" s="25" t="s">
        <v>4189</v>
      </c>
      <c r="D646" s="25" t="s">
        <v>4190</v>
      </c>
      <c r="E646" s="25" t="s">
        <v>4191</v>
      </c>
      <c r="F646" s="25" t="s">
        <v>4192</v>
      </c>
      <c r="G646" s="25">
        <v>7</v>
      </c>
      <c r="H646" s="25">
        <v>9783319121567</v>
      </c>
      <c r="I646" s="25" t="s">
        <v>152</v>
      </c>
      <c r="J646" s="25" t="s">
        <v>4193</v>
      </c>
      <c r="K646" s="25">
        <v>2014</v>
      </c>
      <c r="L646" s="25" t="s">
        <v>4194</v>
      </c>
      <c r="M646" s="25" t="s">
        <v>6</v>
      </c>
      <c r="N646" s="25" t="s">
        <v>283</v>
      </c>
    </row>
    <row r="647" spans="1:14" x14ac:dyDescent="0.35">
      <c r="B647">
        <f t="shared" si="10"/>
        <v>1</v>
      </c>
      <c r="C647" s="26" t="s">
        <v>4195</v>
      </c>
      <c r="D647" s="26" t="s">
        <v>4196</v>
      </c>
      <c r="E647" s="26" t="s">
        <v>4197</v>
      </c>
      <c r="F647" s="26" t="s">
        <v>4198</v>
      </c>
      <c r="G647" s="26">
        <v>10</v>
      </c>
      <c r="H647" s="26">
        <v>9781479944286</v>
      </c>
      <c r="I647" s="26" t="s">
        <v>4199</v>
      </c>
      <c r="J647" s="26" t="s">
        <v>4200</v>
      </c>
      <c r="K647" s="26">
        <v>2014</v>
      </c>
      <c r="L647" s="26" t="s">
        <v>4201</v>
      </c>
      <c r="M647" s="26" t="s">
        <v>6</v>
      </c>
      <c r="N647" s="26" t="s">
        <v>4202</v>
      </c>
    </row>
    <row r="648" spans="1:14" x14ac:dyDescent="0.35">
      <c r="A648" t="s">
        <v>62</v>
      </c>
      <c r="B648">
        <f t="shared" si="10"/>
        <v>2</v>
      </c>
      <c r="C648" s="25" t="s">
        <v>4203</v>
      </c>
      <c r="D648" s="25" t="s">
        <v>4204</v>
      </c>
      <c r="E648" s="25" t="s">
        <v>4205</v>
      </c>
      <c r="F648" s="25" t="s">
        <v>4206</v>
      </c>
      <c r="G648" s="25">
        <v>7</v>
      </c>
      <c r="H648" s="25"/>
      <c r="I648" s="25" t="s">
        <v>1999</v>
      </c>
      <c r="J648" s="25" t="s">
        <v>4207</v>
      </c>
      <c r="K648" s="25">
        <v>2019</v>
      </c>
      <c r="L648" s="25" t="s">
        <v>4208</v>
      </c>
      <c r="M648" s="25" t="s">
        <v>6</v>
      </c>
      <c r="N648" s="25" t="s">
        <v>703</v>
      </c>
    </row>
    <row r="649" spans="1:14" x14ac:dyDescent="0.35">
      <c r="B649">
        <f t="shared" si="10"/>
        <v>1</v>
      </c>
      <c r="C649" s="26" t="s">
        <v>4209</v>
      </c>
      <c r="D649" s="26" t="s">
        <v>4210</v>
      </c>
      <c r="E649" s="26" t="s">
        <v>4211</v>
      </c>
      <c r="F649" s="26" t="s">
        <v>4212</v>
      </c>
      <c r="G649" s="26">
        <v>7</v>
      </c>
      <c r="H649" s="26"/>
      <c r="I649" s="26" t="s">
        <v>1032</v>
      </c>
      <c r="J649" s="26" t="s">
        <v>4213</v>
      </c>
      <c r="K649" s="26">
        <v>2015</v>
      </c>
      <c r="L649" s="26" t="s">
        <v>4214</v>
      </c>
      <c r="M649" s="26" t="s">
        <v>6</v>
      </c>
      <c r="N649" s="26" t="s">
        <v>256</v>
      </c>
    </row>
    <row r="650" spans="1:14" x14ac:dyDescent="0.35">
      <c r="B650">
        <f t="shared" si="10"/>
        <v>1</v>
      </c>
      <c r="C650" s="25" t="s">
        <v>4215</v>
      </c>
      <c r="D650" s="25" t="s">
        <v>4216</v>
      </c>
      <c r="E650" s="25" t="s">
        <v>4217</v>
      </c>
      <c r="F650" s="25" t="s">
        <v>4218</v>
      </c>
      <c r="G650" s="25">
        <v>10</v>
      </c>
      <c r="H650" s="25"/>
      <c r="I650" s="25" t="s">
        <v>496</v>
      </c>
      <c r="J650" s="25" t="s">
        <v>6</v>
      </c>
      <c r="K650" s="25">
        <v>2009</v>
      </c>
      <c r="L650" s="25" t="s">
        <v>4219</v>
      </c>
      <c r="M650" s="25" t="s">
        <v>6</v>
      </c>
      <c r="N650" s="25" t="s">
        <v>147</v>
      </c>
    </row>
    <row r="651" spans="1:14" x14ac:dyDescent="0.35">
      <c r="B651">
        <f t="shared" si="10"/>
        <v>1</v>
      </c>
      <c r="C651" s="26" t="s">
        <v>4220</v>
      </c>
      <c r="D651" s="26" t="s">
        <v>4221</v>
      </c>
      <c r="E651" s="26" t="s">
        <v>4222</v>
      </c>
      <c r="F651" s="26" t="s">
        <v>4223</v>
      </c>
      <c r="G651" s="26">
        <v>7</v>
      </c>
      <c r="H651" s="26"/>
      <c r="I651" s="26" t="s">
        <v>152</v>
      </c>
      <c r="J651" s="26" t="s">
        <v>4224</v>
      </c>
      <c r="K651" s="26">
        <v>2009</v>
      </c>
      <c r="L651" s="26" t="s">
        <v>4225</v>
      </c>
      <c r="M651" s="26" t="s">
        <v>6</v>
      </c>
      <c r="N651" s="26" t="s">
        <v>537</v>
      </c>
    </row>
    <row r="652" spans="1:14" x14ac:dyDescent="0.35">
      <c r="B652">
        <f t="shared" si="10"/>
        <v>1</v>
      </c>
      <c r="C652" s="25" t="s">
        <v>4226</v>
      </c>
      <c r="D652" s="25" t="s">
        <v>4227</v>
      </c>
      <c r="E652" s="25" t="s">
        <v>4228</v>
      </c>
      <c r="F652" s="25" t="s">
        <v>4229</v>
      </c>
      <c r="G652" s="25">
        <v>7</v>
      </c>
      <c r="H652" s="25">
        <v>9783642237676</v>
      </c>
      <c r="I652" s="25" t="s">
        <v>152</v>
      </c>
      <c r="J652" s="25" t="s">
        <v>4230</v>
      </c>
      <c r="K652" s="25">
        <v>2011</v>
      </c>
      <c r="L652" s="25" t="s">
        <v>4231</v>
      </c>
      <c r="M652" s="25" t="s">
        <v>6</v>
      </c>
      <c r="N652" s="25" t="s">
        <v>256</v>
      </c>
    </row>
    <row r="653" spans="1:14" x14ac:dyDescent="0.35">
      <c r="B653">
        <f t="shared" si="10"/>
        <v>1</v>
      </c>
      <c r="C653" s="26" t="s">
        <v>4232</v>
      </c>
      <c r="D653" s="26" t="s">
        <v>6</v>
      </c>
      <c r="E653" s="26" t="s">
        <v>6</v>
      </c>
      <c r="F653" s="26" t="s">
        <v>4233</v>
      </c>
      <c r="G653" s="26">
        <v>10</v>
      </c>
      <c r="H653" s="26"/>
      <c r="I653" s="26" t="s">
        <v>496</v>
      </c>
      <c r="J653" s="26" t="s">
        <v>4234</v>
      </c>
      <c r="K653" s="26">
        <v>2014</v>
      </c>
      <c r="L653" s="26" t="s">
        <v>4235</v>
      </c>
      <c r="M653" s="26" t="s">
        <v>6</v>
      </c>
      <c r="N653" s="26" t="s">
        <v>217</v>
      </c>
    </row>
    <row r="654" spans="1:14" x14ac:dyDescent="0.35">
      <c r="B654">
        <f t="shared" si="10"/>
        <v>1</v>
      </c>
      <c r="C654" s="25" t="s">
        <v>4236</v>
      </c>
      <c r="D654" s="25" t="s">
        <v>4237</v>
      </c>
      <c r="E654" s="25" t="s">
        <v>4238</v>
      </c>
      <c r="F654" s="25" t="s">
        <v>4233</v>
      </c>
      <c r="G654" s="25">
        <v>7</v>
      </c>
      <c r="H654" s="25"/>
      <c r="I654" s="25" t="s">
        <v>261</v>
      </c>
      <c r="J654" s="25" t="s">
        <v>4239</v>
      </c>
      <c r="K654" s="25">
        <v>2014</v>
      </c>
      <c r="L654" s="25" t="s">
        <v>4240</v>
      </c>
      <c r="M654" s="25" t="s">
        <v>6</v>
      </c>
      <c r="N654" s="25" t="s">
        <v>1120</v>
      </c>
    </row>
    <row r="655" spans="1:14" x14ac:dyDescent="0.35">
      <c r="B655">
        <f t="shared" si="10"/>
        <v>1</v>
      </c>
      <c r="C655" s="26" t="s">
        <v>4241</v>
      </c>
      <c r="D655" s="26" t="s">
        <v>4242</v>
      </c>
      <c r="E655" s="26" t="s">
        <v>4243</v>
      </c>
      <c r="F655" s="26" t="s">
        <v>4244</v>
      </c>
      <c r="G655" s="26">
        <v>7</v>
      </c>
      <c r="H655" s="26"/>
      <c r="I655" s="26" t="s">
        <v>542</v>
      </c>
      <c r="J655" s="26" t="s">
        <v>4245</v>
      </c>
      <c r="K655" s="26">
        <v>2021</v>
      </c>
      <c r="L655" s="26" t="s">
        <v>4246</v>
      </c>
      <c r="M655" s="26" t="s">
        <v>6</v>
      </c>
      <c r="N655" s="26" t="s">
        <v>162</v>
      </c>
    </row>
    <row r="656" spans="1:14" x14ac:dyDescent="0.35">
      <c r="B656">
        <f t="shared" si="10"/>
        <v>1</v>
      </c>
      <c r="C656" s="25" t="s">
        <v>4247</v>
      </c>
      <c r="D656" s="25" t="s">
        <v>4248</v>
      </c>
      <c r="E656" s="25" t="s">
        <v>4249</v>
      </c>
      <c r="F656" s="25" t="s">
        <v>4250</v>
      </c>
      <c r="G656" s="25">
        <v>10</v>
      </c>
      <c r="H656" s="25">
        <v>9781450376617</v>
      </c>
      <c r="I656" s="25" t="s">
        <v>194</v>
      </c>
      <c r="J656" s="25" t="s">
        <v>6</v>
      </c>
      <c r="K656" s="25">
        <v>2019</v>
      </c>
      <c r="L656" s="25" t="s">
        <v>4251</v>
      </c>
      <c r="M656" s="25" t="s">
        <v>6</v>
      </c>
      <c r="N656" s="25" t="s">
        <v>162</v>
      </c>
    </row>
    <row r="657" spans="1:14" x14ac:dyDescent="0.35">
      <c r="B657">
        <f t="shared" si="10"/>
        <v>1</v>
      </c>
      <c r="C657" s="26" t="s">
        <v>4252</v>
      </c>
      <c r="D657" s="26" t="s">
        <v>4253</v>
      </c>
      <c r="E657" s="26" t="s">
        <v>4254</v>
      </c>
      <c r="F657" s="26" t="s">
        <v>4255</v>
      </c>
      <c r="G657" s="26">
        <v>10</v>
      </c>
      <c r="H657" s="26">
        <v>9781538626665</v>
      </c>
      <c r="I657" s="26" t="s">
        <v>4256</v>
      </c>
      <c r="J657" s="26" t="s">
        <v>4257</v>
      </c>
      <c r="K657" s="26">
        <v>2018</v>
      </c>
      <c r="L657" s="26" t="s">
        <v>4258</v>
      </c>
      <c r="M657" s="26" t="s">
        <v>6</v>
      </c>
      <c r="N657" s="26" t="s">
        <v>256</v>
      </c>
    </row>
    <row r="658" spans="1:14" x14ac:dyDescent="0.35">
      <c r="B658">
        <f t="shared" si="10"/>
        <v>1</v>
      </c>
      <c r="C658" s="25" t="s">
        <v>4259</v>
      </c>
      <c r="D658" s="25" t="s">
        <v>4260</v>
      </c>
      <c r="E658" s="25" t="s">
        <v>4261</v>
      </c>
      <c r="F658" s="25" t="s">
        <v>4262</v>
      </c>
      <c r="G658" s="25">
        <v>10</v>
      </c>
      <c r="H658" s="25"/>
      <c r="I658" s="25" t="s">
        <v>496</v>
      </c>
      <c r="J658" s="25" t="s">
        <v>6</v>
      </c>
      <c r="K658" s="25">
        <v>2018</v>
      </c>
      <c r="L658" s="25" t="s">
        <v>4263</v>
      </c>
      <c r="M658" s="25" t="s">
        <v>6</v>
      </c>
      <c r="N658" s="25" t="s">
        <v>162</v>
      </c>
    </row>
    <row r="659" spans="1:14" x14ac:dyDescent="0.35">
      <c r="B659">
        <f t="shared" si="10"/>
        <v>1</v>
      </c>
      <c r="C659" s="26" t="s">
        <v>4264</v>
      </c>
      <c r="D659" s="26" t="s">
        <v>4265</v>
      </c>
      <c r="E659" s="26" t="s">
        <v>4266</v>
      </c>
      <c r="F659" s="26" t="s">
        <v>4267</v>
      </c>
      <c r="G659" s="26">
        <v>7</v>
      </c>
      <c r="H659" s="26"/>
      <c r="I659" s="26" t="s">
        <v>820</v>
      </c>
      <c r="J659" s="26" t="s">
        <v>4268</v>
      </c>
      <c r="K659" s="26">
        <v>2014</v>
      </c>
      <c r="L659" s="26" t="s">
        <v>4269</v>
      </c>
      <c r="M659" s="26" t="s">
        <v>6</v>
      </c>
      <c r="N659" s="26" t="s">
        <v>1369</v>
      </c>
    </row>
    <row r="660" spans="1:14" x14ac:dyDescent="0.35">
      <c r="B660">
        <f t="shared" si="10"/>
        <v>1</v>
      </c>
      <c r="C660" s="25" t="s">
        <v>4270</v>
      </c>
      <c r="D660" s="25" t="s">
        <v>4271</v>
      </c>
      <c r="E660" s="25" t="s">
        <v>4272</v>
      </c>
      <c r="F660" s="25" t="s">
        <v>4273</v>
      </c>
      <c r="G660" s="25">
        <v>10</v>
      </c>
      <c r="H660" s="25">
        <v>9781728141428</v>
      </c>
      <c r="I660" s="25" t="s">
        <v>4274</v>
      </c>
      <c r="J660" s="25" t="s">
        <v>6</v>
      </c>
      <c r="K660" s="25">
        <v>2020</v>
      </c>
      <c r="L660" s="25" t="s">
        <v>4275</v>
      </c>
      <c r="M660" s="25" t="s">
        <v>6</v>
      </c>
      <c r="N660" s="25" t="s">
        <v>162</v>
      </c>
    </row>
    <row r="661" spans="1:14" x14ac:dyDescent="0.35">
      <c r="B661">
        <f t="shared" si="10"/>
        <v>1</v>
      </c>
      <c r="C661" s="26" t="s">
        <v>4276</v>
      </c>
      <c r="D661" s="26" t="s">
        <v>4277</v>
      </c>
      <c r="E661" s="26" t="s">
        <v>4278</v>
      </c>
      <c r="F661" s="26" t="s">
        <v>4279</v>
      </c>
      <c r="G661" s="26">
        <v>10</v>
      </c>
      <c r="H661" s="26"/>
      <c r="I661" s="26" t="s">
        <v>4280</v>
      </c>
      <c r="J661" s="26" t="s">
        <v>6</v>
      </c>
      <c r="K661" s="26">
        <v>2016</v>
      </c>
      <c r="L661" s="26" t="s">
        <v>4281</v>
      </c>
      <c r="M661" s="26" t="s">
        <v>6</v>
      </c>
      <c r="N661" s="26" t="s">
        <v>283</v>
      </c>
    </row>
    <row r="662" spans="1:14" x14ac:dyDescent="0.35">
      <c r="B662">
        <f t="shared" si="10"/>
        <v>1</v>
      </c>
      <c r="C662" s="25" t="s">
        <v>4282</v>
      </c>
      <c r="D662" s="25" t="s">
        <v>4283</v>
      </c>
      <c r="E662" s="25" t="s">
        <v>4284</v>
      </c>
      <c r="F662" s="25" t="s">
        <v>4285</v>
      </c>
      <c r="G662" s="25">
        <v>10</v>
      </c>
      <c r="H662" s="25">
        <v>9781450359719</v>
      </c>
      <c r="I662" s="25" t="s">
        <v>1310</v>
      </c>
      <c r="J662" s="25" t="s">
        <v>6</v>
      </c>
      <c r="K662" s="25">
        <v>2019</v>
      </c>
      <c r="L662" s="25" t="s">
        <v>4286</v>
      </c>
      <c r="M662" s="25" t="s">
        <v>6</v>
      </c>
      <c r="N662" s="25" t="s">
        <v>1120</v>
      </c>
    </row>
    <row r="663" spans="1:14" x14ac:dyDescent="0.35">
      <c r="B663">
        <f t="shared" si="10"/>
        <v>1</v>
      </c>
      <c r="C663" s="26" t="s">
        <v>4287</v>
      </c>
      <c r="D663" s="26" t="s">
        <v>4288</v>
      </c>
      <c r="E663" s="26" t="s">
        <v>4289</v>
      </c>
      <c r="F663" s="26" t="s">
        <v>4290</v>
      </c>
      <c r="G663" s="26">
        <v>7</v>
      </c>
      <c r="H663" s="26">
        <v>9783319279916</v>
      </c>
      <c r="I663" s="26" t="s">
        <v>152</v>
      </c>
      <c r="J663" s="26" t="s">
        <v>262</v>
      </c>
      <c r="K663" s="26">
        <v>2015</v>
      </c>
      <c r="L663" s="26" t="s">
        <v>4291</v>
      </c>
      <c r="M663" s="26" t="s">
        <v>6</v>
      </c>
      <c r="N663" s="26" t="s">
        <v>323</v>
      </c>
    </row>
    <row r="664" spans="1:14" x14ac:dyDescent="0.35">
      <c r="B664">
        <f t="shared" si="10"/>
        <v>1</v>
      </c>
      <c r="C664" s="25" t="s">
        <v>4292</v>
      </c>
      <c r="D664" s="25" t="s">
        <v>4293</v>
      </c>
      <c r="E664" s="25" t="s">
        <v>4294</v>
      </c>
      <c r="F664" s="25" t="s">
        <v>4295</v>
      </c>
      <c r="G664" s="25">
        <v>10</v>
      </c>
      <c r="H664" s="25">
        <v>9781467355452</v>
      </c>
      <c r="I664" s="25" t="s">
        <v>4296</v>
      </c>
      <c r="J664" s="25" t="s">
        <v>6</v>
      </c>
      <c r="K664" s="25">
        <v>2013</v>
      </c>
      <c r="L664" s="25" t="s">
        <v>4297</v>
      </c>
      <c r="M664" s="25" t="s">
        <v>6</v>
      </c>
      <c r="N664" s="25" t="s">
        <v>176</v>
      </c>
    </row>
    <row r="665" spans="1:14" x14ac:dyDescent="0.35">
      <c r="B665">
        <f t="shared" si="10"/>
        <v>1</v>
      </c>
      <c r="C665" s="26" t="s">
        <v>4298</v>
      </c>
      <c r="D665" s="26" t="s">
        <v>4299</v>
      </c>
      <c r="E665" s="26" t="s">
        <v>4300</v>
      </c>
      <c r="F665" s="26" t="s">
        <v>4301</v>
      </c>
      <c r="G665" s="26">
        <v>7</v>
      </c>
      <c r="H665" s="26">
        <v>9783319394015</v>
      </c>
      <c r="I665" s="26" t="s">
        <v>866</v>
      </c>
      <c r="J665" s="26" t="s">
        <v>4302</v>
      </c>
      <c r="K665" s="26">
        <v>2016</v>
      </c>
      <c r="L665" s="26" t="s">
        <v>4303</v>
      </c>
      <c r="M665" s="26" t="s">
        <v>6</v>
      </c>
      <c r="N665" s="26" t="s">
        <v>283</v>
      </c>
    </row>
    <row r="666" spans="1:14" x14ac:dyDescent="0.35">
      <c r="B666">
        <f t="shared" si="10"/>
        <v>1</v>
      </c>
      <c r="C666" s="25" t="s">
        <v>4304</v>
      </c>
      <c r="D666" s="25" t="s">
        <v>4305</v>
      </c>
      <c r="E666" s="25" t="s">
        <v>6</v>
      </c>
      <c r="F666" s="25" t="s">
        <v>4306</v>
      </c>
      <c r="G666" s="25">
        <v>7</v>
      </c>
      <c r="H666" s="25"/>
      <c r="I666" s="25" t="s">
        <v>4307</v>
      </c>
      <c r="J666" s="25" t="s">
        <v>295</v>
      </c>
      <c r="K666" s="25">
        <v>2013</v>
      </c>
      <c r="L666" s="25" t="s">
        <v>4308</v>
      </c>
      <c r="M666" s="25" t="s">
        <v>6</v>
      </c>
      <c r="N666" s="25" t="s">
        <v>217</v>
      </c>
    </row>
    <row r="667" spans="1:14" x14ac:dyDescent="0.35">
      <c r="A667" t="s">
        <v>62</v>
      </c>
      <c r="B667">
        <f t="shared" si="10"/>
        <v>4</v>
      </c>
      <c r="C667" s="26" t="s">
        <v>4309</v>
      </c>
      <c r="D667" s="26" t="s">
        <v>4310</v>
      </c>
      <c r="E667" s="26" t="s">
        <v>4311</v>
      </c>
      <c r="F667" s="26" t="s">
        <v>4312</v>
      </c>
      <c r="G667" s="26">
        <v>10</v>
      </c>
      <c r="H667" s="26">
        <v>9781479919345</v>
      </c>
      <c r="I667" s="26" t="s">
        <v>3954</v>
      </c>
      <c r="J667" s="26" t="s">
        <v>4313</v>
      </c>
      <c r="K667" s="26">
        <v>2015</v>
      </c>
      <c r="L667" s="26" t="s">
        <v>4314</v>
      </c>
      <c r="M667" s="26" t="s">
        <v>6</v>
      </c>
      <c r="N667" s="26" t="s">
        <v>573</v>
      </c>
    </row>
    <row r="668" spans="1:14" x14ac:dyDescent="0.35">
      <c r="A668" t="s">
        <v>62</v>
      </c>
      <c r="B668">
        <f t="shared" si="10"/>
        <v>2</v>
      </c>
      <c r="C668" s="25" t="s">
        <v>4315</v>
      </c>
      <c r="D668" s="25" t="s">
        <v>4316</v>
      </c>
      <c r="E668" s="25" t="s">
        <v>4317</v>
      </c>
      <c r="F668" s="25" t="s">
        <v>4318</v>
      </c>
      <c r="G668" s="25">
        <v>10</v>
      </c>
      <c r="H668" s="25">
        <v>9781450347730</v>
      </c>
      <c r="I668" s="25" t="s">
        <v>308</v>
      </c>
      <c r="J668" s="25" t="s">
        <v>6</v>
      </c>
      <c r="K668" s="25">
        <v>2016</v>
      </c>
      <c r="L668" s="25" t="s">
        <v>4319</v>
      </c>
      <c r="M668" s="25" t="s">
        <v>6</v>
      </c>
      <c r="N668" s="25" t="s">
        <v>337</v>
      </c>
    </row>
    <row r="669" spans="1:14" x14ac:dyDescent="0.35">
      <c r="B669">
        <f t="shared" si="10"/>
        <v>1</v>
      </c>
      <c r="C669" s="26" t="s">
        <v>4320</v>
      </c>
      <c r="D669" s="26" t="s">
        <v>4321</v>
      </c>
      <c r="E669" s="26" t="s">
        <v>4322</v>
      </c>
      <c r="F669" s="26" t="s">
        <v>4323</v>
      </c>
      <c r="G669" s="26">
        <v>10</v>
      </c>
      <c r="H669" s="26">
        <v>9781450338172</v>
      </c>
      <c r="I669" s="26" t="s">
        <v>4324</v>
      </c>
      <c r="J669" s="26" t="s">
        <v>4325</v>
      </c>
      <c r="K669" s="26">
        <v>2015</v>
      </c>
      <c r="L669" s="26" t="s">
        <v>4326</v>
      </c>
      <c r="M669" s="26" t="s">
        <v>6</v>
      </c>
      <c r="N669" s="26" t="s">
        <v>283</v>
      </c>
    </row>
    <row r="670" spans="1:14" x14ac:dyDescent="0.35">
      <c r="B670">
        <f t="shared" si="10"/>
        <v>1</v>
      </c>
      <c r="C670" s="25" t="s">
        <v>4327</v>
      </c>
      <c r="D670" s="25" t="s">
        <v>4328</v>
      </c>
      <c r="E670" s="25" t="s">
        <v>4329</v>
      </c>
      <c r="F670" s="25" t="s">
        <v>4330</v>
      </c>
      <c r="G670" s="25">
        <v>7</v>
      </c>
      <c r="H670" s="25">
        <v>9783030226015</v>
      </c>
      <c r="I670" s="25" t="s">
        <v>152</v>
      </c>
      <c r="J670" s="25" t="s">
        <v>4331</v>
      </c>
      <c r="K670" s="25">
        <v>2019</v>
      </c>
      <c r="L670" s="25" t="s">
        <v>4332</v>
      </c>
      <c r="M670" s="25" t="s">
        <v>6</v>
      </c>
      <c r="N670" s="25" t="s">
        <v>217</v>
      </c>
    </row>
    <row r="671" spans="1:14" x14ac:dyDescent="0.35">
      <c r="B671">
        <f t="shared" si="10"/>
        <v>1</v>
      </c>
      <c r="C671" s="26" t="s">
        <v>4333</v>
      </c>
      <c r="D671" s="26" t="s">
        <v>4334</v>
      </c>
      <c r="E671" s="26" t="s">
        <v>4335</v>
      </c>
      <c r="F671" s="26" t="s">
        <v>4336</v>
      </c>
      <c r="G671" s="26">
        <v>10</v>
      </c>
      <c r="H671" s="26">
        <v>9781728152097</v>
      </c>
      <c r="I671" s="26" t="s">
        <v>4337</v>
      </c>
      <c r="J671" s="26" t="s">
        <v>4338</v>
      </c>
      <c r="K671" s="26">
        <v>2019</v>
      </c>
      <c r="L671" s="26" t="s">
        <v>4339</v>
      </c>
      <c r="M671" s="26" t="s">
        <v>6</v>
      </c>
      <c r="N671" s="26" t="s">
        <v>217</v>
      </c>
    </row>
    <row r="672" spans="1:14" x14ac:dyDescent="0.35">
      <c r="A672" t="s">
        <v>62</v>
      </c>
      <c r="B672">
        <f t="shared" si="10"/>
        <v>2</v>
      </c>
      <c r="C672" s="25" t="s">
        <v>4340</v>
      </c>
      <c r="D672" s="25" t="s">
        <v>4341</v>
      </c>
      <c r="E672" s="25" t="s">
        <v>4342</v>
      </c>
      <c r="F672" s="25" t="s">
        <v>4343</v>
      </c>
      <c r="G672" s="25">
        <v>10</v>
      </c>
      <c r="H672" s="25">
        <v>9781450306867</v>
      </c>
      <c r="I672" s="25" t="s">
        <v>4344</v>
      </c>
      <c r="J672" s="25" t="s">
        <v>4345</v>
      </c>
      <c r="K672" s="25">
        <v>2011</v>
      </c>
      <c r="L672" s="25" t="s">
        <v>4346</v>
      </c>
      <c r="M672" s="25" t="s">
        <v>6</v>
      </c>
      <c r="N672" s="25" t="s">
        <v>217</v>
      </c>
    </row>
    <row r="673" spans="1:14" x14ac:dyDescent="0.35">
      <c r="B673">
        <f t="shared" si="10"/>
        <v>1</v>
      </c>
      <c r="C673" s="26" t="s">
        <v>4347</v>
      </c>
      <c r="D673" s="26" t="s">
        <v>4348</v>
      </c>
      <c r="E673" s="26" t="s">
        <v>4349</v>
      </c>
      <c r="F673" s="26" t="s">
        <v>4350</v>
      </c>
      <c r="G673" s="26">
        <v>7</v>
      </c>
      <c r="H673" s="26">
        <v>9783030034016</v>
      </c>
      <c r="I673" s="26" t="s">
        <v>207</v>
      </c>
      <c r="J673" s="26" t="s">
        <v>4351</v>
      </c>
      <c r="K673" s="26">
        <v>2019</v>
      </c>
      <c r="L673" s="26" t="s">
        <v>4352</v>
      </c>
      <c r="M673" s="26" t="s">
        <v>6</v>
      </c>
      <c r="N673" s="26" t="s">
        <v>162</v>
      </c>
    </row>
    <row r="674" spans="1:14" x14ac:dyDescent="0.35">
      <c r="B674">
        <f t="shared" si="10"/>
        <v>1</v>
      </c>
      <c r="C674" s="25" t="s">
        <v>4353</v>
      </c>
      <c r="D674" s="25" t="s">
        <v>4354</v>
      </c>
      <c r="E674" s="25" t="s">
        <v>4355</v>
      </c>
      <c r="F674" s="25" t="s">
        <v>4356</v>
      </c>
      <c r="G674" s="25">
        <v>10</v>
      </c>
      <c r="H674" s="25"/>
      <c r="I674" s="25" t="s">
        <v>4357</v>
      </c>
      <c r="J674" s="25" t="s">
        <v>3505</v>
      </c>
      <c r="K674" s="25">
        <v>2009</v>
      </c>
      <c r="L674" s="25" t="s">
        <v>4358</v>
      </c>
      <c r="M674" s="25" t="s">
        <v>6</v>
      </c>
      <c r="N674" s="25" t="s">
        <v>147</v>
      </c>
    </row>
    <row r="675" spans="1:14" x14ac:dyDescent="0.35">
      <c r="B675">
        <f t="shared" si="10"/>
        <v>1</v>
      </c>
      <c r="C675" s="26" t="s">
        <v>4359</v>
      </c>
      <c r="D675" s="26" t="s">
        <v>4360</v>
      </c>
      <c r="E675" s="26" t="s">
        <v>4361</v>
      </c>
      <c r="F675" s="26" t="s">
        <v>4362</v>
      </c>
      <c r="G675" s="26">
        <v>10</v>
      </c>
      <c r="H675" s="26">
        <v>9781612847740</v>
      </c>
      <c r="I675" s="26" t="s">
        <v>4363</v>
      </c>
      <c r="J675" s="26" t="s">
        <v>4364</v>
      </c>
      <c r="K675" s="26">
        <v>2011</v>
      </c>
      <c r="L675" s="26" t="s">
        <v>4365</v>
      </c>
      <c r="M675" s="26" t="s">
        <v>6</v>
      </c>
      <c r="N675" s="26" t="s">
        <v>162</v>
      </c>
    </row>
    <row r="676" spans="1:14" x14ac:dyDescent="0.35">
      <c r="A676" t="s">
        <v>62</v>
      </c>
      <c r="B676">
        <f t="shared" si="10"/>
        <v>2</v>
      </c>
      <c r="C676" s="25" t="s">
        <v>4366</v>
      </c>
      <c r="D676" s="25" t="s">
        <v>4367</v>
      </c>
      <c r="E676" s="25" t="s">
        <v>4368</v>
      </c>
      <c r="F676" s="25" t="s">
        <v>4369</v>
      </c>
      <c r="G676" s="25">
        <v>7</v>
      </c>
      <c r="H676" s="25">
        <v>9783662455494</v>
      </c>
      <c r="I676" s="25" t="s">
        <v>152</v>
      </c>
      <c r="J676" s="25" t="s">
        <v>4370</v>
      </c>
      <c r="K676" s="25">
        <v>2014</v>
      </c>
      <c r="L676" s="25" t="s">
        <v>4371</v>
      </c>
      <c r="M676" s="25" t="s">
        <v>6</v>
      </c>
      <c r="N676" s="25" t="s">
        <v>323</v>
      </c>
    </row>
    <row r="677" spans="1:14" x14ac:dyDescent="0.35">
      <c r="B677">
        <f t="shared" si="10"/>
        <v>1</v>
      </c>
      <c r="C677" s="26" t="s">
        <v>4372</v>
      </c>
      <c r="D677" s="26" t="s">
        <v>4373</v>
      </c>
      <c r="E677" s="26" t="s">
        <v>4374</v>
      </c>
      <c r="F677" s="26" t="s">
        <v>4369</v>
      </c>
      <c r="G677" s="26">
        <v>7</v>
      </c>
      <c r="H677" s="26"/>
      <c r="I677" s="26" t="s">
        <v>4375</v>
      </c>
      <c r="J677" s="26" t="s">
        <v>4376</v>
      </c>
      <c r="K677" s="26">
        <v>2015</v>
      </c>
      <c r="L677" s="26" t="s">
        <v>4377</v>
      </c>
      <c r="M677" s="26" t="s">
        <v>6</v>
      </c>
      <c r="N677" s="26" t="s">
        <v>323</v>
      </c>
    </row>
    <row r="678" spans="1:14" x14ac:dyDescent="0.35">
      <c r="A678" t="s">
        <v>62</v>
      </c>
      <c r="B678">
        <f t="shared" si="10"/>
        <v>2</v>
      </c>
      <c r="C678" s="25" t="s">
        <v>4378</v>
      </c>
      <c r="D678" s="25" t="s">
        <v>4379</v>
      </c>
      <c r="E678" s="25" t="s">
        <v>4380</v>
      </c>
      <c r="F678" s="25" t="s">
        <v>4381</v>
      </c>
      <c r="G678" s="25">
        <v>7</v>
      </c>
      <c r="H678" s="25"/>
      <c r="I678" s="25" t="s">
        <v>4382</v>
      </c>
      <c r="J678" s="25" t="s">
        <v>4383</v>
      </c>
      <c r="K678" s="25">
        <v>2015</v>
      </c>
      <c r="L678" s="25" t="s">
        <v>4384</v>
      </c>
      <c r="M678" s="25" t="s">
        <v>6</v>
      </c>
      <c r="N678" s="25" t="s">
        <v>283</v>
      </c>
    </row>
    <row r="679" spans="1:14" x14ac:dyDescent="0.35">
      <c r="B679">
        <f t="shared" si="10"/>
        <v>1</v>
      </c>
      <c r="C679" s="26" t="s">
        <v>4385</v>
      </c>
      <c r="D679" s="26" t="s">
        <v>4386</v>
      </c>
      <c r="E679" s="26" t="s">
        <v>4387</v>
      </c>
      <c r="F679" s="26" t="s">
        <v>4388</v>
      </c>
      <c r="G679" s="26">
        <v>7</v>
      </c>
      <c r="H679" s="26"/>
      <c r="I679" s="26" t="s">
        <v>152</v>
      </c>
      <c r="J679" s="26" t="s">
        <v>4389</v>
      </c>
      <c r="K679" s="26">
        <v>2015</v>
      </c>
      <c r="L679" s="26" t="s">
        <v>4390</v>
      </c>
      <c r="M679" s="26" t="s">
        <v>6</v>
      </c>
      <c r="N679" s="26" t="s">
        <v>162</v>
      </c>
    </row>
    <row r="680" spans="1:14" x14ac:dyDescent="0.35">
      <c r="B680">
        <f t="shared" si="10"/>
        <v>1</v>
      </c>
      <c r="C680" s="25" t="s">
        <v>4391</v>
      </c>
      <c r="D680" s="25" t="s">
        <v>4392</v>
      </c>
      <c r="E680" s="25" t="s">
        <v>4393</v>
      </c>
      <c r="F680" s="25" t="s">
        <v>4394</v>
      </c>
      <c r="G680" s="25">
        <v>7</v>
      </c>
      <c r="H680" s="25">
        <v>9783319192369</v>
      </c>
      <c r="I680" s="25" t="s">
        <v>2587</v>
      </c>
      <c r="J680" s="25" t="s">
        <v>4395</v>
      </c>
      <c r="K680" s="25">
        <v>2015</v>
      </c>
      <c r="L680" s="25" t="s">
        <v>4396</v>
      </c>
      <c r="M680" s="25" t="s">
        <v>6</v>
      </c>
      <c r="N680" s="25" t="s">
        <v>283</v>
      </c>
    </row>
    <row r="681" spans="1:14" x14ac:dyDescent="0.35">
      <c r="A681" t="s">
        <v>62</v>
      </c>
      <c r="B681">
        <f t="shared" si="10"/>
        <v>3</v>
      </c>
      <c r="C681" s="26" t="s">
        <v>4397</v>
      </c>
      <c r="D681" s="26" t="s">
        <v>4398</v>
      </c>
      <c r="E681" s="26" t="s">
        <v>4399</v>
      </c>
      <c r="F681" s="26" t="s">
        <v>4400</v>
      </c>
      <c r="G681" s="26">
        <v>10</v>
      </c>
      <c r="H681" s="26">
        <v>9781467392037</v>
      </c>
      <c r="I681" s="26" t="s">
        <v>4401</v>
      </c>
      <c r="J681" s="26" t="s">
        <v>4402</v>
      </c>
      <c r="K681" s="26">
        <v>2015</v>
      </c>
      <c r="L681" s="26" t="s">
        <v>4403</v>
      </c>
      <c r="M681" s="26" t="s">
        <v>6</v>
      </c>
      <c r="N681" s="26" t="s">
        <v>147</v>
      </c>
    </row>
    <row r="682" spans="1:14" x14ac:dyDescent="0.35">
      <c r="B682">
        <f t="shared" si="10"/>
        <v>1</v>
      </c>
      <c r="C682" s="25" t="s">
        <v>4404</v>
      </c>
      <c r="D682" s="25" t="s">
        <v>4405</v>
      </c>
      <c r="E682" s="25" t="s">
        <v>6</v>
      </c>
      <c r="F682" s="25" t="s">
        <v>4406</v>
      </c>
      <c r="G682" s="25">
        <v>10</v>
      </c>
      <c r="H682" s="25">
        <v>9781467397148</v>
      </c>
      <c r="I682" s="25" t="s">
        <v>2147</v>
      </c>
      <c r="J682" s="25" t="s">
        <v>4407</v>
      </c>
      <c r="K682" s="25">
        <v>2016</v>
      </c>
      <c r="L682" s="25" t="s">
        <v>4408</v>
      </c>
      <c r="M682" s="25" t="s">
        <v>6</v>
      </c>
      <c r="N682" s="25" t="s">
        <v>162</v>
      </c>
    </row>
    <row r="683" spans="1:14" x14ac:dyDescent="0.35">
      <c r="B683">
        <f t="shared" si="10"/>
        <v>1</v>
      </c>
      <c r="C683" s="26" t="s">
        <v>4409</v>
      </c>
      <c r="D683" s="26" t="s">
        <v>4410</v>
      </c>
      <c r="E683" s="26" t="s">
        <v>4411</v>
      </c>
      <c r="F683" s="26" t="s">
        <v>4412</v>
      </c>
      <c r="G683" s="26">
        <v>7</v>
      </c>
      <c r="H683" s="26"/>
      <c r="I683" s="26" t="s">
        <v>4413</v>
      </c>
      <c r="J683" s="26" t="s">
        <v>4414</v>
      </c>
      <c r="K683" s="26">
        <v>2017</v>
      </c>
      <c r="L683" s="26" t="s">
        <v>4415</v>
      </c>
      <c r="M683" s="26" t="s">
        <v>6</v>
      </c>
      <c r="N683" s="26" t="s">
        <v>283</v>
      </c>
    </row>
    <row r="684" spans="1:14" x14ac:dyDescent="0.35">
      <c r="A684" t="s">
        <v>62</v>
      </c>
      <c r="B684">
        <f t="shared" si="10"/>
        <v>2</v>
      </c>
      <c r="C684" s="25" t="s">
        <v>4416</v>
      </c>
      <c r="D684" s="25" t="s">
        <v>4417</v>
      </c>
      <c r="E684" s="25" t="s">
        <v>4418</v>
      </c>
      <c r="F684" s="25" t="s">
        <v>4419</v>
      </c>
      <c r="G684" s="25">
        <v>7</v>
      </c>
      <c r="H684" s="25"/>
      <c r="I684" s="25" t="s">
        <v>1691</v>
      </c>
      <c r="J684" s="25" t="s">
        <v>6</v>
      </c>
      <c r="K684" s="25">
        <v>2018</v>
      </c>
      <c r="L684" s="25" t="s">
        <v>4420</v>
      </c>
      <c r="M684" s="25" t="s">
        <v>6</v>
      </c>
      <c r="N684" s="25" t="s">
        <v>217</v>
      </c>
    </row>
    <row r="685" spans="1:14" x14ac:dyDescent="0.35">
      <c r="B685">
        <f t="shared" si="10"/>
        <v>1</v>
      </c>
      <c r="C685" s="26" t="s">
        <v>4421</v>
      </c>
      <c r="D685" s="26" t="s">
        <v>4422</v>
      </c>
      <c r="E685" s="26" t="s">
        <v>4423</v>
      </c>
      <c r="F685" s="26" t="s">
        <v>4424</v>
      </c>
      <c r="G685" s="26">
        <v>10</v>
      </c>
      <c r="H685" s="26">
        <v>9781538680889</v>
      </c>
      <c r="I685" s="26" t="s">
        <v>2195</v>
      </c>
      <c r="J685" s="26" t="s">
        <v>6</v>
      </c>
      <c r="K685" s="26">
        <v>2019</v>
      </c>
      <c r="L685" s="26" t="s">
        <v>4425</v>
      </c>
      <c r="M685" s="26" t="s">
        <v>6</v>
      </c>
      <c r="N685" s="26" t="s">
        <v>283</v>
      </c>
    </row>
    <row r="686" spans="1:14" x14ac:dyDescent="0.35">
      <c r="B686">
        <f t="shared" si="10"/>
        <v>1</v>
      </c>
      <c r="C686" s="25" t="s">
        <v>4426</v>
      </c>
      <c r="D686" s="25" t="s">
        <v>4427</v>
      </c>
      <c r="E686" s="25" t="s">
        <v>4428</v>
      </c>
      <c r="F686" s="25" t="s">
        <v>4429</v>
      </c>
      <c r="G686" s="25">
        <v>7</v>
      </c>
      <c r="H686" s="25"/>
      <c r="I686" s="25" t="s">
        <v>4430</v>
      </c>
      <c r="J686" s="25" t="s">
        <v>4431</v>
      </c>
      <c r="K686" s="25">
        <v>2020</v>
      </c>
      <c r="L686" s="25" t="s">
        <v>4432</v>
      </c>
      <c r="M686" s="25" t="s">
        <v>6</v>
      </c>
      <c r="N686" s="25" t="s">
        <v>1120</v>
      </c>
    </row>
    <row r="687" spans="1:14" x14ac:dyDescent="0.35">
      <c r="B687">
        <f t="shared" si="10"/>
        <v>1</v>
      </c>
      <c r="C687" s="26" t="s">
        <v>4433</v>
      </c>
      <c r="D687" s="26" t="s">
        <v>4434</v>
      </c>
      <c r="E687" s="26" t="s">
        <v>4435</v>
      </c>
      <c r="F687" s="26" t="s">
        <v>4436</v>
      </c>
      <c r="G687" s="26">
        <v>10</v>
      </c>
      <c r="H687" s="26">
        <v>9781728102115</v>
      </c>
      <c r="I687" s="26" t="s">
        <v>4437</v>
      </c>
      <c r="J687" s="26" t="s">
        <v>4438</v>
      </c>
      <c r="K687" s="26">
        <v>2019</v>
      </c>
      <c r="L687" s="26" t="s">
        <v>4439</v>
      </c>
      <c r="M687" s="26" t="s">
        <v>6</v>
      </c>
      <c r="N687" s="26" t="s">
        <v>162</v>
      </c>
    </row>
    <row r="688" spans="1:14" x14ac:dyDescent="0.35">
      <c r="B688">
        <f t="shared" si="10"/>
        <v>1</v>
      </c>
      <c r="C688" s="25" t="s">
        <v>4440</v>
      </c>
      <c r="D688" s="25" t="s">
        <v>4441</v>
      </c>
      <c r="E688" s="25" t="s">
        <v>4442</v>
      </c>
      <c r="F688" s="25" t="s">
        <v>4443</v>
      </c>
      <c r="G688" s="25">
        <v>10</v>
      </c>
      <c r="H688" s="25">
        <v>9780999855119</v>
      </c>
      <c r="I688" s="25" t="s">
        <v>4444</v>
      </c>
      <c r="J688" s="25" t="s">
        <v>4445</v>
      </c>
      <c r="K688" s="25">
        <v>2018</v>
      </c>
      <c r="L688" s="25" t="s">
        <v>4446</v>
      </c>
      <c r="M688" s="25" t="s">
        <v>6</v>
      </c>
      <c r="N688" s="25" t="s">
        <v>162</v>
      </c>
    </row>
    <row r="689" spans="1:14" x14ac:dyDescent="0.35">
      <c r="A689" t="s">
        <v>62</v>
      </c>
      <c r="B689">
        <f t="shared" si="10"/>
        <v>2</v>
      </c>
      <c r="C689" s="26" t="s">
        <v>4447</v>
      </c>
      <c r="D689" s="26" t="s">
        <v>4448</v>
      </c>
      <c r="E689" s="26" t="s">
        <v>4449</v>
      </c>
      <c r="F689" s="26" t="s">
        <v>4450</v>
      </c>
      <c r="G689" s="26">
        <v>10</v>
      </c>
      <c r="H689" s="26">
        <v>9783959770484</v>
      </c>
      <c r="I689" s="26" t="s">
        <v>1459</v>
      </c>
      <c r="J689" s="26" t="s">
        <v>6</v>
      </c>
      <c r="K689" s="26">
        <v>2017</v>
      </c>
      <c r="L689" s="26" t="s">
        <v>4451</v>
      </c>
      <c r="M689" s="26" t="s">
        <v>6</v>
      </c>
      <c r="N689" s="26" t="s">
        <v>176</v>
      </c>
    </row>
    <row r="690" spans="1:14" x14ac:dyDescent="0.35">
      <c r="A690" t="s">
        <v>62</v>
      </c>
      <c r="B690">
        <f t="shared" si="10"/>
        <v>2</v>
      </c>
      <c r="C690" s="25" t="s">
        <v>4447</v>
      </c>
      <c r="D690" s="25" t="s">
        <v>4452</v>
      </c>
      <c r="E690" s="25" t="s">
        <v>4453</v>
      </c>
      <c r="F690" s="25" t="s">
        <v>4450</v>
      </c>
      <c r="G690" s="25">
        <v>7</v>
      </c>
      <c r="H690" s="25"/>
      <c r="I690" s="25" t="s">
        <v>2103</v>
      </c>
      <c r="J690" s="25" t="s">
        <v>6</v>
      </c>
      <c r="K690" s="25">
        <v>2019</v>
      </c>
      <c r="L690" s="25" t="s">
        <v>4454</v>
      </c>
      <c r="M690" s="25" t="s">
        <v>6</v>
      </c>
      <c r="N690" s="25" t="s">
        <v>1120</v>
      </c>
    </row>
    <row r="691" spans="1:14" x14ac:dyDescent="0.35">
      <c r="B691">
        <f t="shared" si="10"/>
        <v>1</v>
      </c>
      <c r="C691" s="26" t="s">
        <v>4455</v>
      </c>
      <c r="D691" s="26" t="s">
        <v>4456</v>
      </c>
      <c r="E691" s="26" t="s">
        <v>4457</v>
      </c>
      <c r="F691" s="26" t="s">
        <v>4458</v>
      </c>
      <c r="G691" s="26">
        <v>10</v>
      </c>
      <c r="H691" s="26">
        <v>9781728123691</v>
      </c>
      <c r="I691" s="26" t="s">
        <v>4459</v>
      </c>
      <c r="J691" s="26" t="s">
        <v>6</v>
      </c>
      <c r="K691" s="26">
        <v>2019</v>
      </c>
      <c r="L691" s="26" t="s">
        <v>4460</v>
      </c>
      <c r="M691" s="26" t="s">
        <v>6</v>
      </c>
      <c r="N691" s="26" t="s">
        <v>217</v>
      </c>
    </row>
    <row r="692" spans="1:14" x14ac:dyDescent="0.35">
      <c r="B692">
        <f t="shared" si="10"/>
        <v>1</v>
      </c>
      <c r="C692" s="25" t="s">
        <v>4461</v>
      </c>
      <c r="D692" s="25" t="s">
        <v>4462</v>
      </c>
      <c r="E692" s="25" t="s">
        <v>6</v>
      </c>
      <c r="F692" s="25" t="s">
        <v>4463</v>
      </c>
      <c r="G692" s="25">
        <v>7</v>
      </c>
      <c r="H692" s="25"/>
      <c r="I692" s="25" t="s">
        <v>4464</v>
      </c>
      <c r="J692" s="25" t="s">
        <v>4465</v>
      </c>
      <c r="K692" s="25">
        <v>2011</v>
      </c>
      <c r="L692" s="25" t="s">
        <v>4466</v>
      </c>
      <c r="M692" s="25" t="s">
        <v>6</v>
      </c>
      <c r="N692" s="25" t="s">
        <v>573</v>
      </c>
    </row>
    <row r="693" spans="1:14" x14ac:dyDescent="0.35">
      <c r="B693">
        <f t="shared" si="10"/>
        <v>1</v>
      </c>
      <c r="C693" s="26" t="s">
        <v>4467</v>
      </c>
      <c r="D693" s="26" t="s">
        <v>4468</v>
      </c>
      <c r="E693" s="26" t="s">
        <v>4469</v>
      </c>
      <c r="F693" s="26" t="s">
        <v>4470</v>
      </c>
      <c r="G693" s="26">
        <v>10</v>
      </c>
      <c r="H693" s="26">
        <v>9781906638474</v>
      </c>
      <c r="I693" s="26" t="s">
        <v>452</v>
      </c>
      <c r="J693" s="26" t="s">
        <v>4471</v>
      </c>
      <c r="K693" s="26">
        <v>2009</v>
      </c>
      <c r="L693" s="26" t="s">
        <v>4472</v>
      </c>
      <c r="M693" s="26" t="s">
        <v>6</v>
      </c>
      <c r="N693" s="26" t="s">
        <v>1120</v>
      </c>
    </row>
    <row r="694" spans="1:14" x14ac:dyDescent="0.35">
      <c r="B694">
        <f t="shared" si="10"/>
        <v>1</v>
      </c>
      <c r="C694" s="25" t="s">
        <v>4473</v>
      </c>
      <c r="D694" s="25" t="s">
        <v>4474</v>
      </c>
      <c r="E694" s="25" t="s">
        <v>4475</v>
      </c>
      <c r="F694" s="25" t="s">
        <v>4476</v>
      </c>
      <c r="G694" s="25">
        <v>10</v>
      </c>
      <c r="H694" s="25">
        <v>9781906638474</v>
      </c>
      <c r="I694" s="25" t="s">
        <v>452</v>
      </c>
      <c r="J694" s="25" t="s">
        <v>4477</v>
      </c>
      <c r="K694" s="25">
        <v>2009</v>
      </c>
      <c r="L694" s="25" t="s">
        <v>4478</v>
      </c>
      <c r="M694" s="25" t="s">
        <v>6</v>
      </c>
      <c r="N694" s="25" t="s">
        <v>1120</v>
      </c>
    </row>
    <row r="695" spans="1:14" x14ac:dyDescent="0.35">
      <c r="B695">
        <f t="shared" si="10"/>
        <v>1</v>
      </c>
      <c r="C695" s="26" t="s">
        <v>4479</v>
      </c>
      <c r="D695" s="26" t="s">
        <v>4480</v>
      </c>
      <c r="E695" s="26" t="s">
        <v>4481</v>
      </c>
      <c r="F695" s="26" t="s">
        <v>4470</v>
      </c>
      <c r="G695" s="26">
        <v>10</v>
      </c>
      <c r="H695" s="26">
        <v>9781622767083</v>
      </c>
      <c r="I695" s="26" t="s">
        <v>4482</v>
      </c>
      <c r="J695" s="26" t="s">
        <v>4483</v>
      </c>
      <c r="K695" s="26">
        <v>2010</v>
      </c>
      <c r="L695" s="26" t="s">
        <v>4484</v>
      </c>
      <c r="M695" s="26" t="s">
        <v>6</v>
      </c>
      <c r="N695" s="26" t="s">
        <v>162</v>
      </c>
    </row>
    <row r="696" spans="1:14" x14ac:dyDescent="0.35">
      <c r="B696">
        <f t="shared" si="10"/>
        <v>1</v>
      </c>
      <c r="C696" s="25" t="s">
        <v>4485</v>
      </c>
      <c r="D696" s="25" t="s">
        <v>4486</v>
      </c>
      <c r="E696" s="25" t="s">
        <v>4487</v>
      </c>
      <c r="F696" s="25" t="s">
        <v>4470</v>
      </c>
      <c r="G696" s="25">
        <v>10</v>
      </c>
      <c r="H696" s="25">
        <v>9781622767083</v>
      </c>
      <c r="I696" s="25" t="s">
        <v>4482</v>
      </c>
      <c r="J696" s="25" t="s">
        <v>4488</v>
      </c>
      <c r="K696" s="25">
        <v>2010</v>
      </c>
      <c r="L696" s="25" t="s">
        <v>4489</v>
      </c>
      <c r="M696" s="25" t="s">
        <v>6</v>
      </c>
      <c r="N696" s="25" t="s">
        <v>155</v>
      </c>
    </row>
    <row r="697" spans="1:14" x14ac:dyDescent="0.35">
      <c r="B697">
        <f t="shared" si="10"/>
        <v>1</v>
      </c>
      <c r="C697" s="26" t="s">
        <v>4490</v>
      </c>
      <c r="D697" s="26" t="s">
        <v>4491</v>
      </c>
      <c r="E697" s="26" t="s">
        <v>4492</v>
      </c>
      <c r="F697" s="26" t="s">
        <v>4493</v>
      </c>
      <c r="G697" s="26">
        <v>7</v>
      </c>
      <c r="H697" s="26"/>
      <c r="I697" s="26" t="s">
        <v>1510</v>
      </c>
      <c r="J697" s="26" t="s">
        <v>4494</v>
      </c>
      <c r="K697" s="26">
        <v>2011</v>
      </c>
      <c r="L697" s="26" t="s">
        <v>4495</v>
      </c>
      <c r="M697" s="26" t="s">
        <v>6</v>
      </c>
      <c r="N697" s="26" t="s">
        <v>4496</v>
      </c>
    </row>
    <row r="698" spans="1:14" x14ac:dyDescent="0.35">
      <c r="B698">
        <f t="shared" si="10"/>
        <v>1</v>
      </c>
      <c r="C698" s="25" t="s">
        <v>4497</v>
      </c>
      <c r="D698" s="25" t="s">
        <v>4498</v>
      </c>
      <c r="E698" s="25" t="s">
        <v>4499</v>
      </c>
      <c r="F698" s="25" t="s">
        <v>4500</v>
      </c>
      <c r="G698" s="25">
        <v>10</v>
      </c>
      <c r="H698" s="25">
        <v>9781908272188</v>
      </c>
      <c r="I698" s="25" t="s">
        <v>452</v>
      </c>
      <c r="J698" s="25" t="s">
        <v>4501</v>
      </c>
      <c r="K698" s="25">
        <v>2011</v>
      </c>
      <c r="L698" s="25" t="s">
        <v>4502</v>
      </c>
      <c r="M698" s="25" t="s">
        <v>6</v>
      </c>
      <c r="N698" s="25" t="s">
        <v>147</v>
      </c>
    </row>
    <row r="699" spans="1:14" x14ac:dyDescent="0.35">
      <c r="B699">
        <f t="shared" si="10"/>
        <v>1</v>
      </c>
      <c r="C699" s="26" t="s">
        <v>4503</v>
      </c>
      <c r="D699" s="26" t="s">
        <v>4504</v>
      </c>
      <c r="E699" s="26" t="s">
        <v>4505</v>
      </c>
      <c r="F699" s="26" t="s">
        <v>4506</v>
      </c>
      <c r="G699" s="26">
        <v>10</v>
      </c>
      <c r="H699" s="26">
        <v>9781912764389</v>
      </c>
      <c r="I699" s="26" t="s">
        <v>452</v>
      </c>
      <c r="J699" s="26" t="s">
        <v>4507</v>
      </c>
      <c r="K699" s="26">
        <v>2019</v>
      </c>
      <c r="L699" s="26" t="s">
        <v>4508</v>
      </c>
      <c r="M699" s="26" t="s">
        <v>6</v>
      </c>
      <c r="N699" s="26" t="s">
        <v>162</v>
      </c>
    </row>
    <row r="700" spans="1:14" x14ac:dyDescent="0.35">
      <c r="B700">
        <f t="shared" si="10"/>
        <v>1</v>
      </c>
      <c r="C700" s="25" t="s">
        <v>4509</v>
      </c>
      <c r="D700" s="25" t="s">
        <v>4510</v>
      </c>
      <c r="E700" s="25" t="s">
        <v>4511</v>
      </c>
      <c r="F700" s="25" t="s">
        <v>4512</v>
      </c>
      <c r="G700" s="25">
        <v>7</v>
      </c>
      <c r="H700" s="25"/>
      <c r="I700" s="25" t="s">
        <v>4513</v>
      </c>
      <c r="J700" s="25" t="s">
        <v>4514</v>
      </c>
      <c r="K700" s="25">
        <v>2019</v>
      </c>
      <c r="L700" s="25" t="s">
        <v>4515</v>
      </c>
      <c r="M700" s="25" t="s">
        <v>6</v>
      </c>
      <c r="N700" s="25" t="s">
        <v>2331</v>
      </c>
    </row>
    <row r="701" spans="1:14" x14ac:dyDescent="0.35">
      <c r="B701">
        <f t="shared" si="10"/>
        <v>1</v>
      </c>
      <c r="C701" s="26" t="s">
        <v>4516</v>
      </c>
      <c r="D701" s="26" t="s">
        <v>4517</v>
      </c>
      <c r="E701" s="26" t="s">
        <v>4518</v>
      </c>
      <c r="F701" s="26" t="s">
        <v>4519</v>
      </c>
      <c r="G701" s="26">
        <v>10</v>
      </c>
      <c r="H701" s="26">
        <v>9781538692233</v>
      </c>
      <c r="I701" s="26" t="s">
        <v>4520</v>
      </c>
      <c r="J701" s="26" t="s">
        <v>4521</v>
      </c>
      <c r="K701" s="26">
        <v>2019</v>
      </c>
      <c r="L701" s="26" t="s">
        <v>4522</v>
      </c>
      <c r="M701" s="26" t="s">
        <v>6</v>
      </c>
      <c r="N701" s="26" t="s">
        <v>155</v>
      </c>
    </row>
    <row r="702" spans="1:14" x14ac:dyDescent="0.35">
      <c r="B702">
        <f t="shared" si="10"/>
        <v>1</v>
      </c>
      <c r="C702" s="25" t="s">
        <v>4523</v>
      </c>
      <c r="D702" s="25" t="s">
        <v>4524</v>
      </c>
      <c r="E702" s="25" t="s">
        <v>4525</v>
      </c>
      <c r="F702" s="25" t="s">
        <v>4526</v>
      </c>
      <c r="G702" s="25">
        <v>7</v>
      </c>
      <c r="H702" s="25"/>
      <c r="I702" s="25" t="s">
        <v>2525</v>
      </c>
      <c r="J702" s="25" t="s">
        <v>4527</v>
      </c>
      <c r="K702" s="25">
        <v>2020</v>
      </c>
      <c r="L702" s="25" t="s">
        <v>4528</v>
      </c>
      <c r="M702" s="25" t="s">
        <v>6</v>
      </c>
      <c r="N702" s="25" t="s">
        <v>1120</v>
      </c>
    </row>
    <row r="703" spans="1:14" x14ac:dyDescent="0.35">
      <c r="A703" t="s">
        <v>62</v>
      </c>
      <c r="B703">
        <f t="shared" si="10"/>
        <v>2</v>
      </c>
      <c r="C703" s="26" t="s">
        <v>4529</v>
      </c>
      <c r="D703" s="26" t="s">
        <v>4530</v>
      </c>
      <c r="E703" s="26" t="s">
        <v>4531</v>
      </c>
      <c r="F703" s="26" t="s">
        <v>4532</v>
      </c>
      <c r="G703" s="26">
        <v>10</v>
      </c>
      <c r="H703" s="26">
        <v>9781424445073</v>
      </c>
      <c r="I703" s="26" t="s">
        <v>3029</v>
      </c>
      <c r="J703" s="26" t="s">
        <v>6</v>
      </c>
      <c r="K703" s="26">
        <v>2009</v>
      </c>
      <c r="L703" s="26" t="s">
        <v>4533</v>
      </c>
      <c r="M703" s="26" t="s">
        <v>6</v>
      </c>
      <c r="N703" s="26" t="s">
        <v>162</v>
      </c>
    </row>
    <row r="704" spans="1:14" x14ac:dyDescent="0.35">
      <c r="B704">
        <f t="shared" si="10"/>
        <v>1</v>
      </c>
      <c r="C704" s="25" t="s">
        <v>4534</v>
      </c>
      <c r="D704" s="25" t="s">
        <v>4535</v>
      </c>
      <c r="E704" s="25" t="s">
        <v>4536</v>
      </c>
      <c r="F704" s="25" t="s">
        <v>4537</v>
      </c>
      <c r="G704" s="25">
        <v>7</v>
      </c>
      <c r="H704" s="25"/>
      <c r="I704" s="25" t="s">
        <v>4538</v>
      </c>
      <c r="J704" s="25" t="s">
        <v>4539</v>
      </c>
      <c r="K704" s="25">
        <v>2015</v>
      </c>
      <c r="L704" s="25" t="s">
        <v>4540</v>
      </c>
      <c r="M704" s="25" t="s">
        <v>6</v>
      </c>
      <c r="N704" s="25" t="s">
        <v>283</v>
      </c>
    </row>
    <row r="705" spans="1:14" x14ac:dyDescent="0.35">
      <c r="B705">
        <f t="shared" si="10"/>
        <v>1</v>
      </c>
      <c r="C705" s="26" t="s">
        <v>4541</v>
      </c>
      <c r="D705" s="26" t="s">
        <v>4542</v>
      </c>
      <c r="E705" s="26" t="s">
        <v>4543</v>
      </c>
      <c r="F705" s="26" t="s">
        <v>4544</v>
      </c>
      <c r="G705" s="26">
        <v>10</v>
      </c>
      <c r="H705" s="26">
        <v>9781450366038</v>
      </c>
      <c r="I705" s="26" t="s">
        <v>194</v>
      </c>
      <c r="J705" s="26" t="s">
        <v>6</v>
      </c>
      <c r="K705" s="26">
        <v>2019</v>
      </c>
      <c r="L705" s="26" t="s">
        <v>4545</v>
      </c>
      <c r="M705" s="26" t="s">
        <v>6</v>
      </c>
      <c r="N705" s="26" t="s">
        <v>155</v>
      </c>
    </row>
    <row r="706" spans="1:14" x14ac:dyDescent="0.35">
      <c r="B706">
        <f t="shared" ref="B706:B769" si="11">COUNTIF(C:C,C706)</f>
        <v>1</v>
      </c>
      <c r="C706" s="25" t="s">
        <v>4546</v>
      </c>
      <c r="D706" s="25" t="s">
        <v>4547</v>
      </c>
      <c r="E706" s="25" t="s">
        <v>4548</v>
      </c>
      <c r="F706" s="25" t="s">
        <v>4549</v>
      </c>
      <c r="G706" s="25">
        <v>10</v>
      </c>
      <c r="H706" s="25">
        <v>9789492859082</v>
      </c>
      <c r="I706" s="25" t="s">
        <v>229</v>
      </c>
      <c r="J706" s="25" t="s">
        <v>4550</v>
      </c>
      <c r="K706" s="25">
        <v>2019</v>
      </c>
      <c r="L706" s="25" t="s">
        <v>4551</v>
      </c>
      <c r="M706" s="25" t="s">
        <v>6</v>
      </c>
      <c r="N706" s="25" t="s">
        <v>162</v>
      </c>
    </row>
    <row r="707" spans="1:14" x14ac:dyDescent="0.35">
      <c r="B707">
        <f t="shared" si="11"/>
        <v>1</v>
      </c>
      <c r="C707" s="26" t="s">
        <v>4552</v>
      </c>
      <c r="D707" s="26" t="s">
        <v>4553</v>
      </c>
      <c r="E707" s="26" t="s">
        <v>4554</v>
      </c>
      <c r="F707" s="26" t="s">
        <v>4555</v>
      </c>
      <c r="G707" s="26">
        <v>7</v>
      </c>
      <c r="H707" s="26">
        <v>9783030343491</v>
      </c>
      <c r="I707" s="26" t="s">
        <v>152</v>
      </c>
      <c r="J707" s="26" t="s">
        <v>4556</v>
      </c>
      <c r="K707" s="26">
        <v>2019</v>
      </c>
      <c r="L707" s="26" t="s">
        <v>4557</v>
      </c>
      <c r="M707" s="26" t="s">
        <v>6</v>
      </c>
      <c r="N707" s="26" t="s">
        <v>162</v>
      </c>
    </row>
    <row r="708" spans="1:14" x14ac:dyDescent="0.35">
      <c r="B708">
        <f t="shared" si="11"/>
        <v>1</v>
      </c>
      <c r="C708" s="25" t="s">
        <v>4558</v>
      </c>
      <c r="D708" s="25" t="s">
        <v>4559</v>
      </c>
      <c r="E708" s="25" t="s">
        <v>4560</v>
      </c>
      <c r="F708" s="25" t="s">
        <v>4561</v>
      </c>
      <c r="G708" s="25">
        <v>10</v>
      </c>
      <c r="H708" s="25">
        <v>9780769556970</v>
      </c>
      <c r="I708" s="25" t="s">
        <v>4562</v>
      </c>
      <c r="J708" s="25" t="s">
        <v>4563</v>
      </c>
      <c r="K708" s="25">
        <v>2015</v>
      </c>
      <c r="L708" s="25" t="s">
        <v>4564</v>
      </c>
      <c r="M708" s="25" t="s">
        <v>6</v>
      </c>
      <c r="N708" s="25" t="s">
        <v>162</v>
      </c>
    </row>
    <row r="709" spans="1:14" x14ac:dyDescent="0.35">
      <c r="B709">
        <f t="shared" si="11"/>
        <v>1</v>
      </c>
      <c r="C709" s="26" t="s">
        <v>4565</v>
      </c>
      <c r="D709" s="26" t="s">
        <v>4566</v>
      </c>
      <c r="E709" s="26" t="s">
        <v>4567</v>
      </c>
      <c r="F709" s="26" t="s">
        <v>4568</v>
      </c>
      <c r="G709" s="26">
        <v>10</v>
      </c>
      <c r="H709" s="26">
        <v>9781424455386</v>
      </c>
      <c r="I709" s="26" t="s">
        <v>4569</v>
      </c>
      <c r="J709" s="26" t="s">
        <v>4570</v>
      </c>
      <c r="K709" s="26">
        <v>2010</v>
      </c>
      <c r="L709" s="26" t="s">
        <v>4571</v>
      </c>
      <c r="M709" s="26" t="s">
        <v>6</v>
      </c>
      <c r="N709" s="26" t="s">
        <v>162</v>
      </c>
    </row>
    <row r="710" spans="1:14" x14ac:dyDescent="0.35">
      <c r="B710">
        <f t="shared" si="11"/>
        <v>1</v>
      </c>
      <c r="C710" s="25" t="s">
        <v>4572</v>
      </c>
      <c r="D710" s="25" t="s">
        <v>4573</v>
      </c>
      <c r="E710" s="25" t="s">
        <v>4574</v>
      </c>
      <c r="F710" s="25" t="s">
        <v>4575</v>
      </c>
      <c r="G710" s="25">
        <v>7</v>
      </c>
      <c r="H710" s="25"/>
      <c r="I710" s="25" t="s">
        <v>4576</v>
      </c>
      <c r="J710" s="25" t="s">
        <v>4577</v>
      </c>
      <c r="K710" s="25">
        <v>2013</v>
      </c>
      <c r="L710" s="25" t="s">
        <v>4578</v>
      </c>
      <c r="M710" s="25" t="s">
        <v>6</v>
      </c>
      <c r="N710" s="25" t="s">
        <v>4579</v>
      </c>
    </row>
    <row r="711" spans="1:14" x14ac:dyDescent="0.35">
      <c r="B711">
        <f t="shared" si="11"/>
        <v>1</v>
      </c>
      <c r="C711" s="26" t="s">
        <v>4580</v>
      </c>
      <c r="D711" s="26" t="s">
        <v>4581</v>
      </c>
      <c r="E711" s="26" t="s">
        <v>4582</v>
      </c>
      <c r="F711" s="26" t="s">
        <v>4583</v>
      </c>
      <c r="G711" s="26">
        <v>10</v>
      </c>
      <c r="H711" s="26">
        <v>9781479983520</v>
      </c>
      <c r="I711" s="26" t="s">
        <v>4584</v>
      </c>
      <c r="J711" s="26" t="s">
        <v>4585</v>
      </c>
      <c r="K711" s="26">
        <v>2015</v>
      </c>
      <c r="L711" s="26" t="s">
        <v>4586</v>
      </c>
      <c r="M711" s="26" t="s">
        <v>6</v>
      </c>
      <c r="N711" s="26" t="s">
        <v>147</v>
      </c>
    </row>
    <row r="712" spans="1:14" x14ac:dyDescent="0.35">
      <c r="B712">
        <f t="shared" si="11"/>
        <v>1</v>
      </c>
      <c r="C712" s="25" t="s">
        <v>4587</v>
      </c>
      <c r="D712" s="25" t="s">
        <v>4588</v>
      </c>
      <c r="E712" s="25" t="s">
        <v>4589</v>
      </c>
      <c r="F712" s="25" t="s">
        <v>4590</v>
      </c>
      <c r="G712" s="25">
        <v>10</v>
      </c>
      <c r="H712" s="25">
        <v>9781911218562</v>
      </c>
      <c r="I712" s="25" t="s">
        <v>1883</v>
      </c>
      <c r="J712" s="25" t="s">
        <v>4591</v>
      </c>
      <c r="K712" s="25">
        <v>2017</v>
      </c>
      <c r="L712" s="25" t="s">
        <v>4592</v>
      </c>
      <c r="M712" s="25" t="s">
        <v>6</v>
      </c>
      <c r="N712" s="25" t="s">
        <v>162</v>
      </c>
    </row>
    <row r="713" spans="1:14" x14ac:dyDescent="0.35">
      <c r="B713">
        <f t="shared" si="11"/>
        <v>1</v>
      </c>
      <c r="C713" s="26" t="s">
        <v>4593</v>
      </c>
      <c r="D713" s="26" t="s">
        <v>4594</v>
      </c>
      <c r="E713" s="26" t="s">
        <v>4595</v>
      </c>
      <c r="F713" s="26" t="s">
        <v>4596</v>
      </c>
      <c r="G713" s="26">
        <v>10</v>
      </c>
      <c r="H713" s="26">
        <v>9789810854799</v>
      </c>
      <c r="I713" s="26" t="s">
        <v>4597</v>
      </c>
      <c r="J713" s="26" t="s">
        <v>4598</v>
      </c>
      <c r="K713" s="26">
        <v>2010</v>
      </c>
      <c r="L713" s="26" t="s">
        <v>4599</v>
      </c>
      <c r="M713" s="26" t="s">
        <v>6</v>
      </c>
      <c r="N713" s="26" t="s">
        <v>162</v>
      </c>
    </row>
    <row r="714" spans="1:14" x14ac:dyDescent="0.35">
      <c r="A714" t="s">
        <v>62</v>
      </c>
      <c r="B714">
        <f t="shared" si="11"/>
        <v>2</v>
      </c>
      <c r="C714" s="25" t="s">
        <v>4600</v>
      </c>
      <c r="D714" s="25" t="s">
        <v>4601</v>
      </c>
      <c r="E714" s="25" t="s">
        <v>4602</v>
      </c>
      <c r="F714" s="25" t="s">
        <v>4603</v>
      </c>
      <c r="G714" s="25">
        <v>10</v>
      </c>
      <c r="H714" s="25">
        <v>9781424459612</v>
      </c>
      <c r="I714" s="25" t="s">
        <v>4604</v>
      </c>
      <c r="J714" s="25" t="s">
        <v>4605</v>
      </c>
      <c r="K714" s="25">
        <v>2010</v>
      </c>
      <c r="L714" s="25" t="s">
        <v>4606</v>
      </c>
      <c r="M714" s="25" t="s">
        <v>6</v>
      </c>
      <c r="N714" s="25" t="s">
        <v>675</v>
      </c>
    </row>
    <row r="715" spans="1:14" x14ac:dyDescent="0.35">
      <c r="A715" t="s">
        <v>62</v>
      </c>
      <c r="B715">
        <f t="shared" si="11"/>
        <v>2</v>
      </c>
      <c r="C715" s="26" t="s">
        <v>4607</v>
      </c>
      <c r="D715" s="26" t="s">
        <v>4608</v>
      </c>
      <c r="E715" s="26" t="s">
        <v>4609</v>
      </c>
      <c r="F715" s="26" t="s">
        <v>4610</v>
      </c>
      <c r="G715" s="26">
        <v>10</v>
      </c>
      <c r="H715" s="26">
        <v>9781728172491</v>
      </c>
      <c r="I715" s="26" t="s">
        <v>4611</v>
      </c>
      <c r="J715" s="26" t="s">
        <v>4612</v>
      </c>
      <c r="K715" s="26">
        <v>2020</v>
      </c>
      <c r="L715" s="26" t="s">
        <v>4613</v>
      </c>
      <c r="M715" s="26" t="s">
        <v>6</v>
      </c>
      <c r="N715" s="26" t="s">
        <v>162</v>
      </c>
    </row>
    <row r="716" spans="1:14" x14ac:dyDescent="0.35">
      <c r="B716">
        <f t="shared" si="11"/>
        <v>1</v>
      </c>
      <c r="C716" s="25" t="s">
        <v>4614</v>
      </c>
      <c r="D716" s="25" t="s">
        <v>4615</v>
      </c>
      <c r="E716" s="25" t="s">
        <v>4616</v>
      </c>
      <c r="F716" s="25" t="s">
        <v>4617</v>
      </c>
      <c r="G716" s="25">
        <v>10</v>
      </c>
      <c r="H716" s="25">
        <v>9781450359719</v>
      </c>
      <c r="I716" s="25" t="s">
        <v>1310</v>
      </c>
      <c r="J716" s="25" t="s">
        <v>6</v>
      </c>
      <c r="K716" s="25">
        <v>2019</v>
      </c>
      <c r="L716" s="25" t="s">
        <v>4618</v>
      </c>
      <c r="M716" s="25" t="s">
        <v>6</v>
      </c>
      <c r="N716" s="25" t="s">
        <v>147</v>
      </c>
    </row>
    <row r="717" spans="1:14" x14ac:dyDescent="0.35">
      <c r="B717">
        <f t="shared" si="11"/>
        <v>1</v>
      </c>
      <c r="C717" s="26" t="s">
        <v>4619</v>
      </c>
      <c r="D717" s="26" t="s">
        <v>4620</v>
      </c>
      <c r="E717" s="26" t="s">
        <v>4621</v>
      </c>
      <c r="F717" s="26" t="s">
        <v>4622</v>
      </c>
      <c r="G717" s="26">
        <v>10</v>
      </c>
      <c r="H717" s="26">
        <v>9781450302357</v>
      </c>
      <c r="I717" s="26" t="s">
        <v>1562</v>
      </c>
      <c r="J717" s="26" t="s">
        <v>4623</v>
      </c>
      <c r="K717" s="26">
        <v>2010</v>
      </c>
      <c r="L717" s="26" t="s">
        <v>4624</v>
      </c>
      <c r="M717" s="26" t="s">
        <v>6</v>
      </c>
      <c r="N717" s="26" t="s">
        <v>573</v>
      </c>
    </row>
    <row r="718" spans="1:14" x14ac:dyDescent="0.35">
      <c r="A718" t="s">
        <v>62</v>
      </c>
      <c r="B718">
        <f t="shared" si="11"/>
        <v>3</v>
      </c>
      <c r="C718" s="25" t="s">
        <v>4625</v>
      </c>
      <c r="D718" s="25" t="s">
        <v>4626</v>
      </c>
      <c r="E718" s="25" t="s">
        <v>4627</v>
      </c>
      <c r="F718" s="25" t="s">
        <v>4628</v>
      </c>
      <c r="G718" s="25">
        <v>7</v>
      </c>
      <c r="H718" s="25"/>
      <c r="I718" s="25" t="s">
        <v>4629</v>
      </c>
      <c r="J718" s="25" t="s">
        <v>4630</v>
      </c>
      <c r="K718" s="25">
        <v>2011</v>
      </c>
      <c r="L718" s="25" t="s">
        <v>4631</v>
      </c>
      <c r="M718" s="25" t="s">
        <v>6</v>
      </c>
      <c r="N718" s="25" t="s">
        <v>4202</v>
      </c>
    </row>
    <row r="719" spans="1:14" x14ac:dyDescent="0.35">
      <c r="B719">
        <f t="shared" si="11"/>
        <v>1</v>
      </c>
      <c r="C719" s="26" t="s">
        <v>4632</v>
      </c>
      <c r="D719" s="26" t="s">
        <v>4633</v>
      </c>
      <c r="E719" s="26" t="s">
        <v>4634</v>
      </c>
      <c r="F719" s="26" t="s">
        <v>4635</v>
      </c>
      <c r="G719" s="26">
        <v>10</v>
      </c>
      <c r="H719" s="26">
        <v>9781538629307</v>
      </c>
      <c r="I719" s="26" t="s">
        <v>4636</v>
      </c>
      <c r="J719" s="26" t="s">
        <v>4637</v>
      </c>
      <c r="K719" s="26">
        <v>2018</v>
      </c>
      <c r="L719" s="26" t="s">
        <v>4638</v>
      </c>
      <c r="M719" s="26" t="s">
        <v>6</v>
      </c>
      <c r="N719" s="26" t="s">
        <v>283</v>
      </c>
    </row>
    <row r="720" spans="1:14" x14ac:dyDescent="0.35">
      <c r="B720">
        <f t="shared" si="11"/>
        <v>1</v>
      </c>
      <c r="C720" s="25" t="s">
        <v>4639</v>
      </c>
      <c r="D720" s="25" t="s">
        <v>4640</v>
      </c>
      <c r="E720" s="25" t="s">
        <v>4641</v>
      </c>
      <c r="F720" s="25" t="s">
        <v>4642</v>
      </c>
      <c r="G720" s="25">
        <v>7</v>
      </c>
      <c r="H720" s="25">
        <v>9783030324087</v>
      </c>
      <c r="I720" s="25" t="s">
        <v>152</v>
      </c>
      <c r="J720" s="25" t="s">
        <v>4643</v>
      </c>
      <c r="K720" s="25">
        <v>2019</v>
      </c>
      <c r="L720" s="25" t="s">
        <v>4644</v>
      </c>
      <c r="M720" s="25" t="s">
        <v>6</v>
      </c>
      <c r="N720" s="25" t="s">
        <v>217</v>
      </c>
    </row>
    <row r="721" spans="1:14" x14ac:dyDescent="0.35">
      <c r="A721" t="s">
        <v>62</v>
      </c>
      <c r="B721">
        <f t="shared" si="11"/>
        <v>3</v>
      </c>
      <c r="C721" s="26" t="s">
        <v>4645</v>
      </c>
      <c r="D721" s="26" t="s">
        <v>4646</v>
      </c>
      <c r="E721" s="26" t="s">
        <v>4647</v>
      </c>
      <c r="F721" s="26" t="s">
        <v>4648</v>
      </c>
      <c r="G721" s="26">
        <v>10</v>
      </c>
      <c r="H721" s="26">
        <v>9781467362634</v>
      </c>
      <c r="I721" s="26" t="s">
        <v>349</v>
      </c>
      <c r="J721" s="26" t="s">
        <v>4649</v>
      </c>
      <c r="K721" s="26">
        <v>2013</v>
      </c>
      <c r="L721" s="26" t="s">
        <v>4650</v>
      </c>
      <c r="M721" s="26" t="s">
        <v>6</v>
      </c>
      <c r="N721" s="26" t="s">
        <v>283</v>
      </c>
    </row>
    <row r="722" spans="1:14" x14ac:dyDescent="0.35">
      <c r="B722">
        <f t="shared" si="11"/>
        <v>1</v>
      </c>
      <c r="C722" s="25" t="s">
        <v>4651</v>
      </c>
      <c r="D722" s="25" t="s">
        <v>4652</v>
      </c>
      <c r="E722" s="25" t="s">
        <v>4653</v>
      </c>
      <c r="F722" s="25" t="s">
        <v>4654</v>
      </c>
      <c r="G722" s="25">
        <v>10</v>
      </c>
      <c r="H722" s="25"/>
      <c r="I722" s="25" t="s">
        <v>2818</v>
      </c>
      <c r="J722" s="25" t="s">
        <v>4655</v>
      </c>
      <c r="K722" s="25">
        <v>2013</v>
      </c>
      <c r="L722" s="25" t="s">
        <v>4656</v>
      </c>
      <c r="M722" s="25" t="s">
        <v>6</v>
      </c>
      <c r="N722" s="25" t="s">
        <v>162</v>
      </c>
    </row>
    <row r="723" spans="1:14" x14ac:dyDescent="0.35">
      <c r="B723">
        <f t="shared" si="11"/>
        <v>1</v>
      </c>
      <c r="C723" s="26" t="s">
        <v>4657</v>
      </c>
      <c r="D723" s="26" t="s">
        <v>4658</v>
      </c>
      <c r="E723" s="26" t="s">
        <v>6</v>
      </c>
      <c r="F723" s="26" t="s">
        <v>4659</v>
      </c>
      <c r="G723" s="26">
        <v>7</v>
      </c>
      <c r="H723" s="26"/>
      <c r="I723" s="26" t="s">
        <v>4660</v>
      </c>
      <c r="J723" s="26" t="s">
        <v>4661</v>
      </c>
      <c r="K723" s="26">
        <v>2018</v>
      </c>
      <c r="L723" s="26" t="s">
        <v>4662</v>
      </c>
      <c r="M723" s="26" t="s">
        <v>6</v>
      </c>
      <c r="N723" s="26" t="s">
        <v>147</v>
      </c>
    </row>
    <row r="724" spans="1:14" x14ac:dyDescent="0.35">
      <c r="A724" t="s">
        <v>62</v>
      </c>
      <c r="B724">
        <f t="shared" si="11"/>
        <v>2</v>
      </c>
      <c r="C724" s="25" t="s">
        <v>4663</v>
      </c>
      <c r="D724" s="25" t="s">
        <v>4664</v>
      </c>
      <c r="E724" s="25" t="s">
        <v>4665</v>
      </c>
      <c r="F724" s="25" t="s">
        <v>4666</v>
      </c>
      <c r="G724" s="25">
        <v>10</v>
      </c>
      <c r="H724" s="25">
        <v>9781728159539</v>
      </c>
      <c r="I724" s="25" t="s">
        <v>4667</v>
      </c>
      <c r="J724" s="25" t="s">
        <v>4668</v>
      </c>
      <c r="K724" s="25">
        <v>2020</v>
      </c>
      <c r="L724" s="25" t="s">
        <v>4669</v>
      </c>
      <c r="M724" s="25" t="s">
        <v>6</v>
      </c>
      <c r="N724" s="25" t="s">
        <v>217</v>
      </c>
    </row>
    <row r="725" spans="1:14" x14ac:dyDescent="0.35">
      <c r="B725">
        <f t="shared" si="11"/>
        <v>1</v>
      </c>
      <c r="C725" s="26" t="s">
        <v>4670</v>
      </c>
      <c r="D725" s="26" t="s">
        <v>4671</v>
      </c>
      <c r="E725" s="26" t="s">
        <v>4672</v>
      </c>
      <c r="F725" s="26" t="s">
        <v>4673</v>
      </c>
      <c r="G725" s="26">
        <v>7</v>
      </c>
      <c r="H725" s="26">
        <v>9783319585086</v>
      </c>
      <c r="I725" s="26" t="s">
        <v>152</v>
      </c>
      <c r="J725" s="26" t="s">
        <v>4674</v>
      </c>
      <c r="K725" s="26">
        <v>2017</v>
      </c>
      <c r="L725" s="26" t="s">
        <v>4675</v>
      </c>
      <c r="M725" s="26" t="s">
        <v>6</v>
      </c>
      <c r="N725" s="26" t="s">
        <v>162</v>
      </c>
    </row>
    <row r="726" spans="1:14" x14ac:dyDescent="0.35">
      <c r="A726" t="s">
        <v>62</v>
      </c>
      <c r="B726">
        <f t="shared" si="11"/>
        <v>2</v>
      </c>
      <c r="C726" s="25" t="s">
        <v>4676</v>
      </c>
      <c r="D726" s="25" t="s">
        <v>4677</v>
      </c>
      <c r="E726" s="25" t="s">
        <v>4678</v>
      </c>
      <c r="F726" s="25" t="s">
        <v>4679</v>
      </c>
      <c r="G726" s="25">
        <v>10</v>
      </c>
      <c r="H726" s="25">
        <v>9781467360432</v>
      </c>
      <c r="I726" s="25" t="s">
        <v>4680</v>
      </c>
      <c r="J726" s="25" t="s">
        <v>4681</v>
      </c>
      <c r="K726" s="25">
        <v>2013</v>
      </c>
      <c r="L726" s="25" t="s">
        <v>4682</v>
      </c>
      <c r="M726" s="25" t="s">
        <v>6</v>
      </c>
      <c r="N726" s="25" t="s">
        <v>155</v>
      </c>
    </row>
    <row r="727" spans="1:14" x14ac:dyDescent="0.35">
      <c r="B727">
        <f t="shared" si="11"/>
        <v>1</v>
      </c>
      <c r="C727" s="26" t="s">
        <v>4683</v>
      </c>
      <c r="D727" s="26" t="s">
        <v>4684</v>
      </c>
      <c r="E727" s="26" t="s">
        <v>4685</v>
      </c>
      <c r="F727" s="26" t="s">
        <v>4686</v>
      </c>
      <c r="G727" s="26">
        <v>7</v>
      </c>
      <c r="H727" s="26">
        <v>9783642335419</v>
      </c>
      <c r="I727" s="26" t="s">
        <v>152</v>
      </c>
      <c r="J727" s="26" t="s">
        <v>4687</v>
      </c>
      <c r="K727" s="26">
        <v>2012</v>
      </c>
      <c r="L727" s="26" t="s">
        <v>4688</v>
      </c>
      <c r="M727" s="26" t="s">
        <v>6</v>
      </c>
      <c r="N727" s="26" t="s">
        <v>162</v>
      </c>
    </row>
    <row r="728" spans="1:14" x14ac:dyDescent="0.35">
      <c r="B728">
        <f t="shared" si="11"/>
        <v>1</v>
      </c>
      <c r="C728" s="25" t="s">
        <v>4689</v>
      </c>
      <c r="D728" s="25" t="s">
        <v>4690</v>
      </c>
      <c r="E728" s="25" t="s">
        <v>4691</v>
      </c>
      <c r="F728" s="25" t="s">
        <v>4692</v>
      </c>
      <c r="G728" s="25">
        <v>10</v>
      </c>
      <c r="H728" s="25">
        <v>9789949231782</v>
      </c>
      <c r="I728" s="25" t="s">
        <v>4693</v>
      </c>
      <c r="J728" s="25" t="s">
        <v>4694</v>
      </c>
      <c r="K728" s="25">
        <v>2011</v>
      </c>
      <c r="L728" s="25" t="s">
        <v>4695</v>
      </c>
      <c r="M728" s="25" t="s">
        <v>6</v>
      </c>
      <c r="N728" s="25" t="s">
        <v>147</v>
      </c>
    </row>
    <row r="729" spans="1:14" x14ac:dyDescent="0.35">
      <c r="B729">
        <f t="shared" si="11"/>
        <v>1</v>
      </c>
      <c r="C729" s="26" t="s">
        <v>4696</v>
      </c>
      <c r="D729" s="26" t="s">
        <v>4697</v>
      </c>
      <c r="E729" s="26" t="s">
        <v>4698</v>
      </c>
      <c r="F729" s="26" t="s">
        <v>4699</v>
      </c>
      <c r="G729" s="26">
        <v>7</v>
      </c>
      <c r="H729" s="26"/>
      <c r="I729" s="26" t="s">
        <v>4700</v>
      </c>
      <c r="J729" s="26" t="s">
        <v>6</v>
      </c>
      <c r="K729" s="26">
        <v>2018</v>
      </c>
      <c r="L729" s="26" t="s">
        <v>4701</v>
      </c>
      <c r="M729" s="26" t="s">
        <v>6</v>
      </c>
      <c r="N729" s="26" t="s">
        <v>473</v>
      </c>
    </row>
    <row r="730" spans="1:14" x14ac:dyDescent="0.35">
      <c r="B730">
        <f t="shared" si="11"/>
        <v>1</v>
      </c>
      <c r="C730" s="25" t="s">
        <v>4702</v>
      </c>
      <c r="D730" s="25" t="s">
        <v>4703</v>
      </c>
      <c r="E730" s="25" t="s">
        <v>4704</v>
      </c>
      <c r="F730" s="25" t="s">
        <v>4705</v>
      </c>
      <c r="G730" s="25">
        <v>10</v>
      </c>
      <c r="H730" s="25">
        <v>9789898533524</v>
      </c>
      <c r="I730" s="25" t="s">
        <v>4134</v>
      </c>
      <c r="J730" s="25" t="s">
        <v>4706</v>
      </c>
      <c r="K730" s="25">
        <v>2016</v>
      </c>
      <c r="L730" s="25" t="s">
        <v>4707</v>
      </c>
      <c r="M730" s="25" t="s">
        <v>6</v>
      </c>
      <c r="N730" s="25" t="s">
        <v>162</v>
      </c>
    </row>
    <row r="731" spans="1:14" x14ac:dyDescent="0.35">
      <c r="B731">
        <f t="shared" si="11"/>
        <v>1</v>
      </c>
      <c r="C731" s="26" t="s">
        <v>4708</v>
      </c>
      <c r="D731" s="26" t="s">
        <v>4709</v>
      </c>
      <c r="E731" s="26" t="s">
        <v>4710</v>
      </c>
      <c r="F731" s="26" t="s">
        <v>4711</v>
      </c>
      <c r="G731" s="26">
        <v>10</v>
      </c>
      <c r="H731" s="26"/>
      <c r="I731" s="26" t="s">
        <v>4712</v>
      </c>
      <c r="J731" s="26" t="s">
        <v>4713</v>
      </c>
      <c r="K731" s="26">
        <v>2009</v>
      </c>
      <c r="L731" s="26" t="s">
        <v>4714</v>
      </c>
      <c r="M731" s="26" t="s">
        <v>6</v>
      </c>
      <c r="N731" s="26" t="s">
        <v>162</v>
      </c>
    </row>
    <row r="732" spans="1:14" x14ac:dyDescent="0.35">
      <c r="B732">
        <f t="shared" si="11"/>
        <v>1</v>
      </c>
      <c r="C732" s="25" t="s">
        <v>4715</v>
      </c>
      <c r="D732" s="25" t="s">
        <v>4716</v>
      </c>
      <c r="E732" s="25" t="s">
        <v>4717</v>
      </c>
      <c r="F732" s="25" t="s">
        <v>4718</v>
      </c>
      <c r="G732" s="25">
        <v>7</v>
      </c>
      <c r="H732" s="25"/>
      <c r="I732" s="25" t="s">
        <v>4719</v>
      </c>
      <c r="J732" s="25" t="s">
        <v>6</v>
      </c>
      <c r="K732" s="25">
        <v>2021</v>
      </c>
      <c r="L732" s="25" t="s">
        <v>4720</v>
      </c>
      <c r="M732" s="25" t="s">
        <v>6</v>
      </c>
      <c r="N732" s="25" t="s">
        <v>162</v>
      </c>
    </row>
    <row r="733" spans="1:14" x14ac:dyDescent="0.35">
      <c r="B733">
        <f t="shared" si="11"/>
        <v>1</v>
      </c>
      <c r="C733" s="26" t="s">
        <v>4721</v>
      </c>
      <c r="D733" s="26" t="s">
        <v>4722</v>
      </c>
      <c r="E733" s="26" t="s">
        <v>4723</v>
      </c>
      <c r="F733" s="26" t="s">
        <v>4724</v>
      </c>
      <c r="G733" s="26">
        <v>10</v>
      </c>
      <c r="H733" s="26">
        <v>9781450314381</v>
      </c>
      <c r="I733" s="26" t="s">
        <v>4725</v>
      </c>
      <c r="J733" s="26" t="s">
        <v>4726</v>
      </c>
      <c r="K733" s="26">
        <v>2012</v>
      </c>
      <c r="L733" s="26" t="s">
        <v>4727</v>
      </c>
      <c r="M733" s="26" t="s">
        <v>6</v>
      </c>
      <c r="N733" s="26" t="s">
        <v>155</v>
      </c>
    </row>
    <row r="734" spans="1:14" x14ac:dyDescent="0.35">
      <c r="A734" t="s">
        <v>62</v>
      </c>
      <c r="B734">
        <f t="shared" si="11"/>
        <v>2</v>
      </c>
      <c r="C734" s="25" t="s">
        <v>4728</v>
      </c>
      <c r="D734" s="25" t="s">
        <v>4729</v>
      </c>
      <c r="E734" s="25" t="s">
        <v>4730</v>
      </c>
      <c r="F734" s="25" t="s">
        <v>4731</v>
      </c>
      <c r="G734" s="25">
        <v>10</v>
      </c>
      <c r="H734" s="25">
        <v>9781509027224</v>
      </c>
      <c r="I734" s="25" t="s">
        <v>2788</v>
      </c>
      <c r="J734" s="25" t="s">
        <v>6</v>
      </c>
      <c r="K734" s="25">
        <v>2016</v>
      </c>
      <c r="L734" s="25" t="s">
        <v>4732</v>
      </c>
      <c r="M734" s="25" t="s">
        <v>6</v>
      </c>
      <c r="N734" s="25" t="s">
        <v>147</v>
      </c>
    </row>
    <row r="735" spans="1:14" x14ac:dyDescent="0.35">
      <c r="B735">
        <f t="shared" si="11"/>
        <v>1</v>
      </c>
      <c r="C735" s="26" t="s">
        <v>4733</v>
      </c>
      <c r="D735" s="26" t="s">
        <v>4734</v>
      </c>
      <c r="E735" s="26" t="s">
        <v>4735</v>
      </c>
      <c r="F735" s="26" t="s">
        <v>4736</v>
      </c>
      <c r="G735" s="26">
        <v>7</v>
      </c>
      <c r="H735" s="26"/>
      <c r="I735" s="26" t="s">
        <v>144</v>
      </c>
      <c r="J735" s="26" t="s">
        <v>4737</v>
      </c>
      <c r="K735" s="26">
        <v>2018</v>
      </c>
      <c r="L735" s="26" t="s">
        <v>4738</v>
      </c>
      <c r="M735" s="26" t="s">
        <v>6</v>
      </c>
      <c r="N735" s="26" t="s">
        <v>480</v>
      </c>
    </row>
    <row r="736" spans="1:14" x14ac:dyDescent="0.35">
      <c r="B736">
        <f t="shared" si="11"/>
        <v>1</v>
      </c>
      <c r="C736" s="25" t="s">
        <v>4739</v>
      </c>
      <c r="D736" s="25" t="s">
        <v>4740</v>
      </c>
      <c r="E736" s="25" t="s">
        <v>4741</v>
      </c>
      <c r="F736" s="25" t="s">
        <v>4742</v>
      </c>
      <c r="G736" s="25">
        <v>7</v>
      </c>
      <c r="H736" s="25"/>
      <c r="I736" s="25" t="s">
        <v>261</v>
      </c>
      <c r="J736" s="25" t="s">
        <v>4743</v>
      </c>
      <c r="K736" s="25">
        <v>2017</v>
      </c>
      <c r="L736" s="25" t="s">
        <v>4744</v>
      </c>
      <c r="M736" s="25" t="s">
        <v>6</v>
      </c>
      <c r="N736" s="25" t="s">
        <v>323</v>
      </c>
    </row>
    <row r="737" spans="1:14" x14ac:dyDescent="0.35">
      <c r="B737">
        <f t="shared" si="11"/>
        <v>1</v>
      </c>
      <c r="C737" s="26" t="s">
        <v>4745</v>
      </c>
      <c r="D737" s="26" t="s">
        <v>4746</v>
      </c>
      <c r="E737" s="26" t="s">
        <v>4747</v>
      </c>
      <c r="F737" s="26" t="s">
        <v>4748</v>
      </c>
      <c r="G737" s="26">
        <v>7</v>
      </c>
      <c r="H737" s="26"/>
      <c r="I737" s="26" t="s">
        <v>556</v>
      </c>
      <c r="J737" s="26" t="s">
        <v>4749</v>
      </c>
      <c r="K737" s="26">
        <v>2019</v>
      </c>
      <c r="L737" s="26" t="s">
        <v>4750</v>
      </c>
      <c r="M737" s="26" t="s">
        <v>6</v>
      </c>
      <c r="N737" s="26" t="s">
        <v>480</v>
      </c>
    </row>
    <row r="738" spans="1:14" x14ac:dyDescent="0.35">
      <c r="A738" t="s">
        <v>62</v>
      </c>
      <c r="B738">
        <f t="shared" si="11"/>
        <v>2</v>
      </c>
      <c r="C738" s="25" t="s">
        <v>4751</v>
      </c>
      <c r="D738" s="25" t="s">
        <v>4752</v>
      </c>
      <c r="E738" s="25" t="s">
        <v>4753</v>
      </c>
      <c r="F738" s="25" t="s">
        <v>4754</v>
      </c>
      <c r="G738" s="25">
        <v>10</v>
      </c>
      <c r="H738" s="25">
        <v>9781450335577</v>
      </c>
      <c r="I738" s="25" t="s">
        <v>4755</v>
      </c>
      <c r="J738" s="25" t="s">
        <v>4756</v>
      </c>
      <c r="K738" s="25">
        <v>2015</v>
      </c>
      <c r="L738" s="25" t="s">
        <v>4757</v>
      </c>
      <c r="M738" s="25" t="s">
        <v>6</v>
      </c>
      <c r="N738" s="25" t="s">
        <v>703</v>
      </c>
    </row>
    <row r="739" spans="1:14" x14ac:dyDescent="0.35">
      <c r="B739">
        <f t="shared" si="11"/>
        <v>1</v>
      </c>
      <c r="C739" s="26" t="s">
        <v>4758</v>
      </c>
      <c r="D739" s="26" t="s">
        <v>4759</v>
      </c>
      <c r="E739" s="26" t="s">
        <v>4760</v>
      </c>
      <c r="F739" s="26" t="s">
        <v>4761</v>
      </c>
      <c r="G739" s="26">
        <v>10</v>
      </c>
      <c r="H739" s="26">
        <v>9781450347631</v>
      </c>
      <c r="I739" s="26" t="s">
        <v>308</v>
      </c>
      <c r="J739" s="26" t="s">
        <v>6</v>
      </c>
      <c r="K739" s="26">
        <v>2016</v>
      </c>
      <c r="L739" s="26" t="s">
        <v>4762</v>
      </c>
      <c r="M739" s="26" t="s">
        <v>6</v>
      </c>
      <c r="N739" s="26" t="s">
        <v>162</v>
      </c>
    </row>
    <row r="740" spans="1:14" x14ac:dyDescent="0.35">
      <c r="B740">
        <f t="shared" si="11"/>
        <v>1</v>
      </c>
      <c r="C740" s="25" t="s">
        <v>4763</v>
      </c>
      <c r="D740" s="25" t="s">
        <v>4764</v>
      </c>
      <c r="E740" s="25" t="s">
        <v>4765</v>
      </c>
      <c r="F740" s="25" t="s">
        <v>4766</v>
      </c>
      <c r="G740" s="25">
        <v>7</v>
      </c>
      <c r="H740" s="25"/>
      <c r="I740" s="25" t="s">
        <v>542</v>
      </c>
      <c r="J740" s="25" t="s">
        <v>4767</v>
      </c>
      <c r="K740" s="25">
        <v>2020</v>
      </c>
      <c r="L740" s="25" t="s">
        <v>4768</v>
      </c>
      <c r="M740" s="25" t="s">
        <v>6</v>
      </c>
      <c r="N740" s="25" t="s">
        <v>162</v>
      </c>
    </row>
    <row r="741" spans="1:14" x14ac:dyDescent="0.35">
      <c r="B741">
        <f t="shared" si="11"/>
        <v>1</v>
      </c>
      <c r="C741" s="26" t="s">
        <v>4769</v>
      </c>
      <c r="D741" s="26" t="s">
        <v>4770</v>
      </c>
      <c r="E741" s="26" t="s">
        <v>4771</v>
      </c>
      <c r="F741" s="26" t="s">
        <v>4772</v>
      </c>
      <c r="G741" s="26">
        <v>10</v>
      </c>
      <c r="H741" s="26">
        <v>9781908272188</v>
      </c>
      <c r="I741" s="26" t="s">
        <v>452</v>
      </c>
      <c r="J741" s="26" t="s">
        <v>4773</v>
      </c>
      <c r="K741" s="26">
        <v>2011</v>
      </c>
      <c r="L741" s="26" t="s">
        <v>4774</v>
      </c>
      <c r="M741" s="26" t="s">
        <v>6</v>
      </c>
      <c r="N741" s="26" t="s">
        <v>162</v>
      </c>
    </row>
    <row r="742" spans="1:14" x14ac:dyDescent="0.35">
      <c r="B742">
        <f t="shared" si="11"/>
        <v>1</v>
      </c>
      <c r="C742" s="25" t="s">
        <v>4775</v>
      </c>
      <c r="D742" s="25" t="s">
        <v>4776</v>
      </c>
      <c r="E742" s="25" t="s">
        <v>6</v>
      </c>
      <c r="F742" s="25" t="s">
        <v>4777</v>
      </c>
      <c r="G742" s="25">
        <v>7</v>
      </c>
      <c r="H742" s="25"/>
      <c r="I742" s="25" t="s">
        <v>4778</v>
      </c>
      <c r="J742" s="25" t="s">
        <v>6</v>
      </c>
      <c r="K742" s="25">
        <v>2018</v>
      </c>
      <c r="L742" s="25" t="s">
        <v>4779</v>
      </c>
      <c r="M742" s="25" t="s">
        <v>6</v>
      </c>
      <c r="N742" s="25" t="s">
        <v>217</v>
      </c>
    </row>
    <row r="743" spans="1:14" x14ac:dyDescent="0.35">
      <c r="B743">
        <f t="shared" si="11"/>
        <v>1</v>
      </c>
      <c r="C743" s="26" t="s">
        <v>4780</v>
      </c>
      <c r="D743" s="26" t="s">
        <v>4781</v>
      </c>
      <c r="E743" s="26" t="s">
        <v>4782</v>
      </c>
      <c r="F743" s="26" t="s">
        <v>4783</v>
      </c>
      <c r="G743" s="26">
        <v>7</v>
      </c>
      <c r="H743" s="26"/>
      <c r="I743" s="26" t="s">
        <v>4784</v>
      </c>
      <c r="J743" s="26" t="s">
        <v>4785</v>
      </c>
      <c r="K743" s="26">
        <v>2021</v>
      </c>
      <c r="L743" s="26" t="s">
        <v>4786</v>
      </c>
      <c r="M743" s="26" t="s">
        <v>6</v>
      </c>
      <c r="N743" s="26" t="s">
        <v>162</v>
      </c>
    </row>
    <row r="744" spans="1:14" x14ac:dyDescent="0.35">
      <c r="B744">
        <f t="shared" si="11"/>
        <v>1</v>
      </c>
      <c r="C744" s="25" t="s">
        <v>4787</v>
      </c>
      <c r="D744" s="25" t="s">
        <v>4788</v>
      </c>
      <c r="E744" s="25" t="s">
        <v>4789</v>
      </c>
      <c r="F744" s="25" t="s">
        <v>4790</v>
      </c>
      <c r="G744" s="25">
        <v>10</v>
      </c>
      <c r="H744" s="25">
        <v>9781450330145</v>
      </c>
      <c r="I744" s="25" t="s">
        <v>4791</v>
      </c>
      <c r="J744" s="25" t="s">
        <v>4792</v>
      </c>
      <c r="K744" s="25">
        <v>2014</v>
      </c>
      <c r="L744" s="25" t="s">
        <v>4793</v>
      </c>
      <c r="M744" s="25" t="s">
        <v>6</v>
      </c>
      <c r="N744" s="25" t="s">
        <v>162</v>
      </c>
    </row>
    <row r="745" spans="1:14" x14ac:dyDescent="0.35">
      <c r="B745">
        <f t="shared" si="11"/>
        <v>1</v>
      </c>
      <c r="C745" s="26" t="s">
        <v>4794</v>
      </c>
      <c r="D745" s="26" t="s">
        <v>4795</v>
      </c>
      <c r="E745" s="26" t="s">
        <v>4796</v>
      </c>
      <c r="F745" s="26" t="s">
        <v>4797</v>
      </c>
      <c r="G745" s="26">
        <v>10</v>
      </c>
      <c r="H745" s="26">
        <v>9781450341820</v>
      </c>
      <c r="I745" s="26" t="s">
        <v>308</v>
      </c>
      <c r="J745" s="26" t="s">
        <v>4798</v>
      </c>
      <c r="K745" s="26">
        <v>2016</v>
      </c>
      <c r="L745" s="26" t="s">
        <v>4799</v>
      </c>
      <c r="M745" s="26" t="s">
        <v>6</v>
      </c>
      <c r="N745" s="26" t="s">
        <v>217</v>
      </c>
    </row>
    <row r="746" spans="1:14" x14ac:dyDescent="0.35">
      <c r="B746">
        <f t="shared" si="11"/>
        <v>1</v>
      </c>
      <c r="C746" s="25" t="s">
        <v>4800</v>
      </c>
      <c r="D746" s="25" t="s">
        <v>4801</v>
      </c>
      <c r="E746" s="25" t="s">
        <v>4802</v>
      </c>
      <c r="F746" s="25" t="s">
        <v>4803</v>
      </c>
      <c r="G746" s="25">
        <v>7</v>
      </c>
      <c r="H746" s="25"/>
      <c r="I746" s="25" t="s">
        <v>4804</v>
      </c>
      <c r="J746" s="25" t="s">
        <v>4805</v>
      </c>
      <c r="K746" s="25">
        <v>2017</v>
      </c>
      <c r="L746" s="25" t="s">
        <v>4806</v>
      </c>
      <c r="M746" s="25" t="s">
        <v>6</v>
      </c>
      <c r="N746" s="25" t="s">
        <v>573</v>
      </c>
    </row>
    <row r="747" spans="1:14" x14ac:dyDescent="0.35">
      <c r="B747">
        <f t="shared" si="11"/>
        <v>1</v>
      </c>
      <c r="C747" s="26" t="s">
        <v>4807</v>
      </c>
      <c r="D747" s="26" t="s">
        <v>4808</v>
      </c>
      <c r="E747" s="26" t="s">
        <v>4809</v>
      </c>
      <c r="F747" s="26" t="s">
        <v>4810</v>
      </c>
      <c r="G747" s="26">
        <v>10</v>
      </c>
      <c r="H747" s="26">
        <v>9781912764389</v>
      </c>
      <c r="I747" s="26" t="s">
        <v>452</v>
      </c>
      <c r="J747" s="26" t="s">
        <v>4811</v>
      </c>
      <c r="K747" s="26">
        <v>2019</v>
      </c>
      <c r="L747" s="26" t="s">
        <v>4812</v>
      </c>
      <c r="M747" s="26" t="s">
        <v>6</v>
      </c>
      <c r="N747" s="26" t="s">
        <v>217</v>
      </c>
    </row>
    <row r="748" spans="1:14" x14ac:dyDescent="0.35">
      <c r="A748" t="s">
        <v>62</v>
      </c>
      <c r="B748">
        <f t="shared" si="11"/>
        <v>2</v>
      </c>
      <c r="C748" s="25" t="s">
        <v>4813</v>
      </c>
      <c r="D748" s="25" t="s">
        <v>4814</v>
      </c>
      <c r="E748" s="25" t="s">
        <v>4815</v>
      </c>
      <c r="F748" s="25" t="s">
        <v>4816</v>
      </c>
      <c r="G748" s="25">
        <v>10</v>
      </c>
      <c r="H748" s="25">
        <v>9781538631454</v>
      </c>
      <c r="I748" s="25" t="s">
        <v>4817</v>
      </c>
      <c r="J748" s="25" t="s">
        <v>432</v>
      </c>
      <c r="K748" s="25">
        <v>2018</v>
      </c>
      <c r="L748" s="25" t="s">
        <v>4818</v>
      </c>
      <c r="M748" s="25" t="s">
        <v>6</v>
      </c>
      <c r="N748" s="25" t="s">
        <v>147</v>
      </c>
    </row>
    <row r="749" spans="1:14" x14ac:dyDescent="0.35">
      <c r="B749">
        <f t="shared" si="11"/>
        <v>1</v>
      </c>
      <c r="C749" s="26" t="s">
        <v>4819</v>
      </c>
      <c r="D749" s="26" t="s">
        <v>4820</v>
      </c>
      <c r="E749" s="26" t="s">
        <v>4821</v>
      </c>
      <c r="F749" s="26" t="s">
        <v>4822</v>
      </c>
      <c r="G749" s="26">
        <v>10</v>
      </c>
      <c r="H749" s="26"/>
      <c r="I749" s="26" t="s">
        <v>4823</v>
      </c>
      <c r="J749" s="26" t="s">
        <v>4824</v>
      </c>
      <c r="K749" s="26">
        <v>2015</v>
      </c>
      <c r="L749" s="26" t="s">
        <v>4825</v>
      </c>
      <c r="M749" s="26" t="s">
        <v>6</v>
      </c>
      <c r="N749" s="26" t="s">
        <v>480</v>
      </c>
    </row>
    <row r="750" spans="1:14" x14ac:dyDescent="0.35">
      <c r="B750">
        <f t="shared" si="11"/>
        <v>1</v>
      </c>
      <c r="C750" s="25" t="s">
        <v>4826</v>
      </c>
      <c r="D750" s="25" t="s">
        <v>4827</v>
      </c>
      <c r="E750" s="25" t="s">
        <v>4828</v>
      </c>
      <c r="F750" s="25" t="s">
        <v>4829</v>
      </c>
      <c r="G750" s="25">
        <v>10</v>
      </c>
      <c r="H750" s="25"/>
      <c r="I750" s="25" t="s">
        <v>4830</v>
      </c>
      <c r="J750" s="25" t="s">
        <v>6</v>
      </c>
      <c r="K750" s="25">
        <v>2016</v>
      </c>
      <c r="L750" s="25" t="s">
        <v>4831</v>
      </c>
      <c r="M750" s="25" t="s">
        <v>6</v>
      </c>
      <c r="N750" s="25" t="s">
        <v>162</v>
      </c>
    </row>
    <row r="751" spans="1:14" x14ac:dyDescent="0.35">
      <c r="B751">
        <f t="shared" si="11"/>
        <v>1</v>
      </c>
      <c r="C751" s="26" t="s">
        <v>4832</v>
      </c>
      <c r="D751" s="26" t="s">
        <v>4833</v>
      </c>
      <c r="E751" s="26" t="s">
        <v>4834</v>
      </c>
      <c r="F751" s="26" t="s">
        <v>4835</v>
      </c>
      <c r="G751" s="26">
        <v>7</v>
      </c>
      <c r="H751" s="26"/>
      <c r="I751" s="26" t="s">
        <v>4836</v>
      </c>
      <c r="J751" s="26" t="s">
        <v>4837</v>
      </c>
      <c r="K751" s="26">
        <v>2014</v>
      </c>
      <c r="L751" s="26" t="s">
        <v>4838</v>
      </c>
      <c r="M751" s="26" t="s">
        <v>6</v>
      </c>
      <c r="N751" s="26" t="s">
        <v>217</v>
      </c>
    </row>
    <row r="752" spans="1:14" x14ac:dyDescent="0.35">
      <c r="A752" t="s">
        <v>62</v>
      </c>
      <c r="B752">
        <f t="shared" si="11"/>
        <v>2</v>
      </c>
      <c r="C752" s="25" t="s">
        <v>4839</v>
      </c>
      <c r="D752" s="25" t="s">
        <v>4840</v>
      </c>
      <c r="E752" s="25" t="s">
        <v>4841</v>
      </c>
      <c r="F752" s="25" t="s">
        <v>4842</v>
      </c>
      <c r="G752" s="25">
        <v>10</v>
      </c>
      <c r="H752" s="25">
        <v>9781450318549</v>
      </c>
      <c r="I752" s="25" t="s">
        <v>308</v>
      </c>
      <c r="J752" s="25" t="s">
        <v>6</v>
      </c>
      <c r="K752" s="25">
        <v>2012</v>
      </c>
      <c r="L752" s="25" t="s">
        <v>4843</v>
      </c>
      <c r="M752" s="25" t="s">
        <v>6</v>
      </c>
      <c r="N752" s="25" t="s">
        <v>217</v>
      </c>
    </row>
    <row r="753" spans="1:14" x14ac:dyDescent="0.35">
      <c r="B753">
        <f t="shared" si="11"/>
        <v>1</v>
      </c>
      <c r="C753" s="26" t="s">
        <v>4844</v>
      </c>
      <c r="D753" s="26" t="s">
        <v>4845</v>
      </c>
      <c r="E753" s="26" t="s">
        <v>4846</v>
      </c>
      <c r="F753" s="26" t="s">
        <v>4847</v>
      </c>
      <c r="G753" s="26">
        <v>7</v>
      </c>
      <c r="H753" s="26"/>
      <c r="I753" s="26" t="s">
        <v>4848</v>
      </c>
      <c r="J753" s="26" t="s">
        <v>4849</v>
      </c>
      <c r="K753" s="26">
        <v>2010</v>
      </c>
      <c r="L753" s="26" t="s">
        <v>4850</v>
      </c>
      <c r="M753" s="26" t="s">
        <v>6</v>
      </c>
      <c r="N753" s="26" t="s">
        <v>217</v>
      </c>
    </row>
    <row r="754" spans="1:14" x14ac:dyDescent="0.35">
      <c r="A754" t="s">
        <v>62</v>
      </c>
      <c r="B754">
        <f t="shared" si="11"/>
        <v>2</v>
      </c>
      <c r="C754" s="25" t="s">
        <v>4851</v>
      </c>
      <c r="D754" s="25" t="s">
        <v>4852</v>
      </c>
      <c r="E754" s="25" t="s">
        <v>4853</v>
      </c>
      <c r="F754" s="25" t="s">
        <v>4854</v>
      </c>
      <c r="G754" s="25">
        <v>10</v>
      </c>
      <c r="H754" s="25">
        <v>9780791848999</v>
      </c>
      <c r="I754" s="25" t="s">
        <v>4855</v>
      </c>
      <c r="J754" s="25" t="s">
        <v>4856</v>
      </c>
      <c r="K754" s="25">
        <v>2009</v>
      </c>
      <c r="L754" s="25" t="s">
        <v>4857</v>
      </c>
      <c r="M754" s="25" t="s">
        <v>6</v>
      </c>
      <c r="N754" s="25" t="s">
        <v>162</v>
      </c>
    </row>
    <row r="755" spans="1:14" x14ac:dyDescent="0.35">
      <c r="A755" t="s">
        <v>62</v>
      </c>
      <c r="B755">
        <f t="shared" si="11"/>
        <v>2</v>
      </c>
      <c r="C755" s="26" t="s">
        <v>4851</v>
      </c>
      <c r="D755" s="26" t="s">
        <v>4858</v>
      </c>
      <c r="E755" s="26" t="s">
        <v>4859</v>
      </c>
      <c r="F755" s="26" t="s">
        <v>4860</v>
      </c>
      <c r="G755" s="26">
        <v>10</v>
      </c>
      <c r="H755" s="26">
        <v>9780791848999</v>
      </c>
      <c r="I755" s="26" t="s">
        <v>4861</v>
      </c>
      <c r="J755" s="26" t="s">
        <v>4856</v>
      </c>
      <c r="K755" s="26">
        <v>2010</v>
      </c>
      <c r="L755" s="26" t="s">
        <v>4862</v>
      </c>
      <c r="M755" s="26" t="s">
        <v>6</v>
      </c>
      <c r="N755" s="26" t="s">
        <v>162</v>
      </c>
    </row>
    <row r="756" spans="1:14" x14ac:dyDescent="0.35">
      <c r="B756">
        <f t="shared" si="11"/>
        <v>1</v>
      </c>
      <c r="C756" s="25" t="s">
        <v>4863</v>
      </c>
      <c r="D756" s="25" t="s">
        <v>4864</v>
      </c>
      <c r="E756" s="25" t="s">
        <v>4865</v>
      </c>
      <c r="F756" s="25" t="s">
        <v>4866</v>
      </c>
      <c r="G756" s="25">
        <v>10</v>
      </c>
      <c r="H756" s="25">
        <v>9781450340427</v>
      </c>
      <c r="I756" s="25" t="s">
        <v>308</v>
      </c>
      <c r="J756" s="25" t="s">
        <v>6</v>
      </c>
      <c r="K756" s="25">
        <v>2016</v>
      </c>
      <c r="L756" s="25" t="s">
        <v>4867</v>
      </c>
      <c r="M756" s="25" t="s">
        <v>6</v>
      </c>
      <c r="N756" s="25" t="s">
        <v>283</v>
      </c>
    </row>
    <row r="757" spans="1:14" x14ac:dyDescent="0.35">
      <c r="B757">
        <f t="shared" si="11"/>
        <v>1</v>
      </c>
      <c r="C757" s="26" t="s">
        <v>4868</v>
      </c>
      <c r="D757" s="26" t="s">
        <v>4869</v>
      </c>
      <c r="E757" s="26" t="s">
        <v>4870</v>
      </c>
      <c r="F757" s="26" t="s">
        <v>4871</v>
      </c>
      <c r="G757" s="26">
        <v>10</v>
      </c>
      <c r="H757" s="26">
        <v>9781479908189</v>
      </c>
      <c r="I757" s="26" t="s">
        <v>1678</v>
      </c>
      <c r="J757" s="26" t="s">
        <v>2706</v>
      </c>
      <c r="K757" s="26">
        <v>2013</v>
      </c>
      <c r="L757" s="26" t="s">
        <v>4872</v>
      </c>
      <c r="M757" s="26" t="s">
        <v>6</v>
      </c>
      <c r="N757" s="26" t="s">
        <v>1120</v>
      </c>
    </row>
    <row r="758" spans="1:14" x14ac:dyDescent="0.35">
      <c r="B758">
        <f t="shared" si="11"/>
        <v>1</v>
      </c>
      <c r="C758" s="25" t="s">
        <v>4873</v>
      </c>
      <c r="D758" s="25" t="s">
        <v>4874</v>
      </c>
      <c r="E758" s="25" t="s">
        <v>4875</v>
      </c>
      <c r="F758" s="25" t="s">
        <v>4876</v>
      </c>
      <c r="G758" s="25">
        <v>7</v>
      </c>
      <c r="H758" s="25"/>
      <c r="I758" s="25" t="s">
        <v>1510</v>
      </c>
      <c r="J758" s="25" t="s">
        <v>4877</v>
      </c>
      <c r="K758" s="25">
        <v>2016</v>
      </c>
      <c r="L758" s="25" t="s">
        <v>4878</v>
      </c>
      <c r="M758" s="25" t="s">
        <v>6</v>
      </c>
      <c r="N758" s="25" t="s">
        <v>4879</v>
      </c>
    </row>
    <row r="759" spans="1:14" x14ac:dyDescent="0.35">
      <c r="A759" t="s">
        <v>62</v>
      </c>
      <c r="B759">
        <f t="shared" si="11"/>
        <v>3</v>
      </c>
      <c r="C759" s="26" t="s">
        <v>4880</v>
      </c>
      <c r="D759" s="26" t="s">
        <v>4881</v>
      </c>
      <c r="E759" s="26" t="s">
        <v>4882</v>
      </c>
      <c r="F759" s="26" t="s">
        <v>4883</v>
      </c>
      <c r="G759" s="26">
        <v>10</v>
      </c>
      <c r="H759" s="26">
        <v>9781538604434</v>
      </c>
      <c r="I759" s="26" t="s">
        <v>1002</v>
      </c>
      <c r="J759" s="26" t="s">
        <v>4884</v>
      </c>
      <c r="K759" s="26">
        <v>2017</v>
      </c>
      <c r="L759" s="26" t="s">
        <v>4885</v>
      </c>
      <c r="M759" s="26" t="s">
        <v>6</v>
      </c>
      <c r="N759" s="26" t="s">
        <v>162</v>
      </c>
    </row>
    <row r="760" spans="1:14" x14ac:dyDescent="0.35">
      <c r="B760">
        <f t="shared" si="11"/>
        <v>1</v>
      </c>
      <c r="C760" s="25" t="s">
        <v>4886</v>
      </c>
      <c r="D760" s="25" t="s">
        <v>4887</v>
      </c>
      <c r="E760" s="25" t="s">
        <v>4888</v>
      </c>
      <c r="F760" s="25" t="s">
        <v>4889</v>
      </c>
      <c r="G760" s="25">
        <v>7</v>
      </c>
      <c r="H760" s="25">
        <v>9783030337193</v>
      </c>
      <c r="I760" s="25" t="s">
        <v>152</v>
      </c>
      <c r="J760" s="25" t="s">
        <v>4890</v>
      </c>
      <c r="K760" s="25">
        <v>2019</v>
      </c>
      <c r="L760" s="25" t="s">
        <v>4891</v>
      </c>
      <c r="M760" s="25" t="s">
        <v>6</v>
      </c>
      <c r="N760" s="25" t="s">
        <v>147</v>
      </c>
    </row>
    <row r="761" spans="1:14" x14ac:dyDescent="0.35">
      <c r="B761">
        <f t="shared" si="11"/>
        <v>1</v>
      </c>
      <c r="C761" s="26" t="s">
        <v>4892</v>
      </c>
      <c r="D761" s="26" t="s">
        <v>4893</v>
      </c>
      <c r="E761" s="26" t="s">
        <v>4894</v>
      </c>
      <c r="F761" s="26" t="s">
        <v>4895</v>
      </c>
      <c r="G761" s="26">
        <v>7</v>
      </c>
      <c r="H761" s="26"/>
      <c r="I761" s="26" t="s">
        <v>4034</v>
      </c>
      <c r="J761" s="26" t="s">
        <v>6</v>
      </c>
      <c r="K761" s="26">
        <v>2019</v>
      </c>
      <c r="L761" s="26" t="s">
        <v>4896</v>
      </c>
      <c r="M761" s="26" t="s">
        <v>6</v>
      </c>
      <c r="N761" s="26" t="s">
        <v>176</v>
      </c>
    </row>
    <row r="762" spans="1:14" x14ac:dyDescent="0.35">
      <c r="B762">
        <f t="shared" si="11"/>
        <v>1</v>
      </c>
      <c r="C762" s="25" t="s">
        <v>4897</v>
      </c>
      <c r="D762" s="25" t="s">
        <v>4898</v>
      </c>
      <c r="E762" s="25" t="s">
        <v>4899</v>
      </c>
      <c r="F762" s="25" t="s">
        <v>4900</v>
      </c>
      <c r="G762" s="25">
        <v>10</v>
      </c>
      <c r="H762" s="25">
        <v>9781450358903</v>
      </c>
      <c r="I762" s="25" t="s">
        <v>687</v>
      </c>
      <c r="J762" s="25" t="s">
        <v>4901</v>
      </c>
      <c r="K762" s="25">
        <v>2019</v>
      </c>
      <c r="L762" s="25" t="s">
        <v>4902</v>
      </c>
      <c r="M762" s="25" t="s">
        <v>6</v>
      </c>
      <c r="N762" s="25" t="s">
        <v>147</v>
      </c>
    </row>
    <row r="763" spans="1:14" x14ac:dyDescent="0.35">
      <c r="B763">
        <f t="shared" si="11"/>
        <v>1</v>
      </c>
      <c r="C763" s="26" t="s">
        <v>4903</v>
      </c>
      <c r="D763" s="26" t="s">
        <v>4904</v>
      </c>
      <c r="E763" s="26" t="s">
        <v>4905</v>
      </c>
      <c r="F763" s="26" t="s">
        <v>4906</v>
      </c>
      <c r="G763" s="26">
        <v>10</v>
      </c>
      <c r="H763" s="26"/>
      <c r="I763" s="26" t="s">
        <v>4907</v>
      </c>
      <c r="J763" s="26" t="s">
        <v>4908</v>
      </c>
      <c r="K763" s="26">
        <v>2013</v>
      </c>
      <c r="L763" s="26" t="s">
        <v>4909</v>
      </c>
      <c r="M763" s="26" t="s">
        <v>6</v>
      </c>
      <c r="N763" s="26" t="s">
        <v>283</v>
      </c>
    </row>
    <row r="764" spans="1:14" x14ac:dyDescent="0.35">
      <c r="B764">
        <f t="shared" si="11"/>
        <v>1</v>
      </c>
      <c r="C764" s="25" t="s">
        <v>4910</v>
      </c>
      <c r="D764" s="25" t="s">
        <v>4911</v>
      </c>
      <c r="E764" s="25" t="s">
        <v>4912</v>
      </c>
      <c r="F764" s="25" t="s">
        <v>4913</v>
      </c>
      <c r="G764" s="25">
        <v>10</v>
      </c>
      <c r="H764" s="25">
        <v>9781479942664</v>
      </c>
      <c r="I764" s="25" t="s">
        <v>4914</v>
      </c>
      <c r="J764" s="25" t="s">
        <v>4915</v>
      </c>
      <c r="K764" s="25">
        <v>2014</v>
      </c>
      <c r="L764" s="25" t="s">
        <v>4916</v>
      </c>
      <c r="M764" s="25" t="s">
        <v>6</v>
      </c>
      <c r="N764" s="25" t="s">
        <v>695</v>
      </c>
    </row>
    <row r="765" spans="1:14" x14ac:dyDescent="0.35">
      <c r="B765">
        <f t="shared" si="11"/>
        <v>1</v>
      </c>
      <c r="C765" s="26" t="s">
        <v>4917</v>
      </c>
      <c r="D765" s="26" t="s">
        <v>4918</v>
      </c>
      <c r="E765" s="26" t="s">
        <v>4919</v>
      </c>
      <c r="F765" s="26" t="s">
        <v>4920</v>
      </c>
      <c r="G765" s="26">
        <v>10</v>
      </c>
      <c r="H765" s="26">
        <v>9781424486236</v>
      </c>
      <c r="I765" s="26" t="s">
        <v>4921</v>
      </c>
      <c r="J765" s="26" t="s">
        <v>4922</v>
      </c>
      <c r="K765" s="26">
        <v>2011</v>
      </c>
      <c r="L765" s="26" t="s">
        <v>4923</v>
      </c>
      <c r="M765" s="26" t="s">
        <v>6</v>
      </c>
      <c r="N765" s="26" t="s">
        <v>155</v>
      </c>
    </row>
    <row r="766" spans="1:14" x14ac:dyDescent="0.35">
      <c r="B766">
        <f t="shared" si="11"/>
        <v>1</v>
      </c>
      <c r="C766" s="25" t="s">
        <v>4924</v>
      </c>
      <c r="D766" s="25" t="s">
        <v>4925</v>
      </c>
      <c r="E766" s="25" t="s">
        <v>4926</v>
      </c>
      <c r="F766" s="25" t="s">
        <v>4927</v>
      </c>
      <c r="G766" s="25">
        <v>10</v>
      </c>
      <c r="H766" s="25">
        <v>9789078677604</v>
      </c>
      <c r="I766" s="25" t="s">
        <v>4928</v>
      </c>
      <c r="J766" s="25" t="s">
        <v>4929</v>
      </c>
      <c r="K766" s="25">
        <v>2012</v>
      </c>
      <c r="L766" s="25" t="s">
        <v>4930</v>
      </c>
      <c r="M766" s="25" t="s">
        <v>6</v>
      </c>
      <c r="N766" s="25" t="s">
        <v>147</v>
      </c>
    </row>
    <row r="767" spans="1:14" x14ac:dyDescent="0.35">
      <c r="A767" t="s">
        <v>62</v>
      </c>
      <c r="B767">
        <f t="shared" si="11"/>
        <v>2</v>
      </c>
      <c r="C767" s="26" t="s">
        <v>4931</v>
      </c>
      <c r="D767" s="26" t="s">
        <v>4932</v>
      </c>
      <c r="E767" s="26" t="s">
        <v>4933</v>
      </c>
      <c r="F767" s="26" t="s">
        <v>4934</v>
      </c>
      <c r="G767" s="26">
        <v>10</v>
      </c>
      <c r="H767" s="26">
        <v>9788988678213</v>
      </c>
      <c r="I767" s="26" t="s">
        <v>4935</v>
      </c>
      <c r="J767" s="26" t="s">
        <v>4936</v>
      </c>
      <c r="K767" s="26">
        <v>2010</v>
      </c>
      <c r="L767" s="26" t="s">
        <v>4937</v>
      </c>
      <c r="M767" s="26" t="s">
        <v>6</v>
      </c>
      <c r="N767" s="26" t="s">
        <v>162</v>
      </c>
    </row>
    <row r="768" spans="1:14" x14ac:dyDescent="0.35">
      <c r="B768">
        <f t="shared" si="11"/>
        <v>1</v>
      </c>
      <c r="C768" s="25" t="s">
        <v>4938</v>
      </c>
      <c r="D768" s="25" t="s">
        <v>4939</v>
      </c>
      <c r="E768" s="25" t="s">
        <v>4940</v>
      </c>
      <c r="F768" s="25" t="s">
        <v>4941</v>
      </c>
      <c r="G768" s="25">
        <v>10</v>
      </c>
      <c r="H768" s="25">
        <v>9781457702587</v>
      </c>
      <c r="I768" s="25" t="s">
        <v>4942</v>
      </c>
      <c r="J768" s="25" t="s">
        <v>4943</v>
      </c>
      <c r="K768" s="25">
        <v>2011</v>
      </c>
      <c r="L768" s="25" t="s">
        <v>4944</v>
      </c>
      <c r="M768" s="25" t="s">
        <v>6</v>
      </c>
      <c r="N768" s="25" t="s">
        <v>217</v>
      </c>
    </row>
    <row r="769" spans="2:14" x14ac:dyDescent="0.35">
      <c r="B769">
        <f t="shared" si="11"/>
        <v>1</v>
      </c>
      <c r="C769" s="26" t="s">
        <v>4945</v>
      </c>
      <c r="D769" s="26" t="s">
        <v>4946</v>
      </c>
      <c r="E769" s="26" t="s">
        <v>4947</v>
      </c>
      <c r="F769" s="26" t="s">
        <v>4948</v>
      </c>
      <c r="G769" s="26">
        <v>7</v>
      </c>
      <c r="H769" s="26"/>
      <c r="I769" s="26" t="s">
        <v>152</v>
      </c>
      <c r="J769" s="26" t="s">
        <v>4949</v>
      </c>
      <c r="K769" s="26">
        <v>2011</v>
      </c>
      <c r="L769" s="26" t="s">
        <v>4950</v>
      </c>
      <c r="M769" s="26" t="s">
        <v>6</v>
      </c>
      <c r="N769" s="26" t="s">
        <v>2352</v>
      </c>
    </row>
    <row r="770" spans="2:14" x14ac:dyDescent="0.35">
      <c r="B770">
        <f t="shared" ref="B770:B833" si="12">COUNTIF(C:C,C770)</f>
        <v>1</v>
      </c>
      <c r="C770" s="25" t="s">
        <v>4951</v>
      </c>
      <c r="D770" s="25" t="s">
        <v>4952</v>
      </c>
      <c r="E770" s="25" t="s">
        <v>4953</v>
      </c>
      <c r="F770" s="25" t="s">
        <v>4954</v>
      </c>
      <c r="G770" s="25">
        <v>7</v>
      </c>
      <c r="H770" s="25"/>
      <c r="I770" s="25" t="s">
        <v>634</v>
      </c>
      <c r="J770" s="25" t="s">
        <v>6</v>
      </c>
      <c r="K770" s="25">
        <v>2013</v>
      </c>
      <c r="L770" s="25" t="s">
        <v>4955</v>
      </c>
      <c r="M770" s="25" t="s">
        <v>6</v>
      </c>
      <c r="N770" s="25" t="s">
        <v>573</v>
      </c>
    </row>
    <row r="771" spans="2:14" x14ac:dyDescent="0.35">
      <c r="B771">
        <f t="shared" si="12"/>
        <v>1</v>
      </c>
      <c r="C771" s="26" t="s">
        <v>4956</v>
      </c>
      <c r="D771" s="26" t="s">
        <v>4957</v>
      </c>
      <c r="E771" s="26" t="s">
        <v>4958</v>
      </c>
      <c r="F771" s="26" t="s">
        <v>4959</v>
      </c>
      <c r="G771" s="26">
        <v>10</v>
      </c>
      <c r="H771" s="26">
        <v>9781450318990</v>
      </c>
      <c r="I771" s="26" t="s">
        <v>1310</v>
      </c>
      <c r="J771" s="26" t="s">
        <v>4960</v>
      </c>
      <c r="K771" s="26">
        <v>2013</v>
      </c>
      <c r="L771" s="26" t="s">
        <v>4961</v>
      </c>
      <c r="M771" s="26" t="s">
        <v>6</v>
      </c>
      <c r="N771" s="26" t="s">
        <v>4177</v>
      </c>
    </row>
    <row r="772" spans="2:14" x14ac:dyDescent="0.35">
      <c r="B772">
        <f t="shared" si="12"/>
        <v>1</v>
      </c>
      <c r="C772" s="25" t="s">
        <v>4962</v>
      </c>
      <c r="D772" s="25" t="s">
        <v>4963</v>
      </c>
      <c r="E772" s="25" t="s">
        <v>4964</v>
      </c>
      <c r="F772" s="25" t="s">
        <v>4965</v>
      </c>
      <c r="G772" s="25">
        <v>7</v>
      </c>
      <c r="H772" s="25">
        <v>9783319403540</v>
      </c>
      <c r="I772" s="25" t="s">
        <v>152</v>
      </c>
      <c r="J772" s="25" t="s">
        <v>4966</v>
      </c>
      <c r="K772" s="25">
        <v>2016</v>
      </c>
      <c r="L772" s="25" t="s">
        <v>4967</v>
      </c>
      <c r="M772" s="25" t="s">
        <v>6</v>
      </c>
      <c r="N772" s="25" t="s">
        <v>217</v>
      </c>
    </row>
    <row r="773" spans="2:14" x14ac:dyDescent="0.35">
      <c r="B773">
        <f t="shared" si="12"/>
        <v>1</v>
      </c>
      <c r="C773" s="26" t="s">
        <v>4968</v>
      </c>
      <c r="D773" s="26" t="s">
        <v>4969</v>
      </c>
      <c r="E773" s="26" t="s">
        <v>4970</v>
      </c>
      <c r="F773" s="26" t="s">
        <v>4971</v>
      </c>
      <c r="G773" s="26">
        <v>7</v>
      </c>
      <c r="H773" s="26">
        <v>9783319528359</v>
      </c>
      <c r="I773" s="26" t="s">
        <v>152</v>
      </c>
      <c r="J773" s="26" t="s">
        <v>4972</v>
      </c>
      <c r="K773" s="26">
        <v>2017</v>
      </c>
      <c r="L773" s="26" t="s">
        <v>4973</v>
      </c>
      <c r="M773" s="26" t="s">
        <v>6</v>
      </c>
      <c r="N773" s="26" t="s">
        <v>162</v>
      </c>
    </row>
    <row r="774" spans="2:14" x14ac:dyDescent="0.35">
      <c r="B774">
        <f t="shared" si="12"/>
        <v>1</v>
      </c>
      <c r="C774" s="25" t="s">
        <v>4974</v>
      </c>
      <c r="D774" s="25" t="s">
        <v>4975</v>
      </c>
      <c r="E774" s="25" t="s">
        <v>4976</v>
      </c>
      <c r="F774" s="25" t="s">
        <v>4977</v>
      </c>
      <c r="G774" s="25">
        <v>7</v>
      </c>
      <c r="H774" s="25"/>
      <c r="I774" s="25" t="s">
        <v>4978</v>
      </c>
      <c r="J774" s="25" t="s">
        <v>4979</v>
      </c>
      <c r="K774" s="25">
        <v>2017</v>
      </c>
      <c r="L774" s="25" t="s">
        <v>4980</v>
      </c>
      <c r="M774" s="25" t="s">
        <v>6</v>
      </c>
      <c r="N774" s="25" t="s">
        <v>2352</v>
      </c>
    </row>
    <row r="775" spans="2:14" x14ac:dyDescent="0.35">
      <c r="B775">
        <f t="shared" si="12"/>
        <v>1</v>
      </c>
      <c r="C775" s="26" t="s">
        <v>4981</v>
      </c>
      <c r="D775" s="26" t="s">
        <v>4982</v>
      </c>
      <c r="E775" s="26" t="s">
        <v>4983</v>
      </c>
      <c r="F775" s="26" t="s">
        <v>4984</v>
      </c>
      <c r="G775" s="26">
        <v>10</v>
      </c>
      <c r="H775" s="26">
        <v>9781728145334</v>
      </c>
      <c r="I775" s="26" t="s">
        <v>762</v>
      </c>
      <c r="J775" s="26" t="s">
        <v>4985</v>
      </c>
      <c r="K775" s="26">
        <v>2020</v>
      </c>
      <c r="L775" s="26" t="s">
        <v>4986</v>
      </c>
      <c r="M775" s="26" t="s">
        <v>6</v>
      </c>
      <c r="N775" s="26" t="s">
        <v>162</v>
      </c>
    </row>
    <row r="776" spans="2:14" x14ac:dyDescent="0.35">
      <c r="B776">
        <f t="shared" si="12"/>
        <v>1</v>
      </c>
      <c r="C776" s="25" t="s">
        <v>4987</v>
      </c>
      <c r="D776" s="25" t="s">
        <v>4988</v>
      </c>
      <c r="E776" s="25" t="s">
        <v>4989</v>
      </c>
      <c r="F776" s="25" t="s">
        <v>4990</v>
      </c>
      <c r="G776" s="25">
        <v>7</v>
      </c>
      <c r="H776" s="25">
        <v>9783030433055</v>
      </c>
      <c r="I776" s="25" t="s">
        <v>207</v>
      </c>
      <c r="J776" s="25" t="s">
        <v>4991</v>
      </c>
      <c r="K776" s="25">
        <v>2020</v>
      </c>
      <c r="L776" s="25" t="s">
        <v>4992</v>
      </c>
      <c r="M776" s="25" t="s">
        <v>6</v>
      </c>
      <c r="N776" s="25" t="s">
        <v>217</v>
      </c>
    </row>
    <row r="777" spans="2:14" x14ac:dyDescent="0.35">
      <c r="B777">
        <f t="shared" si="12"/>
        <v>1</v>
      </c>
      <c r="C777" s="26" t="s">
        <v>4993</v>
      </c>
      <c r="D777" s="26" t="s">
        <v>4994</v>
      </c>
      <c r="E777" s="26" t="s">
        <v>4995</v>
      </c>
      <c r="F777" s="26" t="s">
        <v>4996</v>
      </c>
      <c r="G777" s="26">
        <v>10</v>
      </c>
      <c r="H777" s="26">
        <v>9781424462599</v>
      </c>
      <c r="I777" s="26" t="s">
        <v>1374</v>
      </c>
      <c r="J777" s="26" t="s">
        <v>4997</v>
      </c>
      <c r="K777" s="26">
        <v>2010</v>
      </c>
      <c r="L777" s="26" t="s">
        <v>4998</v>
      </c>
      <c r="M777" s="26" t="s">
        <v>6</v>
      </c>
      <c r="N777" s="26" t="s">
        <v>217</v>
      </c>
    </row>
    <row r="778" spans="2:14" x14ac:dyDescent="0.35">
      <c r="B778">
        <f t="shared" si="12"/>
        <v>1</v>
      </c>
      <c r="C778" s="25" t="s">
        <v>4999</v>
      </c>
      <c r="D778" s="25" t="s">
        <v>5000</v>
      </c>
      <c r="E778" s="25" t="s">
        <v>5001</v>
      </c>
      <c r="F778" s="25" t="s">
        <v>5002</v>
      </c>
      <c r="G778" s="25">
        <v>7</v>
      </c>
      <c r="H778" s="25">
        <v>9783319579689</v>
      </c>
      <c r="I778" s="25" t="s">
        <v>866</v>
      </c>
      <c r="J778" s="25" t="s">
        <v>5003</v>
      </c>
      <c r="K778" s="25">
        <v>2017</v>
      </c>
      <c r="L778" s="25" t="s">
        <v>5004</v>
      </c>
      <c r="M778" s="25" t="s">
        <v>6</v>
      </c>
      <c r="N778" s="25" t="s">
        <v>147</v>
      </c>
    </row>
    <row r="779" spans="2:14" x14ac:dyDescent="0.35">
      <c r="B779">
        <f t="shared" si="12"/>
        <v>1</v>
      </c>
      <c r="C779" s="26" t="s">
        <v>5005</v>
      </c>
      <c r="D779" s="26" t="s">
        <v>5006</v>
      </c>
      <c r="E779" s="26" t="s">
        <v>5007</v>
      </c>
      <c r="F779" s="26" t="s">
        <v>5008</v>
      </c>
      <c r="G779" s="26">
        <v>7</v>
      </c>
      <c r="H779" s="26">
        <v>9783030243364</v>
      </c>
      <c r="I779" s="26" t="s">
        <v>866</v>
      </c>
      <c r="J779" s="26" t="s">
        <v>5009</v>
      </c>
      <c r="K779" s="26">
        <v>2019</v>
      </c>
      <c r="L779" s="26" t="s">
        <v>5010</v>
      </c>
      <c r="M779" s="26" t="s">
        <v>6</v>
      </c>
      <c r="N779" s="26" t="s">
        <v>162</v>
      </c>
    </row>
    <row r="780" spans="2:14" x14ac:dyDescent="0.35">
      <c r="B780">
        <f t="shared" si="12"/>
        <v>1</v>
      </c>
      <c r="C780" s="25" t="s">
        <v>5011</v>
      </c>
      <c r="D780" s="25" t="s">
        <v>5012</v>
      </c>
      <c r="E780" s="25" t="s">
        <v>5013</v>
      </c>
      <c r="F780" s="25" t="s">
        <v>5014</v>
      </c>
      <c r="G780" s="25">
        <v>7</v>
      </c>
      <c r="H780" s="25"/>
      <c r="I780" s="25" t="s">
        <v>4375</v>
      </c>
      <c r="J780" s="25" t="s">
        <v>5015</v>
      </c>
      <c r="K780" s="25">
        <v>2016</v>
      </c>
      <c r="L780" s="25" t="s">
        <v>5016</v>
      </c>
      <c r="M780" s="25" t="s">
        <v>6</v>
      </c>
      <c r="N780" s="25" t="s">
        <v>147</v>
      </c>
    </row>
    <row r="781" spans="2:14" x14ac:dyDescent="0.35">
      <c r="B781">
        <f t="shared" si="12"/>
        <v>1</v>
      </c>
      <c r="C781" s="26" t="s">
        <v>5017</v>
      </c>
      <c r="D781" s="26" t="s">
        <v>5018</v>
      </c>
      <c r="E781" s="26" t="s">
        <v>5019</v>
      </c>
      <c r="F781" s="26" t="s">
        <v>5020</v>
      </c>
      <c r="G781" s="26">
        <v>7</v>
      </c>
      <c r="H781" s="26"/>
      <c r="I781" s="26" t="s">
        <v>1510</v>
      </c>
      <c r="J781" s="26" t="s">
        <v>5021</v>
      </c>
      <c r="K781" s="26">
        <v>2017</v>
      </c>
      <c r="L781" s="26" t="s">
        <v>5022</v>
      </c>
      <c r="M781" s="26" t="s">
        <v>6</v>
      </c>
      <c r="N781" s="26" t="s">
        <v>5023</v>
      </c>
    </row>
    <row r="782" spans="2:14" x14ac:dyDescent="0.35">
      <c r="B782">
        <f t="shared" si="12"/>
        <v>1</v>
      </c>
      <c r="C782" s="25" t="s">
        <v>5024</v>
      </c>
      <c r="D782" s="25" t="s">
        <v>5025</v>
      </c>
      <c r="E782" s="25" t="s">
        <v>5026</v>
      </c>
      <c r="F782" s="25" t="s">
        <v>5027</v>
      </c>
      <c r="G782" s="25">
        <v>10</v>
      </c>
      <c r="H782" s="25">
        <v>9781450347631</v>
      </c>
      <c r="I782" s="25" t="s">
        <v>308</v>
      </c>
      <c r="J782" s="25" t="s">
        <v>6</v>
      </c>
      <c r="K782" s="25">
        <v>2016</v>
      </c>
      <c r="L782" s="25" t="s">
        <v>5028</v>
      </c>
      <c r="M782" s="25" t="s">
        <v>6</v>
      </c>
      <c r="N782" s="25" t="s">
        <v>162</v>
      </c>
    </row>
    <row r="783" spans="2:14" x14ac:dyDescent="0.35">
      <c r="B783">
        <f t="shared" si="12"/>
        <v>1</v>
      </c>
      <c r="C783" s="26" t="s">
        <v>5029</v>
      </c>
      <c r="D783" s="26" t="s">
        <v>5030</v>
      </c>
      <c r="E783" s="26" t="s">
        <v>5031</v>
      </c>
      <c r="F783" s="26" t="s">
        <v>5032</v>
      </c>
      <c r="G783" s="26">
        <v>7</v>
      </c>
      <c r="H783" s="26"/>
      <c r="I783" s="26" t="s">
        <v>5033</v>
      </c>
      <c r="J783" s="26" t="s">
        <v>5034</v>
      </c>
      <c r="K783" s="26">
        <v>2009</v>
      </c>
      <c r="L783" s="26" t="s">
        <v>5035</v>
      </c>
      <c r="M783" s="26" t="s">
        <v>6</v>
      </c>
      <c r="N783" s="26" t="s">
        <v>337</v>
      </c>
    </row>
    <row r="784" spans="2:14" x14ac:dyDescent="0.35">
      <c r="B784">
        <f t="shared" si="12"/>
        <v>1</v>
      </c>
      <c r="C784" s="25" t="s">
        <v>5036</v>
      </c>
      <c r="D784" s="25" t="s">
        <v>5037</v>
      </c>
      <c r="E784" s="25" t="s">
        <v>5038</v>
      </c>
      <c r="F784" s="25" t="s">
        <v>5039</v>
      </c>
      <c r="G784" s="25">
        <v>7</v>
      </c>
      <c r="H784" s="25"/>
      <c r="I784" s="25" t="s">
        <v>542</v>
      </c>
      <c r="J784" s="25" t="s">
        <v>5040</v>
      </c>
      <c r="K784" s="25">
        <v>2019</v>
      </c>
      <c r="L784" s="25" t="s">
        <v>5041</v>
      </c>
      <c r="M784" s="25" t="s">
        <v>6</v>
      </c>
      <c r="N784" s="25" t="s">
        <v>2331</v>
      </c>
    </row>
    <row r="785" spans="1:14" x14ac:dyDescent="0.35">
      <c r="B785">
        <f t="shared" si="12"/>
        <v>1</v>
      </c>
      <c r="C785" s="26" t="s">
        <v>5042</v>
      </c>
      <c r="D785" s="26" t="s">
        <v>5043</v>
      </c>
      <c r="E785" s="26" t="s">
        <v>5044</v>
      </c>
      <c r="F785" s="26" t="s">
        <v>5045</v>
      </c>
      <c r="G785" s="26">
        <v>7</v>
      </c>
      <c r="H785" s="26"/>
      <c r="I785" s="26" t="s">
        <v>542</v>
      </c>
      <c r="J785" s="26" t="s">
        <v>5046</v>
      </c>
      <c r="K785" s="26">
        <v>2019</v>
      </c>
      <c r="L785" s="26" t="s">
        <v>5047</v>
      </c>
      <c r="M785" s="26" t="s">
        <v>6</v>
      </c>
      <c r="N785" s="26" t="s">
        <v>337</v>
      </c>
    </row>
    <row r="786" spans="1:14" x14ac:dyDescent="0.35">
      <c r="B786">
        <f t="shared" si="12"/>
        <v>1</v>
      </c>
      <c r="C786" s="25" t="s">
        <v>5048</v>
      </c>
      <c r="D786" s="25" t="s">
        <v>5049</v>
      </c>
      <c r="E786" s="25" t="s">
        <v>5050</v>
      </c>
      <c r="F786" s="25" t="s">
        <v>5051</v>
      </c>
      <c r="G786" s="25">
        <v>7</v>
      </c>
      <c r="H786" s="25"/>
      <c r="I786" s="25" t="s">
        <v>1510</v>
      </c>
      <c r="J786" s="25" t="s">
        <v>5052</v>
      </c>
      <c r="K786" s="25">
        <v>2013</v>
      </c>
      <c r="L786" s="25" t="s">
        <v>5053</v>
      </c>
      <c r="M786" s="25" t="s">
        <v>6</v>
      </c>
      <c r="N786" s="25" t="s">
        <v>5054</v>
      </c>
    </row>
    <row r="787" spans="1:14" x14ac:dyDescent="0.35">
      <c r="B787">
        <f t="shared" si="12"/>
        <v>1</v>
      </c>
      <c r="C787" s="26" t="s">
        <v>5055</v>
      </c>
      <c r="D787" s="26" t="s">
        <v>5056</v>
      </c>
      <c r="E787" s="26" t="s">
        <v>6</v>
      </c>
      <c r="F787" s="26" t="s">
        <v>5057</v>
      </c>
      <c r="G787" s="26">
        <v>7</v>
      </c>
      <c r="H787" s="26"/>
      <c r="I787" s="26" t="s">
        <v>5058</v>
      </c>
      <c r="J787" s="26" t="s">
        <v>5059</v>
      </c>
      <c r="K787" s="26">
        <v>2016</v>
      </c>
      <c r="L787" s="26" t="s">
        <v>5060</v>
      </c>
      <c r="M787" s="26" t="s">
        <v>6</v>
      </c>
      <c r="N787" s="26" t="s">
        <v>5061</v>
      </c>
    </row>
    <row r="788" spans="1:14" x14ac:dyDescent="0.35">
      <c r="B788">
        <f t="shared" si="12"/>
        <v>1</v>
      </c>
      <c r="C788" s="25" t="s">
        <v>5062</v>
      </c>
      <c r="D788" s="25" t="s">
        <v>5063</v>
      </c>
      <c r="E788" s="25" t="s">
        <v>5064</v>
      </c>
      <c r="F788" s="25" t="s">
        <v>5065</v>
      </c>
      <c r="G788" s="25">
        <v>10</v>
      </c>
      <c r="H788" s="25">
        <v>9781450355629</v>
      </c>
      <c r="I788" s="25" t="s">
        <v>1730</v>
      </c>
      <c r="J788" s="25" t="s">
        <v>5066</v>
      </c>
      <c r="K788" s="25">
        <v>2018</v>
      </c>
      <c r="L788" s="25" t="s">
        <v>5067</v>
      </c>
      <c r="M788" s="25" t="s">
        <v>6</v>
      </c>
      <c r="N788" s="25" t="s">
        <v>217</v>
      </c>
    </row>
    <row r="789" spans="1:14" x14ac:dyDescent="0.35">
      <c r="B789">
        <f t="shared" si="12"/>
        <v>1</v>
      </c>
      <c r="C789" s="26" t="s">
        <v>5068</v>
      </c>
      <c r="D789" s="26" t="s">
        <v>5069</v>
      </c>
      <c r="E789" s="26" t="s">
        <v>5070</v>
      </c>
      <c r="F789" s="26" t="s">
        <v>5071</v>
      </c>
      <c r="G789" s="26">
        <v>10</v>
      </c>
      <c r="H789" s="26"/>
      <c r="I789" s="26" t="s">
        <v>496</v>
      </c>
      <c r="J789" s="26" t="s">
        <v>6</v>
      </c>
      <c r="K789" s="26">
        <v>2017</v>
      </c>
      <c r="L789" s="26" t="s">
        <v>5072</v>
      </c>
      <c r="M789" s="26" t="s">
        <v>6</v>
      </c>
      <c r="N789" s="26" t="s">
        <v>162</v>
      </c>
    </row>
    <row r="790" spans="1:14" x14ac:dyDescent="0.35">
      <c r="B790">
        <f t="shared" si="12"/>
        <v>1</v>
      </c>
      <c r="C790" s="25" t="s">
        <v>5073</v>
      </c>
      <c r="D790" s="25" t="s">
        <v>5074</v>
      </c>
      <c r="E790" s="25" t="s">
        <v>5075</v>
      </c>
      <c r="F790" s="25" t="s">
        <v>5071</v>
      </c>
      <c r="G790" s="25">
        <v>10</v>
      </c>
      <c r="H790" s="25"/>
      <c r="I790" s="25" t="s">
        <v>496</v>
      </c>
      <c r="J790" s="25" t="s">
        <v>5076</v>
      </c>
      <c r="K790" s="25">
        <v>2017</v>
      </c>
      <c r="L790" s="25" t="s">
        <v>5077</v>
      </c>
      <c r="M790" s="25" t="s">
        <v>6</v>
      </c>
      <c r="N790" s="25" t="s">
        <v>162</v>
      </c>
    </row>
    <row r="791" spans="1:14" x14ac:dyDescent="0.35">
      <c r="B791">
        <f t="shared" si="12"/>
        <v>1</v>
      </c>
      <c r="C791" s="26" t="s">
        <v>5078</v>
      </c>
      <c r="D791" s="26" t="s">
        <v>5079</v>
      </c>
      <c r="E791" s="26" t="s">
        <v>5080</v>
      </c>
      <c r="F791" s="26" t="s">
        <v>5071</v>
      </c>
      <c r="G791" s="26">
        <v>10</v>
      </c>
      <c r="H791" s="26"/>
      <c r="I791" s="26" t="s">
        <v>5081</v>
      </c>
      <c r="J791" s="26" t="s">
        <v>5082</v>
      </c>
      <c r="K791" s="26">
        <v>2018</v>
      </c>
      <c r="L791" s="26" t="s">
        <v>5083</v>
      </c>
      <c r="M791" s="26" t="s">
        <v>6</v>
      </c>
      <c r="N791" s="26" t="s">
        <v>162</v>
      </c>
    </row>
    <row r="792" spans="1:14" x14ac:dyDescent="0.35">
      <c r="B792">
        <f t="shared" si="12"/>
        <v>1</v>
      </c>
      <c r="C792" s="25" t="s">
        <v>5084</v>
      </c>
      <c r="D792" s="25" t="s">
        <v>5085</v>
      </c>
      <c r="E792" s="25" t="s">
        <v>5086</v>
      </c>
      <c r="F792" s="25" t="s">
        <v>5087</v>
      </c>
      <c r="G792" s="25">
        <v>10</v>
      </c>
      <c r="H792" s="25">
        <v>9781612081779</v>
      </c>
      <c r="I792" s="25" t="s">
        <v>5088</v>
      </c>
      <c r="J792" s="25" t="s">
        <v>5089</v>
      </c>
      <c r="K792" s="25">
        <v>2012</v>
      </c>
      <c r="L792" s="25" t="s">
        <v>5090</v>
      </c>
      <c r="M792" s="25" t="s">
        <v>6</v>
      </c>
      <c r="N792" s="25" t="s">
        <v>337</v>
      </c>
    </row>
    <row r="793" spans="1:14" x14ac:dyDescent="0.35">
      <c r="B793">
        <f t="shared" si="12"/>
        <v>1</v>
      </c>
      <c r="C793" s="26" t="s">
        <v>5091</v>
      </c>
      <c r="D793" s="26" t="s">
        <v>5092</v>
      </c>
      <c r="E793" s="26" t="s">
        <v>5093</v>
      </c>
      <c r="F793" s="26" t="s">
        <v>5094</v>
      </c>
      <c r="G793" s="26">
        <v>10</v>
      </c>
      <c r="H793" s="26">
        <v>9781728173979</v>
      </c>
      <c r="I793" s="26" t="s">
        <v>5095</v>
      </c>
      <c r="J793" s="26" t="s">
        <v>5096</v>
      </c>
      <c r="K793" s="26">
        <v>2020</v>
      </c>
      <c r="L793" s="26" t="s">
        <v>5097</v>
      </c>
      <c r="M793" s="26" t="s">
        <v>6</v>
      </c>
      <c r="N793" s="26" t="s">
        <v>162</v>
      </c>
    </row>
    <row r="794" spans="1:14" x14ac:dyDescent="0.35">
      <c r="B794">
        <f t="shared" si="12"/>
        <v>1</v>
      </c>
      <c r="C794" s="25" t="s">
        <v>5098</v>
      </c>
      <c r="D794" s="25" t="s">
        <v>5099</v>
      </c>
      <c r="E794" s="25" t="s">
        <v>5100</v>
      </c>
      <c r="F794" s="25" t="s">
        <v>5101</v>
      </c>
      <c r="G794" s="25">
        <v>10</v>
      </c>
      <c r="H794" s="25">
        <v>9781450333573</v>
      </c>
      <c r="I794" s="25" t="s">
        <v>308</v>
      </c>
      <c r="J794" s="25" t="s">
        <v>5102</v>
      </c>
      <c r="K794" s="25">
        <v>2015</v>
      </c>
      <c r="L794" s="25" t="s">
        <v>5103</v>
      </c>
      <c r="M794" s="25" t="s">
        <v>6</v>
      </c>
      <c r="N794" s="25" t="s">
        <v>162</v>
      </c>
    </row>
    <row r="795" spans="1:14" x14ac:dyDescent="0.35">
      <c r="B795">
        <f t="shared" si="12"/>
        <v>1</v>
      </c>
      <c r="C795" s="26" t="s">
        <v>5104</v>
      </c>
      <c r="D795" s="26" t="s">
        <v>5105</v>
      </c>
      <c r="E795" s="26" t="s">
        <v>5106</v>
      </c>
      <c r="F795" s="26" t="s">
        <v>5107</v>
      </c>
      <c r="G795" s="26">
        <v>7</v>
      </c>
      <c r="H795" s="26">
        <v>9783030532932</v>
      </c>
      <c r="I795" s="26" t="s">
        <v>3009</v>
      </c>
      <c r="J795" s="26" t="s">
        <v>5108</v>
      </c>
      <c r="K795" s="26">
        <v>2020</v>
      </c>
      <c r="L795" s="26" t="s">
        <v>5109</v>
      </c>
      <c r="M795" s="26" t="s">
        <v>6</v>
      </c>
      <c r="N795" s="26" t="s">
        <v>217</v>
      </c>
    </row>
    <row r="796" spans="1:14" x14ac:dyDescent="0.35">
      <c r="A796" t="s">
        <v>62</v>
      </c>
      <c r="B796">
        <f t="shared" si="12"/>
        <v>2</v>
      </c>
      <c r="C796" s="25" t="s">
        <v>5110</v>
      </c>
      <c r="D796" s="25" t="s">
        <v>5111</v>
      </c>
      <c r="E796" s="25" t="s">
        <v>5112</v>
      </c>
      <c r="F796" s="25" t="s">
        <v>5113</v>
      </c>
      <c r="G796" s="25">
        <v>7</v>
      </c>
      <c r="H796" s="25"/>
      <c r="I796" s="25" t="s">
        <v>4034</v>
      </c>
      <c r="J796" s="25" t="s">
        <v>6</v>
      </c>
      <c r="K796" s="25">
        <v>2012</v>
      </c>
      <c r="L796" s="25" t="s">
        <v>5114</v>
      </c>
      <c r="M796" s="25" t="s">
        <v>6</v>
      </c>
      <c r="N796" s="25" t="s">
        <v>473</v>
      </c>
    </row>
    <row r="797" spans="1:14" x14ac:dyDescent="0.35">
      <c r="B797">
        <f t="shared" si="12"/>
        <v>1</v>
      </c>
      <c r="C797" s="26" t="s">
        <v>5115</v>
      </c>
      <c r="D797" s="26" t="s">
        <v>5116</v>
      </c>
      <c r="E797" s="26" t="s">
        <v>5117</v>
      </c>
      <c r="F797" s="26" t="s">
        <v>5118</v>
      </c>
      <c r="G797" s="26">
        <v>7</v>
      </c>
      <c r="H797" s="26"/>
      <c r="I797" s="26" t="s">
        <v>556</v>
      </c>
      <c r="J797" s="26" t="s">
        <v>742</v>
      </c>
      <c r="K797" s="26">
        <v>2019</v>
      </c>
      <c r="L797" s="26" t="s">
        <v>5119</v>
      </c>
      <c r="M797" s="26" t="s">
        <v>6</v>
      </c>
      <c r="N797" s="26" t="s">
        <v>1120</v>
      </c>
    </row>
    <row r="798" spans="1:14" x14ac:dyDescent="0.35">
      <c r="B798">
        <f t="shared" si="12"/>
        <v>1</v>
      </c>
      <c r="C798" s="25" t="s">
        <v>5120</v>
      </c>
      <c r="D798" s="25" t="s">
        <v>5121</v>
      </c>
      <c r="E798" s="25" t="s">
        <v>5122</v>
      </c>
      <c r="F798" s="25" t="s">
        <v>5123</v>
      </c>
      <c r="G798" s="25">
        <v>10</v>
      </c>
      <c r="H798" s="25">
        <v>9781538643594</v>
      </c>
      <c r="I798" s="25" t="s">
        <v>762</v>
      </c>
      <c r="J798" s="25" t="s">
        <v>6</v>
      </c>
      <c r="K798" s="25">
        <v>2018</v>
      </c>
      <c r="L798" s="25" t="s">
        <v>5124</v>
      </c>
      <c r="M798" s="25" t="s">
        <v>6</v>
      </c>
      <c r="N798" s="25" t="s">
        <v>337</v>
      </c>
    </row>
    <row r="799" spans="1:14" x14ac:dyDescent="0.35">
      <c r="B799">
        <f t="shared" si="12"/>
        <v>1</v>
      </c>
      <c r="C799" s="26" t="s">
        <v>5125</v>
      </c>
      <c r="D799" s="26" t="s">
        <v>5126</v>
      </c>
      <c r="E799" s="26" t="s">
        <v>5127</v>
      </c>
      <c r="F799" s="26" t="s">
        <v>5128</v>
      </c>
      <c r="G799" s="26">
        <v>10</v>
      </c>
      <c r="H799" s="26">
        <v>9781479910922</v>
      </c>
      <c r="I799" s="26" t="s">
        <v>5129</v>
      </c>
      <c r="J799" s="26" t="s">
        <v>6</v>
      </c>
      <c r="K799" s="26">
        <v>2013</v>
      </c>
      <c r="L799" s="26" t="s">
        <v>5130</v>
      </c>
      <c r="M799" s="26" t="s">
        <v>6</v>
      </c>
      <c r="N799" s="26" t="s">
        <v>283</v>
      </c>
    </row>
    <row r="800" spans="1:14" x14ac:dyDescent="0.35">
      <c r="B800">
        <f t="shared" si="12"/>
        <v>1</v>
      </c>
      <c r="C800" s="25" t="s">
        <v>5131</v>
      </c>
      <c r="D800" s="25" t="s">
        <v>5132</v>
      </c>
      <c r="E800" s="25" t="s">
        <v>5133</v>
      </c>
      <c r="F800" s="25" t="s">
        <v>5134</v>
      </c>
      <c r="G800" s="25">
        <v>10</v>
      </c>
      <c r="H800" s="25">
        <v>9789898565624</v>
      </c>
      <c r="I800" s="25" t="s">
        <v>5135</v>
      </c>
      <c r="J800" s="25" t="s">
        <v>5136</v>
      </c>
      <c r="K800" s="25">
        <v>2013</v>
      </c>
      <c r="L800" s="25" t="s">
        <v>5137</v>
      </c>
      <c r="M800" s="25" t="s">
        <v>6</v>
      </c>
      <c r="N800" s="25" t="s">
        <v>162</v>
      </c>
    </row>
    <row r="801" spans="1:14" x14ac:dyDescent="0.35">
      <c r="B801">
        <f t="shared" si="12"/>
        <v>1</v>
      </c>
      <c r="C801" s="26" t="s">
        <v>5138</v>
      </c>
      <c r="D801" s="26" t="s">
        <v>5139</v>
      </c>
      <c r="E801" s="26" t="s">
        <v>5140</v>
      </c>
      <c r="F801" s="26" t="s">
        <v>5141</v>
      </c>
      <c r="G801" s="26">
        <v>7</v>
      </c>
      <c r="H801" s="26">
        <v>9783319667140</v>
      </c>
      <c r="I801" s="26" t="s">
        <v>152</v>
      </c>
      <c r="J801" s="26" t="s">
        <v>5142</v>
      </c>
      <c r="K801" s="26">
        <v>2017</v>
      </c>
      <c r="L801" s="26" t="s">
        <v>5143</v>
      </c>
      <c r="M801" s="26" t="s">
        <v>6</v>
      </c>
      <c r="N801" s="26" t="s">
        <v>162</v>
      </c>
    </row>
    <row r="802" spans="1:14" x14ac:dyDescent="0.35">
      <c r="B802">
        <f t="shared" si="12"/>
        <v>1</v>
      </c>
      <c r="C802" s="25" t="s">
        <v>5144</v>
      </c>
      <c r="D802" s="25" t="s">
        <v>5145</v>
      </c>
      <c r="E802" s="25" t="s">
        <v>5146</v>
      </c>
      <c r="F802" s="25" t="s">
        <v>5147</v>
      </c>
      <c r="G802" s="25">
        <v>7</v>
      </c>
      <c r="H802" s="25">
        <v>9783319667140</v>
      </c>
      <c r="I802" s="25" t="s">
        <v>152</v>
      </c>
      <c r="J802" s="25" t="s">
        <v>5148</v>
      </c>
      <c r="K802" s="25">
        <v>2017</v>
      </c>
      <c r="L802" s="25" t="s">
        <v>5149</v>
      </c>
      <c r="M802" s="25" t="s">
        <v>6</v>
      </c>
      <c r="N802" s="25" t="s">
        <v>147</v>
      </c>
    </row>
    <row r="803" spans="1:14" x14ac:dyDescent="0.35">
      <c r="B803">
        <f t="shared" si="12"/>
        <v>1</v>
      </c>
      <c r="C803" s="26" t="s">
        <v>5150</v>
      </c>
      <c r="D803" s="26" t="s">
        <v>5151</v>
      </c>
      <c r="E803" s="26" t="s">
        <v>5152</v>
      </c>
      <c r="F803" s="26" t="s">
        <v>5153</v>
      </c>
      <c r="G803" s="26">
        <v>10</v>
      </c>
      <c r="H803" s="26">
        <v>9789728939229</v>
      </c>
      <c r="I803" s="26" t="s">
        <v>5154</v>
      </c>
      <c r="J803" s="26" t="s">
        <v>5155</v>
      </c>
      <c r="K803" s="26">
        <v>2010</v>
      </c>
      <c r="L803" s="26" t="s">
        <v>5156</v>
      </c>
      <c r="M803" s="26" t="s">
        <v>6</v>
      </c>
      <c r="N803" s="26" t="s">
        <v>162</v>
      </c>
    </row>
    <row r="804" spans="1:14" x14ac:dyDescent="0.35">
      <c r="B804">
        <f t="shared" si="12"/>
        <v>1</v>
      </c>
      <c r="C804" s="25" t="s">
        <v>5157</v>
      </c>
      <c r="D804" s="25" t="s">
        <v>5158</v>
      </c>
      <c r="E804" s="25" t="s">
        <v>5159</v>
      </c>
      <c r="F804" s="25" t="s">
        <v>5160</v>
      </c>
      <c r="G804" s="25">
        <v>7</v>
      </c>
      <c r="H804" s="25"/>
      <c r="I804" s="25" t="s">
        <v>3541</v>
      </c>
      <c r="J804" s="25" t="s">
        <v>6</v>
      </c>
      <c r="K804" s="25">
        <v>2020</v>
      </c>
      <c r="L804" s="25" t="s">
        <v>5161</v>
      </c>
      <c r="M804" s="25" t="s">
        <v>6</v>
      </c>
      <c r="N804" s="25" t="s">
        <v>147</v>
      </c>
    </row>
    <row r="805" spans="1:14" x14ac:dyDescent="0.35">
      <c r="B805">
        <f t="shared" si="12"/>
        <v>1</v>
      </c>
      <c r="C805" s="26" t="s">
        <v>5162</v>
      </c>
      <c r="D805" s="26" t="s">
        <v>5163</v>
      </c>
      <c r="E805" s="26" t="s">
        <v>5164</v>
      </c>
      <c r="F805" s="26" t="s">
        <v>5165</v>
      </c>
      <c r="G805" s="26">
        <v>7</v>
      </c>
      <c r="H805" s="26">
        <v>9783319787947</v>
      </c>
      <c r="I805" s="26" t="s">
        <v>152</v>
      </c>
      <c r="J805" s="26" t="s">
        <v>5166</v>
      </c>
      <c r="K805" s="26">
        <v>2018</v>
      </c>
      <c r="L805" s="26" t="s">
        <v>5167</v>
      </c>
      <c r="M805" s="26" t="s">
        <v>6</v>
      </c>
      <c r="N805" s="26" t="s">
        <v>162</v>
      </c>
    </row>
    <row r="806" spans="1:14" x14ac:dyDescent="0.35">
      <c r="B806">
        <f t="shared" si="12"/>
        <v>1</v>
      </c>
      <c r="C806" s="25" t="s">
        <v>5168</v>
      </c>
      <c r="D806" s="25" t="s">
        <v>5169</v>
      </c>
      <c r="E806" s="25" t="s">
        <v>5170</v>
      </c>
      <c r="F806" s="25" t="s">
        <v>5171</v>
      </c>
      <c r="G806" s="25">
        <v>7</v>
      </c>
      <c r="H806" s="25">
        <v>9783030177973</v>
      </c>
      <c r="I806" s="25" t="s">
        <v>207</v>
      </c>
      <c r="J806" s="25" t="s">
        <v>5172</v>
      </c>
      <c r="K806" s="25">
        <v>2020</v>
      </c>
      <c r="L806" s="25" t="s">
        <v>5173</v>
      </c>
      <c r="M806" s="25" t="s">
        <v>6</v>
      </c>
      <c r="N806" s="25" t="s">
        <v>162</v>
      </c>
    </row>
    <row r="807" spans="1:14" x14ac:dyDescent="0.35">
      <c r="B807">
        <f t="shared" si="12"/>
        <v>1</v>
      </c>
      <c r="C807" s="26" t="s">
        <v>5174</v>
      </c>
      <c r="D807" s="26" t="s">
        <v>5175</v>
      </c>
      <c r="E807" s="26" t="s">
        <v>5176</v>
      </c>
      <c r="F807" s="26" t="s">
        <v>5177</v>
      </c>
      <c r="G807" s="26">
        <v>10</v>
      </c>
      <c r="H807" s="26">
        <v>9780769546544</v>
      </c>
      <c r="I807" s="26" t="s">
        <v>5178</v>
      </c>
      <c r="J807" s="26" t="s">
        <v>5179</v>
      </c>
      <c r="K807" s="26">
        <v>2012</v>
      </c>
      <c r="L807" s="26" t="s">
        <v>5180</v>
      </c>
      <c r="M807" s="26" t="s">
        <v>6</v>
      </c>
      <c r="N807" s="26" t="s">
        <v>5181</v>
      </c>
    </row>
    <row r="808" spans="1:14" x14ac:dyDescent="0.35">
      <c r="B808">
        <f t="shared" si="12"/>
        <v>1</v>
      </c>
      <c r="C808" s="25" t="s">
        <v>5182</v>
      </c>
      <c r="D808" s="25" t="s">
        <v>5183</v>
      </c>
      <c r="E808" s="25" t="s">
        <v>5184</v>
      </c>
      <c r="F808" s="25" t="s">
        <v>5185</v>
      </c>
      <c r="G808" s="25">
        <v>10</v>
      </c>
      <c r="H808" s="25">
        <v>9781509020508</v>
      </c>
      <c r="I808" s="25" t="s">
        <v>5186</v>
      </c>
      <c r="J808" s="25" t="s">
        <v>5187</v>
      </c>
      <c r="K808" s="25">
        <v>2017</v>
      </c>
      <c r="L808" s="25" t="s">
        <v>5188</v>
      </c>
      <c r="M808" s="25" t="s">
        <v>6</v>
      </c>
      <c r="N808" s="25" t="s">
        <v>1120</v>
      </c>
    </row>
    <row r="809" spans="1:14" x14ac:dyDescent="0.35">
      <c r="A809" t="s">
        <v>62</v>
      </c>
      <c r="B809">
        <f t="shared" si="12"/>
        <v>2</v>
      </c>
      <c r="C809" s="26" t="s">
        <v>5189</v>
      </c>
      <c r="D809" s="26" t="s">
        <v>5190</v>
      </c>
      <c r="E809" s="26" t="s">
        <v>5191</v>
      </c>
      <c r="F809" s="26" t="s">
        <v>5192</v>
      </c>
      <c r="G809" s="26">
        <v>7</v>
      </c>
      <c r="H809" s="26"/>
      <c r="I809" s="26" t="s">
        <v>1398</v>
      </c>
      <c r="J809" s="26" t="s">
        <v>1009</v>
      </c>
      <c r="K809" s="26">
        <v>2016</v>
      </c>
      <c r="L809" s="26" t="s">
        <v>5193</v>
      </c>
      <c r="M809" s="26" t="s">
        <v>6</v>
      </c>
      <c r="N809" s="26" t="s">
        <v>162</v>
      </c>
    </row>
    <row r="810" spans="1:14" x14ac:dyDescent="0.35">
      <c r="B810">
        <f t="shared" si="12"/>
        <v>1</v>
      </c>
      <c r="C810" s="25" t="s">
        <v>5194</v>
      </c>
      <c r="D810" s="25" t="s">
        <v>5195</v>
      </c>
      <c r="E810" s="25" t="s">
        <v>5196</v>
      </c>
      <c r="F810" s="25" t="s">
        <v>5197</v>
      </c>
      <c r="G810" s="25">
        <v>7</v>
      </c>
      <c r="H810" s="25"/>
      <c r="I810" s="25" t="s">
        <v>2175</v>
      </c>
      <c r="J810" s="25" t="s">
        <v>5198</v>
      </c>
      <c r="K810" s="25">
        <v>2020</v>
      </c>
      <c r="L810" s="25" t="s">
        <v>5199</v>
      </c>
      <c r="M810" s="25" t="s">
        <v>6</v>
      </c>
      <c r="N810" s="25" t="s">
        <v>1120</v>
      </c>
    </row>
    <row r="811" spans="1:14" x14ac:dyDescent="0.35">
      <c r="B811">
        <f t="shared" si="12"/>
        <v>1</v>
      </c>
      <c r="C811" s="26" t="s">
        <v>5200</v>
      </c>
      <c r="D811" s="26" t="s">
        <v>5201</v>
      </c>
      <c r="E811" s="26" t="s">
        <v>5202</v>
      </c>
      <c r="F811" s="26" t="s">
        <v>5203</v>
      </c>
      <c r="G811" s="26">
        <v>7</v>
      </c>
      <c r="H811" s="26"/>
      <c r="I811" s="26" t="s">
        <v>5204</v>
      </c>
      <c r="J811" s="26" t="s">
        <v>5205</v>
      </c>
      <c r="K811" s="26">
        <v>2018</v>
      </c>
      <c r="L811" s="26" t="s">
        <v>5206</v>
      </c>
      <c r="M811" s="26" t="s">
        <v>6</v>
      </c>
      <c r="N811" s="26" t="s">
        <v>162</v>
      </c>
    </row>
    <row r="812" spans="1:14" x14ac:dyDescent="0.35">
      <c r="B812">
        <f t="shared" si="12"/>
        <v>1</v>
      </c>
      <c r="C812" s="25" t="s">
        <v>5207</v>
      </c>
      <c r="D812" s="25" t="s">
        <v>5208</v>
      </c>
      <c r="E812" s="25" t="s">
        <v>5209</v>
      </c>
      <c r="F812" s="25" t="s">
        <v>5210</v>
      </c>
      <c r="G812" s="25">
        <v>10</v>
      </c>
      <c r="H812" s="25"/>
      <c r="I812" s="25" t="s">
        <v>496</v>
      </c>
      <c r="J812" s="25" t="s">
        <v>5211</v>
      </c>
      <c r="K812" s="25">
        <v>2020</v>
      </c>
      <c r="L812" s="25" t="s">
        <v>5212</v>
      </c>
      <c r="M812" s="25" t="s">
        <v>6</v>
      </c>
      <c r="N812" s="25" t="s">
        <v>162</v>
      </c>
    </row>
    <row r="813" spans="1:14" x14ac:dyDescent="0.35">
      <c r="A813" t="s">
        <v>62</v>
      </c>
      <c r="B813">
        <f t="shared" si="12"/>
        <v>2</v>
      </c>
      <c r="C813" s="26" t="s">
        <v>5213</v>
      </c>
      <c r="D813" s="26" t="s">
        <v>5214</v>
      </c>
      <c r="E813" s="26" t="s">
        <v>5215</v>
      </c>
      <c r="F813" s="26" t="s">
        <v>5216</v>
      </c>
      <c r="G813" s="26">
        <v>10</v>
      </c>
      <c r="H813" s="26">
        <v>9781450309172</v>
      </c>
      <c r="I813" s="26" t="s">
        <v>308</v>
      </c>
      <c r="J813" s="26" t="s">
        <v>5217</v>
      </c>
      <c r="K813" s="26">
        <v>2011</v>
      </c>
      <c r="L813" s="26" t="s">
        <v>5218</v>
      </c>
      <c r="M813" s="26" t="s">
        <v>6</v>
      </c>
      <c r="N813" s="26" t="s">
        <v>1120</v>
      </c>
    </row>
    <row r="814" spans="1:14" x14ac:dyDescent="0.35">
      <c r="B814">
        <f t="shared" si="12"/>
        <v>1</v>
      </c>
      <c r="C814" s="25" t="s">
        <v>5219</v>
      </c>
      <c r="D814" s="25" t="s">
        <v>5220</v>
      </c>
      <c r="E814" s="25" t="s">
        <v>5221</v>
      </c>
      <c r="F814" s="25" t="s">
        <v>5222</v>
      </c>
      <c r="G814" s="25">
        <v>10</v>
      </c>
      <c r="H814" s="25">
        <v>9781450375870</v>
      </c>
      <c r="I814" s="25" t="s">
        <v>5223</v>
      </c>
      <c r="J814" s="25" t="s">
        <v>5224</v>
      </c>
      <c r="K814" s="25">
        <v>2020</v>
      </c>
      <c r="L814" s="25" t="s">
        <v>5225</v>
      </c>
      <c r="M814" s="25" t="s">
        <v>6</v>
      </c>
      <c r="N814" s="25" t="s">
        <v>217</v>
      </c>
    </row>
    <row r="815" spans="1:14" x14ac:dyDescent="0.35">
      <c r="B815">
        <f t="shared" si="12"/>
        <v>1</v>
      </c>
      <c r="C815" s="26" t="s">
        <v>5226</v>
      </c>
      <c r="D815" s="26" t="s">
        <v>5227</v>
      </c>
      <c r="E815" s="26" t="s">
        <v>5228</v>
      </c>
      <c r="F815" s="26" t="s">
        <v>5229</v>
      </c>
      <c r="G815" s="26">
        <v>7</v>
      </c>
      <c r="H815" s="26">
        <v>9783030209148</v>
      </c>
      <c r="I815" s="26" t="s">
        <v>152</v>
      </c>
      <c r="J815" s="26" t="s">
        <v>5230</v>
      </c>
      <c r="K815" s="26">
        <v>2019</v>
      </c>
      <c r="L815" s="26" t="s">
        <v>5231</v>
      </c>
      <c r="M815" s="26" t="s">
        <v>6</v>
      </c>
      <c r="N815" s="26" t="s">
        <v>283</v>
      </c>
    </row>
    <row r="816" spans="1:14" x14ac:dyDescent="0.35">
      <c r="B816">
        <f t="shared" si="12"/>
        <v>1</v>
      </c>
      <c r="C816" s="25" t="s">
        <v>5232</v>
      </c>
      <c r="D816" s="25" t="s">
        <v>5233</v>
      </c>
      <c r="E816" s="25" t="s">
        <v>5234</v>
      </c>
      <c r="F816" s="25" t="s">
        <v>5235</v>
      </c>
      <c r="G816" s="25">
        <v>7</v>
      </c>
      <c r="H816" s="25">
        <v>9783319325811</v>
      </c>
      <c r="I816" s="25" t="s">
        <v>152</v>
      </c>
      <c r="J816" s="25" t="s">
        <v>5236</v>
      </c>
      <c r="K816" s="25">
        <v>2016</v>
      </c>
      <c r="L816" s="25" t="s">
        <v>5237</v>
      </c>
      <c r="M816" s="25" t="s">
        <v>6</v>
      </c>
      <c r="N816" s="25" t="s">
        <v>703</v>
      </c>
    </row>
    <row r="817" spans="1:14" x14ac:dyDescent="0.35">
      <c r="B817">
        <f t="shared" si="12"/>
        <v>1</v>
      </c>
      <c r="C817" s="26" t="s">
        <v>5238</v>
      </c>
      <c r="D817" s="26" t="s">
        <v>5239</v>
      </c>
      <c r="E817" s="26" t="s">
        <v>5240</v>
      </c>
      <c r="F817" s="26" t="s">
        <v>5235</v>
      </c>
      <c r="G817" s="26">
        <v>7</v>
      </c>
      <c r="H817" s="26"/>
      <c r="I817" s="26" t="s">
        <v>5241</v>
      </c>
      <c r="J817" s="26" t="s">
        <v>5242</v>
      </c>
      <c r="K817" s="26">
        <v>2018</v>
      </c>
      <c r="L817" s="26" t="s">
        <v>5243</v>
      </c>
      <c r="M817" s="26" t="s">
        <v>6</v>
      </c>
      <c r="N817" s="26" t="s">
        <v>323</v>
      </c>
    </row>
    <row r="818" spans="1:14" x14ac:dyDescent="0.35">
      <c r="B818">
        <f t="shared" si="12"/>
        <v>1</v>
      </c>
      <c r="C818" s="25" t="s">
        <v>5244</v>
      </c>
      <c r="D818" s="25" t="s">
        <v>5245</v>
      </c>
      <c r="E818" s="25" t="s">
        <v>5246</v>
      </c>
      <c r="F818" s="25" t="s">
        <v>5247</v>
      </c>
      <c r="G818" s="25">
        <v>7</v>
      </c>
      <c r="H818" s="25"/>
      <c r="I818" s="25" t="s">
        <v>5248</v>
      </c>
      <c r="J818" s="25" t="s">
        <v>5249</v>
      </c>
      <c r="K818" s="25">
        <v>2012</v>
      </c>
      <c r="L818" s="25" t="s">
        <v>5250</v>
      </c>
      <c r="M818" s="25" t="s">
        <v>6</v>
      </c>
      <c r="N818" s="25" t="s">
        <v>155</v>
      </c>
    </row>
    <row r="819" spans="1:14" x14ac:dyDescent="0.35">
      <c r="B819">
        <f t="shared" si="12"/>
        <v>1</v>
      </c>
      <c r="C819" s="26" t="s">
        <v>5251</v>
      </c>
      <c r="D819" s="26" t="s">
        <v>5252</v>
      </c>
      <c r="E819" s="26" t="s">
        <v>5253</v>
      </c>
      <c r="F819" s="26" t="s">
        <v>5254</v>
      </c>
      <c r="G819" s="26">
        <v>10</v>
      </c>
      <c r="H819" s="26"/>
      <c r="I819" s="26" t="s">
        <v>5255</v>
      </c>
      <c r="J819" s="26" t="s">
        <v>5256</v>
      </c>
      <c r="K819" s="26">
        <v>2012</v>
      </c>
      <c r="L819" s="26" t="s">
        <v>5257</v>
      </c>
      <c r="M819" s="26" t="s">
        <v>6</v>
      </c>
      <c r="N819" s="26" t="s">
        <v>147</v>
      </c>
    </row>
    <row r="820" spans="1:14" x14ac:dyDescent="0.35">
      <c r="B820">
        <f t="shared" si="12"/>
        <v>1</v>
      </c>
      <c r="C820" s="25" t="s">
        <v>5258</v>
      </c>
      <c r="D820" s="25" t="s">
        <v>5259</v>
      </c>
      <c r="E820" s="25" t="s">
        <v>5260</v>
      </c>
      <c r="F820" s="25" t="s">
        <v>5261</v>
      </c>
      <c r="G820" s="25">
        <v>10</v>
      </c>
      <c r="H820" s="25">
        <v>9781450337359</v>
      </c>
      <c r="I820" s="25" t="s">
        <v>308</v>
      </c>
      <c r="J820" s="25" t="s">
        <v>6</v>
      </c>
      <c r="K820" s="25">
        <v>2015</v>
      </c>
      <c r="L820" s="25" t="s">
        <v>5262</v>
      </c>
      <c r="M820" s="25" t="s">
        <v>6</v>
      </c>
      <c r="N820" s="25" t="s">
        <v>162</v>
      </c>
    </row>
    <row r="821" spans="1:14" x14ac:dyDescent="0.35">
      <c r="B821">
        <f t="shared" si="12"/>
        <v>1</v>
      </c>
      <c r="C821" s="26" t="s">
        <v>5263</v>
      </c>
      <c r="D821" s="26" t="s">
        <v>5264</v>
      </c>
      <c r="E821" s="26" t="s">
        <v>5265</v>
      </c>
      <c r="F821" s="26" t="s">
        <v>5266</v>
      </c>
      <c r="G821" s="26">
        <v>7</v>
      </c>
      <c r="H821" s="26">
        <v>9781614995029</v>
      </c>
      <c r="I821" s="26" t="s">
        <v>5267</v>
      </c>
      <c r="J821" s="26" t="s">
        <v>5268</v>
      </c>
      <c r="K821" s="26">
        <v>2015</v>
      </c>
      <c r="L821" s="26" t="s">
        <v>5269</v>
      </c>
      <c r="M821" s="26" t="s">
        <v>6</v>
      </c>
      <c r="N821" s="26" t="s">
        <v>162</v>
      </c>
    </row>
    <row r="822" spans="1:14" x14ac:dyDescent="0.35">
      <c r="B822">
        <f t="shared" si="12"/>
        <v>1</v>
      </c>
      <c r="C822" s="25" t="s">
        <v>5270</v>
      </c>
      <c r="D822" s="25" t="s">
        <v>5271</v>
      </c>
      <c r="E822" s="25" t="s">
        <v>5272</v>
      </c>
      <c r="F822" s="25" t="s">
        <v>5273</v>
      </c>
      <c r="G822" s="25">
        <v>7</v>
      </c>
      <c r="H822" s="25"/>
      <c r="I822" s="25" t="s">
        <v>5274</v>
      </c>
      <c r="J822" s="25" t="s">
        <v>5275</v>
      </c>
      <c r="K822" s="25">
        <v>2017</v>
      </c>
      <c r="L822" s="25" t="s">
        <v>5276</v>
      </c>
      <c r="M822" s="25" t="s">
        <v>6</v>
      </c>
      <c r="N822" s="25" t="s">
        <v>147</v>
      </c>
    </row>
    <row r="823" spans="1:14" x14ac:dyDescent="0.35">
      <c r="A823" t="s">
        <v>62</v>
      </c>
      <c r="B823">
        <f t="shared" si="12"/>
        <v>2</v>
      </c>
      <c r="C823" s="26" t="s">
        <v>5277</v>
      </c>
      <c r="D823" s="26" t="s">
        <v>5278</v>
      </c>
      <c r="E823" s="26" t="s">
        <v>5279</v>
      </c>
      <c r="F823" s="26" t="s">
        <v>5280</v>
      </c>
      <c r="G823" s="26">
        <v>10</v>
      </c>
      <c r="H823" s="26">
        <v>9781450333467</v>
      </c>
      <c r="I823" s="26" t="s">
        <v>308</v>
      </c>
      <c r="J823" s="26" t="s">
        <v>5281</v>
      </c>
      <c r="K823" s="26">
        <v>2015</v>
      </c>
      <c r="L823" s="26" t="s">
        <v>5282</v>
      </c>
      <c r="M823" s="26" t="s">
        <v>6</v>
      </c>
      <c r="N823" s="26" t="s">
        <v>1120</v>
      </c>
    </row>
    <row r="824" spans="1:14" x14ac:dyDescent="0.35">
      <c r="A824" t="s">
        <v>62</v>
      </c>
      <c r="B824">
        <f t="shared" si="12"/>
        <v>3</v>
      </c>
      <c r="C824" s="25" t="s">
        <v>5283</v>
      </c>
      <c r="D824" s="25" t="s">
        <v>5284</v>
      </c>
      <c r="E824" s="25" t="s">
        <v>5285</v>
      </c>
      <c r="F824" s="25" t="s">
        <v>5286</v>
      </c>
      <c r="G824" s="25">
        <v>10</v>
      </c>
      <c r="H824" s="25">
        <v>9781509010745</v>
      </c>
      <c r="I824" s="25" t="s">
        <v>5287</v>
      </c>
      <c r="J824" s="25" t="s">
        <v>5288</v>
      </c>
      <c r="K824" s="25">
        <v>2016</v>
      </c>
      <c r="L824" s="25" t="s">
        <v>5289</v>
      </c>
      <c r="M824" s="25" t="s">
        <v>6</v>
      </c>
      <c r="N824" s="25" t="s">
        <v>573</v>
      </c>
    </row>
    <row r="825" spans="1:14" x14ac:dyDescent="0.35">
      <c r="B825">
        <f t="shared" si="12"/>
        <v>1</v>
      </c>
      <c r="C825" s="26" t="s">
        <v>5290</v>
      </c>
      <c r="D825" s="26" t="s">
        <v>5291</v>
      </c>
      <c r="E825" s="26" t="s">
        <v>5292</v>
      </c>
      <c r="F825" s="26" t="s">
        <v>5293</v>
      </c>
      <c r="G825" s="26">
        <v>10</v>
      </c>
      <c r="H825" s="26">
        <v>9781450362511</v>
      </c>
      <c r="I825" s="26" t="s">
        <v>5294</v>
      </c>
      <c r="J825" s="26" t="s">
        <v>2700</v>
      </c>
      <c r="K825" s="26">
        <v>2019</v>
      </c>
      <c r="L825" s="26" t="s">
        <v>5295</v>
      </c>
      <c r="M825" s="26" t="s">
        <v>6</v>
      </c>
      <c r="N825" s="26" t="s">
        <v>217</v>
      </c>
    </row>
    <row r="826" spans="1:14" x14ac:dyDescent="0.35">
      <c r="B826">
        <f t="shared" si="12"/>
        <v>1</v>
      </c>
      <c r="C826" s="25" t="s">
        <v>5296</v>
      </c>
      <c r="D826" s="25" t="s">
        <v>5297</v>
      </c>
      <c r="E826" s="25" t="s">
        <v>5298</v>
      </c>
      <c r="F826" s="25" t="s">
        <v>5299</v>
      </c>
      <c r="G826" s="25">
        <v>10</v>
      </c>
      <c r="H826" s="25">
        <v>9781665448543</v>
      </c>
      <c r="I826" s="25" t="s">
        <v>5300</v>
      </c>
      <c r="J826" s="25" t="s">
        <v>5301</v>
      </c>
      <c r="K826" s="25">
        <v>2021</v>
      </c>
      <c r="L826" s="25" t="s">
        <v>5302</v>
      </c>
      <c r="M826" s="25" t="s">
        <v>6</v>
      </c>
      <c r="N826" s="25" t="s">
        <v>162</v>
      </c>
    </row>
    <row r="827" spans="1:14" x14ac:dyDescent="0.35">
      <c r="B827">
        <f t="shared" si="12"/>
        <v>1</v>
      </c>
      <c r="C827" s="26" t="s">
        <v>5303</v>
      </c>
      <c r="D827" s="26" t="s">
        <v>5304</v>
      </c>
      <c r="E827" s="26" t="s">
        <v>5305</v>
      </c>
      <c r="F827" s="26" t="s">
        <v>5306</v>
      </c>
      <c r="G827" s="26">
        <v>10</v>
      </c>
      <c r="H827" s="26">
        <v>9781538627617</v>
      </c>
      <c r="I827" s="26" t="s">
        <v>5307</v>
      </c>
      <c r="J827" s="26" t="s">
        <v>6</v>
      </c>
      <c r="K827" s="26">
        <v>2017</v>
      </c>
      <c r="L827" s="26" t="s">
        <v>5308</v>
      </c>
      <c r="M827" s="26" t="s">
        <v>6</v>
      </c>
      <c r="N827" s="26" t="s">
        <v>162</v>
      </c>
    </row>
    <row r="828" spans="1:14" x14ac:dyDescent="0.35">
      <c r="B828">
        <f t="shared" si="12"/>
        <v>1</v>
      </c>
      <c r="C828" s="25" t="s">
        <v>5309</v>
      </c>
      <c r="D828" s="25" t="s">
        <v>5310</v>
      </c>
      <c r="E828" s="25" t="s">
        <v>5311</v>
      </c>
      <c r="F828" s="25" t="s">
        <v>5312</v>
      </c>
      <c r="G828" s="25">
        <v>7</v>
      </c>
      <c r="H828" s="25">
        <v>9783319585086</v>
      </c>
      <c r="I828" s="25" t="s">
        <v>152</v>
      </c>
      <c r="J828" s="25" t="s">
        <v>5313</v>
      </c>
      <c r="K828" s="25">
        <v>2017</v>
      </c>
      <c r="L828" s="25" t="s">
        <v>5314</v>
      </c>
      <c r="M828" s="25" t="s">
        <v>6</v>
      </c>
      <c r="N828" s="25" t="s">
        <v>162</v>
      </c>
    </row>
    <row r="829" spans="1:14" x14ac:dyDescent="0.35">
      <c r="A829" t="s">
        <v>62</v>
      </c>
      <c r="B829">
        <f t="shared" si="12"/>
        <v>2</v>
      </c>
      <c r="C829" s="26" t="s">
        <v>5315</v>
      </c>
      <c r="D829" s="26" t="s">
        <v>5316</v>
      </c>
      <c r="E829" s="26" t="s">
        <v>5317</v>
      </c>
      <c r="F829" s="26" t="s">
        <v>5318</v>
      </c>
      <c r="G829" s="26">
        <v>10</v>
      </c>
      <c r="H829" s="26">
        <v>9781450306867</v>
      </c>
      <c r="I829" s="26" t="s">
        <v>4344</v>
      </c>
      <c r="J829" s="26" t="s">
        <v>5319</v>
      </c>
      <c r="K829" s="26">
        <v>2011</v>
      </c>
      <c r="L829" s="26" t="s">
        <v>5320</v>
      </c>
      <c r="M829" s="26" t="s">
        <v>6</v>
      </c>
      <c r="N829" s="26" t="s">
        <v>162</v>
      </c>
    </row>
    <row r="830" spans="1:14" x14ac:dyDescent="0.35">
      <c r="B830">
        <f t="shared" si="12"/>
        <v>1</v>
      </c>
      <c r="C830" s="25" t="s">
        <v>5321</v>
      </c>
      <c r="D830" s="25" t="s">
        <v>5322</v>
      </c>
      <c r="E830" s="25" t="s">
        <v>5323</v>
      </c>
      <c r="F830" s="25" t="s">
        <v>5324</v>
      </c>
      <c r="G830" s="25">
        <v>10</v>
      </c>
      <c r="H830" s="25">
        <v>9781450348829</v>
      </c>
      <c r="I830" s="25" t="s">
        <v>5325</v>
      </c>
      <c r="J830" s="25" t="s">
        <v>5326</v>
      </c>
      <c r="K830" s="25">
        <v>2016</v>
      </c>
      <c r="L830" s="25" t="s">
        <v>5327</v>
      </c>
      <c r="M830" s="25" t="s">
        <v>6</v>
      </c>
      <c r="N830" s="25" t="s">
        <v>337</v>
      </c>
    </row>
    <row r="831" spans="1:14" x14ac:dyDescent="0.35">
      <c r="B831">
        <f t="shared" si="12"/>
        <v>1</v>
      </c>
      <c r="C831" s="26" t="s">
        <v>5328</v>
      </c>
      <c r="D831" s="26" t="s">
        <v>5329</v>
      </c>
      <c r="E831" s="26" t="s">
        <v>5330</v>
      </c>
      <c r="F831" s="26" t="s">
        <v>5331</v>
      </c>
      <c r="G831" s="26">
        <v>10</v>
      </c>
      <c r="H831" s="26"/>
      <c r="I831" s="26" t="s">
        <v>5332</v>
      </c>
      <c r="J831" s="26" t="s">
        <v>5333</v>
      </c>
      <c r="K831" s="26">
        <v>2016</v>
      </c>
      <c r="L831" s="26" t="s">
        <v>5334</v>
      </c>
      <c r="M831" s="26" t="s">
        <v>6</v>
      </c>
      <c r="N831" s="26" t="s">
        <v>5335</v>
      </c>
    </row>
    <row r="832" spans="1:14" x14ac:dyDescent="0.35">
      <c r="B832">
        <f t="shared" si="12"/>
        <v>1</v>
      </c>
      <c r="C832" s="25" t="s">
        <v>5336</v>
      </c>
      <c r="D832" s="25" t="s">
        <v>5337</v>
      </c>
      <c r="E832" s="25" t="s">
        <v>6</v>
      </c>
      <c r="F832" s="25" t="s">
        <v>5338</v>
      </c>
      <c r="G832" s="25">
        <v>7</v>
      </c>
      <c r="H832" s="25"/>
      <c r="I832" s="25" t="s">
        <v>5339</v>
      </c>
      <c r="J832" s="25" t="s">
        <v>5340</v>
      </c>
      <c r="K832" s="25">
        <v>2020</v>
      </c>
      <c r="L832" s="25" t="s">
        <v>5341</v>
      </c>
      <c r="M832" s="25" t="s">
        <v>6</v>
      </c>
      <c r="N832" s="25" t="s">
        <v>217</v>
      </c>
    </row>
    <row r="833" spans="1:14" x14ac:dyDescent="0.35">
      <c r="B833">
        <f t="shared" si="12"/>
        <v>1</v>
      </c>
      <c r="C833" s="26" t="s">
        <v>5342</v>
      </c>
      <c r="D833" s="26" t="s">
        <v>5343</v>
      </c>
      <c r="E833" s="26" t="s">
        <v>5344</v>
      </c>
      <c r="F833" s="26" t="s">
        <v>5345</v>
      </c>
      <c r="G833" s="26">
        <v>10</v>
      </c>
      <c r="H833" s="26">
        <v>9781728101255</v>
      </c>
      <c r="I833" s="26" t="s">
        <v>5346</v>
      </c>
      <c r="J833" s="26" t="s">
        <v>6</v>
      </c>
      <c r="K833" s="26">
        <v>2019</v>
      </c>
      <c r="L833" s="26" t="s">
        <v>5347</v>
      </c>
      <c r="M833" s="26" t="s">
        <v>6</v>
      </c>
      <c r="N833" s="26" t="s">
        <v>162</v>
      </c>
    </row>
    <row r="834" spans="1:14" x14ac:dyDescent="0.35">
      <c r="B834">
        <f t="shared" ref="B834:B897" si="13">COUNTIF(C:C,C834)</f>
        <v>1</v>
      </c>
      <c r="C834" s="25" t="s">
        <v>5348</v>
      </c>
      <c r="D834" s="25" t="s">
        <v>5349</v>
      </c>
      <c r="E834" s="25" t="s">
        <v>6</v>
      </c>
      <c r="F834" s="25" t="s">
        <v>5350</v>
      </c>
      <c r="G834" s="25">
        <v>7</v>
      </c>
      <c r="H834" s="25">
        <v>9789811610882</v>
      </c>
      <c r="I834" s="25" t="s">
        <v>5351</v>
      </c>
      <c r="J834" s="25" t="s">
        <v>5352</v>
      </c>
      <c r="K834" s="25">
        <v>2021</v>
      </c>
      <c r="L834" s="25" t="s">
        <v>5353</v>
      </c>
      <c r="M834" s="25" t="s">
        <v>6</v>
      </c>
      <c r="N834" s="25" t="s">
        <v>162</v>
      </c>
    </row>
    <row r="835" spans="1:14" x14ac:dyDescent="0.35">
      <c r="B835">
        <f t="shared" si="13"/>
        <v>1</v>
      </c>
      <c r="C835" s="26" t="s">
        <v>5354</v>
      </c>
      <c r="D835" s="26" t="s">
        <v>5355</v>
      </c>
      <c r="E835" s="26" t="s">
        <v>5356</v>
      </c>
      <c r="F835" s="26" t="s">
        <v>5357</v>
      </c>
      <c r="G835" s="26">
        <v>10</v>
      </c>
      <c r="H835" s="26">
        <v>9789077381588</v>
      </c>
      <c r="I835" s="26" t="s">
        <v>5358</v>
      </c>
      <c r="J835" s="26" t="s">
        <v>1051</v>
      </c>
      <c r="K835" s="26">
        <v>2010</v>
      </c>
      <c r="L835" s="26" t="s">
        <v>5359</v>
      </c>
      <c r="M835" s="26" t="s">
        <v>6</v>
      </c>
      <c r="N835" s="26" t="s">
        <v>480</v>
      </c>
    </row>
    <row r="836" spans="1:14" x14ac:dyDescent="0.35">
      <c r="B836">
        <f t="shared" si="13"/>
        <v>1</v>
      </c>
      <c r="C836" s="25" t="s">
        <v>5360</v>
      </c>
      <c r="D836" s="25" t="s">
        <v>5361</v>
      </c>
      <c r="E836" s="25" t="s">
        <v>5362</v>
      </c>
      <c r="F836" s="25" t="s">
        <v>5363</v>
      </c>
      <c r="G836" s="25">
        <v>10</v>
      </c>
      <c r="H836" s="25">
        <v>9781911218098</v>
      </c>
      <c r="I836" s="25" t="s">
        <v>452</v>
      </c>
      <c r="J836" s="25" t="s">
        <v>5364</v>
      </c>
      <c r="K836" s="25">
        <v>2016</v>
      </c>
      <c r="L836" s="25" t="s">
        <v>5365</v>
      </c>
      <c r="M836" s="25" t="s">
        <v>6</v>
      </c>
      <c r="N836" s="25" t="s">
        <v>147</v>
      </c>
    </row>
    <row r="837" spans="1:14" x14ac:dyDescent="0.35">
      <c r="B837">
        <f t="shared" si="13"/>
        <v>1</v>
      </c>
      <c r="C837" s="26" t="s">
        <v>5366</v>
      </c>
      <c r="D837" s="26" t="s">
        <v>5367</v>
      </c>
      <c r="E837" s="26" t="s">
        <v>5368</v>
      </c>
      <c r="F837" s="26" t="s">
        <v>5369</v>
      </c>
      <c r="G837" s="26">
        <v>10</v>
      </c>
      <c r="H837" s="26">
        <v>9781943436095</v>
      </c>
      <c r="I837" s="26" t="s">
        <v>5370</v>
      </c>
      <c r="J837" s="26" t="s">
        <v>5371</v>
      </c>
      <c r="K837" s="26">
        <v>2017</v>
      </c>
      <c r="L837" s="26" t="s">
        <v>5372</v>
      </c>
      <c r="M837" s="26" t="s">
        <v>6</v>
      </c>
      <c r="N837" s="26" t="s">
        <v>162</v>
      </c>
    </row>
    <row r="838" spans="1:14" x14ac:dyDescent="0.35">
      <c r="A838" t="s">
        <v>62</v>
      </c>
      <c r="B838">
        <f t="shared" si="13"/>
        <v>2</v>
      </c>
      <c r="C838" s="25" t="s">
        <v>5373</v>
      </c>
      <c r="D838" s="25" t="s">
        <v>5374</v>
      </c>
      <c r="E838" s="25" t="s">
        <v>5375</v>
      </c>
      <c r="F838" s="25" t="s">
        <v>5376</v>
      </c>
      <c r="G838" s="25">
        <v>7</v>
      </c>
      <c r="H838" s="25">
        <v>9783642411052</v>
      </c>
      <c r="I838" s="25" t="s">
        <v>152</v>
      </c>
      <c r="J838" s="25" t="s">
        <v>5377</v>
      </c>
      <c r="K838" s="25">
        <v>2013</v>
      </c>
      <c r="L838" s="25" t="s">
        <v>5378</v>
      </c>
      <c r="M838" s="25" t="s">
        <v>6</v>
      </c>
      <c r="N838" s="25" t="s">
        <v>217</v>
      </c>
    </row>
    <row r="839" spans="1:14" x14ac:dyDescent="0.35">
      <c r="B839">
        <f t="shared" si="13"/>
        <v>1</v>
      </c>
      <c r="C839" s="26" t="s">
        <v>5379</v>
      </c>
      <c r="D839" s="26" t="s">
        <v>5380</v>
      </c>
      <c r="E839" s="26" t="s">
        <v>5381</v>
      </c>
      <c r="F839" s="26" t="s">
        <v>5382</v>
      </c>
      <c r="G839" s="26">
        <v>10</v>
      </c>
      <c r="H839" s="26">
        <v>9781450361965</v>
      </c>
      <c r="I839" s="26" t="s">
        <v>5383</v>
      </c>
      <c r="J839" s="26" t="s">
        <v>5384</v>
      </c>
      <c r="K839" s="26">
        <v>2019</v>
      </c>
      <c r="L839" s="26" t="s">
        <v>5385</v>
      </c>
      <c r="M839" s="26" t="s">
        <v>6</v>
      </c>
      <c r="N839" s="26" t="s">
        <v>162</v>
      </c>
    </row>
    <row r="840" spans="1:14" x14ac:dyDescent="0.35">
      <c r="B840">
        <f t="shared" si="13"/>
        <v>1</v>
      </c>
      <c r="C840" s="25" t="s">
        <v>5386</v>
      </c>
      <c r="D840" s="25" t="s">
        <v>5387</v>
      </c>
      <c r="E840" s="25" t="s">
        <v>5388</v>
      </c>
      <c r="F840" s="25" t="s">
        <v>5389</v>
      </c>
      <c r="G840" s="25">
        <v>7</v>
      </c>
      <c r="H840" s="25"/>
      <c r="I840" s="25" t="s">
        <v>144</v>
      </c>
      <c r="J840" s="25" t="s">
        <v>5390</v>
      </c>
      <c r="K840" s="25">
        <v>2015</v>
      </c>
      <c r="L840" s="25" t="s">
        <v>5391</v>
      </c>
      <c r="M840" s="25" t="s">
        <v>6</v>
      </c>
      <c r="N840" s="25" t="s">
        <v>573</v>
      </c>
    </row>
    <row r="841" spans="1:14" x14ac:dyDescent="0.35">
      <c r="B841">
        <f t="shared" si="13"/>
        <v>1</v>
      </c>
      <c r="C841" s="26" t="s">
        <v>5392</v>
      </c>
      <c r="D841" s="26" t="s">
        <v>5393</v>
      </c>
      <c r="E841" s="26" t="s">
        <v>6</v>
      </c>
      <c r="F841" s="26" t="s">
        <v>5394</v>
      </c>
      <c r="G841" s="26">
        <v>7</v>
      </c>
      <c r="H841" s="26"/>
      <c r="I841" s="26" t="s">
        <v>5395</v>
      </c>
      <c r="J841" s="26" t="s">
        <v>5396</v>
      </c>
      <c r="K841" s="26">
        <v>2019</v>
      </c>
      <c r="L841" s="26" t="s">
        <v>5397</v>
      </c>
      <c r="M841" s="26" t="s">
        <v>6</v>
      </c>
      <c r="N841" s="26" t="s">
        <v>162</v>
      </c>
    </row>
    <row r="842" spans="1:14" x14ac:dyDescent="0.35">
      <c r="B842">
        <f t="shared" si="13"/>
        <v>1</v>
      </c>
      <c r="C842" s="25" t="s">
        <v>5398</v>
      </c>
      <c r="D842" s="25" t="s">
        <v>5399</v>
      </c>
      <c r="E842" s="25" t="s">
        <v>5400</v>
      </c>
      <c r="F842" s="25" t="s">
        <v>5401</v>
      </c>
      <c r="G842" s="25">
        <v>7</v>
      </c>
      <c r="H842" s="25"/>
      <c r="I842" s="25" t="s">
        <v>5402</v>
      </c>
      <c r="J842" s="25" t="s">
        <v>5403</v>
      </c>
      <c r="K842" s="25">
        <v>2011</v>
      </c>
      <c r="L842" s="25" t="s">
        <v>5404</v>
      </c>
      <c r="M842" s="25" t="s">
        <v>6</v>
      </c>
      <c r="N842" s="25" t="s">
        <v>162</v>
      </c>
    </row>
    <row r="843" spans="1:14" x14ac:dyDescent="0.35">
      <c r="B843">
        <f t="shared" si="13"/>
        <v>1</v>
      </c>
      <c r="C843" s="26" t="s">
        <v>5405</v>
      </c>
      <c r="D843" s="26" t="s">
        <v>5406</v>
      </c>
      <c r="E843" s="26" t="s">
        <v>5407</v>
      </c>
      <c r="F843" s="26" t="s">
        <v>5408</v>
      </c>
      <c r="G843" s="26">
        <v>7</v>
      </c>
      <c r="H843" s="26"/>
      <c r="I843" s="26" t="s">
        <v>5409</v>
      </c>
      <c r="J843" s="26" t="s">
        <v>5410</v>
      </c>
      <c r="K843" s="26">
        <v>2015</v>
      </c>
      <c r="L843" s="26" t="s">
        <v>5411</v>
      </c>
      <c r="M843" s="26" t="s">
        <v>6</v>
      </c>
      <c r="N843" s="26" t="s">
        <v>1120</v>
      </c>
    </row>
    <row r="844" spans="1:14" x14ac:dyDescent="0.35">
      <c r="A844" t="s">
        <v>62</v>
      </c>
      <c r="B844">
        <f t="shared" si="13"/>
        <v>2</v>
      </c>
      <c r="C844" s="25" t="s">
        <v>5412</v>
      </c>
      <c r="D844" s="25" t="s">
        <v>5413</v>
      </c>
      <c r="E844" s="25" t="s">
        <v>5414</v>
      </c>
      <c r="F844" s="25" t="s">
        <v>5415</v>
      </c>
      <c r="G844" s="25">
        <v>10</v>
      </c>
      <c r="H844" s="25">
        <v>9781510609112</v>
      </c>
      <c r="I844" s="25" t="s">
        <v>2531</v>
      </c>
      <c r="J844" s="25" t="s">
        <v>6</v>
      </c>
      <c r="K844" s="25">
        <v>2017</v>
      </c>
      <c r="L844" s="25" t="s">
        <v>5416</v>
      </c>
      <c r="M844" s="25" t="s">
        <v>6</v>
      </c>
      <c r="N844" s="25" t="s">
        <v>162</v>
      </c>
    </row>
    <row r="845" spans="1:14" x14ac:dyDescent="0.35">
      <c r="B845">
        <f t="shared" si="13"/>
        <v>1</v>
      </c>
      <c r="C845" s="26" t="s">
        <v>5417</v>
      </c>
      <c r="D845" s="26" t="s">
        <v>5418</v>
      </c>
      <c r="E845" s="26" t="s">
        <v>5419</v>
      </c>
      <c r="F845" s="26" t="s">
        <v>5420</v>
      </c>
      <c r="G845" s="26">
        <v>7</v>
      </c>
      <c r="H845" s="26"/>
      <c r="I845" s="26" t="s">
        <v>1691</v>
      </c>
      <c r="J845" s="26" t="s">
        <v>6</v>
      </c>
      <c r="K845" s="26">
        <v>2021</v>
      </c>
      <c r="L845" s="26" t="s">
        <v>5421</v>
      </c>
      <c r="M845" s="26" t="s">
        <v>6</v>
      </c>
      <c r="N845" s="26" t="s">
        <v>162</v>
      </c>
    </row>
    <row r="846" spans="1:14" x14ac:dyDescent="0.35">
      <c r="B846">
        <f t="shared" si="13"/>
        <v>1</v>
      </c>
      <c r="C846" s="25" t="s">
        <v>5422</v>
      </c>
      <c r="D846" s="25" t="s">
        <v>5423</v>
      </c>
      <c r="E846" s="25" t="s">
        <v>5424</v>
      </c>
      <c r="F846" s="25" t="s">
        <v>5425</v>
      </c>
      <c r="G846" s="25">
        <v>7</v>
      </c>
      <c r="H846" s="25"/>
      <c r="I846" s="25" t="s">
        <v>5409</v>
      </c>
      <c r="J846" s="25" t="s">
        <v>5426</v>
      </c>
      <c r="K846" s="25">
        <v>2018</v>
      </c>
      <c r="L846" s="25" t="s">
        <v>5427</v>
      </c>
      <c r="M846" s="25" t="s">
        <v>6</v>
      </c>
      <c r="N846" s="25" t="s">
        <v>703</v>
      </c>
    </row>
    <row r="847" spans="1:14" x14ac:dyDescent="0.35">
      <c r="B847">
        <f t="shared" si="13"/>
        <v>1</v>
      </c>
      <c r="C847" s="26" t="s">
        <v>5428</v>
      </c>
      <c r="D847" s="26" t="s">
        <v>5429</v>
      </c>
      <c r="E847" s="26" t="s">
        <v>5430</v>
      </c>
      <c r="F847" s="26" t="s">
        <v>5431</v>
      </c>
      <c r="G847" s="26">
        <v>10</v>
      </c>
      <c r="H847" s="26">
        <v>9789532330816</v>
      </c>
      <c r="I847" s="26" t="s">
        <v>5432</v>
      </c>
      <c r="J847" s="26" t="s">
        <v>5433</v>
      </c>
      <c r="K847" s="26">
        <v>2014</v>
      </c>
      <c r="L847" s="26" t="s">
        <v>5434</v>
      </c>
      <c r="M847" s="26" t="s">
        <v>6</v>
      </c>
      <c r="N847" s="26" t="s">
        <v>1120</v>
      </c>
    </row>
    <row r="848" spans="1:14" x14ac:dyDescent="0.35">
      <c r="B848">
        <f t="shared" si="13"/>
        <v>1</v>
      </c>
      <c r="C848" s="25" t="s">
        <v>5435</v>
      </c>
      <c r="D848" s="25" t="s">
        <v>5436</v>
      </c>
      <c r="E848" s="25" t="s">
        <v>5437</v>
      </c>
      <c r="F848" s="25" t="s">
        <v>5438</v>
      </c>
      <c r="G848" s="25">
        <v>10</v>
      </c>
      <c r="H848" s="25">
        <v>9781605584379</v>
      </c>
      <c r="I848" s="25" t="s">
        <v>1582</v>
      </c>
      <c r="J848" s="25" t="s">
        <v>5439</v>
      </c>
      <c r="K848" s="25">
        <v>2009</v>
      </c>
      <c r="L848" s="25" t="s">
        <v>5440</v>
      </c>
      <c r="M848" s="25" t="s">
        <v>6</v>
      </c>
      <c r="N848" s="25" t="s">
        <v>5441</v>
      </c>
    </row>
    <row r="849" spans="1:14" x14ac:dyDescent="0.35">
      <c r="B849">
        <f t="shared" si="13"/>
        <v>1</v>
      </c>
      <c r="C849" s="26" t="s">
        <v>5442</v>
      </c>
      <c r="D849" s="26" t="s">
        <v>5443</v>
      </c>
      <c r="E849" s="26" t="s">
        <v>6</v>
      </c>
      <c r="F849" s="26" t="s">
        <v>5444</v>
      </c>
      <c r="G849" s="26">
        <v>7</v>
      </c>
      <c r="H849" s="26"/>
      <c r="I849" s="26" t="s">
        <v>2536</v>
      </c>
      <c r="J849" s="26" t="s">
        <v>5445</v>
      </c>
      <c r="K849" s="26">
        <v>2012</v>
      </c>
      <c r="L849" s="26" t="s">
        <v>5446</v>
      </c>
      <c r="M849" s="26" t="s">
        <v>6</v>
      </c>
      <c r="N849" s="26" t="s">
        <v>4177</v>
      </c>
    </row>
    <row r="850" spans="1:14" x14ac:dyDescent="0.35">
      <c r="B850">
        <f t="shared" si="13"/>
        <v>1</v>
      </c>
      <c r="C850" s="25" t="s">
        <v>5447</v>
      </c>
      <c r="D850" s="25" t="s">
        <v>5448</v>
      </c>
      <c r="E850" s="25" t="s">
        <v>5449</v>
      </c>
      <c r="F850" s="25" t="s">
        <v>5450</v>
      </c>
      <c r="G850" s="25">
        <v>10</v>
      </c>
      <c r="H850" s="25">
        <v>9781450310079</v>
      </c>
      <c r="I850" s="25" t="s">
        <v>308</v>
      </c>
      <c r="J850" s="25" t="s">
        <v>2045</v>
      </c>
      <c r="K850" s="25">
        <v>2012</v>
      </c>
      <c r="L850" s="25" t="s">
        <v>5451</v>
      </c>
      <c r="M850" s="25" t="s">
        <v>6</v>
      </c>
      <c r="N850" s="25" t="s">
        <v>573</v>
      </c>
    </row>
    <row r="851" spans="1:14" x14ac:dyDescent="0.35">
      <c r="B851">
        <f t="shared" si="13"/>
        <v>1</v>
      </c>
      <c r="C851" s="26" t="s">
        <v>5452</v>
      </c>
      <c r="D851" s="26" t="s">
        <v>5453</v>
      </c>
      <c r="E851" s="26" t="s">
        <v>5454</v>
      </c>
      <c r="F851" s="26" t="s">
        <v>5455</v>
      </c>
      <c r="G851" s="26">
        <v>10</v>
      </c>
      <c r="H851" s="26">
        <v>9789898533388</v>
      </c>
      <c r="I851" s="26" t="s">
        <v>514</v>
      </c>
      <c r="J851" s="26" t="s">
        <v>5456</v>
      </c>
      <c r="K851" s="26">
        <v>2015</v>
      </c>
      <c r="L851" s="26" t="s">
        <v>5457</v>
      </c>
      <c r="M851" s="26" t="s">
        <v>6</v>
      </c>
      <c r="N851" s="26" t="s">
        <v>162</v>
      </c>
    </row>
    <row r="852" spans="1:14" x14ac:dyDescent="0.35">
      <c r="A852" t="s">
        <v>62</v>
      </c>
      <c r="B852">
        <f t="shared" si="13"/>
        <v>2</v>
      </c>
      <c r="C852" s="25" t="s">
        <v>5458</v>
      </c>
      <c r="D852" s="25" t="s">
        <v>5459</v>
      </c>
      <c r="E852" s="25" t="s">
        <v>5460</v>
      </c>
      <c r="F852" s="25" t="s">
        <v>5461</v>
      </c>
      <c r="G852" s="25">
        <v>10</v>
      </c>
      <c r="H852" s="25">
        <v>9781728108582</v>
      </c>
      <c r="I852" s="25" t="s">
        <v>5462</v>
      </c>
      <c r="J852" s="25" t="s">
        <v>5463</v>
      </c>
      <c r="K852" s="25">
        <v>2019</v>
      </c>
      <c r="L852" s="25" t="s">
        <v>5464</v>
      </c>
      <c r="M852" s="25" t="s">
        <v>6</v>
      </c>
      <c r="N852" s="25" t="s">
        <v>162</v>
      </c>
    </row>
    <row r="853" spans="1:14" x14ac:dyDescent="0.35">
      <c r="B853">
        <f t="shared" si="13"/>
        <v>1</v>
      </c>
      <c r="C853" s="26" t="s">
        <v>5465</v>
      </c>
      <c r="D853" s="26" t="s">
        <v>5466</v>
      </c>
      <c r="E853" s="26" t="s">
        <v>5467</v>
      </c>
      <c r="F853" s="26" t="s">
        <v>5468</v>
      </c>
      <c r="G853" s="26">
        <v>10</v>
      </c>
      <c r="H853" s="26">
        <v>9781509028894</v>
      </c>
      <c r="I853" s="26" t="s">
        <v>5469</v>
      </c>
      <c r="J853" s="26" t="s">
        <v>5470</v>
      </c>
      <c r="K853" s="26">
        <v>2017</v>
      </c>
      <c r="L853" s="26" t="s">
        <v>5471</v>
      </c>
      <c r="M853" s="26" t="s">
        <v>6</v>
      </c>
      <c r="N853" s="26" t="s">
        <v>162</v>
      </c>
    </row>
    <row r="854" spans="1:14" x14ac:dyDescent="0.35">
      <c r="A854" t="s">
        <v>62</v>
      </c>
      <c r="B854">
        <f t="shared" si="13"/>
        <v>3</v>
      </c>
      <c r="C854" s="25" t="s">
        <v>5472</v>
      </c>
      <c r="D854" s="25" t="s">
        <v>5473</v>
      </c>
      <c r="E854" s="25" t="s">
        <v>5474</v>
      </c>
      <c r="F854" s="25" t="s">
        <v>5475</v>
      </c>
      <c r="G854" s="25">
        <v>10</v>
      </c>
      <c r="H854" s="25">
        <v>9781607500490</v>
      </c>
      <c r="I854" s="25" t="s">
        <v>5476</v>
      </c>
      <c r="J854" s="25" t="s">
        <v>6</v>
      </c>
      <c r="K854" s="25">
        <v>2009</v>
      </c>
      <c r="L854" s="25" t="s">
        <v>5477</v>
      </c>
      <c r="M854" s="25" t="s">
        <v>6</v>
      </c>
      <c r="N854" s="25" t="s">
        <v>162</v>
      </c>
    </row>
    <row r="855" spans="1:14" x14ac:dyDescent="0.35">
      <c r="A855" t="s">
        <v>62</v>
      </c>
      <c r="B855">
        <f t="shared" si="13"/>
        <v>3</v>
      </c>
      <c r="C855" s="26" t="s">
        <v>5472</v>
      </c>
      <c r="D855" s="26" t="s">
        <v>5478</v>
      </c>
      <c r="E855" s="26" t="s">
        <v>5479</v>
      </c>
      <c r="F855" s="26" t="s">
        <v>5475</v>
      </c>
      <c r="G855" s="26">
        <v>7</v>
      </c>
      <c r="H855" s="26">
        <v>9781607500490</v>
      </c>
      <c r="I855" s="26" t="s">
        <v>5267</v>
      </c>
      <c r="J855" s="26" t="s">
        <v>5480</v>
      </c>
      <c r="K855" s="26">
        <v>2009</v>
      </c>
      <c r="L855" s="26" t="s">
        <v>5481</v>
      </c>
      <c r="M855" s="26" t="s">
        <v>6</v>
      </c>
      <c r="N855" s="26" t="s">
        <v>162</v>
      </c>
    </row>
    <row r="856" spans="1:14" x14ac:dyDescent="0.35">
      <c r="B856">
        <f t="shared" si="13"/>
        <v>1</v>
      </c>
      <c r="C856" s="25" t="s">
        <v>5482</v>
      </c>
      <c r="D856" s="25" t="s">
        <v>5483</v>
      </c>
      <c r="E856" s="25" t="s">
        <v>5484</v>
      </c>
      <c r="F856" s="25" t="s">
        <v>5485</v>
      </c>
      <c r="G856" s="25">
        <v>10</v>
      </c>
      <c r="H856" s="25">
        <v>9781450351522</v>
      </c>
      <c r="I856" s="25" t="s">
        <v>5486</v>
      </c>
      <c r="J856" s="25" t="s">
        <v>5487</v>
      </c>
      <c r="K856" s="25">
        <v>2018</v>
      </c>
      <c r="L856" s="25" t="s">
        <v>5488</v>
      </c>
      <c r="M856" s="25" t="s">
        <v>6</v>
      </c>
      <c r="N856" s="25" t="s">
        <v>473</v>
      </c>
    </row>
    <row r="857" spans="1:14" x14ac:dyDescent="0.35">
      <c r="B857">
        <f t="shared" si="13"/>
        <v>1</v>
      </c>
      <c r="C857" s="26" t="s">
        <v>5489</v>
      </c>
      <c r="D857" s="26" t="s">
        <v>5490</v>
      </c>
      <c r="E857" s="26" t="s">
        <v>5491</v>
      </c>
      <c r="F857" s="26" t="s">
        <v>5492</v>
      </c>
      <c r="G857" s="26">
        <v>10</v>
      </c>
      <c r="H857" s="26">
        <v>9789077381649</v>
      </c>
      <c r="I857" s="26" t="s">
        <v>5493</v>
      </c>
      <c r="J857" s="26" t="s">
        <v>5494</v>
      </c>
      <c r="K857" s="26">
        <v>2011</v>
      </c>
      <c r="L857" s="26" t="s">
        <v>5495</v>
      </c>
      <c r="M857" s="26" t="s">
        <v>6</v>
      </c>
      <c r="N857" s="26" t="s">
        <v>1120</v>
      </c>
    </row>
    <row r="858" spans="1:14" x14ac:dyDescent="0.35">
      <c r="A858" t="s">
        <v>62</v>
      </c>
      <c r="B858">
        <f t="shared" si="13"/>
        <v>2</v>
      </c>
      <c r="C858" s="25" t="s">
        <v>5496</v>
      </c>
      <c r="D858" s="25" t="s">
        <v>5497</v>
      </c>
      <c r="E858" s="25" t="s">
        <v>5498</v>
      </c>
      <c r="F858" s="25" t="s">
        <v>5499</v>
      </c>
      <c r="G858" s="25">
        <v>10</v>
      </c>
      <c r="H858" s="25">
        <v>9781538645703</v>
      </c>
      <c r="I858" s="25" t="s">
        <v>4584</v>
      </c>
      <c r="J858" s="25" t="s">
        <v>5500</v>
      </c>
      <c r="K858" s="25">
        <v>2018</v>
      </c>
      <c r="L858" s="25" t="s">
        <v>5501</v>
      </c>
      <c r="M858" s="25" t="s">
        <v>6</v>
      </c>
      <c r="N858" s="25" t="s">
        <v>217</v>
      </c>
    </row>
    <row r="859" spans="1:14" x14ac:dyDescent="0.35">
      <c r="A859" t="s">
        <v>62</v>
      </c>
      <c r="B859">
        <f t="shared" si="13"/>
        <v>3</v>
      </c>
      <c r="C859" s="26" t="s">
        <v>5502</v>
      </c>
      <c r="D859" s="26" t="s">
        <v>5503</v>
      </c>
      <c r="E859" s="26" t="s">
        <v>5504</v>
      </c>
      <c r="F859" s="26" t="s">
        <v>5505</v>
      </c>
      <c r="G859" s="26">
        <v>10</v>
      </c>
      <c r="H859" s="26">
        <v>9780769535968</v>
      </c>
      <c r="I859" s="26" t="s">
        <v>5506</v>
      </c>
      <c r="J859" s="26" t="s">
        <v>1544</v>
      </c>
      <c r="K859" s="26">
        <v>2009</v>
      </c>
      <c r="L859" s="26" t="s">
        <v>5507</v>
      </c>
      <c r="M859" s="26" t="s">
        <v>6</v>
      </c>
      <c r="N859" s="26" t="s">
        <v>5508</v>
      </c>
    </row>
    <row r="860" spans="1:14" x14ac:dyDescent="0.35">
      <c r="B860">
        <f t="shared" si="13"/>
        <v>1</v>
      </c>
      <c r="C860" s="25" t="s">
        <v>5509</v>
      </c>
      <c r="D860" s="25" t="s">
        <v>5510</v>
      </c>
      <c r="E860" s="25" t="s">
        <v>6</v>
      </c>
      <c r="F860" s="25" t="s">
        <v>5511</v>
      </c>
      <c r="G860" s="25">
        <v>7</v>
      </c>
      <c r="H860" s="25"/>
      <c r="I860" s="25" t="s">
        <v>5512</v>
      </c>
      <c r="J860" s="25" t="s">
        <v>5513</v>
      </c>
      <c r="K860" s="25">
        <v>2013</v>
      </c>
      <c r="L860" s="25" t="s">
        <v>5514</v>
      </c>
      <c r="M860" s="25" t="s">
        <v>6</v>
      </c>
      <c r="N860" s="25" t="s">
        <v>162</v>
      </c>
    </row>
    <row r="861" spans="1:14" x14ac:dyDescent="0.35">
      <c r="B861">
        <f t="shared" si="13"/>
        <v>1</v>
      </c>
      <c r="C861" s="26" t="s">
        <v>5515</v>
      </c>
      <c r="D861" s="26" t="s">
        <v>5516</v>
      </c>
      <c r="E861" s="26" t="s">
        <v>5517</v>
      </c>
      <c r="F861" s="26" t="s">
        <v>5518</v>
      </c>
      <c r="G861" s="26">
        <v>10</v>
      </c>
      <c r="H861" s="26">
        <v>9781450353199</v>
      </c>
      <c r="I861" s="26" t="s">
        <v>308</v>
      </c>
      <c r="J861" s="26" t="s">
        <v>6</v>
      </c>
      <c r="K861" s="26">
        <v>2017</v>
      </c>
      <c r="L861" s="26" t="s">
        <v>5519</v>
      </c>
      <c r="M861" s="26" t="s">
        <v>6</v>
      </c>
      <c r="N861" s="26" t="s">
        <v>147</v>
      </c>
    </row>
    <row r="862" spans="1:14" x14ac:dyDescent="0.35">
      <c r="B862">
        <f t="shared" si="13"/>
        <v>1</v>
      </c>
      <c r="C862" s="25" t="s">
        <v>5520</v>
      </c>
      <c r="D862" s="25" t="s">
        <v>5521</v>
      </c>
      <c r="E862" s="25" t="s">
        <v>5522</v>
      </c>
      <c r="F862" s="25" t="s">
        <v>5523</v>
      </c>
      <c r="G862" s="25">
        <v>10</v>
      </c>
      <c r="H862" s="25">
        <v>9781450372176</v>
      </c>
      <c r="I862" s="25" t="s">
        <v>194</v>
      </c>
      <c r="J862" s="25" t="s">
        <v>6</v>
      </c>
      <c r="K862" s="25">
        <v>2019</v>
      </c>
      <c r="L862" s="25" t="s">
        <v>5524</v>
      </c>
      <c r="M862" s="25" t="s">
        <v>6</v>
      </c>
      <c r="N862" s="25" t="s">
        <v>162</v>
      </c>
    </row>
    <row r="863" spans="1:14" x14ac:dyDescent="0.35">
      <c r="B863">
        <f t="shared" si="13"/>
        <v>1</v>
      </c>
      <c r="C863" s="26" t="s">
        <v>5525</v>
      </c>
      <c r="D863" s="26" t="s">
        <v>5526</v>
      </c>
      <c r="E863" s="26" t="s">
        <v>5527</v>
      </c>
      <c r="F863" s="26" t="s">
        <v>5523</v>
      </c>
      <c r="G863" s="26">
        <v>10</v>
      </c>
      <c r="H863" s="26">
        <v>9781450388078</v>
      </c>
      <c r="I863" s="26" t="s">
        <v>194</v>
      </c>
      <c r="J863" s="26" t="s">
        <v>6</v>
      </c>
      <c r="K863" s="26">
        <v>2020</v>
      </c>
      <c r="L863" s="26" t="s">
        <v>5528</v>
      </c>
      <c r="M863" s="26" t="s">
        <v>6</v>
      </c>
      <c r="N863" s="26" t="s">
        <v>162</v>
      </c>
    </row>
    <row r="864" spans="1:14" x14ac:dyDescent="0.35">
      <c r="A864" t="s">
        <v>62</v>
      </c>
      <c r="B864">
        <f t="shared" si="13"/>
        <v>2</v>
      </c>
      <c r="C864" s="25" t="s">
        <v>5529</v>
      </c>
      <c r="D864" s="25" t="s">
        <v>5530</v>
      </c>
      <c r="E864" s="25" t="s">
        <v>5531</v>
      </c>
      <c r="F864" s="25" t="s">
        <v>5532</v>
      </c>
      <c r="G864" s="25">
        <v>10</v>
      </c>
      <c r="H864" s="25">
        <v>9781605586106</v>
      </c>
      <c r="I864" s="25" t="s">
        <v>5533</v>
      </c>
      <c r="J864" s="25" t="s">
        <v>5534</v>
      </c>
      <c r="K864" s="25">
        <v>2009</v>
      </c>
      <c r="L864" s="25" t="s">
        <v>5535</v>
      </c>
      <c r="M864" s="25" t="s">
        <v>6</v>
      </c>
      <c r="N864" s="25" t="s">
        <v>4202</v>
      </c>
    </row>
    <row r="865" spans="1:14" x14ac:dyDescent="0.35">
      <c r="B865">
        <f t="shared" si="13"/>
        <v>1</v>
      </c>
      <c r="C865" s="26" t="s">
        <v>5536</v>
      </c>
      <c r="D865" s="26" t="s">
        <v>5537</v>
      </c>
      <c r="E865" s="26" t="s">
        <v>5538</v>
      </c>
      <c r="F865" s="26" t="s">
        <v>5539</v>
      </c>
      <c r="G865" s="26">
        <v>7</v>
      </c>
      <c r="H865" s="26">
        <v>9783642335419</v>
      </c>
      <c r="I865" s="26" t="s">
        <v>152</v>
      </c>
      <c r="J865" s="26" t="s">
        <v>5540</v>
      </c>
      <c r="K865" s="26">
        <v>2012</v>
      </c>
      <c r="L865" s="26" t="s">
        <v>5541</v>
      </c>
      <c r="M865" s="26" t="s">
        <v>6</v>
      </c>
      <c r="N865" s="26" t="s">
        <v>162</v>
      </c>
    </row>
    <row r="866" spans="1:14" x14ac:dyDescent="0.35">
      <c r="B866">
        <f t="shared" si="13"/>
        <v>1</v>
      </c>
      <c r="C866" s="25" t="s">
        <v>5542</v>
      </c>
      <c r="D866" s="25" t="s">
        <v>5543</v>
      </c>
      <c r="E866" s="25" t="s">
        <v>5544</v>
      </c>
      <c r="F866" s="25" t="s">
        <v>5545</v>
      </c>
      <c r="G866" s="25">
        <v>10</v>
      </c>
      <c r="H866" s="25">
        <v>9781467323345</v>
      </c>
      <c r="I866" s="25" t="s">
        <v>5546</v>
      </c>
      <c r="J866" s="25" t="s">
        <v>6</v>
      </c>
      <c r="K866" s="25">
        <v>2012</v>
      </c>
      <c r="L866" s="25" t="s">
        <v>5547</v>
      </c>
      <c r="M866" s="25" t="s">
        <v>6</v>
      </c>
      <c r="N866" s="25" t="s">
        <v>283</v>
      </c>
    </row>
    <row r="867" spans="1:14" x14ac:dyDescent="0.35">
      <c r="B867">
        <f t="shared" si="13"/>
        <v>1</v>
      </c>
      <c r="C867" s="26" t="s">
        <v>5548</v>
      </c>
      <c r="D867" s="26" t="s">
        <v>5549</v>
      </c>
      <c r="E867" s="26" t="s">
        <v>5550</v>
      </c>
      <c r="F867" s="26" t="s">
        <v>5551</v>
      </c>
      <c r="G867" s="26">
        <v>10</v>
      </c>
      <c r="H867" s="26">
        <v>9781450353199</v>
      </c>
      <c r="I867" s="26" t="s">
        <v>308</v>
      </c>
      <c r="J867" s="26" t="s">
        <v>6</v>
      </c>
      <c r="K867" s="26">
        <v>2017</v>
      </c>
      <c r="L867" s="26" t="s">
        <v>5552</v>
      </c>
      <c r="M867" s="26" t="s">
        <v>6</v>
      </c>
      <c r="N867" s="26" t="s">
        <v>147</v>
      </c>
    </row>
    <row r="868" spans="1:14" x14ac:dyDescent="0.35">
      <c r="B868">
        <f t="shared" si="13"/>
        <v>1</v>
      </c>
      <c r="C868" s="25" t="s">
        <v>5553</v>
      </c>
      <c r="D868" s="25" t="s">
        <v>5554</v>
      </c>
      <c r="E868" s="25" t="s">
        <v>5555</v>
      </c>
      <c r="F868" s="25" t="s">
        <v>5556</v>
      </c>
      <c r="G868" s="25">
        <v>10</v>
      </c>
      <c r="H868" s="25"/>
      <c r="I868" s="25" t="s">
        <v>496</v>
      </c>
      <c r="J868" s="25" t="s">
        <v>6</v>
      </c>
      <c r="K868" s="25">
        <v>2019</v>
      </c>
      <c r="L868" s="25" t="s">
        <v>5557</v>
      </c>
      <c r="M868" s="25" t="s">
        <v>6</v>
      </c>
      <c r="N868" s="25" t="s">
        <v>217</v>
      </c>
    </row>
    <row r="869" spans="1:14" x14ac:dyDescent="0.35">
      <c r="B869">
        <f t="shared" si="13"/>
        <v>1</v>
      </c>
      <c r="C869" s="26" t="s">
        <v>5558</v>
      </c>
      <c r="D869" s="26" t="s">
        <v>5559</v>
      </c>
      <c r="E869" s="26" t="s">
        <v>5560</v>
      </c>
      <c r="F869" s="26" t="s">
        <v>5561</v>
      </c>
      <c r="G869" s="26">
        <v>10</v>
      </c>
      <c r="H869" s="26">
        <v>9781450353199</v>
      </c>
      <c r="I869" s="26" t="s">
        <v>308</v>
      </c>
      <c r="J869" s="26" t="s">
        <v>6</v>
      </c>
      <c r="K869" s="26">
        <v>2017</v>
      </c>
      <c r="L869" s="26" t="s">
        <v>5562</v>
      </c>
      <c r="M869" s="26" t="s">
        <v>6</v>
      </c>
      <c r="N869" s="26" t="s">
        <v>480</v>
      </c>
    </row>
    <row r="870" spans="1:14" x14ac:dyDescent="0.35">
      <c r="B870">
        <f t="shared" si="13"/>
        <v>1</v>
      </c>
      <c r="C870" s="25" t="s">
        <v>5563</v>
      </c>
      <c r="D870" s="25" t="s">
        <v>5564</v>
      </c>
      <c r="E870" s="25" t="s">
        <v>5565</v>
      </c>
      <c r="F870" s="25" t="s">
        <v>5566</v>
      </c>
      <c r="G870" s="25">
        <v>7</v>
      </c>
      <c r="H870" s="25"/>
      <c r="I870" s="25" t="s">
        <v>5567</v>
      </c>
      <c r="J870" s="25" t="s">
        <v>5568</v>
      </c>
      <c r="K870" s="25">
        <v>2020</v>
      </c>
      <c r="L870" s="25" t="s">
        <v>5569</v>
      </c>
      <c r="M870" s="25" t="s">
        <v>6</v>
      </c>
      <c r="N870" s="25" t="s">
        <v>1120</v>
      </c>
    </row>
    <row r="871" spans="1:14" x14ac:dyDescent="0.35">
      <c r="B871">
        <f t="shared" si="13"/>
        <v>1</v>
      </c>
      <c r="C871" s="26" t="s">
        <v>5570</v>
      </c>
      <c r="D871" s="26" t="s">
        <v>5571</v>
      </c>
      <c r="E871" s="26" t="s">
        <v>5572</v>
      </c>
      <c r="F871" s="26" t="s">
        <v>5573</v>
      </c>
      <c r="G871" s="26">
        <v>10</v>
      </c>
      <c r="H871" s="26">
        <v>9781450347631</v>
      </c>
      <c r="I871" s="26" t="s">
        <v>308</v>
      </c>
      <c r="J871" s="26" t="s">
        <v>6</v>
      </c>
      <c r="K871" s="26">
        <v>2016</v>
      </c>
      <c r="L871" s="26" t="s">
        <v>5574</v>
      </c>
      <c r="M871" s="26" t="s">
        <v>6</v>
      </c>
      <c r="N871" s="26" t="s">
        <v>703</v>
      </c>
    </row>
    <row r="872" spans="1:14" x14ac:dyDescent="0.35">
      <c r="B872">
        <f t="shared" si="13"/>
        <v>1</v>
      </c>
      <c r="C872" s="25" t="s">
        <v>5575</v>
      </c>
      <c r="D872" s="25" t="s">
        <v>5576</v>
      </c>
      <c r="E872" s="25" t="s">
        <v>5577</v>
      </c>
      <c r="F872" s="25" t="s">
        <v>5578</v>
      </c>
      <c r="G872" s="25">
        <v>10</v>
      </c>
      <c r="H872" s="25">
        <v>9781509000685</v>
      </c>
      <c r="I872" s="25" t="s">
        <v>5579</v>
      </c>
      <c r="J872" s="25" t="s">
        <v>6</v>
      </c>
      <c r="K872" s="25">
        <v>2016</v>
      </c>
      <c r="L872" s="25" t="s">
        <v>5580</v>
      </c>
      <c r="M872" s="25" t="s">
        <v>6</v>
      </c>
      <c r="N872" s="25" t="s">
        <v>283</v>
      </c>
    </row>
    <row r="873" spans="1:14" x14ac:dyDescent="0.35">
      <c r="B873">
        <f t="shared" si="13"/>
        <v>1</v>
      </c>
      <c r="C873" s="26" t="s">
        <v>5581</v>
      </c>
      <c r="D873" s="26" t="s">
        <v>5582</v>
      </c>
      <c r="E873" s="26" t="s">
        <v>5583</v>
      </c>
      <c r="F873" s="26" t="s">
        <v>5578</v>
      </c>
      <c r="G873" s="26">
        <v>7</v>
      </c>
      <c r="H873" s="26"/>
      <c r="I873" s="26" t="s">
        <v>922</v>
      </c>
      <c r="J873" s="26" t="s">
        <v>5584</v>
      </c>
      <c r="K873" s="26">
        <v>2017</v>
      </c>
      <c r="L873" s="26" t="s">
        <v>5585</v>
      </c>
      <c r="M873" s="26" t="s">
        <v>6</v>
      </c>
      <c r="N873" s="26" t="s">
        <v>256</v>
      </c>
    </row>
    <row r="874" spans="1:14" x14ac:dyDescent="0.35">
      <c r="B874">
        <f t="shared" si="13"/>
        <v>1</v>
      </c>
      <c r="C874" s="25" t="s">
        <v>5586</v>
      </c>
      <c r="D874" s="25" t="s">
        <v>5587</v>
      </c>
      <c r="E874" s="25" t="s">
        <v>5588</v>
      </c>
      <c r="F874" s="25" t="s">
        <v>5589</v>
      </c>
      <c r="G874" s="25">
        <v>10</v>
      </c>
      <c r="H874" s="25">
        <v>9781728129464</v>
      </c>
      <c r="I874" s="25" t="s">
        <v>5590</v>
      </c>
      <c r="J874" s="25" t="s">
        <v>5591</v>
      </c>
      <c r="K874" s="25">
        <v>2019</v>
      </c>
      <c r="L874" s="25" t="s">
        <v>5592</v>
      </c>
      <c r="M874" s="25" t="s">
        <v>6</v>
      </c>
      <c r="N874" s="25" t="s">
        <v>217</v>
      </c>
    </row>
    <row r="875" spans="1:14" x14ac:dyDescent="0.35">
      <c r="A875" t="s">
        <v>62</v>
      </c>
      <c r="B875">
        <f t="shared" si="13"/>
        <v>2</v>
      </c>
      <c r="C875" s="26" t="s">
        <v>5593</v>
      </c>
      <c r="D875" s="26" t="s">
        <v>5594</v>
      </c>
      <c r="E875" s="26" t="s">
        <v>5595</v>
      </c>
      <c r="F875" s="26" t="s">
        <v>5596</v>
      </c>
      <c r="G875" s="26">
        <v>10</v>
      </c>
      <c r="H875" s="26">
        <v>9781450324823</v>
      </c>
      <c r="I875" s="26" t="s">
        <v>308</v>
      </c>
      <c r="J875" s="26" t="s">
        <v>5597</v>
      </c>
      <c r="K875" s="26">
        <v>2013</v>
      </c>
      <c r="L875" s="26" t="s">
        <v>5598</v>
      </c>
      <c r="M875" s="26" t="s">
        <v>6</v>
      </c>
      <c r="N875" s="26" t="s">
        <v>323</v>
      </c>
    </row>
    <row r="876" spans="1:14" x14ac:dyDescent="0.35">
      <c r="B876">
        <f t="shared" si="13"/>
        <v>1</v>
      </c>
      <c r="C876" s="25" t="s">
        <v>5599</v>
      </c>
      <c r="D876" s="25" t="s">
        <v>5600</v>
      </c>
      <c r="E876" s="25" t="s">
        <v>5601</v>
      </c>
      <c r="F876" s="25" t="s">
        <v>5602</v>
      </c>
      <c r="G876" s="25">
        <v>7</v>
      </c>
      <c r="H876" s="25">
        <v>9783319058429</v>
      </c>
      <c r="I876" s="25" t="s">
        <v>152</v>
      </c>
      <c r="J876" s="25" t="s">
        <v>1846</v>
      </c>
      <c r="K876" s="25">
        <v>2014</v>
      </c>
      <c r="L876" s="25" t="s">
        <v>5603</v>
      </c>
      <c r="M876" s="25" t="s">
        <v>6</v>
      </c>
      <c r="N876" s="25" t="s">
        <v>4177</v>
      </c>
    </row>
    <row r="877" spans="1:14" x14ac:dyDescent="0.35">
      <c r="B877">
        <f t="shared" si="13"/>
        <v>1</v>
      </c>
      <c r="C877" s="26" t="s">
        <v>5604</v>
      </c>
      <c r="D877" s="26" t="s">
        <v>5605</v>
      </c>
      <c r="E877" s="26" t="s">
        <v>5606</v>
      </c>
      <c r="F877" s="26" t="s">
        <v>5607</v>
      </c>
      <c r="G877" s="26">
        <v>10</v>
      </c>
      <c r="H877" s="26">
        <v>9781450341820</v>
      </c>
      <c r="I877" s="26" t="s">
        <v>308</v>
      </c>
      <c r="J877" s="26" t="s">
        <v>5608</v>
      </c>
      <c r="K877" s="26">
        <v>2016</v>
      </c>
      <c r="L877" s="26" t="s">
        <v>5609</v>
      </c>
      <c r="M877" s="26" t="s">
        <v>6</v>
      </c>
      <c r="N877" s="26" t="s">
        <v>703</v>
      </c>
    </row>
    <row r="878" spans="1:14" x14ac:dyDescent="0.35">
      <c r="B878">
        <f t="shared" si="13"/>
        <v>1</v>
      </c>
      <c r="C878" s="25" t="s">
        <v>5610</v>
      </c>
      <c r="D878" s="25" t="s">
        <v>5611</v>
      </c>
      <c r="E878" s="25" t="s">
        <v>5612</v>
      </c>
      <c r="F878" s="25" t="s">
        <v>5613</v>
      </c>
      <c r="G878" s="25">
        <v>10</v>
      </c>
      <c r="H878" s="25">
        <v>9781467393119</v>
      </c>
      <c r="I878" s="25" t="s">
        <v>5614</v>
      </c>
      <c r="J878" s="25" t="s">
        <v>6</v>
      </c>
      <c r="K878" s="25">
        <v>2016</v>
      </c>
      <c r="L878" s="25" t="s">
        <v>5615</v>
      </c>
      <c r="M878" s="25" t="s">
        <v>6</v>
      </c>
      <c r="N878" s="25" t="s">
        <v>155</v>
      </c>
    </row>
    <row r="879" spans="1:14" x14ac:dyDescent="0.35">
      <c r="B879">
        <f t="shared" si="13"/>
        <v>1</v>
      </c>
      <c r="C879" s="26" t="s">
        <v>5616</v>
      </c>
      <c r="D879" s="26" t="s">
        <v>5617</v>
      </c>
      <c r="E879" s="26" t="s">
        <v>5618</v>
      </c>
      <c r="F879" s="26" t="s">
        <v>5619</v>
      </c>
      <c r="G879" s="26">
        <v>10</v>
      </c>
      <c r="H879" s="26">
        <v>9781450347631</v>
      </c>
      <c r="I879" s="26" t="s">
        <v>308</v>
      </c>
      <c r="J879" s="26" t="s">
        <v>6</v>
      </c>
      <c r="K879" s="26">
        <v>2016</v>
      </c>
      <c r="L879" s="26" t="s">
        <v>5620</v>
      </c>
      <c r="M879" s="26" t="s">
        <v>6</v>
      </c>
      <c r="N879" s="26" t="s">
        <v>217</v>
      </c>
    </row>
    <row r="880" spans="1:14" x14ac:dyDescent="0.35">
      <c r="B880">
        <f t="shared" si="13"/>
        <v>1</v>
      </c>
      <c r="C880" s="25" t="s">
        <v>5621</v>
      </c>
      <c r="D880" s="25" t="s">
        <v>5622</v>
      </c>
      <c r="E880" s="25" t="s">
        <v>5623</v>
      </c>
      <c r="F880" s="25" t="s">
        <v>5624</v>
      </c>
      <c r="G880" s="25">
        <v>7</v>
      </c>
      <c r="H880" s="25"/>
      <c r="I880" s="25" t="s">
        <v>5625</v>
      </c>
      <c r="J880" s="25" t="s">
        <v>5626</v>
      </c>
      <c r="K880" s="25">
        <v>2015</v>
      </c>
      <c r="L880" s="25" t="s">
        <v>5627</v>
      </c>
      <c r="M880" s="25" t="s">
        <v>6</v>
      </c>
      <c r="N880" s="25" t="s">
        <v>836</v>
      </c>
    </row>
    <row r="881" spans="1:14" x14ac:dyDescent="0.35">
      <c r="B881">
        <f t="shared" si="13"/>
        <v>1</v>
      </c>
      <c r="C881" s="26" t="s">
        <v>5628</v>
      </c>
      <c r="D881" s="26" t="s">
        <v>5629</v>
      </c>
      <c r="E881" s="26" t="s">
        <v>5630</v>
      </c>
      <c r="F881" s="26" t="s">
        <v>5631</v>
      </c>
      <c r="G881" s="26">
        <v>7</v>
      </c>
      <c r="H881" s="26">
        <v>9783319587028</v>
      </c>
      <c r="I881" s="26" t="s">
        <v>152</v>
      </c>
      <c r="J881" s="26" t="s">
        <v>5632</v>
      </c>
      <c r="K881" s="26">
        <v>2017</v>
      </c>
      <c r="L881" s="26" t="s">
        <v>5633</v>
      </c>
      <c r="M881" s="26" t="s">
        <v>6</v>
      </c>
      <c r="N881" s="26" t="s">
        <v>147</v>
      </c>
    </row>
    <row r="882" spans="1:14" x14ac:dyDescent="0.35">
      <c r="A882" t="s">
        <v>62</v>
      </c>
      <c r="B882">
        <f t="shared" si="13"/>
        <v>2</v>
      </c>
      <c r="C882" s="25" t="s">
        <v>5634</v>
      </c>
      <c r="D882" s="25" t="s">
        <v>5635</v>
      </c>
      <c r="E882" s="25" t="s">
        <v>5636</v>
      </c>
      <c r="F882" s="25" t="s">
        <v>5637</v>
      </c>
      <c r="G882" s="25">
        <v>10</v>
      </c>
      <c r="H882" s="25">
        <v>9781450322393</v>
      </c>
      <c r="I882" s="25" t="s">
        <v>5638</v>
      </c>
      <c r="J882" s="25" t="s">
        <v>5639</v>
      </c>
      <c r="K882" s="25">
        <v>2013</v>
      </c>
      <c r="L882" s="25" t="s">
        <v>5640</v>
      </c>
      <c r="M882" s="25" t="s">
        <v>6</v>
      </c>
      <c r="N882" s="25" t="s">
        <v>1120</v>
      </c>
    </row>
    <row r="883" spans="1:14" x14ac:dyDescent="0.35">
      <c r="A883" t="s">
        <v>62</v>
      </c>
      <c r="B883">
        <f t="shared" si="13"/>
        <v>2</v>
      </c>
      <c r="C883" s="26" t="s">
        <v>5641</v>
      </c>
      <c r="D883" s="26" t="s">
        <v>5642</v>
      </c>
      <c r="E883" s="26" t="s">
        <v>5643</v>
      </c>
      <c r="F883" s="26" t="s">
        <v>5644</v>
      </c>
      <c r="G883" s="26">
        <v>7</v>
      </c>
      <c r="H883" s="26"/>
      <c r="I883" s="26" t="s">
        <v>542</v>
      </c>
      <c r="J883" s="26" t="s">
        <v>5645</v>
      </c>
      <c r="K883" s="26">
        <v>2020</v>
      </c>
      <c r="L883" s="26" t="s">
        <v>5646</v>
      </c>
      <c r="M883" s="26" t="s">
        <v>6</v>
      </c>
      <c r="N883" s="26" t="s">
        <v>162</v>
      </c>
    </row>
    <row r="884" spans="1:14" x14ac:dyDescent="0.35">
      <c r="B884">
        <f t="shared" si="13"/>
        <v>1</v>
      </c>
      <c r="C884" s="25" t="s">
        <v>5647</v>
      </c>
      <c r="D884" s="25" t="s">
        <v>5648</v>
      </c>
      <c r="E884" s="25" t="s">
        <v>5649</v>
      </c>
      <c r="F884" s="25" t="s">
        <v>5650</v>
      </c>
      <c r="G884" s="25">
        <v>10</v>
      </c>
      <c r="H884" s="25">
        <v>9781450389372</v>
      </c>
      <c r="I884" s="25" t="s">
        <v>194</v>
      </c>
      <c r="J884" s="25" t="s">
        <v>5651</v>
      </c>
      <c r="K884" s="25">
        <v>2020</v>
      </c>
      <c r="L884" s="25" t="s">
        <v>5652</v>
      </c>
      <c r="M884" s="25" t="s">
        <v>6</v>
      </c>
      <c r="N884" s="25" t="s">
        <v>162</v>
      </c>
    </row>
    <row r="885" spans="1:14" x14ac:dyDescent="0.35">
      <c r="B885">
        <f t="shared" si="13"/>
        <v>1</v>
      </c>
      <c r="C885" s="26" t="s">
        <v>5653</v>
      </c>
      <c r="D885" s="26" t="s">
        <v>5654</v>
      </c>
      <c r="E885" s="26" t="s">
        <v>5655</v>
      </c>
      <c r="F885" s="26" t="s">
        <v>5656</v>
      </c>
      <c r="G885" s="26">
        <v>7</v>
      </c>
      <c r="H885" s="26">
        <v>9783319961446</v>
      </c>
      <c r="I885" s="26" t="s">
        <v>152</v>
      </c>
      <c r="J885" s="26" t="s">
        <v>5657</v>
      </c>
      <c r="K885" s="26">
        <v>2018</v>
      </c>
      <c r="L885" s="26" t="s">
        <v>5658</v>
      </c>
      <c r="M885" s="26" t="s">
        <v>6</v>
      </c>
      <c r="N885" s="26" t="s">
        <v>473</v>
      </c>
    </row>
    <row r="886" spans="1:14" x14ac:dyDescent="0.35">
      <c r="B886">
        <f t="shared" si="13"/>
        <v>1</v>
      </c>
      <c r="C886" s="25" t="s">
        <v>5659</v>
      </c>
      <c r="D886" s="25" t="s">
        <v>5660</v>
      </c>
      <c r="E886" s="25" t="s">
        <v>5661</v>
      </c>
      <c r="F886" s="25" t="s">
        <v>5662</v>
      </c>
      <c r="G886" s="25">
        <v>7</v>
      </c>
      <c r="H886" s="25"/>
      <c r="I886" s="25" t="s">
        <v>597</v>
      </c>
      <c r="J886" s="25" t="s">
        <v>5663</v>
      </c>
      <c r="K886" s="25">
        <v>2018</v>
      </c>
      <c r="L886" s="25" t="s">
        <v>5664</v>
      </c>
      <c r="M886" s="25" t="s">
        <v>6</v>
      </c>
      <c r="N886" s="25" t="s">
        <v>5665</v>
      </c>
    </row>
    <row r="887" spans="1:14" x14ac:dyDescent="0.35">
      <c r="B887">
        <f t="shared" si="13"/>
        <v>1</v>
      </c>
      <c r="C887" s="26" t="s">
        <v>5666</v>
      </c>
      <c r="D887" s="26" t="s">
        <v>5667</v>
      </c>
      <c r="E887" s="26" t="s">
        <v>5668</v>
      </c>
      <c r="F887" s="26" t="s">
        <v>5669</v>
      </c>
      <c r="G887" s="26">
        <v>7</v>
      </c>
      <c r="H887" s="26">
        <v>9783319138220</v>
      </c>
      <c r="I887" s="26" t="s">
        <v>152</v>
      </c>
      <c r="J887" s="26" t="s">
        <v>5670</v>
      </c>
      <c r="K887" s="26">
        <v>2014</v>
      </c>
      <c r="L887" s="26" t="s">
        <v>5671</v>
      </c>
      <c r="M887" s="26" t="s">
        <v>6</v>
      </c>
      <c r="N887" s="26" t="s">
        <v>162</v>
      </c>
    </row>
    <row r="888" spans="1:14" x14ac:dyDescent="0.35">
      <c r="B888">
        <f t="shared" si="13"/>
        <v>1</v>
      </c>
      <c r="C888" s="25" t="s">
        <v>5672</v>
      </c>
      <c r="D888" s="25" t="s">
        <v>5673</v>
      </c>
      <c r="E888" s="25" t="s">
        <v>5674</v>
      </c>
      <c r="F888" s="25" t="s">
        <v>5675</v>
      </c>
      <c r="G888" s="25">
        <v>10</v>
      </c>
      <c r="H888" s="25"/>
      <c r="I888" s="25" t="s">
        <v>5255</v>
      </c>
      <c r="J888" s="25" t="s">
        <v>5676</v>
      </c>
      <c r="K888" s="25">
        <v>2012</v>
      </c>
      <c r="L888" s="25" t="s">
        <v>5677</v>
      </c>
      <c r="M888" s="25" t="s">
        <v>6</v>
      </c>
      <c r="N888" s="25" t="s">
        <v>984</v>
      </c>
    </row>
    <row r="889" spans="1:14" x14ac:dyDescent="0.35">
      <c r="A889" t="s">
        <v>62</v>
      </c>
      <c r="B889">
        <f t="shared" si="13"/>
        <v>2</v>
      </c>
      <c r="C889" s="26" t="s">
        <v>5678</v>
      </c>
      <c r="D889" s="26" t="s">
        <v>5679</v>
      </c>
      <c r="E889" s="26" t="s">
        <v>5680</v>
      </c>
      <c r="F889" s="26" t="s">
        <v>5681</v>
      </c>
      <c r="G889" s="26">
        <v>10</v>
      </c>
      <c r="H889" s="26">
        <v>9781479958535</v>
      </c>
      <c r="I889" s="26" t="s">
        <v>3400</v>
      </c>
      <c r="J889" s="26" t="s">
        <v>5682</v>
      </c>
      <c r="K889" s="26">
        <v>2014</v>
      </c>
      <c r="L889" s="26" t="s">
        <v>5683</v>
      </c>
      <c r="M889" s="26" t="s">
        <v>6</v>
      </c>
      <c r="N889" s="26" t="s">
        <v>283</v>
      </c>
    </row>
    <row r="890" spans="1:14" x14ac:dyDescent="0.35">
      <c r="B890">
        <f t="shared" si="13"/>
        <v>1</v>
      </c>
      <c r="C890" s="25" t="s">
        <v>5684</v>
      </c>
      <c r="D890" s="25" t="s">
        <v>5685</v>
      </c>
      <c r="E890" s="25" t="s">
        <v>5686</v>
      </c>
      <c r="F890" s="25" t="s">
        <v>5687</v>
      </c>
      <c r="G890" s="25">
        <v>7</v>
      </c>
      <c r="H890" s="25"/>
      <c r="I890" s="25" t="s">
        <v>5688</v>
      </c>
      <c r="J890" s="25" t="s">
        <v>5689</v>
      </c>
      <c r="K890" s="25">
        <v>2021</v>
      </c>
      <c r="L890" s="25" t="s">
        <v>5690</v>
      </c>
      <c r="M890" s="25" t="s">
        <v>6</v>
      </c>
      <c r="N890" s="25" t="s">
        <v>283</v>
      </c>
    </row>
    <row r="891" spans="1:14" x14ac:dyDescent="0.35">
      <c r="B891">
        <f t="shared" si="13"/>
        <v>1</v>
      </c>
      <c r="C891" s="26" t="s">
        <v>5691</v>
      </c>
      <c r="D891" s="26" t="s">
        <v>5692</v>
      </c>
      <c r="E891" s="26" t="s">
        <v>5693</v>
      </c>
      <c r="F891" s="26" t="s">
        <v>5694</v>
      </c>
      <c r="G891" s="26">
        <v>7</v>
      </c>
      <c r="H891" s="26">
        <v>9783642237706</v>
      </c>
      <c r="I891" s="26" t="s">
        <v>152</v>
      </c>
      <c r="J891" s="26" t="s">
        <v>5695</v>
      </c>
      <c r="K891" s="26">
        <v>2011</v>
      </c>
      <c r="L891" s="26" t="s">
        <v>5696</v>
      </c>
      <c r="M891" s="26" t="s">
        <v>6</v>
      </c>
      <c r="N891" s="26" t="s">
        <v>283</v>
      </c>
    </row>
    <row r="892" spans="1:14" x14ac:dyDescent="0.35">
      <c r="B892">
        <f t="shared" si="13"/>
        <v>1</v>
      </c>
      <c r="C892" s="25" t="s">
        <v>5697</v>
      </c>
      <c r="D892" s="25" t="s">
        <v>5698</v>
      </c>
      <c r="E892" s="25" t="s">
        <v>5699</v>
      </c>
      <c r="F892" s="25" t="s">
        <v>5700</v>
      </c>
      <c r="G892" s="25">
        <v>10</v>
      </c>
      <c r="H892" s="25">
        <v>9781450333771</v>
      </c>
      <c r="I892" s="25" t="s">
        <v>5701</v>
      </c>
      <c r="J892" s="25" t="s">
        <v>6</v>
      </c>
      <c r="K892" s="25">
        <v>2015</v>
      </c>
      <c r="L892" s="25" t="s">
        <v>5702</v>
      </c>
      <c r="M892" s="25" t="s">
        <v>6</v>
      </c>
      <c r="N892" s="25" t="s">
        <v>2976</v>
      </c>
    </row>
    <row r="893" spans="1:14" x14ac:dyDescent="0.35">
      <c r="B893">
        <f t="shared" si="13"/>
        <v>1</v>
      </c>
      <c r="C893" s="26" t="s">
        <v>5703</v>
      </c>
      <c r="D893" s="26" t="s">
        <v>5704</v>
      </c>
      <c r="E893" s="26" t="s">
        <v>5705</v>
      </c>
      <c r="F893" s="26" t="s">
        <v>5706</v>
      </c>
      <c r="G893" s="26">
        <v>10</v>
      </c>
      <c r="H893" s="26">
        <v>9781538604755</v>
      </c>
      <c r="I893" s="26" t="s">
        <v>5707</v>
      </c>
      <c r="J893" s="26" t="s">
        <v>2182</v>
      </c>
      <c r="K893" s="26">
        <v>2018</v>
      </c>
      <c r="L893" s="26" t="s">
        <v>5708</v>
      </c>
      <c r="M893" s="26" t="s">
        <v>6</v>
      </c>
      <c r="N893" s="26" t="s">
        <v>337</v>
      </c>
    </row>
    <row r="894" spans="1:14" x14ac:dyDescent="0.35">
      <c r="B894">
        <f t="shared" si="13"/>
        <v>1</v>
      </c>
      <c r="C894" s="25" t="s">
        <v>5709</v>
      </c>
      <c r="D894" s="25" t="s">
        <v>5710</v>
      </c>
      <c r="E894" s="25" t="s">
        <v>5711</v>
      </c>
      <c r="F894" s="25" t="s">
        <v>5712</v>
      </c>
      <c r="G894" s="25">
        <v>10</v>
      </c>
      <c r="H894" s="25">
        <v>9781728124186</v>
      </c>
      <c r="I894" s="25" t="s">
        <v>5713</v>
      </c>
      <c r="J894" s="25" t="s">
        <v>5714</v>
      </c>
      <c r="K894" s="25">
        <v>2019</v>
      </c>
      <c r="L894" s="25" t="s">
        <v>5715</v>
      </c>
      <c r="M894" s="25" t="s">
        <v>6</v>
      </c>
      <c r="N894" s="25" t="s">
        <v>217</v>
      </c>
    </row>
    <row r="895" spans="1:14" x14ac:dyDescent="0.35">
      <c r="B895">
        <f t="shared" si="13"/>
        <v>1</v>
      </c>
      <c r="C895" s="26" t="s">
        <v>5716</v>
      </c>
      <c r="D895" s="26" t="s">
        <v>5717</v>
      </c>
      <c r="E895" s="26" t="s">
        <v>6</v>
      </c>
      <c r="F895" s="26" t="s">
        <v>5718</v>
      </c>
      <c r="G895" s="26">
        <v>7</v>
      </c>
      <c r="H895" s="26"/>
      <c r="I895" s="26" t="s">
        <v>5719</v>
      </c>
      <c r="J895" s="26" t="s">
        <v>5720</v>
      </c>
      <c r="K895" s="26">
        <v>2011</v>
      </c>
      <c r="L895" s="26" t="s">
        <v>5721</v>
      </c>
      <c r="M895" s="26" t="s">
        <v>6</v>
      </c>
      <c r="N895" s="26" t="s">
        <v>636</v>
      </c>
    </row>
    <row r="896" spans="1:14" x14ac:dyDescent="0.35">
      <c r="B896">
        <f t="shared" si="13"/>
        <v>1</v>
      </c>
      <c r="C896" s="25" t="s">
        <v>5722</v>
      </c>
      <c r="D896" s="25" t="s">
        <v>5723</v>
      </c>
      <c r="E896" s="25" t="s">
        <v>5724</v>
      </c>
      <c r="F896" s="25" t="s">
        <v>5725</v>
      </c>
      <c r="G896" s="25">
        <v>10</v>
      </c>
      <c r="H896" s="25">
        <v>9781479985470</v>
      </c>
      <c r="I896" s="25" t="s">
        <v>5726</v>
      </c>
      <c r="J896" s="25" t="s">
        <v>5727</v>
      </c>
      <c r="K896" s="25">
        <v>2015</v>
      </c>
      <c r="L896" s="25" t="s">
        <v>5728</v>
      </c>
      <c r="M896" s="25" t="s">
        <v>6</v>
      </c>
      <c r="N896" s="25" t="s">
        <v>217</v>
      </c>
    </row>
    <row r="897" spans="1:14" x14ac:dyDescent="0.35">
      <c r="A897" t="s">
        <v>62</v>
      </c>
      <c r="B897">
        <f t="shared" si="13"/>
        <v>2</v>
      </c>
      <c r="C897" s="26" t="s">
        <v>5729</v>
      </c>
      <c r="D897" s="26" t="s">
        <v>5730</v>
      </c>
      <c r="E897" s="26" t="s">
        <v>5731</v>
      </c>
      <c r="F897" s="26" t="s">
        <v>5732</v>
      </c>
      <c r="G897" s="26">
        <v>10</v>
      </c>
      <c r="H897" s="26">
        <v>9781728188553</v>
      </c>
      <c r="I897" s="26" t="s">
        <v>5733</v>
      </c>
      <c r="J897" s="26" t="s">
        <v>6</v>
      </c>
      <c r="K897" s="26">
        <v>2020</v>
      </c>
      <c r="L897" s="26" t="s">
        <v>5734</v>
      </c>
      <c r="M897" s="26" t="s">
        <v>6</v>
      </c>
      <c r="N897" s="26" t="s">
        <v>162</v>
      </c>
    </row>
    <row r="898" spans="1:14" x14ac:dyDescent="0.35">
      <c r="B898">
        <f t="shared" ref="B898:B961" si="14">COUNTIF(C:C,C898)</f>
        <v>1</v>
      </c>
      <c r="C898" s="25" t="s">
        <v>5735</v>
      </c>
      <c r="D898" s="25" t="s">
        <v>5736</v>
      </c>
      <c r="E898" s="25" t="s">
        <v>5737</v>
      </c>
      <c r="F898" s="25" t="s">
        <v>5738</v>
      </c>
      <c r="G898" s="25">
        <v>7</v>
      </c>
      <c r="H898" s="25">
        <v>9789811544088</v>
      </c>
      <c r="I898" s="25" t="s">
        <v>207</v>
      </c>
      <c r="J898" s="25" t="s">
        <v>5739</v>
      </c>
      <c r="K898" s="25">
        <v>2021</v>
      </c>
      <c r="L898" s="25" t="s">
        <v>5740</v>
      </c>
      <c r="M898" s="25" t="s">
        <v>6</v>
      </c>
      <c r="N898" s="25" t="s">
        <v>162</v>
      </c>
    </row>
    <row r="899" spans="1:14" x14ac:dyDescent="0.35">
      <c r="B899">
        <f t="shared" si="14"/>
        <v>1</v>
      </c>
      <c r="C899" s="26" t="s">
        <v>5741</v>
      </c>
      <c r="D899" s="26" t="s">
        <v>5742</v>
      </c>
      <c r="E899" s="26" t="s">
        <v>5743</v>
      </c>
      <c r="F899" s="26" t="s">
        <v>5738</v>
      </c>
      <c r="G899" s="26">
        <v>7</v>
      </c>
      <c r="H899" s="26">
        <v>9789811544088</v>
      </c>
      <c r="I899" s="26" t="s">
        <v>207</v>
      </c>
      <c r="J899" s="26" t="s">
        <v>4798</v>
      </c>
      <c r="K899" s="26">
        <v>2021</v>
      </c>
      <c r="L899" s="26" t="s">
        <v>5744</v>
      </c>
      <c r="M899" s="26" t="s">
        <v>6</v>
      </c>
      <c r="N899" s="26" t="s">
        <v>162</v>
      </c>
    </row>
    <row r="900" spans="1:14" x14ac:dyDescent="0.35">
      <c r="B900">
        <f t="shared" si="14"/>
        <v>1</v>
      </c>
      <c r="C900" s="25" t="s">
        <v>5745</v>
      </c>
      <c r="D900" s="25" t="s">
        <v>5746</v>
      </c>
      <c r="E900" s="25" t="s">
        <v>5747</v>
      </c>
      <c r="F900" s="25" t="s">
        <v>5748</v>
      </c>
      <c r="G900" s="25">
        <v>10</v>
      </c>
      <c r="H900" s="25">
        <v>9781728143651</v>
      </c>
      <c r="I900" s="25" t="s">
        <v>5749</v>
      </c>
      <c r="J900" s="25" t="s">
        <v>5750</v>
      </c>
      <c r="K900" s="25">
        <v>2019</v>
      </c>
      <c r="L900" s="25" t="s">
        <v>5751</v>
      </c>
      <c r="M900" s="25" t="s">
        <v>6</v>
      </c>
      <c r="N900" s="25" t="s">
        <v>162</v>
      </c>
    </row>
    <row r="901" spans="1:14" x14ac:dyDescent="0.35">
      <c r="A901" t="s">
        <v>62</v>
      </c>
      <c r="B901">
        <f t="shared" si="14"/>
        <v>2</v>
      </c>
      <c r="C901" s="26" t="s">
        <v>5752</v>
      </c>
      <c r="D901" s="26" t="s">
        <v>5753</v>
      </c>
      <c r="E901" s="26" t="s">
        <v>5754</v>
      </c>
      <c r="F901" s="26" t="s">
        <v>5755</v>
      </c>
      <c r="G901" s="26">
        <v>7</v>
      </c>
      <c r="H901" s="26"/>
      <c r="I901" s="26" t="s">
        <v>5409</v>
      </c>
      <c r="J901" s="26" t="s">
        <v>5756</v>
      </c>
      <c r="K901" s="26">
        <v>2009</v>
      </c>
      <c r="L901" s="26" t="s">
        <v>5757</v>
      </c>
      <c r="M901" s="26" t="s">
        <v>6</v>
      </c>
      <c r="N901" s="26" t="s">
        <v>5665</v>
      </c>
    </row>
    <row r="902" spans="1:14" x14ac:dyDescent="0.35">
      <c r="B902">
        <f t="shared" si="14"/>
        <v>1</v>
      </c>
      <c r="C902" s="25" t="s">
        <v>5758</v>
      </c>
      <c r="D902" s="25" t="s">
        <v>5759</v>
      </c>
      <c r="E902" s="25" t="s">
        <v>5760</v>
      </c>
      <c r="F902" s="25" t="s">
        <v>5761</v>
      </c>
      <c r="G902" s="25">
        <v>7</v>
      </c>
      <c r="H902" s="25">
        <v>9783030501631</v>
      </c>
      <c r="I902" s="25" t="s">
        <v>152</v>
      </c>
      <c r="J902" s="25" t="s">
        <v>5762</v>
      </c>
      <c r="K902" s="25">
        <v>2020</v>
      </c>
      <c r="L902" s="25" t="s">
        <v>5763</v>
      </c>
      <c r="M902" s="25" t="s">
        <v>6</v>
      </c>
      <c r="N902" s="25" t="s">
        <v>217</v>
      </c>
    </row>
    <row r="903" spans="1:14" x14ac:dyDescent="0.35">
      <c r="B903">
        <f t="shared" si="14"/>
        <v>1</v>
      </c>
      <c r="C903" s="26" t="s">
        <v>5764</v>
      </c>
      <c r="D903" s="26" t="s">
        <v>5765</v>
      </c>
      <c r="E903" s="26" t="s">
        <v>5766</v>
      </c>
      <c r="F903" s="26" t="s">
        <v>5767</v>
      </c>
      <c r="G903" s="26">
        <v>10</v>
      </c>
      <c r="H903" s="26">
        <v>9781479919659</v>
      </c>
      <c r="I903" s="26" t="s">
        <v>5768</v>
      </c>
      <c r="J903" s="26" t="s">
        <v>5769</v>
      </c>
      <c r="K903" s="26">
        <v>2015</v>
      </c>
      <c r="L903" s="26" t="s">
        <v>5770</v>
      </c>
      <c r="M903" s="26" t="s">
        <v>6</v>
      </c>
      <c r="N903" s="26" t="s">
        <v>5181</v>
      </c>
    </row>
    <row r="904" spans="1:14" x14ac:dyDescent="0.35">
      <c r="B904">
        <f t="shared" si="14"/>
        <v>1</v>
      </c>
      <c r="C904" s="25" t="s">
        <v>5771</v>
      </c>
      <c r="D904" s="25" t="s">
        <v>5772</v>
      </c>
      <c r="E904" s="25" t="s">
        <v>5773</v>
      </c>
      <c r="F904" s="25" t="s">
        <v>5774</v>
      </c>
      <c r="G904" s="25">
        <v>7</v>
      </c>
      <c r="H904" s="25"/>
      <c r="I904" s="25" t="s">
        <v>478</v>
      </c>
      <c r="J904" s="25" t="s">
        <v>6</v>
      </c>
      <c r="K904" s="25">
        <v>2021</v>
      </c>
      <c r="L904" s="25" t="s">
        <v>5775</v>
      </c>
      <c r="M904" s="25" t="s">
        <v>6</v>
      </c>
      <c r="N904" s="25" t="s">
        <v>217</v>
      </c>
    </row>
    <row r="905" spans="1:14" x14ac:dyDescent="0.35">
      <c r="A905" t="s">
        <v>62</v>
      </c>
      <c r="B905">
        <f t="shared" si="14"/>
        <v>2</v>
      </c>
      <c r="C905" s="26" t="s">
        <v>5776</v>
      </c>
      <c r="D905" s="26" t="s">
        <v>5777</v>
      </c>
      <c r="E905" s="26" t="s">
        <v>5778</v>
      </c>
      <c r="F905" s="26" t="s">
        <v>5779</v>
      </c>
      <c r="G905" s="26">
        <v>10</v>
      </c>
      <c r="H905" s="26">
        <v>9781509022991</v>
      </c>
      <c r="I905" s="26" t="s">
        <v>5780</v>
      </c>
      <c r="J905" s="26" t="s">
        <v>4985</v>
      </c>
      <c r="K905" s="26">
        <v>2016</v>
      </c>
      <c r="L905" s="26" t="s">
        <v>5781</v>
      </c>
      <c r="M905" s="26" t="s">
        <v>6</v>
      </c>
      <c r="N905" s="26" t="s">
        <v>217</v>
      </c>
    </row>
    <row r="906" spans="1:14" x14ac:dyDescent="0.35">
      <c r="B906">
        <f t="shared" si="14"/>
        <v>1</v>
      </c>
      <c r="C906" s="25" t="s">
        <v>5782</v>
      </c>
      <c r="D906" s="25" t="s">
        <v>5783</v>
      </c>
      <c r="E906" s="25" t="s">
        <v>5784</v>
      </c>
      <c r="F906" s="25" t="s">
        <v>5785</v>
      </c>
      <c r="G906" s="25">
        <v>10</v>
      </c>
      <c r="H906" s="25">
        <v>9781450309196</v>
      </c>
      <c r="I906" s="25" t="s">
        <v>5786</v>
      </c>
      <c r="J906" s="25" t="s">
        <v>5787</v>
      </c>
      <c r="K906" s="25">
        <v>2011</v>
      </c>
      <c r="L906" s="25" t="s">
        <v>5788</v>
      </c>
      <c r="M906" s="25" t="s">
        <v>6</v>
      </c>
      <c r="N906" s="25" t="s">
        <v>875</v>
      </c>
    </row>
    <row r="907" spans="1:14" x14ac:dyDescent="0.35">
      <c r="B907">
        <f t="shared" si="14"/>
        <v>1</v>
      </c>
      <c r="C907" s="26" t="s">
        <v>5789</v>
      </c>
      <c r="D907" s="26" t="s">
        <v>5790</v>
      </c>
      <c r="E907" s="26" t="s">
        <v>6</v>
      </c>
      <c r="F907" s="26" t="s">
        <v>5791</v>
      </c>
      <c r="G907" s="26">
        <v>7</v>
      </c>
      <c r="H907" s="26"/>
      <c r="I907" s="26" t="s">
        <v>5792</v>
      </c>
      <c r="J907" s="26" t="s">
        <v>5793</v>
      </c>
      <c r="K907" s="26">
        <v>2018</v>
      </c>
      <c r="L907" s="26" t="s">
        <v>5794</v>
      </c>
      <c r="M907" s="26" t="s">
        <v>6</v>
      </c>
      <c r="N907" s="26" t="s">
        <v>480</v>
      </c>
    </row>
    <row r="908" spans="1:14" x14ac:dyDescent="0.35">
      <c r="B908">
        <f t="shared" si="14"/>
        <v>1</v>
      </c>
      <c r="C908" s="25" t="s">
        <v>5795</v>
      </c>
      <c r="D908" s="25" t="s">
        <v>5796</v>
      </c>
      <c r="E908" s="25" t="s">
        <v>5797</v>
      </c>
      <c r="F908" s="25" t="s">
        <v>5798</v>
      </c>
      <c r="G908" s="25">
        <v>7</v>
      </c>
      <c r="H908" s="25"/>
      <c r="I908" s="25" t="s">
        <v>542</v>
      </c>
      <c r="J908" s="25" t="s">
        <v>5799</v>
      </c>
      <c r="K908" s="25">
        <v>2018</v>
      </c>
      <c r="L908" s="25" t="s">
        <v>5800</v>
      </c>
      <c r="M908" s="25" t="s">
        <v>6</v>
      </c>
      <c r="N908" s="25" t="s">
        <v>1120</v>
      </c>
    </row>
    <row r="909" spans="1:14" x14ac:dyDescent="0.35">
      <c r="B909">
        <f t="shared" si="14"/>
        <v>1</v>
      </c>
      <c r="C909" s="26" t="s">
        <v>5801</v>
      </c>
      <c r="D909" s="26" t="s">
        <v>5802</v>
      </c>
      <c r="E909" s="26" t="s">
        <v>5803</v>
      </c>
      <c r="F909" s="26" t="s">
        <v>5804</v>
      </c>
      <c r="G909" s="26">
        <v>10</v>
      </c>
      <c r="H909" s="26">
        <v>9781728149677</v>
      </c>
      <c r="I909" s="26" t="s">
        <v>5805</v>
      </c>
      <c r="J909" s="26" t="s">
        <v>5806</v>
      </c>
      <c r="K909" s="26">
        <v>2019</v>
      </c>
      <c r="L909" s="26" t="s">
        <v>5807</v>
      </c>
      <c r="M909" s="26" t="s">
        <v>6</v>
      </c>
      <c r="N909" s="26" t="s">
        <v>217</v>
      </c>
    </row>
    <row r="910" spans="1:14" x14ac:dyDescent="0.35">
      <c r="A910" t="s">
        <v>62</v>
      </c>
      <c r="B910">
        <f t="shared" si="14"/>
        <v>2</v>
      </c>
      <c r="C910" s="25" t="s">
        <v>5808</v>
      </c>
      <c r="D910" s="25" t="s">
        <v>5809</v>
      </c>
      <c r="E910" s="25" t="s">
        <v>5810</v>
      </c>
      <c r="F910" s="25" t="s">
        <v>5811</v>
      </c>
      <c r="G910" s="25">
        <v>10</v>
      </c>
      <c r="H910" s="25">
        <v>9781450305785</v>
      </c>
      <c r="I910" s="25" t="s">
        <v>274</v>
      </c>
      <c r="J910" s="25" t="s">
        <v>5812</v>
      </c>
      <c r="K910" s="25">
        <v>2011</v>
      </c>
      <c r="L910" s="25" t="s">
        <v>5813</v>
      </c>
      <c r="M910" s="25" t="s">
        <v>6</v>
      </c>
      <c r="N910" s="25" t="s">
        <v>162</v>
      </c>
    </row>
    <row r="911" spans="1:14" x14ac:dyDescent="0.35">
      <c r="B911">
        <f t="shared" si="14"/>
        <v>1</v>
      </c>
      <c r="C911" s="26" t="s">
        <v>5814</v>
      </c>
      <c r="D911" s="26" t="s">
        <v>5815</v>
      </c>
      <c r="E911" s="26" t="s">
        <v>5816</v>
      </c>
      <c r="F911" s="26" t="s">
        <v>5817</v>
      </c>
      <c r="G911" s="26">
        <v>10</v>
      </c>
      <c r="H911" s="26">
        <v>9781728119908</v>
      </c>
      <c r="I911" s="26" t="s">
        <v>5818</v>
      </c>
      <c r="J911" s="26" t="s">
        <v>5819</v>
      </c>
      <c r="K911" s="26">
        <v>2020</v>
      </c>
      <c r="L911" s="26" t="s">
        <v>5820</v>
      </c>
      <c r="M911" s="26" t="s">
        <v>6</v>
      </c>
      <c r="N911" s="26" t="s">
        <v>217</v>
      </c>
    </row>
    <row r="912" spans="1:14" x14ac:dyDescent="0.35">
      <c r="B912">
        <f t="shared" si="14"/>
        <v>1</v>
      </c>
      <c r="C912" s="25" t="s">
        <v>5821</v>
      </c>
      <c r="D912" s="25" t="s">
        <v>5822</v>
      </c>
      <c r="E912" s="25" t="s">
        <v>5823</v>
      </c>
      <c r="F912" s="25" t="s">
        <v>5824</v>
      </c>
      <c r="G912" s="25">
        <v>10</v>
      </c>
      <c r="H912" s="25"/>
      <c r="I912" s="25" t="s">
        <v>5825</v>
      </c>
      <c r="J912" s="25" t="s">
        <v>6</v>
      </c>
      <c r="K912" s="25">
        <v>2015</v>
      </c>
      <c r="L912" s="25" t="s">
        <v>5826</v>
      </c>
      <c r="M912" s="25" t="s">
        <v>6</v>
      </c>
      <c r="N912" s="25" t="s">
        <v>473</v>
      </c>
    </row>
    <row r="913" spans="1:14" x14ac:dyDescent="0.35">
      <c r="B913">
        <f t="shared" si="14"/>
        <v>1</v>
      </c>
      <c r="C913" s="26" t="s">
        <v>5827</v>
      </c>
      <c r="D913" s="26" t="s">
        <v>5828</v>
      </c>
      <c r="E913" s="26" t="s">
        <v>5829</v>
      </c>
      <c r="F913" s="26" t="s">
        <v>5830</v>
      </c>
      <c r="G913" s="26">
        <v>7</v>
      </c>
      <c r="H913" s="26"/>
      <c r="I913" s="26" t="s">
        <v>5831</v>
      </c>
      <c r="J913" s="26" t="s">
        <v>5832</v>
      </c>
      <c r="K913" s="26">
        <v>2016</v>
      </c>
      <c r="L913" s="26" t="s">
        <v>5833</v>
      </c>
      <c r="M913" s="26" t="s">
        <v>6</v>
      </c>
      <c r="N913" s="26" t="s">
        <v>480</v>
      </c>
    </row>
    <row r="914" spans="1:14" x14ac:dyDescent="0.35">
      <c r="B914">
        <f t="shared" si="14"/>
        <v>1</v>
      </c>
      <c r="C914" s="25" t="s">
        <v>5834</v>
      </c>
      <c r="D914" s="25" t="s">
        <v>5835</v>
      </c>
      <c r="E914" s="25" t="s">
        <v>5836</v>
      </c>
      <c r="F914" s="25" t="s">
        <v>5837</v>
      </c>
      <c r="G914" s="25">
        <v>10</v>
      </c>
      <c r="H914" s="25">
        <v>9781912764075</v>
      </c>
      <c r="I914" s="25" t="s">
        <v>5838</v>
      </c>
      <c r="J914" s="25" t="s">
        <v>5839</v>
      </c>
      <c r="K914" s="25">
        <v>2018</v>
      </c>
      <c r="L914" s="25" t="s">
        <v>5840</v>
      </c>
      <c r="M914" s="25" t="s">
        <v>6</v>
      </c>
      <c r="N914" s="25" t="s">
        <v>162</v>
      </c>
    </row>
    <row r="915" spans="1:14" x14ac:dyDescent="0.35">
      <c r="B915">
        <f t="shared" si="14"/>
        <v>1</v>
      </c>
      <c r="C915" s="26" t="s">
        <v>5841</v>
      </c>
      <c r="D915" s="26" t="s">
        <v>5842</v>
      </c>
      <c r="E915" s="26" t="s">
        <v>5843</v>
      </c>
      <c r="F915" s="26" t="s">
        <v>5844</v>
      </c>
      <c r="G915" s="26">
        <v>7</v>
      </c>
      <c r="H915" s="26"/>
      <c r="I915" s="26" t="s">
        <v>5845</v>
      </c>
      <c r="J915" s="26" t="s">
        <v>5846</v>
      </c>
      <c r="K915" s="26">
        <v>2017</v>
      </c>
      <c r="L915" s="26" t="s">
        <v>5847</v>
      </c>
      <c r="M915" s="26" t="s">
        <v>6</v>
      </c>
      <c r="N915" s="26" t="s">
        <v>703</v>
      </c>
    </row>
    <row r="916" spans="1:14" x14ac:dyDescent="0.35">
      <c r="B916">
        <f t="shared" si="14"/>
        <v>1</v>
      </c>
      <c r="C916" s="25" t="s">
        <v>5848</v>
      </c>
      <c r="D916" s="25" t="s">
        <v>5849</v>
      </c>
      <c r="E916" s="25" t="s">
        <v>5850</v>
      </c>
      <c r="F916" s="25" t="s">
        <v>5851</v>
      </c>
      <c r="G916" s="25">
        <v>7</v>
      </c>
      <c r="H916" s="25">
        <v>9783319587523</v>
      </c>
      <c r="I916" s="25" t="s">
        <v>866</v>
      </c>
      <c r="J916" s="25" t="s">
        <v>5852</v>
      </c>
      <c r="K916" s="25">
        <v>2017</v>
      </c>
      <c r="L916" s="25" t="s">
        <v>5853</v>
      </c>
      <c r="M916" s="25" t="s">
        <v>6</v>
      </c>
      <c r="N916" s="25" t="s">
        <v>217</v>
      </c>
    </row>
    <row r="917" spans="1:14" x14ac:dyDescent="0.35">
      <c r="B917">
        <f t="shared" si="14"/>
        <v>1</v>
      </c>
      <c r="C917" s="26" t="s">
        <v>5854</v>
      </c>
      <c r="D917" s="26" t="s">
        <v>5855</v>
      </c>
      <c r="E917" s="26" t="s">
        <v>5856</v>
      </c>
      <c r="F917" s="26" t="s">
        <v>5857</v>
      </c>
      <c r="G917" s="26">
        <v>10</v>
      </c>
      <c r="H917" s="26">
        <v>9783885796145</v>
      </c>
      <c r="I917" s="26" t="s">
        <v>5858</v>
      </c>
      <c r="J917" s="26" t="s">
        <v>5859</v>
      </c>
      <c r="K917" s="26">
        <v>2013</v>
      </c>
      <c r="L917" s="26" t="s">
        <v>5860</v>
      </c>
      <c r="M917" s="26" t="s">
        <v>6</v>
      </c>
      <c r="N917" s="26" t="s">
        <v>473</v>
      </c>
    </row>
    <row r="918" spans="1:14" x14ac:dyDescent="0.35">
      <c r="B918">
        <f t="shared" si="14"/>
        <v>1</v>
      </c>
      <c r="C918" s="25" t="s">
        <v>5861</v>
      </c>
      <c r="D918" s="25" t="s">
        <v>5862</v>
      </c>
      <c r="E918" s="25" t="s">
        <v>6</v>
      </c>
      <c r="F918" s="25" t="s">
        <v>5863</v>
      </c>
      <c r="G918" s="25">
        <v>7</v>
      </c>
      <c r="H918" s="25"/>
      <c r="I918" s="25" t="s">
        <v>5864</v>
      </c>
      <c r="J918" s="25" t="s">
        <v>5865</v>
      </c>
      <c r="K918" s="25">
        <v>2016</v>
      </c>
      <c r="L918" s="25" t="s">
        <v>5866</v>
      </c>
      <c r="M918" s="25" t="s">
        <v>6</v>
      </c>
      <c r="N918" s="25" t="s">
        <v>337</v>
      </c>
    </row>
    <row r="919" spans="1:14" x14ac:dyDescent="0.35">
      <c r="A919" t="s">
        <v>62</v>
      </c>
      <c r="B919">
        <f t="shared" si="14"/>
        <v>2</v>
      </c>
      <c r="C919" s="26" t="s">
        <v>5867</v>
      </c>
      <c r="D919" s="26" t="s">
        <v>5868</v>
      </c>
      <c r="E919" s="26" t="s">
        <v>5869</v>
      </c>
      <c r="F919" s="26" t="s">
        <v>5870</v>
      </c>
      <c r="G919" s="26">
        <v>10</v>
      </c>
      <c r="H919" s="26">
        <v>9781538648469</v>
      </c>
      <c r="I919" s="26" t="s">
        <v>388</v>
      </c>
      <c r="J919" s="26" t="s">
        <v>5871</v>
      </c>
      <c r="K919" s="26">
        <v>2018</v>
      </c>
      <c r="L919" s="26" t="s">
        <v>5872</v>
      </c>
      <c r="M919" s="26" t="s">
        <v>6</v>
      </c>
      <c r="N919" s="26" t="s">
        <v>703</v>
      </c>
    </row>
    <row r="920" spans="1:14" x14ac:dyDescent="0.35">
      <c r="B920">
        <f t="shared" si="14"/>
        <v>1</v>
      </c>
      <c r="C920" s="25" t="s">
        <v>5873</v>
      </c>
      <c r="D920" s="25" t="s">
        <v>5874</v>
      </c>
      <c r="E920" s="25" t="s">
        <v>5875</v>
      </c>
      <c r="F920" s="25" t="s">
        <v>5876</v>
      </c>
      <c r="G920" s="25">
        <v>7</v>
      </c>
      <c r="H920" s="25">
        <v>9783030782207</v>
      </c>
      <c r="I920" s="25" t="s">
        <v>152</v>
      </c>
      <c r="J920" s="25" t="s">
        <v>5877</v>
      </c>
      <c r="K920" s="25">
        <v>2021</v>
      </c>
      <c r="L920" s="25" t="s">
        <v>5878</v>
      </c>
      <c r="M920" s="25" t="s">
        <v>6</v>
      </c>
      <c r="N920" s="25" t="s">
        <v>162</v>
      </c>
    </row>
    <row r="921" spans="1:14" x14ac:dyDescent="0.35">
      <c r="B921">
        <f t="shared" si="14"/>
        <v>1</v>
      </c>
      <c r="C921" s="26" t="s">
        <v>5879</v>
      </c>
      <c r="D921" s="26" t="s">
        <v>5880</v>
      </c>
      <c r="E921" s="26" t="s">
        <v>5881</v>
      </c>
      <c r="F921" s="26" t="s">
        <v>5882</v>
      </c>
      <c r="G921" s="26">
        <v>10</v>
      </c>
      <c r="H921" s="26">
        <v>9781728139920</v>
      </c>
      <c r="I921" s="26" t="s">
        <v>5883</v>
      </c>
      <c r="J921" s="26" t="s">
        <v>6</v>
      </c>
      <c r="K921" s="26">
        <v>2019</v>
      </c>
      <c r="L921" s="26" t="s">
        <v>5884</v>
      </c>
      <c r="M921" s="26" t="s">
        <v>6</v>
      </c>
      <c r="N921" s="26" t="s">
        <v>147</v>
      </c>
    </row>
    <row r="922" spans="1:14" x14ac:dyDescent="0.35">
      <c r="B922">
        <f t="shared" si="14"/>
        <v>1</v>
      </c>
      <c r="C922" s="25" t="s">
        <v>5885</v>
      </c>
      <c r="D922" s="25" t="s">
        <v>5886</v>
      </c>
      <c r="E922" s="25" t="s">
        <v>5887</v>
      </c>
      <c r="F922" s="25" t="s">
        <v>5888</v>
      </c>
      <c r="G922" s="25">
        <v>7</v>
      </c>
      <c r="H922" s="25">
        <v>9783319461519</v>
      </c>
      <c r="I922" s="25" t="s">
        <v>152</v>
      </c>
      <c r="J922" s="25" t="s">
        <v>5889</v>
      </c>
      <c r="K922" s="25">
        <v>2016</v>
      </c>
      <c r="L922" s="25" t="s">
        <v>5890</v>
      </c>
      <c r="M922" s="25" t="s">
        <v>6</v>
      </c>
      <c r="N922" s="25" t="s">
        <v>162</v>
      </c>
    </row>
    <row r="923" spans="1:14" x14ac:dyDescent="0.35">
      <c r="B923">
        <f t="shared" si="14"/>
        <v>1</v>
      </c>
      <c r="C923" s="26" t="s">
        <v>5891</v>
      </c>
      <c r="D923" s="26" t="s">
        <v>5892</v>
      </c>
      <c r="E923" s="26" t="s">
        <v>5893</v>
      </c>
      <c r="F923" s="26" t="s">
        <v>5894</v>
      </c>
      <c r="G923" s="26">
        <v>10</v>
      </c>
      <c r="H923" s="26">
        <v>9789462520028</v>
      </c>
      <c r="I923" s="26" t="s">
        <v>5895</v>
      </c>
      <c r="J923" s="26" t="s">
        <v>5896</v>
      </c>
      <c r="K923" s="26">
        <v>2013</v>
      </c>
      <c r="L923" s="26" t="s">
        <v>5897</v>
      </c>
      <c r="M923" s="26" t="s">
        <v>6</v>
      </c>
      <c r="N923" s="26" t="s">
        <v>217</v>
      </c>
    </row>
    <row r="924" spans="1:14" x14ac:dyDescent="0.35">
      <c r="A924" t="s">
        <v>62</v>
      </c>
      <c r="B924">
        <f t="shared" si="14"/>
        <v>2</v>
      </c>
      <c r="C924" s="25" t="s">
        <v>5898</v>
      </c>
      <c r="D924" s="25" t="s">
        <v>5899</v>
      </c>
      <c r="E924" s="25" t="s">
        <v>5900</v>
      </c>
      <c r="F924" s="25" t="s">
        <v>5901</v>
      </c>
      <c r="G924" s="25">
        <v>7</v>
      </c>
      <c r="H924" s="25"/>
      <c r="I924" s="25" t="s">
        <v>5902</v>
      </c>
      <c r="J924" s="25" t="s">
        <v>5903</v>
      </c>
      <c r="K924" s="25">
        <v>2016</v>
      </c>
      <c r="L924" s="25" t="s">
        <v>5904</v>
      </c>
      <c r="M924" s="25" t="s">
        <v>6</v>
      </c>
      <c r="N924" s="25" t="s">
        <v>5023</v>
      </c>
    </row>
    <row r="925" spans="1:14" x14ac:dyDescent="0.35">
      <c r="B925">
        <f t="shared" si="14"/>
        <v>1</v>
      </c>
      <c r="C925" s="26" t="s">
        <v>5905</v>
      </c>
      <c r="D925" s="26" t="s">
        <v>5906</v>
      </c>
      <c r="E925" s="26" t="s">
        <v>5907</v>
      </c>
      <c r="F925" s="26" t="s">
        <v>5908</v>
      </c>
      <c r="G925" s="26">
        <v>10</v>
      </c>
      <c r="H925" s="26">
        <v>9781910309551</v>
      </c>
      <c r="I925" s="26" t="s">
        <v>452</v>
      </c>
      <c r="J925" s="26" t="s">
        <v>5909</v>
      </c>
      <c r="K925" s="26">
        <v>2014</v>
      </c>
      <c r="L925" s="26" t="s">
        <v>5910</v>
      </c>
      <c r="M925" s="26" t="s">
        <v>6</v>
      </c>
      <c r="N925" s="26" t="s">
        <v>283</v>
      </c>
    </row>
    <row r="926" spans="1:14" x14ac:dyDescent="0.35">
      <c r="A926" t="s">
        <v>62</v>
      </c>
      <c r="B926">
        <f t="shared" si="14"/>
        <v>2</v>
      </c>
      <c r="C926" s="25" t="s">
        <v>5911</v>
      </c>
      <c r="D926" s="25" t="s">
        <v>5912</v>
      </c>
      <c r="E926" s="25" t="s">
        <v>6</v>
      </c>
      <c r="F926" s="25" t="s">
        <v>5913</v>
      </c>
      <c r="G926" s="25">
        <v>7</v>
      </c>
      <c r="H926" s="25"/>
      <c r="I926" s="25" t="s">
        <v>5914</v>
      </c>
      <c r="J926" s="25" t="s">
        <v>5915</v>
      </c>
      <c r="K926" s="25">
        <v>2017</v>
      </c>
      <c r="L926" s="25" t="s">
        <v>5916</v>
      </c>
      <c r="M926" s="25" t="s">
        <v>6</v>
      </c>
      <c r="N926" s="25" t="s">
        <v>162</v>
      </c>
    </row>
    <row r="927" spans="1:14" x14ac:dyDescent="0.35">
      <c r="B927">
        <f t="shared" si="14"/>
        <v>1</v>
      </c>
      <c r="C927" s="26" t="s">
        <v>5917</v>
      </c>
      <c r="D927" s="26" t="s">
        <v>5918</v>
      </c>
      <c r="E927" s="26" t="s">
        <v>5919</v>
      </c>
      <c r="F927" s="26" t="s">
        <v>5920</v>
      </c>
      <c r="G927" s="26">
        <v>7</v>
      </c>
      <c r="H927" s="26">
        <v>9783319246468</v>
      </c>
      <c r="I927" s="26" t="s">
        <v>866</v>
      </c>
      <c r="J927" s="26" t="s">
        <v>5921</v>
      </c>
      <c r="K927" s="26">
        <v>2015</v>
      </c>
      <c r="L927" s="26" t="s">
        <v>5922</v>
      </c>
      <c r="M927" s="26" t="s">
        <v>6</v>
      </c>
      <c r="N927" s="26" t="s">
        <v>1120</v>
      </c>
    </row>
    <row r="928" spans="1:14" x14ac:dyDescent="0.35">
      <c r="B928">
        <f t="shared" si="14"/>
        <v>1</v>
      </c>
      <c r="C928" s="25" t="s">
        <v>5923</v>
      </c>
      <c r="D928" s="25" t="s">
        <v>5924</v>
      </c>
      <c r="E928" s="25" t="s">
        <v>5925</v>
      </c>
      <c r="F928" s="25" t="s">
        <v>5926</v>
      </c>
      <c r="G928" s="25">
        <v>10</v>
      </c>
      <c r="H928" s="25">
        <v>9788394941970</v>
      </c>
      <c r="I928" s="25" t="s">
        <v>5927</v>
      </c>
      <c r="J928" s="25" t="s">
        <v>5928</v>
      </c>
      <c r="K928" s="25">
        <v>2018</v>
      </c>
      <c r="L928" s="25" t="s">
        <v>5929</v>
      </c>
      <c r="M928" s="25" t="s">
        <v>6</v>
      </c>
      <c r="N928" s="25" t="s">
        <v>480</v>
      </c>
    </row>
    <row r="929" spans="1:14" x14ac:dyDescent="0.35">
      <c r="B929">
        <f t="shared" si="14"/>
        <v>1</v>
      </c>
      <c r="C929" s="26" t="s">
        <v>5930</v>
      </c>
      <c r="D929" s="26" t="s">
        <v>5931</v>
      </c>
      <c r="E929" s="26" t="s">
        <v>5932</v>
      </c>
      <c r="F929" s="26" t="s">
        <v>5933</v>
      </c>
      <c r="G929" s="26">
        <v>7</v>
      </c>
      <c r="H929" s="26">
        <v>9783319250120</v>
      </c>
      <c r="I929" s="26" t="s">
        <v>152</v>
      </c>
      <c r="J929" s="26" t="s">
        <v>5934</v>
      </c>
      <c r="K929" s="26">
        <v>2015</v>
      </c>
      <c r="L929" s="26" t="s">
        <v>5935</v>
      </c>
      <c r="M929" s="26" t="s">
        <v>6</v>
      </c>
      <c r="N929" s="26" t="s">
        <v>256</v>
      </c>
    </row>
    <row r="930" spans="1:14" x14ac:dyDescent="0.35">
      <c r="A930" t="s">
        <v>62</v>
      </c>
      <c r="B930">
        <f t="shared" si="14"/>
        <v>2</v>
      </c>
      <c r="C930" s="25" t="s">
        <v>5936</v>
      </c>
      <c r="D930" s="25" t="s">
        <v>5937</v>
      </c>
      <c r="E930" s="25" t="s">
        <v>5938</v>
      </c>
      <c r="F930" s="25" t="s">
        <v>5939</v>
      </c>
      <c r="G930" s="25">
        <v>7</v>
      </c>
      <c r="H930" s="25">
        <v>9783642383137</v>
      </c>
      <c r="I930" s="25" t="s">
        <v>2587</v>
      </c>
      <c r="J930" s="25" t="s">
        <v>5940</v>
      </c>
      <c r="K930" s="25">
        <v>2013</v>
      </c>
      <c r="L930" s="25" t="s">
        <v>5941</v>
      </c>
      <c r="M930" s="25" t="s">
        <v>6</v>
      </c>
      <c r="N930" s="25" t="s">
        <v>337</v>
      </c>
    </row>
    <row r="931" spans="1:14" x14ac:dyDescent="0.35">
      <c r="B931">
        <f t="shared" si="14"/>
        <v>1</v>
      </c>
      <c r="C931" s="26" t="s">
        <v>5942</v>
      </c>
      <c r="D931" s="26" t="s">
        <v>5943</v>
      </c>
      <c r="E931" s="26" t="s">
        <v>5944</v>
      </c>
      <c r="F931" s="26" t="s">
        <v>5945</v>
      </c>
      <c r="G931" s="26">
        <v>10</v>
      </c>
      <c r="H931" s="26">
        <v>9781450388535</v>
      </c>
      <c r="I931" s="26" t="s">
        <v>194</v>
      </c>
      <c r="J931" s="26" t="s">
        <v>5946</v>
      </c>
      <c r="K931" s="26">
        <v>2020</v>
      </c>
      <c r="L931" s="26" t="s">
        <v>5947</v>
      </c>
      <c r="M931" s="26" t="s">
        <v>6</v>
      </c>
      <c r="N931" s="26" t="s">
        <v>147</v>
      </c>
    </row>
    <row r="932" spans="1:14" x14ac:dyDescent="0.35">
      <c r="B932">
        <f t="shared" si="14"/>
        <v>1</v>
      </c>
      <c r="C932" s="25" t="s">
        <v>5948</v>
      </c>
      <c r="D932" s="25" t="s">
        <v>5949</v>
      </c>
      <c r="E932" s="25" t="s">
        <v>5950</v>
      </c>
      <c r="F932" s="25" t="s">
        <v>5945</v>
      </c>
      <c r="G932" s="25">
        <v>10</v>
      </c>
      <c r="H932" s="25">
        <v>9781450386753</v>
      </c>
      <c r="I932" s="25" t="s">
        <v>5951</v>
      </c>
      <c r="J932" s="25" t="s">
        <v>5952</v>
      </c>
      <c r="K932" s="25">
        <v>2021</v>
      </c>
      <c r="L932" s="25" t="s">
        <v>5953</v>
      </c>
      <c r="M932" s="25" t="s">
        <v>6</v>
      </c>
      <c r="N932" s="25" t="s">
        <v>162</v>
      </c>
    </row>
    <row r="933" spans="1:14" x14ac:dyDescent="0.35">
      <c r="B933">
        <f t="shared" si="14"/>
        <v>1</v>
      </c>
      <c r="C933" s="26" t="s">
        <v>5954</v>
      </c>
      <c r="D933" s="26" t="s">
        <v>5955</v>
      </c>
      <c r="E933" s="26" t="s">
        <v>5956</v>
      </c>
      <c r="F933" s="26" t="s">
        <v>5957</v>
      </c>
      <c r="G933" s="26">
        <v>7</v>
      </c>
      <c r="H933" s="26"/>
      <c r="I933" s="26" t="s">
        <v>542</v>
      </c>
      <c r="J933" s="26" t="s">
        <v>5958</v>
      </c>
      <c r="K933" s="26">
        <v>2019</v>
      </c>
      <c r="L933" s="26" t="s">
        <v>5959</v>
      </c>
      <c r="M933" s="26" t="s">
        <v>6</v>
      </c>
      <c r="N933" s="26" t="s">
        <v>480</v>
      </c>
    </row>
    <row r="934" spans="1:14" x14ac:dyDescent="0.35">
      <c r="B934">
        <f t="shared" si="14"/>
        <v>1</v>
      </c>
      <c r="C934" s="25" t="s">
        <v>5960</v>
      </c>
      <c r="D934" s="25" t="s">
        <v>5961</v>
      </c>
      <c r="E934" s="25" t="s">
        <v>5962</v>
      </c>
      <c r="F934" s="25" t="s">
        <v>5963</v>
      </c>
      <c r="G934" s="25">
        <v>10</v>
      </c>
      <c r="H934" s="25">
        <v>9781450340427</v>
      </c>
      <c r="I934" s="25" t="s">
        <v>308</v>
      </c>
      <c r="J934" s="25" t="s">
        <v>6</v>
      </c>
      <c r="K934" s="25">
        <v>2016</v>
      </c>
      <c r="L934" s="25" t="s">
        <v>5964</v>
      </c>
      <c r="M934" s="25" t="s">
        <v>6</v>
      </c>
      <c r="N934" s="25" t="s">
        <v>162</v>
      </c>
    </row>
    <row r="935" spans="1:14" x14ac:dyDescent="0.35">
      <c r="B935">
        <f t="shared" si="14"/>
        <v>1</v>
      </c>
      <c r="C935" s="26" t="s">
        <v>5965</v>
      </c>
      <c r="D935" s="26" t="s">
        <v>5966</v>
      </c>
      <c r="E935" s="26" t="s">
        <v>5967</v>
      </c>
      <c r="F935" s="26" t="s">
        <v>5968</v>
      </c>
      <c r="G935" s="26">
        <v>10</v>
      </c>
      <c r="H935" s="26">
        <v>9781450385145</v>
      </c>
      <c r="I935" s="26" t="s">
        <v>308</v>
      </c>
      <c r="J935" s="26" t="s">
        <v>5969</v>
      </c>
      <c r="K935" s="26">
        <v>2021</v>
      </c>
      <c r="L935" s="26" t="s">
        <v>5970</v>
      </c>
      <c r="M935" s="26" t="s">
        <v>6</v>
      </c>
      <c r="N935" s="26" t="s">
        <v>162</v>
      </c>
    </row>
    <row r="936" spans="1:14" x14ac:dyDescent="0.35">
      <c r="B936">
        <f t="shared" si="14"/>
        <v>1</v>
      </c>
      <c r="C936" s="25" t="s">
        <v>5971</v>
      </c>
      <c r="D936" s="25" t="s">
        <v>5972</v>
      </c>
      <c r="E936" s="25" t="s">
        <v>5973</v>
      </c>
      <c r="F936" s="25" t="s">
        <v>5974</v>
      </c>
      <c r="G936" s="25">
        <v>10</v>
      </c>
      <c r="H936" s="25">
        <v>9789898533791</v>
      </c>
      <c r="I936" s="25" t="s">
        <v>2286</v>
      </c>
      <c r="J936" s="25" t="s">
        <v>5975</v>
      </c>
      <c r="K936" s="25">
        <v>2018</v>
      </c>
      <c r="L936" s="25" t="s">
        <v>5976</v>
      </c>
      <c r="M936" s="25" t="s">
        <v>6</v>
      </c>
      <c r="N936" s="25" t="s">
        <v>162</v>
      </c>
    </row>
    <row r="937" spans="1:14" x14ac:dyDescent="0.35">
      <c r="A937" t="s">
        <v>62</v>
      </c>
      <c r="B937">
        <f t="shared" si="14"/>
        <v>2</v>
      </c>
      <c r="C937" s="26" t="s">
        <v>5977</v>
      </c>
      <c r="D937" s="26" t="s">
        <v>5978</v>
      </c>
      <c r="E937" s="26" t="s">
        <v>5979</v>
      </c>
      <c r="F937" s="26" t="s">
        <v>5980</v>
      </c>
      <c r="G937" s="26">
        <v>10</v>
      </c>
      <c r="H937" s="26">
        <v>9781538680254</v>
      </c>
      <c r="I937" s="26" t="s">
        <v>5981</v>
      </c>
      <c r="J937" s="26" t="s">
        <v>5982</v>
      </c>
      <c r="K937" s="26">
        <v>2019</v>
      </c>
      <c r="L937" s="26" t="s">
        <v>5983</v>
      </c>
      <c r="M937" s="26" t="s">
        <v>6</v>
      </c>
      <c r="N937" s="26" t="s">
        <v>703</v>
      </c>
    </row>
    <row r="938" spans="1:14" x14ac:dyDescent="0.35">
      <c r="B938">
        <f t="shared" si="14"/>
        <v>1</v>
      </c>
      <c r="C938" s="25" t="s">
        <v>5984</v>
      </c>
      <c r="D938" s="25" t="s">
        <v>5985</v>
      </c>
      <c r="E938" s="25" t="s">
        <v>5986</v>
      </c>
      <c r="F938" s="25" t="s">
        <v>5987</v>
      </c>
      <c r="G938" s="25">
        <v>10</v>
      </c>
      <c r="H938" s="25">
        <v>9781450365710</v>
      </c>
      <c r="I938" s="25" t="s">
        <v>308</v>
      </c>
      <c r="J938" s="25" t="s">
        <v>6</v>
      </c>
      <c r="K938" s="25">
        <v>2018</v>
      </c>
      <c r="L938" s="25" t="s">
        <v>5988</v>
      </c>
      <c r="M938" s="25" t="s">
        <v>6</v>
      </c>
      <c r="N938" s="25" t="s">
        <v>147</v>
      </c>
    </row>
    <row r="939" spans="1:14" x14ac:dyDescent="0.35">
      <c r="B939">
        <f t="shared" si="14"/>
        <v>1</v>
      </c>
      <c r="C939" s="26" t="s">
        <v>5989</v>
      </c>
      <c r="D939" s="26" t="s">
        <v>5990</v>
      </c>
      <c r="E939" s="26" t="s">
        <v>5991</v>
      </c>
      <c r="F939" s="26" t="s">
        <v>5992</v>
      </c>
      <c r="G939" s="26">
        <v>7</v>
      </c>
      <c r="H939" s="26"/>
      <c r="I939" s="26" t="s">
        <v>5993</v>
      </c>
      <c r="J939" s="26" t="s">
        <v>5994</v>
      </c>
      <c r="K939" s="26">
        <v>2020</v>
      </c>
      <c r="L939" s="26" t="s">
        <v>5995</v>
      </c>
      <c r="M939" s="26" t="s">
        <v>6</v>
      </c>
      <c r="N939" s="26" t="s">
        <v>162</v>
      </c>
    </row>
    <row r="940" spans="1:14" x14ac:dyDescent="0.35">
      <c r="A940" t="s">
        <v>62</v>
      </c>
      <c r="B940">
        <f t="shared" si="14"/>
        <v>2</v>
      </c>
      <c r="C940" s="25" t="s">
        <v>5996</v>
      </c>
      <c r="D940" s="25" t="s">
        <v>5997</v>
      </c>
      <c r="E940" s="25" t="s">
        <v>5998</v>
      </c>
      <c r="F940" s="25" t="s">
        <v>5999</v>
      </c>
      <c r="G940" s="25">
        <v>10</v>
      </c>
      <c r="H940" s="25">
        <v>9781424444601</v>
      </c>
      <c r="I940" s="25" t="s">
        <v>6000</v>
      </c>
      <c r="J940" s="25" t="s">
        <v>6001</v>
      </c>
      <c r="K940" s="25">
        <v>2009</v>
      </c>
      <c r="L940" s="25" t="s">
        <v>6002</v>
      </c>
      <c r="M940" s="25" t="s">
        <v>6</v>
      </c>
      <c r="N940" s="25" t="s">
        <v>695</v>
      </c>
    </row>
    <row r="941" spans="1:14" x14ac:dyDescent="0.35">
      <c r="A941" t="s">
        <v>62</v>
      </c>
      <c r="B941">
        <f t="shared" si="14"/>
        <v>2</v>
      </c>
      <c r="C941" s="26" t="s">
        <v>6003</v>
      </c>
      <c r="D941" s="26" t="s">
        <v>6004</v>
      </c>
      <c r="E941" s="26" t="s">
        <v>6005</v>
      </c>
      <c r="F941" s="26" t="s">
        <v>6006</v>
      </c>
      <c r="G941" s="26">
        <v>10</v>
      </c>
      <c r="H941" s="26">
        <v>9781467313513</v>
      </c>
      <c r="I941" s="26" t="s">
        <v>1374</v>
      </c>
      <c r="J941" s="26" t="s">
        <v>6</v>
      </c>
      <c r="K941" s="26">
        <v>2012</v>
      </c>
      <c r="L941" s="26" t="s">
        <v>6007</v>
      </c>
      <c r="M941" s="26" t="s">
        <v>6</v>
      </c>
      <c r="N941" s="26" t="s">
        <v>162</v>
      </c>
    </row>
    <row r="942" spans="1:14" x14ac:dyDescent="0.35">
      <c r="B942">
        <f t="shared" si="14"/>
        <v>1</v>
      </c>
      <c r="C942" s="25" t="s">
        <v>6008</v>
      </c>
      <c r="D942" s="25" t="s">
        <v>6009</v>
      </c>
      <c r="E942" s="25" t="s">
        <v>6</v>
      </c>
      <c r="F942" s="25" t="s">
        <v>5999</v>
      </c>
      <c r="G942" s="25">
        <v>7</v>
      </c>
      <c r="H942" s="25"/>
      <c r="I942" s="25" t="s">
        <v>1794</v>
      </c>
      <c r="J942" s="25" t="s">
        <v>6010</v>
      </c>
      <c r="K942" s="25">
        <v>2013</v>
      </c>
      <c r="L942" s="25" t="s">
        <v>6011</v>
      </c>
      <c r="M942" s="25" t="s">
        <v>6</v>
      </c>
      <c r="N942" s="25" t="s">
        <v>5441</v>
      </c>
    </row>
    <row r="943" spans="1:14" x14ac:dyDescent="0.35">
      <c r="B943">
        <f t="shared" si="14"/>
        <v>1</v>
      </c>
      <c r="C943" s="26" t="s">
        <v>6012</v>
      </c>
      <c r="D943" s="26" t="s">
        <v>6013</v>
      </c>
      <c r="E943" s="26" t="s">
        <v>6014</v>
      </c>
      <c r="F943" s="26" t="s">
        <v>6015</v>
      </c>
      <c r="G943" s="26">
        <v>10</v>
      </c>
      <c r="H943" s="26">
        <v>9781450347631</v>
      </c>
      <c r="I943" s="26" t="s">
        <v>308</v>
      </c>
      <c r="J943" s="26" t="s">
        <v>6</v>
      </c>
      <c r="K943" s="26">
        <v>2016</v>
      </c>
      <c r="L943" s="26" t="s">
        <v>6016</v>
      </c>
      <c r="M943" s="26" t="s">
        <v>6</v>
      </c>
      <c r="N943" s="26" t="s">
        <v>402</v>
      </c>
    </row>
    <row r="944" spans="1:14" x14ac:dyDescent="0.35">
      <c r="B944">
        <f t="shared" si="14"/>
        <v>1</v>
      </c>
      <c r="C944" s="25" t="s">
        <v>6017</v>
      </c>
      <c r="D944" s="25" t="s">
        <v>6018</v>
      </c>
      <c r="E944" s="25" t="s">
        <v>6019</v>
      </c>
      <c r="F944" s="25" t="s">
        <v>6020</v>
      </c>
      <c r="G944" s="25">
        <v>10</v>
      </c>
      <c r="H944" s="25">
        <v>9781728106502</v>
      </c>
      <c r="I944" s="25" t="s">
        <v>6021</v>
      </c>
      <c r="J944" s="25" t="s">
        <v>6022</v>
      </c>
      <c r="K944" s="25">
        <v>2019</v>
      </c>
      <c r="L944" s="25" t="s">
        <v>6023</v>
      </c>
      <c r="M944" s="25" t="s">
        <v>6</v>
      </c>
      <c r="N944" s="25" t="s">
        <v>217</v>
      </c>
    </row>
    <row r="945" spans="1:14" x14ac:dyDescent="0.35">
      <c r="B945">
        <f t="shared" si="14"/>
        <v>1</v>
      </c>
      <c r="C945" s="26" t="s">
        <v>6024</v>
      </c>
      <c r="D945" s="26" t="s">
        <v>6025</v>
      </c>
      <c r="E945" s="26" t="s">
        <v>6026</v>
      </c>
      <c r="F945" s="26" t="s">
        <v>6027</v>
      </c>
      <c r="G945" s="26">
        <v>10</v>
      </c>
      <c r="H945" s="26">
        <v>9781538694718</v>
      </c>
      <c r="I945" s="26" t="s">
        <v>6028</v>
      </c>
      <c r="J945" s="26" t="s">
        <v>6</v>
      </c>
      <c r="K945" s="26">
        <v>2019</v>
      </c>
      <c r="L945" s="26" t="s">
        <v>6029</v>
      </c>
      <c r="M945" s="26" t="s">
        <v>6</v>
      </c>
      <c r="N945" s="26" t="s">
        <v>256</v>
      </c>
    </row>
    <row r="946" spans="1:14" x14ac:dyDescent="0.35">
      <c r="B946">
        <f t="shared" si="14"/>
        <v>1</v>
      </c>
      <c r="C946" s="25" t="s">
        <v>6030</v>
      </c>
      <c r="D946" s="25" t="s">
        <v>6031</v>
      </c>
      <c r="E946" s="25" t="s">
        <v>6032</v>
      </c>
      <c r="F946" s="25" t="s">
        <v>6033</v>
      </c>
      <c r="G946" s="25">
        <v>7</v>
      </c>
      <c r="H946" s="25"/>
      <c r="I946" s="25" t="s">
        <v>2342</v>
      </c>
      <c r="J946" s="25" t="s">
        <v>6034</v>
      </c>
      <c r="K946" s="25">
        <v>2013</v>
      </c>
      <c r="L946" s="25" t="s">
        <v>6035</v>
      </c>
      <c r="M946" s="25" t="s">
        <v>6</v>
      </c>
      <c r="N946" s="25" t="s">
        <v>217</v>
      </c>
    </row>
    <row r="947" spans="1:14" x14ac:dyDescent="0.35">
      <c r="B947">
        <f t="shared" si="14"/>
        <v>1</v>
      </c>
      <c r="C947" s="26" t="s">
        <v>6036</v>
      </c>
      <c r="D947" s="26" t="s">
        <v>6037</v>
      </c>
      <c r="E947" s="26" t="s">
        <v>6038</v>
      </c>
      <c r="F947" s="26" t="s">
        <v>6039</v>
      </c>
      <c r="G947" s="26">
        <v>7</v>
      </c>
      <c r="H947" s="26">
        <v>9783319419619</v>
      </c>
      <c r="I947" s="26" t="s">
        <v>207</v>
      </c>
      <c r="J947" s="26" t="s">
        <v>6040</v>
      </c>
      <c r="K947" s="26">
        <v>2016</v>
      </c>
      <c r="L947" s="26" t="s">
        <v>6041</v>
      </c>
      <c r="M947" s="26" t="s">
        <v>6</v>
      </c>
      <c r="N947" s="26" t="s">
        <v>162</v>
      </c>
    </row>
    <row r="948" spans="1:14" x14ac:dyDescent="0.35">
      <c r="B948">
        <f t="shared" si="14"/>
        <v>1</v>
      </c>
      <c r="C948" s="25" t="s">
        <v>6042</v>
      </c>
      <c r="D948" s="25" t="s">
        <v>6043</v>
      </c>
      <c r="E948" s="25" t="s">
        <v>6044</v>
      </c>
      <c r="F948" s="25" t="s">
        <v>6045</v>
      </c>
      <c r="G948" s="25">
        <v>7</v>
      </c>
      <c r="H948" s="25">
        <v>9783030633189</v>
      </c>
      <c r="I948" s="25" t="s">
        <v>207</v>
      </c>
      <c r="J948" s="25" t="s">
        <v>3333</v>
      </c>
      <c r="K948" s="25">
        <v>2020</v>
      </c>
      <c r="L948" s="25" t="s">
        <v>6046</v>
      </c>
      <c r="M948" s="25" t="s">
        <v>6</v>
      </c>
      <c r="N948" s="25" t="s">
        <v>147</v>
      </c>
    </row>
    <row r="949" spans="1:14" x14ac:dyDescent="0.35">
      <c r="A949" t="s">
        <v>62</v>
      </c>
      <c r="B949">
        <f t="shared" si="14"/>
        <v>2</v>
      </c>
      <c r="C949" s="26" t="s">
        <v>6047</v>
      </c>
      <c r="D949" s="26" t="s">
        <v>6048</v>
      </c>
      <c r="E949" s="26" t="s">
        <v>6049</v>
      </c>
      <c r="F949" s="26" t="s">
        <v>6050</v>
      </c>
      <c r="G949" s="26">
        <v>7</v>
      </c>
      <c r="H949" s="26"/>
      <c r="I949" s="26" t="s">
        <v>1398</v>
      </c>
      <c r="J949" s="26" t="s">
        <v>6051</v>
      </c>
      <c r="K949" s="26">
        <v>2017</v>
      </c>
      <c r="L949" s="26" t="s">
        <v>6052</v>
      </c>
      <c r="M949" s="26" t="s">
        <v>6</v>
      </c>
      <c r="N949" s="26" t="s">
        <v>155</v>
      </c>
    </row>
    <row r="950" spans="1:14" x14ac:dyDescent="0.35">
      <c r="B950">
        <f t="shared" si="14"/>
        <v>1</v>
      </c>
      <c r="C950" s="25" t="s">
        <v>6053</v>
      </c>
      <c r="D950" s="25" t="s">
        <v>6054</v>
      </c>
      <c r="E950" s="25" t="s">
        <v>6055</v>
      </c>
      <c r="F950" s="25" t="s">
        <v>6056</v>
      </c>
      <c r="G950" s="25">
        <v>10</v>
      </c>
      <c r="H950" s="25">
        <v>9781467388450</v>
      </c>
      <c r="I950" s="25" t="s">
        <v>4256</v>
      </c>
      <c r="J950" s="25" t="s">
        <v>6057</v>
      </c>
      <c r="K950" s="25">
        <v>2016</v>
      </c>
      <c r="L950" s="25" t="s">
        <v>6058</v>
      </c>
      <c r="M950" s="25" t="s">
        <v>6</v>
      </c>
      <c r="N950" s="25" t="s">
        <v>147</v>
      </c>
    </row>
    <row r="951" spans="1:14" x14ac:dyDescent="0.35">
      <c r="B951">
        <f t="shared" si="14"/>
        <v>1</v>
      </c>
      <c r="C951" s="26" t="s">
        <v>6059</v>
      </c>
      <c r="D951" s="26" t="s">
        <v>6060</v>
      </c>
      <c r="E951" s="26" t="s">
        <v>6061</v>
      </c>
      <c r="F951" s="26" t="s">
        <v>6062</v>
      </c>
      <c r="G951" s="26">
        <v>10</v>
      </c>
      <c r="H951" s="26">
        <v>9781538661192</v>
      </c>
      <c r="I951" s="26" t="s">
        <v>6063</v>
      </c>
      <c r="J951" s="26" t="s">
        <v>6</v>
      </c>
      <c r="K951" s="26">
        <v>2018</v>
      </c>
      <c r="L951" s="26" t="s">
        <v>6064</v>
      </c>
      <c r="M951" s="26" t="s">
        <v>6</v>
      </c>
      <c r="N951" s="26" t="s">
        <v>155</v>
      </c>
    </row>
    <row r="952" spans="1:14" x14ac:dyDescent="0.35">
      <c r="A952" t="s">
        <v>62</v>
      </c>
      <c r="B952">
        <f t="shared" si="14"/>
        <v>2</v>
      </c>
      <c r="C952" s="25" t="s">
        <v>6065</v>
      </c>
      <c r="D952" s="25" t="s">
        <v>6066</v>
      </c>
      <c r="E952" s="25" t="s">
        <v>6067</v>
      </c>
      <c r="F952" s="25" t="s">
        <v>6068</v>
      </c>
      <c r="G952" s="25">
        <v>7</v>
      </c>
      <c r="H952" s="25"/>
      <c r="I952" s="25" t="s">
        <v>5409</v>
      </c>
      <c r="J952" s="25" t="s">
        <v>6069</v>
      </c>
      <c r="K952" s="25">
        <v>2016</v>
      </c>
      <c r="L952" s="25" t="s">
        <v>6070</v>
      </c>
      <c r="M952" s="25" t="s">
        <v>6</v>
      </c>
      <c r="N952" s="25" t="s">
        <v>480</v>
      </c>
    </row>
    <row r="953" spans="1:14" x14ac:dyDescent="0.35">
      <c r="B953">
        <f t="shared" si="14"/>
        <v>1</v>
      </c>
      <c r="C953" s="26" t="s">
        <v>6071</v>
      </c>
      <c r="D953" s="26" t="s">
        <v>6072</v>
      </c>
      <c r="E953" s="26" t="s">
        <v>6073</v>
      </c>
      <c r="F953" s="26" t="s">
        <v>6074</v>
      </c>
      <c r="G953" s="26">
        <v>10</v>
      </c>
      <c r="H953" s="26">
        <v>9781450306904</v>
      </c>
      <c r="I953" s="26" t="s">
        <v>6075</v>
      </c>
      <c r="J953" s="26" t="s">
        <v>6076</v>
      </c>
      <c r="K953" s="26">
        <v>2011</v>
      </c>
      <c r="L953" s="26" t="s">
        <v>6077</v>
      </c>
      <c r="M953" s="26" t="s">
        <v>6</v>
      </c>
      <c r="N953" s="26" t="s">
        <v>155</v>
      </c>
    </row>
    <row r="954" spans="1:14" x14ac:dyDescent="0.35">
      <c r="A954" t="s">
        <v>62</v>
      </c>
      <c r="B954">
        <f t="shared" si="14"/>
        <v>2</v>
      </c>
      <c r="C954" s="25" t="s">
        <v>6078</v>
      </c>
      <c r="D954" s="25" t="s">
        <v>6079</v>
      </c>
      <c r="E954" s="25" t="s">
        <v>6</v>
      </c>
      <c r="F954" s="25" t="s">
        <v>6074</v>
      </c>
      <c r="G954" s="25">
        <v>7</v>
      </c>
      <c r="H954" s="25">
        <v>9783642287886</v>
      </c>
      <c r="I954" s="25" t="s">
        <v>3571</v>
      </c>
      <c r="J954" s="25" t="s">
        <v>6080</v>
      </c>
      <c r="K954" s="25">
        <v>2012</v>
      </c>
      <c r="L954" s="25" t="s">
        <v>6081</v>
      </c>
      <c r="M954" s="25" t="s">
        <v>6</v>
      </c>
      <c r="N954" s="25" t="s">
        <v>283</v>
      </c>
    </row>
    <row r="955" spans="1:14" x14ac:dyDescent="0.35">
      <c r="B955">
        <f t="shared" si="14"/>
        <v>1</v>
      </c>
      <c r="C955" s="26" t="s">
        <v>6082</v>
      </c>
      <c r="D955" s="26" t="s">
        <v>6083</v>
      </c>
      <c r="E955" s="26" t="s">
        <v>6084</v>
      </c>
      <c r="F955" s="26" t="s">
        <v>6085</v>
      </c>
      <c r="G955" s="26">
        <v>10</v>
      </c>
      <c r="H955" s="26">
        <v>9781450383516</v>
      </c>
      <c r="I955" s="26" t="s">
        <v>6086</v>
      </c>
      <c r="J955" s="26" t="s">
        <v>6087</v>
      </c>
      <c r="K955" s="26">
        <v>2021</v>
      </c>
      <c r="L955" s="26" t="s">
        <v>6088</v>
      </c>
      <c r="M955" s="26" t="s">
        <v>6</v>
      </c>
      <c r="N955" s="26" t="s">
        <v>162</v>
      </c>
    </row>
    <row r="956" spans="1:14" x14ac:dyDescent="0.35">
      <c r="B956">
        <f t="shared" si="14"/>
        <v>1</v>
      </c>
      <c r="C956" s="25" t="s">
        <v>6089</v>
      </c>
      <c r="D956" s="25" t="s">
        <v>6090</v>
      </c>
      <c r="E956" s="25" t="s">
        <v>6091</v>
      </c>
      <c r="F956" s="25" t="s">
        <v>6092</v>
      </c>
      <c r="G956" s="25">
        <v>7</v>
      </c>
      <c r="H956" s="25">
        <v>9783642220234</v>
      </c>
      <c r="I956" s="25" t="s">
        <v>152</v>
      </c>
      <c r="J956" s="25" t="s">
        <v>3561</v>
      </c>
      <c r="K956" s="25">
        <v>2011</v>
      </c>
      <c r="L956" s="25" t="s">
        <v>6093</v>
      </c>
      <c r="M956" s="25" t="s">
        <v>6</v>
      </c>
      <c r="N956" s="25" t="s">
        <v>695</v>
      </c>
    </row>
    <row r="957" spans="1:14" x14ac:dyDescent="0.35">
      <c r="B957">
        <f t="shared" si="14"/>
        <v>1</v>
      </c>
      <c r="C957" s="26" t="s">
        <v>6094</v>
      </c>
      <c r="D957" s="26" t="s">
        <v>6095</v>
      </c>
      <c r="E957" s="26" t="s">
        <v>6096</v>
      </c>
      <c r="F957" s="26" t="s">
        <v>6097</v>
      </c>
      <c r="G957" s="26">
        <v>10</v>
      </c>
      <c r="H957" s="26"/>
      <c r="I957" s="26" t="s">
        <v>496</v>
      </c>
      <c r="J957" s="26" t="s">
        <v>6098</v>
      </c>
      <c r="K957" s="26">
        <v>2015</v>
      </c>
      <c r="L957" s="26" t="s">
        <v>6099</v>
      </c>
      <c r="M957" s="26" t="s">
        <v>6</v>
      </c>
      <c r="N957" s="26" t="s">
        <v>1120</v>
      </c>
    </row>
    <row r="958" spans="1:14" x14ac:dyDescent="0.35">
      <c r="B958">
        <f t="shared" si="14"/>
        <v>1</v>
      </c>
      <c r="C958" s="25" t="s">
        <v>6100</v>
      </c>
      <c r="D958" s="25" t="s">
        <v>6101</v>
      </c>
      <c r="E958" s="25" t="s">
        <v>6102</v>
      </c>
      <c r="F958" s="25" t="s">
        <v>6103</v>
      </c>
      <c r="G958" s="25">
        <v>10</v>
      </c>
      <c r="H958" s="25">
        <v>9781450347631</v>
      </c>
      <c r="I958" s="25" t="s">
        <v>308</v>
      </c>
      <c r="J958" s="25" t="s">
        <v>6</v>
      </c>
      <c r="K958" s="25">
        <v>2016</v>
      </c>
      <c r="L958" s="25" t="s">
        <v>6104</v>
      </c>
      <c r="M958" s="25" t="s">
        <v>6</v>
      </c>
      <c r="N958" s="25" t="s">
        <v>162</v>
      </c>
    </row>
    <row r="959" spans="1:14" x14ac:dyDescent="0.35">
      <c r="B959">
        <f t="shared" si="14"/>
        <v>1</v>
      </c>
      <c r="C959" s="26" t="s">
        <v>6105</v>
      </c>
      <c r="D959" s="26" t="s">
        <v>6106</v>
      </c>
      <c r="E959" s="26" t="s">
        <v>6107</v>
      </c>
      <c r="F959" s="26" t="s">
        <v>6108</v>
      </c>
      <c r="G959" s="26">
        <v>10</v>
      </c>
      <c r="H959" s="26">
        <v>9781509051885</v>
      </c>
      <c r="I959" s="26" t="s">
        <v>6109</v>
      </c>
      <c r="J959" s="26" t="s">
        <v>6110</v>
      </c>
      <c r="K959" s="26">
        <v>2017</v>
      </c>
      <c r="L959" s="26" t="s">
        <v>6111</v>
      </c>
      <c r="M959" s="26" t="s">
        <v>6</v>
      </c>
      <c r="N959" s="26" t="s">
        <v>283</v>
      </c>
    </row>
    <row r="960" spans="1:14" x14ac:dyDescent="0.35">
      <c r="A960" t="s">
        <v>62</v>
      </c>
      <c r="B960">
        <f t="shared" si="14"/>
        <v>2</v>
      </c>
      <c r="C960" s="25" t="s">
        <v>6112</v>
      </c>
      <c r="D960" s="25" t="s">
        <v>6113</v>
      </c>
      <c r="E960" s="25" t="s">
        <v>6114</v>
      </c>
      <c r="F960" s="25" t="s">
        <v>6115</v>
      </c>
      <c r="G960" s="25">
        <v>10</v>
      </c>
      <c r="H960" s="25">
        <v>9781467312493</v>
      </c>
      <c r="I960" s="25" t="s">
        <v>6116</v>
      </c>
      <c r="J960" s="25" t="s">
        <v>6117</v>
      </c>
      <c r="K960" s="25">
        <v>2012</v>
      </c>
      <c r="L960" s="25" t="s">
        <v>6118</v>
      </c>
      <c r="M960" s="25" t="s">
        <v>6</v>
      </c>
      <c r="N960" s="25" t="s">
        <v>256</v>
      </c>
    </row>
    <row r="961" spans="1:14" x14ac:dyDescent="0.35">
      <c r="B961">
        <f t="shared" si="14"/>
        <v>1</v>
      </c>
      <c r="C961" s="26" t="s">
        <v>6119</v>
      </c>
      <c r="D961" s="26" t="s">
        <v>6120</v>
      </c>
      <c r="E961" s="26" t="s">
        <v>6121</v>
      </c>
      <c r="F961" s="26" t="s">
        <v>6122</v>
      </c>
      <c r="G961" s="26">
        <v>10</v>
      </c>
      <c r="H961" s="26">
        <v>9781911218562</v>
      </c>
      <c r="I961" s="26" t="s">
        <v>1883</v>
      </c>
      <c r="J961" s="26" t="s">
        <v>6123</v>
      </c>
      <c r="K961" s="26">
        <v>2017</v>
      </c>
      <c r="L961" s="26" t="s">
        <v>6124</v>
      </c>
      <c r="M961" s="26" t="s">
        <v>6</v>
      </c>
      <c r="N961" s="26" t="s">
        <v>147</v>
      </c>
    </row>
    <row r="962" spans="1:14" x14ac:dyDescent="0.35">
      <c r="B962">
        <f t="shared" ref="B962:B1025" si="15">COUNTIF(C:C,C962)</f>
        <v>1</v>
      </c>
      <c r="C962" s="25" t="s">
        <v>6125</v>
      </c>
      <c r="D962" s="25" t="s">
        <v>6126</v>
      </c>
      <c r="E962" s="25" t="s">
        <v>6127</v>
      </c>
      <c r="F962" s="25" t="s">
        <v>6122</v>
      </c>
      <c r="G962" s="25">
        <v>10</v>
      </c>
      <c r="H962" s="25">
        <v>9781911218999</v>
      </c>
      <c r="I962" s="25" t="s">
        <v>452</v>
      </c>
      <c r="J962" s="25" t="s">
        <v>6128</v>
      </c>
      <c r="K962" s="25">
        <v>2018</v>
      </c>
      <c r="L962" s="25" t="s">
        <v>6129</v>
      </c>
      <c r="M962" s="25" t="s">
        <v>6</v>
      </c>
      <c r="N962" s="25" t="s">
        <v>217</v>
      </c>
    </row>
    <row r="963" spans="1:14" x14ac:dyDescent="0.35">
      <c r="B963">
        <f t="shared" si="15"/>
        <v>1</v>
      </c>
      <c r="C963" s="26" t="s">
        <v>6130</v>
      </c>
      <c r="D963" s="26" t="s">
        <v>6131</v>
      </c>
      <c r="E963" s="26" t="s">
        <v>6132</v>
      </c>
      <c r="F963" s="26" t="s">
        <v>6133</v>
      </c>
      <c r="G963" s="26">
        <v>7</v>
      </c>
      <c r="H963" s="26"/>
      <c r="I963" s="26" t="s">
        <v>3488</v>
      </c>
      <c r="J963" s="26" t="s">
        <v>6134</v>
      </c>
      <c r="K963" s="26">
        <v>2009</v>
      </c>
      <c r="L963" s="26" t="s">
        <v>6135</v>
      </c>
      <c r="M963" s="26" t="s">
        <v>6</v>
      </c>
      <c r="N963" s="26" t="s">
        <v>6136</v>
      </c>
    </row>
    <row r="964" spans="1:14" x14ac:dyDescent="0.35">
      <c r="B964">
        <f t="shared" si="15"/>
        <v>1</v>
      </c>
      <c r="C964" s="25" t="s">
        <v>6137</v>
      </c>
      <c r="D964" s="25" t="s">
        <v>6138</v>
      </c>
      <c r="E964" s="25" t="s">
        <v>6139</v>
      </c>
      <c r="F964" s="25" t="s">
        <v>6140</v>
      </c>
      <c r="G964" s="25">
        <v>7</v>
      </c>
      <c r="H964" s="25"/>
      <c r="I964" s="25" t="s">
        <v>6141</v>
      </c>
      <c r="J964" s="25" t="s">
        <v>6142</v>
      </c>
      <c r="K964" s="25">
        <v>2011</v>
      </c>
      <c r="L964" s="25" t="s">
        <v>6143</v>
      </c>
      <c r="M964" s="25" t="s">
        <v>6</v>
      </c>
      <c r="N964" s="25" t="s">
        <v>147</v>
      </c>
    </row>
    <row r="965" spans="1:14" x14ac:dyDescent="0.35">
      <c r="B965">
        <f t="shared" si="15"/>
        <v>1</v>
      </c>
      <c r="C965" s="26" t="s">
        <v>6144</v>
      </c>
      <c r="D965" s="26" t="s">
        <v>6145</v>
      </c>
      <c r="E965" s="26" t="s">
        <v>6146</v>
      </c>
      <c r="F965" s="26" t="s">
        <v>6147</v>
      </c>
      <c r="G965" s="26">
        <v>7</v>
      </c>
      <c r="H965" s="26"/>
      <c r="I965" s="26" t="s">
        <v>4375</v>
      </c>
      <c r="J965" s="26" t="s">
        <v>6148</v>
      </c>
      <c r="K965" s="26">
        <v>2013</v>
      </c>
      <c r="L965" s="26" t="s">
        <v>6149</v>
      </c>
      <c r="M965" s="26" t="s">
        <v>6</v>
      </c>
      <c r="N965" s="26" t="s">
        <v>217</v>
      </c>
    </row>
    <row r="966" spans="1:14" x14ac:dyDescent="0.35">
      <c r="A966" t="s">
        <v>62</v>
      </c>
      <c r="B966">
        <f t="shared" si="15"/>
        <v>2</v>
      </c>
      <c r="C966" s="25" t="s">
        <v>6150</v>
      </c>
      <c r="D966" s="25" t="s">
        <v>6151</v>
      </c>
      <c r="E966" s="25" t="s">
        <v>6152</v>
      </c>
      <c r="F966" s="25" t="s">
        <v>6153</v>
      </c>
      <c r="G966" s="25">
        <v>10</v>
      </c>
      <c r="H966" s="25">
        <v>9781479940356</v>
      </c>
      <c r="I966" s="25" t="s">
        <v>1002</v>
      </c>
      <c r="J966" s="25" t="s">
        <v>6154</v>
      </c>
      <c r="K966" s="25">
        <v>2014</v>
      </c>
      <c r="L966" s="25" t="s">
        <v>6155</v>
      </c>
      <c r="M966" s="25" t="s">
        <v>6</v>
      </c>
      <c r="N966" s="25" t="s">
        <v>473</v>
      </c>
    </row>
    <row r="967" spans="1:14" x14ac:dyDescent="0.35">
      <c r="B967">
        <f t="shared" si="15"/>
        <v>1</v>
      </c>
      <c r="C967" s="26" t="s">
        <v>6156</v>
      </c>
      <c r="D967" s="26" t="s">
        <v>6157</v>
      </c>
      <c r="E967" s="26" t="s">
        <v>6158</v>
      </c>
      <c r="F967" s="26" t="s">
        <v>6159</v>
      </c>
      <c r="G967" s="26">
        <v>10</v>
      </c>
      <c r="H967" s="26">
        <v>9781941763384</v>
      </c>
      <c r="I967" s="26" t="s">
        <v>6160</v>
      </c>
      <c r="J967" s="26" t="s">
        <v>6161</v>
      </c>
      <c r="K967" s="26">
        <v>2016</v>
      </c>
      <c r="L967" s="26" t="s">
        <v>6162</v>
      </c>
      <c r="M967" s="26" t="s">
        <v>6</v>
      </c>
      <c r="N967" s="26" t="s">
        <v>323</v>
      </c>
    </row>
    <row r="968" spans="1:14" x14ac:dyDescent="0.35">
      <c r="B968">
        <f t="shared" si="15"/>
        <v>1</v>
      </c>
      <c r="C968" s="25" t="s">
        <v>6163</v>
      </c>
      <c r="D968" s="25" t="s">
        <v>6164</v>
      </c>
      <c r="E968" s="25" t="s">
        <v>6165</v>
      </c>
      <c r="F968" s="25" t="s">
        <v>6166</v>
      </c>
      <c r="G968" s="25">
        <v>7</v>
      </c>
      <c r="H968" s="25">
        <v>9783030436865</v>
      </c>
      <c r="I968" s="25" t="s">
        <v>152</v>
      </c>
      <c r="J968" s="25" t="s">
        <v>6167</v>
      </c>
      <c r="K968" s="25">
        <v>2020</v>
      </c>
      <c r="L968" s="25" t="s">
        <v>6168</v>
      </c>
      <c r="M968" s="25" t="s">
        <v>6</v>
      </c>
      <c r="N968" s="25" t="s">
        <v>162</v>
      </c>
    </row>
    <row r="969" spans="1:14" x14ac:dyDescent="0.35">
      <c r="B969">
        <f t="shared" si="15"/>
        <v>1</v>
      </c>
      <c r="C969" s="26" t="s">
        <v>6169</v>
      </c>
      <c r="D969" s="26" t="s">
        <v>6170</v>
      </c>
      <c r="E969" s="26" t="s">
        <v>6171</v>
      </c>
      <c r="F969" s="26" t="s">
        <v>6172</v>
      </c>
      <c r="G969" s="26">
        <v>10</v>
      </c>
      <c r="H969" s="26">
        <v>9781450365925</v>
      </c>
      <c r="I969" s="26" t="s">
        <v>194</v>
      </c>
      <c r="J969" s="26" t="s">
        <v>6173</v>
      </c>
      <c r="K969" s="26">
        <v>2019</v>
      </c>
      <c r="L969" s="26" t="s">
        <v>6174</v>
      </c>
      <c r="M969" s="26" t="s">
        <v>6</v>
      </c>
      <c r="N969" s="26" t="s">
        <v>162</v>
      </c>
    </row>
    <row r="970" spans="1:14" x14ac:dyDescent="0.35">
      <c r="B970">
        <f t="shared" si="15"/>
        <v>1</v>
      </c>
      <c r="C970" s="25" t="s">
        <v>6175</v>
      </c>
      <c r="D970" s="25" t="s">
        <v>6176</v>
      </c>
      <c r="E970" s="25" t="s">
        <v>6177</v>
      </c>
      <c r="F970" s="25" t="s">
        <v>6178</v>
      </c>
      <c r="G970" s="25">
        <v>7</v>
      </c>
      <c r="H970" s="25">
        <v>9783030235598</v>
      </c>
      <c r="I970" s="25" t="s">
        <v>152</v>
      </c>
      <c r="J970" s="25" t="s">
        <v>6179</v>
      </c>
      <c r="K970" s="25">
        <v>2019</v>
      </c>
      <c r="L970" s="25" t="s">
        <v>6180</v>
      </c>
      <c r="M970" s="25" t="s">
        <v>6</v>
      </c>
      <c r="N970" s="25" t="s">
        <v>162</v>
      </c>
    </row>
    <row r="971" spans="1:14" x14ac:dyDescent="0.35">
      <c r="B971">
        <f t="shared" si="15"/>
        <v>1</v>
      </c>
      <c r="C971" s="26" t="s">
        <v>6181</v>
      </c>
      <c r="D971" s="26" t="s">
        <v>6182</v>
      </c>
      <c r="E971" s="26" t="s">
        <v>6183</v>
      </c>
      <c r="F971" s="26" t="s">
        <v>6184</v>
      </c>
      <c r="G971" s="26">
        <v>10</v>
      </c>
      <c r="H971" s="26">
        <v>9789897580734</v>
      </c>
      <c r="I971" s="26" t="s">
        <v>6185</v>
      </c>
      <c r="J971" s="26" t="s">
        <v>6186</v>
      </c>
      <c r="K971" s="26">
        <v>2015</v>
      </c>
      <c r="L971" s="26" t="s">
        <v>6187</v>
      </c>
      <c r="M971" s="26" t="s">
        <v>6</v>
      </c>
      <c r="N971" s="26" t="s">
        <v>147</v>
      </c>
    </row>
    <row r="972" spans="1:14" x14ac:dyDescent="0.35">
      <c r="B972">
        <f t="shared" si="15"/>
        <v>1</v>
      </c>
      <c r="C972" s="25" t="s">
        <v>6188</v>
      </c>
      <c r="D972" s="25" t="s">
        <v>6189</v>
      </c>
      <c r="E972" s="25" t="s">
        <v>6190</v>
      </c>
      <c r="F972" s="25" t="s">
        <v>6191</v>
      </c>
      <c r="G972" s="25">
        <v>7</v>
      </c>
      <c r="H972" s="25"/>
      <c r="I972" s="25" t="s">
        <v>647</v>
      </c>
      <c r="J972" s="25" t="s">
        <v>262</v>
      </c>
      <c r="K972" s="25">
        <v>2021</v>
      </c>
      <c r="L972" s="25" t="s">
        <v>6192</v>
      </c>
      <c r="M972" s="25" t="s">
        <v>6</v>
      </c>
      <c r="N972" s="25" t="s">
        <v>162</v>
      </c>
    </row>
    <row r="973" spans="1:14" x14ac:dyDescent="0.35">
      <c r="A973" t="s">
        <v>62</v>
      </c>
      <c r="B973">
        <f t="shared" si="15"/>
        <v>2</v>
      </c>
      <c r="C973" s="26" t="s">
        <v>6193</v>
      </c>
      <c r="D973" s="26" t="s">
        <v>6194</v>
      </c>
      <c r="E973" s="26" t="s">
        <v>6195</v>
      </c>
      <c r="F973" s="26" t="s">
        <v>6196</v>
      </c>
      <c r="G973" s="26">
        <v>10</v>
      </c>
      <c r="H973" s="26">
        <v>9780769542843</v>
      </c>
      <c r="I973" s="26" t="s">
        <v>6197</v>
      </c>
      <c r="J973" s="26" t="s">
        <v>6198</v>
      </c>
      <c r="K973" s="26">
        <v>2010</v>
      </c>
      <c r="L973" s="26" t="s">
        <v>6199</v>
      </c>
      <c r="M973" s="26" t="s">
        <v>6</v>
      </c>
      <c r="N973" s="26" t="s">
        <v>283</v>
      </c>
    </row>
    <row r="974" spans="1:14" x14ac:dyDescent="0.35">
      <c r="B974">
        <f t="shared" si="15"/>
        <v>1</v>
      </c>
      <c r="C974" s="25" t="s">
        <v>6200</v>
      </c>
      <c r="D974" s="25" t="s">
        <v>6201</v>
      </c>
      <c r="E974" s="25" t="s">
        <v>6202</v>
      </c>
      <c r="F974" s="25" t="s">
        <v>6203</v>
      </c>
      <c r="G974" s="25">
        <v>10</v>
      </c>
      <c r="H974" s="25">
        <v>9781450380959</v>
      </c>
      <c r="I974" s="25" t="s">
        <v>1310</v>
      </c>
      <c r="J974" s="25" t="s">
        <v>6</v>
      </c>
      <c r="K974" s="25">
        <v>2021</v>
      </c>
      <c r="L974" s="25" t="s">
        <v>6204</v>
      </c>
      <c r="M974" s="25" t="s">
        <v>6</v>
      </c>
      <c r="N974" s="25" t="s">
        <v>162</v>
      </c>
    </row>
    <row r="975" spans="1:14" x14ac:dyDescent="0.35">
      <c r="B975">
        <f t="shared" si="15"/>
        <v>1</v>
      </c>
      <c r="C975" s="26" t="s">
        <v>6205</v>
      </c>
      <c r="D975" s="26" t="s">
        <v>6206</v>
      </c>
      <c r="E975" s="26" t="s">
        <v>6207</v>
      </c>
      <c r="F975" s="26" t="s">
        <v>6208</v>
      </c>
      <c r="G975" s="26">
        <v>10</v>
      </c>
      <c r="H975" s="26">
        <v>9781509013401</v>
      </c>
      <c r="I975" s="26" t="s">
        <v>6209</v>
      </c>
      <c r="J975" s="26" t="s">
        <v>6</v>
      </c>
      <c r="K975" s="26">
        <v>2017</v>
      </c>
      <c r="L975" s="26" t="s">
        <v>6210</v>
      </c>
      <c r="M975" s="26" t="s">
        <v>6</v>
      </c>
      <c r="N975" s="26" t="s">
        <v>217</v>
      </c>
    </row>
    <row r="976" spans="1:14" x14ac:dyDescent="0.35">
      <c r="B976">
        <f t="shared" si="15"/>
        <v>1</v>
      </c>
      <c r="C976" s="25" t="s">
        <v>6211</v>
      </c>
      <c r="D976" s="25" t="s">
        <v>6212</v>
      </c>
      <c r="E976" s="25" t="s">
        <v>6213</v>
      </c>
      <c r="F976" s="25" t="s">
        <v>6214</v>
      </c>
      <c r="G976" s="25">
        <v>10</v>
      </c>
      <c r="H976" s="25">
        <v>9781450353199</v>
      </c>
      <c r="I976" s="25" t="s">
        <v>308</v>
      </c>
      <c r="J976" s="25" t="s">
        <v>6</v>
      </c>
      <c r="K976" s="25">
        <v>2017</v>
      </c>
      <c r="L976" s="25" t="s">
        <v>6215</v>
      </c>
      <c r="M976" s="25" t="s">
        <v>6</v>
      </c>
      <c r="N976" s="25" t="s">
        <v>147</v>
      </c>
    </row>
    <row r="977" spans="1:14" x14ac:dyDescent="0.35">
      <c r="B977">
        <f t="shared" si="15"/>
        <v>1</v>
      </c>
      <c r="C977" s="26" t="s">
        <v>6216</v>
      </c>
      <c r="D977" s="26" t="s">
        <v>6217</v>
      </c>
      <c r="E977" s="26" t="s">
        <v>6218</v>
      </c>
      <c r="F977" s="26" t="s">
        <v>6219</v>
      </c>
      <c r="G977" s="26">
        <v>7</v>
      </c>
      <c r="H977" s="26">
        <v>9783030509941</v>
      </c>
      <c r="I977" s="26" t="s">
        <v>152</v>
      </c>
      <c r="J977" s="26" t="s">
        <v>6220</v>
      </c>
      <c r="K977" s="26">
        <v>2020</v>
      </c>
      <c r="L977" s="26" t="s">
        <v>6221</v>
      </c>
      <c r="M977" s="26" t="s">
        <v>6</v>
      </c>
      <c r="N977" s="26" t="s">
        <v>162</v>
      </c>
    </row>
    <row r="978" spans="1:14" x14ac:dyDescent="0.35">
      <c r="B978">
        <f t="shared" si="15"/>
        <v>1</v>
      </c>
      <c r="C978" s="25" t="s">
        <v>6222</v>
      </c>
      <c r="D978" s="25" t="s">
        <v>6223</v>
      </c>
      <c r="E978" s="25" t="s">
        <v>6224</v>
      </c>
      <c r="F978" s="25" t="s">
        <v>6225</v>
      </c>
      <c r="G978" s="25">
        <v>10</v>
      </c>
      <c r="H978" s="25"/>
      <c r="I978" s="25" t="s">
        <v>4823</v>
      </c>
      <c r="J978" s="25" t="s">
        <v>6226</v>
      </c>
      <c r="K978" s="25">
        <v>2017</v>
      </c>
      <c r="L978" s="25" t="s">
        <v>6227</v>
      </c>
      <c r="M978" s="25" t="s">
        <v>6</v>
      </c>
      <c r="N978" s="25" t="s">
        <v>147</v>
      </c>
    </row>
    <row r="979" spans="1:14" x14ac:dyDescent="0.35">
      <c r="B979">
        <f t="shared" si="15"/>
        <v>1</v>
      </c>
      <c r="C979" s="26" t="s">
        <v>6228</v>
      </c>
      <c r="D979" s="26" t="s">
        <v>6229</v>
      </c>
      <c r="E979" s="26" t="s">
        <v>6230</v>
      </c>
      <c r="F979" s="26" t="s">
        <v>6225</v>
      </c>
      <c r="G979" s="26">
        <v>10</v>
      </c>
      <c r="H979" s="26">
        <v>9781538646236</v>
      </c>
      <c r="I979" s="26" t="s">
        <v>6231</v>
      </c>
      <c r="J979" s="26" t="s">
        <v>6</v>
      </c>
      <c r="K979" s="26">
        <v>2018</v>
      </c>
      <c r="L979" s="26" t="s">
        <v>6232</v>
      </c>
      <c r="M979" s="26" t="s">
        <v>6</v>
      </c>
      <c r="N979" s="26" t="s">
        <v>217</v>
      </c>
    </row>
    <row r="980" spans="1:14" x14ac:dyDescent="0.35">
      <c r="B980">
        <f t="shared" si="15"/>
        <v>1</v>
      </c>
      <c r="C980" s="25" t="s">
        <v>6233</v>
      </c>
      <c r="D980" s="25" t="s">
        <v>6234</v>
      </c>
      <c r="E980" s="25" t="s">
        <v>6235</v>
      </c>
      <c r="F980" s="25" t="s">
        <v>6236</v>
      </c>
      <c r="G980" s="25">
        <v>7</v>
      </c>
      <c r="H980" s="25">
        <v>9783030235598</v>
      </c>
      <c r="I980" s="25" t="s">
        <v>152</v>
      </c>
      <c r="J980" s="25" t="s">
        <v>6237</v>
      </c>
      <c r="K980" s="25">
        <v>2019</v>
      </c>
      <c r="L980" s="25" t="s">
        <v>6238</v>
      </c>
      <c r="M980" s="25" t="s">
        <v>6</v>
      </c>
      <c r="N980" s="25" t="s">
        <v>162</v>
      </c>
    </row>
    <row r="981" spans="1:14" x14ac:dyDescent="0.35">
      <c r="A981" t="s">
        <v>62</v>
      </c>
      <c r="B981">
        <f t="shared" si="15"/>
        <v>2</v>
      </c>
      <c r="C981" s="26" t="s">
        <v>6239</v>
      </c>
      <c r="D981" s="26" t="s">
        <v>6240</v>
      </c>
      <c r="E981" s="26" t="s">
        <v>6241</v>
      </c>
      <c r="F981" s="26" t="s">
        <v>6242</v>
      </c>
      <c r="G981" s="26">
        <v>10</v>
      </c>
      <c r="H981" s="26">
        <v>9781605589374</v>
      </c>
      <c r="I981" s="26" t="s">
        <v>6243</v>
      </c>
      <c r="J981" s="26" t="s">
        <v>6244</v>
      </c>
      <c r="K981" s="26">
        <v>2010</v>
      </c>
      <c r="L981" s="26" t="s">
        <v>6245</v>
      </c>
      <c r="M981" s="26" t="s">
        <v>6</v>
      </c>
      <c r="N981" s="26" t="s">
        <v>1848</v>
      </c>
    </row>
    <row r="982" spans="1:14" x14ac:dyDescent="0.35">
      <c r="A982" t="s">
        <v>62</v>
      </c>
      <c r="B982">
        <f t="shared" si="15"/>
        <v>2</v>
      </c>
      <c r="C982" s="25" t="s">
        <v>6246</v>
      </c>
      <c r="D982" s="25" t="s">
        <v>6247</v>
      </c>
      <c r="E982" s="25" t="s">
        <v>6248</v>
      </c>
      <c r="F982" s="25" t="s">
        <v>6249</v>
      </c>
      <c r="G982" s="25">
        <v>10</v>
      </c>
      <c r="H982" s="25">
        <v>9781605587196</v>
      </c>
      <c r="I982" s="25" t="s">
        <v>274</v>
      </c>
      <c r="J982" s="25" t="s">
        <v>6057</v>
      </c>
      <c r="K982" s="25">
        <v>2010</v>
      </c>
      <c r="L982" s="25" t="s">
        <v>6250</v>
      </c>
      <c r="M982" s="25" t="s">
        <v>6</v>
      </c>
      <c r="N982" s="25" t="s">
        <v>480</v>
      </c>
    </row>
    <row r="983" spans="1:14" x14ac:dyDescent="0.35">
      <c r="A983" t="s">
        <v>62</v>
      </c>
      <c r="B983">
        <f t="shared" si="15"/>
        <v>2</v>
      </c>
      <c r="C983" s="26" t="s">
        <v>6251</v>
      </c>
      <c r="D983" s="26" t="s">
        <v>6252</v>
      </c>
      <c r="E983" s="26" t="s">
        <v>6253</v>
      </c>
      <c r="F983" s="26" t="s">
        <v>6254</v>
      </c>
      <c r="G983" s="26">
        <v>10</v>
      </c>
      <c r="H983" s="26">
        <v>9781605587196</v>
      </c>
      <c r="I983" s="26" t="s">
        <v>274</v>
      </c>
      <c r="J983" s="26" t="s">
        <v>6255</v>
      </c>
      <c r="K983" s="26">
        <v>2010</v>
      </c>
      <c r="L983" s="26" t="s">
        <v>6256</v>
      </c>
      <c r="M983" s="26" t="s">
        <v>6</v>
      </c>
      <c r="N983" s="26" t="s">
        <v>217</v>
      </c>
    </row>
    <row r="984" spans="1:14" x14ac:dyDescent="0.35">
      <c r="A984" t="s">
        <v>62</v>
      </c>
      <c r="B984">
        <f t="shared" si="15"/>
        <v>2</v>
      </c>
      <c r="C984" s="25" t="s">
        <v>6257</v>
      </c>
      <c r="D984" s="25" t="s">
        <v>6258</v>
      </c>
      <c r="E984" s="25" t="s">
        <v>6259</v>
      </c>
      <c r="F984" s="25" t="s">
        <v>6249</v>
      </c>
      <c r="G984" s="25">
        <v>10</v>
      </c>
      <c r="H984" s="25">
        <v>9781450305785</v>
      </c>
      <c r="I984" s="25" t="s">
        <v>274</v>
      </c>
      <c r="J984" s="25" t="s">
        <v>6260</v>
      </c>
      <c r="K984" s="25">
        <v>2011</v>
      </c>
      <c r="L984" s="25" t="s">
        <v>6261</v>
      </c>
      <c r="M984" s="25" t="s">
        <v>6</v>
      </c>
      <c r="N984" s="25" t="s">
        <v>1505</v>
      </c>
    </row>
    <row r="985" spans="1:14" x14ac:dyDescent="0.35">
      <c r="B985">
        <f t="shared" si="15"/>
        <v>1</v>
      </c>
      <c r="C985" s="26" t="s">
        <v>6262</v>
      </c>
      <c r="D985" s="26" t="s">
        <v>6263</v>
      </c>
      <c r="E985" s="26" t="s">
        <v>6264</v>
      </c>
      <c r="F985" s="26" t="s">
        <v>6265</v>
      </c>
      <c r="G985" s="26">
        <v>10</v>
      </c>
      <c r="H985" s="26">
        <v>9781615676576</v>
      </c>
      <c r="I985" s="26" t="s">
        <v>6266</v>
      </c>
      <c r="J985" s="26" t="s">
        <v>6267</v>
      </c>
      <c r="K985" s="26">
        <v>2009</v>
      </c>
      <c r="L985" s="26" t="s">
        <v>6268</v>
      </c>
      <c r="M985" s="26" t="s">
        <v>6</v>
      </c>
      <c r="N985" s="26" t="s">
        <v>162</v>
      </c>
    </row>
    <row r="986" spans="1:14" x14ac:dyDescent="0.35">
      <c r="B986">
        <f t="shared" si="15"/>
        <v>1</v>
      </c>
      <c r="C986" s="25" t="s">
        <v>6269</v>
      </c>
      <c r="D986" s="25" t="s">
        <v>6270</v>
      </c>
      <c r="E986" s="25" t="s">
        <v>6271</v>
      </c>
      <c r="F986" s="25" t="s">
        <v>6272</v>
      </c>
      <c r="G986" s="25">
        <v>7</v>
      </c>
      <c r="H986" s="25"/>
      <c r="I986" s="25" t="s">
        <v>6273</v>
      </c>
      <c r="J986" s="25" t="s">
        <v>6274</v>
      </c>
      <c r="K986" s="25">
        <v>2010</v>
      </c>
      <c r="L986" s="25" t="s">
        <v>6275</v>
      </c>
      <c r="M986" s="25" t="s">
        <v>6</v>
      </c>
      <c r="N986" s="25" t="s">
        <v>6276</v>
      </c>
    </row>
    <row r="987" spans="1:14" x14ac:dyDescent="0.35">
      <c r="B987">
        <f t="shared" si="15"/>
        <v>1</v>
      </c>
      <c r="C987" s="26" t="s">
        <v>6277</v>
      </c>
      <c r="D987" s="26" t="s">
        <v>6278</v>
      </c>
      <c r="E987" s="26" t="s">
        <v>6279</v>
      </c>
      <c r="F987" s="26" t="s">
        <v>6280</v>
      </c>
      <c r="G987" s="26">
        <v>7</v>
      </c>
      <c r="H987" s="26">
        <v>9783642302220</v>
      </c>
      <c r="I987" s="26" t="s">
        <v>1801</v>
      </c>
      <c r="J987" s="26" t="s">
        <v>6281</v>
      </c>
      <c r="K987" s="26">
        <v>2012</v>
      </c>
      <c r="L987" s="26" t="s">
        <v>6282</v>
      </c>
      <c r="M987" s="26" t="s">
        <v>6</v>
      </c>
      <c r="N987" s="26" t="s">
        <v>162</v>
      </c>
    </row>
    <row r="988" spans="1:14" x14ac:dyDescent="0.35">
      <c r="B988">
        <f t="shared" si="15"/>
        <v>1</v>
      </c>
      <c r="C988" s="25" t="s">
        <v>6283</v>
      </c>
      <c r="D988" s="25" t="s">
        <v>6284</v>
      </c>
      <c r="E988" s="25" t="s">
        <v>6285</v>
      </c>
      <c r="F988" s="25" t="s">
        <v>6286</v>
      </c>
      <c r="G988" s="25">
        <v>7</v>
      </c>
      <c r="H988" s="25"/>
      <c r="I988" s="25" t="s">
        <v>2134</v>
      </c>
      <c r="J988" s="25" t="s">
        <v>6287</v>
      </c>
      <c r="K988" s="25">
        <v>2012</v>
      </c>
      <c r="L988" s="25" t="s">
        <v>6288</v>
      </c>
      <c r="M988" s="25" t="s">
        <v>6</v>
      </c>
      <c r="N988" s="25" t="s">
        <v>1120</v>
      </c>
    </row>
    <row r="989" spans="1:14" x14ac:dyDescent="0.35">
      <c r="B989">
        <f t="shared" si="15"/>
        <v>1</v>
      </c>
      <c r="C989" s="26" t="s">
        <v>6289</v>
      </c>
      <c r="D989" s="26" t="s">
        <v>6290</v>
      </c>
      <c r="E989" s="26" t="s">
        <v>6291</v>
      </c>
      <c r="F989" s="26" t="s">
        <v>6292</v>
      </c>
      <c r="G989" s="26">
        <v>10</v>
      </c>
      <c r="H989" s="26">
        <v>1891706365</v>
      </c>
      <c r="I989" s="26" t="s">
        <v>6293</v>
      </c>
      <c r="J989" s="26" t="s">
        <v>6294</v>
      </c>
      <c r="K989" s="26">
        <v>2014</v>
      </c>
      <c r="L989" s="26" t="s">
        <v>6295</v>
      </c>
      <c r="M989" s="26" t="s">
        <v>6</v>
      </c>
      <c r="N989" s="26" t="s">
        <v>162</v>
      </c>
    </row>
    <row r="990" spans="1:14" x14ac:dyDescent="0.35">
      <c r="B990">
        <f t="shared" si="15"/>
        <v>1</v>
      </c>
      <c r="C990" s="25" t="s">
        <v>6296</v>
      </c>
      <c r="D990" s="25" t="s">
        <v>6297</v>
      </c>
      <c r="E990" s="25" t="s">
        <v>6298</v>
      </c>
      <c r="F990" s="25" t="s">
        <v>6299</v>
      </c>
      <c r="G990" s="25">
        <v>10</v>
      </c>
      <c r="H990" s="25"/>
      <c r="I990" s="25" t="s">
        <v>1374</v>
      </c>
      <c r="J990" s="25" t="s">
        <v>6</v>
      </c>
      <c r="K990" s="25">
        <v>2015</v>
      </c>
      <c r="L990" s="25" t="s">
        <v>6300</v>
      </c>
      <c r="M990" s="25" t="s">
        <v>6</v>
      </c>
      <c r="N990" s="25" t="s">
        <v>147</v>
      </c>
    </row>
    <row r="991" spans="1:14" x14ac:dyDescent="0.35">
      <c r="A991" t="s">
        <v>62</v>
      </c>
      <c r="B991">
        <f t="shared" si="15"/>
        <v>2</v>
      </c>
      <c r="C991" s="26" t="s">
        <v>6301</v>
      </c>
      <c r="D991" s="26" t="s">
        <v>6302</v>
      </c>
      <c r="E991" s="26" t="s">
        <v>6303</v>
      </c>
      <c r="F991" s="26" t="s">
        <v>6304</v>
      </c>
      <c r="G991" s="26">
        <v>10</v>
      </c>
      <c r="H991" s="26">
        <v>9781509022397</v>
      </c>
      <c r="I991" s="26" t="s">
        <v>6305</v>
      </c>
      <c r="J991" s="26" t="s">
        <v>6306</v>
      </c>
      <c r="K991" s="26">
        <v>2016</v>
      </c>
      <c r="L991" s="26" t="s">
        <v>6307</v>
      </c>
      <c r="M991" s="26" t="s">
        <v>6</v>
      </c>
      <c r="N991" s="26" t="s">
        <v>1120</v>
      </c>
    </row>
    <row r="992" spans="1:14" x14ac:dyDescent="0.35">
      <c r="B992">
        <f t="shared" si="15"/>
        <v>1</v>
      </c>
      <c r="C992" s="25" t="s">
        <v>6308</v>
      </c>
      <c r="D992" s="25" t="s">
        <v>6309</v>
      </c>
      <c r="E992" s="25" t="s">
        <v>6310</v>
      </c>
      <c r="F992" s="25" t="s">
        <v>6311</v>
      </c>
      <c r="G992" s="25">
        <v>10</v>
      </c>
      <c r="H992" s="25">
        <v>9781450351119</v>
      </c>
      <c r="I992" s="25" t="s">
        <v>6312</v>
      </c>
      <c r="J992" s="25" t="s">
        <v>6313</v>
      </c>
      <c r="K992" s="25">
        <v>2017</v>
      </c>
      <c r="L992" s="25" t="s">
        <v>6314</v>
      </c>
      <c r="M992" s="25" t="s">
        <v>6</v>
      </c>
      <c r="N992" s="25" t="s">
        <v>573</v>
      </c>
    </row>
    <row r="993" spans="1:14" x14ac:dyDescent="0.35">
      <c r="B993">
        <f t="shared" si="15"/>
        <v>1</v>
      </c>
      <c r="C993" s="26" t="s">
        <v>6315</v>
      </c>
      <c r="D993" s="26" t="s">
        <v>6316</v>
      </c>
      <c r="E993" s="26" t="s">
        <v>6317</v>
      </c>
      <c r="F993" s="26" t="s">
        <v>6318</v>
      </c>
      <c r="G993" s="26">
        <v>10</v>
      </c>
      <c r="H993" s="26">
        <v>9781509060146</v>
      </c>
      <c r="I993" s="26" t="s">
        <v>6319</v>
      </c>
      <c r="J993" s="26" t="s">
        <v>6</v>
      </c>
      <c r="K993" s="26">
        <v>2018</v>
      </c>
      <c r="L993" s="26" t="s">
        <v>6320</v>
      </c>
      <c r="M993" s="26" t="s">
        <v>6</v>
      </c>
      <c r="N993" s="26" t="s">
        <v>155</v>
      </c>
    </row>
    <row r="994" spans="1:14" x14ac:dyDescent="0.35">
      <c r="B994">
        <f t="shared" si="15"/>
        <v>1</v>
      </c>
      <c r="C994" s="25" t="s">
        <v>6321</v>
      </c>
      <c r="D994" s="25" t="s">
        <v>6322</v>
      </c>
      <c r="E994" s="25" t="s">
        <v>6323</v>
      </c>
      <c r="F994" s="25" t="s">
        <v>6324</v>
      </c>
      <c r="G994" s="25">
        <v>10</v>
      </c>
      <c r="H994" s="25">
        <v>9781538658505</v>
      </c>
      <c r="I994" s="25" t="s">
        <v>1167</v>
      </c>
      <c r="J994" s="25" t="s">
        <v>6325</v>
      </c>
      <c r="K994" s="25">
        <v>2018</v>
      </c>
      <c r="L994" s="25" t="s">
        <v>6326</v>
      </c>
      <c r="M994" s="25" t="s">
        <v>6</v>
      </c>
      <c r="N994" s="25" t="s">
        <v>147</v>
      </c>
    </row>
    <row r="995" spans="1:14" x14ac:dyDescent="0.35">
      <c r="B995">
        <f t="shared" si="15"/>
        <v>1</v>
      </c>
      <c r="C995" s="26" t="s">
        <v>6327</v>
      </c>
      <c r="D995" s="26" t="s">
        <v>6328</v>
      </c>
      <c r="E995" s="26" t="s">
        <v>6329</v>
      </c>
      <c r="F995" s="26" t="s">
        <v>6330</v>
      </c>
      <c r="G995" s="26">
        <v>7</v>
      </c>
      <c r="H995" s="26"/>
      <c r="I995" s="26" t="s">
        <v>1353</v>
      </c>
      <c r="J995" s="26" t="s">
        <v>6</v>
      </c>
      <c r="K995" s="26">
        <v>2019</v>
      </c>
      <c r="L995" s="26" t="s">
        <v>6331</v>
      </c>
      <c r="M995" s="26" t="s">
        <v>6</v>
      </c>
      <c r="N995" s="26" t="s">
        <v>162</v>
      </c>
    </row>
    <row r="996" spans="1:14" x14ac:dyDescent="0.35">
      <c r="B996">
        <f t="shared" si="15"/>
        <v>1</v>
      </c>
      <c r="C996" s="25" t="s">
        <v>6332</v>
      </c>
      <c r="D996" s="25" t="s">
        <v>6333</v>
      </c>
      <c r="E996" s="25" t="s">
        <v>6334</v>
      </c>
      <c r="F996" s="25" t="s">
        <v>6335</v>
      </c>
      <c r="G996" s="25">
        <v>7</v>
      </c>
      <c r="H996" s="25"/>
      <c r="I996" s="25" t="s">
        <v>6336</v>
      </c>
      <c r="J996" s="25" t="s">
        <v>6</v>
      </c>
      <c r="K996" s="25">
        <v>2020</v>
      </c>
      <c r="L996" s="25" t="s">
        <v>6337</v>
      </c>
      <c r="M996" s="25" t="s">
        <v>6</v>
      </c>
      <c r="N996" s="25" t="s">
        <v>162</v>
      </c>
    </row>
    <row r="997" spans="1:14" x14ac:dyDescent="0.35">
      <c r="B997">
        <f t="shared" si="15"/>
        <v>1</v>
      </c>
      <c r="C997" s="26" t="s">
        <v>6338</v>
      </c>
      <c r="D997" s="26" t="s">
        <v>6339</v>
      </c>
      <c r="E997" s="26" t="s">
        <v>6340</v>
      </c>
      <c r="F997" s="26" t="s">
        <v>6341</v>
      </c>
      <c r="G997" s="26">
        <v>10</v>
      </c>
      <c r="H997" s="26">
        <v>9781728170862</v>
      </c>
      <c r="I997" s="26" t="s">
        <v>6342</v>
      </c>
      <c r="J997" s="26" t="s">
        <v>6343</v>
      </c>
      <c r="K997" s="26">
        <v>2020</v>
      </c>
      <c r="L997" s="26" t="s">
        <v>6344</v>
      </c>
      <c r="M997" s="26" t="s">
        <v>6</v>
      </c>
      <c r="N997" s="26" t="s">
        <v>162</v>
      </c>
    </row>
    <row r="998" spans="1:14" x14ac:dyDescent="0.35">
      <c r="B998">
        <f t="shared" si="15"/>
        <v>1</v>
      </c>
      <c r="C998" s="25" t="s">
        <v>6345</v>
      </c>
      <c r="D998" s="25" t="s">
        <v>6346</v>
      </c>
      <c r="E998" s="25" t="s">
        <v>6347</v>
      </c>
      <c r="F998" s="25" t="s">
        <v>6348</v>
      </c>
      <c r="G998" s="25">
        <v>10</v>
      </c>
      <c r="H998" s="25">
        <v>9781728152240</v>
      </c>
      <c r="I998" s="25" t="s">
        <v>6349</v>
      </c>
      <c r="J998" s="25" t="s">
        <v>515</v>
      </c>
      <c r="K998" s="25">
        <v>2020</v>
      </c>
      <c r="L998" s="25" t="s">
        <v>6350</v>
      </c>
      <c r="M998" s="25" t="s">
        <v>6</v>
      </c>
      <c r="N998" s="25" t="s">
        <v>217</v>
      </c>
    </row>
    <row r="999" spans="1:14" x14ac:dyDescent="0.35">
      <c r="B999">
        <f t="shared" si="15"/>
        <v>1</v>
      </c>
      <c r="C999" s="26" t="s">
        <v>6351</v>
      </c>
      <c r="D999" s="26" t="s">
        <v>6352</v>
      </c>
      <c r="E999" s="26" t="s">
        <v>6353</v>
      </c>
      <c r="F999" s="26" t="s">
        <v>6354</v>
      </c>
      <c r="G999" s="26">
        <v>10</v>
      </c>
      <c r="H999" s="26">
        <v>9781450377744</v>
      </c>
      <c r="I999" s="26" t="s">
        <v>194</v>
      </c>
      <c r="J999" s="26" t="s">
        <v>6355</v>
      </c>
      <c r="K999" s="26">
        <v>2020</v>
      </c>
      <c r="L999" s="26" t="s">
        <v>6356</v>
      </c>
      <c r="M999" s="26" t="s">
        <v>6</v>
      </c>
      <c r="N999" s="26" t="s">
        <v>147</v>
      </c>
    </row>
    <row r="1000" spans="1:14" x14ac:dyDescent="0.35">
      <c r="B1000">
        <f t="shared" si="15"/>
        <v>1</v>
      </c>
      <c r="C1000" s="25" t="s">
        <v>6357</v>
      </c>
      <c r="D1000" s="25" t="s">
        <v>6358</v>
      </c>
      <c r="E1000" s="25" t="s">
        <v>6359</v>
      </c>
      <c r="F1000" s="25" t="s">
        <v>6360</v>
      </c>
      <c r="G1000" s="25">
        <v>10</v>
      </c>
      <c r="H1000" s="25">
        <v>9781728199160</v>
      </c>
      <c r="I1000" s="25" t="s">
        <v>6361</v>
      </c>
      <c r="J1000" s="25" t="s">
        <v>6362</v>
      </c>
      <c r="K1000" s="25">
        <v>2020</v>
      </c>
      <c r="L1000" s="25" t="s">
        <v>6363</v>
      </c>
      <c r="M1000" s="25" t="s">
        <v>6</v>
      </c>
      <c r="N1000" s="25" t="s">
        <v>162</v>
      </c>
    </row>
    <row r="1001" spans="1:14" x14ac:dyDescent="0.35">
      <c r="B1001">
        <f t="shared" si="15"/>
        <v>1</v>
      </c>
      <c r="C1001" s="26" t="s">
        <v>6364</v>
      </c>
      <c r="D1001" s="26" t="s">
        <v>6365</v>
      </c>
      <c r="E1001" s="26" t="s">
        <v>6366</v>
      </c>
      <c r="F1001" s="26" t="s">
        <v>6367</v>
      </c>
      <c r="G1001" s="26">
        <v>7</v>
      </c>
      <c r="H1001" s="26"/>
      <c r="I1001" s="26" t="s">
        <v>1691</v>
      </c>
      <c r="J1001" s="26" t="s">
        <v>6</v>
      </c>
      <c r="K1001" s="26">
        <v>2021</v>
      </c>
      <c r="L1001" s="26" t="s">
        <v>6368</v>
      </c>
      <c r="M1001" s="26" t="s">
        <v>6</v>
      </c>
      <c r="N1001" s="26" t="s">
        <v>162</v>
      </c>
    </row>
    <row r="1002" spans="1:14" x14ac:dyDescent="0.35">
      <c r="B1002">
        <f t="shared" si="15"/>
        <v>1</v>
      </c>
      <c r="C1002" s="25" t="s">
        <v>6369</v>
      </c>
      <c r="D1002" s="25" t="s">
        <v>6370</v>
      </c>
      <c r="E1002" s="25" t="s">
        <v>6371</v>
      </c>
      <c r="F1002" s="25" t="s">
        <v>6372</v>
      </c>
      <c r="G1002" s="25">
        <v>10</v>
      </c>
      <c r="H1002" s="25">
        <v>9780738105338</v>
      </c>
      <c r="I1002" s="25" t="s">
        <v>6373</v>
      </c>
      <c r="J1002" s="25" t="s">
        <v>6374</v>
      </c>
      <c r="K1002" s="25">
        <v>2021</v>
      </c>
      <c r="L1002" s="25" t="s">
        <v>6375</v>
      </c>
      <c r="M1002" s="25" t="s">
        <v>6</v>
      </c>
      <c r="N1002" s="25" t="s">
        <v>162</v>
      </c>
    </row>
    <row r="1003" spans="1:14" x14ac:dyDescent="0.35">
      <c r="B1003">
        <f t="shared" si="15"/>
        <v>1</v>
      </c>
      <c r="C1003" s="26" t="s">
        <v>6376</v>
      </c>
      <c r="D1003" s="26" t="s">
        <v>6377</v>
      </c>
      <c r="E1003" s="26" t="s">
        <v>6378</v>
      </c>
      <c r="F1003" s="26" t="s">
        <v>6379</v>
      </c>
      <c r="G1003" s="26">
        <v>7</v>
      </c>
      <c r="H1003" s="26">
        <v>9783030786205</v>
      </c>
      <c r="I1003" s="26" t="s">
        <v>866</v>
      </c>
      <c r="J1003" s="26" t="s">
        <v>6380</v>
      </c>
      <c r="K1003" s="26">
        <v>2021</v>
      </c>
      <c r="L1003" s="26" t="s">
        <v>6381</v>
      </c>
      <c r="M1003" s="26" t="s">
        <v>6</v>
      </c>
      <c r="N1003" s="26" t="s">
        <v>217</v>
      </c>
    </row>
    <row r="1004" spans="1:14" x14ac:dyDescent="0.35">
      <c r="B1004">
        <f t="shared" si="15"/>
        <v>1</v>
      </c>
      <c r="C1004" s="25" t="s">
        <v>6382</v>
      </c>
      <c r="D1004" s="25" t="s">
        <v>6383</v>
      </c>
      <c r="E1004" s="25" t="s">
        <v>6384</v>
      </c>
      <c r="F1004" s="25" t="s">
        <v>6385</v>
      </c>
      <c r="G1004" s="25">
        <v>7</v>
      </c>
      <c r="H1004" s="25"/>
      <c r="I1004" s="25" t="s">
        <v>542</v>
      </c>
      <c r="J1004" s="25" t="s">
        <v>6386</v>
      </c>
      <c r="K1004" s="25">
        <v>2018</v>
      </c>
      <c r="L1004" s="25" t="s">
        <v>6387</v>
      </c>
      <c r="M1004" s="25" t="s">
        <v>6</v>
      </c>
      <c r="N1004" s="25" t="s">
        <v>480</v>
      </c>
    </row>
    <row r="1005" spans="1:14" x14ac:dyDescent="0.35">
      <c r="A1005" t="s">
        <v>62</v>
      </c>
      <c r="B1005">
        <f t="shared" si="15"/>
        <v>2</v>
      </c>
      <c r="C1005" s="26" t="s">
        <v>6388</v>
      </c>
      <c r="D1005" s="26" t="s">
        <v>6389</v>
      </c>
      <c r="E1005" s="26" t="s">
        <v>6390</v>
      </c>
      <c r="F1005" s="26" t="s">
        <v>6391</v>
      </c>
      <c r="G1005" s="26">
        <v>10</v>
      </c>
      <c r="H1005" s="26">
        <v>9781450367127</v>
      </c>
      <c r="I1005" s="26" t="s">
        <v>6392</v>
      </c>
      <c r="J1005" s="26" t="s">
        <v>6393</v>
      </c>
      <c r="K1005" s="26">
        <v>2019</v>
      </c>
      <c r="L1005" s="26" t="s">
        <v>6394</v>
      </c>
      <c r="M1005" s="26" t="s">
        <v>6</v>
      </c>
      <c r="N1005" s="26" t="s">
        <v>283</v>
      </c>
    </row>
    <row r="1006" spans="1:14" x14ac:dyDescent="0.35">
      <c r="B1006">
        <f t="shared" si="15"/>
        <v>1</v>
      </c>
      <c r="C1006" s="25" t="s">
        <v>6395</v>
      </c>
      <c r="D1006" s="25" t="s">
        <v>6396</v>
      </c>
      <c r="E1006" s="25" t="s">
        <v>6397</v>
      </c>
      <c r="F1006" s="25" t="s">
        <v>6398</v>
      </c>
      <c r="G1006" s="25">
        <v>10</v>
      </c>
      <c r="H1006" s="25">
        <v>9789898533388</v>
      </c>
      <c r="I1006" s="25" t="s">
        <v>514</v>
      </c>
      <c r="J1006" s="25" t="s">
        <v>6399</v>
      </c>
      <c r="K1006" s="25">
        <v>2015</v>
      </c>
      <c r="L1006" s="25" t="s">
        <v>6400</v>
      </c>
      <c r="M1006" s="25" t="s">
        <v>6</v>
      </c>
      <c r="N1006" s="25" t="s">
        <v>162</v>
      </c>
    </row>
    <row r="1007" spans="1:14" x14ac:dyDescent="0.35">
      <c r="A1007" t="s">
        <v>62</v>
      </c>
      <c r="B1007">
        <f t="shared" si="15"/>
        <v>2</v>
      </c>
      <c r="C1007" s="26" t="s">
        <v>6401</v>
      </c>
      <c r="D1007" s="26" t="s">
        <v>6402</v>
      </c>
      <c r="E1007" s="26" t="s">
        <v>6403</v>
      </c>
      <c r="F1007" s="26" t="s">
        <v>6404</v>
      </c>
      <c r="G1007" s="26">
        <v>7</v>
      </c>
      <c r="H1007" s="26"/>
      <c r="I1007" s="26" t="s">
        <v>1853</v>
      </c>
      <c r="J1007" s="26" t="s">
        <v>6</v>
      </c>
      <c r="K1007" s="26">
        <v>2014</v>
      </c>
      <c r="L1007" s="26" t="s">
        <v>6405</v>
      </c>
      <c r="M1007" s="26" t="s">
        <v>6</v>
      </c>
      <c r="N1007" s="26" t="s">
        <v>147</v>
      </c>
    </row>
    <row r="1008" spans="1:14" x14ac:dyDescent="0.35">
      <c r="B1008">
        <f t="shared" si="15"/>
        <v>1</v>
      </c>
      <c r="C1008" s="25" t="s">
        <v>6406</v>
      </c>
      <c r="D1008" s="25" t="s">
        <v>6407</v>
      </c>
      <c r="E1008" s="25" t="s">
        <v>6408</v>
      </c>
      <c r="F1008" s="25" t="s">
        <v>6409</v>
      </c>
      <c r="G1008" s="25">
        <v>10</v>
      </c>
      <c r="H1008" s="25">
        <v>9781467307932</v>
      </c>
      <c r="I1008" s="25" t="s">
        <v>6410</v>
      </c>
      <c r="J1008" s="25" t="s">
        <v>6</v>
      </c>
      <c r="K1008" s="25">
        <v>2012</v>
      </c>
      <c r="L1008" s="25" t="s">
        <v>6411</v>
      </c>
      <c r="M1008" s="25" t="s">
        <v>6</v>
      </c>
      <c r="N1008" s="25" t="s">
        <v>283</v>
      </c>
    </row>
    <row r="1009" spans="1:14" x14ac:dyDescent="0.35">
      <c r="B1009">
        <f t="shared" si="15"/>
        <v>1</v>
      </c>
      <c r="C1009" s="26" t="s">
        <v>6412</v>
      </c>
      <c r="D1009" s="26" t="s">
        <v>6413</v>
      </c>
      <c r="E1009" s="26" t="s">
        <v>6</v>
      </c>
      <c r="F1009" s="26" t="s">
        <v>6414</v>
      </c>
      <c r="G1009" s="26">
        <v>7</v>
      </c>
      <c r="H1009" s="26"/>
      <c r="I1009" s="26" t="s">
        <v>5567</v>
      </c>
      <c r="J1009" s="26" t="s">
        <v>6415</v>
      </c>
      <c r="K1009" s="26">
        <v>2010</v>
      </c>
      <c r="L1009" s="26" t="s">
        <v>6416</v>
      </c>
      <c r="M1009" s="26" t="s">
        <v>6</v>
      </c>
      <c r="N1009" s="26" t="s">
        <v>6417</v>
      </c>
    </row>
    <row r="1010" spans="1:14" x14ac:dyDescent="0.35">
      <c r="B1010">
        <f t="shared" si="15"/>
        <v>1</v>
      </c>
      <c r="C1010" s="25" t="s">
        <v>6418</v>
      </c>
      <c r="D1010" s="25" t="s">
        <v>6419</v>
      </c>
      <c r="E1010" s="25" t="s">
        <v>6420</v>
      </c>
      <c r="F1010" s="25" t="s">
        <v>6421</v>
      </c>
      <c r="G1010" s="25">
        <v>7</v>
      </c>
      <c r="H1010" s="25"/>
      <c r="I1010" s="25" t="s">
        <v>6422</v>
      </c>
      <c r="J1010" s="25" t="s">
        <v>6423</v>
      </c>
      <c r="K1010" s="25">
        <v>2010</v>
      </c>
      <c r="L1010" s="25" t="s">
        <v>6424</v>
      </c>
      <c r="M1010" s="25" t="s">
        <v>6</v>
      </c>
      <c r="N1010" s="25" t="s">
        <v>480</v>
      </c>
    </row>
    <row r="1011" spans="1:14" x14ac:dyDescent="0.35">
      <c r="B1011">
        <f t="shared" si="15"/>
        <v>1</v>
      </c>
      <c r="C1011" s="26" t="s">
        <v>6425</v>
      </c>
      <c r="D1011" s="26" t="s">
        <v>6426</v>
      </c>
      <c r="E1011" s="26" t="s">
        <v>6427</v>
      </c>
      <c r="F1011" s="26" t="s">
        <v>6428</v>
      </c>
      <c r="G1011" s="26">
        <v>10</v>
      </c>
      <c r="H1011" s="26">
        <v>9781577356035</v>
      </c>
      <c r="I1011" s="26" t="s">
        <v>6429</v>
      </c>
      <c r="J1011" s="26" t="s">
        <v>6430</v>
      </c>
      <c r="K1011" s="26">
        <v>2013</v>
      </c>
      <c r="L1011" s="26" t="s">
        <v>6431</v>
      </c>
      <c r="M1011" s="26" t="s">
        <v>6</v>
      </c>
      <c r="N1011" s="26" t="s">
        <v>1120</v>
      </c>
    </row>
    <row r="1012" spans="1:14" x14ac:dyDescent="0.35">
      <c r="A1012" t="s">
        <v>62</v>
      </c>
      <c r="B1012">
        <f t="shared" si="15"/>
        <v>2</v>
      </c>
      <c r="C1012" s="25" t="s">
        <v>6432</v>
      </c>
      <c r="D1012" s="25" t="s">
        <v>6433</v>
      </c>
      <c r="E1012" s="25" t="s">
        <v>6434</v>
      </c>
      <c r="F1012" s="25" t="s">
        <v>6435</v>
      </c>
      <c r="G1012" s="25">
        <v>7</v>
      </c>
      <c r="H1012" s="25"/>
      <c r="I1012" s="25" t="s">
        <v>6436</v>
      </c>
      <c r="J1012" s="25" t="s">
        <v>6437</v>
      </c>
      <c r="K1012" s="25">
        <v>2017</v>
      </c>
      <c r="L1012" s="25" t="s">
        <v>6438</v>
      </c>
      <c r="M1012" s="25" t="s">
        <v>6</v>
      </c>
      <c r="N1012" s="25" t="s">
        <v>836</v>
      </c>
    </row>
    <row r="1013" spans="1:14" x14ac:dyDescent="0.35">
      <c r="A1013" t="s">
        <v>62</v>
      </c>
      <c r="B1013">
        <f t="shared" si="15"/>
        <v>3</v>
      </c>
      <c r="C1013" s="26" t="s">
        <v>6439</v>
      </c>
      <c r="D1013" s="26" t="s">
        <v>6440</v>
      </c>
      <c r="E1013" s="26" t="s">
        <v>6441</v>
      </c>
      <c r="F1013" s="26" t="s">
        <v>6435</v>
      </c>
      <c r="G1013" s="26">
        <v>7</v>
      </c>
      <c r="H1013" s="26"/>
      <c r="I1013" s="26" t="s">
        <v>6436</v>
      </c>
      <c r="J1013" s="26" t="s">
        <v>6442</v>
      </c>
      <c r="K1013" s="26">
        <v>2018</v>
      </c>
      <c r="L1013" s="26" t="s">
        <v>6443</v>
      </c>
      <c r="M1013" s="26" t="s">
        <v>6</v>
      </c>
      <c r="N1013" s="26" t="s">
        <v>402</v>
      </c>
    </row>
    <row r="1014" spans="1:14" x14ac:dyDescent="0.35">
      <c r="B1014">
        <f t="shared" si="15"/>
        <v>1</v>
      </c>
      <c r="C1014" s="25" t="s">
        <v>6444</v>
      </c>
      <c r="D1014" s="25" t="s">
        <v>6445</v>
      </c>
      <c r="E1014" s="25" t="s">
        <v>6446</v>
      </c>
      <c r="F1014" s="25" t="s">
        <v>6447</v>
      </c>
      <c r="G1014" s="25">
        <v>7</v>
      </c>
      <c r="H1014" s="25"/>
      <c r="I1014" s="25" t="s">
        <v>6436</v>
      </c>
      <c r="J1014" s="25" t="s">
        <v>6448</v>
      </c>
      <c r="K1014" s="25">
        <v>2019</v>
      </c>
      <c r="L1014" s="25" t="s">
        <v>6449</v>
      </c>
      <c r="M1014" s="25" t="s">
        <v>6</v>
      </c>
      <c r="N1014" s="25" t="s">
        <v>636</v>
      </c>
    </row>
    <row r="1015" spans="1:14" x14ac:dyDescent="0.35">
      <c r="B1015">
        <f t="shared" si="15"/>
        <v>1</v>
      </c>
      <c r="C1015" s="26" t="s">
        <v>6450</v>
      </c>
      <c r="D1015" s="26" t="s">
        <v>6451</v>
      </c>
      <c r="E1015" s="26" t="s">
        <v>6452</v>
      </c>
      <c r="F1015" s="26" t="s">
        <v>6453</v>
      </c>
      <c r="G1015" s="26">
        <v>10</v>
      </c>
      <c r="H1015" s="26">
        <v>9781450362580</v>
      </c>
      <c r="I1015" s="26" t="s">
        <v>194</v>
      </c>
      <c r="J1015" s="26" t="s">
        <v>6454</v>
      </c>
      <c r="K1015" s="26">
        <v>2019</v>
      </c>
      <c r="L1015" s="26" t="s">
        <v>6455</v>
      </c>
      <c r="M1015" s="26" t="s">
        <v>6</v>
      </c>
      <c r="N1015" s="26" t="s">
        <v>147</v>
      </c>
    </row>
    <row r="1016" spans="1:14" x14ac:dyDescent="0.35">
      <c r="B1016">
        <f t="shared" si="15"/>
        <v>1</v>
      </c>
      <c r="C1016" s="25" t="s">
        <v>6456</v>
      </c>
      <c r="D1016" s="25" t="s">
        <v>6457</v>
      </c>
      <c r="E1016" s="25" t="s">
        <v>6458</v>
      </c>
      <c r="F1016" s="25" t="s">
        <v>6435</v>
      </c>
      <c r="G1016" s="25">
        <v>7</v>
      </c>
      <c r="H1016" s="25"/>
      <c r="I1016" s="25" t="s">
        <v>6436</v>
      </c>
      <c r="J1016" s="25" t="s">
        <v>6459</v>
      </c>
      <c r="K1016" s="25">
        <v>2019</v>
      </c>
      <c r="L1016" s="25" t="s">
        <v>6460</v>
      </c>
      <c r="M1016" s="25" t="s">
        <v>6</v>
      </c>
      <c r="N1016" s="25" t="s">
        <v>155</v>
      </c>
    </row>
    <row r="1017" spans="1:14" x14ac:dyDescent="0.35">
      <c r="B1017">
        <f t="shared" si="15"/>
        <v>1</v>
      </c>
      <c r="C1017" s="26" t="s">
        <v>6461</v>
      </c>
      <c r="D1017" s="26" t="s">
        <v>6462</v>
      </c>
      <c r="E1017" s="26" t="s">
        <v>6463</v>
      </c>
      <c r="F1017" s="26" t="s">
        <v>6464</v>
      </c>
      <c r="G1017" s="26">
        <v>10</v>
      </c>
      <c r="H1017" s="26">
        <v>9781577358497</v>
      </c>
      <c r="I1017" s="26" t="s">
        <v>2051</v>
      </c>
      <c r="J1017" s="26" t="s">
        <v>6465</v>
      </c>
      <c r="K1017" s="26">
        <v>2020</v>
      </c>
      <c r="L1017" s="26" t="s">
        <v>6466</v>
      </c>
      <c r="M1017" s="26" t="s">
        <v>6</v>
      </c>
      <c r="N1017" s="26" t="s">
        <v>217</v>
      </c>
    </row>
    <row r="1018" spans="1:14" x14ac:dyDescent="0.35">
      <c r="B1018">
        <f t="shared" si="15"/>
        <v>1</v>
      </c>
      <c r="C1018" s="25" t="s">
        <v>6467</v>
      </c>
      <c r="D1018" s="25" t="s">
        <v>6468</v>
      </c>
      <c r="E1018" s="25" t="s">
        <v>6469</v>
      </c>
      <c r="F1018" s="25" t="s">
        <v>6470</v>
      </c>
      <c r="G1018" s="25">
        <v>10</v>
      </c>
      <c r="H1018" s="25">
        <v>9780769537368</v>
      </c>
      <c r="I1018" s="25" t="s">
        <v>6471</v>
      </c>
      <c r="J1018" s="25" t="s">
        <v>6472</v>
      </c>
      <c r="K1018" s="25">
        <v>2009</v>
      </c>
      <c r="L1018" s="25" t="s">
        <v>6473</v>
      </c>
      <c r="M1018" s="25" t="s">
        <v>6</v>
      </c>
      <c r="N1018" s="25" t="s">
        <v>155</v>
      </c>
    </row>
    <row r="1019" spans="1:14" x14ac:dyDescent="0.35">
      <c r="B1019">
        <f t="shared" si="15"/>
        <v>1</v>
      </c>
      <c r="C1019" s="26" t="s">
        <v>6474</v>
      </c>
      <c r="D1019" s="26" t="s">
        <v>6475</v>
      </c>
      <c r="E1019" s="26" t="s">
        <v>6476</v>
      </c>
      <c r="F1019" s="26" t="s">
        <v>6477</v>
      </c>
      <c r="G1019" s="26">
        <v>10</v>
      </c>
      <c r="H1019" s="26">
        <v>9781424474912</v>
      </c>
      <c r="I1019" s="26" t="s">
        <v>6478</v>
      </c>
      <c r="J1019" s="26" t="s">
        <v>6479</v>
      </c>
      <c r="K1019" s="26">
        <v>2010</v>
      </c>
      <c r="L1019" s="26" t="s">
        <v>6480</v>
      </c>
      <c r="M1019" s="26" t="s">
        <v>6</v>
      </c>
      <c r="N1019" s="26" t="s">
        <v>1539</v>
      </c>
    </row>
    <row r="1020" spans="1:14" x14ac:dyDescent="0.35">
      <c r="A1020" t="s">
        <v>62</v>
      </c>
      <c r="B1020">
        <f t="shared" si="15"/>
        <v>2</v>
      </c>
      <c r="C1020" s="25" t="s">
        <v>6481</v>
      </c>
      <c r="D1020" s="25" t="s">
        <v>6482</v>
      </c>
      <c r="E1020" s="25" t="s">
        <v>6483</v>
      </c>
      <c r="F1020" s="25" t="s">
        <v>6484</v>
      </c>
      <c r="G1020" s="25">
        <v>10</v>
      </c>
      <c r="H1020" s="25">
        <v>9780769549194</v>
      </c>
      <c r="I1020" s="25" t="s">
        <v>6485</v>
      </c>
      <c r="J1020" s="25" t="s">
        <v>6486</v>
      </c>
      <c r="K1020" s="25">
        <v>2012</v>
      </c>
      <c r="L1020" s="25" t="s">
        <v>6487</v>
      </c>
      <c r="M1020" s="25" t="s">
        <v>6</v>
      </c>
      <c r="N1020" s="25" t="s">
        <v>217</v>
      </c>
    </row>
    <row r="1021" spans="1:14" x14ac:dyDescent="0.35">
      <c r="B1021">
        <f t="shared" si="15"/>
        <v>1</v>
      </c>
      <c r="C1021" s="26" t="s">
        <v>6488</v>
      </c>
      <c r="D1021" s="26" t="s">
        <v>6489</v>
      </c>
      <c r="E1021" s="26" t="s">
        <v>6490</v>
      </c>
      <c r="F1021" s="26" t="s">
        <v>6491</v>
      </c>
      <c r="G1021" s="26">
        <v>7</v>
      </c>
      <c r="H1021" s="26"/>
      <c r="I1021" s="26" t="s">
        <v>6492</v>
      </c>
      <c r="J1021" s="26" t="s">
        <v>6493</v>
      </c>
      <c r="K1021" s="26">
        <v>2013</v>
      </c>
      <c r="L1021" s="26" t="s">
        <v>6494</v>
      </c>
      <c r="M1021" s="26" t="s">
        <v>6</v>
      </c>
      <c r="N1021" s="26" t="s">
        <v>6495</v>
      </c>
    </row>
    <row r="1022" spans="1:14" x14ac:dyDescent="0.35">
      <c r="B1022">
        <f t="shared" si="15"/>
        <v>1</v>
      </c>
      <c r="C1022" s="25" t="s">
        <v>6496</v>
      </c>
      <c r="D1022" s="25" t="s">
        <v>6497</v>
      </c>
      <c r="E1022" s="25" t="s">
        <v>6498</v>
      </c>
      <c r="F1022" s="25" t="s">
        <v>6499</v>
      </c>
      <c r="G1022" s="25">
        <v>7</v>
      </c>
      <c r="H1022" s="25">
        <v>9783642354519</v>
      </c>
      <c r="I1022" s="25" t="s">
        <v>6500</v>
      </c>
      <c r="J1022" s="25" t="s">
        <v>6501</v>
      </c>
      <c r="K1022" s="25">
        <v>2013</v>
      </c>
      <c r="L1022" s="25" t="s">
        <v>6502</v>
      </c>
      <c r="M1022" s="25" t="s">
        <v>6</v>
      </c>
      <c r="N1022" s="25" t="s">
        <v>162</v>
      </c>
    </row>
    <row r="1023" spans="1:14" x14ac:dyDescent="0.35">
      <c r="B1023">
        <f t="shared" si="15"/>
        <v>1</v>
      </c>
      <c r="C1023" s="26" t="s">
        <v>6503</v>
      </c>
      <c r="D1023" s="26" t="s">
        <v>6504</v>
      </c>
      <c r="E1023" s="26" t="s">
        <v>6505</v>
      </c>
      <c r="F1023" s="26" t="s">
        <v>6506</v>
      </c>
      <c r="G1023" s="26">
        <v>10</v>
      </c>
      <c r="H1023" s="26"/>
      <c r="I1023" s="26" t="s">
        <v>2065</v>
      </c>
      <c r="J1023" s="26" t="s">
        <v>6507</v>
      </c>
      <c r="K1023" s="26">
        <v>2014</v>
      </c>
      <c r="L1023" s="26" t="s">
        <v>6508</v>
      </c>
      <c r="M1023" s="26" t="s">
        <v>6</v>
      </c>
      <c r="N1023" s="26" t="s">
        <v>1505</v>
      </c>
    </row>
    <row r="1024" spans="1:14" x14ac:dyDescent="0.35">
      <c r="B1024">
        <f t="shared" si="15"/>
        <v>1</v>
      </c>
      <c r="C1024" s="25" t="s">
        <v>6509</v>
      </c>
      <c r="D1024" s="25" t="s">
        <v>6510</v>
      </c>
      <c r="E1024" s="25" t="s">
        <v>6511</v>
      </c>
      <c r="F1024" s="25" t="s">
        <v>6512</v>
      </c>
      <c r="G1024" s="25">
        <v>10</v>
      </c>
      <c r="H1024" s="25">
        <v>9781479975464</v>
      </c>
      <c r="I1024" s="25" t="s">
        <v>6513</v>
      </c>
      <c r="J1024" s="25" t="s">
        <v>6</v>
      </c>
      <c r="K1024" s="25">
        <v>2015</v>
      </c>
      <c r="L1024" s="25" t="s">
        <v>6514</v>
      </c>
      <c r="M1024" s="25" t="s">
        <v>6</v>
      </c>
      <c r="N1024" s="25" t="s">
        <v>162</v>
      </c>
    </row>
    <row r="1025" spans="1:14" x14ac:dyDescent="0.35">
      <c r="B1025">
        <f t="shared" si="15"/>
        <v>1</v>
      </c>
      <c r="C1025" s="26" t="s">
        <v>6515</v>
      </c>
      <c r="D1025" s="26" t="s">
        <v>6516</v>
      </c>
      <c r="E1025" s="26" t="s">
        <v>6517</v>
      </c>
      <c r="F1025" s="26" t="s">
        <v>6518</v>
      </c>
      <c r="G1025" s="26">
        <v>10</v>
      </c>
      <c r="H1025" s="26">
        <v>9780996683111</v>
      </c>
      <c r="I1025" s="26" t="s">
        <v>6519</v>
      </c>
      <c r="J1025" s="26" t="s">
        <v>6</v>
      </c>
      <c r="K1025" s="26">
        <v>2015</v>
      </c>
      <c r="L1025" s="26" t="s">
        <v>6520</v>
      </c>
      <c r="M1025" s="26" t="s">
        <v>6</v>
      </c>
      <c r="N1025" s="26" t="s">
        <v>162</v>
      </c>
    </row>
    <row r="1026" spans="1:14" x14ac:dyDescent="0.35">
      <c r="B1026">
        <f t="shared" ref="B1026:B1089" si="16">COUNTIF(C:C,C1026)</f>
        <v>1</v>
      </c>
      <c r="C1026" s="25" t="s">
        <v>6521</v>
      </c>
      <c r="D1026" s="25" t="s">
        <v>6522</v>
      </c>
      <c r="E1026" s="25" t="s">
        <v>6523</v>
      </c>
      <c r="F1026" s="25" t="s">
        <v>6524</v>
      </c>
      <c r="G1026" s="25">
        <v>7</v>
      </c>
      <c r="H1026" s="25"/>
      <c r="I1026" s="25" t="s">
        <v>534</v>
      </c>
      <c r="J1026" s="25" t="s">
        <v>6525</v>
      </c>
      <c r="K1026" s="25">
        <v>2016</v>
      </c>
      <c r="L1026" s="25" t="s">
        <v>6526</v>
      </c>
      <c r="M1026" s="25" t="s">
        <v>6</v>
      </c>
      <c r="N1026" s="25" t="s">
        <v>2157</v>
      </c>
    </row>
    <row r="1027" spans="1:14" x14ac:dyDescent="0.35">
      <c r="B1027">
        <f t="shared" si="16"/>
        <v>1</v>
      </c>
      <c r="C1027" s="26" t="s">
        <v>6527</v>
      </c>
      <c r="D1027" s="26" t="s">
        <v>6528</v>
      </c>
      <c r="E1027" s="26" t="s">
        <v>6529</v>
      </c>
      <c r="F1027" s="26" t="s">
        <v>6530</v>
      </c>
      <c r="G1027" s="26">
        <v>10</v>
      </c>
      <c r="H1027" s="26">
        <v>9781538672082</v>
      </c>
      <c r="I1027" s="26" t="s">
        <v>6531</v>
      </c>
      <c r="J1027" s="26" t="s">
        <v>6532</v>
      </c>
      <c r="K1027" s="26">
        <v>2018</v>
      </c>
      <c r="L1027" s="26" t="s">
        <v>6533</v>
      </c>
      <c r="M1027" s="26" t="s">
        <v>6</v>
      </c>
      <c r="N1027" s="26" t="s">
        <v>147</v>
      </c>
    </row>
    <row r="1028" spans="1:14" x14ac:dyDescent="0.35">
      <c r="B1028">
        <f t="shared" si="16"/>
        <v>1</v>
      </c>
      <c r="C1028" s="25" t="s">
        <v>6534</v>
      </c>
      <c r="D1028" s="25" t="s">
        <v>6535</v>
      </c>
      <c r="E1028" s="25" t="s">
        <v>6536</v>
      </c>
      <c r="F1028" s="25" t="s">
        <v>6537</v>
      </c>
      <c r="G1028" s="25">
        <v>10</v>
      </c>
      <c r="H1028" s="25">
        <v>9781728144627</v>
      </c>
      <c r="I1028" s="25" t="s">
        <v>6538</v>
      </c>
      <c r="J1028" s="25" t="s">
        <v>6539</v>
      </c>
      <c r="K1028" s="25">
        <v>2019</v>
      </c>
      <c r="L1028" s="25" t="s">
        <v>6540</v>
      </c>
      <c r="M1028" s="25" t="s">
        <v>6</v>
      </c>
      <c r="N1028" s="25" t="s">
        <v>162</v>
      </c>
    </row>
    <row r="1029" spans="1:14" x14ac:dyDescent="0.35">
      <c r="A1029" t="s">
        <v>62</v>
      </c>
      <c r="B1029">
        <f t="shared" si="16"/>
        <v>2</v>
      </c>
      <c r="C1029" s="26" t="s">
        <v>6541</v>
      </c>
      <c r="D1029" s="26" t="s">
        <v>6542</v>
      </c>
      <c r="E1029" s="26" t="s">
        <v>6</v>
      </c>
      <c r="F1029" s="26" t="s">
        <v>6543</v>
      </c>
      <c r="G1029" s="26">
        <v>7</v>
      </c>
      <c r="H1029" s="26"/>
      <c r="I1029" s="26" t="s">
        <v>2272</v>
      </c>
      <c r="J1029" s="26" t="s">
        <v>6</v>
      </c>
      <c r="K1029" s="26">
        <v>2020</v>
      </c>
      <c r="L1029" s="26" t="s">
        <v>6544</v>
      </c>
      <c r="M1029" s="26" t="s">
        <v>6</v>
      </c>
      <c r="N1029" s="26" t="s">
        <v>217</v>
      </c>
    </row>
    <row r="1030" spans="1:14" x14ac:dyDescent="0.35">
      <c r="B1030">
        <f t="shared" si="16"/>
        <v>1</v>
      </c>
      <c r="C1030" s="25" t="s">
        <v>6545</v>
      </c>
      <c r="D1030" s="25" t="s">
        <v>6546</v>
      </c>
      <c r="E1030" s="25" t="s">
        <v>6547</v>
      </c>
      <c r="F1030" s="25" t="s">
        <v>6548</v>
      </c>
      <c r="G1030" s="25">
        <v>7</v>
      </c>
      <c r="H1030" s="25"/>
      <c r="I1030" s="25" t="s">
        <v>3412</v>
      </c>
      <c r="J1030" s="25" t="s">
        <v>6549</v>
      </c>
      <c r="K1030" s="25">
        <v>2020</v>
      </c>
      <c r="L1030" s="25" t="s">
        <v>6550</v>
      </c>
      <c r="M1030" s="25" t="s">
        <v>6</v>
      </c>
      <c r="N1030" s="25" t="s">
        <v>147</v>
      </c>
    </row>
    <row r="1031" spans="1:14" x14ac:dyDescent="0.35">
      <c r="B1031">
        <f t="shared" si="16"/>
        <v>1</v>
      </c>
      <c r="C1031" s="26" t="s">
        <v>6551</v>
      </c>
      <c r="D1031" s="26" t="s">
        <v>6552</v>
      </c>
      <c r="E1031" s="26" t="s">
        <v>6553</v>
      </c>
      <c r="F1031" s="26" t="s">
        <v>6554</v>
      </c>
      <c r="G1031" s="26">
        <v>7</v>
      </c>
      <c r="H1031" s="26"/>
      <c r="I1031" s="26" t="s">
        <v>2525</v>
      </c>
      <c r="J1031" s="26" t="s">
        <v>471</v>
      </c>
      <c r="K1031" s="26">
        <v>2021</v>
      </c>
      <c r="L1031" s="26" t="s">
        <v>6555</v>
      </c>
      <c r="M1031" s="26" t="s">
        <v>6</v>
      </c>
      <c r="N1031" s="26" t="s">
        <v>5441</v>
      </c>
    </row>
    <row r="1032" spans="1:14" x14ac:dyDescent="0.35">
      <c r="B1032">
        <f t="shared" si="16"/>
        <v>1</v>
      </c>
      <c r="C1032" s="25" t="s">
        <v>6556</v>
      </c>
      <c r="D1032" s="25" t="s">
        <v>6557</v>
      </c>
      <c r="E1032" s="25" t="s">
        <v>6558</v>
      </c>
      <c r="F1032" s="25" t="s">
        <v>6559</v>
      </c>
      <c r="G1032" s="25">
        <v>10</v>
      </c>
      <c r="H1032" s="25">
        <v>9781577354314</v>
      </c>
      <c r="I1032" s="25" t="s">
        <v>6560</v>
      </c>
      <c r="J1032" s="25" t="s">
        <v>6561</v>
      </c>
      <c r="K1032" s="25">
        <v>2009</v>
      </c>
      <c r="L1032" s="25" t="s">
        <v>6562</v>
      </c>
      <c r="M1032" s="25" t="s">
        <v>6</v>
      </c>
      <c r="N1032" s="25" t="s">
        <v>155</v>
      </c>
    </row>
    <row r="1033" spans="1:14" x14ac:dyDescent="0.35">
      <c r="B1033">
        <f t="shared" si="16"/>
        <v>1</v>
      </c>
      <c r="C1033" s="26" t="s">
        <v>6563</v>
      </c>
      <c r="D1033" s="26" t="s">
        <v>6564</v>
      </c>
      <c r="E1033" s="26" t="s">
        <v>6565</v>
      </c>
      <c r="F1033" s="26" t="s">
        <v>6566</v>
      </c>
      <c r="G1033" s="26">
        <v>10</v>
      </c>
      <c r="H1033" s="26">
        <v>9782905267788</v>
      </c>
      <c r="I1033" s="26" t="s">
        <v>496</v>
      </c>
      <c r="J1033" s="26" t="s">
        <v>6567</v>
      </c>
      <c r="K1033" s="26">
        <v>2011</v>
      </c>
      <c r="L1033" s="26" t="s">
        <v>6568</v>
      </c>
      <c r="M1033" s="26" t="s">
        <v>6</v>
      </c>
      <c r="N1033" s="26" t="s">
        <v>217</v>
      </c>
    </row>
    <row r="1034" spans="1:14" x14ac:dyDescent="0.35">
      <c r="B1034">
        <f t="shared" si="16"/>
        <v>1</v>
      </c>
      <c r="C1034" s="25" t="s">
        <v>6569</v>
      </c>
      <c r="D1034" s="25" t="s">
        <v>6570</v>
      </c>
      <c r="E1034" s="25" t="s">
        <v>6571</v>
      </c>
      <c r="F1034" s="25" t="s">
        <v>6572</v>
      </c>
      <c r="G1034" s="25">
        <v>10</v>
      </c>
      <c r="H1034" s="25"/>
      <c r="I1034" s="25" t="s">
        <v>6573</v>
      </c>
      <c r="J1034" s="25" t="s">
        <v>6574</v>
      </c>
      <c r="K1034" s="25">
        <v>2011</v>
      </c>
      <c r="L1034" s="25" t="s">
        <v>6575</v>
      </c>
      <c r="M1034" s="25" t="s">
        <v>6</v>
      </c>
      <c r="N1034" s="25" t="s">
        <v>147</v>
      </c>
    </row>
    <row r="1035" spans="1:14" x14ac:dyDescent="0.35">
      <c r="A1035" t="s">
        <v>62</v>
      </c>
      <c r="B1035">
        <f t="shared" si="16"/>
        <v>2</v>
      </c>
      <c r="C1035" s="26" t="s">
        <v>6576</v>
      </c>
      <c r="D1035" s="26" t="s">
        <v>6577</v>
      </c>
      <c r="E1035" s="26" t="s">
        <v>6578</v>
      </c>
      <c r="F1035" s="26" t="s">
        <v>6572</v>
      </c>
      <c r="G1035" s="26">
        <v>10</v>
      </c>
      <c r="H1035" s="26">
        <v>9781450308045</v>
      </c>
      <c r="I1035" s="26" t="s">
        <v>2878</v>
      </c>
      <c r="J1035" s="26" t="s">
        <v>6579</v>
      </c>
      <c r="K1035" s="26">
        <v>2011</v>
      </c>
      <c r="L1035" s="26" t="s">
        <v>6580</v>
      </c>
      <c r="M1035" s="26" t="s">
        <v>6</v>
      </c>
      <c r="N1035" s="26" t="s">
        <v>323</v>
      </c>
    </row>
    <row r="1036" spans="1:14" x14ac:dyDescent="0.35">
      <c r="A1036" t="s">
        <v>62</v>
      </c>
      <c r="B1036">
        <f t="shared" si="16"/>
        <v>3</v>
      </c>
      <c r="C1036" s="25" t="s">
        <v>6581</v>
      </c>
      <c r="D1036" s="25" t="s">
        <v>6582</v>
      </c>
      <c r="E1036" s="25" t="s">
        <v>6583</v>
      </c>
      <c r="F1036" s="25" t="s">
        <v>6584</v>
      </c>
      <c r="G1036" s="25">
        <v>10</v>
      </c>
      <c r="H1036" s="25">
        <v>9781479919345</v>
      </c>
      <c r="I1036" s="25" t="s">
        <v>3954</v>
      </c>
      <c r="J1036" s="25" t="s">
        <v>6585</v>
      </c>
      <c r="K1036" s="25">
        <v>2015</v>
      </c>
      <c r="L1036" s="25" t="s">
        <v>6586</v>
      </c>
      <c r="M1036" s="25" t="s">
        <v>6</v>
      </c>
      <c r="N1036" s="25" t="s">
        <v>147</v>
      </c>
    </row>
    <row r="1037" spans="1:14" x14ac:dyDescent="0.35">
      <c r="B1037">
        <f t="shared" si="16"/>
        <v>1</v>
      </c>
      <c r="C1037" s="26" t="s">
        <v>6587</v>
      </c>
      <c r="D1037" s="26" t="s">
        <v>6588</v>
      </c>
      <c r="E1037" s="26" t="s">
        <v>6589</v>
      </c>
      <c r="F1037" s="26" t="s">
        <v>6590</v>
      </c>
      <c r="G1037" s="26">
        <v>10</v>
      </c>
      <c r="H1037" s="26">
        <v>9789897584299</v>
      </c>
      <c r="I1037" s="26" t="s">
        <v>6591</v>
      </c>
      <c r="J1037" s="26" t="s">
        <v>6592</v>
      </c>
      <c r="K1037" s="26">
        <v>2020</v>
      </c>
      <c r="L1037" s="26" t="s">
        <v>6593</v>
      </c>
      <c r="M1037" s="26" t="s">
        <v>6</v>
      </c>
      <c r="N1037" s="26" t="s">
        <v>162</v>
      </c>
    </row>
    <row r="1038" spans="1:14" x14ac:dyDescent="0.35">
      <c r="B1038">
        <f t="shared" si="16"/>
        <v>1</v>
      </c>
      <c r="C1038" s="25" t="s">
        <v>6594</v>
      </c>
      <c r="D1038" s="25" t="s">
        <v>6595</v>
      </c>
      <c r="E1038" s="25" t="s">
        <v>6596</v>
      </c>
      <c r="F1038" s="25" t="s">
        <v>6597</v>
      </c>
      <c r="G1038" s="25">
        <v>10</v>
      </c>
      <c r="H1038" s="25">
        <v>9781479958122</v>
      </c>
      <c r="I1038" s="25" t="s">
        <v>6598</v>
      </c>
      <c r="J1038" s="25" t="s">
        <v>1380</v>
      </c>
      <c r="K1038" s="25">
        <v>2015</v>
      </c>
      <c r="L1038" s="25" t="s">
        <v>6599</v>
      </c>
      <c r="M1038" s="25" t="s">
        <v>6</v>
      </c>
      <c r="N1038" s="25" t="s">
        <v>147</v>
      </c>
    </row>
    <row r="1039" spans="1:14" x14ac:dyDescent="0.35">
      <c r="B1039">
        <f t="shared" si="16"/>
        <v>1</v>
      </c>
      <c r="C1039" s="26" t="s">
        <v>6600</v>
      </c>
      <c r="D1039" s="26" t="s">
        <v>6601</v>
      </c>
      <c r="E1039" s="26" t="s">
        <v>6602</v>
      </c>
      <c r="F1039" s="26" t="s">
        <v>6603</v>
      </c>
      <c r="G1039" s="26">
        <v>10</v>
      </c>
      <c r="H1039" s="26">
        <v>9781479908189</v>
      </c>
      <c r="I1039" s="26" t="s">
        <v>1678</v>
      </c>
      <c r="J1039" s="26" t="s">
        <v>6604</v>
      </c>
      <c r="K1039" s="26">
        <v>2013</v>
      </c>
      <c r="L1039" s="26" t="s">
        <v>6605</v>
      </c>
      <c r="M1039" s="26" t="s">
        <v>6</v>
      </c>
      <c r="N1039" s="26" t="s">
        <v>147</v>
      </c>
    </row>
    <row r="1040" spans="1:14" x14ac:dyDescent="0.35">
      <c r="B1040">
        <f t="shared" si="16"/>
        <v>1</v>
      </c>
      <c r="C1040" s="25" t="s">
        <v>6606</v>
      </c>
      <c r="D1040" s="25" t="s">
        <v>6607</v>
      </c>
      <c r="E1040" s="25" t="s">
        <v>6608</v>
      </c>
      <c r="F1040" s="25" t="s">
        <v>6609</v>
      </c>
      <c r="G1040" s="25">
        <v>10</v>
      </c>
      <c r="H1040" s="25"/>
      <c r="I1040" s="25" t="s">
        <v>496</v>
      </c>
      <c r="J1040" s="25" t="s">
        <v>6610</v>
      </c>
      <c r="K1040" s="25">
        <v>2020</v>
      </c>
      <c r="L1040" s="25" t="s">
        <v>6611</v>
      </c>
      <c r="M1040" s="25" t="s">
        <v>6</v>
      </c>
      <c r="N1040" s="25" t="s">
        <v>162</v>
      </c>
    </row>
    <row r="1041" spans="1:14" x14ac:dyDescent="0.35">
      <c r="B1041">
        <f t="shared" si="16"/>
        <v>1</v>
      </c>
      <c r="C1041" s="26" t="s">
        <v>6612</v>
      </c>
      <c r="D1041" s="26" t="s">
        <v>6613</v>
      </c>
      <c r="E1041" s="26" t="s">
        <v>6614</v>
      </c>
      <c r="F1041" s="26" t="s">
        <v>6615</v>
      </c>
      <c r="G1041" s="26">
        <v>10</v>
      </c>
      <c r="H1041" s="26">
        <v>9781629931395</v>
      </c>
      <c r="I1041" s="26" t="s">
        <v>6616</v>
      </c>
      <c r="J1041" s="26" t="s">
        <v>6617</v>
      </c>
      <c r="K1041" s="26">
        <v>2013</v>
      </c>
      <c r="L1041" s="26" t="s">
        <v>6618</v>
      </c>
      <c r="M1041" s="26" t="s">
        <v>6</v>
      </c>
      <c r="N1041" s="26" t="s">
        <v>162</v>
      </c>
    </row>
    <row r="1042" spans="1:14" x14ac:dyDescent="0.35">
      <c r="B1042">
        <f t="shared" si="16"/>
        <v>1</v>
      </c>
      <c r="C1042" s="25" t="s">
        <v>6619</v>
      </c>
      <c r="D1042" s="25" t="s">
        <v>6620</v>
      </c>
      <c r="E1042" s="25" t="s">
        <v>6621</v>
      </c>
      <c r="F1042" s="25" t="s">
        <v>6622</v>
      </c>
      <c r="G1042" s="25">
        <v>7</v>
      </c>
      <c r="H1042" s="25">
        <v>9783319762692</v>
      </c>
      <c r="I1042" s="25" t="s">
        <v>152</v>
      </c>
      <c r="J1042" s="25" t="s">
        <v>6623</v>
      </c>
      <c r="K1042" s="25">
        <v>2018</v>
      </c>
      <c r="L1042" s="25" t="s">
        <v>6624</v>
      </c>
      <c r="M1042" s="25" t="s">
        <v>6</v>
      </c>
      <c r="N1042" s="25" t="s">
        <v>162</v>
      </c>
    </row>
    <row r="1043" spans="1:14" x14ac:dyDescent="0.35">
      <c r="B1043">
        <f t="shared" si="16"/>
        <v>1</v>
      </c>
      <c r="C1043" s="26" t="s">
        <v>6625</v>
      </c>
      <c r="D1043" s="26" t="s">
        <v>6626</v>
      </c>
      <c r="E1043" s="26" t="s">
        <v>6627</v>
      </c>
      <c r="F1043" s="26" t="s">
        <v>6628</v>
      </c>
      <c r="G1043" s="26">
        <v>10</v>
      </c>
      <c r="H1043" s="26">
        <v>9781479938247</v>
      </c>
      <c r="I1043" s="26" t="s">
        <v>6629</v>
      </c>
      <c r="J1043" s="26" t="s">
        <v>6630</v>
      </c>
      <c r="K1043" s="26">
        <v>2014</v>
      </c>
      <c r="L1043" s="26" t="s">
        <v>6631</v>
      </c>
      <c r="M1043" s="26" t="s">
        <v>6</v>
      </c>
      <c r="N1043" s="26" t="s">
        <v>155</v>
      </c>
    </row>
    <row r="1044" spans="1:14" x14ac:dyDescent="0.35">
      <c r="A1044" t="s">
        <v>62</v>
      </c>
      <c r="B1044">
        <f t="shared" si="16"/>
        <v>3</v>
      </c>
      <c r="C1044" s="25" t="s">
        <v>6632</v>
      </c>
      <c r="D1044" s="25" t="s">
        <v>6633</v>
      </c>
      <c r="E1044" s="25" t="s">
        <v>6634</v>
      </c>
      <c r="F1044" s="25" t="s">
        <v>6635</v>
      </c>
      <c r="G1044" s="25">
        <v>10</v>
      </c>
      <c r="H1044" s="25">
        <v>9781728117645</v>
      </c>
      <c r="I1044" s="25" t="s">
        <v>6636</v>
      </c>
      <c r="J1044" s="25" t="s">
        <v>6637</v>
      </c>
      <c r="K1044" s="25">
        <v>2019</v>
      </c>
      <c r="L1044" s="25" t="s">
        <v>6638</v>
      </c>
      <c r="M1044" s="25" t="s">
        <v>6</v>
      </c>
      <c r="N1044" s="25" t="s">
        <v>217</v>
      </c>
    </row>
    <row r="1045" spans="1:14" x14ac:dyDescent="0.35">
      <c r="A1045" t="s">
        <v>62</v>
      </c>
      <c r="B1045">
        <f t="shared" si="16"/>
        <v>3</v>
      </c>
      <c r="C1045" s="26" t="s">
        <v>6639</v>
      </c>
      <c r="D1045" s="26" t="s">
        <v>6640</v>
      </c>
      <c r="E1045" s="26" t="s">
        <v>6641</v>
      </c>
      <c r="F1045" s="26" t="s">
        <v>6642</v>
      </c>
      <c r="G1045" s="26">
        <v>10</v>
      </c>
      <c r="H1045" s="26">
        <v>9781538677698</v>
      </c>
      <c r="I1045" s="26" t="s">
        <v>388</v>
      </c>
      <c r="J1045" s="26" t="s">
        <v>6643</v>
      </c>
      <c r="K1045" s="26">
        <v>2019</v>
      </c>
      <c r="L1045" s="26" t="s">
        <v>6644</v>
      </c>
      <c r="M1045" s="26" t="s">
        <v>6</v>
      </c>
      <c r="N1045" s="26" t="s">
        <v>147</v>
      </c>
    </row>
    <row r="1046" spans="1:14" x14ac:dyDescent="0.35">
      <c r="A1046" t="s">
        <v>62</v>
      </c>
      <c r="B1046">
        <f t="shared" si="16"/>
        <v>2</v>
      </c>
      <c r="C1046" s="25" t="s">
        <v>6645</v>
      </c>
      <c r="D1046" s="25" t="s">
        <v>6646</v>
      </c>
      <c r="E1046" s="25" t="s">
        <v>6647</v>
      </c>
      <c r="F1046" s="25" t="s">
        <v>6648</v>
      </c>
      <c r="G1046" s="25">
        <v>7</v>
      </c>
      <c r="H1046" s="25"/>
      <c r="I1046" s="25" t="s">
        <v>144</v>
      </c>
      <c r="J1046" s="25" t="s">
        <v>6649</v>
      </c>
      <c r="K1046" s="25">
        <v>2015</v>
      </c>
      <c r="L1046" s="25" t="s">
        <v>6650</v>
      </c>
      <c r="M1046" s="25" t="s">
        <v>6</v>
      </c>
      <c r="N1046" s="25" t="s">
        <v>1539</v>
      </c>
    </row>
    <row r="1047" spans="1:14" x14ac:dyDescent="0.35">
      <c r="B1047">
        <f t="shared" si="16"/>
        <v>1</v>
      </c>
      <c r="C1047" s="26" t="s">
        <v>6651</v>
      </c>
      <c r="D1047" s="26" t="s">
        <v>6652</v>
      </c>
      <c r="E1047" s="26" t="s">
        <v>6653</v>
      </c>
      <c r="F1047" s="26" t="s">
        <v>6654</v>
      </c>
      <c r="G1047" s="26">
        <v>10</v>
      </c>
      <c r="H1047" s="26">
        <v>9781450372176</v>
      </c>
      <c r="I1047" s="26" t="s">
        <v>194</v>
      </c>
      <c r="J1047" s="26" t="s">
        <v>6</v>
      </c>
      <c r="K1047" s="26">
        <v>2019</v>
      </c>
      <c r="L1047" s="26" t="s">
        <v>6655</v>
      </c>
      <c r="M1047" s="26" t="s">
        <v>6</v>
      </c>
      <c r="N1047" s="26" t="s">
        <v>162</v>
      </c>
    </row>
    <row r="1048" spans="1:14" x14ac:dyDescent="0.35">
      <c r="B1048">
        <f t="shared" si="16"/>
        <v>1</v>
      </c>
      <c r="C1048" s="25" t="s">
        <v>6656</v>
      </c>
      <c r="D1048" s="25" t="s">
        <v>6657</v>
      </c>
      <c r="E1048" s="25" t="s">
        <v>6658</v>
      </c>
      <c r="F1048" s="25" t="s">
        <v>6659</v>
      </c>
      <c r="G1048" s="25">
        <v>10</v>
      </c>
      <c r="H1048" s="25">
        <v>9781450371582</v>
      </c>
      <c r="I1048" s="25" t="s">
        <v>194</v>
      </c>
      <c r="J1048" s="25" t="s">
        <v>6</v>
      </c>
      <c r="K1048" s="25">
        <v>2019</v>
      </c>
      <c r="L1048" s="25" t="s">
        <v>6660</v>
      </c>
      <c r="M1048" s="25" t="s">
        <v>6</v>
      </c>
      <c r="N1048" s="25" t="s">
        <v>162</v>
      </c>
    </row>
    <row r="1049" spans="1:14" x14ac:dyDescent="0.35">
      <c r="B1049">
        <f t="shared" si="16"/>
        <v>1</v>
      </c>
      <c r="C1049" s="26" t="s">
        <v>6661</v>
      </c>
      <c r="D1049" s="26" t="s">
        <v>6662</v>
      </c>
      <c r="E1049" s="26" t="s">
        <v>6663</v>
      </c>
      <c r="F1049" s="26" t="s">
        <v>6664</v>
      </c>
      <c r="G1049" s="26">
        <v>10</v>
      </c>
      <c r="H1049" s="26">
        <v>9780692895641</v>
      </c>
      <c r="I1049" s="26" t="s">
        <v>6665</v>
      </c>
      <c r="J1049" s="26" t="s">
        <v>6</v>
      </c>
      <c r="K1049" s="26">
        <v>2017</v>
      </c>
      <c r="L1049" s="26" t="s">
        <v>6666</v>
      </c>
      <c r="M1049" s="26" t="s">
        <v>6</v>
      </c>
      <c r="N1049" s="26" t="s">
        <v>256</v>
      </c>
    </row>
    <row r="1050" spans="1:14" x14ac:dyDescent="0.35">
      <c r="B1050">
        <f t="shared" si="16"/>
        <v>1</v>
      </c>
      <c r="C1050" s="25" t="s">
        <v>6667</v>
      </c>
      <c r="D1050" s="25" t="s">
        <v>6668</v>
      </c>
      <c r="E1050" s="25" t="s">
        <v>6669</v>
      </c>
      <c r="F1050" s="25" t="s">
        <v>6670</v>
      </c>
      <c r="G1050" s="25">
        <v>10</v>
      </c>
      <c r="H1050" s="25">
        <v>9781538654576</v>
      </c>
      <c r="I1050" s="25" t="s">
        <v>6671</v>
      </c>
      <c r="J1050" s="25" t="s">
        <v>6672</v>
      </c>
      <c r="K1050" s="25">
        <v>2019</v>
      </c>
      <c r="L1050" s="25" t="s">
        <v>6673</v>
      </c>
      <c r="M1050" s="25" t="s">
        <v>6</v>
      </c>
      <c r="N1050" s="25" t="s">
        <v>162</v>
      </c>
    </row>
    <row r="1051" spans="1:14" x14ac:dyDescent="0.35">
      <c r="A1051" t="s">
        <v>62</v>
      </c>
      <c r="B1051">
        <f t="shared" si="16"/>
        <v>2</v>
      </c>
      <c r="C1051" s="26" t="s">
        <v>6674</v>
      </c>
      <c r="D1051" s="26" t="s">
        <v>6675</v>
      </c>
      <c r="E1051" s="26" t="s">
        <v>6676</v>
      </c>
      <c r="F1051" s="26" t="s">
        <v>6677</v>
      </c>
      <c r="G1051" s="26">
        <v>10</v>
      </c>
      <c r="H1051" s="26">
        <v>9781728134604</v>
      </c>
      <c r="I1051" s="26" t="s">
        <v>6678</v>
      </c>
      <c r="J1051" s="26" t="s">
        <v>145</v>
      </c>
      <c r="K1051" s="26">
        <v>2019</v>
      </c>
      <c r="L1051" s="26" t="s">
        <v>6679</v>
      </c>
      <c r="M1051" s="26" t="s">
        <v>6</v>
      </c>
      <c r="N1051" s="26" t="s">
        <v>217</v>
      </c>
    </row>
    <row r="1052" spans="1:14" x14ac:dyDescent="0.35">
      <c r="B1052">
        <f t="shared" si="16"/>
        <v>1</v>
      </c>
      <c r="C1052" s="25" t="s">
        <v>6680</v>
      </c>
      <c r="D1052" s="25" t="s">
        <v>6681</v>
      </c>
      <c r="E1052" s="25" t="s">
        <v>6682</v>
      </c>
      <c r="F1052" s="25" t="s">
        <v>6683</v>
      </c>
      <c r="G1052" s="25">
        <v>7</v>
      </c>
      <c r="H1052" s="25"/>
      <c r="I1052" s="25" t="s">
        <v>6684</v>
      </c>
      <c r="J1052" s="25" t="s">
        <v>6685</v>
      </c>
      <c r="K1052" s="25">
        <v>2012</v>
      </c>
      <c r="L1052" s="25" t="s">
        <v>6686</v>
      </c>
      <c r="M1052" s="25" t="s">
        <v>6</v>
      </c>
      <c r="N1052" s="25" t="s">
        <v>155</v>
      </c>
    </row>
    <row r="1053" spans="1:14" x14ac:dyDescent="0.35">
      <c r="B1053">
        <f t="shared" si="16"/>
        <v>1</v>
      </c>
      <c r="C1053" s="26" t="s">
        <v>6687</v>
      </c>
      <c r="D1053" s="26" t="s">
        <v>6688</v>
      </c>
      <c r="E1053" s="26" t="s">
        <v>6689</v>
      </c>
      <c r="F1053" s="26" t="s">
        <v>6690</v>
      </c>
      <c r="G1053" s="26">
        <v>10</v>
      </c>
      <c r="H1053" s="26">
        <v>9781450372176</v>
      </c>
      <c r="I1053" s="26" t="s">
        <v>194</v>
      </c>
      <c r="J1053" s="26" t="s">
        <v>6</v>
      </c>
      <c r="K1053" s="26">
        <v>2019</v>
      </c>
      <c r="L1053" s="26" t="s">
        <v>6691</v>
      </c>
      <c r="M1053" s="26" t="s">
        <v>6</v>
      </c>
      <c r="N1053" s="26" t="s">
        <v>162</v>
      </c>
    </row>
    <row r="1054" spans="1:14" x14ac:dyDescent="0.35">
      <c r="B1054">
        <f t="shared" si="16"/>
        <v>1</v>
      </c>
      <c r="C1054" s="25" t="s">
        <v>6692</v>
      </c>
      <c r="D1054" s="25" t="s">
        <v>6693</v>
      </c>
      <c r="E1054" s="25" t="s">
        <v>6694</v>
      </c>
      <c r="F1054" s="25" t="s">
        <v>6695</v>
      </c>
      <c r="G1054" s="25">
        <v>10</v>
      </c>
      <c r="H1054" s="25">
        <v>9781910309551</v>
      </c>
      <c r="I1054" s="25" t="s">
        <v>452</v>
      </c>
      <c r="J1054" s="25" t="s">
        <v>6696</v>
      </c>
      <c r="K1054" s="25">
        <v>2014</v>
      </c>
      <c r="L1054" s="25" t="s">
        <v>6697</v>
      </c>
      <c r="M1054" s="25" t="s">
        <v>6</v>
      </c>
      <c r="N1054" s="25" t="s">
        <v>147</v>
      </c>
    </row>
    <row r="1055" spans="1:14" x14ac:dyDescent="0.35">
      <c r="A1055" t="s">
        <v>62</v>
      </c>
      <c r="B1055">
        <f t="shared" si="16"/>
        <v>2</v>
      </c>
      <c r="C1055" s="26" t="s">
        <v>6698</v>
      </c>
      <c r="D1055" s="26" t="s">
        <v>6699</v>
      </c>
      <c r="E1055" s="26" t="s">
        <v>6700</v>
      </c>
      <c r="F1055" s="26" t="s">
        <v>6701</v>
      </c>
      <c r="G1055" s="26">
        <v>7</v>
      </c>
      <c r="H1055" s="26"/>
      <c r="I1055" s="26" t="s">
        <v>144</v>
      </c>
      <c r="J1055" s="26" t="s">
        <v>1354</v>
      </c>
      <c r="K1055" s="26">
        <v>2015</v>
      </c>
      <c r="L1055" s="26" t="s">
        <v>6702</v>
      </c>
      <c r="M1055" s="26" t="s">
        <v>6</v>
      </c>
      <c r="N1055" s="26" t="s">
        <v>5023</v>
      </c>
    </row>
    <row r="1056" spans="1:14" x14ac:dyDescent="0.35">
      <c r="B1056">
        <f t="shared" si="16"/>
        <v>1</v>
      </c>
      <c r="C1056" s="25" t="s">
        <v>6703</v>
      </c>
      <c r="D1056" s="25" t="s">
        <v>6704</v>
      </c>
      <c r="E1056" s="25" t="s">
        <v>6705</v>
      </c>
      <c r="F1056" s="25" t="s">
        <v>6706</v>
      </c>
      <c r="G1056" s="25">
        <v>10</v>
      </c>
      <c r="H1056" s="25">
        <v>9781467350815</v>
      </c>
      <c r="I1056" s="25" t="s">
        <v>6707</v>
      </c>
      <c r="J1056" s="25" t="s">
        <v>6708</v>
      </c>
      <c r="K1056" s="25">
        <v>2012</v>
      </c>
      <c r="L1056" s="25" t="s">
        <v>6709</v>
      </c>
      <c r="M1056" s="25" t="s">
        <v>6</v>
      </c>
      <c r="N1056" s="25" t="s">
        <v>473</v>
      </c>
    </row>
    <row r="1057" spans="1:14" x14ac:dyDescent="0.35">
      <c r="B1057">
        <f t="shared" si="16"/>
        <v>1</v>
      </c>
      <c r="C1057" s="26" t="s">
        <v>6710</v>
      </c>
      <c r="D1057" s="26" t="s">
        <v>6711</v>
      </c>
      <c r="E1057" s="26" t="s">
        <v>6712</v>
      </c>
      <c r="F1057" s="26" t="s">
        <v>6713</v>
      </c>
      <c r="G1057" s="26">
        <v>10</v>
      </c>
      <c r="H1057" s="26">
        <v>9781450372176</v>
      </c>
      <c r="I1057" s="26" t="s">
        <v>194</v>
      </c>
      <c r="J1057" s="26" t="s">
        <v>6</v>
      </c>
      <c r="K1057" s="26">
        <v>2019</v>
      </c>
      <c r="L1057" s="26" t="s">
        <v>6714</v>
      </c>
      <c r="M1057" s="26" t="s">
        <v>6</v>
      </c>
      <c r="N1057" s="26" t="s">
        <v>217</v>
      </c>
    </row>
    <row r="1058" spans="1:14" x14ac:dyDescent="0.35">
      <c r="B1058">
        <f t="shared" si="16"/>
        <v>1</v>
      </c>
      <c r="C1058" s="25" t="s">
        <v>6715</v>
      </c>
      <c r="D1058" s="25" t="s">
        <v>6716</v>
      </c>
      <c r="E1058" s="25" t="s">
        <v>6717</v>
      </c>
      <c r="F1058" s="25" t="s">
        <v>6718</v>
      </c>
      <c r="G1058" s="25">
        <v>10</v>
      </c>
      <c r="H1058" s="25">
        <v>9789077381748</v>
      </c>
      <c r="I1058" s="25" t="s">
        <v>2299</v>
      </c>
      <c r="J1058" s="25" t="s">
        <v>6719</v>
      </c>
      <c r="K1058" s="25">
        <v>2012</v>
      </c>
      <c r="L1058" s="25" t="s">
        <v>6720</v>
      </c>
      <c r="M1058" s="25" t="s">
        <v>6</v>
      </c>
      <c r="N1058" s="25" t="s">
        <v>162</v>
      </c>
    </row>
    <row r="1059" spans="1:14" x14ac:dyDescent="0.35">
      <c r="A1059" t="s">
        <v>62</v>
      </c>
      <c r="B1059">
        <f t="shared" si="16"/>
        <v>2</v>
      </c>
      <c r="C1059" s="26" t="s">
        <v>6721</v>
      </c>
      <c r="D1059" s="26" t="s">
        <v>6722</v>
      </c>
      <c r="E1059" s="26" t="s">
        <v>6723</v>
      </c>
      <c r="F1059" s="26" t="s">
        <v>6724</v>
      </c>
      <c r="G1059" s="26">
        <v>10</v>
      </c>
      <c r="H1059" s="26">
        <v>9781467355308</v>
      </c>
      <c r="I1059" s="26" t="s">
        <v>6725</v>
      </c>
      <c r="J1059" s="26" t="s">
        <v>6726</v>
      </c>
      <c r="K1059" s="26">
        <v>2012</v>
      </c>
      <c r="L1059" s="26" t="s">
        <v>6727</v>
      </c>
      <c r="M1059" s="26" t="s">
        <v>6</v>
      </c>
      <c r="N1059" s="26" t="s">
        <v>217</v>
      </c>
    </row>
    <row r="1060" spans="1:14" x14ac:dyDescent="0.35">
      <c r="B1060">
        <f t="shared" si="16"/>
        <v>1</v>
      </c>
      <c r="C1060" s="25" t="s">
        <v>6728</v>
      </c>
      <c r="D1060" s="25" t="s">
        <v>6729</v>
      </c>
      <c r="E1060" s="25" t="s">
        <v>6730</v>
      </c>
      <c r="F1060" s="25" t="s">
        <v>6731</v>
      </c>
      <c r="G1060" s="25">
        <v>7</v>
      </c>
      <c r="H1060" s="25">
        <v>9783642335419</v>
      </c>
      <c r="I1060" s="25" t="s">
        <v>152</v>
      </c>
      <c r="J1060" s="25" t="s">
        <v>6732</v>
      </c>
      <c r="K1060" s="25">
        <v>2012</v>
      </c>
      <c r="L1060" s="25" t="s">
        <v>6733</v>
      </c>
      <c r="M1060" s="25" t="s">
        <v>6</v>
      </c>
      <c r="N1060" s="25" t="s">
        <v>2352</v>
      </c>
    </row>
    <row r="1061" spans="1:14" x14ac:dyDescent="0.35">
      <c r="A1061" t="s">
        <v>62</v>
      </c>
      <c r="B1061">
        <f t="shared" si="16"/>
        <v>3</v>
      </c>
      <c r="C1061" s="26" t="s">
        <v>6734</v>
      </c>
      <c r="D1061" s="26" t="s">
        <v>6735</v>
      </c>
      <c r="E1061" s="26" t="s">
        <v>6736</v>
      </c>
      <c r="F1061" s="26" t="s">
        <v>6737</v>
      </c>
      <c r="G1061" s="26">
        <v>10</v>
      </c>
      <c r="H1061" s="26">
        <v>9781467317689</v>
      </c>
      <c r="I1061" s="26" t="s">
        <v>3152</v>
      </c>
      <c r="J1061" s="26" t="s">
        <v>6738</v>
      </c>
      <c r="K1061" s="26">
        <v>2012</v>
      </c>
      <c r="L1061" s="26" t="s">
        <v>6739</v>
      </c>
      <c r="M1061" s="26" t="s">
        <v>6</v>
      </c>
      <c r="N1061" s="26" t="s">
        <v>176</v>
      </c>
    </row>
    <row r="1062" spans="1:14" x14ac:dyDescent="0.35">
      <c r="A1062" t="s">
        <v>62</v>
      </c>
      <c r="B1062">
        <f t="shared" si="16"/>
        <v>2</v>
      </c>
      <c r="C1062" s="25" t="s">
        <v>6740</v>
      </c>
      <c r="D1062" s="25" t="s">
        <v>6741</v>
      </c>
      <c r="E1062" s="25" t="s">
        <v>6742</v>
      </c>
      <c r="F1062" s="25" t="s">
        <v>6743</v>
      </c>
      <c r="G1062" s="25">
        <v>10</v>
      </c>
      <c r="H1062" s="25">
        <v>9781509006793</v>
      </c>
      <c r="I1062" s="25" t="s">
        <v>6744</v>
      </c>
      <c r="J1062" s="25" t="s">
        <v>6745</v>
      </c>
      <c r="K1062" s="25">
        <v>2016</v>
      </c>
      <c r="L1062" s="25" t="s">
        <v>6746</v>
      </c>
      <c r="M1062" s="25" t="s">
        <v>6</v>
      </c>
      <c r="N1062" s="25" t="s">
        <v>147</v>
      </c>
    </row>
    <row r="1063" spans="1:14" x14ac:dyDescent="0.35">
      <c r="B1063">
        <f t="shared" si="16"/>
        <v>1</v>
      </c>
      <c r="C1063" s="26" t="s">
        <v>6747</v>
      </c>
      <c r="D1063" s="26" t="s">
        <v>6748</v>
      </c>
      <c r="E1063" s="26" t="s">
        <v>6749</v>
      </c>
      <c r="F1063" s="26" t="s">
        <v>6750</v>
      </c>
      <c r="G1063" s="26">
        <v>7</v>
      </c>
      <c r="H1063" s="26">
        <v>9783319470627</v>
      </c>
      <c r="I1063" s="26" t="s">
        <v>3009</v>
      </c>
      <c r="J1063" s="26" t="s">
        <v>6751</v>
      </c>
      <c r="K1063" s="26">
        <v>2016</v>
      </c>
      <c r="L1063" s="26" t="s">
        <v>6752</v>
      </c>
      <c r="M1063" s="26" t="s">
        <v>6</v>
      </c>
      <c r="N1063" s="26" t="s">
        <v>162</v>
      </c>
    </row>
    <row r="1064" spans="1:14" x14ac:dyDescent="0.35">
      <c r="B1064">
        <f t="shared" si="16"/>
        <v>1</v>
      </c>
      <c r="C1064" s="25" t="s">
        <v>6753</v>
      </c>
      <c r="D1064" s="25" t="s">
        <v>6754</v>
      </c>
      <c r="E1064" s="25" t="s">
        <v>6755</v>
      </c>
      <c r="F1064" s="25" t="s">
        <v>6756</v>
      </c>
      <c r="G1064" s="25">
        <v>7</v>
      </c>
      <c r="H1064" s="25">
        <v>9783030329648</v>
      </c>
      <c r="I1064" s="25" t="s">
        <v>866</v>
      </c>
      <c r="J1064" s="25" t="s">
        <v>6757</v>
      </c>
      <c r="K1064" s="25">
        <v>2019</v>
      </c>
      <c r="L1064" s="25" t="s">
        <v>6758</v>
      </c>
      <c r="M1064" s="25" t="s">
        <v>6</v>
      </c>
      <c r="N1064" s="25" t="s">
        <v>162</v>
      </c>
    </row>
    <row r="1065" spans="1:14" x14ac:dyDescent="0.35">
      <c r="B1065">
        <f t="shared" si="16"/>
        <v>1</v>
      </c>
      <c r="C1065" s="26" t="s">
        <v>6759</v>
      </c>
      <c r="D1065" s="26" t="s">
        <v>6760</v>
      </c>
      <c r="E1065" s="26" t="s">
        <v>6</v>
      </c>
      <c r="F1065" s="26" t="s">
        <v>6761</v>
      </c>
      <c r="G1065" s="26">
        <v>7</v>
      </c>
      <c r="H1065" s="26"/>
      <c r="I1065" s="26" t="s">
        <v>3671</v>
      </c>
      <c r="J1065" s="26" t="s">
        <v>6762</v>
      </c>
      <c r="K1065" s="26">
        <v>2020</v>
      </c>
      <c r="L1065" s="26" t="s">
        <v>6763</v>
      </c>
      <c r="M1065" s="26" t="s">
        <v>6</v>
      </c>
      <c r="N1065" s="26" t="s">
        <v>283</v>
      </c>
    </row>
    <row r="1066" spans="1:14" x14ac:dyDescent="0.35">
      <c r="A1066" t="s">
        <v>62</v>
      </c>
      <c r="B1066">
        <f t="shared" si="16"/>
        <v>2</v>
      </c>
      <c r="C1066" s="25" t="s">
        <v>6764</v>
      </c>
      <c r="D1066" s="25" t="s">
        <v>6765</v>
      </c>
      <c r="E1066" s="25" t="s">
        <v>6766</v>
      </c>
      <c r="F1066" s="25" t="s">
        <v>6767</v>
      </c>
      <c r="G1066" s="25">
        <v>7</v>
      </c>
      <c r="H1066" s="25"/>
      <c r="I1066" s="25" t="s">
        <v>6768</v>
      </c>
      <c r="J1066" s="25" t="s">
        <v>6769</v>
      </c>
      <c r="K1066" s="25">
        <v>2013</v>
      </c>
      <c r="L1066" s="25" t="s">
        <v>6770</v>
      </c>
      <c r="M1066" s="25" t="s">
        <v>6</v>
      </c>
      <c r="N1066" s="25" t="s">
        <v>2157</v>
      </c>
    </row>
    <row r="1067" spans="1:14" x14ac:dyDescent="0.35">
      <c r="B1067">
        <f t="shared" si="16"/>
        <v>1</v>
      </c>
      <c r="C1067" s="26" t="s">
        <v>6771</v>
      </c>
      <c r="D1067" s="26" t="s">
        <v>6772</v>
      </c>
      <c r="E1067" s="26" t="s">
        <v>6773</v>
      </c>
      <c r="F1067" s="26" t="s">
        <v>6774</v>
      </c>
      <c r="G1067" s="26">
        <v>10</v>
      </c>
      <c r="H1067" s="26">
        <v>9781450324557</v>
      </c>
      <c r="I1067" s="26" t="s">
        <v>308</v>
      </c>
      <c r="J1067" s="26" t="s">
        <v>6775</v>
      </c>
      <c r="K1067" s="26">
        <v>2013</v>
      </c>
      <c r="L1067" s="26" t="s">
        <v>6776</v>
      </c>
      <c r="M1067" s="26" t="s">
        <v>6</v>
      </c>
      <c r="N1067" s="26" t="s">
        <v>1120</v>
      </c>
    </row>
    <row r="1068" spans="1:14" x14ac:dyDescent="0.35">
      <c r="B1068">
        <f t="shared" si="16"/>
        <v>1</v>
      </c>
      <c r="C1068" s="25" t="s">
        <v>6777</v>
      </c>
      <c r="D1068" s="25" t="s">
        <v>6778</v>
      </c>
      <c r="E1068" s="25" t="s">
        <v>6779</v>
      </c>
      <c r="F1068" s="25" t="s">
        <v>6780</v>
      </c>
      <c r="G1068" s="25">
        <v>10</v>
      </c>
      <c r="H1068" s="25">
        <v>9781728181790</v>
      </c>
      <c r="I1068" s="25" t="s">
        <v>6781</v>
      </c>
      <c r="J1068" s="25" t="s">
        <v>6782</v>
      </c>
      <c r="K1068" s="25">
        <v>2020</v>
      </c>
      <c r="L1068" s="25" t="s">
        <v>6783</v>
      </c>
      <c r="M1068" s="25" t="s">
        <v>6</v>
      </c>
      <c r="N1068" s="25" t="s">
        <v>217</v>
      </c>
    </row>
    <row r="1069" spans="1:14" x14ac:dyDescent="0.35">
      <c r="A1069" t="s">
        <v>62</v>
      </c>
      <c r="B1069">
        <f t="shared" si="16"/>
        <v>2</v>
      </c>
      <c r="C1069" s="26" t="s">
        <v>6784</v>
      </c>
      <c r="D1069" s="26" t="s">
        <v>6785</v>
      </c>
      <c r="E1069" s="26" t="s">
        <v>6786</v>
      </c>
      <c r="F1069" s="26" t="s">
        <v>6787</v>
      </c>
      <c r="G1069" s="26">
        <v>10</v>
      </c>
      <c r="H1069" s="26">
        <v>9781450388931</v>
      </c>
      <c r="I1069" s="26" t="s">
        <v>194</v>
      </c>
      <c r="J1069" s="26" t="s">
        <v>4681</v>
      </c>
      <c r="K1069" s="26">
        <v>2020</v>
      </c>
      <c r="L1069" s="26" t="s">
        <v>6788</v>
      </c>
      <c r="M1069" s="26" t="s">
        <v>6</v>
      </c>
      <c r="N1069" s="26" t="s">
        <v>162</v>
      </c>
    </row>
    <row r="1070" spans="1:14" x14ac:dyDescent="0.35">
      <c r="B1070">
        <f t="shared" si="16"/>
        <v>1</v>
      </c>
      <c r="C1070" s="25" t="s">
        <v>6789</v>
      </c>
      <c r="D1070" s="25" t="s">
        <v>6790</v>
      </c>
      <c r="E1070" s="25" t="s">
        <v>6791</v>
      </c>
      <c r="F1070" s="25" t="s">
        <v>6792</v>
      </c>
      <c r="G1070" s="25">
        <v>10</v>
      </c>
      <c r="H1070" s="25">
        <v>9781450380966</v>
      </c>
      <c r="I1070" s="25" t="s">
        <v>1310</v>
      </c>
      <c r="J1070" s="25" t="s">
        <v>6</v>
      </c>
      <c r="K1070" s="25">
        <v>2021</v>
      </c>
      <c r="L1070" s="25" t="s">
        <v>6793</v>
      </c>
      <c r="M1070" s="25" t="s">
        <v>6</v>
      </c>
      <c r="N1070" s="25" t="s">
        <v>162</v>
      </c>
    </row>
    <row r="1071" spans="1:14" x14ac:dyDescent="0.35">
      <c r="A1071" t="s">
        <v>62</v>
      </c>
      <c r="B1071">
        <f t="shared" si="16"/>
        <v>2</v>
      </c>
      <c r="C1071" s="26" t="s">
        <v>6794</v>
      </c>
      <c r="D1071" s="26" t="s">
        <v>6795</v>
      </c>
      <c r="E1071" s="26" t="s">
        <v>6796</v>
      </c>
      <c r="F1071" s="26" t="s">
        <v>6797</v>
      </c>
      <c r="G1071" s="26">
        <v>7</v>
      </c>
      <c r="H1071" s="26"/>
      <c r="I1071" s="26" t="s">
        <v>144</v>
      </c>
      <c r="J1071" s="26" t="s">
        <v>6798</v>
      </c>
      <c r="K1071" s="26">
        <v>2015</v>
      </c>
      <c r="L1071" s="26" t="s">
        <v>6799</v>
      </c>
      <c r="M1071" s="26" t="s">
        <v>6</v>
      </c>
      <c r="N1071" s="26" t="s">
        <v>176</v>
      </c>
    </row>
    <row r="1072" spans="1:14" x14ac:dyDescent="0.35">
      <c r="B1072">
        <f t="shared" si="16"/>
        <v>1</v>
      </c>
      <c r="C1072" s="25" t="s">
        <v>6800</v>
      </c>
      <c r="D1072" s="25" t="s">
        <v>6801</v>
      </c>
      <c r="E1072" s="25" t="s">
        <v>6802</v>
      </c>
      <c r="F1072" s="25" t="s">
        <v>6803</v>
      </c>
      <c r="G1072" s="25">
        <v>10</v>
      </c>
      <c r="H1072" s="25"/>
      <c r="I1072" s="25" t="s">
        <v>496</v>
      </c>
      <c r="J1072" s="25" t="s">
        <v>6</v>
      </c>
      <c r="K1072" s="25">
        <v>2009</v>
      </c>
      <c r="L1072" s="25" t="s">
        <v>6804</v>
      </c>
      <c r="M1072" s="25" t="s">
        <v>6</v>
      </c>
      <c r="N1072" s="25" t="s">
        <v>162</v>
      </c>
    </row>
    <row r="1073" spans="1:14" x14ac:dyDescent="0.35">
      <c r="B1073">
        <f t="shared" si="16"/>
        <v>1</v>
      </c>
      <c r="C1073" s="26" t="s">
        <v>6805</v>
      </c>
      <c r="D1073" s="26" t="s">
        <v>6806</v>
      </c>
      <c r="E1073" s="26" t="s">
        <v>6</v>
      </c>
      <c r="F1073" s="26" t="s">
        <v>6807</v>
      </c>
      <c r="G1073" s="26">
        <v>7</v>
      </c>
      <c r="H1073" s="26"/>
      <c r="I1073" s="26" t="s">
        <v>6808</v>
      </c>
      <c r="J1073" s="26" t="s">
        <v>6809</v>
      </c>
      <c r="K1073" s="26">
        <v>2020</v>
      </c>
      <c r="L1073" s="26" t="s">
        <v>6810</v>
      </c>
      <c r="M1073" s="26" t="s">
        <v>6</v>
      </c>
      <c r="N1073" s="26" t="s">
        <v>217</v>
      </c>
    </row>
    <row r="1074" spans="1:14" x14ac:dyDescent="0.35">
      <c r="B1074">
        <f t="shared" si="16"/>
        <v>1</v>
      </c>
      <c r="C1074" s="25" t="s">
        <v>6811</v>
      </c>
      <c r="D1074" s="25" t="s">
        <v>6812</v>
      </c>
      <c r="E1074" s="25" t="s">
        <v>6813</v>
      </c>
      <c r="F1074" s="25" t="s">
        <v>6814</v>
      </c>
      <c r="G1074" s="25">
        <v>7</v>
      </c>
      <c r="H1074" s="25"/>
      <c r="I1074" s="25" t="s">
        <v>6815</v>
      </c>
      <c r="J1074" s="25" t="s">
        <v>6816</v>
      </c>
      <c r="K1074" s="25">
        <v>2009</v>
      </c>
      <c r="L1074" s="25" t="s">
        <v>6817</v>
      </c>
      <c r="M1074" s="25" t="s">
        <v>6</v>
      </c>
      <c r="N1074" s="25" t="s">
        <v>162</v>
      </c>
    </row>
    <row r="1075" spans="1:14" x14ac:dyDescent="0.35">
      <c r="B1075">
        <f t="shared" si="16"/>
        <v>1</v>
      </c>
      <c r="C1075" s="26" t="s">
        <v>6818</v>
      </c>
      <c r="D1075" s="26" t="s">
        <v>6819</v>
      </c>
      <c r="E1075" s="26" t="s">
        <v>6820</v>
      </c>
      <c r="F1075" s="26" t="s">
        <v>6821</v>
      </c>
      <c r="G1075" s="26">
        <v>7</v>
      </c>
      <c r="H1075" s="26"/>
      <c r="I1075" s="26" t="s">
        <v>1510</v>
      </c>
      <c r="J1075" s="26" t="s">
        <v>6822</v>
      </c>
      <c r="K1075" s="26">
        <v>2015</v>
      </c>
      <c r="L1075" s="26" t="s">
        <v>6823</v>
      </c>
      <c r="M1075" s="26" t="s">
        <v>6</v>
      </c>
      <c r="N1075" s="26" t="s">
        <v>4202</v>
      </c>
    </row>
    <row r="1076" spans="1:14" x14ac:dyDescent="0.35">
      <c r="B1076">
        <f t="shared" si="16"/>
        <v>1</v>
      </c>
      <c r="C1076" s="25" t="s">
        <v>6824</v>
      </c>
      <c r="D1076" s="25" t="s">
        <v>6825</v>
      </c>
      <c r="E1076" s="25" t="s">
        <v>6</v>
      </c>
      <c r="F1076" s="25" t="s">
        <v>6826</v>
      </c>
      <c r="G1076" s="25">
        <v>7</v>
      </c>
      <c r="H1076" s="25"/>
      <c r="I1076" s="25" t="s">
        <v>879</v>
      </c>
      <c r="J1076" s="25" t="s">
        <v>6827</v>
      </c>
      <c r="K1076" s="25">
        <v>2015</v>
      </c>
      <c r="L1076" s="25" t="s">
        <v>6828</v>
      </c>
      <c r="M1076" s="25" t="s">
        <v>6</v>
      </c>
      <c r="N1076" s="25" t="s">
        <v>147</v>
      </c>
    </row>
    <row r="1077" spans="1:14" x14ac:dyDescent="0.35">
      <c r="A1077" t="s">
        <v>62</v>
      </c>
      <c r="B1077">
        <f t="shared" si="16"/>
        <v>2</v>
      </c>
      <c r="C1077" s="26" t="s">
        <v>6829</v>
      </c>
      <c r="D1077" s="26" t="s">
        <v>6830</v>
      </c>
      <c r="E1077" s="26" t="s">
        <v>6831</v>
      </c>
      <c r="F1077" s="26" t="s">
        <v>6832</v>
      </c>
      <c r="G1077" s="26">
        <v>10</v>
      </c>
      <c r="H1077" s="26">
        <v>9781509057788</v>
      </c>
      <c r="I1077" s="26" t="s">
        <v>6833</v>
      </c>
      <c r="J1077" s="26" t="s">
        <v>6</v>
      </c>
      <c r="K1077" s="26">
        <v>2017</v>
      </c>
      <c r="L1077" s="26" t="s">
        <v>6834</v>
      </c>
      <c r="M1077" s="26" t="s">
        <v>6</v>
      </c>
      <c r="N1077" s="26" t="s">
        <v>155</v>
      </c>
    </row>
    <row r="1078" spans="1:14" x14ac:dyDescent="0.35">
      <c r="B1078">
        <f t="shared" si="16"/>
        <v>1</v>
      </c>
      <c r="C1078" s="25" t="s">
        <v>6835</v>
      </c>
      <c r="D1078" s="25" t="s">
        <v>6836</v>
      </c>
      <c r="E1078" s="25" t="s">
        <v>6837</v>
      </c>
      <c r="F1078" s="25" t="s">
        <v>6838</v>
      </c>
      <c r="G1078" s="25">
        <v>10</v>
      </c>
      <c r="H1078" s="25"/>
      <c r="I1078" s="25" t="s">
        <v>6839</v>
      </c>
      <c r="J1078" s="25" t="s">
        <v>6840</v>
      </c>
      <c r="K1078" s="25">
        <v>2011</v>
      </c>
      <c r="L1078" s="25" t="s">
        <v>6841</v>
      </c>
      <c r="M1078" s="25" t="s">
        <v>6</v>
      </c>
      <c r="N1078" s="25" t="s">
        <v>323</v>
      </c>
    </row>
    <row r="1079" spans="1:14" x14ac:dyDescent="0.35">
      <c r="B1079">
        <f t="shared" si="16"/>
        <v>1</v>
      </c>
      <c r="C1079" s="26" t="s">
        <v>6842</v>
      </c>
      <c r="D1079" s="26" t="s">
        <v>6843</v>
      </c>
      <c r="E1079" s="26" t="s">
        <v>6844</v>
      </c>
      <c r="F1079" s="26" t="s">
        <v>6845</v>
      </c>
      <c r="G1079" s="26">
        <v>10</v>
      </c>
      <c r="H1079" s="26">
        <v>9789897582981</v>
      </c>
      <c r="I1079" s="26" t="s">
        <v>6846</v>
      </c>
      <c r="J1079" s="26" t="s">
        <v>6847</v>
      </c>
      <c r="K1079" s="26">
        <v>2018</v>
      </c>
      <c r="L1079" s="26" t="s">
        <v>6848</v>
      </c>
      <c r="M1079" s="26" t="s">
        <v>6</v>
      </c>
      <c r="N1079" s="26" t="s">
        <v>217</v>
      </c>
    </row>
    <row r="1080" spans="1:14" x14ac:dyDescent="0.35">
      <c r="B1080">
        <f t="shared" si="16"/>
        <v>1</v>
      </c>
      <c r="C1080" s="25" t="s">
        <v>6849</v>
      </c>
      <c r="D1080" s="25" t="s">
        <v>6850</v>
      </c>
      <c r="E1080" s="25" t="s">
        <v>6851</v>
      </c>
      <c r="F1080" s="25" t="s">
        <v>6852</v>
      </c>
      <c r="G1080" s="25">
        <v>7</v>
      </c>
      <c r="H1080" s="25">
        <v>9783030235215</v>
      </c>
      <c r="I1080" s="25" t="s">
        <v>866</v>
      </c>
      <c r="J1080" s="25" t="s">
        <v>1895</v>
      </c>
      <c r="K1080" s="25">
        <v>2019</v>
      </c>
      <c r="L1080" s="25" t="s">
        <v>6853</v>
      </c>
      <c r="M1080" s="25" t="s">
        <v>6</v>
      </c>
      <c r="N1080" s="25" t="s">
        <v>162</v>
      </c>
    </row>
    <row r="1081" spans="1:14" x14ac:dyDescent="0.35">
      <c r="B1081">
        <f t="shared" si="16"/>
        <v>1</v>
      </c>
      <c r="C1081" s="26" t="s">
        <v>6854</v>
      </c>
      <c r="D1081" s="26" t="s">
        <v>6855</v>
      </c>
      <c r="E1081" s="26" t="s">
        <v>6856</v>
      </c>
      <c r="F1081" s="26" t="s">
        <v>6857</v>
      </c>
      <c r="G1081" s="26">
        <v>10</v>
      </c>
      <c r="H1081" s="26">
        <v>9781910309551</v>
      </c>
      <c r="I1081" s="26" t="s">
        <v>452</v>
      </c>
      <c r="J1081" s="26" t="s">
        <v>6858</v>
      </c>
      <c r="K1081" s="26">
        <v>2014</v>
      </c>
      <c r="L1081" s="26" t="s">
        <v>6859</v>
      </c>
      <c r="M1081" s="26" t="s">
        <v>6</v>
      </c>
      <c r="N1081" s="26" t="s">
        <v>1120</v>
      </c>
    </row>
    <row r="1082" spans="1:14" x14ac:dyDescent="0.35">
      <c r="B1082">
        <f t="shared" si="16"/>
        <v>1</v>
      </c>
      <c r="C1082" s="25" t="s">
        <v>6860</v>
      </c>
      <c r="D1082" s="25" t="s">
        <v>6861</v>
      </c>
      <c r="E1082" s="25" t="s">
        <v>6</v>
      </c>
      <c r="F1082" s="25" t="s">
        <v>6862</v>
      </c>
      <c r="G1082" s="25">
        <v>7</v>
      </c>
      <c r="H1082" s="25"/>
      <c r="I1082" s="25" t="s">
        <v>6863</v>
      </c>
      <c r="J1082" s="25" t="s">
        <v>6864</v>
      </c>
      <c r="K1082" s="25">
        <v>2011</v>
      </c>
      <c r="L1082" s="25" t="s">
        <v>6865</v>
      </c>
      <c r="M1082" s="25" t="s">
        <v>6</v>
      </c>
      <c r="N1082" s="25" t="s">
        <v>6866</v>
      </c>
    </row>
    <row r="1083" spans="1:14" x14ac:dyDescent="0.35">
      <c r="B1083">
        <f t="shared" si="16"/>
        <v>1</v>
      </c>
      <c r="C1083" s="26" t="s">
        <v>6867</v>
      </c>
      <c r="D1083" s="26" t="s">
        <v>6868</v>
      </c>
      <c r="E1083" s="26" t="s">
        <v>6869</v>
      </c>
      <c r="F1083" s="26" t="s">
        <v>6870</v>
      </c>
      <c r="G1083" s="26">
        <v>7</v>
      </c>
      <c r="H1083" s="26"/>
      <c r="I1083" s="26" t="s">
        <v>1510</v>
      </c>
      <c r="J1083" s="26" t="s">
        <v>6871</v>
      </c>
      <c r="K1083" s="26">
        <v>2012</v>
      </c>
      <c r="L1083" s="26" t="s">
        <v>6872</v>
      </c>
      <c r="M1083" s="26" t="s">
        <v>6</v>
      </c>
      <c r="N1083" s="26" t="s">
        <v>6873</v>
      </c>
    </row>
    <row r="1084" spans="1:14" x14ac:dyDescent="0.35">
      <c r="B1084">
        <f t="shared" si="16"/>
        <v>1</v>
      </c>
      <c r="C1084" s="25" t="s">
        <v>6874</v>
      </c>
      <c r="D1084" s="25" t="s">
        <v>6875</v>
      </c>
      <c r="E1084" s="25" t="s">
        <v>6876</v>
      </c>
      <c r="F1084" s="25" t="s">
        <v>6877</v>
      </c>
      <c r="G1084" s="25">
        <v>10</v>
      </c>
      <c r="H1084" s="25">
        <v>9780769546636</v>
      </c>
      <c r="I1084" s="25" t="s">
        <v>6878</v>
      </c>
      <c r="J1084" s="25" t="s">
        <v>6879</v>
      </c>
      <c r="K1084" s="25">
        <v>2012</v>
      </c>
      <c r="L1084" s="25" t="s">
        <v>6880</v>
      </c>
      <c r="M1084" s="25" t="s">
        <v>6</v>
      </c>
      <c r="N1084" s="25" t="s">
        <v>256</v>
      </c>
    </row>
    <row r="1085" spans="1:14" x14ac:dyDescent="0.35">
      <c r="B1085">
        <f t="shared" si="16"/>
        <v>1</v>
      </c>
      <c r="C1085" s="26" t="s">
        <v>6881</v>
      </c>
      <c r="D1085" s="26" t="s">
        <v>6882</v>
      </c>
      <c r="E1085" s="26" t="s">
        <v>6883</v>
      </c>
      <c r="F1085" s="26" t="s">
        <v>6884</v>
      </c>
      <c r="G1085" s="26">
        <v>7</v>
      </c>
      <c r="H1085" s="26">
        <v>9783030034177</v>
      </c>
      <c r="I1085" s="26" t="s">
        <v>152</v>
      </c>
      <c r="J1085" s="26" t="s">
        <v>6885</v>
      </c>
      <c r="K1085" s="26">
        <v>2018</v>
      </c>
      <c r="L1085" s="26" t="s">
        <v>6886</v>
      </c>
      <c r="M1085" s="26" t="s">
        <v>6</v>
      </c>
      <c r="N1085" s="26" t="s">
        <v>1120</v>
      </c>
    </row>
    <row r="1086" spans="1:14" x14ac:dyDescent="0.35">
      <c r="B1086">
        <f t="shared" si="16"/>
        <v>1</v>
      </c>
      <c r="C1086" s="25" t="s">
        <v>6887</v>
      </c>
      <c r="D1086" s="25" t="s">
        <v>6888</v>
      </c>
      <c r="E1086" s="25" t="s">
        <v>6889</v>
      </c>
      <c r="F1086" s="25" t="s">
        <v>6890</v>
      </c>
      <c r="G1086" s="25">
        <v>10</v>
      </c>
      <c r="H1086" s="25">
        <v>9781728169583</v>
      </c>
      <c r="I1086" s="25" t="s">
        <v>6891</v>
      </c>
      <c r="J1086" s="25" t="s">
        <v>6892</v>
      </c>
      <c r="K1086" s="25">
        <v>2020</v>
      </c>
      <c r="L1086" s="25" t="s">
        <v>6893</v>
      </c>
      <c r="M1086" s="25" t="s">
        <v>6</v>
      </c>
      <c r="N1086" s="25" t="s">
        <v>162</v>
      </c>
    </row>
    <row r="1087" spans="1:14" x14ac:dyDescent="0.35">
      <c r="B1087">
        <f t="shared" si="16"/>
        <v>1</v>
      </c>
      <c r="C1087" s="26" t="s">
        <v>6894</v>
      </c>
      <c r="D1087" s="26" t="s">
        <v>6895</v>
      </c>
      <c r="E1087" s="26" t="s">
        <v>6896</v>
      </c>
      <c r="F1087" s="26" t="s">
        <v>6897</v>
      </c>
      <c r="G1087" s="26">
        <v>7</v>
      </c>
      <c r="H1087" s="26"/>
      <c r="I1087" s="26" t="s">
        <v>6898</v>
      </c>
      <c r="J1087" s="26" t="s">
        <v>6</v>
      </c>
      <c r="K1087" s="26">
        <v>2020</v>
      </c>
      <c r="L1087" s="26" t="s">
        <v>6899</v>
      </c>
      <c r="M1087" s="26" t="s">
        <v>6</v>
      </c>
      <c r="N1087" s="26" t="s">
        <v>155</v>
      </c>
    </row>
    <row r="1088" spans="1:14" x14ac:dyDescent="0.35">
      <c r="B1088">
        <f t="shared" si="16"/>
        <v>1</v>
      </c>
      <c r="C1088" s="25" t="s">
        <v>6900</v>
      </c>
      <c r="D1088" s="25" t="s">
        <v>6901</v>
      </c>
      <c r="E1088" s="25" t="s">
        <v>6902</v>
      </c>
      <c r="F1088" s="25" t="s">
        <v>6903</v>
      </c>
      <c r="G1088" s="25">
        <v>7</v>
      </c>
      <c r="H1088" s="25">
        <v>9783030456870</v>
      </c>
      <c r="I1088" s="25" t="s">
        <v>207</v>
      </c>
      <c r="J1088" s="25" t="s">
        <v>6904</v>
      </c>
      <c r="K1088" s="25">
        <v>2020</v>
      </c>
      <c r="L1088" s="25" t="s">
        <v>6905</v>
      </c>
      <c r="M1088" s="25" t="s">
        <v>6</v>
      </c>
      <c r="N1088" s="25" t="s">
        <v>162</v>
      </c>
    </row>
    <row r="1089" spans="1:14" x14ac:dyDescent="0.35">
      <c r="B1089">
        <f t="shared" si="16"/>
        <v>1</v>
      </c>
      <c r="C1089" s="26" t="s">
        <v>6906</v>
      </c>
      <c r="D1089" s="26" t="s">
        <v>6907</v>
      </c>
      <c r="E1089" s="26" t="s">
        <v>6908</v>
      </c>
      <c r="F1089" s="26" t="s">
        <v>6909</v>
      </c>
      <c r="G1089" s="26">
        <v>7</v>
      </c>
      <c r="H1089" s="26">
        <v>9783030456870</v>
      </c>
      <c r="I1089" s="26" t="s">
        <v>207</v>
      </c>
      <c r="J1089" s="26" t="s">
        <v>4890</v>
      </c>
      <c r="K1089" s="26">
        <v>2020</v>
      </c>
      <c r="L1089" s="26" t="s">
        <v>6910</v>
      </c>
      <c r="M1089" s="26" t="s">
        <v>6</v>
      </c>
      <c r="N1089" s="26" t="s">
        <v>217</v>
      </c>
    </row>
    <row r="1090" spans="1:14" x14ac:dyDescent="0.35">
      <c r="B1090">
        <f t="shared" ref="B1090:B1153" si="17">COUNTIF(C:C,C1090)</f>
        <v>1</v>
      </c>
      <c r="C1090" s="25" t="s">
        <v>6911</v>
      </c>
      <c r="D1090" s="25" t="s">
        <v>6912</v>
      </c>
      <c r="E1090" s="25" t="s">
        <v>6</v>
      </c>
      <c r="F1090" s="25" t="s">
        <v>6909</v>
      </c>
      <c r="G1090" s="25">
        <v>7</v>
      </c>
      <c r="H1090" s="25">
        <v>9783030862602</v>
      </c>
      <c r="I1090" s="25" t="s">
        <v>5351</v>
      </c>
      <c r="J1090" s="25" t="s">
        <v>6913</v>
      </c>
      <c r="K1090" s="25">
        <v>2022</v>
      </c>
      <c r="L1090" s="25" t="s">
        <v>6914</v>
      </c>
      <c r="M1090" s="25" t="s">
        <v>6</v>
      </c>
      <c r="N1090" s="25" t="s">
        <v>162</v>
      </c>
    </row>
    <row r="1091" spans="1:14" x14ac:dyDescent="0.35">
      <c r="B1091">
        <f t="shared" si="17"/>
        <v>1</v>
      </c>
      <c r="C1091" s="26" t="s">
        <v>6915</v>
      </c>
      <c r="D1091" s="26" t="s">
        <v>6916</v>
      </c>
      <c r="E1091" s="26" t="s">
        <v>6917</v>
      </c>
      <c r="F1091" s="26" t="s">
        <v>6918</v>
      </c>
      <c r="G1091" s="26">
        <v>10</v>
      </c>
      <c r="H1091" s="26">
        <v>9780954901684</v>
      </c>
      <c r="I1091" s="26" t="s">
        <v>909</v>
      </c>
      <c r="J1091" s="26" t="s">
        <v>6919</v>
      </c>
      <c r="K1091" s="26">
        <v>2010</v>
      </c>
      <c r="L1091" s="26" t="s">
        <v>6920</v>
      </c>
      <c r="M1091" s="26" t="s">
        <v>6</v>
      </c>
      <c r="N1091" s="26" t="s">
        <v>217</v>
      </c>
    </row>
    <row r="1092" spans="1:14" x14ac:dyDescent="0.35">
      <c r="B1092">
        <f t="shared" si="17"/>
        <v>1</v>
      </c>
      <c r="C1092" s="25" t="s">
        <v>6921</v>
      </c>
      <c r="D1092" s="25" t="s">
        <v>6922</v>
      </c>
      <c r="E1092" s="25" t="s">
        <v>6923</v>
      </c>
      <c r="F1092" s="25" t="s">
        <v>6924</v>
      </c>
      <c r="G1092" s="25">
        <v>7</v>
      </c>
      <c r="H1092" s="25"/>
      <c r="I1092" s="25" t="s">
        <v>1398</v>
      </c>
      <c r="J1092" s="25" t="s">
        <v>6925</v>
      </c>
      <c r="K1092" s="25">
        <v>2013</v>
      </c>
      <c r="L1092" s="25" t="s">
        <v>6926</v>
      </c>
      <c r="M1092" s="25" t="s">
        <v>6</v>
      </c>
      <c r="N1092" s="25" t="s">
        <v>6927</v>
      </c>
    </row>
    <row r="1093" spans="1:14" x14ac:dyDescent="0.35">
      <c r="B1093">
        <f t="shared" si="17"/>
        <v>1</v>
      </c>
      <c r="C1093" s="26" t="s">
        <v>6928</v>
      </c>
      <c r="D1093" s="26" t="s">
        <v>6929</v>
      </c>
      <c r="E1093" s="26" t="s">
        <v>6930</v>
      </c>
      <c r="F1093" s="26" t="s">
        <v>6931</v>
      </c>
      <c r="G1093" s="26">
        <v>7</v>
      </c>
      <c r="H1093" s="26"/>
      <c r="I1093" s="26" t="s">
        <v>4027</v>
      </c>
      <c r="J1093" s="26" t="s">
        <v>471</v>
      </c>
      <c r="K1093" s="26">
        <v>2016</v>
      </c>
      <c r="L1093" s="26" t="s">
        <v>6932</v>
      </c>
      <c r="M1093" s="26" t="s">
        <v>6</v>
      </c>
      <c r="N1093" s="26" t="s">
        <v>1539</v>
      </c>
    </row>
    <row r="1094" spans="1:14" x14ac:dyDescent="0.35">
      <c r="A1094" t="s">
        <v>62</v>
      </c>
      <c r="B1094">
        <f t="shared" si="17"/>
        <v>2</v>
      </c>
      <c r="C1094" s="25" t="s">
        <v>6933</v>
      </c>
      <c r="D1094" s="25" t="s">
        <v>6934</v>
      </c>
      <c r="E1094" s="25" t="s">
        <v>6935</v>
      </c>
      <c r="F1094" s="25" t="s">
        <v>6936</v>
      </c>
      <c r="G1094" s="25">
        <v>10</v>
      </c>
      <c r="H1094" s="25">
        <v>9781728118840</v>
      </c>
      <c r="I1094" s="25" t="s">
        <v>762</v>
      </c>
      <c r="J1094" s="25" t="s">
        <v>6</v>
      </c>
      <c r="K1094" s="25">
        <v>2019</v>
      </c>
      <c r="L1094" s="25" t="s">
        <v>6937</v>
      </c>
      <c r="M1094" s="25" t="s">
        <v>6</v>
      </c>
      <c r="N1094" s="25" t="s">
        <v>147</v>
      </c>
    </row>
    <row r="1095" spans="1:14" x14ac:dyDescent="0.35">
      <c r="B1095">
        <f t="shared" si="17"/>
        <v>1</v>
      </c>
      <c r="C1095" s="26" t="s">
        <v>6938</v>
      </c>
      <c r="D1095" s="26" t="s">
        <v>6939</v>
      </c>
      <c r="E1095" s="26" t="s">
        <v>6940</v>
      </c>
      <c r="F1095" s="26" t="s">
        <v>6941</v>
      </c>
      <c r="G1095" s="26">
        <v>10</v>
      </c>
      <c r="H1095" s="26">
        <v>9781728185088</v>
      </c>
      <c r="I1095" s="26" t="s">
        <v>6942</v>
      </c>
      <c r="J1095" s="26" t="s">
        <v>6943</v>
      </c>
      <c r="K1095" s="26">
        <v>2020</v>
      </c>
      <c r="L1095" s="26" t="s">
        <v>6944</v>
      </c>
      <c r="M1095" s="26" t="s">
        <v>6</v>
      </c>
      <c r="N1095" s="26" t="s">
        <v>217</v>
      </c>
    </row>
    <row r="1096" spans="1:14" x14ac:dyDescent="0.35">
      <c r="B1096">
        <f t="shared" si="17"/>
        <v>1</v>
      </c>
      <c r="C1096" s="25" t="s">
        <v>6945</v>
      </c>
      <c r="D1096" s="25" t="s">
        <v>6946</v>
      </c>
      <c r="E1096" s="25" t="s">
        <v>6947</v>
      </c>
      <c r="F1096" s="25" t="s">
        <v>6948</v>
      </c>
      <c r="G1096" s="25">
        <v>10</v>
      </c>
      <c r="H1096" s="25">
        <v>9781538694596</v>
      </c>
      <c r="I1096" s="25" t="s">
        <v>6949</v>
      </c>
      <c r="J1096" s="25" t="s">
        <v>6</v>
      </c>
      <c r="K1096" s="25">
        <v>2018</v>
      </c>
      <c r="L1096" s="25" t="s">
        <v>6950</v>
      </c>
      <c r="M1096" s="25" t="s">
        <v>6</v>
      </c>
      <c r="N1096" s="25" t="s">
        <v>147</v>
      </c>
    </row>
    <row r="1097" spans="1:14" x14ac:dyDescent="0.35">
      <c r="B1097">
        <f t="shared" si="17"/>
        <v>1</v>
      </c>
      <c r="C1097" s="26" t="s">
        <v>6951</v>
      </c>
      <c r="D1097" s="26" t="s">
        <v>6952</v>
      </c>
      <c r="E1097" s="26" t="s">
        <v>6953</v>
      </c>
      <c r="F1097" s="26" t="s">
        <v>6954</v>
      </c>
      <c r="G1097" s="26">
        <v>7</v>
      </c>
      <c r="H1097" s="26">
        <v>9781728185262</v>
      </c>
      <c r="I1097" s="26" t="s">
        <v>6955</v>
      </c>
      <c r="J1097" s="26" t="s">
        <v>6956</v>
      </c>
      <c r="K1097" s="26">
        <v>2020</v>
      </c>
      <c r="L1097" s="26" t="s">
        <v>6957</v>
      </c>
      <c r="M1097" s="26" t="s">
        <v>6</v>
      </c>
      <c r="N1097" s="26" t="s">
        <v>217</v>
      </c>
    </row>
    <row r="1098" spans="1:14" x14ac:dyDescent="0.35">
      <c r="B1098">
        <f t="shared" si="17"/>
        <v>1</v>
      </c>
      <c r="C1098" s="25" t="s">
        <v>6958</v>
      </c>
      <c r="D1098" s="25" t="s">
        <v>6959</v>
      </c>
      <c r="E1098" s="25" t="s">
        <v>6960</v>
      </c>
      <c r="F1098" s="25" t="s">
        <v>6961</v>
      </c>
      <c r="G1098" s="25">
        <v>10</v>
      </c>
      <c r="H1098" s="25"/>
      <c r="I1098" s="25" t="s">
        <v>4823</v>
      </c>
      <c r="J1098" s="25" t="s">
        <v>6962</v>
      </c>
      <c r="K1098" s="25">
        <v>2015</v>
      </c>
      <c r="L1098" s="25" t="s">
        <v>6963</v>
      </c>
      <c r="M1098" s="25" t="s">
        <v>6</v>
      </c>
      <c r="N1098" s="25" t="s">
        <v>256</v>
      </c>
    </row>
    <row r="1099" spans="1:14" x14ac:dyDescent="0.35">
      <c r="B1099">
        <f t="shared" si="17"/>
        <v>1</v>
      </c>
      <c r="C1099" s="26" t="s">
        <v>6964</v>
      </c>
      <c r="D1099" s="26" t="s">
        <v>6965</v>
      </c>
      <c r="E1099" s="26" t="s">
        <v>6966</v>
      </c>
      <c r="F1099" s="26" t="s">
        <v>6967</v>
      </c>
      <c r="G1099" s="26">
        <v>7</v>
      </c>
      <c r="H1099" s="26"/>
      <c r="I1099" s="26" t="s">
        <v>6968</v>
      </c>
      <c r="J1099" s="26" t="s">
        <v>6</v>
      </c>
      <c r="K1099" s="26">
        <v>2016</v>
      </c>
      <c r="L1099" s="26" t="s">
        <v>6969</v>
      </c>
      <c r="M1099" s="26" t="s">
        <v>6</v>
      </c>
      <c r="N1099" s="26" t="s">
        <v>6970</v>
      </c>
    </row>
    <row r="1100" spans="1:14" x14ac:dyDescent="0.35">
      <c r="B1100">
        <f t="shared" si="17"/>
        <v>1</v>
      </c>
      <c r="C1100" s="25" t="s">
        <v>6971</v>
      </c>
      <c r="D1100" s="25" t="s">
        <v>6972</v>
      </c>
      <c r="E1100" s="25" t="s">
        <v>6973</v>
      </c>
      <c r="F1100" s="25" t="s">
        <v>6974</v>
      </c>
      <c r="G1100" s="25">
        <v>10</v>
      </c>
      <c r="H1100" s="25">
        <v>9781450340823</v>
      </c>
      <c r="I1100" s="25" t="s">
        <v>1310</v>
      </c>
      <c r="J1100" s="25" t="s">
        <v>6975</v>
      </c>
      <c r="K1100" s="25">
        <v>2016</v>
      </c>
      <c r="L1100" s="25" t="s">
        <v>6976</v>
      </c>
      <c r="M1100" s="25" t="s">
        <v>6</v>
      </c>
      <c r="N1100" s="25" t="s">
        <v>217</v>
      </c>
    </row>
    <row r="1101" spans="1:14" x14ac:dyDescent="0.35">
      <c r="B1101">
        <f t="shared" si="17"/>
        <v>1</v>
      </c>
      <c r="C1101" s="26" t="s">
        <v>6977</v>
      </c>
      <c r="D1101" s="26" t="s">
        <v>6978</v>
      </c>
      <c r="E1101" s="26" t="s">
        <v>6979</v>
      </c>
      <c r="F1101" s="26" t="s">
        <v>6980</v>
      </c>
      <c r="G1101" s="26">
        <v>7</v>
      </c>
      <c r="H1101" s="26"/>
      <c r="I1101" s="26" t="s">
        <v>1853</v>
      </c>
      <c r="J1101" s="26" t="s">
        <v>6</v>
      </c>
      <c r="K1101" s="26">
        <v>2012</v>
      </c>
      <c r="L1101" s="26" t="s">
        <v>6981</v>
      </c>
      <c r="M1101" s="26" t="s">
        <v>6</v>
      </c>
      <c r="N1101" s="26" t="s">
        <v>3858</v>
      </c>
    </row>
    <row r="1102" spans="1:14" x14ac:dyDescent="0.35">
      <c r="A1102" t="s">
        <v>62</v>
      </c>
      <c r="B1102">
        <f t="shared" si="17"/>
        <v>2</v>
      </c>
      <c r="C1102" s="25" t="s">
        <v>6982</v>
      </c>
      <c r="D1102" s="25" t="s">
        <v>6983</v>
      </c>
      <c r="E1102" s="25" t="s">
        <v>6984</v>
      </c>
      <c r="F1102" s="25" t="s">
        <v>6985</v>
      </c>
      <c r="G1102" s="25">
        <v>7</v>
      </c>
      <c r="H1102" s="25"/>
      <c r="I1102" s="25" t="s">
        <v>2920</v>
      </c>
      <c r="J1102" s="25" t="s">
        <v>6986</v>
      </c>
      <c r="K1102" s="25">
        <v>2020</v>
      </c>
      <c r="L1102" s="25" t="s">
        <v>6987</v>
      </c>
      <c r="M1102" s="25" t="s">
        <v>6</v>
      </c>
      <c r="N1102" s="25" t="s">
        <v>217</v>
      </c>
    </row>
    <row r="1103" spans="1:14" x14ac:dyDescent="0.35">
      <c r="B1103">
        <f t="shared" si="17"/>
        <v>1</v>
      </c>
      <c r="C1103" s="26" t="s">
        <v>6988</v>
      </c>
      <c r="D1103" s="26" t="s">
        <v>6989</v>
      </c>
      <c r="E1103" s="26" t="s">
        <v>6990</v>
      </c>
      <c r="F1103" s="26" t="s">
        <v>6991</v>
      </c>
      <c r="G1103" s="26">
        <v>7</v>
      </c>
      <c r="H1103" s="26">
        <v>9783030343491</v>
      </c>
      <c r="I1103" s="26" t="s">
        <v>152</v>
      </c>
      <c r="J1103" s="26" t="s">
        <v>6992</v>
      </c>
      <c r="K1103" s="26">
        <v>2019</v>
      </c>
      <c r="L1103" s="26" t="s">
        <v>6993</v>
      </c>
      <c r="M1103" s="26" t="s">
        <v>6</v>
      </c>
      <c r="N1103" s="26" t="s">
        <v>162</v>
      </c>
    </row>
    <row r="1104" spans="1:14" x14ac:dyDescent="0.35">
      <c r="B1104">
        <f t="shared" si="17"/>
        <v>1</v>
      </c>
      <c r="C1104" s="25" t="s">
        <v>6994</v>
      </c>
      <c r="D1104" s="25" t="s">
        <v>6995</v>
      </c>
      <c r="E1104" s="25" t="s">
        <v>6996</v>
      </c>
      <c r="F1104" s="25" t="s">
        <v>6997</v>
      </c>
      <c r="G1104" s="25">
        <v>7</v>
      </c>
      <c r="H1104" s="25">
        <v>9783319922782</v>
      </c>
      <c r="I1104" s="25" t="s">
        <v>866</v>
      </c>
      <c r="J1104" s="25" t="s">
        <v>6998</v>
      </c>
      <c r="K1104" s="25">
        <v>2018</v>
      </c>
      <c r="L1104" s="25" t="s">
        <v>6999</v>
      </c>
      <c r="M1104" s="25" t="s">
        <v>6</v>
      </c>
      <c r="N1104" s="25" t="s">
        <v>162</v>
      </c>
    </row>
    <row r="1105" spans="1:14" x14ac:dyDescent="0.35">
      <c r="B1105">
        <f t="shared" si="17"/>
        <v>1</v>
      </c>
      <c r="C1105" s="26" t="s">
        <v>7000</v>
      </c>
      <c r="D1105" s="26" t="s">
        <v>7001</v>
      </c>
      <c r="E1105" s="26" t="s">
        <v>7002</v>
      </c>
      <c r="F1105" s="26" t="s">
        <v>7003</v>
      </c>
      <c r="G1105" s="26">
        <v>7</v>
      </c>
      <c r="H1105" s="26">
        <v>9783319412634</v>
      </c>
      <c r="I1105" s="26" t="s">
        <v>152</v>
      </c>
      <c r="J1105" s="26" t="s">
        <v>7004</v>
      </c>
      <c r="K1105" s="26">
        <v>2016</v>
      </c>
      <c r="L1105" s="26" t="s">
        <v>7005</v>
      </c>
      <c r="M1105" s="26" t="s">
        <v>6</v>
      </c>
      <c r="N1105" s="26" t="s">
        <v>155</v>
      </c>
    </row>
    <row r="1106" spans="1:14" x14ac:dyDescent="0.35">
      <c r="B1106">
        <f t="shared" si="17"/>
        <v>1</v>
      </c>
      <c r="C1106" s="25" t="s">
        <v>7006</v>
      </c>
      <c r="D1106" s="25" t="s">
        <v>7007</v>
      </c>
      <c r="E1106" s="25" t="s">
        <v>7008</v>
      </c>
      <c r="F1106" s="25" t="s">
        <v>7009</v>
      </c>
      <c r="G1106" s="25">
        <v>10</v>
      </c>
      <c r="H1106" s="25">
        <v>9783939897644</v>
      </c>
      <c r="I1106" s="25" t="s">
        <v>1459</v>
      </c>
      <c r="J1106" s="25" t="s">
        <v>7010</v>
      </c>
      <c r="K1106" s="25">
        <v>2013</v>
      </c>
      <c r="L1106" s="25" t="s">
        <v>7011</v>
      </c>
      <c r="M1106" s="25" t="s">
        <v>6</v>
      </c>
      <c r="N1106" s="25" t="s">
        <v>155</v>
      </c>
    </row>
    <row r="1107" spans="1:14" x14ac:dyDescent="0.35">
      <c r="B1107">
        <f t="shared" si="17"/>
        <v>1</v>
      </c>
      <c r="C1107" s="26" t="s">
        <v>7012</v>
      </c>
      <c r="D1107" s="26" t="s">
        <v>7013</v>
      </c>
      <c r="E1107" s="26" t="s">
        <v>7014</v>
      </c>
      <c r="F1107" s="26" t="s">
        <v>7015</v>
      </c>
      <c r="G1107" s="26">
        <v>7</v>
      </c>
      <c r="H1107" s="26">
        <v>9783319606323</v>
      </c>
      <c r="I1107" s="26" t="s">
        <v>866</v>
      </c>
      <c r="J1107" s="26" t="s">
        <v>7016</v>
      </c>
      <c r="K1107" s="26">
        <v>2017</v>
      </c>
      <c r="L1107" s="26" t="s">
        <v>7017</v>
      </c>
      <c r="M1107" s="26" t="s">
        <v>6</v>
      </c>
      <c r="N1107" s="26" t="s">
        <v>283</v>
      </c>
    </row>
    <row r="1108" spans="1:14" x14ac:dyDescent="0.35">
      <c r="B1108">
        <f t="shared" si="17"/>
        <v>1</v>
      </c>
      <c r="C1108" s="25" t="s">
        <v>7018</v>
      </c>
      <c r="D1108" s="25" t="s">
        <v>7019</v>
      </c>
      <c r="E1108" s="25" t="s">
        <v>6</v>
      </c>
      <c r="F1108" s="25" t="s">
        <v>7020</v>
      </c>
      <c r="G1108" s="25">
        <v>7</v>
      </c>
      <c r="H1108" s="25"/>
      <c r="I1108" s="25" t="s">
        <v>4094</v>
      </c>
      <c r="J1108" s="25" t="s">
        <v>7021</v>
      </c>
      <c r="K1108" s="25">
        <v>2017</v>
      </c>
      <c r="L1108" s="25" t="s">
        <v>7022</v>
      </c>
      <c r="M1108" s="25" t="s">
        <v>6</v>
      </c>
      <c r="N1108" s="25" t="s">
        <v>875</v>
      </c>
    </row>
    <row r="1109" spans="1:14" x14ac:dyDescent="0.35">
      <c r="A1109" t="s">
        <v>62</v>
      </c>
      <c r="B1109">
        <f t="shared" si="17"/>
        <v>2</v>
      </c>
      <c r="C1109" s="26" t="s">
        <v>7023</v>
      </c>
      <c r="D1109" s="26" t="s">
        <v>7024</v>
      </c>
      <c r="E1109" s="26" t="s">
        <v>7025</v>
      </c>
      <c r="F1109" s="26" t="s">
        <v>7026</v>
      </c>
      <c r="G1109" s="26">
        <v>10</v>
      </c>
      <c r="H1109" s="26">
        <v>9781424499731</v>
      </c>
      <c r="I1109" s="26" t="s">
        <v>7027</v>
      </c>
      <c r="J1109" s="26" t="s">
        <v>7028</v>
      </c>
      <c r="K1109" s="26">
        <v>2011</v>
      </c>
      <c r="L1109" s="26" t="s">
        <v>7029</v>
      </c>
      <c r="M1109" s="26" t="s">
        <v>6</v>
      </c>
      <c r="N1109" s="26" t="s">
        <v>217</v>
      </c>
    </row>
    <row r="1110" spans="1:14" x14ac:dyDescent="0.35">
      <c r="B1110">
        <f t="shared" si="17"/>
        <v>1</v>
      </c>
      <c r="C1110" s="25" t="s">
        <v>7030</v>
      </c>
      <c r="D1110" s="25" t="s">
        <v>7031</v>
      </c>
      <c r="E1110" s="25" t="s">
        <v>7032</v>
      </c>
      <c r="F1110" s="25" t="s">
        <v>7033</v>
      </c>
      <c r="G1110" s="25">
        <v>7</v>
      </c>
      <c r="H1110" s="25"/>
      <c r="I1110" s="25" t="s">
        <v>1510</v>
      </c>
      <c r="J1110" s="25" t="s">
        <v>7034</v>
      </c>
      <c r="K1110" s="25">
        <v>2011</v>
      </c>
      <c r="L1110" s="25" t="s">
        <v>7035</v>
      </c>
      <c r="M1110" s="25" t="s">
        <v>6</v>
      </c>
      <c r="N1110" s="25" t="s">
        <v>636</v>
      </c>
    </row>
    <row r="1111" spans="1:14" x14ac:dyDescent="0.35">
      <c r="B1111">
        <f t="shared" si="17"/>
        <v>2</v>
      </c>
      <c r="C1111" s="26" t="s">
        <v>7036</v>
      </c>
      <c r="D1111" s="26" t="s">
        <v>7037</v>
      </c>
      <c r="E1111" s="26" t="s">
        <v>6</v>
      </c>
      <c r="F1111" s="26" t="s">
        <v>7038</v>
      </c>
      <c r="G1111" s="26">
        <v>7</v>
      </c>
      <c r="H1111" s="26"/>
      <c r="I1111" s="26" t="s">
        <v>693</v>
      </c>
      <c r="J1111" s="26" t="s">
        <v>6</v>
      </c>
      <c r="K1111" s="26">
        <v>2021</v>
      </c>
      <c r="L1111" s="26" t="s">
        <v>7039</v>
      </c>
      <c r="M1111" s="26" t="s">
        <v>6</v>
      </c>
      <c r="N1111" s="26" t="s">
        <v>162</v>
      </c>
    </row>
    <row r="1112" spans="1:14" x14ac:dyDescent="0.35">
      <c r="B1112">
        <f t="shared" si="17"/>
        <v>1</v>
      </c>
      <c r="C1112" s="25" t="s">
        <v>7040</v>
      </c>
      <c r="D1112" s="25" t="s">
        <v>7041</v>
      </c>
      <c r="E1112" s="25" t="s">
        <v>7042</v>
      </c>
      <c r="F1112" s="25" t="s">
        <v>7043</v>
      </c>
      <c r="G1112" s="25">
        <v>10</v>
      </c>
      <c r="H1112" s="25">
        <v>9781728191775</v>
      </c>
      <c r="I1112" s="25" t="s">
        <v>7044</v>
      </c>
      <c r="J1112" s="25" t="s">
        <v>7045</v>
      </c>
      <c r="K1112" s="25">
        <v>2021</v>
      </c>
      <c r="L1112" s="25" t="s">
        <v>7046</v>
      </c>
      <c r="M1112" s="25" t="s">
        <v>6</v>
      </c>
      <c r="N1112" s="25" t="s">
        <v>162</v>
      </c>
    </row>
    <row r="1113" spans="1:14" x14ac:dyDescent="0.35">
      <c r="B1113">
        <f t="shared" si="17"/>
        <v>1</v>
      </c>
      <c r="C1113" s="26" t="s">
        <v>7047</v>
      </c>
      <c r="D1113" s="26" t="s">
        <v>7048</v>
      </c>
      <c r="E1113" s="26" t="s">
        <v>7049</v>
      </c>
      <c r="F1113" s="26" t="s">
        <v>7050</v>
      </c>
      <c r="G1113" s="26">
        <v>7</v>
      </c>
      <c r="H1113" s="26">
        <v>9783030729134</v>
      </c>
      <c r="I1113" s="26" t="s">
        <v>152</v>
      </c>
      <c r="J1113" s="26" t="s">
        <v>7051</v>
      </c>
      <c r="K1113" s="26">
        <v>2021</v>
      </c>
      <c r="L1113" s="26" t="s">
        <v>7052</v>
      </c>
      <c r="M1113" s="26" t="s">
        <v>6</v>
      </c>
      <c r="N1113" s="26" t="s">
        <v>162</v>
      </c>
    </row>
    <row r="1114" spans="1:14" x14ac:dyDescent="0.35">
      <c r="B1114">
        <f t="shared" si="17"/>
        <v>1</v>
      </c>
      <c r="C1114" s="25" t="s">
        <v>7053</v>
      </c>
      <c r="D1114" s="25" t="s">
        <v>7054</v>
      </c>
      <c r="E1114" s="25" t="s">
        <v>7055</v>
      </c>
      <c r="F1114" s="25" t="s">
        <v>7056</v>
      </c>
      <c r="G1114" s="25">
        <v>7</v>
      </c>
      <c r="H1114" s="25"/>
      <c r="I1114" s="25" t="s">
        <v>7057</v>
      </c>
      <c r="J1114" s="25" t="s">
        <v>7058</v>
      </c>
      <c r="K1114" s="25">
        <v>2021</v>
      </c>
      <c r="L1114" s="25" t="s">
        <v>7059</v>
      </c>
      <c r="M1114" s="25" t="s">
        <v>6</v>
      </c>
      <c r="N1114" s="25" t="s">
        <v>147</v>
      </c>
    </row>
    <row r="1115" spans="1:14" x14ac:dyDescent="0.35">
      <c r="B1115">
        <f t="shared" si="17"/>
        <v>1</v>
      </c>
      <c r="C1115" s="26" t="s">
        <v>7060</v>
      </c>
      <c r="D1115" s="26" t="s">
        <v>7061</v>
      </c>
      <c r="E1115" s="26" t="s">
        <v>7062</v>
      </c>
      <c r="F1115" s="26" t="s">
        <v>7063</v>
      </c>
      <c r="G1115" s="26">
        <v>10</v>
      </c>
      <c r="H1115" s="26">
        <v>9781450356275</v>
      </c>
      <c r="I1115" s="26" t="s">
        <v>7064</v>
      </c>
      <c r="J1115" s="26" t="s">
        <v>7065</v>
      </c>
      <c r="K1115" s="26">
        <v>2018</v>
      </c>
      <c r="L1115" s="26" t="s">
        <v>7066</v>
      </c>
      <c r="M1115" s="26" t="s">
        <v>6</v>
      </c>
      <c r="N1115" s="26" t="s">
        <v>703</v>
      </c>
    </row>
    <row r="1116" spans="1:14" x14ac:dyDescent="0.35">
      <c r="A1116" t="s">
        <v>62</v>
      </c>
      <c r="B1116">
        <f t="shared" si="17"/>
        <v>3</v>
      </c>
      <c r="C1116" s="25" t="s">
        <v>7067</v>
      </c>
      <c r="D1116" s="25" t="s">
        <v>7068</v>
      </c>
      <c r="E1116" s="25" t="s">
        <v>7069</v>
      </c>
      <c r="F1116" s="25" t="s">
        <v>7070</v>
      </c>
      <c r="G1116" s="25">
        <v>10</v>
      </c>
      <c r="H1116" s="25">
        <v>9781450368711</v>
      </c>
      <c r="I1116" s="25" t="s">
        <v>2374</v>
      </c>
      <c r="J1116" s="25" t="s">
        <v>7071</v>
      </c>
      <c r="K1116" s="25">
        <v>2019</v>
      </c>
      <c r="L1116" s="25" t="s">
        <v>7072</v>
      </c>
      <c r="M1116" s="25" t="s">
        <v>6</v>
      </c>
      <c r="N1116" s="25" t="s">
        <v>1120</v>
      </c>
    </row>
    <row r="1117" spans="1:14" x14ac:dyDescent="0.35">
      <c r="A1117" t="s">
        <v>62</v>
      </c>
      <c r="B1117">
        <f t="shared" si="17"/>
        <v>3</v>
      </c>
      <c r="C1117" s="26" t="s">
        <v>7073</v>
      </c>
      <c r="D1117" s="26" t="s">
        <v>7074</v>
      </c>
      <c r="E1117" s="26" t="s">
        <v>7075</v>
      </c>
      <c r="F1117" s="26" t="s">
        <v>7076</v>
      </c>
      <c r="G1117" s="26">
        <v>10</v>
      </c>
      <c r="H1117" s="26">
        <v>9781665414012</v>
      </c>
      <c r="I1117" s="26" t="s">
        <v>7077</v>
      </c>
      <c r="J1117" s="26" t="s">
        <v>7078</v>
      </c>
      <c r="K1117" s="26">
        <v>2021</v>
      </c>
      <c r="L1117" s="26" t="s">
        <v>7079</v>
      </c>
      <c r="M1117" s="26" t="s">
        <v>6</v>
      </c>
      <c r="N1117" s="26" t="s">
        <v>162</v>
      </c>
    </row>
    <row r="1118" spans="1:14" x14ac:dyDescent="0.35">
      <c r="A1118" t="s">
        <v>62</v>
      </c>
      <c r="B1118">
        <f t="shared" si="17"/>
        <v>2</v>
      </c>
      <c r="C1118" s="25" t="s">
        <v>7080</v>
      </c>
      <c r="D1118" s="25" t="s">
        <v>7081</v>
      </c>
      <c r="E1118" s="25" t="s">
        <v>7082</v>
      </c>
      <c r="F1118" s="25" t="s">
        <v>7083</v>
      </c>
      <c r="G1118" s="25">
        <v>7</v>
      </c>
      <c r="H1118" s="25"/>
      <c r="I1118" s="25" t="s">
        <v>144</v>
      </c>
      <c r="J1118" s="25" t="s">
        <v>1227</v>
      </c>
      <c r="K1118" s="25">
        <v>2018</v>
      </c>
      <c r="L1118" s="25" t="s">
        <v>7084</v>
      </c>
      <c r="M1118" s="25" t="s">
        <v>6</v>
      </c>
      <c r="N1118" s="25" t="s">
        <v>155</v>
      </c>
    </row>
    <row r="1119" spans="1:14" x14ac:dyDescent="0.35">
      <c r="B1119">
        <f t="shared" si="17"/>
        <v>1</v>
      </c>
      <c r="C1119" s="26" t="s">
        <v>7085</v>
      </c>
      <c r="D1119" s="26" t="s">
        <v>7086</v>
      </c>
      <c r="E1119" s="26" t="s">
        <v>7087</v>
      </c>
      <c r="F1119" s="26" t="s">
        <v>7088</v>
      </c>
      <c r="G1119" s="26">
        <v>10</v>
      </c>
      <c r="H1119" s="26">
        <v>9781450334662</v>
      </c>
      <c r="I1119" s="26" t="s">
        <v>2825</v>
      </c>
      <c r="J1119" s="26" t="s">
        <v>7089</v>
      </c>
      <c r="K1119" s="26">
        <v>2015</v>
      </c>
      <c r="L1119" s="26" t="s">
        <v>7090</v>
      </c>
      <c r="M1119" s="26" t="s">
        <v>6</v>
      </c>
      <c r="N1119" s="26" t="s">
        <v>217</v>
      </c>
    </row>
    <row r="1120" spans="1:14" x14ac:dyDescent="0.35">
      <c r="B1120">
        <f t="shared" si="17"/>
        <v>1</v>
      </c>
      <c r="C1120" s="25" t="s">
        <v>7091</v>
      </c>
      <c r="D1120" s="25" t="s">
        <v>7092</v>
      </c>
      <c r="E1120" s="25" t="s">
        <v>7093</v>
      </c>
      <c r="F1120" s="25" t="s">
        <v>7094</v>
      </c>
      <c r="G1120" s="25">
        <v>10</v>
      </c>
      <c r="H1120" s="25">
        <v>9781538663042</v>
      </c>
      <c r="I1120" s="25" t="s">
        <v>3708</v>
      </c>
      <c r="J1120" s="25" t="s">
        <v>7095</v>
      </c>
      <c r="K1120" s="25">
        <v>2018</v>
      </c>
      <c r="L1120" s="25" t="s">
        <v>7096</v>
      </c>
      <c r="M1120" s="25" t="s">
        <v>6</v>
      </c>
      <c r="N1120" s="25" t="s">
        <v>1120</v>
      </c>
    </row>
    <row r="1121" spans="1:14" x14ac:dyDescent="0.35">
      <c r="B1121">
        <f t="shared" si="17"/>
        <v>1</v>
      </c>
      <c r="C1121" s="26" t="s">
        <v>7097</v>
      </c>
      <c r="D1121" s="26" t="s">
        <v>7098</v>
      </c>
      <c r="E1121" s="26" t="s">
        <v>7099</v>
      </c>
      <c r="F1121" s="26" t="s">
        <v>7100</v>
      </c>
      <c r="G1121" s="26">
        <v>7</v>
      </c>
      <c r="H1121" s="26">
        <v>9783642351006</v>
      </c>
      <c r="I1121" s="26" t="s">
        <v>152</v>
      </c>
      <c r="J1121" s="26" t="s">
        <v>7101</v>
      </c>
      <c r="K1121" s="26">
        <v>2012</v>
      </c>
      <c r="L1121" s="26" t="s">
        <v>7102</v>
      </c>
      <c r="M1121" s="26" t="s">
        <v>6</v>
      </c>
      <c r="N1121" s="26" t="s">
        <v>147</v>
      </c>
    </row>
    <row r="1122" spans="1:14" x14ac:dyDescent="0.35">
      <c r="B1122">
        <f t="shared" si="17"/>
        <v>1</v>
      </c>
      <c r="C1122" s="25" t="s">
        <v>7103</v>
      </c>
      <c r="D1122" s="25" t="s">
        <v>7104</v>
      </c>
      <c r="E1122" s="25" t="s">
        <v>6</v>
      </c>
      <c r="F1122" s="25" t="s">
        <v>7105</v>
      </c>
      <c r="G1122" s="25">
        <v>7</v>
      </c>
      <c r="H1122" s="25"/>
      <c r="I1122" s="25" t="s">
        <v>3671</v>
      </c>
      <c r="J1122" s="25" t="s">
        <v>7106</v>
      </c>
      <c r="K1122" s="25">
        <v>2021</v>
      </c>
      <c r="L1122" s="25" t="s">
        <v>7107</v>
      </c>
      <c r="M1122" s="25" t="s">
        <v>6</v>
      </c>
      <c r="N1122" s="25" t="s">
        <v>217</v>
      </c>
    </row>
    <row r="1123" spans="1:14" x14ac:dyDescent="0.35">
      <c r="B1123">
        <f t="shared" si="17"/>
        <v>1</v>
      </c>
      <c r="C1123" s="26" t="s">
        <v>7108</v>
      </c>
      <c r="D1123" s="26" t="s">
        <v>7109</v>
      </c>
      <c r="E1123" s="26" t="s">
        <v>7110</v>
      </c>
      <c r="F1123" s="26" t="s">
        <v>7111</v>
      </c>
      <c r="G1123" s="26">
        <v>7</v>
      </c>
      <c r="H1123" s="26"/>
      <c r="I1123" s="26" t="s">
        <v>3620</v>
      </c>
      <c r="J1123" s="26" t="s">
        <v>7112</v>
      </c>
      <c r="K1123" s="26">
        <v>2015</v>
      </c>
      <c r="L1123" s="26" t="s">
        <v>7113</v>
      </c>
      <c r="M1123" s="26" t="s">
        <v>6</v>
      </c>
      <c r="N1123" s="26" t="s">
        <v>2352</v>
      </c>
    </row>
    <row r="1124" spans="1:14" x14ac:dyDescent="0.35">
      <c r="B1124">
        <f t="shared" si="17"/>
        <v>1</v>
      </c>
      <c r="C1124" s="25" t="s">
        <v>7114</v>
      </c>
      <c r="D1124" s="25" t="s">
        <v>7115</v>
      </c>
      <c r="E1124" s="25" t="s">
        <v>7116</v>
      </c>
      <c r="F1124" s="25" t="s">
        <v>7117</v>
      </c>
      <c r="G1124" s="25">
        <v>10</v>
      </c>
      <c r="H1124" s="25">
        <v>9789810831905</v>
      </c>
      <c r="I1124" s="25" t="s">
        <v>3475</v>
      </c>
      <c r="J1124" s="25" t="s">
        <v>7118</v>
      </c>
      <c r="K1124" s="25">
        <v>2009</v>
      </c>
      <c r="L1124" s="25" t="s">
        <v>7119</v>
      </c>
      <c r="M1124" s="25" t="s">
        <v>6</v>
      </c>
      <c r="N1124" s="25" t="s">
        <v>162</v>
      </c>
    </row>
    <row r="1125" spans="1:14" x14ac:dyDescent="0.35">
      <c r="B1125">
        <f t="shared" si="17"/>
        <v>1</v>
      </c>
      <c r="C1125" s="26" t="s">
        <v>7120</v>
      </c>
      <c r="D1125" s="26" t="s">
        <v>7121</v>
      </c>
      <c r="E1125" s="26" t="s">
        <v>7122</v>
      </c>
      <c r="F1125" s="26" t="s">
        <v>7123</v>
      </c>
      <c r="G1125" s="26">
        <v>10</v>
      </c>
      <c r="H1125" s="26">
        <v>9781450327794</v>
      </c>
      <c r="I1125" s="26" t="s">
        <v>308</v>
      </c>
      <c r="J1125" s="26" t="s">
        <v>6</v>
      </c>
      <c r="K1125" s="26">
        <v>2014</v>
      </c>
      <c r="L1125" s="26" t="s">
        <v>7124</v>
      </c>
      <c r="M1125" s="26" t="s">
        <v>6</v>
      </c>
      <c r="N1125" s="26" t="s">
        <v>147</v>
      </c>
    </row>
    <row r="1126" spans="1:14" x14ac:dyDescent="0.35">
      <c r="A1126" t="s">
        <v>62</v>
      </c>
      <c r="B1126">
        <f t="shared" si="17"/>
        <v>2</v>
      </c>
      <c r="C1126" s="25" t="s">
        <v>7125</v>
      </c>
      <c r="D1126" s="25" t="s">
        <v>7126</v>
      </c>
      <c r="E1126" s="25" t="s">
        <v>7127</v>
      </c>
      <c r="F1126" s="25" t="s">
        <v>7128</v>
      </c>
      <c r="G1126" s="25">
        <v>7</v>
      </c>
      <c r="H1126" s="25">
        <v>9781607508304</v>
      </c>
      <c r="I1126" s="25" t="s">
        <v>5267</v>
      </c>
      <c r="J1126" s="25" t="s">
        <v>7129</v>
      </c>
      <c r="K1126" s="25">
        <v>2011</v>
      </c>
      <c r="L1126" s="25" t="s">
        <v>7130</v>
      </c>
      <c r="M1126" s="25" t="s">
        <v>6</v>
      </c>
      <c r="N1126" s="25" t="s">
        <v>217</v>
      </c>
    </row>
    <row r="1127" spans="1:14" x14ac:dyDescent="0.35">
      <c r="B1127">
        <f t="shared" si="17"/>
        <v>1</v>
      </c>
      <c r="C1127" s="26" t="s">
        <v>7131</v>
      </c>
      <c r="D1127" s="26" t="s">
        <v>7132</v>
      </c>
      <c r="E1127" s="26" t="s">
        <v>7133</v>
      </c>
      <c r="F1127" s="26" t="s">
        <v>7134</v>
      </c>
      <c r="G1127" s="26">
        <v>7</v>
      </c>
      <c r="H1127" s="26">
        <v>9783642318740</v>
      </c>
      <c r="I1127" s="26" t="s">
        <v>152</v>
      </c>
      <c r="J1127" s="26" t="s">
        <v>7135</v>
      </c>
      <c r="K1127" s="26">
        <v>2012</v>
      </c>
      <c r="L1127" s="26" t="s">
        <v>7136</v>
      </c>
      <c r="M1127" s="26" t="s">
        <v>6</v>
      </c>
      <c r="N1127" s="26" t="s">
        <v>155</v>
      </c>
    </row>
    <row r="1128" spans="1:14" x14ac:dyDescent="0.35">
      <c r="B1128">
        <f t="shared" si="17"/>
        <v>1</v>
      </c>
      <c r="C1128" s="25" t="s">
        <v>7137</v>
      </c>
      <c r="D1128" s="25" t="s">
        <v>7138</v>
      </c>
      <c r="E1128" s="25" t="s">
        <v>7139</v>
      </c>
      <c r="F1128" s="25" t="s">
        <v>7140</v>
      </c>
      <c r="G1128" s="25">
        <v>10</v>
      </c>
      <c r="H1128" s="25">
        <v>9789881925343</v>
      </c>
      <c r="I1128" s="25" t="s">
        <v>7141</v>
      </c>
      <c r="J1128" s="25" t="s">
        <v>7142</v>
      </c>
      <c r="K1128" s="25">
        <v>2015</v>
      </c>
      <c r="L1128" s="25" t="s">
        <v>7143</v>
      </c>
      <c r="M1128" s="25" t="s">
        <v>6</v>
      </c>
      <c r="N1128" s="25" t="s">
        <v>217</v>
      </c>
    </row>
    <row r="1129" spans="1:14" x14ac:dyDescent="0.35">
      <c r="B1129">
        <f t="shared" si="17"/>
        <v>1</v>
      </c>
      <c r="C1129" s="26" t="s">
        <v>7144</v>
      </c>
      <c r="D1129" s="26" t="s">
        <v>7145</v>
      </c>
      <c r="E1129" s="26" t="s">
        <v>7146</v>
      </c>
      <c r="F1129" s="26" t="s">
        <v>7147</v>
      </c>
      <c r="G1129" s="26">
        <v>10</v>
      </c>
      <c r="H1129" s="26">
        <v>9781450353199</v>
      </c>
      <c r="I1129" s="26" t="s">
        <v>308</v>
      </c>
      <c r="J1129" s="26" t="s">
        <v>6</v>
      </c>
      <c r="K1129" s="26">
        <v>2017</v>
      </c>
      <c r="L1129" s="26" t="s">
        <v>7148</v>
      </c>
      <c r="M1129" s="26" t="s">
        <v>6</v>
      </c>
      <c r="N1129" s="26" t="s">
        <v>217</v>
      </c>
    </row>
    <row r="1130" spans="1:14" x14ac:dyDescent="0.35">
      <c r="A1130" t="s">
        <v>62</v>
      </c>
      <c r="B1130">
        <f t="shared" si="17"/>
        <v>2</v>
      </c>
      <c r="C1130" s="25" t="s">
        <v>7149</v>
      </c>
      <c r="D1130" s="25" t="s">
        <v>7150</v>
      </c>
      <c r="E1130" s="25" t="s">
        <v>7151</v>
      </c>
      <c r="F1130" s="25" t="s">
        <v>7152</v>
      </c>
      <c r="G1130" s="25">
        <v>10</v>
      </c>
      <c r="H1130" s="25">
        <v>9781509064359</v>
      </c>
      <c r="I1130" s="25" t="s">
        <v>7153</v>
      </c>
      <c r="J1130" s="25" t="s">
        <v>7154</v>
      </c>
      <c r="K1130" s="25">
        <v>2018</v>
      </c>
      <c r="L1130" s="25" t="s">
        <v>7155</v>
      </c>
      <c r="M1130" s="25" t="s">
        <v>6</v>
      </c>
      <c r="N1130" s="25" t="s">
        <v>162</v>
      </c>
    </row>
    <row r="1131" spans="1:14" x14ac:dyDescent="0.35">
      <c r="B1131">
        <f t="shared" si="17"/>
        <v>1</v>
      </c>
      <c r="C1131" s="26" t="s">
        <v>7156</v>
      </c>
      <c r="D1131" s="26" t="s">
        <v>7157</v>
      </c>
      <c r="E1131" s="26" t="s">
        <v>7158</v>
      </c>
      <c r="F1131" s="26" t="s">
        <v>7159</v>
      </c>
      <c r="G1131" s="26">
        <v>10</v>
      </c>
      <c r="H1131" s="26">
        <v>9781479917563</v>
      </c>
      <c r="I1131" s="26" t="s">
        <v>7160</v>
      </c>
      <c r="J1131" s="26" t="s">
        <v>6</v>
      </c>
      <c r="K1131" s="26">
        <v>2015</v>
      </c>
      <c r="L1131" s="26" t="s">
        <v>7161</v>
      </c>
      <c r="M1131" s="26" t="s">
        <v>6</v>
      </c>
      <c r="N1131" s="26" t="s">
        <v>147</v>
      </c>
    </row>
    <row r="1132" spans="1:14" x14ac:dyDescent="0.35">
      <c r="A1132" t="s">
        <v>62</v>
      </c>
      <c r="B1132">
        <f t="shared" si="17"/>
        <v>2</v>
      </c>
      <c r="C1132" s="25" t="s">
        <v>7162</v>
      </c>
      <c r="D1132" s="25" t="s">
        <v>7163</v>
      </c>
      <c r="E1132" s="25" t="s">
        <v>7164</v>
      </c>
      <c r="F1132" s="25" t="s">
        <v>7165</v>
      </c>
      <c r="G1132" s="25">
        <v>7</v>
      </c>
      <c r="H1132" s="25">
        <v>9783319417684</v>
      </c>
      <c r="I1132" s="25" t="s">
        <v>866</v>
      </c>
      <c r="J1132" s="25" t="s">
        <v>7166</v>
      </c>
      <c r="K1132" s="25">
        <v>2016</v>
      </c>
      <c r="L1132" s="25" t="s">
        <v>7167</v>
      </c>
      <c r="M1132" s="25" t="s">
        <v>6</v>
      </c>
      <c r="N1132" s="25" t="s">
        <v>1120</v>
      </c>
    </row>
    <row r="1133" spans="1:14" x14ac:dyDescent="0.35">
      <c r="A1133" t="s">
        <v>62</v>
      </c>
      <c r="B1133">
        <f t="shared" si="17"/>
        <v>3</v>
      </c>
      <c r="C1133" s="26" t="s">
        <v>7168</v>
      </c>
      <c r="D1133" s="26" t="s">
        <v>7169</v>
      </c>
      <c r="E1133" s="26" t="s">
        <v>7170</v>
      </c>
      <c r="F1133" s="26" t="s">
        <v>7171</v>
      </c>
      <c r="G1133" s="26">
        <v>10</v>
      </c>
      <c r="H1133" s="26">
        <v>9781538609927</v>
      </c>
      <c r="I1133" s="26" t="s">
        <v>7172</v>
      </c>
      <c r="J1133" s="26" t="s">
        <v>7173</v>
      </c>
      <c r="K1133" s="26">
        <v>2017</v>
      </c>
      <c r="L1133" s="26" t="s">
        <v>7174</v>
      </c>
      <c r="M1133" s="26" t="s">
        <v>6</v>
      </c>
      <c r="N1133" s="26" t="s">
        <v>3348</v>
      </c>
    </row>
    <row r="1134" spans="1:14" x14ac:dyDescent="0.35">
      <c r="A1134" t="s">
        <v>62</v>
      </c>
      <c r="B1134">
        <f t="shared" si="17"/>
        <v>2</v>
      </c>
      <c r="C1134" s="25" t="s">
        <v>7175</v>
      </c>
      <c r="D1134" s="25" t="s">
        <v>7176</v>
      </c>
      <c r="E1134" s="25" t="s">
        <v>7177</v>
      </c>
      <c r="F1134" s="25" t="s">
        <v>7178</v>
      </c>
      <c r="G1134" s="25">
        <v>7</v>
      </c>
      <c r="H1134" s="25"/>
      <c r="I1134" s="25" t="s">
        <v>7179</v>
      </c>
      <c r="J1134" s="25" t="s">
        <v>6</v>
      </c>
      <c r="K1134" s="25">
        <v>2017</v>
      </c>
      <c r="L1134" s="25" t="s">
        <v>7180</v>
      </c>
      <c r="M1134" s="25" t="s">
        <v>6</v>
      </c>
      <c r="N1134" s="25" t="s">
        <v>256</v>
      </c>
    </row>
    <row r="1135" spans="1:14" x14ac:dyDescent="0.35">
      <c r="B1135">
        <f t="shared" si="17"/>
        <v>1</v>
      </c>
      <c r="C1135" s="26" t="s">
        <v>7181</v>
      </c>
      <c r="D1135" s="26" t="s">
        <v>7182</v>
      </c>
      <c r="E1135" s="26" t="s">
        <v>7183</v>
      </c>
      <c r="F1135" s="26" t="s">
        <v>7184</v>
      </c>
      <c r="G1135" s="26">
        <v>7</v>
      </c>
      <c r="H1135" s="26">
        <v>9783642183447</v>
      </c>
      <c r="I1135" s="26" t="s">
        <v>152</v>
      </c>
      <c r="J1135" s="26" t="s">
        <v>2940</v>
      </c>
      <c r="K1135" s="26">
        <v>2011</v>
      </c>
      <c r="L1135" s="26" t="s">
        <v>7185</v>
      </c>
      <c r="M1135" s="26" t="s">
        <v>6</v>
      </c>
      <c r="N1135" s="26" t="s">
        <v>147</v>
      </c>
    </row>
    <row r="1136" spans="1:14" x14ac:dyDescent="0.35">
      <c r="B1136">
        <f t="shared" si="17"/>
        <v>1</v>
      </c>
      <c r="C1136" s="25" t="s">
        <v>7186</v>
      </c>
      <c r="D1136" s="25" t="s">
        <v>7187</v>
      </c>
      <c r="E1136" s="25" t="s">
        <v>7188</v>
      </c>
      <c r="F1136" s="25" t="s">
        <v>7189</v>
      </c>
      <c r="G1136" s="25">
        <v>10</v>
      </c>
      <c r="H1136" s="25">
        <v>9781450359337</v>
      </c>
      <c r="I1136" s="25" t="s">
        <v>7190</v>
      </c>
      <c r="J1136" s="25" t="s">
        <v>7191</v>
      </c>
      <c r="K1136" s="25">
        <v>2019</v>
      </c>
      <c r="L1136" s="25" t="s">
        <v>7192</v>
      </c>
      <c r="M1136" s="25" t="s">
        <v>6</v>
      </c>
      <c r="N1136" s="25" t="s">
        <v>162</v>
      </c>
    </row>
    <row r="1137" spans="1:14" x14ac:dyDescent="0.35">
      <c r="B1137">
        <f t="shared" si="17"/>
        <v>1</v>
      </c>
      <c r="C1137" s="26" t="s">
        <v>7193</v>
      </c>
      <c r="D1137" s="26" t="s">
        <v>7194</v>
      </c>
      <c r="E1137" s="26" t="s">
        <v>7195</v>
      </c>
      <c r="F1137" s="26" t="s">
        <v>7196</v>
      </c>
      <c r="G1137" s="26">
        <v>10</v>
      </c>
      <c r="H1137" s="26">
        <v>9781479908189</v>
      </c>
      <c r="I1137" s="26" t="s">
        <v>1678</v>
      </c>
      <c r="J1137" s="26" t="s">
        <v>7197</v>
      </c>
      <c r="K1137" s="26">
        <v>2013</v>
      </c>
      <c r="L1137" s="26" t="s">
        <v>7198</v>
      </c>
      <c r="M1137" s="26" t="s">
        <v>6</v>
      </c>
      <c r="N1137" s="26" t="s">
        <v>703</v>
      </c>
    </row>
    <row r="1138" spans="1:14" x14ac:dyDescent="0.35">
      <c r="B1138">
        <f t="shared" si="17"/>
        <v>1</v>
      </c>
      <c r="C1138" s="25" t="s">
        <v>7199</v>
      </c>
      <c r="D1138" s="25" t="s">
        <v>7200</v>
      </c>
      <c r="E1138" s="25" t="s">
        <v>7201</v>
      </c>
      <c r="F1138" s="25" t="s">
        <v>7202</v>
      </c>
      <c r="G1138" s="25">
        <v>10</v>
      </c>
      <c r="H1138" s="25">
        <v>9781728158624</v>
      </c>
      <c r="I1138" s="25" t="s">
        <v>7203</v>
      </c>
      <c r="J1138" s="25" t="s">
        <v>6</v>
      </c>
      <c r="K1138" s="25">
        <v>2019</v>
      </c>
      <c r="L1138" s="25" t="s">
        <v>7204</v>
      </c>
      <c r="M1138" s="25" t="s">
        <v>6</v>
      </c>
      <c r="N1138" s="25" t="s">
        <v>162</v>
      </c>
    </row>
    <row r="1139" spans="1:14" x14ac:dyDescent="0.35">
      <c r="A1139" t="s">
        <v>62</v>
      </c>
      <c r="B1139">
        <f t="shared" si="17"/>
        <v>2</v>
      </c>
      <c r="C1139" s="26" t="s">
        <v>7205</v>
      </c>
      <c r="D1139" s="26" t="s">
        <v>7206</v>
      </c>
      <c r="E1139" s="26" t="s">
        <v>7207</v>
      </c>
      <c r="F1139" s="26" t="s">
        <v>7208</v>
      </c>
      <c r="G1139" s="26">
        <v>10</v>
      </c>
      <c r="H1139" s="26"/>
      <c r="I1139" s="26" t="s">
        <v>274</v>
      </c>
      <c r="J1139" s="26" t="s">
        <v>7209</v>
      </c>
      <c r="K1139" s="26">
        <v>2016</v>
      </c>
      <c r="L1139" s="26" t="s">
        <v>7210</v>
      </c>
      <c r="M1139" s="26" t="s">
        <v>6</v>
      </c>
      <c r="N1139" s="26" t="s">
        <v>337</v>
      </c>
    </row>
    <row r="1140" spans="1:14" x14ac:dyDescent="0.35">
      <c r="B1140">
        <f t="shared" si="17"/>
        <v>1</v>
      </c>
      <c r="C1140" s="25" t="s">
        <v>7211</v>
      </c>
      <c r="D1140" s="25" t="s">
        <v>7212</v>
      </c>
      <c r="E1140" s="25" t="s">
        <v>7213</v>
      </c>
      <c r="F1140" s="25" t="s">
        <v>7208</v>
      </c>
      <c r="G1140" s="25">
        <v>10</v>
      </c>
      <c r="H1140" s="25">
        <v>9781450349680</v>
      </c>
      <c r="I1140" s="25" t="s">
        <v>7214</v>
      </c>
      <c r="J1140" s="25" t="s">
        <v>2947</v>
      </c>
      <c r="K1140" s="25">
        <v>2017</v>
      </c>
      <c r="L1140" s="25" t="s">
        <v>7215</v>
      </c>
      <c r="M1140" s="25" t="s">
        <v>6</v>
      </c>
      <c r="N1140" s="25" t="s">
        <v>695</v>
      </c>
    </row>
    <row r="1141" spans="1:14" x14ac:dyDescent="0.35">
      <c r="B1141">
        <f t="shared" si="17"/>
        <v>1</v>
      </c>
      <c r="C1141" s="26" t="s">
        <v>7216</v>
      </c>
      <c r="D1141" s="26" t="s">
        <v>7217</v>
      </c>
      <c r="E1141" s="26" t="s">
        <v>7218</v>
      </c>
      <c r="F1141" s="26" t="s">
        <v>7219</v>
      </c>
      <c r="G1141" s="26">
        <v>10</v>
      </c>
      <c r="H1141" s="26">
        <v>9781467384605</v>
      </c>
      <c r="I1141" s="26" t="s">
        <v>7220</v>
      </c>
      <c r="J1141" s="26" t="s">
        <v>7221</v>
      </c>
      <c r="K1141" s="26">
        <v>2016</v>
      </c>
      <c r="L1141" s="26" t="s">
        <v>7222</v>
      </c>
      <c r="M1141" s="26" t="s">
        <v>6</v>
      </c>
      <c r="N1141" s="26" t="s">
        <v>147</v>
      </c>
    </row>
    <row r="1142" spans="1:14" x14ac:dyDescent="0.35">
      <c r="B1142">
        <f t="shared" si="17"/>
        <v>1</v>
      </c>
      <c r="C1142" s="25" t="s">
        <v>7223</v>
      </c>
      <c r="D1142" s="25" t="s">
        <v>7224</v>
      </c>
      <c r="E1142" s="25" t="s">
        <v>7225</v>
      </c>
      <c r="F1142" s="25" t="s">
        <v>7226</v>
      </c>
      <c r="G1142" s="25">
        <v>7</v>
      </c>
      <c r="H1142" s="25">
        <v>9783030772765</v>
      </c>
      <c r="I1142" s="25" t="s">
        <v>152</v>
      </c>
      <c r="J1142" s="25" t="s">
        <v>7227</v>
      </c>
      <c r="K1142" s="25">
        <v>2021</v>
      </c>
      <c r="L1142" s="25" t="s">
        <v>7228</v>
      </c>
      <c r="M1142" s="25" t="s">
        <v>6</v>
      </c>
      <c r="N1142" s="25" t="s">
        <v>162</v>
      </c>
    </row>
    <row r="1143" spans="1:14" x14ac:dyDescent="0.35">
      <c r="B1143">
        <f t="shared" si="17"/>
        <v>1</v>
      </c>
      <c r="C1143" s="26" t="s">
        <v>7229</v>
      </c>
      <c r="D1143" s="26" t="s">
        <v>7230</v>
      </c>
      <c r="E1143" s="26" t="s">
        <v>7231</v>
      </c>
      <c r="F1143" s="26" t="s">
        <v>7232</v>
      </c>
      <c r="G1143" s="26">
        <v>7</v>
      </c>
      <c r="H1143" s="26"/>
      <c r="I1143" s="26" t="s">
        <v>3848</v>
      </c>
      <c r="J1143" s="26" t="s">
        <v>3394</v>
      </c>
      <c r="K1143" s="26">
        <v>2012</v>
      </c>
      <c r="L1143" s="26" t="s">
        <v>7233</v>
      </c>
      <c r="M1143" s="26" t="s">
        <v>6</v>
      </c>
      <c r="N1143" s="26" t="s">
        <v>283</v>
      </c>
    </row>
    <row r="1144" spans="1:14" x14ac:dyDescent="0.35">
      <c r="B1144">
        <f t="shared" si="17"/>
        <v>1</v>
      </c>
      <c r="C1144" s="25" t="s">
        <v>7234</v>
      </c>
      <c r="D1144" s="25" t="s">
        <v>7235</v>
      </c>
      <c r="E1144" s="25" t="s">
        <v>7236</v>
      </c>
      <c r="F1144" s="25" t="s">
        <v>7237</v>
      </c>
      <c r="G1144" s="25">
        <v>10</v>
      </c>
      <c r="H1144" s="25"/>
      <c r="I1144" s="25" t="s">
        <v>496</v>
      </c>
      <c r="J1144" s="25" t="s">
        <v>7238</v>
      </c>
      <c r="K1144" s="25">
        <v>2015</v>
      </c>
      <c r="L1144" s="25" t="s">
        <v>7239</v>
      </c>
      <c r="M1144" s="25" t="s">
        <v>6</v>
      </c>
      <c r="N1144" s="25" t="s">
        <v>147</v>
      </c>
    </row>
    <row r="1145" spans="1:14" x14ac:dyDescent="0.35">
      <c r="B1145">
        <f t="shared" si="17"/>
        <v>1</v>
      </c>
      <c r="C1145" s="26" t="s">
        <v>7240</v>
      </c>
      <c r="D1145" s="26" t="s">
        <v>7241</v>
      </c>
      <c r="E1145" s="26" t="s">
        <v>7242</v>
      </c>
      <c r="F1145" s="26" t="s">
        <v>7243</v>
      </c>
      <c r="G1145" s="26">
        <v>10</v>
      </c>
      <c r="H1145" s="26">
        <v>9781450318990</v>
      </c>
      <c r="I1145" s="26" t="s">
        <v>1310</v>
      </c>
      <c r="J1145" s="26" t="s">
        <v>7244</v>
      </c>
      <c r="K1145" s="26">
        <v>2013</v>
      </c>
      <c r="L1145" s="26" t="s">
        <v>7245</v>
      </c>
      <c r="M1145" s="26" t="s">
        <v>6</v>
      </c>
      <c r="N1145" s="26" t="s">
        <v>5181</v>
      </c>
    </row>
    <row r="1146" spans="1:14" x14ac:dyDescent="0.35">
      <c r="B1146">
        <f t="shared" si="17"/>
        <v>1</v>
      </c>
      <c r="C1146" s="25" t="s">
        <v>7246</v>
      </c>
      <c r="D1146" s="25" t="s">
        <v>7247</v>
      </c>
      <c r="E1146" s="25" t="s">
        <v>7248</v>
      </c>
      <c r="F1146" s="25" t="s">
        <v>7249</v>
      </c>
      <c r="G1146" s="25">
        <v>10</v>
      </c>
      <c r="H1146" s="25">
        <v>9781450343671</v>
      </c>
      <c r="I1146" s="25" t="s">
        <v>7250</v>
      </c>
      <c r="J1146" s="25" t="s">
        <v>7251</v>
      </c>
      <c r="K1146" s="25">
        <v>2016</v>
      </c>
      <c r="L1146" s="25" t="s">
        <v>7252</v>
      </c>
      <c r="M1146" s="25" t="s">
        <v>6</v>
      </c>
      <c r="N1146" s="25" t="s">
        <v>256</v>
      </c>
    </row>
    <row r="1147" spans="1:14" x14ac:dyDescent="0.35">
      <c r="B1147">
        <f t="shared" si="17"/>
        <v>1</v>
      </c>
      <c r="C1147" s="26" t="s">
        <v>7253</v>
      </c>
      <c r="D1147" s="26" t="s">
        <v>7254</v>
      </c>
      <c r="E1147" s="26" t="s">
        <v>7255</v>
      </c>
      <c r="F1147" s="26" t="s">
        <v>7256</v>
      </c>
      <c r="G1147" s="26">
        <v>10</v>
      </c>
      <c r="H1147" s="26">
        <v>9781450367080</v>
      </c>
      <c r="I1147" s="26" t="s">
        <v>1310</v>
      </c>
      <c r="J1147" s="26" t="s">
        <v>6</v>
      </c>
      <c r="K1147" s="26">
        <v>2020</v>
      </c>
      <c r="L1147" s="26" t="s">
        <v>7257</v>
      </c>
      <c r="M1147" s="26" t="s">
        <v>6</v>
      </c>
      <c r="N1147" s="26" t="s">
        <v>162</v>
      </c>
    </row>
    <row r="1148" spans="1:14" x14ac:dyDescent="0.35">
      <c r="A1148" t="s">
        <v>62</v>
      </c>
      <c r="B1148">
        <f t="shared" si="17"/>
        <v>2</v>
      </c>
      <c r="C1148" s="25" t="s">
        <v>7258</v>
      </c>
      <c r="D1148" s="25" t="s">
        <v>7259</v>
      </c>
      <c r="E1148" s="25" t="s">
        <v>7260</v>
      </c>
      <c r="F1148" s="25" t="s">
        <v>7261</v>
      </c>
      <c r="G1148" s="25">
        <v>7</v>
      </c>
      <c r="H1148" s="25"/>
      <c r="I1148" s="25" t="s">
        <v>7262</v>
      </c>
      <c r="J1148" s="25" t="s">
        <v>7263</v>
      </c>
      <c r="K1148" s="25">
        <v>2016</v>
      </c>
      <c r="L1148" s="25" t="s">
        <v>7264</v>
      </c>
      <c r="M1148" s="25" t="s">
        <v>6</v>
      </c>
      <c r="N1148" s="25" t="s">
        <v>283</v>
      </c>
    </row>
    <row r="1149" spans="1:14" x14ac:dyDescent="0.35">
      <c r="A1149" t="s">
        <v>62</v>
      </c>
      <c r="B1149">
        <f t="shared" si="17"/>
        <v>2</v>
      </c>
      <c r="C1149" s="26" t="s">
        <v>7265</v>
      </c>
      <c r="D1149" s="26" t="s">
        <v>7266</v>
      </c>
      <c r="E1149" s="26" t="s">
        <v>7267</v>
      </c>
      <c r="F1149" s="26" t="s">
        <v>7268</v>
      </c>
      <c r="G1149" s="26">
        <v>7</v>
      </c>
      <c r="H1149" s="26">
        <v>9783319262833</v>
      </c>
      <c r="I1149" s="26" t="s">
        <v>207</v>
      </c>
      <c r="J1149" s="26" t="s">
        <v>7269</v>
      </c>
      <c r="K1149" s="26">
        <v>2016</v>
      </c>
      <c r="L1149" s="26" t="s">
        <v>7270</v>
      </c>
      <c r="M1149" s="26" t="s">
        <v>6</v>
      </c>
      <c r="N1149" s="26" t="s">
        <v>1120</v>
      </c>
    </row>
    <row r="1150" spans="1:14" x14ac:dyDescent="0.35">
      <c r="B1150">
        <f t="shared" si="17"/>
        <v>1</v>
      </c>
      <c r="C1150" s="25" t="s">
        <v>7271</v>
      </c>
      <c r="D1150" s="25" t="s">
        <v>7272</v>
      </c>
      <c r="E1150" s="25" t="s">
        <v>7273</v>
      </c>
      <c r="F1150" s="25" t="s">
        <v>7274</v>
      </c>
      <c r="G1150" s="25">
        <v>10</v>
      </c>
      <c r="H1150" s="25">
        <v>9781450339278</v>
      </c>
      <c r="I1150" s="25" t="s">
        <v>7275</v>
      </c>
      <c r="J1150" s="25" t="s">
        <v>6</v>
      </c>
      <c r="K1150" s="25">
        <v>2015</v>
      </c>
      <c r="L1150" s="25" t="s">
        <v>7276</v>
      </c>
      <c r="M1150" s="25" t="s">
        <v>6</v>
      </c>
      <c r="N1150" s="25" t="s">
        <v>162</v>
      </c>
    </row>
    <row r="1151" spans="1:14" x14ac:dyDescent="0.35">
      <c r="B1151">
        <f t="shared" si="17"/>
        <v>1</v>
      </c>
      <c r="C1151" s="26" t="s">
        <v>7277</v>
      </c>
      <c r="D1151" s="26" t="s">
        <v>7278</v>
      </c>
      <c r="E1151" s="26" t="s">
        <v>7279</v>
      </c>
      <c r="F1151" s="26" t="s">
        <v>7274</v>
      </c>
      <c r="G1151" s="26">
        <v>10</v>
      </c>
      <c r="H1151" s="26">
        <v>9781450339278</v>
      </c>
      <c r="I1151" s="26" t="s">
        <v>7275</v>
      </c>
      <c r="J1151" s="26" t="s">
        <v>6</v>
      </c>
      <c r="K1151" s="26">
        <v>2015</v>
      </c>
      <c r="L1151" s="26" t="s">
        <v>7280</v>
      </c>
      <c r="M1151" s="26" t="s">
        <v>6</v>
      </c>
      <c r="N1151" s="26" t="s">
        <v>162</v>
      </c>
    </row>
    <row r="1152" spans="1:14" x14ac:dyDescent="0.35">
      <c r="B1152">
        <f t="shared" si="17"/>
        <v>1</v>
      </c>
      <c r="C1152" s="25" t="s">
        <v>7281</v>
      </c>
      <c r="D1152" s="25" t="s">
        <v>7282</v>
      </c>
      <c r="E1152" s="25" t="s">
        <v>7283</v>
      </c>
      <c r="F1152" s="25" t="s">
        <v>7274</v>
      </c>
      <c r="G1152" s="25">
        <v>10</v>
      </c>
      <c r="H1152" s="25">
        <v>9781450345453</v>
      </c>
      <c r="I1152" s="25" t="s">
        <v>7284</v>
      </c>
      <c r="J1152" s="25" t="s">
        <v>6</v>
      </c>
      <c r="K1152" s="25">
        <v>2016</v>
      </c>
      <c r="L1152" s="25" t="s">
        <v>7285</v>
      </c>
      <c r="M1152" s="25" t="s">
        <v>6</v>
      </c>
      <c r="N1152" s="25" t="s">
        <v>162</v>
      </c>
    </row>
    <row r="1153" spans="1:14" x14ac:dyDescent="0.35">
      <c r="A1153" t="s">
        <v>62</v>
      </c>
      <c r="B1153">
        <f t="shared" si="17"/>
        <v>2</v>
      </c>
      <c r="C1153" s="26" t="s">
        <v>7286</v>
      </c>
      <c r="D1153" s="26" t="s">
        <v>7287</v>
      </c>
      <c r="E1153" s="26" t="s">
        <v>7288</v>
      </c>
      <c r="F1153" s="26" t="s">
        <v>7289</v>
      </c>
      <c r="G1153" s="26">
        <v>10</v>
      </c>
      <c r="H1153" s="26">
        <v>9781509055043</v>
      </c>
      <c r="I1153" s="26" t="s">
        <v>7290</v>
      </c>
      <c r="J1153" s="26" t="s">
        <v>7291</v>
      </c>
      <c r="K1153" s="26">
        <v>2017</v>
      </c>
      <c r="L1153" s="26" t="s">
        <v>7292</v>
      </c>
      <c r="M1153" s="26" t="s">
        <v>6</v>
      </c>
      <c r="N1153" s="26" t="s">
        <v>155</v>
      </c>
    </row>
    <row r="1154" spans="1:14" x14ac:dyDescent="0.35">
      <c r="B1154">
        <f t="shared" ref="B1154:B1217" si="18">COUNTIF(C:C,C1154)</f>
        <v>1</v>
      </c>
      <c r="C1154" s="25" t="s">
        <v>7293</v>
      </c>
      <c r="D1154" s="25" t="s">
        <v>7294</v>
      </c>
      <c r="E1154" s="25" t="s">
        <v>7295</v>
      </c>
      <c r="F1154" s="25" t="s">
        <v>7296</v>
      </c>
      <c r="G1154" s="25">
        <v>10</v>
      </c>
      <c r="H1154" s="25"/>
      <c r="I1154" s="25" t="s">
        <v>7297</v>
      </c>
      <c r="J1154" s="25" t="s">
        <v>7298</v>
      </c>
      <c r="K1154" s="25">
        <v>2013</v>
      </c>
      <c r="L1154" s="25" t="s">
        <v>7299</v>
      </c>
      <c r="M1154" s="25" t="s">
        <v>6</v>
      </c>
      <c r="N1154" s="25" t="s">
        <v>162</v>
      </c>
    </row>
    <row r="1155" spans="1:14" x14ac:dyDescent="0.35">
      <c r="B1155">
        <f t="shared" si="18"/>
        <v>1</v>
      </c>
      <c r="C1155" s="26" t="s">
        <v>7300</v>
      </c>
      <c r="D1155" s="26" t="s">
        <v>7301</v>
      </c>
      <c r="E1155" s="26" t="s">
        <v>7302</v>
      </c>
      <c r="F1155" s="26" t="s">
        <v>7303</v>
      </c>
      <c r="G1155" s="26">
        <v>7</v>
      </c>
      <c r="H1155" s="26"/>
      <c r="I1155" s="26" t="s">
        <v>261</v>
      </c>
      <c r="J1155" s="26" t="s">
        <v>6</v>
      </c>
      <c r="K1155" s="26">
        <v>2021</v>
      </c>
      <c r="L1155" s="26" t="s">
        <v>7304</v>
      </c>
      <c r="M1155" s="26" t="s">
        <v>6</v>
      </c>
      <c r="N1155" s="26" t="s">
        <v>162</v>
      </c>
    </row>
    <row r="1156" spans="1:14" x14ac:dyDescent="0.35">
      <c r="B1156">
        <f t="shared" si="18"/>
        <v>1</v>
      </c>
      <c r="C1156" s="25" t="s">
        <v>7305</v>
      </c>
      <c r="D1156" s="25" t="s">
        <v>7306</v>
      </c>
      <c r="E1156" s="25" t="s">
        <v>7307</v>
      </c>
      <c r="F1156" s="25" t="s">
        <v>7308</v>
      </c>
      <c r="G1156" s="25">
        <v>10</v>
      </c>
      <c r="H1156" s="25">
        <v>9781479919345</v>
      </c>
      <c r="I1156" s="25" t="s">
        <v>7309</v>
      </c>
      <c r="J1156" s="25" t="s">
        <v>7310</v>
      </c>
      <c r="K1156" s="25">
        <v>2015</v>
      </c>
      <c r="L1156" s="25" t="s">
        <v>7311</v>
      </c>
      <c r="M1156" s="25" t="s">
        <v>6</v>
      </c>
      <c r="N1156" s="25" t="s">
        <v>283</v>
      </c>
    </row>
    <row r="1157" spans="1:14" x14ac:dyDescent="0.35">
      <c r="B1157">
        <f t="shared" si="18"/>
        <v>1</v>
      </c>
      <c r="C1157" s="26" t="s">
        <v>7312</v>
      </c>
      <c r="D1157" s="26" t="s">
        <v>7313</v>
      </c>
      <c r="E1157" s="26" t="s">
        <v>7314</v>
      </c>
      <c r="F1157" s="26" t="s">
        <v>7315</v>
      </c>
      <c r="G1157" s="26">
        <v>7</v>
      </c>
      <c r="H1157" s="26">
        <v>9783319029573</v>
      </c>
      <c r="I1157" s="26" t="s">
        <v>152</v>
      </c>
      <c r="J1157" s="26" t="s">
        <v>7316</v>
      </c>
      <c r="K1157" s="26">
        <v>2013</v>
      </c>
      <c r="L1157" s="26" t="s">
        <v>7317</v>
      </c>
      <c r="M1157" s="26" t="s">
        <v>6</v>
      </c>
      <c r="N1157" s="26" t="s">
        <v>217</v>
      </c>
    </row>
    <row r="1158" spans="1:14" x14ac:dyDescent="0.35">
      <c r="B1158">
        <f t="shared" si="18"/>
        <v>1</v>
      </c>
      <c r="C1158" s="25" t="s">
        <v>7318</v>
      </c>
      <c r="D1158" s="25" t="s">
        <v>7319</v>
      </c>
      <c r="E1158" s="25" t="s">
        <v>6</v>
      </c>
      <c r="F1158" s="25" t="s">
        <v>7320</v>
      </c>
      <c r="G1158" s="25">
        <v>7</v>
      </c>
      <c r="H1158" s="25"/>
      <c r="I1158" s="25" t="s">
        <v>7321</v>
      </c>
      <c r="J1158" s="25" t="s">
        <v>7322</v>
      </c>
      <c r="K1158" s="25">
        <v>2018</v>
      </c>
      <c r="L1158" s="25" t="s">
        <v>7323</v>
      </c>
      <c r="M1158" s="25" t="s">
        <v>6</v>
      </c>
      <c r="N1158" s="25" t="s">
        <v>162</v>
      </c>
    </row>
    <row r="1159" spans="1:14" x14ac:dyDescent="0.35">
      <c r="A1159" t="s">
        <v>62</v>
      </c>
      <c r="B1159">
        <f t="shared" si="18"/>
        <v>2</v>
      </c>
      <c r="C1159" s="26" t="s">
        <v>7324</v>
      </c>
      <c r="D1159" s="26" t="s">
        <v>7325</v>
      </c>
      <c r="E1159" s="26" t="s">
        <v>7326</v>
      </c>
      <c r="F1159" s="26" t="s">
        <v>7327</v>
      </c>
      <c r="G1159" s="26">
        <v>7</v>
      </c>
      <c r="H1159" s="26">
        <v>9781614994336</v>
      </c>
      <c r="I1159" s="26" t="s">
        <v>5267</v>
      </c>
      <c r="J1159" s="26" t="s">
        <v>7328</v>
      </c>
      <c r="K1159" s="26">
        <v>2014</v>
      </c>
      <c r="L1159" s="26" t="s">
        <v>7329</v>
      </c>
      <c r="M1159" s="26" t="s">
        <v>6</v>
      </c>
      <c r="N1159" s="26" t="s">
        <v>162</v>
      </c>
    </row>
    <row r="1160" spans="1:14" x14ac:dyDescent="0.35">
      <c r="A1160" t="s">
        <v>62</v>
      </c>
      <c r="B1160">
        <f t="shared" si="18"/>
        <v>2</v>
      </c>
      <c r="C1160" s="25" t="s">
        <v>7324</v>
      </c>
      <c r="D1160" s="25" t="s">
        <v>7330</v>
      </c>
      <c r="E1160" s="25" t="s">
        <v>7331</v>
      </c>
      <c r="F1160" s="25" t="s">
        <v>7327</v>
      </c>
      <c r="G1160" s="25">
        <v>7</v>
      </c>
      <c r="H1160" s="25">
        <v>9783319175294</v>
      </c>
      <c r="I1160" s="25" t="s">
        <v>866</v>
      </c>
      <c r="J1160" s="25" t="s">
        <v>7332</v>
      </c>
      <c r="K1160" s="25">
        <v>2015</v>
      </c>
      <c r="L1160" s="25" t="s">
        <v>7333</v>
      </c>
      <c r="M1160" s="25" t="s">
        <v>6</v>
      </c>
      <c r="N1160" s="25" t="s">
        <v>162</v>
      </c>
    </row>
    <row r="1161" spans="1:14" x14ac:dyDescent="0.35">
      <c r="B1161">
        <f t="shared" si="18"/>
        <v>1</v>
      </c>
      <c r="C1161" s="26" t="s">
        <v>7334</v>
      </c>
      <c r="D1161" s="26" t="s">
        <v>7335</v>
      </c>
      <c r="E1161" s="26" t="s">
        <v>7336</v>
      </c>
      <c r="F1161" s="26" t="s">
        <v>7337</v>
      </c>
      <c r="G1161" s="26">
        <v>10</v>
      </c>
      <c r="H1161" s="26">
        <v>9781728168340</v>
      </c>
      <c r="I1161" s="26" t="s">
        <v>7338</v>
      </c>
      <c r="J1161" s="26" t="s">
        <v>7339</v>
      </c>
      <c r="K1161" s="26">
        <v>2021</v>
      </c>
      <c r="L1161" s="26" t="s">
        <v>7340</v>
      </c>
      <c r="M1161" s="26" t="s">
        <v>6</v>
      </c>
      <c r="N1161" s="26" t="s">
        <v>162</v>
      </c>
    </row>
    <row r="1162" spans="1:14" x14ac:dyDescent="0.35">
      <c r="B1162">
        <f t="shared" si="18"/>
        <v>1</v>
      </c>
      <c r="C1162" s="25" t="s">
        <v>7341</v>
      </c>
      <c r="D1162" s="25" t="s">
        <v>7342</v>
      </c>
      <c r="E1162" s="25" t="s">
        <v>7343</v>
      </c>
      <c r="F1162" s="25" t="s">
        <v>7344</v>
      </c>
      <c r="G1162" s="25">
        <v>10</v>
      </c>
      <c r="H1162" s="25">
        <v>9781728111148</v>
      </c>
      <c r="I1162" s="25" t="s">
        <v>214</v>
      </c>
      <c r="J1162" s="25" t="s">
        <v>7345</v>
      </c>
      <c r="K1162" s="25">
        <v>2018</v>
      </c>
      <c r="L1162" s="25" t="s">
        <v>7346</v>
      </c>
      <c r="M1162" s="25" t="s">
        <v>6</v>
      </c>
      <c r="N1162" s="25" t="s">
        <v>162</v>
      </c>
    </row>
    <row r="1163" spans="1:14" x14ac:dyDescent="0.35">
      <c r="B1163">
        <f t="shared" si="18"/>
        <v>1</v>
      </c>
      <c r="C1163" s="26" t="s">
        <v>7347</v>
      </c>
      <c r="D1163" s="26" t="s">
        <v>7348</v>
      </c>
      <c r="E1163" s="26" t="s">
        <v>7349</v>
      </c>
      <c r="F1163" s="26" t="s">
        <v>7350</v>
      </c>
      <c r="G1163" s="26">
        <v>10</v>
      </c>
      <c r="H1163" s="26">
        <v>9789897582394</v>
      </c>
      <c r="I1163" s="26" t="s">
        <v>7351</v>
      </c>
      <c r="J1163" s="26" t="s">
        <v>7352</v>
      </c>
      <c r="K1163" s="26">
        <v>2017</v>
      </c>
      <c r="L1163" s="26" t="s">
        <v>7353</v>
      </c>
      <c r="M1163" s="26" t="s">
        <v>6</v>
      </c>
      <c r="N1163" s="26" t="s">
        <v>217</v>
      </c>
    </row>
    <row r="1164" spans="1:14" x14ac:dyDescent="0.35">
      <c r="B1164">
        <f t="shared" si="18"/>
        <v>1</v>
      </c>
      <c r="C1164" s="25" t="s">
        <v>7354</v>
      </c>
      <c r="D1164" s="25" t="s">
        <v>7355</v>
      </c>
      <c r="E1164" s="25" t="s">
        <v>7356</v>
      </c>
      <c r="F1164" s="25" t="s">
        <v>7357</v>
      </c>
      <c r="G1164" s="25">
        <v>10</v>
      </c>
      <c r="H1164" s="25"/>
      <c r="I1164" s="25" t="s">
        <v>4823</v>
      </c>
      <c r="J1164" s="25" t="s">
        <v>7358</v>
      </c>
      <c r="K1164" s="25">
        <v>2018</v>
      </c>
      <c r="L1164" s="25" t="s">
        <v>7359</v>
      </c>
      <c r="M1164" s="25" t="s">
        <v>6</v>
      </c>
      <c r="N1164" s="25" t="s">
        <v>695</v>
      </c>
    </row>
    <row r="1165" spans="1:14" x14ac:dyDescent="0.35">
      <c r="B1165">
        <f t="shared" si="18"/>
        <v>1</v>
      </c>
      <c r="C1165" s="26" t="s">
        <v>7360</v>
      </c>
      <c r="D1165" s="26" t="s">
        <v>7361</v>
      </c>
      <c r="E1165" s="26" t="s">
        <v>7362</v>
      </c>
      <c r="F1165" s="26" t="s">
        <v>7363</v>
      </c>
      <c r="G1165" s="26">
        <v>10</v>
      </c>
      <c r="H1165" s="26"/>
      <c r="I1165" s="26" t="s">
        <v>7364</v>
      </c>
      <c r="J1165" s="26" t="s">
        <v>7365</v>
      </c>
      <c r="K1165" s="26">
        <v>2011</v>
      </c>
      <c r="L1165" s="26" t="s">
        <v>7366</v>
      </c>
      <c r="M1165" s="26" t="s">
        <v>6</v>
      </c>
      <c r="N1165" s="26" t="s">
        <v>162</v>
      </c>
    </row>
    <row r="1166" spans="1:14" x14ac:dyDescent="0.35">
      <c r="A1166" t="s">
        <v>62</v>
      </c>
      <c r="B1166">
        <f t="shared" si="18"/>
        <v>2</v>
      </c>
      <c r="C1166" s="25" t="s">
        <v>7367</v>
      </c>
      <c r="D1166" s="25" t="s">
        <v>7368</v>
      </c>
      <c r="E1166" s="25" t="s">
        <v>7369</v>
      </c>
      <c r="F1166" s="25" t="s">
        <v>7370</v>
      </c>
      <c r="G1166" s="25">
        <v>10</v>
      </c>
      <c r="H1166" s="25">
        <v>9780769550879</v>
      </c>
      <c r="I1166" s="25" t="s">
        <v>7371</v>
      </c>
      <c r="J1166" s="25" t="s">
        <v>7372</v>
      </c>
      <c r="K1166" s="25">
        <v>2013</v>
      </c>
      <c r="L1166" s="25" t="s">
        <v>7373</v>
      </c>
      <c r="M1166" s="25" t="s">
        <v>6</v>
      </c>
      <c r="N1166" s="25" t="s">
        <v>162</v>
      </c>
    </row>
    <row r="1167" spans="1:14" x14ac:dyDescent="0.35">
      <c r="A1167" t="s">
        <v>62</v>
      </c>
      <c r="B1167">
        <f t="shared" si="18"/>
        <v>2</v>
      </c>
      <c r="C1167" s="26" t="s">
        <v>7374</v>
      </c>
      <c r="D1167" s="26" t="s">
        <v>7375</v>
      </c>
      <c r="E1167" s="26" t="s">
        <v>7376</v>
      </c>
      <c r="F1167" s="26" t="s">
        <v>7377</v>
      </c>
      <c r="G1167" s="26">
        <v>10</v>
      </c>
      <c r="H1167" s="26">
        <v>9781936968923</v>
      </c>
      <c r="I1167" s="26" t="s">
        <v>7378</v>
      </c>
      <c r="J1167" s="26" t="s">
        <v>7379</v>
      </c>
      <c r="K1167" s="26">
        <v>2013</v>
      </c>
      <c r="L1167" s="26" t="s">
        <v>7380</v>
      </c>
      <c r="M1167" s="26" t="s">
        <v>6</v>
      </c>
      <c r="N1167" s="26" t="s">
        <v>147</v>
      </c>
    </row>
    <row r="1168" spans="1:14" x14ac:dyDescent="0.35">
      <c r="B1168">
        <f t="shared" si="18"/>
        <v>1</v>
      </c>
      <c r="C1168" s="25" t="s">
        <v>7381</v>
      </c>
      <c r="D1168" s="25" t="s">
        <v>7382</v>
      </c>
      <c r="E1168" s="25" t="s">
        <v>7383</v>
      </c>
      <c r="F1168" s="25" t="s">
        <v>7384</v>
      </c>
      <c r="G1168" s="25">
        <v>10</v>
      </c>
      <c r="H1168" s="25">
        <v>9781627480680</v>
      </c>
      <c r="I1168" s="25" t="s">
        <v>452</v>
      </c>
      <c r="J1168" s="25" t="s">
        <v>6</v>
      </c>
      <c r="K1168" s="25">
        <v>2012</v>
      </c>
      <c r="L1168" s="25" t="s">
        <v>7385</v>
      </c>
      <c r="M1168" s="25" t="s">
        <v>6</v>
      </c>
      <c r="N1168" s="25" t="s">
        <v>176</v>
      </c>
    </row>
    <row r="1169" spans="1:14" x14ac:dyDescent="0.35">
      <c r="B1169">
        <f t="shared" si="18"/>
        <v>1</v>
      </c>
      <c r="C1169" s="26" t="s">
        <v>7386</v>
      </c>
      <c r="D1169" s="26" t="s">
        <v>7387</v>
      </c>
      <c r="E1169" s="26" t="s">
        <v>7388</v>
      </c>
      <c r="F1169" s="26" t="s">
        <v>7389</v>
      </c>
      <c r="G1169" s="26">
        <v>10</v>
      </c>
      <c r="H1169" s="26">
        <v>9781538615621</v>
      </c>
      <c r="I1169" s="26" t="s">
        <v>7390</v>
      </c>
      <c r="J1169" s="26" t="s">
        <v>7391</v>
      </c>
      <c r="K1169" s="26">
        <v>2017</v>
      </c>
      <c r="L1169" s="26" t="s">
        <v>7392</v>
      </c>
      <c r="M1169" s="26" t="s">
        <v>6</v>
      </c>
      <c r="N1169" s="26" t="s">
        <v>217</v>
      </c>
    </row>
    <row r="1170" spans="1:14" x14ac:dyDescent="0.35">
      <c r="B1170">
        <f t="shared" si="18"/>
        <v>1</v>
      </c>
      <c r="C1170" s="25" t="s">
        <v>7393</v>
      </c>
      <c r="D1170" s="25" t="s">
        <v>7394</v>
      </c>
      <c r="E1170" s="25" t="s">
        <v>7395</v>
      </c>
      <c r="F1170" s="25" t="s">
        <v>7396</v>
      </c>
      <c r="G1170" s="25">
        <v>10</v>
      </c>
      <c r="H1170" s="25">
        <v>9781450375153</v>
      </c>
      <c r="I1170" s="25" t="s">
        <v>7397</v>
      </c>
      <c r="J1170" s="25" t="s">
        <v>7398</v>
      </c>
      <c r="K1170" s="25">
        <v>2020</v>
      </c>
      <c r="L1170" s="25" t="s">
        <v>7399</v>
      </c>
      <c r="M1170" s="25" t="s">
        <v>6</v>
      </c>
      <c r="N1170" s="25" t="s">
        <v>217</v>
      </c>
    </row>
    <row r="1171" spans="1:14" x14ac:dyDescent="0.35">
      <c r="A1171" t="s">
        <v>62</v>
      </c>
      <c r="B1171">
        <f t="shared" si="18"/>
        <v>2</v>
      </c>
      <c r="C1171" s="26" t="s">
        <v>7400</v>
      </c>
      <c r="D1171" s="26" t="s">
        <v>7401</v>
      </c>
      <c r="E1171" s="26" t="s">
        <v>7402</v>
      </c>
      <c r="F1171" s="26" t="s">
        <v>7403</v>
      </c>
      <c r="G1171" s="26">
        <v>7</v>
      </c>
      <c r="H1171" s="26"/>
      <c r="I1171" s="26" t="s">
        <v>4034</v>
      </c>
      <c r="J1171" s="26" t="s">
        <v>6</v>
      </c>
      <c r="K1171" s="26">
        <v>2021</v>
      </c>
      <c r="L1171" s="26" t="s">
        <v>7404</v>
      </c>
      <c r="M1171" s="26" t="s">
        <v>6</v>
      </c>
      <c r="N1171" s="26" t="s">
        <v>162</v>
      </c>
    </row>
    <row r="1172" spans="1:14" x14ac:dyDescent="0.35">
      <c r="B1172">
        <f t="shared" si="18"/>
        <v>1</v>
      </c>
      <c r="C1172" s="25" t="s">
        <v>7405</v>
      </c>
      <c r="D1172" s="25" t="s">
        <v>7406</v>
      </c>
      <c r="E1172" s="25" t="s">
        <v>7407</v>
      </c>
      <c r="F1172" s="25" t="s">
        <v>7408</v>
      </c>
      <c r="G1172" s="25">
        <v>10</v>
      </c>
      <c r="H1172" s="25">
        <v>9789895465903</v>
      </c>
      <c r="I1172" s="25" t="s">
        <v>3905</v>
      </c>
      <c r="J1172" s="25" t="s">
        <v>6</v>
      </c>
      <c r="K1172" s="25">
        <v>2020</v>
      </c>
      <c r="L1172" s="25" t="s">
        <v>7409</v>
      </c>
      <c r="M1172" s="25" t="s">
        <v>6</v>
      </c>
      <c r="N1172" s="25" t="s">
        <v>283</v>
      </c>
    </row>
    <row r="1173" spans="1:14" x14ac:dyDescent="0.35">
      <c r="B1173">
        <f t="shared" si="18"/>
        <v>1</v>
      </c>
      <c r="C1173" s="26" t="s">
        <v>7410</v>
      </c>
      <c r="D1173" s="26" t="s">
        <v>7411</v>
      </c>
      <c r="E1173" s="26" t="s">
        <v>7412</v>
      </c>
      <c r="F1173" s="26" t="s">
        <v>7413</v>
      </c>
      <c r="G1173" s="26">
        <v>10</v>
      </c>
      <c r="H1173" s="26"/>
      <c r="I1173" s="26" t="s">
        <v>7414</v>
      </c>
      <c r="J1173" s="26" t="s">
        <v>7415</v>
      </c>
      <c r="K1173" s="26">
        <v>2011</v>
      </c>
      <c r="L1173" s="26" t="s">
        <v>7416</v>
      </c>
      <c r="M1173" s="26" t="s">
        <v>6</v>
      </c>
      <c r="N1173" s="26" t="s">
        <v>1120</v>
      </c>
    </row>
    <row r="1174" spans="1:14" x14ac:dyDescent="0.35">
      <c r="B1174">
        <f t="shared" si="18"/>
        <v>1</v>
      </c>
      <c r="C1174" s="25" t="s">
        <v>7417</v>
      </c>
      <c r="D1174" s="25" t="s">
        <v>7418</v>
      </c>
      <c r="E1174" s="25" t="s">
        <v>7419</v>
      </c>
      <c r="F1174" s="25" t="s">
        <v>7420</v>
      </c>
      <c r="G1174" s="25">
        <v>10</v>
      </c>
      <c r="H1174" s="25"/>
      <c r="I1174" s="25" t="s">
        <v>7421</v>
      </c>
      <c r="J1174" s="25" t="s">
        <v>6</v>
      </c>
      <c r="K1174" s="25">
        <v>2018</v>
      </c>
      <c r="L1174" s="25" t="s">
        <v>7422</v>
      </c>
      <c r="M1174" s="25" t="s">
        <v>6</v>
      </c>
      <c r="N1174" s="25" t="s">
        <v>480</v>
      </c>
    </row>
    <row r="1175" spans="1:14" x14ac:dyDescent="0.35">
      <c r="B1175">
        <f t="shared" si="18"/>
        <v>1</v>
      </c>
      <c r="C1175" s="26" t="s">
        <v>7423</v>
      </c>
      <c r="D1175" s="26" t="s">
        <v>7424</v>
      </c>
      <c r="E1175" s="26" t="s">
        <v>7425</v>
      </c>
      <c r="F1175" s="26" t="s">
        <v>7426</v>
      </c>
      <c r="G1175" s="26">
        <v>7</v>
      </c>
      <c r="H1175" s="26"/>
      <c r="I1175" s="26" t="s">
        <v>1386</v>
      </c>
      <c r="J1175" s="26" t="s">
        <v>7427</v>
      </c>
      <c r="K1175" s="26">
        <v>2009</v>
      </c>
      <c r="L1175" s="26" t="s">
        <v>7428</v>
      </c>
      <c r="M1175" s="26" t="s">
        <v>6</v>
      </c>
      <c r="N1175" s="26" t="s">
        <v>675</v>
      </c>
    </row>
    <row r="1176" spans="1:14" x14ac:dyDescent="0.35">
      <c r="A1176" t="s">
        <v>62</v>
      </c>
      <c r="B1176">
        <f t="shared" si="18"/>
        <v>4</v>
      </c>
      <c r="C1176" s="25" t="s">
        <v>7429</v>
      </c>
      <c r="D1176" s="25" t="s">
        <v>7430</v>
      </c>
      <c r="E1176" s="25" t="s">
        <v>7431</v>
      </c>
      <c r="F1176" s="25" t="s">
        <v>7432</v>
      </c>
      <c r="G1176" s="25">
        <v>10</v>
      </c>
      <c r="H1176" s="25">
        <v>9781605585048</v>
      </c>
      <c r="I1176" s="25" t="s">
        <v>7433</v>
      </c>
      <c r="J1176" s="25" t="s">
        <v>7434</v>
      </c>
      <c r="K1176" s="25">
        <v>2009</v>
      </c>
      <c r="L1176" s="25" t="s">
        <v>7435</v>
      </c>
      <c r="M1176" s="25" t="s">
        <v>6</v>
      </c>
      <c r="N1176" s="25" t="s">
        <v>573</v>
      </c>
    </row>
    <row r="1177" spans="1:14" x14ac:dyDescent="0.35">
      <c r="A1177" t="s">
        <v>62</v>
      </c>
      <c r="B1177">
        <f t="shared" si="18"/>
        <v>4</v>
      </c>
      <c r="C1177" s="26" t="s">
        <v>7429</v>
      </c>
      <c r="D1177" s="26" t="s">
        <v>7436</v>
      </c>
      <c r="E1177" s="26" t="s">
        <v>7437</v>
      </c>
      <c r="F1177" s="26" t="s">
        <v>7432</v>
      </c>
      <c r="G1177" s="26">
        <v>7</v>
      </c>
      <c r="H1177" s="26"/>
      <c r="I1177" s="26" t="s">
        <v>7438</v>
      </c>
      <c r="J1177" s="26" t="s">
        <v>7434</v>
      </c>
      <c r="K1177" s="26">
        <v>2009</v>
      </c>
      <c r="L1177" s="26" t="s">
        <v>7439</v>
      </c>
      <c r="M1177" s="26" t="s">
        <v>6</v>
      </c>
      <c r="N1177" s="26" t="s">
        <v>337</v>
      </c>
    </row>
    <row r="1178" spans="1:14" x14ac:dyDescent="0.35">
      <c r="B1178">
        <f t="shared" si="18"/>
        <v>1</v>
      </c>
      <c r="C1178" s="25" t="s">
        <v>7440</v>
      </c>
      <c r="D1178" s="25" t="s">
        <v>7441</v>
      </c>
      <c r="E1178" s="25" t="s">
        <v>7442</v>
      </c>
      <c r="F1178" s="25" t="s">
        <v>7443</v>
      </c>
      <c r="G1178" s="25">
        <v>10</v>
      </c>
      <c r="H1178" s="25">
        <v>9781467373432</v>
      </c>
      <c r="I1178" s="25" t="s">
        <v>7444</v>
      </c>
      <c r="J1178" s="25" t="s">
        <v>6</v>
      </c>
      <c r="K1178" s="25">
        <v>2015</v>
      </c>
      <c r="L1178" s="25" t="s">
        <v>7445</v>
      </c>
      <c r="M1178" s="25" t="s">
        <v>6</v>
      </c>
      <c r="N1178" s="25" t="s">
        <v>1120</v>
      </c>
    </row>
    <row r="1179" spans="1:14" x14ac:dyDescent="0.35">
      <c r="B1179">
        <f t="shared" si="18"/>
        <v>1</v>
      </c>
      <c r="C1179" s="26" t="s">
        <v>7446</v>
      </c>
      <c r="D1179" s="26" t="s">
        <v>7447</v>
      </c>
      <c r="E1179" s="26" t="s">
        <v>7448</v>
      </c>
      <c r="F1179" s="26" t="s">
        <v>7449</v>
      </c>
      <c r="G1179" s="26">
        <v>7</v>
      </c>
      <c r="H1179" s="26">
        <v>9783319584713</v>
      </c>
      <c r="I1179" s="26" t="s">
        <v>152</v>
      </c>
      <c r="J1179" s="26" t="s">
        <v>7450</v>
      </c>
      <c r="K1179" s="26">
        <v>2017</v>
      </c>
      <c r="L1179" s="26" t="s">
        <v>7451</v>
      </c>
      <c r="M1179" s="26" t="s">
        <v>6</v>
      </c>
      <c r="N1179" s="26" t="s">
        <v>283</v>
      </c>
    </row>
    <row r="1180" spans="1:14" x14ac:dyDescent="0.35">
      <c r="B1180">
        <f t="shared" si="18"/>
        <v>1</v>
      </c>
      <c r="C1180" s="25" t="s">
        <v>7452</v>
      </c>
      <c r="D1180" s="25" t="s">
        <v>7453</v>
      </c>
      <c r="E1180" s="25" t="s">
        <v>7454</v>
      </c>
      <c r="F1180" s="25" t="s">
        <v>7455</v>
      </c>
      <c r="G1180" s="25">
        <v>10</v>
      </c>
      <c r="H1180" s="25"/>
      <c r="I1180" s="25" t="s">
        <v>4823</v>
      </c>
      <c r="J1180" s="25" t="s">
        <v>7456</v>
      </c>
      <c r="K1180" s="25">
        <v>2015</v>
      </c>
      <c r="L1180" s="25" t="s">
        <v>7457</v>
      </c>
      <c r="M1180" s="25" t="s">
        <v>6</v>
      </c>
      <c r="N1180" s="25" t="s">
        <v>573</v>
      </c>
    </row>
    <row r="1181" spans="1:14" x14ac:dyDescent="0.35">
      <c r="B1181">
        <f t="shared" si="18"/>
        <v>2</v>
      </c>
      <c r="C1181" s="26" t="s">
        <v>7458</v>
      </c>
      <c r="D1181" s="26" t="s">
        <v>7459</v>
      </c>
      <c r="E1181" s="26" t="s">
        <v>7460</v>
      </c>
      <c r="F1181" s="26" t="s">
        <v>7461</v>
      </c>
      <c r="G1181" s="26">
        <v>7</v>
      </c>
      <c r="H1181" s="26"/>
      <c r="I1181" s="26" t="s">
        <v>7462</v>
      </c>
      <c r="J1181" s="26" t="s">
        <v>7463</v>
      </c>
      <c r="K1181" s="26">
        <v>2021</v>
      </c>
      <c r="L1181" s="26" t="s">
        <v>7464</v>
      </c>
      <c r="M1181" s="26" t="s">
        <v>6</v>
      </c>
      <c r="N1181" s="26" t="s">
        <v>162</v>
      </c>
    </row>
    <row r="1182" spans="1:14" x14ac:dyDescent="0.35">
      <c r="B1182">
        <f t="shared" si="18"/>
        <v>1</v>
      </c>
      <c r="C1182" s="25" t="s">
        <v>7465</v>
      </c>
      <c r="D1182" s="25" t="s">
        <v>7466</v>
      </c>
      <c r="E1182" s="25" t="s">
        <v>7467</v>
      </c>
      <c r="F1182" s="25" t="s">
        <v>7468</v>
      </c>
      <c r="G1182" s="25">
        <v>10</v>
      </c>
      <c r="H1182" s="25">
        <v>9781629931395</v>
      </c>
      <c r="I1182" s="25" t="s">
        <v>6616</v>
      </c>
      <c r="J1182" s="25" t="s">
        <v>7469</v>
      </c>
      <c r="K1182" s="25">
        <v>2013</v>
      </c>
      <c r="L1182" s="25" t="s">
        <v>7470</v>
      </c>
      <c r="M1182" s="25" t="s">
        <v>6</v>
      </c>
      <c r="N1182" s="25" t="s">
        <v>256</v>
      </c>
    </row>
    <row r="1183" spans="1:14" x14ac:dyDescent="0.35">
      <c r="B1183">
        <f t="shared" si="18"/>
        <v>1</v>
      </c>
      <c r="C1183" s="26" t="s">
        <v>7471</v>
      </c>
      <c r="D1183" s="26" t="s">
        <v>7472</v>
      </c>
      <c r="E1183" s="26" t="s">
        <v>7473</v>
      </c>
      <c r="F1183" s="26" t="s">
        <v>7474</v>
      </c>
      <c r="G1183" s="26">
        <v>7</v>
      </c>
      <c r="H1183" s="26"/>
      <c r="I1183" s="26" t="s">
        <v>7475</v>
      </c>
      <c r="J1183" s="26" t="s">
        <v>2758</v>
      </c>
      <c r="K1183" s="26">
        <v>2016</v>
      </c>
      <c r="L1183" s="26" t="s">
        <v>7476</v>
      </c>
      <c r="M1183" s="26" t="s">
        <v>6</v>
      </c>
      <c r="N1183" s="26" t="s">
        <v>217</v>
      </c>
    </row>
    <row r="1184" spans="1:14" x14ac:dyDescent="0.35">
      <c r="B1184">
        <f t="shared" si="18"/>
        <v>1</v>
      </c>
      <c r="C1184" s="25" t="s">
        <v>7477</v>
      </c>
      <c r="D1184" s="25" t="s">
        <v>7478</v>
      </c>
      <c r="E1184" s="25" t="s">
        <v>7479</v>
      </c>
      <c r="F1184" s="25" t="s">
        <v>7480</v>
      </c>
      <c r="G1184" s="25">
        <v>10</v>
      </c>
      <c r="H1184" s="25">
        <v>9781911218098</v>
      </c>
      <c r="I1184" s="25" t="s">
        <v>452</v>
      </c>
      <c r="J1184" s="25" t="s">
        <v>7481</v>
      </c>
      <c r="K1184" s="25">
        <v>2016</v>
      </c>
      <c r="L1184" s="25" t="s">
        <v>7482</v>
      </c>
      <c r="M1184" s="25" t="s">
        <v>6</v>
      </c>
      <c r="N1184" s="25" t="s">
        <v>162</v>
      </c>
    </row>
    <row r="1185" spans="1:14" x14ac:dyDescent="0.35">
      <c r="B1185">
        <f t="shared" si="18"/>
        <v>1</v>
      </c>
      <c r="C1185" s="26" t="s">
        <v>7483</v>
      </c>
      <c r="D1185" s="26" t="s">
        <v>7484</v>
      </c>
      <c r="E1185" s="26" t="s">
        <v>7485</v>
      </c>
      <c r="F1185" s="26" t="s">
        <v>7486</v>
      </c>
      <c r="G1185" s="26">
        <v>7</v>
      </c>
      <c r="H1185" s="26">
        <v>9783319717333</v>
      </c>
      <c r="I1185" s="26" t="s">
        <v>866</v>
      </c>
      <c r="J1185" s="26" t="s">
        <v>7487</v>
      </c>
      <c r="K1185" s="26">
        <v>2018</v>
      </c>
      <c r="L1185" s="26" t="s">
        <v>7488</v>
      </c>
      <c r="M1185" s="26" t="s">
        <v>6</v>
      </c>
      <c r="N1185" s="26" t="s">
        <v>155</v>
      </c>
    </row>
    <row r="1186" spans="1:14" x14ac:dyDescent="0.35">
      <c r="A1186" t="s">
        <v>62</v>
      </c>
      <c r="B1186">
        <f t="shared" si="18"/>
        <v>2</v>
      </c>
      <c r="C1186" s="25" t="s">
        <v>7489</v>
      </c>
      <c r="D1186" s="25" t="s">
        <v>7490</v>
      </c>
      <c r="E1186" s="25" t="s">
        <v>7491</v>
      </c>
      <c r="F1186" s="25" t="s">
        <v>7492</v>
      </c>
      <c r="G1186" s="25">
        <v>10</v>
      </c>
      <c r="H1186" s="25">
        <v>9781728168999</v>
      </c>
      <c r="I1186" s="25" t="s">
        <v>7493</v>
      </c>
      <c r="J1186" s="25" t="s">
        <v>6</v>
      </c>
      <c r="K1186" s="25">
        <v>2020</v>
      </c>
      <c r="L1186" s="25" t="s">
        <v>7494</v>
      </c>
      <c r="M1186" s="25" t="s">
        <v>6</v>
      </c>
      <c r="N1186" s="25" t="s">
        <v>162</v>
      </c>
    </row>
    <row r="1187" spans="1:14" x14ac:dyDescent="0.35">
      <c r="B1187">
        <f t="shared" si="18"/>
        <v>1</v>
      </c>
      <c r="C1187" s="26" t="s">
        <v>7495</v>
      </c>
      <c r="D1187" s="26" t="s">
        <v>7496</v>
      </c>
      <c r="E1187" s="26" t="s">
        <v>7497</v>
      </c>
      <c r="F1187" s="26" t="s">
        <v>7498</v>
      </c>
      <c r="G1187" s="26">
        <v>10</v>
      </c>
      <c r="H1187" s="26">
        <v>9781450324731</v>
      </c>
      <c r="I1187" s="26" t="s">
        <v>1310</v>
      </c>
      <c r="J1187" s="26" t="s">
        <v>7499</v>
      </c>
      <c r="K1187" s="26">
        <v>2014</v>
      </c>
      <c r="L1187" s="26" t="s">
        <v>7500</v>
      </c>
      <c r="M1187" s="26" t="s">
        <v>6</v>
      </c>
      <c r="N1187" s="26" t="s">
        <v>7501</v>
      </c>
    </row>
    <row r="1188" spans="1:14" x14ac:dyDescent="0.35">
      <c r="B1188">
        <f t="shared" si="18"/>
        <v>1</v>
      </c>
      <c r="C1188" s="25" t="s">
        <v>7502</v>
      </c>
      <c r="D1188" s="25" t="s">
        <v>7503</v>
      </c>
      <c r="E1188" s="25" t="s">
        <v>7504</v>
      </c>
      <c r="F1188" s="25" t="s">
        <v>7505</v>
      </c>
      <c r="G1188" s="25">
        <v>10</v>
      </c>
      <c r="H1188" s="25">
        <v>9781450371957</v>
      </c>
      <c r="I1188" s="25" t="s">
        <v>194</v>
      </c>
      <c r="J1188" s="25" t="s">
        <v>4053</v>
      </c>
      <c r="K1188" s="25">
        <v>2019</v>
      </c>
      <c r="L1188" s="25" t="s">
        <v>7506</v>
      </c>
      <c r="M1188" s="25" t="s">
        <v>6</v>
      </c>
      <c r="N1188" s="25" t="s">
        <v>162</v>
      </c>
    </row>
    <row r="1189" spans="1:14" x14ac:dyDescent="0.35">
      <c r="B1189">
        <f t="shared" si="18"/>
        <v>1</v>
      </c>
      <c r="C1189" s="26" t="s">
        <v>7507</v>
      </c>
      <c r="D1189" s="26" t="s">
        <v>7508</v>
      </c>
      <c r="E1189" s="26" t="s">
        <v>7509</v>
      </c>
      <c r="F1189" s="26" t="s">
        <v>7510</v>
      </c>
      <c r="G1189" s="26">
        <v>10</v>
      </c>
      <c r="H1189" s="26">
        <v>9781911218562</v>
      </c>
      <c r="I1189" s="26" t="s">
        <v>1883</v>
      </c>
      <c r="J1189" s="26" t="s">
        <v>7511</v>
      </c>
      <c r="K1189" s="26">
        <v>2017</v>
      </c>
      <c r="L1189" s="26" t="s">
        <v>7512</v>
      </c>
      <c r="M1189" s="26" t="s">
        <v>6</v>
      </c>
      <c r="N1189" s="26" t="s">
        <v>155</v>
      </c>
    </row>
    <row r="1190" spans="1:14" x14ac:dyDescent="0.35">
      <c r="B1190">
        <f t="shared" si="18"/>
        <v>1</v>
      </c>
      <c r="C1190" s="25" t="s">
        <v>7513</v>
      </c>
      <c r="D1190" s="25" t="s">
        <v>7514</v>
      </c>
      <c r="E1190" s="25" t="s">
        <v>7515</v>
      </c>
      <c r="F1190" s="25" t="s">
        <v>7516</v>
      </c>
      <c r="G1190" s="25">
        <v>7</v>
      </c>
      <c r="H1190" s="25"/>
      <c r="I1190" s="25" t="s">
        <v>542</v>
      </c>
      <c r="J1190" s="25" t="s">
        <v>7517</v>
      </c>
      <c r="K1190" s="25">
        <v>2018</v>
      </c>
      <c r="L1190" s="25" t="s">
        <v>7518</v>
      </c>
      <c r="M1190" s="25" t="s">
        <v>6</v>
      </c>
      <c r="N1190" s="25" t="s">
        <v>256</v>
      </c>
    </row>
    <row r="1191" spans="1:14" x14ac:dyDescent="0.35">
      <c r="A1191" t="s">
        <v>62</v>
      </c>
      <c r="B1191">
        <f t="shared" si="18"/>
        <v>2</v>
      </c>
      <c r="C1191" s="26" t="s">
        <v>7519</v>
      </c>
      <c r="D1191" s="26" t="s">
        <v>7520</v>
      </c>
      <c r="E1191" s="26" t="s">
        <v>7521</v>
      </c>
      <c r="F1191" s="26" t="s">
        <v>7522</v>
      </c>
      <c r="G1191" s="26">
        <v>7</v>
      </c>
      <c r="H1191" s="26"/>
      <c r="I1191" s="26" t="s">
        <v>7523</v>
      </c>
      <c r="J1191" s="26" t="s">
        <v>7524</v>
      </c>
      <c r="K1191" s="26">
        <v>2019</v>
      </c>
      <c r="L1191" s="26" t="s">
        <v>7525</v>
      </c>
      <c r="M1191" s="26" t="s">
        <v>6</v>
      </c>
      <c r="N1191" s="26" t="s">
        <v>283</v>
      </c>
    </row>
    <row r="1192" spans="1:14" x14ac:dyDescent="0.35">
      <c r="B1192">
        <f t="shared" si="18"/>
        <v>1</v>
      </c>
      <c r="C1192" s="25" t="s">
        <v>7526</v>
      </c>
      <c r="D1192" s="25" t="s">
        <v>7527</v>
      </c>
      <c r="E1192" s="25" t="s">
        <v>7528</v>
      </c>
      <c r="F1192" s="25" t="s">
        <v>7529</v>
      </c>
      <c r="G1192" s="25">
        <v>7</v>
      </c>
      <c r="H1192" s="25"/>
      <c r="I1192" s="25" t="s">
        <v>2175</v>
      </c>
      <c r="J1192" s="25" t="s">
        <v>7530</v>
      </c>
      <c r="K1192" s="25">
        <v>2011</v>
      </c>
      <c r="L1192" s="25" t="s">
        <v>7531</v>
      </c>
      <c r="M1192" s="25" t="s">
        <v>6</v>
      </c>
      <c r="N1192" s="25" t="s">
        <v>4202</v>
      </c>
    </row>
    <row r="1193" spans="1:14" x14ac:dyDescent="0.35">
      <c r="B1193">
        <f t="shared" si="18"/>
        <v>1</v>
      </c>
      <c r="C1193" s="26" t="s">
        <v>7532</v>
      </c>
      <c r="D1193" s="26" t="s">
        <v>7533</v>
      </c>
      <c r="E1193" s="26" t="s">
        <v>7534</v>
      </c>
      <c r="F1193" s="26" t="s">
        <v>7535</v>
      </c>
      <c r="G1193" s="26">
        <v>10</v>
      </c>
      <c r="H1193" s="26">
        <v>9781450343138</v>
      </c>
      <c r="I1193" s="26" t="s">
        <v>7536</v>
      </c>
      <c r="J1193" s="26" t="s">
        <v>7537</v>
      </c>
      <c r="K1193" s="26">
        <v>2016</v>
      </c>
      <c r="L1193" s="26" t="s">
        <v>7538</v>
      </c>
      <c r="M1193" s="26" t="s">
        <v>6</v>
      </c>
      <c r="N1193" s="26" t="s">
        <v>155</v>
      </c>
    </row>
    <row r="1194" spans="1:14" x14ac:dyDescent="0.35">
      <c r="A1194" t="s">
        <v>62</v>
      </c>
      <c r="B1194">
        <f t="shared" si="18"/>
        <v>3</v>
      </c>
      <c r="C1194" s="25" t="s">
        <v>7539</v>
      </c>
      <c r="D1194" s="25" t="s">
        <v>7540</v>
      </c>
      <c r="E1194" s="25" t="s">
        <v>7541</v>
      </c>
      <c r="F1194" s="25" t="s">
        <v>7542</v>
      </c>
      <c r="G1194" s="25">
        <v>10</v>
      </c>
      <c r="H1194" s="25"/>
      <c r="I1194" s="25" t="s">
        <v>274</v>
      </c>
      <c r="J1194" s="25" t="s">
        <v>262</v>
      </c>
      <c r="K1194" s="25">
        <v>2014</v>
      </c>
      <c r="L1194" s="25" t="s">
        <v>7543</v>
      </c>
      <c r="M1194" s="25" t="s">
        <v>6</v>
      </c>
      <c r="N1194" s="25" t="s">
        <v>7544</v>
      </c>
    </row>
    <row r="1195" spans="1:14" x14ac:dyDescent="0.35">
      <c r="A1195" t="s">
        <v>62</v>
      </c>
      <c r="B1195">
        <f t="shared" si="18"/>
        <v>3</v>
      </c>
      <c r="C1195" s="26" t="s">
        <v>7545</v>
      </c>
      <c r="D1195" s="26" t="s">
        <v>7546</v>
      </c>
      <c r="E1195" s="26" t="s">
        <v>7547</v>
      </c>
      <c r="F1195" s="26" t="s">
        <v>7548</v>
      </c>
      <c r="G1195" s="26">
        <v>10</v>
      </c>
      <c r="H1195" s="26">
        <v>9781605587196</v>
      </c>
      <c r="I1195" s="26" t="s">
        <v>274</v>
      </c>
      <c r="J1195" s="26" t="s">
        <v>7549</v>
      </c>
      <c r="K1195" s="26">
        <v>2010</v>
      </c>
      <c r="L1195" s="26" t="s">
        <v>7550</v>
      </c>
      <c r="M1195" s="26" t="s">
        <v>6</v>
      </c>
      <c r="N1195" s="26" t="s">
        <v>2080</v>
      </c>
    </row>
    <row r="1196" spans="1:14" x14ac:dyDescent="0.35">
      <c r="A1196" t="s">
        <v>62</v>
      </c>
      <c r="B1196">
        <f t="shared" si="18"/>
        <v>2</v>
      </c>
      <c r="C1196" s="25" t="s">
        <v>7551</v>
      </c>
      <c r="D1196" s="25" t="s">
        <v>7552</v>
      </c>
      <c r="E1196" s="25" t="s">
        <v>7553</v>
      </c>
      <c r="F1196" s="25" t="s">
        <v>7548</v>
      </c>
      <c r="G1196" s="25">
        <v>7</v>
      </c>
      <c r="H1196" s="25"/>
      <c r="I1196" s="25" t="s">
        <v>866</v>
      </c>
      <c r="J1196" s="25" t="s">
        <v>7554</v>
      </c>
      <c r="K1196" s="25">
        <v>2010</v>
      </c>
      <c r="L1196" s="25" t="s">
        <v>7555</v>
      </c>
      <c r="M1196" s="25" t="s">
        <v>6</v>
      </c>
      <c r="N1196" s="25" t="s">
        <v>984</v>
      </c>
    </row>
    <row r="1197" spans="1:14" x14ac:dyDescent="0.35">
      <c r="B1197">
        <f t="shared" si="18"/>
        <v>1</v>
      </c>
      <c r="C1197" s="26" t="s">
        <v>7556</v>
      </c>
      <c r="D1197" s="26" t="s">
        <v>7557</v>
      </c>
      <c r="E1197" s="26" t="s">
        <v>7558</v>
      </c>
      <c r="F1197" s="26" t="s">
        <v>7559</v>
      </c>
      <c r="G1197" s="26">
        <v>10</v>
      </c>
      <c r="H1197" s="26">
        <v>9781450327909</v>
      </c>
      <c r="I1197" s="26" t="s">
        <v>308</v>
      </c>
      <c r="J1197" s="26" t="s">
        <v>6</v>
      </c>
      <c r="K1197" s="26">
        <v>2014</v>
      </c>
      <c r="L1197" s="26" t="s">
        <v>7560</v>
      </c>
      <c r="M1197" s="26" t="s">
        <v>6</v>
      </c>
      <c r="N1197" s="26" t="s">
        <v>162</v>
      </c>
    </row>
    <row r="1198" spans="1:14" x14ac:dyDescent="0.35">
      <c r="B1198">
        <f t="shared" si="18"/>
        <v>1</v>
      </c>
      <c r="C1198" s="25" t="s">
        <v>7561</v>
      </c>
      <c r="D1198" s="25" t="s">
        <v>7562</v>
      </c>
      <c r="E1198" s="25" t="s">
        <v>7563</v>
      </c>
      <c r="F1198" s="25" t="s">
        <v>7564</v>
      </c>
      <c r="G1198" s="25">
        <v>10</v>
      </c>
      <c r="H1198" s="25"/>
      <c r="I1198" s="25" t="s">
        <v>496</v>
      </c>
      <c r="J1198" s="25" t="s">
        <v>6</v>
      </c>
      <c r="K1198" s="25">
        <v>2010</v>
      </c>
      <c r="L1198" s="25" t="s">
        <v>7565</v>
      </c>
      <c r="M1198" s="25" t="s">
        <v>6</v>
      </c>
      <c r="N1198" s="25" t="s">
        <v>162</v>
      </c>
    </row>
    <row r="1199" spans="1:14" x14ac:dyDescent="0.35">
      <c r="B1199">
        <f t="shared" si="18"/>
        <v>1</v>
      </c>
      <c r="C1199" s="26" t="s">
        <v>7566</v>
      </c>
      <c r="D1199" s="26" t="s">
        <v>7567</v>
      </c>
      <c r="E1199" s="26" t="s">
        <v>7568</v>
      </c>
      <c r="F1199" s="26" t="s">
        <v>7569</v>
      </c>
      <c r="G1199" s="26">
        <v>10</v>
      </c>
      <c r="H1199" s="26"/>
      <c r="I1199" s="26" t="s">
        <v>1310</v>
      </c>
      <c r="J1199" s="26" t="s">
        <v>6</v>
      </c>
      <c r="K1199" s="26">
        <v>2018</v>
      </c>
      <c r="L1199" s="26" t="s">
        <v>7570</v>
      </c>
      <c r="M1199" s="26" t="s">
        <v>6</v>
      </c>
      <c r="N1199" s="26" t="s">
        <v>147</v>
      </c>
    </row>
    <row r="1200" spans="1:14" x14ac:dyDescent="0.35">
      <c r="B1200">
        <f t="shared" si="18"/>
        <v>1</v>
      </c>
      <c r="C1200" s="25" t="s">
        <v>7571</v>
      </c>
      <c r="D1200" s="25" t="s">
        <v>7572</v>
      </c>
      <c r="E1200" s="25" t="s">
        <v>7573</v>
      </c>
      <c r="F1200" s="25" t="s">
        <v>7574</v>
      </c>
      <c r="G1200" s="25">
        <v>7</v>
      </c>
      <c r="H1200" s="25"/>
      <c r="I1200" s="25" t="s">
        <v>5845</v>
      </c>
      <c r="J1200" s="25" t="s">
        <v>7575</v>
      </c>
      <c r="K1200" s="25">
        <v>2020</v>
      </c>
      <c r="L1200" s="25" t="s">
        <v>7576</v>
      </c>
      <c r="M1200" s="25" t="s">
        <v>6</v>
      </c>
      <c r="N1200" s="25" t="s">
        <v>162</v>
      </c>
    </row>
    <row r="1201" spans="2:14" x14ac:dyDescent="0.35">
      <c r="B1201">
        <f t="shared" si="18"/>
        <v>1</v>
      </c>
      <c r="C1201" s="26" t="s">
        <v>7577</v>
      </c>
      <c r="D1201" s="26" t="s">
        <v>7578</v>
      </c>
      <c r="E1201" s="26" t="s">
        <v>7579</v>
      </c>
      <c r="F1201" s="26" t="s">
        <v>7580</v>
      </c>
      <c r="G1201" s="26">
        <v>7</v>
      </c>
      <c r="H1201" s="26"/>
      <c r="I1201" s="26" t="s">
        <v>7581</v>
      </c>
      <c r="J1201" s="26" t="s">
        <v>7582</v>
      </c>
      <c r="K1201" s="26">
        <v>2012</v>
      </c>
      <c r="L1201" s="26" t="s">
        <v>7583</v>
      </c>
      <c r="M1201" s="26" t="s">
        <v>6</v>
      </c>
      <c r="N1201" s="26" t="s">
        <v>283</v>
      </c>
    </row>
    <row r="1202" spans="2:14" x14ac:dyDescent="0.35">
      <c r="B1202">
        <f t="shared" si="18"/>
        <v>1</v>
      </c>
      <c r="C1202" s="25" t="s">
        <v>7584</v>
      </c>
      <c r="D1202" s="25" t="s">
        <v>7585</v>
      </c>
      <c r="E1202" s="25" t="s">
        <v>7586</v>
      </c>
      <c r="F1202" s="25" t="s">
        <v>7587</v>
      </c>
      <c r="G1202" s="25">
        <v>10</v>
      </c>
      <c r="H1202" s="25"/>
      <c r="I1202" s="25" t="s">
        <v>4823</v>
      </c>
      <c r="J1202" s="25" t="s">
        <v>7588</v>
      </c>
      <c r="K1202" s="25">
        <v>2015</v>
      </c>
      <c r="L1202" s="25" t="s">
        <v>7589</v>
      </c>
      <c r="M1202" s="25" t="s">
        <v>6</v>
      </c>
      <c r="N1202" s="25" t="s">
        <v>675</v>
      </c>
    </row>
    <row r="1203" spans="2:14" x14ac:dyDescent="0.35">
      <c r="B1203">
        <f t="shared" si="18"/>
        <v>1</v>
      </c>
      <c r="C1203" s="26" t="s">
        <v>7590</v>
      </c>
      <c r="D1203" s="26" t="s">
        <v>7591</v>
      </c>
      <c r="E1203" s="26" t="s">
        <v>6</v>
      </c>
      <c r="F1203" s="26" t="s">
        <v>7592</v>
      </c>
      <c r="G1203" s="26">
        <v>7</v>
      </c>
      <c r="H1203" s="26"/>
      <c r="I1203" s="26" t="s">
        <v>7593</v>
      </c>
      <c r="J1203" s="26" t="s">
        <v>7594</v>
      </c>
      <c r="K1203" s="26">
        <v>2020</v>
      </c>
      <c r="L1203" s="26" t="s">
        <v>7595</v>
      </c>
      <c r="M1203" s="26" t="s">
        <v>6</v>
      </c>
      <c r="N1203" s="26" t="s">
        <v>162</v>
      </c>
    </row>
    <row r="1204" spans="2:14" x14ac:dyDescent="0.35">
      <c r="B1204">
        <f t="shared" si="18"/>
        <v>1</v>
      </c>
      <c r="C1204" s="25" t="s">
        <v>7596</v>
      </c>
      <c r="D1204" s="25" t="s">
        <v>7597</v>
      </c>
      <c r="E1204" s="25" t="s">
        <v>7598</v>
      </c>
      <c r="F1204" s="25" t="s">
        <v>7599</v>
      </c>
      <c r="G1204" s="25">
        <v>10</v>
      </c>
      <c r="H1204" s="25">
        <v>9781467314213</v>
      </c>
      <c r="I1204" s="25" t="s">
        <v>7600</v>
      </c>
      <c r="J1204" s="25" t="s">
        <v>6287</v>
      </c>
      <c r="K1204" s="25">
        <v>2012</v>
      </c>
      <c r="L1204" s="25" t="s">
        <v>7601</v>
      </c>
      <c r="M1204" s="25" t="s">
        <v>6</v>
      </c>
      <c r="N1204" s="25" t="s">
        <v>6873</v>
      </c>
    </row>
    <row r="1205" spans="2:14" x14ac:dyDescent="0.35">
      <c r="B1205">
        <f t="shared" si="18"/>
        <v>1</v>
      </c>
      <c r="C1205" s="26" t="s">
        <v>7602</v>
      </c>
      <c r="D1205" s="26" t="s">
        <v>7603</v>
      </c>
      <c r="E1205" s="26" t="s">
        <v>7604</v>
      </c>
      <c r="F1205" s="26" t="s">
        <v>7605</v>
      </c>
      <c r="G1205" s="26">
        <v>7</v>
      </c>
      <c r="H1205" s="26"/>
      <c r="I1205" s="26" t="s">
        <v>1724</v>
      </c>
      <c r="J1205" s="26" t="s">
        <v>6</v>
      </c>
      <c r="K1205" s="26">
        <v>2021</v>
      </c>
      <c r="L1205" s="26" t="s">
        <v>7606</v>
      </c>
      <c r="M1205" s="26" t="s">
        <v>6</v>
      </c>
      <c r="N1205" s="26" t="s">
        <v>162</v>
      </c>
    </row>
    <row r="1206" spans="2:14" x14ac:dyDescent="0.35">
      <c r="B1206">
        <f t="shared" si="18"/>
        <v>1</v>
      </c>
      <c r="C1206" s="25" t="s">
        <v>7607</v>
      </c>
      <c r="D1206" s="25" t="s">
        <v>7608</v>
      </c>
      <c r="E1206" s="25" t="s">
        <v>7609</v>
      </c>
      <c r="F1206" s="25" t="s">
        <v>7610</v>
      </c>
      <c r="G1206" s="25">
        <v>10</v>
      </c>
      <c r="H1206" s="25">
        <v>9789810854799</v>
      </c>
      <c r="I1206" s="25" t="s">
        <v>4597</v>
      </c>
      <c r="J1206" s="25" t="s">
        <v>5534</v>
      </c>
      <c r="K1206" s="25">
        <v>2010</v>
      </c>
      <c r="L1206" s="25" t="s">
        <v>7611</v>
      </c>
      <c r="M1206" s="25" t="s">
        <v>6</v>
      </c>
      <c r="N1206" s="25" t="s">
        <v>162</v>
      </c>
    </row>
    <row r="1207" spans="2:14" x14ac:dyDescent="0.35">
      <c r="B1207">
        <f t="shared" si="18"/>
        <v>1</v>
      </c>
      <c r="C1207" s="26" t="s">
        <v>7612</v>
      </c>
      <c r="D1207" s="26" t="s">
        <v>7613</v>
      </c>
      <c r="E1207" s="26" t="s">
        <v>7614</v>
      </c>
      <c r="F1207" s="26" t="s">
        <v>7615</v>
      </c>
      <c r="G1207" s="26">
        <v>7</v>
      </c>
      <c r="H1207" s="26"/>
      <c r="I1207" s="26" t="s">
        <v>6336</v>
      </c>
      <c r="J1207" s="26" t="s">
        <v>6</v>
      </c>
      <c r="K1207" s="26">
        <v>2021</v>
      </c>
      <c r="L1207" s="26" t="s">
        <v>7616</v>
      </c>
      <c r="M1207" s="26" t="s">
        <v>6</v>
      </c>
      <c r="N1207" s="26" t="s">
        <v>147</v>
      </c>
    </row>
    <row r="1208" spans="2:14" x14ac:dyDescent="0.35">
      <c r="B1208">
        <f t="shared" si="18"/>
        <v>1</v>
      </c>
      <c r="C1208" s="25" t="s">
        <v>7617</v>
      </c>
      <c r="D1208" s="25" t="s">
        <v>7618</v>
      </c>
      <c r="E1208" s="25" t="s">
        <v>7619</v>
      </c>
      <c r="F1208" s="25" t="s">
        <v>7620</v>
      </c>
      <c r="G1208" s="25">
        <v>7</v>
      </c>
      <c r="H1208" s="25">
        <v>9783030306038</v>
      </c>
      <c r="I1208" s="25" t="s">
        <v>207</v>
      </c>
      <c r="J1208" s="25" t="s">
        <v>5015</v>
      </c>
      <c r="K1208" s="25">
        <v>2020</v>
      </c>
      <c r="L1208" s="25" t="s">
        <v>7621</v>
      </c>
      <c r="M1208" s="25" t="s">
        <v>6</v>
      </c>
      <c r="N1208" s="25" t="s">
        <v>162</v>
      </c>
    </row>
    <row r="1209" spans="2:14" x14ac:dyDescent="0.35">
      <c r="B1209">
        <f t="shared" si="18"/>
        <v>1</v>
      </c>
      <c r="C1209" s="26" t="s">
        <v>7622</v>
      </c>
      <c r="D1209" s="26" t="s">
        <v>7623</v>
      </c>
      <c r="E1209" s="26" t="s">
        <v>7624</v>
      </c>
      <c r="F1209" s="26" t="s">
        <v>7625</v>
      </c>
      <c r="G1209" s="26">
        <v>7</v>
      </c>
      <c r="H1209" s="26"/>
      <c r="I1209" s="26" t="s">
        <v>6273</v>
      </c>
      <c r="J1209" s="26" t="s">
        <v>7626</v>
      </c>
      <c r="K1209" s="26">
        <v>2013</v>
      </c>
      <c r="L1209" s="26" t="s">
        <v>7627</v>
      </c>
      <c r="M1209" s="26" t="s">
        <v>6</v>
      </c>
      <c r="N1209" s="26" t="s">
        <v>636</v>
      </c>
    </row>
    <row r="1210" spans="2:14" x14ac:dyDescent="0.35">
      <c r="B1210">
        <f t="shared" si="18"/>
        <v>1</v>
      </c>
      <c r="C1210" s="25" t="s">
        <v>7628</v>
      </c>
      <c r="D1210" s="25" t="s">
        <v>7629</v>
      </c>
      <c r="E1210" s="25" t="s">
        <v>7630</v>
      </c>
      <c r="F1210" s="25" t="s">
        <v>7631</v>
      </c>
      <c r="G1210" s="25">
        <v>10</v>
      </c>
      <c r="H1210" s="25">
        <v>9781920682835</v>
      </c>
      <c r="I1210" s="25" t="s">
        <v>1483</v>
      </c>
      <c r="J1210" s="25" t="s">
        <v>7632</v>
      </c>
      <c r="K1210" s="25">
        <v>2010</v>
      </c>
      <c r="L1210" s="25" t="s">
        <v>7633</v>
      </c>
      <c r="M1210" s="25" t="s">
        <v>6</v>
      </c>
      <c r="N1210" s="25" t="s">
        <v>217</v>
      </c>
    </row>
    <row r="1211" spans="2:14" x14ac:dyDescent="0.35">
      <c r="B1211">
        <f t="shared" si="18"/>
        <v>1</v>
      </c>
      <c r="C1211" s="26" t="s">
        <v>7634</v>
      </c>
      <c r="D1211" s="26" t="s">
        <v>7635</v>
      </c>
      <c r="E1211" s="26" t="s">
        <v>7636</v>
      </c>
      <c r="F1211" s="26" t="s">
        <v>7631</v>
      </c>
      <c r="G1211" s="26">
        <v>7</v>
      </c>
      <c r="H1211" s="26"/>
      <c r="I1211" s="26" t="s">
        <v>5993</v>
      </c>
      <c r="J1211" s="26" t="s">
        <v>7637</v>
      </c>
      <c r="K1211" s="26">
        <v>2013</v>
      </c>
      <c r="L1211" s="26" t="s">
        <v>7638</v>
      </c>
      <c r="M1211" s="26" t="s">
        <v>6</v>
      </c>
      <c r="N1211" s="26" t="s">
        <v>155</v>
      </c>
    </row>
    <row r="1212" spans="2:14" x14ac:dyDescent="0.35">
      <c r="B1212">
        <f t="shared" si="18"/>
        <v>1</v>
      </c>
      <c r="C1212" s="25" t="s">
        <v>7639</v>
      </c>
      <c r="D1212" s="25" t="s">
        <v>7640</v>
      </c>
      <c r="E1212" s="25" t="s">
        <v>7641</v>
      </c>
      <c r="F1212" s="25" t="s">
        <v>7642</v>
      </c>
      <c r="G1212" s="25">
        <v>10</v>
      </c>
      <c r="H1212" s="25">
        <v>9781728101378</v>
      </c>
      <c r="I1212" s="25" t="s">
        <v>4010</v>
      </c>
      <c r="J1212" s="25" t="s">
        <v>6</v>
      </c>
      <c r="K1212" s="25">
        <v>2019</v>
      </c>
      <c r="L1212" s="25" t="s">
        <v>7643</v>
      </c>
      <c r="M1212" s="25" t="s">
        <v>6</v>
      </c>
      <c r="N1212" s="25" t="s">
        <v>162</v>
      </c>
    </row>
    <row r="1213" spans="2:14" x14ac:dyDescent="0.35">
      <c r="B1213">
        <f t="shared" si="18"/>
        <v>1</v>
      </c>
      <c r="C1213" s="26" t="s">
        <v>7644</v>
      </c>
      <c r="D1213" s="26" t="s">
        <v>7645</v>
      </c>
      <c r="E1213" s="26" t="s">
        <v>7646</v>
      </c>
      <c r="F1213" s="26" t="s">
        <v>7647</v>
      </c>
      <c r="G1213" s="26">
        <v>10</v>
      </c>
      <c r="H1213" s="26">
        <v>9788890701849</v>
      </c>
      <c r="I1213" s="26" t="s">
        <v>7648</v>
      </c>
      <c r="J1213" s="26" t="s">
        <v>7649</v>
      </c>
      <c r="K1213" s="26">
        <v>2014</v>
      </c>
      <c r="L1213" s="26" t="s">
        <v>7650</v>
      </c>
      <c r="M1213" s="26" t="s">
        <v>6</v>
      </c>
      <c r="N1213" s="26" t="s">
        <v>162</v>
      </c>
    </row>
    <row r="1214" spans="2:14" x14ac:dyDescent="0.35">
      <c r="B1214">
        <f t="shared" si="18"/>
        <v>1</v>
      </c>
      <c r="C1214" s="25" t="s">
        <v>7651</v>
      </c>
      <c r="D1214" s="25" t="s">
        <v>7652</v>
      </c>
      <c r="E1214" s="25" t="s">
        <v>7653</v>
      </c>
      <c r="F1214" s="25" t="s">
        <v>7654</v>
      </c>
      <c r="G1214" s="25">
        <v>7</v>
      </c>
      <c r="H1214" s="25"/>
      <c r="I1214" s="25" t="s">
        <v>1724</v>
      </c>
      <c r="J1214" s="25" t="s">
        <v>6</v>
      </c>
      <c r="K1214" s="25">
        <v>2021</v>
      </c>
      <c r="L1214" s="25" t="s">
        <v>7655</v>
      </c>
      <c r="M1214" s="25" t="s">
        <v>6</v>
      </c>
      <c r="N1214" s="25" t="s">
        <v>162</v>
      </c>
    </row>
    <row r="1215" spans="2:14" x14ac:dyDescent="0.35">
      <c r="B1215">
        <f t="shared" si="18"/>
        <v>1</v>
      </c>
      <c r="C1215" s="26" t="s">
        <v>7656</v>
      </c>
      <c r="D1215" s="26" t="s">
        <v>7657</v>
      </c>
      <c r="E1215" s="26" t="s">
        <v>7658</v>
      </c>
      <c r="F1215" s="26" t="s">
        <v>7659</v>
      </c>
      <c r="G1215" s="26">
        <v>7</v>
      </c>
      <c r="H1215" s="26"/>
      <c r="I1215" s="26" t="s">
        <v>7660</v>
      </c>
      <c r="J1215" s="26" t="s">
        <v>6</v>
      </c>
      <c r="K1215" s="26">
        <v>2020</v>
      </c>
      <c r="L1215" s="26" t="s">
        <v>7661</v>
      </c>
      <c r="M1215" s="26" t="s">
        <v>6</v>
      </c>
      <c r="N1215" s="26" t="s">
        <v>147</v>
      </c>
    </row>
    <row r="1216" spans="2:14" x14ac:dyDescent="0.35">
      <c r="B1216">
        <f t="shared" si="18"/>
        <v>1</v>
      </c>
      <c r="C1216" s="25" t="s">
        <v>7662</v>
      </c>
      <c r="D1216" s="25" t="s">
        <v>7663</v>
      </c>
      <c r="E1216" s="25" t="s">
        <v>7664</v>
      </c>
      <c r="F1216" s="25" t="s">
        <v>7665</v>
      </c>
      <c r="G1216" s="25">
        <v>10</v>
      </c>
      <c r="H1216" s="25">
        <v>9783959771597</v>
      </c>
      <c r="I1216" s="25" t="s">
        <v>1459</v>
      </c>
      <c r="J1216" s="25" t="s">
        <v>6</v>
      </c>
      <c r="K1216" s="25">
        <v>2020</v>
      </c>
      <c r="L1216" s="25" t="s">
        <v>7666</v>
      </c>
      <c r="M1216" s="25" t="s">
        <v>6</v>
      </c>
      <c r="N1216" s="25" t="s">
        <v>162</v>
      </c>
    </row>
    <row r="1217" spans="1:14" x14ac:dyDescent="0.35">
      <c r="A1217" t="s">
        <v>62</v>
      </c>
      <c r="B1217">
        <f t="shared" si="18"/>
        <v>2</v>
      </c>
      <c r="C1217" s="26" t="s">
        <v>7667</v>
      </c>
      <c r="D1217" s="26" t="s">
        <v>7668</v>
      </c>
      <c r="E1217" s="26" t="s">
        <v>7669</v>
      </c>
      <c r="F1217" s="26" t="s">
        <v>7670</v>
      </c>
      <c r="G1217" s="26">
        <v>10</v>
      </c>
      <c r="H1217" s="26">
        <v>9781605584379</v>
      </c>
      <c r="I1217" s="26" t="s">
        <v>1582</v>
      </c>
      <c r="J1217" s="26" t="s">
        <v>7671</v>
      </c>
      <c r="K1217" s="26">
        <v>2009</v>
      </c>
      <c r="L1217" s="26" t="s">
        <v>7672</v>
      </c>
      <c r="M1217" s="26" t="s">
        <v>6</v>
      </c>
      <c r="N1217" s="26" t="s">
        <v>675</v>
      </c>
    </row>
    <row r="1218" spans="1:14" x14ac:dyDescent="0.35">
      <c r="B1218">
        <f t="shared" ref="B1218:B1281" si="19">COUNTIF(C:C,C1218)</f>
        <v>1</v>
      </c>
      <c r="C1218" s="25" t="s">
        <v>7673</v>
      </c>
      <c r="D1218" s="25" t="s">
        <v>7674</v>
      </c>
      <c r="E1218" s="25" t="s">
        <v>7675</v>
      </c>
      <c r="F1218" s="25" t="s">
        <v>7676</v>
      </c>
      <c r="G1218" s="25">
        <v>10</v>
      </c>
      <c r="H1218" s="25"/>
      <c r="I1218" s="25" t="s">
        <v>7677</v>
      </c>
      <c r="J1218" s="25" t="s">
        <v>6</v>
      </c>
      <c r="K1218" s="25">
        <v>2012</v>
      </c>
      <c r="L1218" s="25" t="s">
        <v>7678</v>
      </c>
      <c r="M1218" s="25" t="s">
        <v>6</v>
      </c>
      <c r="N1218" s="25" t="s">
        <v>573</v>
      </c>
    </row>
    <row r="1219" spans="1:14" x14ac:dyDescent="0.35">
      <c r="B1219">
        <f t="shared" si="19"/>
        <v>1</v>
      </c>
      <c r="C1219" s="26" t="s">
        <v>7679</v>
      </c>
      <c r="D1219" s="26" t="s">
        <v>7680</v>
      </c>
      <c r="E1219" s="26" t="s">
        <v>7681</v>
      </c>
      <c r="F1219" s="26" t="s">
        <v>7682</v>
      </c>
      <c r="G1219" s="26">
        <v>10</v>
      </c>
      <c r="H1219" s="26">
        <v>9781728112855</v>
      </c>
      <c r="I1219" s="26" t="s">
        <v>7683</v>
      </c>
      <c r="J1219" s="26" t="s">
        <v>6</v>
      </c>
      <c r="K1219" s="26">
        <v>2019</v>
      </c>
      <c r="L1219" s="26" t="s">
        <v>7684</v>
      </c>
      <c r="M1219" s="26" t="s">
        <v>6</v>
      </c>
      <c r="N1219" s="26" t="s">
        <v>147</v>
      </c>
    </row>
    <row r="1220" spans="1:14" x14ac:dyDescent="0.35">
      <c r="B1220">
        <f t="shared" si="19"/>
        <v>1</v>
      </c>
      <c r="C1220" s="25" t="s">
        <v>7685</v>
      </c>
      <c r="D1220" s="25" t="s">
        <v>7686</v>
      </c>
      <c r="E1220" s="25" t="s">
        <v>6</v>
      </c>
      <c r="F1220" s="25" t="s">
        <v>7687</v>
      </c>
      <c r="G1220" s="25">
        <v>7</v>
      </c>
      <c r="H1220" s="25"/>
      <c r="I1220" s="25" t="s">
        <v>5792</v>
      </c>
      <c r="J1220" s="25" t="s">
        <v>7688</v>
      </c>
      <c r="K1220" s="25">
        <v>2016</v>
      </c>
      <c r="L1220" s="25" t="s">
        <v>7689</v>
      </c>
      <c r="M1220" s="25" t="s">
        <v>6</v>
      </c>
      <c r="N1220" s="25" t="s">
        <v>875</v>
      </c>
    </row>
    <row r="1221" spans="1:14" x14ac:dyDescent="0.35">
      <c r="B1221">
        <f t="shared" si="19"/>
        <v>1</v>
      </c>
      <c r="C1221" s="26" t="s">
        <v>7690</v>
      </c>
      <c r="D1221" s="26" t="s">
        <v>7691</v>
      </c>
      <c r="E1221" s="26" t="s">
        <v>7692</v>
      </c>
      <c r="F1221" s="26" t="s">
        <v>7693</v>
      </c>
      <c r="G1221" s="26">
        <v>7</v>
      </c>
      <c r="H1221" s="26"/>
      <c r="I1221" s="26" t="s">
        <v>7694</v>
      </c>
      <c r="J1221" s="26" t="s">
        <v>7695</v>
      </c>
      <c r="K1221" s="26">
        <v>2014</v>
      </c>
      <c r="L1221" s="26" t="s">
        <v>7696</v>
      </c>
      <c r="M1221" s="26" t="s">
        <v>6</v>
      </c>
      <c r="N1221" s="26" t="s">
        <v>217</v>
      </c>
    </row>
    <row r="1222" spans="1:14" x14ac:dyDescent="0.35">
      <c r="B1222">
        <f t="shared" si="19"/>
        <v>1</v>
      </c>
      <c r="C1222" s="25" t="s">
        <v>7697</v>
      </c>
      <c r="D1222" s="25" t="s">
        <v>7698</v>
      </c>
      <c r="E1222" s="25" t="s">
        <v>7699</v>
      </c>
      <c r="F1222" s="25" t="s">
        <v>7700</v>
      </c>
      <c r="G1222" s="25">
        <v>7</v>
      </c>
      <c r="H1222" s="25"/>
      <c r="I1222" s="25" t="s">
        <v>981</v>
      </c>
      <c r="J1222" s="25" t="s">
        <v>7701</v>
      </c>
      <c r="K1222" s="25">
        <v>2017</v>
      </c>
      <c r="L1222" s="25" t="s">
        <v>7702</v>
      </c>
      <c r="M1222" s="25" t="s">
        <v>6</v>
      </c>
      <c r="N1222" s="25" t="s">
        <v>176</v>
      </c>
    </row>
    <row r="1223" spans="1:14" x14ac:dyDescent="0.35">
      <c r="A1223" t="s">
        <v>62</v>
      </c>
      <c r="B1223">
        <f t="shared" si="19"/>
        <v>2</v>
      </c>
      <c r="C1223" s="26" t="s">
        <v>7703</v>
      </c>
      <c r="D1223" s="26" t="s">
        <v>7704</v>
      </c>
      <c r="E1223" s="26" t="s">
        <v>7705</v>
      </c>
      <c r="F1223" s="26" t="s">
        <v>7706</v>
      </c>
      <c r="G1223" s="26">
        <v>10</v>
      </c>
      <c r="H1223" s="26">
        <v>9781479958122</v>
      </c>
      <c r="I1223" s="26" t="s">
        <v>6598</v>
      </c>
      <c r="J1223" s="26" t="s">
        <v>7707</v>
      </c>
      <c r="K1223" s="26">
        <v>2015</v>
      </c>
      <c r="L1223" s="26" t="s">
        <v>7708</v>
      </c>
      <c r="M1223" s="26" t="s">
        <v>6</v>
      </c>
      <c r="N1223" s="26" t="s">
        <v>147</v>
      </c>
    </row>
    <row r="1224" spans="1:14" x14ac:dyDescent="0.35">
      <c r="B1224">
        <f t="shared" si="19"/>
        <v>1</v>
      </c>
      <c r="C1224" s="25" t="s">
        <v>7709</v>
      </c>
      <c r="D1224" s="25" t="s">
        <v>7710</v>
      </c>
      <c r="E1224" s="25" t="s">
        <v>7711</v>
      </c>
      <c r="F1224" s="25" t="s">
        <v>7712</v>
      </c>
      <c r="G1224" s="25">
        <v>10</v>
      </c>
      <c r="H1224" s="25">
        <v>9789898533913</v>
      </c>
      <c r="I1224" s="25" t="s">
        <v>301</v>
      </c>
      <c r="J1224" s="25" t="s">
        <v>4488</v>
      </c>
      <c r="K1224" s="25">
        <v>2019</v>
      </c>
      <c r="L1224" s="25" t="s">
        <v>7713</v>
      </c>
      <c r="M1224" s="25" t="s">
        <v>6</v>
      </c>
      <c r="N1224" s="25" t="s">
        <v>162</v>
      </c>
    </row>
    <row r="1225" spans="1:14" x14ac:dyDescent="0.35">
      <c r="B1225">
        <f t="shared" si="19"/>
        <v>1</v>
      </c>
      <c r="C1225" s="26" t="s">
        <v>7714</v>
      </c>
      <c r="D1225" s="26" t="s">
        <v>7715</v>
      </c>
      <c r="E1225" s="26" t="s">
        <v>7716</v>
      </c>
      <c r="F1225" s="26" t="s">
        <v>7717</v>
      </c>
      <c r="G1225" s="26">
        <v>7</v>
      </c>
      <c r="H1225" s="26"/>
      <c r="I1225" s="26" t="s">
        <v>261</v>
      </c>
      <c r="J1225" s="26" t="s">
        <v>7718</v>
      </c>
      <c r="K1225" s="26">
        <v>2018</v>
      </c>
      <c r="L1225" s="26" t="s">
        <v>7719</v>
      </c>
      <c r="M1225" s="26" t="s">
        <v>6</v>
      </c>
      <c r="N1225" s="26" t="s">
        <v>1120</v>
      </c>
    </row>
    <row r="1226" spans="1:14" x14ac:dyDescent="0.35">
      <c r="B1226">
        <f t="shared" si="19"/>
        <v>1</v>
      </c>
      <c r="C1226" s="25" t="s">
        <v>7720</v>
      </c>
      <c r="D1226" s="25" t="s">
        <v>7721</v>
      </c>
      <c r="E1226" s="25" t="s">
        <v>7722</v>
      </c>
      <c r="F1226" s="25" t="s">
        <v>7723</v>
      </c>
      <c r="G1226" s="25">
        <v>7</v>
      </c>
      <c r="H1226" s="25"/>
      <c r="I1226" s="25" t="s">
        <v>1398</v>
      </c>
      <c r="J1226" s="25" t="s">
        <v>7724</v>
      </c>
      <c r="K1226" s="25">
        <v>2017</v>
      </c>
      <c r="L1226" s="25" t="s">
        <v>7725</v>
      </c>
      <c r="M1226" s="25" t="s">
        <v>6</v>
      </c>
      <c r="N1226" s="25" t="s">
        <v>402</v>
      </c>
    </row>
    <row r="1227" spans="1:14" x14ac:dyDescent="0.35">
      <c r="B1227">
        <f t="shared" si="19"/>
        <v>1</v>
      </c>
      <c r="C1227" s="26" t="s">
        <v>7726</v>
      </c>
      <c r="D1227" s="26" t="s">
        <v>7727</v>
      </c>
      <c r="E1227" s="26" t="s">
        <v>6</v>
      </c>
      <c r="F1227" s="26" t="s">
        <v>7728</v>
      </c>
      <c r="G1227" s="26">
        <v>7</v>
      </c>
      <c r="H1227" s="26"/>
      <c r="I1227" s="26" t="s">
        <v>941</v>
      </c>
      <c r="J1227" s="26" t="s">
        <v>7729</v>
      </c>
      <c r="K1227" s="26">
        <v>2015</v>
      </c>
      <c r="L1227" s="26" t="s">
        <v>7730</v>
      </c>
      <c r="M1227" s="26" t="s">
        <v>6</v>
      </c>
      <c r="N1227" s="26" t="s">
        <v>480</v>
      </c>
    </row>
    <row r="1228" spans="1:14" x14ac:dyDescent="0.35">
      <c r="B1228">
        <f t="shared" si="19"/>
        <v>1</v>
      </c>
      <c r="C1228" s="25" t="s">
        <v>7731</v>
      </c>
      <c r="D1228" s="25" t="s">
        <v>7732</v>
      </c>
      <c r="E1228" s="25" t="s">
        <v>7733</v>
      </c>
      <c r="F1228" s="25" t="s">
        <v>7734</v>
      </c>
      <c r="G1228" s="25">
        <v>7</v>
      </c>
      <c r="H1228" s="25"/>
      <c r="I1228" s="25" t="s">
        <v>7735</v>
      </c>
      <c r="J1228" s="25" t="s">
        <v>7736</v>
      </c>
      <c r="K1228" s="25">
        <v>2009</v>
      </c>
      <c r="L1228" s="25" t="s">
        <v>7737</v>
      </c>
      <c r="M1228" s="25" t="s">
        <v>6</v>
      </c>
      <c r="N1228" s="25" t="s">
        <v>7738</v>
      </c>
    </row>
    <row r="1229" spans="1:14" x14ac:dyDescent="0.35">
      <c r="B1229">
        <f t="shared" si="19"/>
        <v>1</v>
      </c>
      <c r="C1229" s="26" t="s">
        <v>7739</v>
      </c>
      <c r="D1229" s="26" t="s">
        <v>7740</v>
      </c>
      <c r="E1229" s="26" t="s">
        <v>7741</v>
      </c>
      <c r="F1229" s="26" t="s">
        <v>7742</v>
      </c>
      <c r="G1229" s="26">
        <v>10</v>
      </c>
      <c r="H1229" s="26">
        <v>9781728193083</v>
      </c>
      <c r="I1229" s="26" t="s">
        <v>7743</v>
      </c>
      <c r="J1229" s="26" t="s">
        <v>6</v>
      </c>
      <c r="K1229" s="26">
        <v>2020</v>
      </c>
      <c r="L1229" s="26" t="s">
        <v>7744</v>
      </c>
      <c r="M1229" s="26" t="s">
        <v>6</v>
      </c>
      <c r="N1229" s="26" t="s">
        <v>162</v>
      </c>
    </row>
    <row r="1230" spans="1:14" x14ac:dyDescent="0.35">
      <c r="B1230">
        <f t="shared" si="19"/>
        <v>1</v>
      </c>
      <c r="C1230" s="25" t="s">
        <v>7745</v>
      </c>
      <c r="D1230" s="25" t="s">
        <v>7746</v>
      </c>
      <c r="E1230" s="25" t="s">
        <v>7747</v>
      </c>
      <c r="F1230" s="25" t="s">
        <v>7748</v>
      </c>
      <c r="G1230" s="25">
        <v>7</v>
      </c>
      <c r="H1230" s="25"/>
      <c r="I1230" s="25" t="s">
        <v>7749</v>
      </c>
      <c r="J1230" s="25" t="s">
        <v>400</v>
      </c>
      <c r="K1230" s="25">
        <v>2016</v>
      </c>
      <c r="L1230" s="25" t="s">
        <v>7750</v>
      </c>
      <c r="M1230" s="25" t="s">
        <v>6</v>
      </c>
      <c r="N1230" s="25" t="s">
        <v>162</v>
      </c>
    </row>
    <row r="1231" spans="1:14" x14ac:dyDescent="0.35">
      <c r="B1231">
        <f t="shared" si="19"/>
        <v>1</v>
      </c>
      <c r="C1231" s="26" t="s">
        <v>7751</v>
      </c>
      <c r="D1231" s="26" t="s">
        <v>7752</v>
      </c>
      <c r="E1231" s="26" t="s">
        <v>7753</v>
      </c>
      <c r="F1231" s="26" t="s">
        <v>7754</v>
      </c>
      <c r="G1231" s="26">
        <v>7</v>
      </c>
      <c r="H1231" s="26">
        <v>9783642288296</v>
      </c>
      <c r="I1231" s="26" t="s">
        <v>152</v>
      </c>
      <c r="J1231" s="26" t="s">
        <v>7755</v>
      </c>
      <c r="K1231" s="26">
        <v>2012</v>
      </c>
      <c r="L1231" s="26" t="s">
        <v>7756</v>
      </c>
      <c r="M1231" s="26" t="s">
        <v>6</v>
      </c>
      <c r="N1231" s="26" t="s">
        <v>217</v>
      </c>
    </row>
    <row r="1232" spans="1:14" x14ac:dyDescent="0.35">
      <c r="B1232">
        <f t="shared" si="19"/>
        <v>1</v>
      </c>
      <c r="C1232" s="25" t="s">
        <v>7757</v>
      </c>
      <c r="D1232" s="25" t="s">
        <v>7758</v>
      </c>
      <c r="E1232" s="25" t="s">
        <v>7759</v>
      </c>
      <c r="F1232" s="25" t="s">
        <v>7754</v>
      </c>
      <c r="G1232" s="25">
        <v>7</v>
      </c>
      <c r="H1232" s="25"/>
      <c r="I1232" s="25" t="s">
        <v>261</v>
      </c>
      <c r="J1232" s="25" t="s">
        <v>7760</v>
      </c>
      <c r="K1232" s="25">
        <v>2012</v>
      </c>
      <c r="L1232" s="25" t="s">
        <v>7761</v>
      </c>
      <c r="M1232" s="25" t="s">
        <v>6</v>
      </c>
      <c r="N1232" s="25" t="s">
        <v>162</v>
      </c>
    </row>
    <row r="1233" spans="1:14" x14ac:dyDescent="0.35">
      <c r="A1233" t="s">
        <v>62</v>
      </c>
      <c r="B1233">
        <f t="shared" si="19"/>
        <v>2</v>
      </c>
      <c r="C1233" s="26" t="s">
        <v>7762</v>
      </c>
      <c r="D1233" s="26" t="s">
        <v>7763</v>
      </c>
      <c r="E1233" s="26" t="s">
        <v>7764</v>
      </c>
      <c r="F1233" s="26" t="s">
        <v>7765</v>
      </c>
      <c r="G1233" s="26">
        <v>10</v>
      </c>
      <c r="H1233" s="26">
        <v>9781424447152</v>
      </c>
      <c r="I1233" s="26" t="s">
        <v>1374</v>
      </c>
      <c r="J1233" s="26" t="s">
        <v>6</v>
      </c>
      <c r="K1233" s="26">
        <v>2009</v>
      </c>
      <c r="L1233" s="26" t="s">
        <v>7766</v>
      </c>
      <c r="M1233" s="26" t="s">
        <v>6</v>
      </c>
      <c r="N1233" s="26" t="s">
        <v>1120</v>
      </c>
    </row>
    <row r="1234" spans="1:14" x14ac:dyDescent="0.35">
      <c r="B1234">
        <f t="shared" si="19"/>
        <v>1</v>
      </c>
      <c r="C1234" s="25" t="s">
        <v>7767</v>
      </c>
      <c r="D1234" s="25" t="s">
        <v>7768</v>
      </c>
      <c r="E1234" s="25" t="s">
        <v>7769</v>
      </c>
      <c r="F1234" s="25" t="s">
        <v>6</v>
      </c>
      <c r="G1234" s="25">
        <v>10</v>
      </c>
      <c r="H1234" s="25">
        <v>9788861293915</v>
      </c>
      <c r="I1234" s="25" t="s">
        <v>7770</v>
      </c>
      <c r="J1234" s="25" t="s">
        <v>6</v>
      </c>
      <c r="K1234" s="25">
        <v>2009</v>
      </c>
      <c r="L1234" s="25" t="s">
        <v>7771</v>
      </c>
      <c r="M1234" s="25" t="s">
        <v>6</v>
      </c>
      <c r="N1234" s="25" t="s">
        <v>147</v>
      </c>
    </row>
    <row r="1235" spans="1:14" x14ac:dyDescent="0.35">
      <c r="B1235">
        <f t="shared" si="19"/>
        <v>1</v>
      </c>
      <c r="C1235" s="26" t="s">
        <v>7772</v>
      </c>
      <c r="D1235" s="26" t="s">
        <v>7773</v>
      </c>
      <c r="E1235" s="26" t="s">
        <v>7774</v>
      </c>
      <c r="F1235" s="26" t="s">
        <v>7775</v>
      </c>
      <c r="G1235" s="26">
        <v>10</v>
      </c>
      <c r="H1235" s="26">
        <v>9789897583506</v>
      </c>
      <c r="I1235" s="26" t="s">
        <v>7776</v>
      </c>
      <c r="J1235" s="26" t="s">
        <v>7777</v>
      </c>
      <c r="K1235" s="26">
        <v>2019</v>
      </c>
      <c r="L1235" s="26" t="s">
        <v>7778</v>
      </c>
      <c r="M1235" s="26" t="s">
        <v>6</v>
      </c>
      <c r="N1235" s="26" t="s">
        <v>1120</v>
      </c>
    </row>
    <row r="1236" spans="1:14" x14ac:dyDescent="0.35">
      <c r="B1236">
        <f t="shared" si="19"/>
        <v>1</v>
      </c>
      <c r="C1236" s="25" t="s">
        <v>7779</v>
      </c>
      <c r="D1236" s="25" t="s">
        <v>7780</v>
      </c>
      <c r="E1236" s="25" t="s">
        <v>7781</v>
      </c>
      <c r="F1236" s="25" t="s">
        <v>7782</v>
      </c>
      <c r="G1236" s="25">
        <v>10</v>
      </c>
      <c r="H1236" s="25">
        <v>9781479941438</v>
      </c>
      <c r="I1236" s="25" t="s">
        <v>7783</v>
      </c>
      <c r="J1236" s="25" t="s">
        <v>7784</v>
      </c>
      <c r="K1236" s="25">
        <v>2014</v>
      </c>
      <c r="L1236" s="25" t="s">
        <v>7785</v>
      </c>
      <c r="M1236" s="25" t="s">
        <v>6</v>
      </c>
      <c r="N1236" s="25" t="s">
        <v>155</v>
      </c>
    </row>
    <row r="1237" spans="1:14" x14ac:dyDescent="0.35">
      <c r="A1237" t="s">
        <v>62</v>
      </c>
      <c r="B1237">
        <f t="shared" si="19"/>
        <v>2</v>
      </c>
      <c r="C1237" s="26" t="s">
        <v>7786</v>
      </c>
      <c r="D1237" s="26" t="s">
        <v>7787</v>
      </c>
      <c r="E1237" s="26" t="s">
        <v>7788</v>
      </c>
      <c r="F1237" s="26" t="s">
        <v>7789</v>
      </c>
      <c r="G1237" s="26">
        <v>10</v>
      </c>
      <c r="H1237" s="26">
        <v>9781467388436</v>
      </c>
      <c r="I1237" s="26" t="s">
        <v>388</v>
      </c>
      <c r="J1237" s="26" t="s">
        <v>7790</v>
      </c>
      <c r="K1237" s="26">
        <v>2016</v>
      </c>
      <c r="L1237" s="26" t="s">
        <v>7791</v>
      </c>
      <c r="M1237" s="26" t="s">
        <v>6</v>
      </c>
      <c r="N1237" s="26" t="s">
        <v>703</v>
      </c>
    </row>
    <row r="1238" spans="1:14" x14ac:dyDescent="0.35">
      <c r="B1238">
        <f t="shared" si="19"/>
        <v>1</v>
      </c>
      <c r="C1238" s="25" t="s">
        <v>7792</v>
      </c>
      <c r="D1238" s="25" t="s">
        <v>7793</v>
      </c>
      <c r="E1238" s="25" t="s">
        <v>7794</v>
      </c>
      <c r="F1238" s="25" t="s">
        <v>7795</v>
      </c>
      <c r="G1238" s="25">
        <v>7</v>
      </c>
      <c r="H1238" s="25"/>
      <c r="I1238" s="25" t="s">
        <v>7796</v>
      </c>
      <c r="J1238" s="25" t="s">
        <v>7797</v>
      </c>
      <c r="K1238" s="25">
        <v>2021</v>
      </c>
      <c r="L1238" s="25" t="s">
        <v>7798</v>
      </c>
      <c r="M1238" s="25" t="s">
        <v>6</v>
      </c>
      <c r="N1238" s="25" t="s">
        <v>217</v>
      </c>
    </row>
    <row r="1239" spans="1:14" x14ac:dyDescent="0.35">
      <c r="B1239">
        <f t="shared" si="19"/>
        <v>1</v>
      </c>
      <c r="C1239" s="26" t="s">
        <v>7799</v>
      </c>
      <c r="D1239" s="26" t="s">
        <v>7800</v>
      </c>
      <c r="E1239" s="26" t="s">
        <v>7801</v>
      </c>
      <c r="F1239" s="26" t="s">
        <v>7802</v>
      </c>
      <c r="G1239" s="26">
        <v>10</v>
      </c>
      <c r="H1239" s="26"/>
      <c r="I1239" s="26" t="s">
        <v>7803</v>
      </c>
      <c r="J1239" s="26" t="s">
        <v>6</v>
      </c>
      <c r="K1239" s="26">
        <v>2013</v>
      </c>
      <c r="L1239" s="26" t="s">
        <v>7804</v>
      </c>
      <c r="M1239" s="26" t="s">
        <v>6</v>
      </c>
      <c r="N1239" s="26" t="s">
        <v>283</v>
      </c>
    </row>
    <row r="1240" spans="1:14" x14ac:dyDescent="0.35">
      <c r="B1240">
        <f t="shared" si="19"/>
        <v>1</v>
      </c>
      <c r="C1240" s="25" t="s">
        <v>7805</v>
      </c>
      <c r="D1240" s="25" t="s">
        <v>7806</v>
      </c>
      <c r="E1240" s="25" t="s">
        <v>7807</v>
      </c>
      <c r="F1240" s="25" t="s">
        <v>7808</v>
      </c>
      <c r="G1240" s="25">
        <v>7</v>
      </c>
      <c r="H1240" s="25">
        <v>9783642244995</v>
      </c>
      <c r="I1240" s="25" t="s">
        <v>152</v>
      </c>
      <c r="J1240" s="25" t="s">
        <v>7809</v>
      </c>
      <c r="K1240" s="25">
        <v>2011</v>
      </c>
      <c r="L1240" s="25" t="s">
        <v>7810</v>
      </c>
      <c r="M1240" s="25" t="s">
        <v>6</v>
      </c>
      <c r="N1240" s="25" t="s">
        <v>1120</v>
      </c>
    </row>
    <row r="1241" spans="1:14" x14ac:dyDescent="0.35">
      <c r="B1241">
        <f t="shared" si="19"/>
        <v>1</v>
      </c>
      <c r="C1241" s="26" t="s">
        <v>7811</v>
      </c>
      <c r="D1241" s="26" t="s">
        <v>7812</v>
      </c>
      <c r="E1241" s="26" t="s">
        <v>7813</v>
      </c>
      <c r="F1241" s="26" t="s">
        <v>7814</v>
      </c>
      <c r="G1241" s="26">
        <v>7</v>
      </c>
      <c r="H1241" s="26">
        <v>9783642393761</v>
      </c>
      <c r="I1241" s="26" t="s">
        <v>7815</v>
      </c>
      <c r="J1241" s="26" t="s">
        <v>7816</v>
      </c>
      <c r="K1241" s="26">
        <v>2013</v>
      </c>
      <c r="L1241" s="26" t="s">
        <v>7817</v>
      </c>
      <c r="M1241" s="26" t="s">
        <v>6</v>
      </c>
      <c r="N1241" s="26" t="s">
        <v>1120</v>
      </c>
    </row>
    <row r="1242" spans="1:14" x14ac:dyDescent="0.35">
      <c r="B1242">
        <f t="shared" si="19"/>
        <v>1</v>
      </c>
      <c r="C1242" s="25" t="s">
        <v>7818</v>
      </c>
      <c r="D1242" s="25" t="s">
        <v>7819</v>
      </c>
      <c r="E1242" s="25" t="s">
        <v>7820</v>
      </c>
      <c r="F1242" s="25" t="s">
        <v>7821</v>
      </c>
      <c r="G1242" s="25">
        <v>7</v>
      </c>
      <c r="H1242" s="25">
        <v>9783319404080</v>
      </c>
      <c r="I1242" s="25" t="s">
        <v>152</v>
      </c>
      <c r="J1242" s="25" t="s">
        <v>7822</v>
      </c>
      <c r="K1242" s="25">
        <v>2016</v>
      </c>
      <c r="L1242" s="25" t="s">
        <v>7823</v>
      </c>
      <c r="M1242" s="25" t="s">
        <v>6</v>
      </c>
      <c r="N1242" s="25" t="s">
        <v>147</v>
      </c>
    </row>
    <row r="1243" spans="1:14" x14ac:dyDescent="0.35">
      <c r="A1243" t="s">
        <v>62</v>
      </c>
      <c r="B1243">
        <f t="shared" si="19"/>
        <v>2</v>
      </c>
      <c r="C1243" s="26" t="s">
        <v>7824</v>
      </c>
      <c r="D1243" s="26" t="s">
        <v>7825</v>
      </c>
      <c r="E1243" s="26" t="s">
        <v>7826</v>
      </c>
      <c r="F1243" s="26" t="s">
        <v>7827</v>
      </c>
      <c r="G1243" s="26">
        <v>10</v>
      </c>
      <c r="H1243" s="26">
        <v>9780769539430</v>
      </c>
      <c r="I1243" s="26" t="s">
        <v>7828</v>
      </c>
      <c r="J1243" s="26" t="s">
        <v>7829</v>
      </c>
      <c r="K1243" s="26">
        <v>2009</v>
      </c>
      <c r="L1243" s="26" t="s">
        <v>7830</v>
      </c>
      <c r="M1243" s="26" t="s">
        <v>6</v>
      </c>
      <c r="N1243" s="26" t="s">
        <v>703</v>
      </c>
    </row>
    <row r="1244" spans="1:14" x14ac:dyDescent="0.35">
      <c r="B1244">
        <f t="shared" si="19"/>
        <v>1</v>
      </c>
      <c r="C1244" s="25" t="s">
        <v>7831</v>
      </c>
      <c r="D1244" s="25" t="s">
        <v>7832</v>
      </c>
      <c r="E1244" s="25" t="s">
        <v>7833</v>
      </c>
      <c r="F1244" s="25" t="s">
        <v>7834</v>
      </c>
      <c r="G1244" s="25">
        <v>10</v>
      </c>
      <c r="H1244" s="25">
        <v>9781450323116</v>
      </c>
      <c r="I1244" s="25" t="s">
        <v>7835</v>
      </c>
      <c r="J1244" s="25" t="s">
        <v>7836</v>
      </c>
      <c r="K1244" s="25">
        <v>2013</v>
      </c>
      <c r="L1244" s="25" t="s">
        <v>7837</v>
      </c>
      <c r="M1244" s="25" t="s">
        <v>6</v>
      </c>
      <c r="N1244" s="25" t="s">
        <v>147</v>
      </c>
    </row>
    <row r="1245" spans="1:14" x14ac:dyDescent="0.35">
      <c r="A1245" t="s">
        <v>62</v>
      </c>
      <c r="B1245">
        <f t="shared" si="19"/>
        <v>2</v>
      </c>
      <c r="C1245" s="26" t="s">
        <v>7838</v>
      </c>
      <c r="D1245" s="26" t="s">
        <v>7839</v>
      </c>
      <c r="E1245" s="26" t="s">
        <v>7840</v>
      </c>
      <c r="F1245" s="26" t="s">
        <v>7841</v>
      </c>
      <c r="G1245" s="26">
        <v>10</v>
      </c>
      <c r="H1245" s="26"/>
      <c r="I1245" s="26" t="s">
        <v>7842</v>
      </c>
      <c r="J1245" s="26" t="s">
        <v>7843</v>
      </c>
      <c r="K1245" s="26">
        <v>2009</v>
      </c>
      <c r="L1245" s="26" t="s">
        <v>7844</v>
      </c>
      <c r="M1245" s="26" t="s">
        <v>6</v>
      </c>
      <c r="N1245" s="26" t="s">
        <v>217</v>
      </c>
    </row>
    <row r="1246" spans="1:14" x14ac:dyDescent="0.35">
      <c r="A1246" t="s">
        <v>62</v>
      </c>
      <c r="B1246">
        <f t="shared" si="19"/>
        <v>2</v>
      </c>
      <c r="C1246" s="25" t="s">
        <v>7845</v>
      </c>
      <c r="D1246" s="25" t="s">
        <v>7846</v>
      </c>
      <c r="E1246" s="25" t="s">
        <v>7847</v>
      </c>
      <c r="F1246" s="25" t="s">
        <v>7848</v>
      </c>
      <c r="G1246" s="25">
        <v>7</v>
      </c>
      <c r="H1246" s="25"/>
      <c r="I1246" s="25" t="s">
        <v>2272</v>
      </c>
      <c r="J1246" s="25" t="s">
        <v>7849</v>
      </c>
      <c r="K1246" s="25">
        <v>2017</v>
      </c>
      <c r="L1246" s="25" t="s">
        <v>7850</v>
      </c>
      <c r="M1246" s="25" t="s">
        <v>6</v>
      </c>
      <c r="N1246" s="25" t="s">
        <v>473</v>
      </c>
    </row>
    <row r="1247" spans="1:14" x14ac:dyDescent="0.35">
      <c r="B1247">
        <f t="shared" si="19"/>
        <v>1</v>
      </c>
      <c r="C1247" s="26" t="s">
        <v>7851</v>
      </c>
      <c r="D1247" s="26" t="s">
        <v>7852</v>
      </c>
      <c r="E1247" s="26" t="s">
        <v>7853</v>
      </c>
      <c r="F1247" s="26" t="s">
        <v>7854</v>
      </c>
      <c r="G1247" s="26">
        <v>7</v>
      </c>
      <c r="H1247" s="26">
        <v>9783319716480</v>
      </c>
      <c r="I1247" s="26" t="s">
        <v>152</v>
      </c>
      <c r="J1247" s="26" t="s">
        <v>7855</v>
      </c>
      <c r="K1247" s="26">
        <v>2017</v>
      </c>
      <c r="L1247" s="26" t="s">
        <v>7856</v>
      </c>
      <c r="M1247" s="26" t="s">
        <v>6</v>
      </c>
      <c r="N1247" s="26" t="s">
        <v>1120</v>
      </c>
    </row>
    <row r="1248" spans="1:14" x14ac:dyDescent="0.35">
      <c r="B1248">
        <f t="shared" si="19"/>
        <v>1</v>
      </c>
      <c r="C1248" s="25" t="s">
        <v>7857</v>
      </c>
      <c r="D1248" s="25" t="s">
        <v>7858</v>
      </c>
      <c r="E1248" s="25" t="s">
        <v>7859</v>
      </c>
      <c r="F1248" s="25" t="s">
        <v>7860</v>
      </c>
      <c r="G1248" s="25">
        <v>10</v>
      </c>
      <c r="H1248" s="25">
        <v>9781911218098</v>
      </c>
      <c r="I1248" s="25" t="s">
        <v>452</v>
      </c>
      <c r="J1248" s="25" t="s">
        <v>7861</v>
      </c>
      <c r="K1248" s="25">
        <v>2016</v>
      </c>
      <c r="L1248" s="25" t="s">
        <v>7862</v>
      </c>
      <c r="M1248" s="25" t="s">
        <v>6</v>
      </c>
      <c r="N1248" s="25" t="s">
        <v>217</v>
      </c>
    </row>
    <row r="1249" spans="1:14" x14ac:dyDescent="0.35">
      <c r="B1249">
        <f t="shared" si="19"/>
        <v>1</v>
      </c>
      <c r="C1249" s="26" t="s">
        <v>7863</v>
      </c>
      <c r="D1249" s="26" t="s">
        <v>7864</v>
      </c>
      <c r="E1249" s="26" t="s">
        <v>7865</v>
      </c>
      <c r="F1249" s="26" t="s">
        <v>7866</v>
      </c>
      <c r="G1249" s="26">
        <v>10</v>
      </c>
      <c r="H1249" s="26">
        <v>9781450372176</v>
      </c>
      <c r="I1249" s="26" t="s">
        <v>194</v>
      </c>
      <c r="J1249" s="26" t="s">
        <v>6</v>
      </c>
      <c r="K1249" s="26">
        <v>2019</v>
      </c>
      <c r="L1249" s="26" t="s">
        <v>7867</v>
      </c>
      <c r="M1249" s="26" t="s">
        <v>6</v>
      </c>
      <c r="N1249" s="26" t="s">
        <v>162</v>
      </c>
    </row>
    <row r="1250" spans="1:14" x14ac:dyDescent="0.35">
      <c r="B1250">
        <f t="shared" si="19"/>
        <v>1</v>
      </c>
      <c r="C1250" s="25" t="s">
        <v>7868</v>
      </c>
      <c r="D1250" s="25" t="s">
        <v>7869</v>
      </c>
      <c r="E1250" s="25" t="s">
        <v>7870</v>
      </c>
      <c r="F1250" s="25" t="s">
        <v>7871</v>
      </c>
      <c r="G1250" s="25">
        <v>10</v>
      </c>
      <c r="H1250" s="25">
        <v>9781450376976</v>
      </c>
      <c r="I1250" s="25" t="s">
        <v>194</v>
      </c>
      <c r="J1250" s="25" t="s">
        <v>6</v>
      </c>
      <c r="K1250" s="25">
        <v>2020</v>
      </c>
      <c r="L1250" s="25" t="s">
        <v>7872</v>
      </c>
      <c r="M1250" s="25" t="s">
        <v>6</v>
      </c>
      <c r="N1250" s="25" t="s">
        <v>162</v>
      </c>
    </row>
    <row r="1251" spans="1:14" x14ac:dyDescent="0.35">
      <c r="B1251">
        <f t="shared" si="19"/>
        <v>1</v>
      </c>
      <c r="C1251" s="26" t="s">
        <v>7873</v>
      </c>
      <c r="D1251" s="26" t="s">
        <v>7874</v>
      </c>
      <c r="E1251" s="26" t="s">
        <v>7875</v>
      </c>
      <c r="F1251" s="26" t="s">
        <v>7876</v>
      </c>
      <c r="G1251" s="26">
        <v>10</v>
      </c>
      <c r="H1251" s="26">
        <v>9789728939502</v>
      </c>
      <c r="I1251" s="26" t="s">
        <v>7877</v>
      </c>
      <c r="J1251" s="26" t="s">
        <v>7878</v>
      </c>
      <c r="K1251" s="26">
        <v>2011</v>
      </c>
      <c r="L1251" s="26" t="s">
        <v>7879</v>
      </c>
      <c r="M1251" s="26" t="s">
        <v>6</v>
      </c>
      <c r="N1251" s="26" t="s">
        <v>162</v>
      </c>
    </row>
    <row r="1252" spans="1:14" x14ac:dyDescent="0.35">
      <c r="A1252" t="s">
        <v>62</v>
      </c>
      <c r="B1252">
        <f t="shared" si="19"/>
        <v>2</v>
      </c>
      <c r="C1252" s="25" t="s">
        <v>7880</v>
      </c>
      <c r="D1252" s="25" t="s">
        <v>7881</v>
      </c>
      <c r="E1252" s="25" t="s">
        <v>7882</v>
      </c>
      <c r="F1252" s="25" t="s">
        <v>7883</v>
      </c>
      <c r="G1252" s="25">
        <v>10</v>
      </c>
      <c r="H1252" s="25">
        <v>9781467365376</v>
      </c>
      <c r="I1252" s="25" t="s">
        <v>248</v>
      </c>
      <c r="J1252" s="25" t="s">
        <v>6</v>
      </c>
      <c r="K1252" s="25">
        <v>2015</v>
      </c>
      <c r="L1252" s="25" t="s">
        <v>7884</v>
      </c>
      <c r="M1252" s="25" t="s">
        <v>6</v>
      </c>
      <c r="N1252" s="25" t="s">
        <v>217</v>
      </c>
    </row>
    <row r="1253" spans="1:14" x14ac:dyDescent="0.35">
      <c r="A1253" t="s">
        <v>62</v>
      </c>
      <c r="B1253">
        <f t="shared" si="19"/>
        <v>2</v>
      </c>
      <c r="C1253" s="26" t="s">
        <v>7885</v>
      </c>
      <c r="D1253" s="26" t="s">
        <v>7886</v>
      </c>
      <c r="E1253" s="26" t="s">
        <v>7887</v>
      </c>
      <c r="F1253" s="26" t="s">
        <v>7888</v>
      </c>
      <c r="G1253" s="26">
        <v>10</v>
      </c>
      <c r="H1253" s="26">
        <v>9781450366687</v>
      </c>
      <c r="I1253" s="26" t="s">
        <v>194</v>
      </c>
      <c r="J1253" s="26" t="s">
        <v>6</v>
      </c>
      <c r="K1253" s="26">
        <v>2019</v>
      </c>
      <c r="L1253" s="26" t="s">
        <v>7889</v>
      </c>
      <c r="M1253" s="26" t="s">
        <v>6</v>
      </c>
      <c r="N1253" s="26" t="s">
        <v>162</v>
      </c>
    </row>
    <row r="1254" spans="1:14" x14ac:dyDescent="0.35">
      <c r="B1254">
        <f t="shared" si="19"/>
        <v>1</v>
      </c>
      <c r="C1254" s="25" t="s">
        <v>7890</v>
      </c>
      <c r="D1254" s="25" t="s">
        <v>7891</v>
      </c>
      <c r="E1254" s="25" t="s">
        <v>7892</v>
      </c>
      <c r="F1254" s="25" t="s">
        <v>7893</v>
      </c>
      <c r="G1254" s="25">
        <v>7</v>
      </c>
      <c r="H1254" s="25"/>
      <c r="I1254" s="25" t="s">
        <v>922</v>
      </c>
      <c r="J1254" s="25" t="s">
        <v>7894</v>
      </c>
      <c r="K1254" s="25">
        <v>2018</v>
      </c>
      <c r="L1254" s="25" t="s">
        <v>7895</v>
      </c>
      <c r="M1254" s="25" t="s">
        <v>6</v>
      </c>
      <c r="N1254" s="25" t="s">
        <v>695</v>
      </c>
    </row>
    <row r="1255" spans="1:14" x14ac:dyDescent="0.35">
      <c r="B1255">
        <f t="shared" si="19"/>
        <v>1</v>
      </c>
      <c r="C1255" s="26" t="s">
        <v>7896</v>
      </c>
      <c r="D1255" s="26" t="s">
        <v>7897</v>
      </c>
      <c r="E1255" s="26" t="s">
        <v>7898</v>
      </c>
      <c r="F1255" s="26" t="s">
        <v>7899</v>
      </c>
      <c r="G1255" s="26">
        <v>10</v>
      </c>
      <c r="H1255" s="26">
        <v>9781450351119</v>
      </c>
      <c r="I1255" s="26" t="s">
        <v>6312</v>
      </c>
      <c r="J1255" s="26" t="s">
        <v>7900</v>
      </c>
      <c r="K1255" s="26">
        <v>2017</v>
      </c>
      <c r="L1255" s="26" t="s">
        <v>7901</v>
      </c>
      <c r="M1255" s="26" t="s">
        <v>6</v>
      </c>
      <c r="N1255" s="26" t="s">
        <v>1120</v>
      </c>
    </row>
    <row r="1256" spans="1:14" x14ac:dyDescent="0.35">
      <c r="B1256">
        <f t="shared" si="19"/>
        <v>1</v>
      </c>
      <c r="C1256" s="25" t="s">
        <v>7902</v>
      </c>
      <c r="D1256" s="25" t="s">
        <v>7903</v>
      </c>
      <c r="E1256" s="25" t="s">
        <v>7904</v>
      </c>
      <c r="F1256" s="25" t="s">
        <v>7905</v>
      </c>
      <c r="G1256" s="25">
        <v>10</v>
      </c>
      <c r="H1256" s="25">
        <v>9781450347631</v>
      </c>
      <c r="I1256" s="25" t="s">
        <v>308</v>
      </c>
      <c r="J1256" s="25" t="s">
        <v>6</v>
      </c>
      <c r="K1256" s="25">
        <v>2016</v>
      </c>
      <c r="L1256" s="25" t="s">
        <v>7906</v>
      </c>
      <c r="M1256" s="25" t="s">
        <v>6</v>
      </c>
      <c r="N1256" s="25" t="s">
        <v>176</v>
      </c>
    </row>
    <row r="1257" spans="1:14" x14ac:dyDescent="0.35">
      <c r="A1257" t="s">
        <v>62</v>
      </c>
      <c r="B1257">
        <f t="shared" si="19"/>
        <v>3</v>
      </c>
      <c r="C1257" s="26" t="s">
        <v>7907</v>
      </c>
      <c r="D1257" s="26" t="s">
        <v>7908</v>
      </c>
      <c r="E1257" s="26" t="s">
        <v>7909</v>
      </c>
      <c r="F1257" s="26" t="s">
        <v>7910</v>
      </c>
      <c r="G1257" s="26">
        <v>10</v>
      </c>
      <c r="H1257" s="26">
        <v>9781479919345</v>
      </c>
      <c r="I1257" s="26" t="s">
        <v>3954</v>
      </c>
      <c r="J1257" s="26" t="s">
        <v>4649</v>
      </c>
      <c r="K1257" s="26">
        <v>2015</v>
      </c>
      <c r="L1257" s="26" t="s">
        <v>7911</v>
      </c>
      <c r="M1257" s="26" t="s">
        <v>6</v>
      </c>
      <c r="N1257" s="26" t="s">
        <v>155</v>
      </c>
    </row>
    <row r="1258" spans="1:14" x14ac:dyDescent="0.35">
      <c r="A1258" t="s">
        <v>62</v>
      </c>
      <c r="B1258">
        <f t="shared" si="19"/>
        <v>2</v>
      </c>
      <c r="C1258" s="25" t="s">
        <v>7912</v>
      </c>
      <c r="D1258" s="25" t="s">
        <v>7913</v>
      </c>
      <c r="E1258" s="25" t="s">
        <v>7914</v>
      </c>
      <c r="F1258" s="25" t="s">
        <v>7915</v>
      </c>
      <c r="G1258" s="25">
        <v>10</v>
      </c>
      <c r="H1258" s="25">
        <v>9781450325769</v>
      </c>
      <c r="I1258" s="25" t="s">
        <v>7916</v>
      </c>
      <c r="J1258" s="25" t="s">
        <v>7917</v>
      </c>
      <c r="K1258" s="25">
        <v>2014</v>
      </c>
      <c r="L1258" s="25" t="s">
        <v>7918</v>
      </c>
      <c r="M1258" s="25" t="s">
        <v>6</v>
      </c>
      <c r="N1258" s="25" t="s">
        <v>155</v>
      </c>
    </row>
    <row r="1259" spans="1:14" x14ac:dyDescent="0.35">
      <c r="B1259">
        <f t="shared" si="19"/>
        <v>1</v>
      </c>
      <c r="C1259" s="26" t="s">
        <v>7919</v>
      </c>
      <c r="D1259" s="26" t="s">
        <v>7920</v>
      </c>
      <c r="E1259" s="26" t="s">
        <v>7921</v>
      </c>
      <c r="F1259" s="26" t="s">
        <v>7922</v>
      </c>
      <c r="G1259" s="26">
        <v>10</v>
      </c>
      <c r="H1259" s="26">
        <v>9780784482421</v>
      </c>
      <c r="I1259" s="26" t="s">
        <v>7923</v>
      </c>
      <c r="J1259" s="26" t="s">
        <v>7924</v>
      </c>
      <c r="K1259" s="26">
        <v>2019</v>
      </c>
      <c r="L1259" s="26" t="s">
        <v>7925</v>
      </c>
      <c r="M1259" s="26" t="s">
        <v>6</v>
      </c>
      <c r="N1259" s="26" t="s">
        <v>147</v>
      </c>
    </row>
    <row r="1260" spans="1:14" x14ac:dyDescent="0.35">
      <c r="B1260">
        <f t="shared" si="19"/>
        <v>1</v>
      </c>
      <c r="C1260" s="25" t="s">
        <v>7926</v>
      </c>
      <c r="D1260" s="25" t="s">
        <v>7927</v>
      </c>
      <c r="E1260" s="25" t="s">
        <v>7928</v>
      </c>
      <c r="F1260" s="25" t="s">
        <v>7929</v>
      </c>
      <c r="G1260" s="25">
        <v>7</v>
      </c>
      <c r="H1260" s="25"/>
      <c r="I1260" s="25" t="s">
        <v>749</v>
      </c>
      <c r="J1260" s="25" t="s">
        <v>6167</v>
      </c>
      <c r="K1260" s="25">
        <v>2015</v>
      </c>
      <c r="L1260" s="25" t="s">
        <v>7930</v>
      </c>
      <c r="M1260" s="25" t="s">
        <v>6</v>
      </c>
      <c r="N1260" s="25" t="s">
        <v>283</v>
      </c>
    </row>
    <row r="1261" spans="1:14" x14ac:dyDescent="0.35">
      <c r="B1261">
        <f t="shared" si="19"/>
        <v>1</v>
      </c>
      <c r="C1261" s="26" t="s">
        <v>7931</v>
      </c>
      <c r="D1261" s="26" t="s">
        <v>7932</v>
      </c>
      <c r="E1261" s="26" t="s">
        <v>6</v>
      </c>
      <c r="F1261" s="26" t="s">
        <v>7933</v>
      </c>
      <c r="G1261" s="26">
        <v>10</v>
      </c>
      <c r="H1261" s="26">
        <v>9781728190808</v>
      </c>
      <c r="I1261" s="26" t="s">
        <v>7934</v>
      </c>
      <c r="J1261" s="26" t="s">
        <v>7935</v>
      </c>
      <c r="K1261" s="26">
        <v>2020</v>
      </c>
      <c r="L1261" s="26" t="s">
        <v>7936</v>
      </c>
      <c r="M1261" s="26" t="s">
        <v>6</v>
      </c>
      <c r="N1261" s="26" t="s">
        <v>162</v>
      </c>
    </row>
    <row r="1262" spans="1:14" x14ac:dyDescent="0.35">
      <c r="B1262">
        <f t="shared" si="19"/>
        <v>1</v>
      </c>
      <c r="C1262" s="25" t="s">
        <v>7937</v>
      </c>
      <c r="D1262" s="25" t="s">
        <v>7938</v>
      </c>
      <c r="E1262" s="25" t="s">
        <v>7939</v>
      </c>
      <c r="F1262" s="25" t="s">
        <v>7940</v>
      </c>
      <c r="G1262" s="25">
        <v>7</v>
      </c>
      <c r="H1262" s="25">
        <v>9783030201470</v>
      </c>
      <c r="I1262" s="25" t="s">
        <v>207</v>
      </c>
      <c r="J1262" s="25" t="s">
        <v>7941</v>
      </c>
      <c r="K1262" s="25">
        <v>2020</v>
      </c>
      <c r="L1262" s="25" t="s">
        <v>7942</v>
      </c>
      <c r="M1262" s="25" t="s">
        <v>6</v>
      </c>
      <c r="N1262" s="25" t="s">
        <v>217</v>
      </c>
    </row>
    <row r="1263" spans="1:14" x14ac:dyDescent="0.35">
      <c r="B1263">
        <f t="shared" si="19"/>
        <v>1</v>
      </c>
      <c r="C1263" s="26" t="s">
        <v>7943</v>
      </c>
      <c r="D1263" s="26" t="s">
        <v>7944</v>
      </c>
      <c r="E1263" s="26" t="s">
        <v>7945</v>
      </c>
      <c r="F1263" s="26" t="s">
        <v>7946</v>
      </c>
      <c r="G1263" s="26">
        <v>10</v>
      </c>
      <c r="H1263" s="26">
        <v>9781450347631</v>
      </c>
      <c r="I1263" s="26" t="s">
        <v>308</v>
      </c>
      <c r="J1263" s="26" t="s">
        <v>6</v>
      </c>
      <c r="K1263" s="26">
        <v>2016</v>
      </c>
      <c r="L1263" s="26" t="s">
        <v>7947</v>
      </c>
      <c r="M1263" s="26" t="s">
        <v>6</v>
      </c>
      <c r="N1263" s="26" t="s">
        <v>283</v>
      </c>
    </row>
    <row r="1264" spans="1:14" x14ac:dyDescent="0.35">
      <c r="B1264">
        <f t="shared" si="19"/>
        <v>1</v>
      </c>
      <c r="C1264" s="25" t="s">
        <v>7948</v>
      </c>
      <c r="D1264" s="25" t="s">
        <v>7949</v>
      </c>
      <c r="E1264" s="25" t="s">
        <v>7950</v>
      </c>
      <c r="F1264" s="25" t="s">
        <v>7951</v>
      </c>
      <c r="G1264" s="25">
        <v>10</v>
      </c>
      <c r="H1264" s="25">
        <v>9781910810583</v>
      </c>
      <c r="I1264" s="25" t="s">
        <v>452</v>
      </c>
      <c r="J1264" s="25" t="s">
        <v>7952</v>
      </c>
      <c r="K1264" s="25">
        <v>2015</v>
      </c>
      <c r="L1264" s="25" t="s">
        <v>7953</v>
      </c>
      <c r="M1264" s="25" t="s">
        <v>6</v>
      </c>
      <c r="N1264" s="25" t="s">
        <v>283</v>
      </c>
    </row>
    <row r="1265" spans="2:14" x14ac:dyDescent="0.35">
      <c r="B1265">
        <f t="shared" si="19"/>
        <v>1</v>
      </c>
      <c r="C1265" s="26" t="s">
        <v>7954</v>
      </c>
      <c r="D1265" s="26" t="s">
        <v>7955</v>
      </c>
      <c r="E1265" s="26" t="s">
        <v>7956</v>
      </c>
      <c r="F1265" s="26" t="s">
        <v>7957</v>
      </c>
      <c r="G1265" s="26">
        <v>10</v>
      </c>
      <c r="H1265" s="26">
        <v>9781509011339</v>
      </c>
      <c r="I1265" s="26" t="s">
        <v>6671</v>
      </c>
      <c r="J1265" s="26" t="s">
        <v>7958</v>
      </c>
      <c r="K1265" s="26">
        <v>2017</v>
      </c>
      <c r="L1265" s="26" t="s">
        <v>7959</v>
      </c>
      <c r="M1265" s="26" t="s">
        <v>6</v>
      </c>
      <c r="N1265" s="26" t="s">
        <v>1120</v>
      </c>
    </row>
    <row r="1266" spans="2:14" x14ac:dyDescent="0.35">
      <c r="B1266">
        <f t="shared" si="19"/>
        <v>1</v>
      </c>
      <c r="C1266" s="25" t="s">
        <v>7960</v>
      </c>
      <c r="D1266" s="25" t="s">
        <v>7961</v>
      </c>
      <c r="E1266" s="25" t="s">
        <v>7962</v>
      </c>
      <c r="F1266" s="25" t="s">
        <v>7963</v>
      </c>
      <c r="G1266" s="25">
        <v>7</v>
      </c>
      <c r="H1266" s="25">
        <v>9783030316044</v>
      </c>
      <c r="I1266" s="25" t="s">
        <v>152</v>
      </c>
      <c r="J1266" s="25" t="s">
        <v>7964</v>
      </c>
      <c r="K1266" s="25">
        <v>2019</v>
      </c>
      <c r="L1266" s="25" t="s">
        <v>7965</v>
      </c>
      <c r="M1266" s="25" t="s">
        <v>6</v>
      </c>
      <c r="N1266" s="25" t="s">
        <v>217</v>
      </c>
    </row>
    <row r="1267" spans="2:14" x14ac:dyDescent="0.35">
      <c r="B1267">
        <f t="shared" si="19"/>
        <v>1</v>
      </c>
      <c r="C1267" s="26" t="s">
        <v>7966</v>
      </c>
      <c r="D1267" s="26" t="s">
        <v>7967</v>
      </c>
      <c r="E1267" s="26" t="s">
        <v>7968</v>
      </c>
      <c r="F1267" s="26" t="s">
        <v>7969</v>
      </c>
      <c r="G1267" s="26">
        <v>7</v>
      </c>
      <c r="H1267" s="26">
        <v>9783030855208</v>
      </c>
      <c r="I1267" s="26" t="s">
        <v>866</v>
      </c>
      <c r="J1267" s="26" t="s">
        <v>7970</v>
      </c>
      <c r="K1267" s="26">
        <v>2021</v>
      </c>
      <c r="L1267" s="26" t="s">
        <v>7971</v>
      </c>
      <c r="M1267" s="26" t="s">
        <v>6</v>
      </c>
      <c r="N1267" s="26" t="s">
        <v>162</v>
      </c>
    </row>
    <row r="1268" spans="2:14" x14ac:dyDescent="0.35">
      <c r="B1268">
        <f t="shared" si="19"/>
        <v>1</v>
      </c>
      <c r="C1268" s="25" t="s">
        <v>7972</v>
      </c>
      <c r="D1268" s="25" t="s">
        <v>7973</v>
      </c>
      <c r="E1268" s="25" t="s">
        <v>7974</v>
      </c>
      <c r="F1268" s="25" t="s">
        <v>7975</v>
      </c>
      <c r="G1268" s="25">
        <v>7</v>
      </c>
      <c r="H1268" s="25"/>
      <c r="I1268" s="25" t="s">
        <v>261</v>
      </c>
      <c r="J1268" s="25" t="s">
        <v>6</v>
      </c>
      <c r="K1268" s="25">
        <v>2021</v>
      </c>
      <c r="L1268" s="25" t="s">
        <v>7976</v>
      </c>
      <c r="M1268" s="25" t="s">
        <v>6</v>
      </c>
      <c r="N1268" s="25" t="s">
        <v>162</v>
      </c>
    </row>
    <row r="1269" spans="2:14" x14ac:dyDescent="0.35">
      <c r="B1269">
        <f t="shared" si="19"/>
        <v>1</v>
      </c>
      <c r="C1269" s="26" t="s">
        <v>7977</v>
      </c>
      <c r="D1269" s="26" t="s">
        <v>7978</v>
      </c>
      <c r="E1269" s="26" t="s">
        <v>7979</v>
      </c>
      <c r="F1269" s="26" t="s">
        <v>7980</v>
      </c>
      <c r="G1269" s="26">
        <v>10</v>
      </c>
      <c r="H1269" s="26">
        <v>9789811100086</v>
      </c>
      <c r="I1269" s="26" t="s">
        <v>7981</v>
      </c>
      <c r="J1269" s="26" t="s">
        <v>7982</v>
      </c>
      <c r="K1269" s="26">
        <v>2016</v>
      </c>
      <c r="L1269" s="26" t="s">
        <v>7983</v>
      </c>
      <c r="M1269" s="26" t="s">
        <v>6</v>
      </c>
      <c r="N1269" s="26" t="s">
        <v>162</v>
      </c>
    </row>
    <row r="1270" spans="2:14" x14ac:dyDescent="0.35">
      <c r="B1270">
        <f t="shared" si="19"/>
        <v>1</v>
      </c>
      <c r="C1270" s="25" t="s">
        <v>7984</v>
      </c>
      <c r="D1270" s="25" t="s">
        <v>7985</v>
      </c>
      <c r="E1270" s="25" t="s">
        <v>7986</v>
      </c>
      <c r="F1270" s="25" t="s">
        <v>7987</v>
      </c>
      <c r="G1270" s="25">
        <v>10</v>
      </c>
      <c r="H1270" s="25">
        <v>9789898565655</v>
      </c>
      <c r="I1270" s="25" t="s">
        <v>7988</v>
      </c>
      <c r="J1270" s="25" t="s">
        <v>7989</v>
      </c>
      <c r="K1270" s="25">
        <v>2013</v>
      </c>
      <c r="L1270" s="25" t="s">
        <v>7990</v>
      </c>
      <c r="M1270" s="25" t="s">
        <v>6</v>
      </c>
      <c r="N1270" s="25" t="s">
        <v>217</v>
      </c>
    </row>
    <row r="1271" spans="2:14" x14ac:dyDescent="0.35">
      <c r="B1271">
        <f t="shared" si="19"/>
        <v>1</v>
      </c>
      <c r="C1271" s="26" t="s">
        <v>7991</v>
      </c>
      <c r="D1271" s="26" t="s">
        <v>7992</v>
      </c>
      <c r="E1271" s="26" t="s">
        <v>7993</v>
      </c>
      <c r="F1271" s="26" t="s">
        <v>7994</v>
      </c>
      <c r="G1271" s="26">
        <v>7</v>
      </c>
      <c r="H1271" s="26"/>
      <c r="I1271" s="26" t="s">
        <v>556</v>
      </c>
      <c r="J1271" s="26" t="s">
        <v>7995</v>
      </c>
      <c r="K1271" s="26">
        <v>2014</v>
      </c>
      <c r="L1271" s="26" t="s">
        <v>7996</v>
      </c>
      <c r="M1271" s="26" t="s">
        <v>6</v>
      </c>
      <c r="N1271" s="26" t="s">
        <v>744</v>
      </c>
    </row>
    <row r="1272" spans="2:14" x14ac:dyDescent="0.35">
      <c r="B1272">
        <f t="shared" si="19"/>
        <v>1</v>
      </c>
      <c r="C1272" s="25" t="s">
        <v>7997</v>
      </c>
      <c r="D1272" s="25" t="s">
        <v>7998</v>
      </c>
      <c r="E1272" s="25" t="s">
        <v>7999</v>
      </c>
      <c r="F1272" s="25" t="s">
        <v>8000</v>
      </c>
      <c r="G1272" s="25">
        <v>7</v>
      </c>
      <c r="H1272" s="25"/>
      <c r="I1272" s="25" t="s">
        <v>922</v>
      </c>
      <c r="J1272" s="25" t="s">
        <v>8001</v>
      </c>
      <c r="K1272" s="25">
        <v>2018</v>
      </c>
      <c r="L1272" s="25" t="s">
        <v>8002</v>
      </c>
      <c r="M1272" s="25" t="s">
        <v>6</v>
      </c>
      <c r="N1272" s="25" t="s">
        <v>480</v>
      </c>
    </row>
    <row r="1273" spans="2:14" x14ac:dyDescent="0.35">
      <c r="B1273">
        <f t="shared" si="19"/>
        <v>1</v>
      </c>
      <c r="C1273" s="26" t="s">
        <v>8003</v>
      </c>
      <c r="D1273" s="26" t="s">
        <v>8004</v>
      </c>
      <c r="E1273" s="26" t="s">
        <v>8005</v>
      </c>
      <c r="F1273" s="26" t="s">
        <v>8006</v>
      </c>
      <c r="G1273" s="26">
        <v>10</v>
      </c>
      <c r="H1273" s="26">
        <v>9781728146461</v>
      </c>
      <c r="I1273" s="26" t="s">
        <v>8007</v>
      </c>
      <c r="J1273" s="26" t="s">
        <v>8008</v>
      </c>
      <c r="K1273" s="26">
        <v>2019</v>
      </c>
      <c r="L1273" s="26" t="s">
        <v>8009</v>
      </c>
      <c r="M1273" s="26" t="s">
        <v>6</v>
      </c>
      <c r="N1273" s="26" t="s">
        <v>217</v>
      </c>
    </row>
    <row r="1274" spans="2:14" x14ac:dyDescent="0.35">
      <c r="B1274">
        <f t="shared" si="19"/>
        <v>1</v>
      </c>
      <c r="C1274" s="25" t="s">
        <v>8010</v>
      </c>
      <c r="D1274" s="25" t="s">
        <v>8011</v>
      </c>
      <c r="E1274" s="25" t="s">
        <v>8012</v>
      </c>
      <c r="F1274" s="25" t="s">
        <v>8013</v>
      </c>
      <c r="G1274" s="25">
        <v>10</v>
      </c>
      <c r="H1274" s="25"/>
      <c r="I1274" s="25" t="s">
        <v>8014</v>
      </c>
      <c r="J1274" s="25" t="s">
        <v>8015</v>
      </c>
      <c r="K1274" s="25">
        <v>2014</v>
      </c>
      <c r="L1274" s="25" t="s">
        <v>8016</v>
      </c>
      <c r="M1274" s="25" t="s">
        <v>6</v>
      </c>
      <c r="N1274" s="25" t="s">
        <v>1539</v>
      </c>
    </row>
    <row r="1275" spans="2:14" x14ac:dyDescent="0.35">
      <c r="B1275">
        <f t="shared" si="19"/>
        <v>1</v>
      </c>
      <c r="C1275" s="26" t="s">
        <v>8017</v>
      </c>
      <c r="D1275" s="26" t="s">
        <v>8018</v>
      </c>
      <c r="E1275" s="26" t="s">
        <v>8019</v>
      </c>
      <c r="F1275" s="26" t="s">
        <v>8020</v>
      </c>
      <c r="G1275" s="26">
        <v>10</v>
      </c>
      <c r="H1275" s="26">
        <v>9781467372046</v>
      </c>
      <c r="I1275" s="26" t="s">
        <v>8021</v>
      </c>
      <c r="J1275" s="26" t="s">
        <v>8022</v>
      </c>
      <c r="K1275" s="26">
        <v>2015</v>
      </c>
      <c r="L1275" s="26" t="s">
        <v>8023</v>
      </c>
      <c r="M1275" s="26" t="s">
        <v>6</v>
      </c>
      <c r="N1275" s="26" t="s">
        <v>480</v>
      </c>
    </row>
    <row r="1276" spans="2:14" x14ac:dyDescent="0.35">
      <c r="B1276">
        <f t="shared" si="19"/>
        <v>1</v>
      </c>
      <c r="C1276" s="25" t="s">
        <v>8024</v>
      </c>
      <c r="D1276" s="25" t="s">
        <v>8025</v>
      </c>
      <c r="E1276" s="25" t="s">
        <v>8026</v>
      </c>
      <c r="F1276" s="25" t="s">
        <v>8027</v>
      </c>
      <c r="G1276" s="25">
        <v>7</v>
      </c>
      <c r="H1276" s="25">
        <v>9783030195908</v>
      </c>
      <c r="I1276" s="25" t="s">
        <v>152</v>
      </c>
      <c r="J1276" s="25" t="s">
        <v>8028</v>
      </c>
      <c r="K1276" s="25">
        <v>2019</v>
      </c>
      <c r="L1276" s="25" t="s">
        <v>8029</v>
      </c>
      <c r="M1276" s="25" t="s">
        <v>6</v>
      </c>
      <c r="N1276" s="25" t="s">
        <v>217</v>
      </c>
    </row>
    <row r="1277" spans="2:14" x14ac:dyDescent="0.35">
      <c r="B1277">
        <f t="shared" si="19"/>
        <v>1</v>
      </c>
      <c r="C1277" s="26" t="s">
        <v>8030</v>
      </c>
      <c r="D1277" s="26" t="s">
        <v>8031</v>
      </c>
      <c r="E1277" s="26" t="s">
        <v>8032</v>
      </c>
      <c r="F1277" s="26" t="s">
        <v>8033</v>
      </c>
      <c r="G1277" s="26">
        <v>7</v>
      </c>
      <c r="H1277" s="26"/>
      <c r="I1277" s="26" t="s">
        <v>2872</v>
      </c>
      <c r="J1277" s="26" t="s">
        <v>6</v>
      </c>
      <c r="K1277" s="26">
        <v>2015</v>
      </c>
      <c r="L1277" s="26" t="s">
        <v>8034</v>
      </c>
      <c r="M1277" s="26" t="s">
        <v>6</v>
      </c>
      <c r="N1277" s="26" t="s">
        <v>3348</v>
      </c>
    </row>
    <row r="1278" spans="2:14" x14ac:dyDescent="0.35">
      <c r="B1278">
        <f t="shared" si="19"/>
        <v>1</v>
      </c>
      <c r="C1278" s="25" t="s">
        <v>8035</v>
      </c>
      <c r="D1278" s="25" t="s">
        <v>8036</v>
      </c>
      <c r="E1278" s="25" t="s">
        <v>8037</v>
      </c>
      <c r="F1278" s="25" t="s">
        <v>8038</v>
      </c>
      <c r="G1278" s="25">
        <v>10</v>
      </c>
      <c r="H1278" s="25">
        <v>9781479963904</v>
      </c>
      <c r="I1278" s="25" t="s">
        <v>995</v>
      </c>
      <c r="J1278" s="25" t="s">
        <v>8039</v>
      </c>
      <c r="K1278" s="25">
        <v>2015</v>
      </c>
      <c r="L1278" s="25" t="s">
        <v>8040</v>
      </c>
      <c r="M1278" s="25" t="s">
        <v>6</v>
      </c>
      <c r="N1278" s="25" t="s">
        <v>147</v>
      </c>
    </row>
    <row r="1279" spans="2:14" x14ac:dyDescent="0.35">
      <c r="B1279">
        <f t="shared" si="19"/>
        <v>1</v>
      </c>
      <c r="C1279" s="26" t="s">
        <v>8041</v>
      </c>
      <c r="D1279" s="26" t="s">
        <v>8042</v>
      </c>
      <c r="E1279" s="26" t="s">
        <v>8043</v>
      </c>
      <c r="F1279" s="26" t="s">
        <v>8044</v>
      </c>
      <c r="G1279" s="26">
        <v>10</v>
      </c>
      <c r="H1279" s="26">
        <v>9789898533524</v>
      </c>
      <c r="I1279" s="26" t="s">
        <v>4134</v>
      </c>
      <c r="J1279" s="26" t="s">
        <v>8045</v>
      </c>
      <c r="K1279" s="26">
        <v>2016</v>
      </c>
      <c r="L1279" s="26" t="s">
        <v>8046</v>
      </c>
      <c r="M1279" s="26" t="s">
        <v>6</v>
      </c>
      <c r="N1279" s="26" t="s">
        <v>162</v>
      </c>
    </row>
    <row r="1280" spans="2:14" x14ac:dyDescent="0.35">
      <c r="B1280">
        <f t="shared" si="19"/>
        <v>1</v>
      </c>
      <c r="C1280" s="25" t="s">
        <v>8047</v>
      </c>
      <c r="D1280" s="25" t="s">
        <v>8048</v>
      </c>
      <c r="E1280" s="25" t="s">
        <v>8049</v>
      </c>
      <c r="F1280" s="25" t="s">
        <v>8050</v>
      </c>
      <c r="G1280" s="25">
        <v>10</v>
      </c>
      <c r="H1280" s="25">
        <v>9781450389778</v>
      </c>
      <c r="I1280" s="25" t="s">
        <v>308</v>
      </c>
      <c r="J1280" s="25" t="s">
        <v>6</v>
      </c>
      <c r="K1280" s="25">
        <v>2021</v>
      </c>
      <c r="L1280" s="25" t="s">
        <v>8051</v>
      </c>
      <c r="M1280" s="25" t="s">
        <v>6</v>
      </c>
      <c r="N1280" s="25" t="s">
        <v>162</v>
      </c>
    </row>
    <row r="1281" spans="1:14" x14ac:dyDescent="0.35">
      <c r="B1281">
        <f t="shared" si="19"/>
        <v>1</v>
      </c>
      <c r="C1281" s="26" t="s">
        <v>8052</v>
      </c>
      <c r="D1281" s="26" t="s">
        <v>8053</v>
      </c>
      <c r="E1281" s="26" t="s">
        <v>8054</v>
      </c>
      <c r="F1281" s="26" t="s">
        <v>8055</v>
      </c>
      <c r="G1281" s="26">
        <v>10</v>
      </c>
      <c r="H1281" s="26">
        <v>9781450334662</v>
      </c>
      <c r="I1281" s="26" t="s">
        <v>2825</v>
      </c>
      <c r="J1281" s="26" t="s">
        <v>8056</v>
      </c>
      <c r="K1281" s="26">
        <v>2015</v>
      </c>
      <c r="L1281" s="26" t="s">
        <v>8057</v>
      </c>
      <c r="M1281" s="26" t="s">
        <v>6</v>
      </c>
      <c r="N1281" s="26" t="s">
        <v>283</v>
      </c>
    </row>
    <row r="1282" spans="1:14" x14ac:dyDescent="0.35">
      <c r="B1282">
        <f t="shared" ref="B1282:B1345" si="20">COUNTIF(C:C,C1282)</f>
        <v>1</v>
      </c>
      <c r="C1282" s="25" t="s">
        <v>8058</v>
      </c>
      <c r="D1282" s="25" t="s">
        <v>8059</v>
      </c>
      <c r="E1282" s="25" t="s">
        <v>8060</v>
      </c>
      <c r="F1282" s="25" t="s">
        <v>8061</v>
      </c>
      <c r="G1282" s="25">
        <v>7</v>
      </c>
      <c r="H1282" s="25">
        <v>9783030008468</v>
      </c>
      <c r="I1282" s="25" t="s">
        <v>152</v>
      </c>
      <c r="J1282" s="25" t="s">
        <v>8062</v>
      </c>
      <c r="K1282" s="25">
        <v>2018</v>
      </c>
      <c r="L1282" s="25" t="s">
        <v>8063</v>
      </c>
      <c r="M1282" s="25" t="s">
        <v>6</v>
      </c>
      <c r="N1282" s="25" t="s">
        <v>217</v>
      </c>
    </row>
    <row r="1283" spans="1:14" x14ac:dyDescent="0.35">
      <c r="A1283" t="s">
        <v>62</v>
      </c>
      <c r="B1283">
        <f t="shared" si="20"/>
        <v>3</v>
      </c>
      <c r="C1283" s="26" t="s">
        <v>8064</v>
      </c>
      <c r="D1283" s="26" t="s">
        <v>8065</v>
      </c>
      <c r="E1283" s="26" t="s">
        <v>8066</v>
      </c>
      <c r="F1283" s="26" t="s">
        <v>8067</v>
      </c>
      <c r="G1283" s="26">
        <v>10</v>
      </c>
      <c r="H1283" s="26">
        <v>9781538646922</v>
      </c>
      <c r="I1283" s="26" t="s">
        <v>8068</v>
      </c>
      <c r="J1283" s="26" t="s">
        <v>8069</v>
      </c>
      <c r="K1283" s="26">
        <v>2018</v>
      </c>
      <c r="L1283" s="26" t="s">
        <v>8070</v>
      </c>
      <c r="M1283" s="26" t="s">
        <v>6</v>
      </c>
      <c r="N1283" s="26" t="s">
        <v>162</v>
      </c>
    </row>
    <row r="1284" spans="1:14" x14ac:dyDescent="0.35">
      <c r="B1284">
        <f t="shared" si="20"/>
        <v>1</v>
      </c>
      <c r="C1284" s="25" t="s">
        <v>8071</v>
      </c>
      <c r="D1284" s="25" t="s">
        <v>8072</v>
      </c>
      <c r="E1284" s="25" t="s">
        <v>8073</v>
      </c>
      <c r="F1284" s="25" t="s">
        <v>8074</v>
      </c>
      <c r="G1284" s="25">
        <v>10</v>
      </c>
      <c r="H1284" s="25">
        <v>9781450389129</v>
      </c>
      <c r="I1284" s="25" t="s">
        <v>308</v>
      </c>
      <c r="J1284" s="25" t="s">
        <v>8075</v>
      </c>
      <c r="K1284" s="25">
        <v>2021</v>
      </c>
      <c r="L1284" s="25" t="s">
        <v>8076</v>
      </c>
      <c r="M1284" s="25" t="s">
        <v>6</v>
      </c>
      <c r="N1284" s="25" t="s">
        <v>162</v>
      </c>
    </row>
    <row r="1285" spans="1:14" x14ac:dyDescent="0.35">
      <c r="B1285">
        <f t="shared" si="20"/>
        <v>1</v>
      </c>
      <c r="C1285" s="26" t="s">
        <v>8077</v>
      </c>
      <c r="D1285" s="26" t="s">
        <v>8078</v>
      </c>
      <c r="E1285" s="26" t="s">
        <v>8079</v>
      </c>
      <c r="F1285" s="26" t="s">
        <v>8080</v>
      </c>
      <c r="G1285" s="26">
        <v>10</v>
      </c>
      <c r="H1285" s="26"/>
      <c r="I1285" s="26" t="s">
        <v>8081</v>
      </c>
      <c r="J1285" s="26" t="s">
        <v>8082</v>
      </c>
      <c r="K1285" s="26">
        <v>2021</v>
      </c>
      <c r="L1285" s="26" t="s">
        <v>8083</v>
      </c>
      <c r="M1285" s="26" t="s">
        <v>6</v>
      </c>
      <c r="N1285" s="26" t="s">
        <v>162</v>
      </c>
    </row>
    <row r="1286" spans="1:14" x14ac:dyDescent="0.35">
      <c r="B1286">
        <f t="shared" si="20"/>
        <v>1</v>
      </c>
      <c r="C1286" s="25" t="s">
        <v>8084</v>
      </c>
      <c r="D1286" s="25" t="s">
        <v>8085</v>
      </c>
      <c r="E1286" s="25" t="s">
        <v>8086</v>
      </c>
      <c r="F1286" s="25" t="s">
        <v>8087</v>
      </c>
      <c r="G1286" s="25">
        <v>7</v>
      </c>
      <c r="H1286" s="25"/>
      <c r="I1286" s="25" t="s">
        <v>8088</v>
      </c>
      <c r="J1286" s="25" t="s">
        <v>8089</v>
      </c>
      <c r="K1286" s="25">
        <v>2021</v>
      </c>
      <c r="L1286" s="25" t="s">
        <v>8090</v>
      </c>
      <c r="M1286" s="25" t="s">
        <v>6</v>
      </c>
      <c r="N1286" s="25" t="s">
        <v>162</v>
      </c>
    </row>
    <row r="1287" spans="1:14" x14ac:dyDescent="0.35">
      <c r="B1287">
        <f t="shared" si="20"/>
        <v>1</v>
      </c>
      <c r="C1287" s="26" t="s">
        <v>8091</v>
      </c>
      <c r="D1287" s="26" t="s">
        <v>8092</v>
      </c>
      <c r="E1287" s="26" t="s">
        <v>8093</v>
      </c>
      <c r="F1287" s="26" t="s">
        <v>8094</v>
      </c>
      <c r="G1287" s="26">
        <v>10</v>
      </c>
      <c r="H1287" s="26">
        <v>9789897581076</v>
      </c>
      <c r="I1287" s="26" t="s">
        <v>8095</v>
      </c>
      <c r="J1287" s="26" t="s">
        <v>8096</v>
      </c>
      <c r="K1287" s="26">
        <v>2015</v>
      </c>
      <c r="L1287" s="26" t="s">
        <v>8097</v>
      </c>
      <c r="M1287" s="26" t="s">
        <v>6</v>
      </c>
      <c r="N1287" s="26" t="s">
        <v>147</v>
      </c>
    </row>
    <row r="1288" spans="1:14" x14ac:dyDescent="0.35">
      <c r="B1288">
        <f t="shared" si="20"/>
        <v>1</v>
      </c>
      <c r="C1288" s="25" t="s">
        <v>8098</v>
      </c>
      <c r="D1288" s="25" t="s">
        <v>8099</v>
      </c>
      <c r="E1288" s="25" t="s">
        <v>8100</v>
      </c>
      <c r="F1288" s="25" t="s">
        <v>8094</v>
      </c>
      <c r="G1288" s="25">
        <v>7</v>
      </c>
      <c r="H1288" s="25">
        <v>9783319295848</v>
      </c>
      <c r="I1288" s="25" t="s">
        <v>866</v>
      </c>
      <c r="J1288" s="25" t="s">
        <v>8101</v>
      </c>
      <c r="K1288" s="25">
        <v>2016</v>
      </c>
      <c r="L1288" s="25" t="s">
        <v>8102</v>
      </c>
      <c r="M1288" s="25" t="s">
        <v>6</v>
      </c>
      <c r="N1288" s="25" t="s">
        <v>162</v>
      </c>
    </row>
    <row r="1289" spans="1:14" x14ac:dyDescent="0.35">
      <c r="B1289">
        <f t="shared" si="20"/>
        <v>1</v>
      </c>
      <c r="C1289" s="26" t="s">
        <v>8103</v>
      </c>
      <c r="D1289" s="26" t="s">
        <v>8104</v>
      </c>
      <c r="E1289" s="26" t="s">
        <v>8105</v>
      </c>
      <c r="F1289" s="26" t="s">
        <v>8106</v>
      </c>
      <c r="G1289" s="26">
        <v>10</v>
      </c>
      <c r="H1289" s="26">
        <v>9781450346566</v>
      </c>
      <c r="I1289" s="26" t="s">
        <v>1310</v>
      </c>
      <c r="J1289" s="26" t="s">
        <v>8107</v>
      </c>
      <c r="K1289" s="26">
        <v>2017</v>
      </c>
      <c r="L1289" s="26" t="s">
        <v>8108</v>
      </c>
      <c r="M1289" s="26" t="s">
        <v>6</v>
      </c>
      <c r="N1289" s="26" t="s">
        <v>4177</v>
      </c>
    </row>
    <row r="1290" spans="1:14" x14ac:dyDescent="0.35">
      <c r="B1290">
        <f t="shared" si="20"/>
        <v>1</v>
      </c>
      <c r="C1290" s="25" t="s">
        <v>8109</v>
      </c>
      <c r="D1290" s="25" t="s">
        <v>8110</v>
      </c>
      <c r="E1290" s="25" t="s">
        <v>8111</v>
      </c>
      <c r="F1290" s="25" t="s">
        <v>8112</v>
      </c>
      <c r="G1290" s="25">
        <v>7</v>
      </c>
      <c r="H1290" s="25">
        <v>9783319960791</v>
      </c>
      <c r="I1290" s="25" t="s">
        <v>207</v>
      </c>
      <c r="J1290" s="25" t="s">
        <v>8113</v>
      </c>
      <c r="K1290" s="25">
        <v>2019</v>
      </c>
      <c r="L1290" s="25" t="s">
        <v>8114</v>
      </c>
      <c r="M1290" s="25" t="s">
        <v>6</v>
      </c>
      <c r="N1290" s="25" t="s">
        <v>162</v>
      </c>
    </row>
    <row r="1291" spans="1:14" x14ac:dyDescent="0.35">
      <c r="B1291">
        <f t="shared" si="20"/>
        <v>1</v>
      </c>
      <c r="C1291" s="26" t="s">
        <v>8115</v>
      </c>
      <c r="D1291" s="26" t="s">
        <v>8116</v>
      </c>
      <c r="E1291" s="26" t="s">
        <v>8117</v>
      </c>
      <c r="F1291" s="26" t="s">
        <v>8118</v>
      </c>
      <c r="G1291" s="26">
        <v>7</v>
      </c>
      <c r="H1291" s="26"/>
      <c r="I1291" s="26" t="s">
        <v>6815</v>
      </c>
      <c r="J1291" s="26" t="s">
        <v>8119</v>
      </c>
      <c r="K1291" s="26">
        <v>2018</v>
      </c>
      <c r="L1291" s="26" t="s">
        <v>8120</v>
      </c>
      <c r="M1291" s="26" t="s">
        <v>6</v>
      </c>
      <c r="N1291" s="26" t="s">
        <v>162</v>
      </c>
    </row>
    <row r="1292" spans="1:14" x14ac:dyDescent="0.35">
      <c r="B1292">
        <f t="shared" si="20"/>
        <v>1</v>
      </c>
      <c r="C1292" s="25" t="s">
        <v>8121</v>
      </c>
      <c r="D1292" s="25" t="s">
        <v>8122</v>
      </c>
      <c r="E1292" s="25" t="s">
        <v>8123</v>
      </c>
      <c r="F1292" s="25" t="s">
        <v>8124</v>
      </c>
      <c r="G1292" s="25">
        <v>7</v>
      </c>
      <c r="H1292" s="25"/>
      <c r="I1292" s="25" t="s">
        <v>7262</v>
      </c>
      <c r="J1292" s="25" t="s">
        <v>8125</v>
      </c>
      <c r="K1292" s="25">
        <v>2009</v>
      </c>
      <c r="L1292" s="25" t="s">
        <v>8126</v>
      </c>
      <c r="M1292" s="25" t="s">
        <v>6</v>
      </c>
      <c r="N1292" s="25" t="s">
        <v>217</v>
      </c>
    </row>
    <row r="1293" spans="1:14" x14ac:dyDescent="0.35">
      <c r="B1293">
        <f t="shared" si="20"/>
        <v>1</v>
      </c>
      <c r="C1293" s="26" t="s">
        <v>8127</v>
      </c>
      <c r="D1293" s="26" t="s">
        <v>8128</v>
      </c>
      <c r="E1293" s="26" t="s">
        <v>8129</v>
      </c>
      <c r="F1293" s="26" t="s">
        <v>8124</v>
      </c>
      <c r="G1293" s="26">
        <v>7</v>
      </c>
      <c r="H1293" s="26"/>
      <c r="I1293" s="26" t="s">
        <v>4413</v>
      </c>
      <c r="J1293" s="26" t="s">
        <v>8130</v>
      </c>
      <c r="K1293" s="26">
        <v>2010</v>
      </c>
      <c r="L1293" s="26" t="s">
        <v>8131</v>
      </c>
      <c r="M1293" s="26" t="s">
        <v>6</v>
      </c>
      <c r="N1293" s="26" t="s">
        <v>217</v>
      </c>
    </row>
    <row r="1294" spans="1:14" x14ac:dyDescent="0.35">
      <c r="B1294">
        <f t="shared" si="20"/>
        <v>1</v>
      </c>
      <c r="C1294" s="25" t="s">
        <v>8132</v>
      </c>
      <c r="D1294" s="25" t="s">
        <v>8133</v>
      </c>
      <c r="E1294" s="25" t="s">
        <v>8134</v>
      </c>
      <c r="F1294" s="25" t="s">
        <v>8135</v>
      </c>
      <c r="G1294" s="25">
        <v>10</v>
      </c>
      <c r="H1294" s="25">
        <v>9781509008094</v>
      </c>
      <c r="I1294" s="25" t="s">
        <v>8136</v>
      </c>
      <c r="J1294" s="25" t="s">
        <v>8137</v>
      </c>
      <c r="K1294" s="25">
        <v>2016</v>
      </c>
      <c r="L1294" s="25" t="s">
        <v>8138</v>
      </c>
      <c r="M1294" s="25" t="s">
        <v>6</v>
      </c>
      <c r="N1294" s="25" t="s">
        <v>323</v>
      </c>
    </row>
    <row r="1295" spans="1:14" x14ac:dyDescent="0.35">
      <c r="B1295">
        <f t="shared" si="20"/>
        <v>1</v>
      </c>
      <c r="C1295" s="26" t="s">
        <v>8139</v>
      </c>
      <c r="D1295" s="26" t="s">
        <v>8140</v>
      </c>
      <c r="E1295" s="26" t="s">
        <v>8141</v>
      </c>
      <c r="F1295" s="26" t="s">
        <v>8135</v>
      </c>
      <c r="G1295" s="26">
        <v>7</v>
      </c>
      <c r="H1295" s="26"/>
      <c r="I1295" s="26" t="s">
        <v>1415</v>
      </c>
      <c r="J1295" s="26" t="s">
        <v>8142</v>
      </c>
      <c r="K1295" s="26">
        <v>2019</v>
      </c>
      <c r="L1295" s="26" t="s">
        <v>8143</v>
      </c>
      <c r="M1295" s="26" t="s">
        <v>6</v>
      </c>
      <c r="N1295" s="26" t="s">
        <v>480</v>
      </c>
    </row>
    <row r="1296" spans="1:14" x14ac:dyDescent="0.35">
      <c r="B1296">
        <f t="shared" si="20"/>
        <v>1</v>
      </c>
      <c r="C1296" s="25" t="s">
        <v>8144</v>
      </c>
      <c r="D1296" s="25" t="s">
        <v>8145</v>
      </c>
      <c r="E1296" s="25" t="s">
        <v>8146</v>
      </c>
      <c r="F1296" s="25" t="s">
        <v>8147</v>
      </c>
      <c r="G1296" s="25">
        <v>7</v>
      </c>
      <c r="H1296" s="25">
        <v>9789811539138</v>
      </c>
      <c r="I1296" s="25" t="s">
        <v>207</v>
      </c>
      <c r="J1296" s="25" t="s">
        <v>8148</v>
      </c>
      <c r="K1296" s="25">
        <v>2020</v>
      </c>
      <c r="L1296" s="25" t="s">
        <v>8149</v>
      </c>
      <c r="M1296" s="25" t="s">
        <v>6</v>
      </c>
      <c r="N1296" s="25" t="s">
        <v>162</v>
      </c>
    </row>
    <row r="1297" spans="1:14" x14ac:dyDescent="0.35">
      <c r="B1297">
        <f t="shared" si="20"/>
        <v>1</v>
      </c>
      <c r="C1297" s="26" t="s">
        <v>8150</v>
      </c>
      <c r="D1297" s="26" t="s">
        <v>8151</v>
      </c>
      <c r="E1297" s="26" t="s">
        <v>8152</v>
      </c>
      <c r="F1297" s="26" t="s">
        <v>8153</v>
      </c>
      <c r="G1297" s="26">
        <v>10</v>
      </c>
      <c r="H1297" s="26">
        <v>9781450372176</v>
      </c>
      <c r="I1297" s="26" t="s">
        <v>194</v>
      </c>
      <c r="J1297" s="26" t="s">
        <v>6</v>
      </c>
      <c r="K1297" s="26">
        <v>2019</v>
      </c>
      <c r="L1297" s="26" t="s">
        <v>8154</v>
      </c>
      <c r="M1297" s="26" t="s">
        <v>6</v>
      </c>
      <c r="N1297" s="26" t="s">
        <v>217</v>
      </c>
    </row>
    <row r="1298" spans="1:14" x14ac:dyDescent="0.35">
      <c r="A1298" t="s">
        <v>62</v>
      </c>
      <c r="B1298">
        <f t="shared" si="20"/>
        <v>4</v>
      </c>
      <c r="C1298" s="25" t="s">
        <v>8155</v>
      </c>
      <c r="D1298" s="25" t="s">
        <v>8156</v>
      </c>
      <c r="E1298" s="25" t="s">
        <v>8157</v>
      </c>
      <c r="F1298" s="25" t="s">
        <v>8158</v>
      </c>
      <c r="G1298" s="25">
        <v>10</v>
      </c>
      <c r="H1298" s="25">
        <v>9781450357166</v>
      </c>
      <c r="I1298" s="25" t="s">
        <v>274</v>
      </c>
      <c r="J1298" s="25" t="s">
        <v>8159</v>
      </c>
      <c r="K1298" s="25">
        <v>2018</v>
      </c>
      <c r="L1298" s="25" t="s">
        <v>8160</v>
      </c>
      <c r="M1298" s="25" t="s">
        <v>6</v>
      </c>
      <c r="N1298" s="25" t="s">
        <v>984</v>
      </c>
    </row>
    <row r="1299" spans="1:14" x14ac:dyDescent="0.35">
      <c r="A1299" t="s">
        <v>62</v>
      </c>
      <c r="B1299">
        <f t="shared" si="20"/>
        <v>2</v>
      </c>
      <c r="C1299" s="26" t="s">
        <v>8161</v>
      </c>
      <c r="D1299" s="26" t="s">
        <v>8162</v>
      </c>
      <c r="E1299" s="26" t="s">
        <v>8163</v>
      </c>
      <c r="F1299" s="26" t="s">
        <v>8164</v>
      </c>
      <c r="G1299" s="26">
        <v>10</v>
      </c>
      <c r="H1299" s="26">
        <v>9781450330060</v>
      </c>
      <c r="I1299" s="26" t="s">
        <v>8165</v>
      </c>
      <c r="J1299" s="26" t="s">
        <v>8166</v>
      </c>
      <c r="K1299" s="26">
        <v>2014</v>
      </c>
      <c r="L1299" s="26" t="s">
        <v>8167</v>
      </c>
      <c r="M1299" s="26" t="s">
        <v>6</v>
      </c>
      <c r="N1299" s="26" t="s">
        <v>323</v>
      </c>
    </row>
    <row r="1300" spans="1:14" x14ac:dyDescent="0.35">
      <c r="A1300" t="s">
        <v>62</v>
      </c>
      <c r="B1300">
        <f t="shared" si="20"/>
        <v>2</v>
      </c>
      <c r="C1300" s="25" t="s">
        <v>8168</v>
      </c>
      <c r="D1300" s="25" t="s">
        <v>8169</v>
      </c>
      <c r="E1300" s="25" t="s">
        <v>8170</v>
      </c>
      <c r="F1300" s="25" t="s">
        <v>8171</v>
      </c>
      <c r="G1300" s="25">
        <v>10</v>
      </c>
      <c r="H1300" s="25">
        <v>9781450368667</v>
      </c>
      <c r="I1300" s="25" t="s">
        <v>7190</v>
      </c>
      <c r="J1300" s="25" t="s">
        <v>8172</v>
      </c>
      <c r="K1300" s="25">
        <v>2020</v>
      </c>
      <c r="L1300" s="25" t="s">
        <v>8173</v>
      </c>
      <c r="M1300" s="25" t="s">
        <v>6</v>
      </c>
      <c r="N1300" s="25" t="s">
        <v>162</v>
      </c>
    </row>
    <row r="1301" spans="1:14" x14ac:dyDescent="0.35">
      <c r="B1301">
        <f t="shared" si="20"/>
        <v>1</v>
      </c>
      <c r="C1301" s="26" t="s">
        <v>8174</v>
      </c>
      <c r="D1301" s="26" t="s">
        <v>8175</v>
      </c>
      <c r="E1301" s="26" t="s">
        <v>8176</v>
      </c>
      <c r="F1301" s="26" t="s">
        <v>8177</v>
      </c>
      <c r="G1301" s="26">
        <v>10</v>
      </c>
      <c r="H1301" s="26">
        <v>9781728111148</v>
      </c>
      <c r="I1301" s="26" t="s">
        <v>214</v>
      </c>
      <c r="J1301" s="26" t="s">
        <v>2921</v>
      </c>
      <c r="K1301" s="26">
        <v>2018</v>
      </c>
      <c r="L1301" s="26" t="s">
        <v>8178</v>
      </c>
      <c r="M1301" s="26" t="s">
        <v>6</v>
      </c>
      <c r="N1301" s="26" t="s">
        <v>1120</v>
      </c>
    </row>
    <row r="1302" spans="1:14" x14ac:dyDescent="0.35">
      <c r="B1302">
        <f t="shared" si="20"/>
        <v>1</v>
      </c>
      <c r="C1302" s="25" t="s">
        <v>8179</v>
      </c>
      <c r="D1302" s="25" t="s">
        <v>8180</v>
      </c>
      <c r="E1302" s="25" t="s">
        <v>8181</v>
      </c>
      <c r="F1302" s="25" t="s">
        <v>8182</v>
      </c>
      <c r="G1302" s="25">
        <v>7</v>
      </c>
      <c r="H1302" s="25"/>
      <c r="I1302" s="25" t="s">
        <v>8183</v>
      </c>
      <c r="J1302" s="25" t="s">
        <v>8184</v>
      </c>
      <c r="K1302" s="25">
        <v>2016</v>
      </c>
      <c r="L1302" s="25" t="s">
        <v>8185</v>
      </c>
      <c r="M1302" s="25" t="s">
        <v>6</v>
      </c>
      <c r="N1302" s="25" t="s">
        <v>573</v>
      </c>
    </row>
    <row r="1303" spans="1:14" x14ac:dyDescent="0.35">
      <c r="B1303">
        <f t="shared" si="20"/>
        <v>1</v>
      </c>
      <c r="C1303" s="26" t="s">
        <v>8186</v>
      </c>
      <c r="D1303" s="26" t="s">
        <v>8187</v>
      </c>
      <c r="E1303" s="26" t="s">
        <v>8188</v>
      </c>
      <c r="F1303" s="26" t="s">
        <v>8189</v>
      </c>
      <c r="G1303" s="26">
        <v>10</v>
      </c>
      <c r="H1303" s="26">
        <v>9789897582912</v>
      </c>
      <c r="I1303" s="26" t="s">
        <v>8190</v>
      </c>
      <c r="J1303" s="26" t="s">
        <v>8191</v>
      </c>
      <c r="K1303" s="26">
        <v>2018</v>
      </c>
      <c r="L1303" s="26" t="s">
        <v>8192</v>
      </c>
      <c r="M1303" s="26" t="s">
        <v>6</v>
      </c>
      <c r="N1303" s="26" t="s">
        <v>283</v>
      </c>
    </row>
    <row r="1304" spans="1:14" x14ac:dyDescent="0.35">
      <c r="B1304">
        <f t="shared" si="20"/>
        <v>1</v>
      </c>
      <c r="C1304" s="25" t="s">
        <v>8193</v>
      </c>
      <c r="D1304" s="25" t="s">
        <v>8194</v>
      </c>
      <c r="E1304" s="25" t="s">
        <v>8195</v>
      </c>
      <c r="F1304" s="25" t="s">
        <v>8189</v>
      </c>
      <c r="G1304" s="25">
        <v>7</v>
      </c>
      <c r="H1304" s="25"/>
      <c r="I1304" s="25" t="s">
        <v>261</v>
      </c>
      <c r="J1304" s="25" t="s">
        <v>6</v>
      </c>
      <c r="K1304" s="25">
        <v>2020</v>
      </c>
      <c r="L1304" s="25" t="s">
        <v>8196</v>
      </c>
      <c r="M1304" s="25" t="s">
        <v>6</v>
      </c>
      <c r="N1304" s="25" t="s">
        <v>147</v>
      </c>
    </row>
    <row r="1305" spans="1:14" x14ac:dyDescent="0.35">
      <c r="A1305" t="s">
        <v>62</v>
      </c>
      <c r="B1305">
        <f t="shared" si="20"/>
        <v>2</v>
      </c>
      <c r="C1305" s="26" t="s">
        <v>8197</v>
      </c>
      <c r="D1305" s="26" t="s">
        <v>8198</v>
      </c>
      <c r="E1305" s="26" t="s">
        <v>8199</v>
      </c>
      <c r="F1305" s="26" t="s">
        <v>8200</v>
      </c>
      <c r="G1305" s="26">
        <v>10</v>
      </c>
      <c r="H1305" s="26">
        <v>9781509012855</v>
      </c>
      <c r="I1305" s="26" t="s">
        <v>8201</v>
      </c>
      <c r="J1305" s="26" t="s">
        <v>6</v>
      </c>
      <c r="K1305" s="26">
        <v>2016</v>
      </c>
      <c r="L1305" s="26" t="s">
        <v>8202</v>
      </c>
      <c r="M1305" s="26" t="s">
        <v>6</v>
      </c>
      <c r="N1305" s="26" t="s">
        <v>473</v>
      </c>
    </row>
    <row r="1306" spans="1:14" x14ac:dyDescent="0.35">
      <c r="B1306">
        <f t="shared" si="20"/>
        <v>1</v>
      </c>
      <c r="C1306" s="25" t="s">
        <v>8203</v>
      </c>
      <c r="D1306" s="25" t="s">
        <v>8204</v>
      </c>
      <c r="E1306" s="25" t="s">
        <v>8205</v>
      </c>
      <c r="F1306" s="25" t="s">
        <v>8206</v>
      </c>
      <c r="G1306" s="25">
        <v>10</v>
      </c>
      <c r="H1306" s="25">
        <v>9781509024322</v>
      </c>
      <c r="I1306" s="25" t="s">
        <v>8207</v>
      </c>
      <c r="J1306" s="25" t="s">
        <v>7227</v>
      </c>
      <c r="K1306" s="25">
        <v>2016</v>
      </c>
      <c r="L1306" s="25" t="s">
        <v>8208</v>
      </c>
      <c r="M1306" s="25" t="s">
        <v>6</v>
      </c>
      <c r="N1306" s="25" t="s">
        <v>480</v>
      </c>
    </row>
    <row r="1307" spans="1:14" x14ac:dyDescent="0.35">
      <c r="B1307">
        <f t="shared" si="20"/>
        <v>1</v>
      </c>
      <c r="C1307" s="26" t="s">
        <v>8209</v>
      </c>
      <c r="D1307" s="26" t="s">
        <v>8210</v>
      </c>
      <c r="E1307" s="26" t="s">
        <v>8211</v>
      </c>
      <c r="F1307" s="26" t="s">
        <v>8212</v>
      </c>
      <c r="G1307" s="26">
        <v>10</v>
      </c>
      <c r="H1307" s="26">
        <v>9789532330922</v>
      </c>
      <c r="I1307" s="26" t="s">
        <v>1213</v>
      </c>
      <c r="J1307" s="26" t="s">
        <v>8213</v>
      </c>
      <c r="K1307" s="26">
        <v>2017</v>
      </c>
      <c r="L1307" s="26" t="s">
        <v>8214</v>
      </c>
      <c r="M1307" s="26" t="s">
        <v>6</v>
      </c>
      <c r="N1307" s="26" t="s">
        <v>480</v>
      </c>
    </row>
    <row r="1308" spans="1:14" x14ac:dyDescent="0.35">
      <c r="B1308">
        <f t="shared" si="20"/>
        <v>1</v>
      </c>
      <c r="C1308" s="25" t="s">
        <v>8215</v>
      </c>
      <c r="D1308" s="25" t="s">
        <v>8216</v>
      </c>
      <c r="E1308" s="25" t="s">
        <v>8217</v>
      </c>
      <c r="F1308" s="25" t="s">
        <v>8218</v>
      </c>
      <c r="G1308" s="25">
        <v>7</v>
      </c>
      <c r="H1308" s="25"/>
      <c r="I1308" s="25" t="s">
        <v>556</v>
      </c>
      <c r="J1308" s="25" t="s">
        <v>8219</v>
      </c>
      <c r="K1308" s="25">
        <v>2017</v>
      </c>
      <c r="L1308" s="25" t="s">
        <v>8220</v>
      </c>
      <c r="M1308" s="25" t="s">
        <v>6</v>
      </c>
      <c r="N1308" s="25" t="s">
        <v>3942</v>
      </c>
    </row>
    <row r="1309" spans="1:14" x14ac:dyDescent="0.35">
      <c r="A1309" t="s">
        <v>62</v>
      </c>
      <c r="B1309">
        <f t="shared" si="20"/>
        <v>2</v>
      </c>
      <c r="C1309" s="26" t="s">
        <v>8221</v>
      </c>
      <c r="D1309" s="26" t="s">
        <v>8222</v>
      </c>
      <c r="E1309" s="26" t="s">
        <v>8223</v>
      </c>
      <c r="F1309" s="26" t="s">
        <v>8224</v>
      </c>
      <c r="G1309" s="26">
        <v>10</v>
      </c>
      <c r="H1309" s="26">
        <v>9781450305785</v>
      </c>
      <c r="I1309" s="26" t="s">
        <v>274</v>
      </c>
      <c r="J1309" s="26" t="s">
        <v>3646</v>
      </c>
      <c r="K1309" s="26">
        <v>2011</v>
      </c>
      <c r="L1309" s="26" t="s">
        <v>8225</v>
      </c>
      <c r="M1309" s="26" t="s">
        <v>6</v>
      </c>
      <c r="N1309" s="26" t="s">
        <v>155</v>
      </c>
    </row>
    <row r="1310" spans="1:14" x14ac:dyDescent="0.35">
      <c r="A1310" t="s">
        <v>62</v>
      </c>
      <c r="B1310">
        <f t="shared" si="20"/>
        <v>2</v>
      </c>
      <c r="C1310" s="25" t="s">
        <v>8226</v>
      </c>
      <c r="D1310" s="25" t="s">
        <v>8227</v>
      </c>
      <c r="E1310" s="25" t="s">
        <v>8228</v>
      </c>
      <c r="F1310" s="25" t="s">
        <v>8229</v>
      </c>
      <c r="G1310" s="25">
        <v>10</v>
      </c>
      <c r="H1310" s="25">
        <v>9781467362634</v>
      </c>
      <c r="I1310" s="25" t="s">
        <v>349</v>
      </c>
      <c r="J1310" s="25" t="s">
        <v>1550</v>
      </c>
      <c r="K1310" s="25">
        <v>2013</v>
      </c>
      <c r="L1310" s="25" t="s">
        <v>8230</v>
      </c>
      <c r="M1310" s="25" t="s">
        <v>6</v>
      </c>
      <c r="N1310" s="25" t="s">
        <v>147</v>
      </c>
    </row>
    <row r="1311" spans="1:14" x14ac:dyDescent="0.35">
      <c r="B1311">
        <f t="shared" si="20"/>
        <v>1</v>
      </c>
      <c r="C1311" s="26" t="s">
        <v>8231</v>
      </c>
      <c r="D1311" s="26" t="s">
        <v>8232</v>
      </c>
      <c r="E1311" s="26" t="s">
        <v>8233</v>
      </c>
      <c r="F1311" s="26" t="s">
        <v>8234</v>
      </c>
      <c r="G1311" s="26">
        <v>7</v>
      </c>
      <c r="H1311" s="26">
        <v>9783030061333</v>
      </c>
      <c r="I1311" s="26" t="s">
        <v>3009</v>
      </c>
      <c r="J1311" s="26" t="s">
        <v>8235</v>
      </c>
      <c r="K1311" s="26">
        <v>2019</v>
      </c>
      <c r="L1311" s="26" t="s">
        <v>8236</v>
      </c>
      <c r="M1311" s="26" t="s">
        <v>6</v>
      </c>
      <c r="N1311" s="26" t="s">
        <v>162</v>
      </c>
    </row>
    <row r="1312" spans="1:14" x14ac:dyDescent="0.35">
      <c r="B1312">
        <f t="shared" si="20"/>
        <v>1</v>
      </c>
      <c r="C1312" s="25" t="s">
        <v>8237</v>
      </c>
      <c r="D1312" s="25" t="s">
        <v>8238</v>
      </c>
      <c r="E1312" s="25" t="s">
        <v>8239</v>
      </c>
      <c r="F1312" s="25" t="s">
        <v>8240</v>
      </c>
      <c r="G1312" s="25">
        <v>10</v>
      </c>
      <c r="H1312" s="25">
        <v>9789810854799</v>
      </c>
      <c r="I1312" s="25" t="s">
        <v>4597</v>
      </c>
      <c r="J1312" s="25" t="s">
        <v>1563</v>
      </c>
      <c r="K1312" s="25">
        <v>2010</v>
      </c>
      <c r="L1312" s="25" t="s">
        <v>8241</v>
      </c>
      <c r="M1312" s="25" t="s">
        <v>6</v>
      </c>
      <c r="N1312" s="25" t="s">
        <v>162</v>
      </c>
    </row>
    <row r="1313" spans="1:14" x14ac:dyDescent="0.35">
      <c r="A1313" t="s">
        <v>62</v>
      </c>
      <c r="B1313">
        <f t="shared" si="20"/>
        <v>2</v>
      </c>
      <c r="C1313" s="26" t="s">
        <v>8242</v>
      </c>
      <c r="D1313" s="26" t="s">
        <v>8243</v>
      </c>
      <c r="E1313" s="26" t="s">
        <v>8244</v>
      </c>
      <c r="F1313" s="26" t="s">
        <v>8245</v>
      </c>
      <c r="G1313" s="26">
        <v>10</v>
      </c>
      <c r="H1313" s="26">
        <v>9781457700095</v>
      </c>
      <c r="I1313" s="26" t="s">
        <v>8246</v>
      </c>
      <c r="J1313" s="26" t="s">
        <v>8247</v>
      </c>
      <c r="K1313" s="26">
        <v>2011</v>
      </c>
      <c r="L1313" s="26" t="s">
        <v>8248</v>
      </c>
      <c r="M1313" s="26" t="s">
        <v>6</v>
      </c>
      <c r="N1313" s="26" t="s">
        <v>155</v>
      </c>
    </row>
    <row r="1314" spans="1:14" x14ac:dyDescent="0.35">
      <c r="B1314">
        <f t="shared" si="20"/>
        <v>1</v>
      </c>
      <c r="C1314" s="25" t="s">
        <v>8249</v>
      </c>
      <c r="D1314" s="25" t="s">
        <v>8250</v>
      </c>
      <c r="E1314" s="25" t="s">
        <v>8251</v>
      </c>
      <c r="F1314" s="25" t="s">
        <v>8252</v>
      </c>
      <c r="G1314" s="25">
        <v>7</v>
      </c>
      <c r="H1314" s="25">
        <v>9783030633288</v>
      </c>
      <c r="I1314" s="25" t="s">
        <v>207</v>
      </c>
      <c r="J1314" s="25" t="s">
        <v>8253</v>
      </c>
      <c r="K1314" s="25">
        <v>2021</v>
      </c>
      <c r="L1314" s="25" t="s">
        <v>8254</v>
      </c>
      <c r="M1314" s="25" t="s">
        <v>6</v>
      </c>
      <c r="N1314" s="25" t="s">
        <v>162</v>
      </c>
    </row>
    <row r="1315" spans="1:14" x14ac:dyDescent="0.35">
      <c r="B1315">
        <f t="shared" si="20"/>
        <v>1</v>
      </c>
      <c r="C1315" s="26" t="s">
        <v>8255</v>
      </c>
      <c r="D1315" s="26" t="s">
        <v>8256</v>
      </c>
      <c r="E1315" s="26" t="s">
        <v>8257</v>
      </c>
      <c r="F1315" s="26" t="s">
        <v>8258</v>
      </c>
      <c r="G1315" s="26">
        <v>10</v>
      </c>
      <c r="H1315" s="26">
        <v>9781467397957</v>
      </c>
      <c r="I1315" s="26" t="s">
        <v>8259</v>
      </c>
      <c r="J1315" s="26" t="s">
        <v>8260</v>
      </c>
      <c r="K1315" s="26">
        <v>2016</v>
      </c>
      <c r="L1315" s="26" t="s">
        <v>8261</v>
      </c>
      <c r="M1315" s="26" t="s">
        <v>6</v>
      </c>
      <c r="N1315" s="26" t="s">
        <v>480</v>
      </c>
    </row>
    <row r="1316" spans="1:14" x14ac:dyDescent="0.35">
      <c r="B1316">
        <f t="shared" si="20"/>
        <v>1</v>
      </c>
      <c r="C1316" s="25" t="s">
        <v>8262</v>
      </c>
      <c r="D1316" s="25" t="s">
        <v>8263</v>
      </c>
      <c r="E1316" s="25" t="s">
        <v>8264</v>
      </c>
      <c r="F1316" s="25" t="s">
        <v>8265</v>
      </c>
      <c r="G1316" s="25">
        <v>7</v>
      </c>
      <c r="H1316" s="25">
        <v>9783319999562</v>
      </c>
      <c r="I1316" s="25" t="s">
        <v>152</v>
      </c>
      <c r="J1316" s="25" t="s">
        <v>8266</v>
      </c>
      <c r="K1316" s="25">
        <v>2018</v>
      </c>
      <c r="L1316" s="25" t="s">
        <v>8267</v>
      </c>
      <c r="M1316" s="25" t="s">
        <v>6</v>
      </c>
      <c r="N1316" s="25" t="s">
        <v>162</v>
      </c>
    </row>
    <row r="1317" spans="1:14" x14ac:dyDescent="0.35">
      <c r="B1317">
        <f t="shared" si="20"/>
        <v>1</v>
      </c>
      <c r="C1317" s="26" t="s">
        <v>8268</v>
      </c>
      <c r="D1317" s="26" t="s">
        <v>8269</v>
      </c>
      <c r="E1317" s="26" t="s">
        <v>8270</v>
      </c>
      <c r="F1317" s="26" t="s">
        <v>8271</v>
      </c>
      <c r="G1317" s="26">
        <v>7</v>
      </c>
      <c r="H1317" s="26"/>
      <c r="I1317" s="26" t="s">
        <v>3426</v>
      </c>
      <c r="J1317" s="26" t="s">
        <v>8272</v>
      </c>
      <c r="K1317" s="26">
        <v>2014</v>
      </c>
      <c r="L1317" s="26" t="s">
        <v>8273</v>
      </c>
      <c r="M1317" s="26" t="s">
        <v>6</v>
      </c>
      <c r="N1317" s="26" t="s">
        <v>675</v>
      </c>
    </row>
    <row r="1318" spans="1:14" x14ac:dyDescent="0.35">
      <c r="A1318" t="s">
        <v>62</v>
      </c>
      <c r="B1318">
        <f t="shared" si="20"/>
        <v>2</v>
      </c>
      <c r="C1318" s="25" t="s">
        <v>8274</v>
      </c>
      <c r="D1318" s="25" t="s">
        <v>8275</v>
      </c>
      <c r="E1318" s="25" t="s">
        <v>8276</v>
      </c>
      <c r="F1318" s="25" t="s">
        <v>8277</v>
      </c>
      <c r="G1318" s="25">
        <v>10</v>
      </c>
      <c r="H1318" s="25">
        <v>9781450349451</v>
      </c>
      <c r="I1318" s="25" t="s">
        <v>8278</v>
      </c>
      <c r="J1318" s="25" t="s">
        <v>8279</v>
      </c>
      <c r="K1318" s="25">
        <v>2018</v>
      </c>
      <c r="L1318" s="25" t="s">
        <v>8280</v>
      </c>
      <c r="M1318" s="25" t="s">
        <v>6</v>
      </c>
      <c r="N1318" s="25" t="s">
        <v>473</v>
      </c>
    </row>
    <row r="1319" spans="1:14" x14ac:dyDescent="0.35">
      <c r="B1319">
        <f t="shared" si="20"/>
        <v>1</v>
      </c>
      <c r="C1319" s="26" t="s">
        <v>8281</v>
      </c>
      <c r="D1319" s="26" t="s">
        <v>8282</v>
      </c>
      <c r="E1319" s="26" t="s">
        <v>8283</v>
      </c>
      <c r="F1319" s="26" t="s">
        <v>8284</v>
      </c>
      <c r="G1319" s="26">
        <v>7</v>
      </c>
      <c r="H1319" s="26">
        <v>9783319208855</v>
      </c>
      <c r="I1319" s="26" t="s">
        <v>152</v>
      </c>
      <c r="J1319" s="26" t="s">
        <v>8285</v>
      </c>
      <c r="K1319" s="26">
        <v>2015</v>
      </c>
      <c r="L1319" s="26" t="s">
        <v>8286</v>
      </c>
      <c r="M1319" s="26" t="s">
        <v>6</v>
      </c>
      <c r="N1319" s="26" t="s">
        <v>217</v>
      </c>
    </row>
    <row r="1320" spans="1:14" x14ac:dyDescent="0.35">
      <c r="A1320" t="s">
        <v>62</v>
      </c>
      <c r="B1320">
        <f t="shared" si="20"/>
        <v>3</v>
      </c>
      <c r="C1320" s="25" t="s">
        <v>8287</v>
      </c>
      <c r="D1320" s="25" t="s">
        <v>8288</v>
      </c>
      <c r="E1320" s="25" t="s">
        <v>8289</v>
      </c>
      <c r="F1320" s="25" t="s">
        <v>8290</v>
      </c>
      <c r="G1320" s="25">
        <v>10</v>
      </c>
      <c r="H1320" s="25">
        <v>9781479972272</v>
      </c>
      <c r="I1320" s="25" t="s">
        <v>8291</v>
      </c>
      <c r="J1320" s="25" t="s">
        <v>8292</v>
      </c>
      <c r="K1320" s="25">
        <v>2014</v>
      </c>
      <c r="L1320" s="25" t="s">
        <v>8293</v>
      </c>
      <c r="M1320" s="25" t="s">
        <v>6</v>
      </c>
      <c r="N1320" s="25" t="s">
        <v>480</v>
      </c>
    </row>
    <row r="1321" spans="1:14" x14ac:dyDescent="0.35">
      <c r="B1321">
        <f t="shared" si="20"/>
        <v>1</v>
      </c>
      <c r="C1321" s="26" t="s">
        <v>8294</v>
      </c>
      <c r="D1321" s="26" t="s">
        <v>8295</v>
      </c>
      <c r="E1321" s="26" t="s">
        <v>8296</v>
      </c>
      <c r="F1321" s="26" t="s">
        <v>8297</v>
      </c>
      <c r="G1321" s="26">
        <v>10</v>
      </c>
      <c r="H1321" s="26">
        <v>9781450318990</v>
      </c>
      <c r="I1321" s="26" t="s">
        <v>1310</v>
      </c>
      <c r="J1321" s="26" t="s">
        <v>8298</v>
      </c>
      <c r="K1321" s="26">
        <v>2013</v>
      </c>
      <c r="L1321" s="26" t="s">
        <v>8299</v>
      </c>
      <c r="M1321" s="26" t="s">
        <v>6</v>
      </c>
      <c r="N1321" s="26" t="s">
        <v>283</v>
      </c>
    </row>
    <row r="1322" spans="1:14" x14ac:dyDescent="0.35">
      <c r="B1322">
        <f t="shared" si="20"/>
        <v>1</v>
      </c>
      <c r="C1322" s="25" t="s">
        <v>8300</v>
      </c>
      <c r="D1322" s="25" t="s">
        <v>8301</v>
      </c>
      <c r="E1322" s="25" t="s">
        <v>8302</v>
      </c>
      <c r="F1322" s="25" t="s">
        <v>8303</v>
      </c>
      <c r="G1322" s="25">
        <v>7</v>
      </c>
      <c r="H1322" s="25"/>
      <c r="I1322" s="25" t="s">
        <v>8304</v>
      </c>
      <c r="J1322" s="25" t="s">
        <v>6</v>
      </c>
      <c r="K1322" s="25">
        <v>2021</v>
      </c>
      <c r="L1322" s="25" t="s">
        <v>8305</v>
      </c>
      <c r="M1322" s="25" t="s">
        <v>6</v>
      </c>
      <c r="N1322" s="25" t="s">
        <v>162</v>
      </c>
    </row>
    <row r="1323" spans="1:14" x14ac:dyDescent="0.35">
      <c r="A1323" t="s">
        <v>62</v>
      </c>
      <c r="B1323">
        <f t="shared" si="20"/>
        <v>2</v>
      </c>
      <c r="C1323" s="26" t="s">
        <v>8306</v>
      </c>
      <c r="D1323" s="26" t="s">
        <v>8307</v>
      </c>
      <c r="E1323" s="26" t="s">
        <v>8308</v>
      </c>
      <c r="F1323" s="26" t="s">
        <v>8309</v>
      </c>
      <c r="G1323" s="26">
        <v>7</v>
      </c>
      <c r="H1323" s="26"/>
      <c r="I1323" s="26" t="s">
        <v>1386</v>
      </c>
      <c r="J1323" s="26" t="s">
        <v>6</v>
      </c>
      <c r="K1323" s="26">
        <v>2021</v>
      </c>
      <c r="L1323" s="26" t="s">
        <v>8310</v>
      </c>
      <c r="M1323" s="26" t="s">
        <v>6</v>
      </c>
      <c r="N1323" s="26" t="s">
        <v>217</v>
      </c>
    </row>
    <row r="1324" spans="1:14" x14ac:dyDescent="0.35">
      <c r="B1324">
        <f t="shared" si="20"/>
        <v>1</v>
      </c>
      <c r="C1324" s="25" t="s">
        <v>8311</v>
      </c>
      <c r="D1324" s="25" t="s">
        <v>8312</v>
      </c>
      <c r="E1324" s="25" t="s">
        <v>8313</v>
      </c>
      <c r="F1324" s="25" t="s">
        <v>8314</v>
      </c>
      <c r="G1324" s="25">
        <v>7</v>
      </c>
      <c r="H1324" s="25"/>
      <c r="I1324" s="25" t="s">
        <v>8315</v>
      </c>
      <c r="J1324" s="25" t="s">
        <v>8316</v>
      </c>
      <c r="K1324" s="25">
        <v>2020</v>
      </c>
      <c r="L1324" s="25" t="s">
        <v>8317</v>
      </c>
      <c r="M1324" s="25" t="s">
        <v>6</v>
      </c>
      <c r="N1324" s="25" t="s">
        <v>162</v>
      </c>
    </row>
    <row r="1325" spans="1:14" x14ac:dyDescent="0.35">
      <c r="B1325">
        <f t="shared" si="20"/>
        <v>1</v>
      </c>
      <c r="C1325" s="26" t="s">
        <v>8318</v>
      </c>
      <c r="D1325" s="26" t="s">
        <v>8319</v>
      </c>
      <c r="E1325" s="26" t="s">
        <v>8320</v>
      </c>
      <c r="F1325" s="26" t="s">
        <v>8321</v>
      </c>
      <c r="G1325" s="26">
        <v>7</v>
      </c>
      <c r="H1325" s="26"/>
      <c r="I1325" s="26" t="s">
        <v>5402</v>
      </c>
      <c r="J1325" s="26" t="s">
        <v>8322</v>
      </c>
      <c r="K1325" s="26">
        <v>2014</v>
      </c>
      <c r="L1325" s="26" t="s">
        <v>8323</v>
      </c>
      <c r="M1325" s="26" t="s">
        <v>6</v>
      </c>
      <c r="N1325" s="26" t="s">
        <v>162</v>
      </c>
    </row>
    <row r="1326" spans="1:14" x14ac:dyDescent="0.35">
      <c r="B1326">
        <f t="shared" si="20"/>
        <v>1</v>
      </c>
      <c r="C1326" s="25" t="s">
        <v>8324</v>
      </c>
      <c r="D1326" s="25" t="s">
        <v>8325</v>
      </c>
      <c r="E1326" s="25" t="s">
        <v>8326</v>
      </c>
      <c r="F1326" s="25" t="s">
        <v>8327</v>
      </c>
      <c r="G1326" s="25">
        <v>10</v>
      </c>
      <c r="H1326" s="25">
        <v>9783902734204</v>
      </c>
      <c r="I1326" s="25" t="s">
        <v>8328</v>
      </c>
      <c r="J1326" s="25" t="s">
        <v>8329</v>
      </c>
      <c r="K1326" s="25">
        <v>2018</v>
      </c>
      <c r="L1326" s="25" t="s">
        <v>8330</v>
      </c>
      <c r="M1326" s="25" t="s">
        <v>6</v>
      </c>
      <c r="N1326" s="25" t="s">
        <v>162</v>
      </c>
    </row>
    <row r="1327" spans="1:14" x14ac:dyDescent="0.35">
      <c r="B1327">
        <f t="shared" si="20"/>
        <v>1</v>
      </c>
      <c r="C1327" s="26" t="s">
        <v>8331</v>
      </c>
      <c r="D1327" s="26" t="s">
        <v>8332</v>
      </c>
      <c r="E1327" s="26" t="s">
        <v>8333</v>
      </c>
      <c r="F1327" s="26" t="s">
        <v>8334</v>
      </c>
      <c r="G1327" s="26">
        <v>7</v>
      </c>
      <c r="H1327" s="26"/>
      <c r="I1327" s="26" t="s">
        <v>4629</v>
      </c>
      <c r="J1327" s="26" t="s">
        <v>8335</v>
      </c>
      <c r="K1327" s="26">
        <v>2018</v>
      </c>
      <c r="L1327" s="26" t="s">
        <v>8336</v>
      </c>
      <c r="M1327" s="26" t="s">
        <v>6</v>
      </c>
      <c r="N1327" s="26" t="s">
        <v>256</v>
      </c>
    </row>
    <row r="1328" spans="1:14" x14ac:dyDescent="0.35">
      <c r="A1328" t="s">
        <v>62</v>
      </c>
      <c r="B1328">
        <f t="shared" si="20"/>
        <v>2</v>
      </c>
      <c r="C1328" s="25" t="s">
        <v>8337</v>
      </c>
      <c r="D1328" s="25" t="s">
        <v>8338</v>
      </c>
      <c r="E1328" s="25" t="s">
        <v>8339</v>
      </c>
      <c r="F1328" s="25" t="s">
        <v>8340</v>
      </c>
      <c r="G1328" s="25">
        <v>10</v>
      </c>
      <c r="H1328" s="25">
        <v>9781538626719</v>
      </c>
      <c r="I1328" s="25" t="s">
        <v>8341</v>
      </c>
      <c r="J1328" s="25" t="s">
        <v>8342</v>
      </c>
      <c r="K1328" s="25">
        <v>2017</v>
      </c>
      <c r="L1328" s="25" t="s">
        <v>8343</v>
      </c>
      <c r="M1328" s="25" t="s">
        <v>6</v>
      </c>
      <c r="N1328" s="25" t="s">
        <v>256</v>
      </c>
    </row>
    <row r="1329" spans="1:14" x14ac:dyDescent="0.35">
      <c r="B1329">
        <f t="shared" si="20"/>
        <v>1</v>
      </c>
      <c r="C1329" s="26" t="s">
        <v>8344</v>
      </c>
      <c r="D1329" s="26" t="s">
        <v>8345</v>
      </c>
      <c r="E1329" s="26" t="s">
        <v>8346</v>
      </c>
      <c r="F1329" s="26" t="s">
        <v>8347</v>
      </c>
      <c r="G1329" s="26">
        <v>7</v>
      </c>
      <c r="H1329" s="26"/>
      <c r="I1329" s="26" t="s">
        <v>1510</v>
      </c>
      <c r="J1329" s="26" t="s">
        <v>8348</v>
      </c>
      <c r="K1329" s="26">
        <v>2017</v>
      </c>
      <c r="L1329" s="26" t="s">
        <v>8349</v>
      </c>
      <c r="M1329" s="26" t="s">
        <v>6</v>
      </c>
      <c r="N1329" s="26" t="s">
        <v>8350</v>
      </c>
    </row>
    <row r="1330" spans="1:14" x14ac:dyDescent="0.35">
      <c r="B1330">
        <f t="shared" si="20"/>
        <v>1</v>
      </c>
      <c r="C1330" s="25" t="s">
        <v>8351</v>
      </c>
      <c r="D1330" s="25" t="s">
        <v>8352</v>
      </c>
      <c r="E1330" s="25" t="s">
        <v>8353</v>
      </c>
      <c r="F1330" s="25" t="s">
        <v>8354</v>
      </c>
      <c r="G1330" s="25">
        <v>10</v>
      </c>
      <c r="H1330" s="25">
        <v>9781728147758</v>
      </c>
      <c r="I1330" s="25" t="s">
        <v>8355</v>
      </c>
      <c r="J1330" s="25" t="s">
        <v>6</v>
      </c>
      <c r="K1330" s="25">
        <v>2020</v>
      </c>
      <c r="L1330" s="25" t="s">
        <v>8356</v>
      </c>
      <c r="M1330" s="25" t="s">
        <v>6</v>
      </c>
      <c r="N1330" s="25" t="s">
        <v>147</v>
      </c>
    </row>
    <row r="1331" spans="1:14" x14ac:dyDescent="0.35">
      <c r="B1331">
        <f t="shared" si="20"/>
        <v>1</v>
      </c>
      <c r="C1331" s="26" t="s">
        <v>8357</v>
      </c>
      <c r="D1331" s="26" t="s">
        <v>8358</v>
      </c>
      <c r="E1331" s="26" t="s">
        <v>8359</v>
      </c>
      <c r="F1331" s="26" t="s">
        <v>8360</v>
      </c>
      <c r="G1331" s="26">
        <v>10</v>
      </c>
      <c r="H1331" s="26">
        <v>9781450347631</v>
      </c>
      <c r="I1331" s="26" t="s">
        <v>308</v>
      </c>
      <c r="J1331" s="26" t="s">
        <v>6</v>
      </c>
      <c r="K1331" s="26">
        <v>2016</v>
      </c>
      <c r="L1331" s="26" t="s">
        <v>8361</v>
      </c>
      <c r="M1331" s="26" t="s">
        <v>6</v>
      </c>
      <c r="N1331" s="26" t="s">
        <v>217</v>
      </c>
    </row>
    <row r="1332" spans="1:14" x14ac:dyDescent="0.35">
      <c r="B1332">
        <f t="shared" si="20"/>
        <v>1</v>
      </c>
      <c r="C1332" s="25" t="s">
        <v>8362</v>
      </c>
      <c r="D1332" s="25" t="s">
        <v>8363</v>
      </c>
      <c r="E1332" s="25" t="s">
        <v>8364</v>
      </c>
      <c r="F1332" s="25" t="s">
        <v>8365</v>
      </c>
      <c r="G1332" s="25">
        <v>7</v>
      </c>
      <c r="H1332" s="25"/>
      <c r="I1332" s="25" t="s">
        <v>8366</v>
      </c>
      <c r="J1332" s="25" t="s">
        <v>8367</v>
      </c>
      <c r="K1332" s="25">
        <v>2016</v>
      </c>
      <c r="L1332" s="25" t="s">
        <v>8368</v>
      </c>
      <c r="M1332" s="25" t="s">
        <v>6</v>
      </c>
      <c r="N1332" s="25" t="s">
        <v>162</v>
      </c>
    </row>
    <row r="1333" spans="1:14" x14ac:dyDescent="0.35">
      <c r="A1333" t="s">
        <v>62</v>
      </c>
      <c r="B1333">
        <f t="shared" si="20"/>
        <v>2</v>
      </c>
      <c r="C1333" s="26" t="s">
        <v>8369</v>
      </c>
      <c r="D1333" s="26" t="s">
        <v>8370</v>
      </c>
      <c r="E1333" s="26" t="s">
        <v>8371</v>
      </c>
      <c r="F1333" s="26" t="s">
        <v>8372</v>
      </c>
      <c r="G1333" s="26">
        <v>10</v>
      </c>
      <c r="H1333" s="26">
        <v>9781450351119</v>
      </c>
      <c r="I1333" s="26" t="s">
        <v>6312</v>
      </c>
      <c r="J1333" s="26" t="s">
        <v>8373</v>
      </c>
      <c r="K1333" s="26">
        <v>2017</v>
      </c>
      <c r="L1333" s="26" t="s">
        <v>8374</v>
      </c>
      <c r="M1333" s="26" t="s">
        <v>6</v>
      </c>
      <c r="N1333" s="26" t="s">
        <v>1505</v>
      </c>
    </row>
    <row r="1334" spans="1:14" x14ac:dyDescent="0.35">
      <c r="B1334">
        <f t="shared" si="20"/>
        <v>1</v>
      </c>
      <c r="C1334" s="25" t="s">
        <v>8375</v>
      </c>
      <c r="D1334" s="25" t="s">
        <v>8376</v>
      </c>
      <c r="E1334" s="25" t="s">
        <v>8377</v>
      </c>
      <c r="F1334" s="25" t="s">
        <v>8372</v>
      </c>
      <c r="G1334" s="25">
        <v>10</v>
      </c>
      <c r="H1334" s="25">
        <v>9781450356244</v>
      </c>
      <c r="I1334" s="25" t="s">
        <v>8378</v>
      </c>
      <c r="J1334" s="25" t="s">
        <v>8379</v>
      </c>
      <c r="K1334" s="25">
        <v>2018</v>
      </c>
      <c r="L1334" s="25" t="s">
        <v>8380</v>
      </c>
      <c r="M1334" s="25" t="s">
        <v>6</v>
      </c>
      <c r="N1334" s="25" t="s">
        <v>337</v>
      </c>
    </row>
    <row r="1335" spans="1:14" x14ac:dyDescent="0.35">
      <c r="B1335">
        <f t="shared" si="20"/>
        <v>1</v>
      </c>
      <c r="C1335" s="26" t="s">
        <v>8381</v>
      </c>
      <c r="D1335" s="26" t="s">
        <v>8382</v>
      </c>
      <c r="E1335" s="26" t="s">
        <v>8383</v>
      </c>
      <c r="F1335" s="26" t="s">
        <v>8384</v>
      </c>
      <c r="G1335" s="26">
        <v>10</v>
      </c>
      <c r="H1335" s="26">
        <v>9781728145334</v>
      </c>
      <c r="I1335" s="26" t="s">
        <v>762</v>
      </c>
      <c r="J1335" s="26" t="s">
        <v>8385</v>
      </c>
      <c r="K1335" s="26">
        <v>2020</v>
      </c>
      <c r="L1335" s="26" t="s">
        <v>8386</v>
      </c>
      <c r="M1335" s="26" t="s">
        <v>6</v>
      </c>
      <c r="N1335" s="26" t="s">
        <v>703</v>
      </c>
    </row>
    <row r="1336" spans="1:14" x14ac:dyDescent="0.35">
      <c r="B1336">
        <f t="shared" si="20"/>
        <v>1</v>
      </c>
      <c r="C1336" s="25" t="s">
        <v>8387</v>
      </c>
      <c r="D1336" s="25" t="s">
        <v>8388</v>
      </c>
      <c r="E1336" s="25" t="s">
        <v>8389</v>
      </c>
      <c r="F1336" s="25" t="s">
        <v>8390</v>
      </c>
      <c r="G1336" s="25">
        <v>7</v>
      </c>
      <c r="H1336" s="25"/>
      <c r="I1336" s="25" t="s">
        <v>1724</v>
      </c>
      <c r="J1336" s="25" t="s">
        <v>6</v>
      </c>
      <c r="K1336" s="25">
        <v>2021</v>
      </c>
      <c r="L1336" s="25" t="s">
        <v>8391</v>
      </c>
      <c r="M1336" s="25" t="s">
        <v>6</v>
      </c>
      <c r="N1336" s="25" t="s">
        <v>162</v>
      </c>
    </row>
    <row r="1337" spans="1:14" x14ac:dyDescent="0.35">
      <c r="B1337">
        <f t="shared" si="20"/>
        <v>1</v>
      </c>
      <c r="C1337" s="26" t="s">
        <v>8392</v>
      </c>
      <c r="D1337" s="26" t="s">
        <v>8393</v>
      </c>
      <c r="E1337" s="26" t="s">
        <v>8394</v>
      </c>
      <c r="F1337" s="26" t="s">
        <v>8395</v>
      </c>
      <c r="G1337" s="26">
        <v>10</v>
      </c>
      <c r="H1337" s="26">
        <v>9781450328654</v>
      </c>
      <c r="I1337" s="26" t="s">
        <v>8396</v>
      </c>
      <c r="J1337" s="26" t="s">
        <v>8397</v>
      </c>
      <c r="K1337" s="26">
        <v>2014</v>
      </c>
      <c r="L1337" s="26" t="s">
        <v>8398</v>
      </c>
      <c r="M1337" s="26" t="s">
        <v>6</v>
      </c>
      <c r="N1337" s="26" t="s">
        <v>5181</v>
      </c>
    </row>
    <row r="1338" spans="1:14" x14ac:dyDescent="0.35">
      <c r="B1338">
        <f t="shared" si="20"/>
        <v>1</v>
      </c>
      <c r="C1338" s="25" t="s">
        <v>8399</v>
      </c>
      <c r="D1338" s="25" t="s">
        <v>8400</v>
      </c>
      <c r="E1338" s="25" t="s">
        <v>8401</v>
      </c>
      <c r="F1338" s="25" t="s">
        <v>8402</v>
      </c>
      <c r="G1338" s="25">
        <v>7</v>
      </c>
      <c r="H1338" s="25">
        <v>9783030401795</v>
      </c>
      <c r="I1338" s="25" t="s">
        <v>3009</v>
      </c>
      <c r="J1338" s="25" t="s">
        <v>8403</v>
      </c>
      <c r="K1338" s="25">
        <v>2020</v>
      </c>
      <c r="L1338" s="25" t="s">
        <v>8404</v>
      </c>
      <c r="M1338" s="25" t="s">
        <v>6</v>
      </c>
      <c r="N1338" s="25" t="s">
        <v>162</v>
      </c>
    </row>
    <row r="1339" spans="1:14" x14ac:dyDescent="0.35">
      <c r="B1339">
        <f t="shared" si="20"/>
        <v>1</v>
      </c>
      <c r="C1339" s="26" t="s">
        <v>8405</v>
      </c>
      <c r="D1339" s="26" t="s">
        <v>8406</v>
      </c>
      <c r="E1339" s="26" t="s">
        <v>8407</v>
      </c>
      <c r="F1339" s="26" t="s">
        <v>8408</v>
      </c>
      <c r="G1339" s="26">
        <v>10</v>
      </c>
      <c r="H1339" s="26">
        <v>9781450324731</v>
      </c>
      <c r="I1339" s="26" t="s">
        <v>1310</v>
      </c>
      <c r="J1339" s="26" t="s">
        <v>8409</v>
      </c>
      <c r="K1339" s="26">
        <v>2014</v>
      </c>
      <c r="L1339" s="26" t="s">
        <v>8410</v>
      </c>
      <c r="M1339" s="26" t="s">
        <v>6</v>
      </c>
      <c r="N1339" s="26" t="s">
        <v>1505</v>
      </c>
    </row>
    <row r="1340" spans="1:14" x14ac:dyDescent="0.35">
      <c r="B1340">
        <f t="shared" si="20"/>
        <v>1</v>
      </c>
      <c r="C1340" s="25" t="s">
        <v>8411</v>
      </c>
      <c r="D1340" s="25" t="s">
        <v>8412</v>
      </c>
      <c r="E1340" s="25" t="s">
        <v>8413</v>
      </c>
      <c r="F1340" s="25" t="s">
        <v>8414</v>
      </c>
      <c r="G1340" s="25">
        <v>10</v>
      </c>
      <c r="H1340" s="25">
        <v>9781906638474</v>
      </c>
      <c r="I1340" s="25" t="s">
        <v>452</v>
      </c>
      <c r="J1340" s="25" t="s">
        <v>8415</v>
      </c>
      <c r="K1340" s="25">
        <v>2009</v>
      </c>
      <c r="L1340" s="25" t="s">
        <v>8416</v>
      </c>
      <c r="M1340" s="25" t="s">
        <v>6</v>
      </c>
      <c r="N1340" s="25" t="s">
        <v>162</v>
      </c>
    </row>
    <row r="1341" spans="1:14" x14ac:dyDescent="0.35">
      <c r="B1341">
        <f t="shared" si="20"/>
        <v>1</v>
      </c>
      <c r="C1341" s="26" t="s">
        <v>8417</v>
      </c>
      <c r="D1341" s="26" t="s">
        <v>8418</v>
      </c>
      <c r="E1341" s="26" t="s">
        <v>8419</v>
      </c>
      <c r="F1341" s="26" t="s">
        <v>8420</v>
      </c>
      <c r="G1341" s="26">
        <v>10</v>
      </c>
      <c r="H1341" s="26">
        <v>9781479968824</v>
      </c>
      <c r="I1341" s="26" t="s">
        <v>5579</v>
      </c>
      <c r="J1341" s="26" t="s">
        <v>6</v>
      </c>
      <c r="K1341" s="26">
        <v>2015</v>
      </c>
      <c r="L1341" s="26" t="s">
        <v>8421</v>
      </c>
      <c r="M1341" s="26" t="s">
        <v>6</v>
      </c>
      <c r="N1341" s="26" t="s">
        <v>162</v>
      </c>
    </row>
    <row r="1342" spans="1:14" x14ac:dyDescent="0.35">
      <c r="B1342">
        <f t="shared" si="20"/>
        <v>1</v>
      </c>
      <c r="C1342" s="25" t="s">
        <v>8422</v>
      </c>
      <c r="D1342" s="25" t="s">
        <v>8423</v>
      </c>
      <c r="E1342" s="25" t="s">
        <v>8424</v>
      </c>
      <c r="F1342" s="25" t="s">
        <v>8425</v>
      </c>
      <c r="G1342" s="25">
        <v>7</v>
      </c>
      <c r="H1342" s="25"/>
      <c r="I1342" s="25" t="s">
        <v>5409</v>
      </c>
      <c r="J1342" s="25" t="s">
        <v>8426</v>
      </c>
      <c r="K1342" s="25">
        <v>2018</v>
      </c>
      <c r="L1342" s="25" t="s">
        <v>8427</v>
      </c>
      <c r="M1342" s="25" t="s">
        <v>6</v>
      </c>
      <c r="N1342" s="25" t="s">
        <v>283</v>
      </c>
    </row>
    <row r="1343" spans="1:14" x14ac:dyDescent="0.35">
      <c r="B1343">
        <f t="shared" si="20"/>
        <v>1</v>
      </c>
      <c r="C1343" s="26" t="s">
        <v>8428</v>
      </c>
      <c r="D1343" s="26" t="s">
        <v>8429</v>
      </c>
      <c r="E1343" s="26" t="s">
        <v>8430</v>
      </c>
      <c r="F1343" s="26" t="s">
        <v>8431</v>
      </c>
      <c r="G1343" s="26">
        <v>10</v>
      </c>
      <c r="H1343" s="26">
        <v>9789898533913</v>
      </c>
      <c r="I1343" s="26" t="s">
        <v>301</v>
      </c>
      <c r="J1343" s="26" t="s">
        <v>8432</v>
      </c>
      <c r="K1343" s="26">
        <v>2019</v>
      </c>
      <c r="L1343" s="26" t="s">
        <v>8433</v>
      </c>
      <c r="M1343" s="26" t="s">
        <v>6</v>
      </c>
      <c r="N1343" s="26" t="s">
        <v>162</v>
      </c>
    </row>
    <row r="1344" spans="1:14" x14ac:dyDescent="0.35">
      <c r="B1344">
        <f t="shared" si="20"/>
        <v>2</v>
      </c>
      <c r="C1344" s="25" t="s">
        <v>8434</v>
      </c>
      <c r="D1344" s="25" t="s">
        <v>8435</v>
      </c>
      <c r="E1344" s="25" t="s">
        <v>8436</v>
      </c>
      <c r="F1344" s="25" t="s">
        <v>8437</v>
      </c>
      <c r="G1344" s="25">
        <v>10</v>
      </c>
      <c r="H1344" s="25">
        <v>9781665438315</v>
      </c>
      <c r="I1344" s="25" t="s">
        <v>8438</v>
      </c>
      <c r="J1344" s="25" t="s">
        <v>6</v>
      </c>
      <c r="K1344" s="25">
        <v>2021</v>
      </c>
      <c r="L1344" s="25" t="s">
        <v>8439</v>
      </c>
      <c r="M1344" s="25" t="s">
        <v>6</v>
      </c>
      <c r="N1344" s="25" t="s">
        <v>162</v>
      </c>
    </row>
    <row r="1345" spans="1:14" x14ac:dyDescent="0.35">
      <c r="B1345">
        <f t="shared" si="20"/>
        <v>1</v>
      </c>
      <c r="C1345" s="26" t="s">
        <v>8440</v>
      </c>
      <c r="D1345" s="26" t="s">
        <v>8441</v>
      </c>
      <c r="E1345" s="26" t="s">
        <v>8442</v>
      </c>
      <c r="F1345" s="26" t="s">
        <v>8443</v>
      </c>
      <c r="G1345" s="26">
        <v>10</v>
      </c>
      <c r="H1345" s="26">
        <v>9781450340830</v>
      </c>
      <c r="I1345" s="26" t="s">
        <v>3639</v>
      </c>
      <c r="J1345" s="26" t="s">
        <v>8444</v>
      </c>
      <c r="K1345" s="26">
        <v>2016</v>
      </c>
      <c r="L1345" s="26" t="s">
        <v>8445</v>
      </c>
      <c r="M1345" s="26" t="s">
        <v>6</v>
      </c>
      <c r="N1345" s="26" t="s">
        <v>5181</v>
      </c>
    </row>
    <row r="1346" spans="1:14" x14ac:dyDescent="0.35">
      <c r="B1346">
        <f t="shared" ref="B1346:B1409" si="21">COUNTIF(C:C,C1346)</f>
        <v>1</v>
      </c>
      <c r="C1346" s="25" t="s">
        <v>8446</v>
      </c>
      <c r="D1346" s="25" t="s">
        <v>8447</v>
      </c>
      <c r="E1346" s="25" t="s">
        <v>8448</v>
      </c>
      <c r="F1346" s="25" t="s">
        <v>8449</v>
      </c>
      <c r="G1346" s="25">
        <v>10</v>
      </c>
      <c r="H1346" s="25">
        <v>9781450372176</v>
      </c>
      <c r="I1346" s="25" t="s">
        <v>194</v>
      </c>
      <c r="J1346" s="25" t="s">
        <v>6</v>
      </c>
      <c r="K1346" s="25">
        <v>2019</v>
      </c>
      <c r="L1346" s="25" t="s">
        <v>8450</v>
      </c>
      <c r="M1346" s="25" t="s">
        <v>6</v>
      </c>
      <c r="N1346" s="25" t="s">
        <v>162</v>
      </c>
    </row>
    <row r="1347" spans="1:14" x14ac:dyDescent="0.35">
      <c r="B1347">
        <f t="shared" si="21"/>
        <v>1</v>
      </c>
      <c r="C1347" s="26" t="s">
        <v>8451</v>
      </c>
      <c r="D1347" s="26" t="s">
        <v>8452</v>
      </c>
      <c r="E1347" s="26" t="s">
        <v>8453</v>
      </c>
      <c r="F1347" s="26" t="s">
        <v>8454</v>
      </c>
      <c r="G1347" s="26">
        <v>10</v>
      </c>
      <c r="H1347" s="26">
        <v>9789868473539</v>
      </c>
      <c r="I1347" s="26" t="s">
        <v>8455</v>
      </c>
      <c r="J1347" s="26" t="s">
        <v>8456</v>
      </c>
      <c r="K1347" s="26">
        <v>2009</v>
      </c>
      <c r="L1347" s="26" t="s">
        <v>8457</v>
      </c>
      <c r="M1347" s="26" t="s">
        <v>6</v>
      </c>
      <c r="N1347" s="26" t="s">
        <v>703</v>
      </c>
    </row>
    <row r="1348" spans="1:14" x14ac:dyDescent="0.35">
      <c r="B1348">
        <f t="shared" si="21"/>
        <v>1</v>
      </c>
      <c r="C1348" s="25" t="s">
        <v>8458</v>
      </c>
      <c r="D1348" s="25" t="s">
        <v>8459</v>
      </c>
      <c r="E1348" s="25" t="s">
        <v>8460</v>
      </c>
      <c r="F1348" s="25" t="s">
        <v>8461</v>
      </c>
      <c r="G1348" s="25">
        <v>7</v>
      </c>
      <c r="H1348" s="25"/>
      <c r="I1348" s="25" t="s">
        <v>2175</v>
      </c>
      <c r="J1348" s="25" t="s">
        <v>8462</v>
      </c>
      <c r="K1348" s="25">
        <v>2014</v>
      </c>
      <c r="L1348" s="25" t="s">
        <v>8463</v>
      </c>
      <c r="M1348" s="25" t="s">
        <v>6</v>
      </c>
      <c r="N1348" s="25" t="s">
        <v>162</v>
      </c>
    </row>
    <row r="1349" spans="1:14" x14ac:dyDescent="0.35">
      <c r="B1349">
        <f t="shared" si="21"/>
        <v>1</v>
      </c>
      <c r="C1349" s="26" t="s">
        <v>8464</v>
      </c>
      <c r="D1349" s="26" t="s">
        <v>8465</v>
      </c>
      <c r="E1349" s="26" t="s">
        <v>8466</v>
      </c>
      <c r="F1349" s="26" t="s">
        <v>8467</v>
      </c>
      <c r="G1349" s="26">
        <v>10</v>
      </c>
      <c r="H1349" s="26">
        <v>9781450333139</v>
      </c>
      <c r="I1349" s="26" t="s">
        <v>308</v>
      </c>
      <c r="J1349" s="26" t="s">
        <v>6</v>
      </c>
      <c r="K1349" s="26">
        <v>2015</v>
      </c>
      <c r="L1349" s="26" t="s">
        <v>8468</v>
      </c>
      <c r="M1349" s="26" t="s">
        <v>6</v>
      </c>
      <c r="N1349" s="26" t="s">
        <v>217</v>
      </c>
    </row>
    <row r="1350" spans="1:14" x14ac:dyDescent="0.35">
      <c r="B1350">
        <f t="shared" si="21"/>
        <v>1</v>
      </c>
      <c r="C1350" s="25" t="s">
        <v>8469</v>
      </c>
      <c r="D1350" s="25" t="s">
        <v>8470</v>
      </c>
      <c r="E1350" s="25" t="s">
        <v>8471</v>
      </c>
      <c r="F1350" s="25" t="s">
        <v>8472</v>
      </c>
      <c r="G1350" s="25">
        <v>7</v>
      </c>
      <c r="H1350" s="25"/>
      <c r="I1350" s="25" t="s">
        <v>261</v>
      </c>
      <c r="J1350" s="25" t="s">
        <v>6</v>
      </c>
      <c r="K1350" s="25">
        <v>2020</v>
      </c>
      <c r="L1350" s="25" t="s">
        <v>8473</v>
      </c>
      <c r="M1350" s="25" t="s">
        <v>6</v>
      </c>
      <c r="N1350" s="25" t="s">
        <v>1120</v>
      </c>
    </row>
    <row r="1351" spans="1:14" x14ac:dyDescent="0.35">
      <c r="A1351" t="s">
        <v>62</v>
      </c>
      <c r="B1351">
        <f t="shared" si="21"/>
        <v>2</v>
      </c>
      <c r="C1351" s="26" t="s">
        <v>8474</v>
      </c>
      <c r="D1351" s="26" t="s">
        <v>8475</v>
      </c>
      <c r="E1351" s="26" t="s">
        <v>8476</v>
      </c>
      <c r="F1351" s="26" t="s">
        <v>8477</v>
      </c>
      <c r="G1351" s="26">
        <v>10</v>
      </c>
      <c r="H1351" s="26">
        <v>9781450312967</v>
      </c>
      <c r="I1351" s="26" t="s">
        <v>308</v>
      </c>
      <c r="J1351" s="26" t="s">
        <v>8478</v>
      </c>
      <c r="K1351" s="26">
        <v>2012</v>
      </c>
      <c r="L1351" s="26" t="s">
        <v>8479</v>
      </c>
      <c r="M1351" s="26" t="s">
        <v>6</v>
      </c>
      <c r="N1351" s="26" t="s">
        <v>147</v>
      </c>
    </row>
    <row r="1352" spans="1:14" x14ac:dyDescent="0.35">
      <c r="B1352">
        <f t="shared" si="21"/>
        <v>1</v>
      </c>
      <c r="C1352" s="25" t="s">
        <v>8480</v>
      </c>
      <c r="D1352" s="25" t="s">
        <v>8481</v>
      </c>
      <c r="E1352" s="25" t="s">
        <v>8482</v>
      </c>
      <c r="F1352" s="25" t="s">
        <v>8483</v>
      </c>
      <c r="G1352" s="25">
        <v>10</v>
      </c>
      <c r="H1352" s="25">
        <v>9789532330922</v>
      </c>
      <c r="I1352" s="25" t="s">
        <v>1213</v>
      </c>
      <c r="J1352" s="25" t="s">
        <v>8484</v>
      </c>
      <c r="K1352" s="25">
        <v>2017</v>
      </c>
      <c r="L1352" s="25" t="s">
        <v>8485</v>
      </c>
      <c r="M1352" s="25" t="s">
        <v>6</v>
      </c>
      <c r="N1352" s="25" t="s">
        <v>480</v>
      </c>
    </row>
    <row r="1353" spans="1:14" x14ac:dyDescent="0.35">
      <c r="B1353">
        <f t="shared" si="21"/>
        <v>1</v>
      </c>
      <c r="C1353" s="26" t="s">
        <v>8486</v>
      </c>
      <c r="D1353" s="26" t="s">
        <v>8487</v>
      </c>
      <c r="E1353" s="26" t="s">
        <v>8488</v>
      </c>
      <c r="F1353" s="26" t="s">
        <v>8489</v>
      </c>
      <c r="G1353" s="26">
        <v>10</v>
      </c>
      <c r="H1353" s="26">
        <v>9781577357568</v>
      </c>
      <c r="I1353" s="26" t="s">
        <v>8490</v>
      </c>
      <c r="J1353" s="26" t="s">
        <v>8491</v>
      </c>
      <c r="K1353" s="26">
        <v>2016</v>
      </c>
      <c r="L1353" s="26" t="s">
        <v>8492</v>
      </c>
      <c r="M1353" s="26" t="s">
        <v>6</v>
      </c>
      <c r="N1353" s="26" t="s">
        <v>155</v>
      </c>
    </row>
    <row r="1354" spans="1:14" x14ac:dyDescent="0.35">
      <c r="A1354" t="s">
        <v>62</v>
      </c>
      <c r="B1354">
        <f t="shared" si="21"/>
        <v>4</v>
      </c>
      <c r="C1354" s="25" t="s">
        <v>8493</v>
      </c>
      <c r="D1354" s="25" t="s">
        <v>8494</v>
      </c>
      <c r="E1354" s="25" t="s">
        <v>8495</v>
      </c>
      <c r="F1354" s="25" t="s">
        <v>8496</v>
      </c>
      <c r="G1354" s="25">
        <v>10</v>
      </c>
      <c r="H1354" s="25"/>
      <c r="I1354" s="25" t="s">
        <v>274</v>
      </c>
      <c r="J1354" s="25" t="s">
        <v>8497</v>
      </c>
      <c r="K1354" s="25">
        <v>2016</v>
      </c>
      <c r="L1354" s="25" t="s">
        <v>8498</v>
      </c>
      <c r="M1354" s="25" t="s">
        <v>6</v>
      </c>
      <c r="N1354" s="25" t="s">
        <v>337</v>
      </c>
    </row>
    <row r="1355" spans="1:14" x14ac:dyDescent="0.35">
      <c r="A1355" t="s">
        <v>62</v>
      </c>
      <c r="B1355">
        <f t="shared" si="21"/>
        <v>2</v>
      </c>
      <c r="C1355" s="26" t="s">
        <v>8499</v>
      </c>
      <c r="D1355" s="26" t="s">
        <v>8500</v>
      </c>
      <c r="E1355" s="26" t="s">
        <v>8501</v>
      </c>
      <c r="F1355" s="26" t="s">
        <v>8502</v>
      </c>
      <c r="G1355" s="26">
        <v>7</v>
      </c>
      <c r="H1355" s="26"/>
      <c r="I1355" s="26" t="s">
        <v>1386</v>
      </c>
      <c r="J1355" s="26" t="s">
        <v>8503</v>
      </c>
      <c r="K1355" s="26">
        <v>2018</v>
      </c>
      <c r="L1355" s="26" t="s">
        <v>8504</v>
      </c>
      <c r="M1355" s="26" t="s">
        <v>6</v>
      </c>
      <c r="N1355" s="26" t="s">
        <v>155</v>
      </c>
    </row>
    <row r="1356" spans="1:14" x14ac:dyDescent="0.35">
      <c r="B1356">
        <f t="shared" si="21"/>
        <v>1</v>
      </c>
      <c r="C1356" s="25" t="s">
        <v>8505</v>
      </c>
      <c r="D1356" s="25" t="s">
        <v>8506</v>
      </c>
      <c r="E1356" s="25" t="s">
        <v>8507</v>
      </c>
      <c r="F1356" s="25" t="s">
        <v>8508</v>
      </c>
      <c r="G1356" s="25">
        <v>10</v>
      </c>
      <c r="H1356" s="25">
        <v>9781450379571</v>
      </c>
      <c r="I1356" s="25" t="s">
        <v>1476</v>
      </c>
      <c r="J1356" s="25" t="s">
        <v>8509</v>
      </c>
      <c r="K1356" s="25">
        <v>2020</v>
      </c>
      <c r="L1356" s="25" t="s">
        <v>8510</v>
      </c>
      <c r="M1356" s="25" t="s">
        <v>6</v>
      </c>
      <c r="N1356" s="25" t="s">
        <v>217</v>
      </c>
    </row>
    <row r="1357" spans="1:14" x14ac:dyDescent="0.35">
      <c r="B1357">
        <f t="shared" si="21"/>
        <v>1</v>
      </c>
      <c r="C1357" s="26" t="s">
        <v>8511</v>
      </c>
      <c r="D1357" s="26" t="s">
        <v>8512</v>
      </c>
      <c r="E1357" s="26" t="s">
        <v>8513</v>
      </c>
      <c r="F1357" s="26" t="s">
        <v>8514</v>
      </c>
      <c r="G1357" s="26">
        <v>10</v>
      </c>
      <c r="H1357" s="26">
        <v>9781450379632</v>
      </c>
      <c r="I1357" s="26" t="s">
        <v>8515</v>
      </c>
      <c r="J1357" s="26" t="s">
        <v>8516</v>
      </c>
      <c r="K1357" s="26">
        <v>2020</v>
      </c>
      <c r="L1357" s="26" t="s">
        <v>8517</v>
      </c>
      <c r="M1357" s="26" t="s">
        <v>6</v>
      </c>
      <c r="N1357" s="26" t="s">
        <v>162</v>
      </c>
    </row>
    <row r="1358" spans="1:14" x14ac:dyDescent="0.35">
      <c r="A1358" t="s">
        <v>62</v>
      </c>
      <c r="B1358">
        <f t="shared" si="21"/>
        <v>2</v>
      </c>
      <c r="C1358" s="25" t="s">
        <v>8518</v>
      </c>
      <c r="D1358" s="25" t="s">
        <v>8519</v>
      </c>
      <c r="E1358" s="25" t="s">
        <v>8520</v>
      </c>
      <c r="F1358" s="25" t="s">
        <v>8521</v>
      </c>
      <c r="G1358" s="25">
        <v>7</v>
      </c>
      <c r="H1358" s="25"/>
      <c r="I1358" s="25" t="s">
        <v>1386</v>
      </c>
      <c r="J1358" s="25" t="s">
        <v>6</v>
      </c>
      <c r="K1358" s="25">
        <v>2021</v>
      </c>
      <c r="L1358" s="25" t="s">
        <v>8522</v>
      </c>
      <c r="M1358" s="25" t="s">
        <v>6</v>
      </c>
      <c r="N1358" s="25" t="s">
        <v>283</v>
      </c>
    </row>
    <row r="1359" spans="1:14" x14ac:dyDescent="0.35">
      <c r="A1359" t="s">
        <v>62</v>
      </c>
      <c r="B1359">
        <f t="shared" si="21"/>
        <v>2</v>
      </c>
      <c r="C1359" s="26" t="s">
        <v>8523</v>
      </c>
      <c r="D1359" s="26" t="s">
        <v>8524</v>
      </c>
      <c r="E1359" s="26" t="s">
        <v>8525</v>
      </c>
      <c r="F1359" s="26" t="s">
        <v>8526</v>
      </c>
      <c r="G1359" s="26">
        <v>7</v>
      </c>
      <c r="H1359" s="26"/>
      <c r="I1359" s="26" t="s">
        <v>1392</v>
      </c>
      <c r="J1359" s="26" t="s">
        <v>6</v>
      </c>
      <c r="K1359" s="26">
        <v>2021</v>
      </c>
      <c r="L1359" s="26" t="s">
        <v>8527</v>
      </c>
      <c r="M1359" s="26" t="s">
        <v>6</v>
      </c>
      <c r="N1359" s="26" t="s">
        <v>1120</v>
      </c>
    </row>
    <row r="1360" spans="1:14" x14ac:dyDescent="0.35">
      <c r="A1360" t="s">
        <v>62</v>
      </c>
      <c r="B1360">
        <f t="shared" si="21"/>
        <v>3</v>
      </c>
      <c r="C1360" s="25" t="s">
        <v>8528</v>
      </c>
      <c r="D1360" s="25" t="s">
        <v>8529</v>
      </c>
      <c r="E1360" s="25" t="s">
        <v>8530</v>
      </c>
      <c r="F1360" s="25" t="s">
        <v>8531</v>
      </c>
      <c r="G1360" s="25">
        <v>10</v>
      </c>
      <c r="H1360" s="25">
        <v>9781665435673</v>
      </c>
      <c r="I1360" s="25" t="s">
        <v>8532</v>
      </c>
      <c r="J1360" s="25" t="s">
        <v>8533</v>
      </c>
      <c r="K1360" s="25">
        <v>2021</v>
      </c>
      <c r="L1360" s="25" t="s">
        <v>8534</v>
      </c>
      <c r="M1360" s="25" t="s">
        <v>6</v>
      </c>
      <c r="N1360" s="25" t="s">
        <v>162</v>
      </c>
    </row>
    <row r="1361" spans="1:14" x14ac:dyDescent="0.35">
      <c r="B1361">
        <f t="shared" si="21"/>
        <v>1</v>
      </c>
      <c r="C1361" s="26" t="s">
        <v>8535</v>
      </c>
      <c r="D1361" s="26" t="s">
        <v>8536</v>
      </c>
      <c r="E1361" s="26" t="s">
        <v>8537</v>
      </c>
      <c r="F1361" s="26" t="s">
        <v>8538</v>
      </c>
      <c r="G1361" s="26">
        <v>10</v>
      </c>
      <c r="H1361" s="26">
        <v>9781943436095</v>
      </c>
      <c r="I1361" s="26" t="s">
        <v>5370</v>
      </c>
      <c r="J1361" s="26" t="s">
        <v>2739</v>
      </c>
      <c r="K1361" s="26">
        <v>2017</v>
      </c>
      <c r="L1361" s="26" t="s">
        <v>8539</v>
      </c>
      <c r="M1361" s="26" t="s">
        <v>6</v>
      </c>
      <c r="N1361" s="26" t="s">
        <v>147</v>
      </c>
    </row>
    <row r="1362" spans="1:14" x14ac:dyDescent="0.35">
      <c r="B1362">
        <f t="shared" si="21"/>
        <v>1</v>
      </c>
      <c r="C1362" s="25" t="s">
        <v>8540</v>
      </c>
      <c r="D1362" s="25" t="s">
        <v>8541</v>
      </c>
      <c r="E1362" s="25" t="s">
        <v>8542</v>
      </c>
      <c r="F1362" s="25" t="s">
        <v>8543</v>
      </c>
      <c r="G1362" s="25">
        <v>10</v>
      </c>
      <c r="H1362" s="25">
        <v>9781450351034</v>
      </c>
      <c r="I1362" s="25" t="s">
        <v>8544</v>
      </c>
      <c r="J1362" s="25" t="s">
        <v>8545</v>
      </c>
      <c r="K1362" s="25">
        <v>2018</v>
      </c>
      <c r="L1362" s="25" t="s">
        <v>8546</v>
      </c>
      <c r="M1362" s="25" t="s">
        <v>6</v>
      </c>
      <c r="N1362" s="25" t="s">
        <v>283</v>
      </c>
    </row>
    <row r="1363" spans="1:14" x14ac:dyDescent="0.35">
      <c r="B1363">
        <f t="shared" si="21"/>
        <v>1</v>
      </c>
      <c r="C1363" s="26" t="s">
        <v>8547</v>
      </c>
      <c r="D1363" s="26" t="s">
        <v>8548</v>
      </c>
      <c r="E1363" s="26" t="s">
        <v>8549</v>
      </c>
      <c r="F1363" s="26" t="s">
        <v>8550</v>
      </c>
      <c r="G1363" s="26">
        <v>10</v>
      </c>
      <c r="H1363" s="26">
        <v>9789077381854</v>
      </c>
      <c r="I1363" s="26" t="s">
        <v>8551</v>
      </c>
      <c r="J1363" s="26" t="s">
        <v>8552</v>
      </c>
      <c r="K1363" s="26">
        <v>2014</v>
      </c>
      <c r="L1363" s="26" t="s">
        <v>8553</v>
      </c>
      <c r="M1363" s="26" t="s">
        <v>6</v>
      </c>
      <c r="N1363" s="26" t="s">
        <v>162</v>
      </c>
    </row>
    <row r="1364" spans="1:14" x14ac:dyDescent="0.35">
      <c r="B1364">
        <f t="shared" si="21"/>
        <v>1</v>
      </c>
      <c r="C1364" s="25" t="s">
        <v>8554</v>
      </c>
      <c r="D1364" s="25" t="s">
        <v>8555</v>
      </c>
      <c r="E1364" s="25" t="s">
        <v>8556</v>
      </c>
      <c r="F1364" s="25" t="s">
        <v>8557</v>
      </c>
      <c r="G1364" s="25">
        <v>7</v>
      </c>
      <c r="H1364" s="25"/>
      <c r="I1364" s="25" t="s">
        <v>8558</v>
      </c>
      <c r="J1364" s="25" t="s">
        <v>6</v>
      </c>
      <c r="K1364" s="25">
        <v>2017</v>
      </c>
      <c r="L1364" s="25" t="s">
        <v>8559</v>
      </c>
      <c r="M1364" s="25" t="s">
        <v>6</v>
      </c>
      <c r="N1364" s="25" t="s">
        <v>675</v>
      </c>
    </row>
    <row r="1365" spans="1:14" x14ac:dyDescent="0.35">
      <c r="B1365">
        <f t="shared" si="21"/>
        <v>1</v>
      </c>
      <c r="C1365" s="26" t="s">
        <v>8560</v>
      </c>
      <c r="D1365" s="26" t="s">
        <v>8561</v>
      </c>
      <c r="E1365" s="26" t="s">
        <v>6</v>
      </c>
      <c r="F1365" s="26" t="s">
        <v>8562</v>
      </c>
      <c r="G1365" s="26">
        <v>7</v>
      </c>
      <c r="H1365" s="26"/>
      <c r="I1365" s="26" t="s">
        <v>5512</v>
      </c>
      <c r="J1365" s="26" t="s">
        <v>8563</v>
      </c>
      <c r="K1365" s="26">
        <v>2013</v>
      </c>
      <c r="L1365" s="26" t="s">
        <v>8564</v>
      </c>
      <c r="M1365" s="26" t="s">
        <v>6</v>
      </c>
      <c r="N1365" s="26" t="s">
        <v>162</v>
      </c>
    </row>
    <row r="1366" spans="1:14" x14ac:dyDescent="0.35">
      <c r="A1366" t="s">
        <v>62</v>
      </c>
      <c r="B1366">
        <f t="shared" si="21"/>
        <v>3</v>
      </c>
      <c r="C1366" s="25" t="s">
        <v>8565</v>
      </c>
      <c r="D1366" s="25" t="s">
        <v>8566</v>
      </c>
      <c r="E1366" s="25" t="s">
        <v>8567</v>
      </c>
      <c r="F1366" s="25" t="s">
        <v>8568</v>
      </c>
      <c r="G1366" s="25">
        <v>10</v>
      </c>
      <c r="H1366" s="25">
        <v>9781450343350</v>
      </c>
      <c r="I1366" s="25" t="s">
        <v>2235</v>
      </c>
      <c r="J1366" s="25" t="s">
        <v>8569</v>
      </c>
      <c r="K1366" s="25">
        <v>2017</v>
      </c>
      <c r="L1366" s="25" t="s">
        <v>8570</v>
      </c>
      <c r="M1366" s="25" t="s">
        <v>6</v>
      </c>
      <c r="N1366" s="25" t="s">
        <v>4177</v>
      </c>
    </row>
    <row r="1367" spans="1:14" x14ac:dyDescent="0.35">
      <c r="B1367">
        <f t="shared" si="21"/>
        <v>1</v>
      </c>
      <c r="C1367" s="26" t="s">
        <v>8571</v>
      </c>
      <c r="D1367" s="26" t="s">
        <v>8572</v>
      </c>
      <c r="E1367" s="26" t="s">
        <v>6</v>
      </c>
      <c r="F1367" s="26" t="s">
        <v>8573</v>
      </c>
      <c r="G1367" s="26">
        <v>7</v>
      </c>
      <c r="H1367" s="26"/>
      <c r="I1367" s="26" t="s">
        <v>8574</v>
      </c>
      <c r="J1367" s="26" t="s">
        <v>8575</v>
      </c>
      <c r="K1367" s="26">
        <v>2020</v>
      </c>
      <c r="L1367" s="26" t="s">
        <v>8576</v>
      </c>
      <c r="M1367" s="26" t="s">
        <v>6</v>
      </c>
      <c r="N1367" s="26" t="s">
        <v>162</v>
      </c>
    </row>
    <row r="1368" spans="1:14" x14ac:dyDescent="0.35">
      <c r="A1368" t="s">
        <v>62</v>
      </c>
      <c r="B1368">
        <f t="shared" si="21"/>
        <v>2</v>
      </c>
      <c r="C1368" s="25" t="s">
        <v>8577</v>
      </c>
      <c r="D1368" s="25" t="s">
        <v>8578</v>
      </c>
      <c r="E1368" s="25" t="s">
        <v>8579</v>
      </c>
      <c r="F1368" s="25" t="s">
        <v>8580</v>
      </c>
      <c r="G1368" s="25">
        <v>10</v>
      </c>
      <c r="H1368" s="25">
        <v>9781450324052</v>
      </c>
      <c r="I1368" s="25" t="s">
        <v>8581</v>
      </c>
      <c r="J1368" s="25" t="s">
        <v>6</v>
      </c>
      <c r="K1368" s="25">
        <v>2013</v>
      </c>
      <c r="L1368" s="25" t="s">
        <v>8582</v>
      </c>
      <c r="M1368" s="25" t="s">
        <v>6</v>
      </c>
      <c r="N1368" s="25" t="s">
        <v>4202</v>
      </c>
    </row>
    <row r="1369" spans="1:14" x14ac:dyDescent="0.35">
      <c r="B1369">
        <f t="shared" si="21"/>
        <v>1</v>
      </c>
      <c r="C1369" s="26" t="s">
        <v>8583</v>
      </c>
      <c r="D1369" s="26" t="s">
        <v>8584</v>
      </c>
      <c r="E1369" s="26" t="s">
        <v>8585</v>
      </c>
      <c r="F1369" s="26" t="s">
        <v>8586</v>
      </c>
      <c r="G1369" s="26">
        <v>7</v>
      </c>
      <c r="H1369" s="26"/>
      <c r="I1369" s="26" t="s">
        <v>2272</v>
      </c>
      <c r="J1369" s="26" t="s">
        <v>8587</v>
      </c>
      <c r="K1369" s="26">
        <v>2019</v>
      </c>
      <c r="L1369" s="26" t="s">
        <v>8588</v>
      </c>
      <c r="M1369" s="26" t="s">
        <v>6</v>
      </c>
      <c r="N1369" s="26" t="s">
        <v>1120</v>
      </c>
    </row>
    <row r="1370" spans="1:14" x14ac:dyDescent="0.35">
      <c r="B1370">
        <f t="shared" si="21"/>
        <v>1</v>
      </c>
      <c r="C1370" s="25" t="s">
        <v>8589</v>
      </c>
      <c r="D1370" s="25" t="s">
        <v>8590</v>
      </c>
      <c r="E1370" s="25" t="s">
        <v>8591</v>
      </c>
      <c r="F1370" s="25" t="s">
        <v>8592</v>
      </c>
      <c r="G1370" s="25">
        <v>7</v>
      </c>
      <c r="H1370" s="25"/>
      <c r="I1370" s="25" t="s">
        <v>8593</v>
      </c>
      <c r="J1370" s="25" t="s">
        <v>6</v>
      </c>
      <c r="K1370" s="25">
        <v>2017</v>
      </c>
      <c r="L1370" s="25" t="s">
        <v>8594</v>
      </c>
      <c r="M1370" s="25" t="s">
        <v>6</v>
      </c>
      <c r="N1370" s="25" t="s">
        <v>162</v>
      </c>
    </row>
    <row r="1371" spans="1:14" x14ac:dyDescent="0.35">
      <c r="B1371">
        <f t="shared" si="21"/>
        <v>1</v>
      </c>
      <c r="C1371" s="26" t="s">
        <v>8595</v>
      </c>
      <c r="D1371" s="26" t="s">
        <v>8596</v>
      </c>
      <c r="E1371" s="26" t="s">
        <v>8597</v>
      </c>
      <c r="F1371" s="26" t="s">
        <v>8598</v>
      </c>
      <c r="G1371" s="26">
        <v>10</v>
      </c>
      <c r="H1371" s="26">
        <v>9781467393119</v>
      </c>
      <c r="I1371" s="26" t="s">
        <v>5614</v>
      </c>
      <c r="J1371" s="26" t="s">
        <v>6</v>
      </c>
      <c r="K1371" s="26">
        <v>2016</v>
      </c>
      <c r="L1371" s="26" t="s">
        <v>8599</v>
      </c>
      <c r="M1371" s="26" t="s">
        <v>6</v>
      </c>
      <c r="N1371" s="26" t="s">
        <v>256</v>
      </c>
    </row>
    <row r="1372" spans="1:14" x14ac:dyDescent="0.35">
      <c r="B1372">
        <f t="shared" si="21"/>
        <v>1</v>
      </c>
      <c r="C1372" s="25" t="s">
        <v>8600</v>
      </c>
      <c r="D1372" s="25" t="s">
        <v>8601</v>
      </c>
      <c r="E1372" s="25" t="s">
        <v>8602</v>
      </c>
      <c r="F1372" s="25" t="s">
        <v>8603</v>
      </c>
      <c r="G1372" s="25">
        <v>10</v>
      </c>
      <c r="H1372" s="25"/>
      <c r="I1372" s="25" t="s">
        <v>308</v>
      </c>
      <c r="J1372" s="25" t="s">
        <v>8604</v>
      </c>
      <c r="K1372" s="25">
        <v>2010</v>
      </c>
      <c r="L1372" s="25" t="s">
        <v>8605</v>
      </c>
      <c r="M1372" s="25" t="s">
        <v>6</v>
      </c>
      <c r="N1372" s="25" t="s">
        <v>176</v>
      </c>
    </row>
    <row r="1373" spans="1:14" x14ac:dyDescent="0.35">
      <c r="B1373">
        <f t="shared" si="21"/>
        <v>1</v>
      </c>
      <c r="C1373" s="26" t="s">
        <v>8606</v>
      </c>
      <c r="D1373" s="26" t="s">
        <v>8607</v>
      </c>
      <c r="E1373" s="26" t="s">
        <v>8608</v>
      </c>
      <c r="F1373" s="26" t="s">
        <v>8609</v>
      </c>
      <c r="G1373" s="26">
        <v>10</v>
      </c>
      <c r="H1373" s="26"/>
      <c r="I1373" s="26" t="s">
        <v>8610</v>
      </c>
      <c r="J1373" s="26" t="s">
        <v>6</v>
      </c>
      <c r="K1373" s="26">
        <v>2011</v>
      </c>
      <c r="L1373" s="26" t="s">
        <v>8611</v>
      </c>
      <c r="M1373" s="26" t="s">
        <v>6</v>
      </c>
      <c r="N1373" s="26" t="s">
        <v>162</v>
      </c>
    </row>
    <row r="1374" spans="1:14" x14ac:dyDescent="0.35">
      <c r="A1374" t="s">
        <v>62</v>
      </c>
      <c r="B1374">
        <f t="shared" si="21"/>
        <v>2</v>
      </c>
      <c r="C1374" s="25" t="s">
        <v>8612</v>
      </c>
      <c r="D1374" s="25" t="s">
        <v>8613</v>
      </c>
      <c r="E1374" s="25" t="s">
        <v>8614</v>
      </c>
      <c r="F1374" s="25" t="s">
        <v>8615</v>
      </c>
      <c r="G1374" s="25">
        <v>7</v>
      </c>
      <c r="H1374" s="25"/>
      <c r="I1374" s="25" t="s">
        <v>144</v>
      </c>
      <c r="J1374" s="25" t="s">
        <v>8616</v>
      </c>
      <c r="K1374" s="25">
        <v>2019</v>
      </c>
      <c r="L1374" s="25" t="s">
        <v>8617</v>
      </c>
      <c r="M1374" s="25" t="s">
        <v>6</v>
      </c>
      <c r="N1374" s="25" t="s">
        <v>703</v>
      </c>
    </row>
    <row r="1375" spans="1:14" x14ac:dyDescent="0.35">
      <c r="B1375">
        <f t="shared" si="21"/>
        <v>1</v>
      </c>
      <c r="C1375" s="26" t="s">
        <v>8618</v>
      </c>
      <c r="D1375" s="26" t="s">
        <v>8619</v>
      </c>
      <c r="E1375" s="26" t="s">
        <v>8620</v>
      </c>
      <c r="F1375" s="26" t="s">
        <v>8621</v>
      </c>
      <c r="G1375" s="26">
        <v>10</v>
      </c>
      <c r="H1375" s="26">
        <v>9781450384179</v>
      </c>
      <c r="I1375" s="26" t="s">
        <v>308</v>
      </c>
      <c r="J1375" s="26" t="s">
        <v>8622</v>
      </c>
      <c r="K1375" s="26">
        <v>2021</v>
      </c>
      <c r="L1375" s="26" t="s">
        <v>8623</v>
      </c>
      <c r="M1375" s="26" t="s">
        <v>6</v>
      </c>
      <c r="N1375" s="26" t="s">
        <v>162</v>
      </c>
    </row>
    <row r="1376" spans="1:14" x14ac:dyDescent="0.35">
      <c r="B1376">
        <f t="shared" si="21"/>
        <v>1</v>
      </c>
      <c r="C1376" s="25" t="s">
        <v>8624</v>
      </c>
      <c r="D1376" s="25" t="s">
        <v>8625</v>
      </c>
      <c r="E1376" s="25" t="s">
        <v>6</v>
      </c>
      <c r="F1376" s="25" t="s">
        <v>8626</v>
      </c>
      <c r="G1376" s="25">
        <v>7</v>
      </c>
      <c r="H1376" s="25"/>
      <c r="I1376" s="25" t="s">
        <v>8627</v>
      </c>
      <c r="J1376" s="25" t="s">
        <v>8628</v>
      </c>
      <c r="K1376" s="25">
        <v>2020</v>
      </c>
      <c r="L1376" s="25" t="s">
        <v>8629</v>
      </c>
      <c r="M1376" s="25" t="s">
        <v>6</v>
      </c>
      <c r="N1376" s="25" t="s">
        <v>217</v>
      </c>
    </row>
    <row r="1377" spans="1:14" x14ac:dyDescent="0.35">
      <c r="A1377" t="s">
        <v>62</v>
      </c>
      <c r="B1377">
        <f t="shared" si="21"/>
        <v>2</v>
      </c>
      <c r="C1377" s="26" t="s">
        <v>8630</v>
      </c>
      <c r="D1377" s="26" t="s">
        <v>8631</v>
      </c>
      <c r="E1377" s="26" t="s">
        <v>8632</v>
      </c>
      <c r="F1377" s="26" t="s">
        <v>8633</v>
      </c>
      <c r="G1377" s="26">
        <v>10</v>
      </c>
      <c r="H1377" s="26">
        <v>9781728157771</v>
      </c>
      <c r="I1377" s="26" t="s">
        <v>8634</v>
      </c>
      <c r="J1377" s="26" t="s">
        <v>8635</v>
      </c>
      <c r="K1377" s="26">
        <v>2020</v>
      </c>
      <c r="L1377" s="26" t="s">
        <v>8636</v>
      </c>
      <c r="M1377" s="26" t="s">
        <v>6</v>
      </c>
      <c r="N1377" s="26" t="s">
        <v>217</v>
      </c>
    </row>
    <row r="1378" spans="1:14" x14ac:dyDescent="0.35">
      <c r="B1378">
        <f t="shared" si="21"/>
        <v>1</v>
      </c>
      <c r="C1378" s="25" t="s">
        <v>8637</v>
      </c>
      <c r="D1378" s="25" t="s">
        <v>8638</v>
      </c>
      <c r="E1378" s="25" t="s">
        <v>8639</v>
      </c>
      <c r="F1378" s="25" t="s">
        <v>8640</v>
      </c>
      <c r="G1378" s="25">
        <v>10</v>
      </c>
      <c r="H1378" s="25">
        <v>9781450375184</v>
      </c>
      <c r="I1378" s="25" t="s">
        <v>8641</v>
      </c>
      <c r="J1378" s="25" t="s">
        <v>8642</v>
      </c>
      <c r="K1378" s="25">
        <v>2020</v>
      </c>
      <c r="L1378" s="25" t="s">
        <v>8643</v>
      </c>
      <c r="M1378" s="25" t="s">
        <v>6</v>
      </c>
      <c r="N1378" s="25" t="s">
        <v>217</v>
      </c>
    </row>
    <row r="1379" spans="1:14" x14ac:dyDescent="0.35">
      <c r="B1379">
        <f t="shared" si="21"/>
        <v>1</v>
      </c>
      <c r="C1379" s="26" t="s">
        <v>8644</v>
      </c>
      <c r="D1379" s="26" t="s">
        <v>8645</v>
      </c>
      <c r="E1379" s="26" t="s">
        <v>8646</v>
      </c>
      <c r="F1379" s="26" t="s">
        <v>8647</v>
      </c>
      <c r="G1379" s="26">
        <v>7</v>
      </c>
      <c r="H1379" s="26">
        <v>9783030665333</v>
      </c>
      <c r="I1379" s="26" t="s">
        <v>152</v>
      </c>
      <c r="J1379" s="26" t="s">
        <v>8648</v>
      </c>
      <c r="K1379" s="26">
        <v>2020</v>
      </c>
      <c r="L1379" s="26" t="s">
        <v>8649</v>
      </c>
      <c r="M1379" s="26" t="s">
        <v>6</v>
      </c>
      <c r="N1379" s="26" t="s">
        <v>162</v>
      </c>
    </row>
    <row r="1380" spans="1:14" x14ac:dyDescent="0.35">
      <c r="A1380" t="s">
        <v>62</v>
      </c>
      <c r="B1380">
        <f t="shared" si="21"/>
        <v>2</v>
      </c>
      <c r="C1380" s="25" t="s">
        <v>8650</v>
      </c>
      <c r="D1380" s="25" t="s">
        <v>8651</v>
      </c>
      <c r="E1380" s="25" t="s">
        <v>8652</v>
      </c>
      <c r="F1380" s="25" t="s">
        <v>8653</v>
      </c>
      <c r="G1380" s="25">
        <v>10</v>
      </c>
      <c r="H1380" s="25">
        <v>9781450381017</v>
      </c>
      <c r="I1380" s="25" t="s">
        <v>8654</v>
      </c>
      <c r="J1380" s="25" t="s">
        <v>8655</v>
      </c>
      <c r="K1380" s="25">
        <v>2020</v>
      </c>
      <c r="L1380" s="25" t="s">
        <v>8656</v>
      </c>
      <c r="M1380" s="25" t="s">
        <v>6</v>
      </c>
      <c r="N1380" s="25" t="s">
        <v>283</v>
      </c>
    </row>
    <row r="1381" spans="1:14" x14ac:dyDescent="0.35">
      <c r="B1381">
        <f t="shared" si="21"/>
        <v>1</v>
      </c>
      <c r="C1381" s="26" t="s">
        <v>8657</v>
      </c>
      <c r="D1381" s="26" t="s">
        <v>8658</v>
      </c>
      <c r="E1381" s="26" t="s">
        <v>8659</v>
      </c>
      <c r="F1381" s="26" t="s">
        <v>8660</v>
      </c>
      <c r="G1381" s="26">
        <v>10</v>
      </c>
      <c r="H1381" s="26">
        <v>9781728110752</v>
      </c>
      <c r="I1381" s="26" t="s">
        <v>8661</v>
      </c>
      <c r="J1381" s="26" t="s">
        <v>8662</v>
      </c>
      <c r="K1381" s="26">
        <v>2020</v>
      </c>
      <c r="L1381" s="26" t="s">
        <v>8663</v>
      </c>
      <c r="M1381" s="26" t="s">
        <v>6</v>
      </c>
      <c r="N1381" s="26" t="s">
        <v>162</v>
      </c>
    </row>
    <row r="1382" spans="1:14" x14ac:dyDescent="0.35">
      <c r="B1382">
        <f t="shared" si="21"/>
        <v>1</v>
      </c>
      <c r="C1382" s="25" t="s">
        <v>8664</v>
      </c>
      <c r="D1382" s="25" t="s">
        <v>8665</v>
      </c>
      <c r="E1382" s="25" t="s">
        <v>8666</v>
      </c>
      <c r="F1382" s="25" t="s">
        <v>8667</v>
      </c>
      <c r="G1382" s="25">
        <v>7</v>
      </c>
      <c r="H1382" s="25"/>
      <c r="I1382" s="25" t="s">
        <v>647</v>
      </c>
      <c r="J1382" s="25" t="s">
        <v>8668</v>
      </c>
      <c r="K1382" s="25">
        <v>2011</v>
      </c>
      <c r="L1382" s="25" t="s">
        <v>8669</v>
      </c>
      <c r="M1382" s="25" t="s">
        <v>6</v>
      </c>
      <c r="N1382" s="25" t="s">
        <v>217</v>
      </c>
    </row>
    <row r="1383" spans="1:14" x14ac:dyDescent="0.35">
      <c r="A1383" t="s">
        <v>62</v>
      </c>
      <c r="B1383">
        <f t="shared" si="21"/>
        <v>2</v>
      </c>
      <c r="C1383" s="26" t="s">
        <v>8670</v>
      </c>
      <c r="D1383" s="26" t="s">
        <v>8671</v>
      </c>
      <c r="E1383" s="26" t="s">
        <v>8672</v>
      </c>
      <c r="F1383" s="26" t="s">
        <v>8673</v>
      </c>
      <c r="G1383" s="26">
        <v>10</v>
      </c>
      <c r="H1383" s="26">
        <v>9781479958535</v>
      </c>
      <c r="I1383" s="26" t="s">
        <v>3400</v>
      </c>
      <c r="J1383" s="26" t="s">
        <v>2800</v>
      </c>
      <c r="K1383" s="26">
        <v>2014</v>
      </c>
      <c r="L1383" s="26" t="s">
        <v>8674</v>
      </c>
      <c r="M1383" s="26" t="s">
        <v>6</v>
      </c>
      <c r="N1383" s="26" t="s">
        <v>162</v>
      </c>
    </row>
    <row r="1384" spans="1:14" x14ac:dyDescent="0.35">
      <c r="B1384">
        <f t="shared" si="21"/>
        <v>1</v>
      </c>
      <c r="C1384" s="25" t="s">
        <v>8675</v>
      </c>
      <c r="D1384" s="25" t="s">
        <v>8676</v>
      </c>
      <c r="E1384" s="25" t="s">
        <v>6</v>
      </c>
      <c r="F1384" s="25" t="s">
        <v>8677</v>
      </c>
      <c r="G1384" s="25">
        <v>7</v>
      </c>
      <c r="H1384" s="25"/>
      <c r="I1384" s="25" t="s">
        <v>1794</v>
      </c>
      <c r="J1384" s="25" t="s">
        <v>8678</v>
      </c>
      <c r="K1384" s="25">
        <v>2016</v>
      </c>
      <c r="L1384" s="25" t="s">
        <v>8679</v>
      </c>
      <c r="M1384" s="25" t="s">
        <v>6</v>
      </c>
      <c r="N1384" s="25" t="s">
        <v>283</v>
      </c>
    </row>
    <row r="1385" spans="1:14" x14ac:dyDescent="0.35">
      <c r="B1385">
        <f t="shared" si="21"/>
        <v>1</v>
      </c>
      <c r="C1385" s="26" t="s">
        <v>8680</v>
      </c>
      <c r="D1385" s="26" t="s">
        <v>8681</v>
      </c>
      <c r="E1385" s="26" t="s">
        <v>8682</v>
      </c>
      <c r="F1385" s="26" t="s">
        <v>8683</v>
      </c>
      <c r="G1385" s="26"/>
      <c r="H1385" s="26">
        <v>10</v>
      </c>
      <c r="I1385" s="26" t="s">
        <v>6</v>
      </c>
      <c r="J1385" s="26" t="s">
        <v>496</v>
      </c>
      <c r="K1385" s="26"/>
      <c r="L1385" s="26" t="s">
        <v>8684</v>
      </c>
      <c r="M1385" s="26" t="s">
        <v>8685</v>
      </c>
      <c r="N1385" s="26" t="s">
        <v>6</v>
      </c>
    </row>
    <row r="1386" spans="1:14" x14ac:dyDescent="0.35">
      <c r="B1386">
        <f t="shared" si="21"/>
        <v>1</v>
      </c>
      <c r="C1386" s="25" t="s">
        <v>8686</v>
      </c>
      <c r="D1386" s="25" t="s">
        <v>8687</v>
      </c>
      <c r="E1386" s="25" t="s">
        <v>8688</v>
      </c>
      <c r="F1386" s="25" t="s">
        <v>8689</v>
      </c>
      <c r="G1386" s="25">
        <v>10</v>
      </c>
      <c r="H1386" s="25"/>
      <c r="I1386" s="25" t="s">
        <v>4823</v>
      </c>
      <c r="J1386" s="25" t="s">
        <v>8690</v>
      </c>
      <c r="K1386" s="25">
        <v>2019</v>
      </c>
      <c r="L1386" s="25" t="s">
        <v>8691</v>
      </c>
      <c r="M1386" s="25" t="s">
        <v>6</v>
      </c>
      <c r="N1386" s="25" t="s">
        <v>217</v>
      </c>
    </row>
    <row r="1387" spans="1:14" x14ac:dyDescent="0.35">
      <c r="A1387" t="s">
        <v>62</v>
      </c>
      <c r="B1387">
        <f t="shared" si="21"/>
        <v>2</v>
      </c>
      <c r="C1387" s="26" t="s">
        <v>8692</v>
      </c>
      <c r="D1387" s="26" t="s">
        <v>8693</v>
      </c>
      <c r="E1387" s="26" t="s">
        <v>8694</v>
      </c>
      <c r="F1387" s="26" t="s">
        <v>8695</v>
      </c>
      <c r="G1387" s="26">
        <v>10</v>
      </c>
      <c r="H1387" s="26">
        <v>9781538672594</v>
      </c>
      <c r="I1387" s="26" t="s">
        <v>8696</v>
      </c>
      <c r="J1387" s="26" t="s">
        <v>6</v>
      </c>
      <c r="K1387" s="26">
        <v>2018</v>
      </c>
      <c r="L1387" s="26" t="s">
        <v>8697</v>
      </c>
      <c r="M1387" s="26" t="s">
        <v>6</v>
      </c>
      <c r="N1387" s="26" t="s">
        <v>162</v>
      </c>
    </row>
    <row r="1388" spans="1:14" x14ac:dyDescent="0.35">
      <c r="B1388">
        <f t="shared" si="21"/>
        <v>1</v>
      </c>
      <c r="C1388" s="25" t="s">
        <v>8698</v>
      </c>
      <c r="D1388" s="25" t="s">
        <v>8699</v>
      </c>
      <c r="E1388" s="25" t="s">
        <v>8700</v>
      </c>
      <c r="F1388" s="25" t="s">
        <v>8701</v>
      </c>
      <c r="G1388" s="25">
        <v>10</v>
      </c>
      <c r="H1388" s="25">
        <v>9781728182476</v>
      </c>
      <c r="I1388" s="25" t="s">
        <v>8702</v>
      </c>
      <c r="J1388" s="25" t="s">
        <v>8703</v>
      </c>
      <c r="K1388" s="25">
        <v>2020</v>
      </c>
      <c r="L1388" s="25" t="s">
        <v>8704</v>
      </c>
      <c r="M1388" s="25" t="s">
        <v>6</v>
      </c>
      <c r="N1388" s="25" t="s">
        <v>162</v>
      </c>
    </row>
    <row r="1389" spans="1:14" x14ac:dyDescent="0.35">
      <c r="A1389" t="s">
        <v>62</v>
      </c>
      <c r="B1389">
        <f t="shared" si="21"/>
        <v>2</v>
      </c>
      <c r="C1389" s="26" t="s">
        <v>8705</v>
      </c>
      <c r="D1389" s="26" t="s">
        <v>8706</v>
      </c>
      <c r="E1389" s="26" t="s">
        <v>8707</v>
      </c>
      <c r="F1389" s="26" t="s">
        <v>8708</v>
      </c>
      <c r="G1389" s="26">
        <v>10</v>
      </c>
      <c r="H1389" s="26">
        <v>9781479930333</v>
      </c>
      <c r="I1389" s="26" t="s">
        <v>8709</v>
      </c>
      <c r="J1389" s="26" t="s">
        <v>8710</v>
      </c>
      <c r="K1389" s="26">
        <v>2014</v>
      </c>
      <c r="L1389" s="26" t="s">
        <v>8711</v>
      </c>
      <c r="M1389" s="26" t="s">
        <v>6</v>
      </c>
      <c r="N1389" s="26" t="s">
        <v>1120</v>
      </c>
    </row>
    <row r="1390" spans="1:14" x14ac:dyDescent="0.35">
      <c r="B1390">
        <f t="shared" si="21"/>
        <v>1</v>
      </c>
      <c r="C1390" s="25" t="s">
        <v>8712</v>
      </c>
      <c r="D1390" s="25" t="s">
        <v>8713</v>
      </c>
      <c r="E1390" s="25" t="s">
        <v>8714</v>
      </c>
      <c r="F1390" s="25" t="s">
        <v>8715</v>
      </c>
      <c r="G1390" s="25">
        <v>7</v>
      </c>
      <c r="H1390" s="25">
        <v>9783319196558</v>
      </c>
      <c r="I1390" s="25" t="s">
        <v>3009</v>
      </c>
      <c r="J1390" s="25" t="s">
        <v>8716</v>
      </c>
      <c r="K1390" s="25">
        <v>2015</v>
      </c>
      <c r="L1390" s="25" t="s">
        <v>8717</v>
      </c>
      <c r="M1390" s="25" t="s">
        <v>6</v>
      </c>
      <c r="N1390" s="25" t="s">
        <v>283</v>
      </c>
    </row>
    <row r="1391" spans="1:14" x14ac:dyDescent="0.35">
      <c r="B1391">
        <f t="shared" si="21"/>
        <v>1</v>
      </c>
      <c r="C1391" s="26" t="s">
        <v>8718</v>
      </c>
      <c r="D1391" s="26" t="s">
        <v>8719</v>
      </c>
      <c r="E1391" s="26" t="s">
        <v>8720</v>
      </c>
      <c r="F1391" s="26" t="s">
        <v>8721</v>
      </c>
      <c r="G1391" s="26">
        <v>7</v>
      </c>
      <c r="H1391" s="26"/>
      <c r="I1391" s="26" t="s">
        <v>2134</v>
      </c>
      <c r="J1391" s="26" t="s">
        <v>8722</v>
      </c>
      <c r="K1391" s="26">
        <v>2012</v>
      </c>
      <c r="L1391" s="26" t="s">
        <v>8723</v>
      </c>
      <c r="M1391" s="26" t="s">
        <v>6</v>
      </c>
      <c r="N1391" s="26" t="s">
        <v>1120</v>
      </c>
    </row>
    <row r="1392" spans="1:14" x14ac:dyDescent="0.35">
      <c r="B1392">
        <f t="shared" si="21"/>
        <v>1</v>
      </c>
      <c r="C1392" s="25" t="s">
        <v>8724</v>
      </c>
      <c r="D1392" s="25" t="s">
        <v>8725</v>
      </c>
      <c r="E1392" s="25" t="s">
        <v>8726</v>
      </c>
      <c r="F1392" s="25" t="s">
        <v>8727</v>
      </c>
      <c r="G1392" s="25">
        <v>7</v>
      </c>
      <c r="H1392" s="25"/>
      <c r="I1392" s="25" t="s">
        <v>8728</v>
      </c>
      <c r="J1392" s="25" t="s">
        <v>3940</v>
      </c>
      <c r="K1392" s="25">
        <v>2013</v>
      </c>
      <c r="L1392" s="25" t="s">
        <v>8729</v>
      </c>
      <c r="M1392" s="25" t="s">
        <v>6</v>
      </c>
      <c r="N1392" s="25" t="s">
        <v>155</v>
      </c>
    </row>
    <row r="1393" spans="1:14" x14ac:dyDescent="0.35">
      <c r="A1393" t="s">
        <v>62</v>
      </c>
      <c r="B1393">
        <f t="shared" si="21"/>
        <v>2</v>
      </c>
      <c r="C1393" s="26" t="s">
        <v>8730</v>
      </c>
      <c r="D1393" s="26" t="s">
        <v>8731</v>
      </c>
      <c r="E1393" s="26" t="s">
        <v>8732</v>
      </c>
      <c r="F1393" s="26" t="s">
        <v>8733</v>
      </c>
      <c r="G1393" s="26">
        <v>10</v>
      </c>
      <c r="H1393" s="26">
        <v>9781479956043</v>
      </c>
      <c r="I1393" s="26" t="s">
        <v>8734</v>
      </c>
      <c r="J1393" s="26" t="s">
        <v>6</v>
      </c>
      <c r="K1393" s="26">
        <v>2014</v>
      </c>
      <c r="L1393" s="26" t="s">
        <v>8735</v>
      </c>
      <c r="M1393" s="26" t="s">
        <v>6</v>
      </c>
      <c r="N1393" s="26" t="s">
        <v>217</v>
      </c>
    </row>
    <row r="1394" spans="1:14" x14ac:dyDescent="0.35">
      <c r="A1394" t="s">
        <v>62</v>
      </c>
      <c r="B1394">
        <f t="shared" si="21"/>
        <v>2</v>
      </c>
      <c r="C1394" s="25" t="s">
        <v>8736</v>
      </c>
      <c r="D1394" s="25" t="s">
        <v>8737</v>
      </c>
      <c r="E1394" s="25" t="s">
        <v>8738</v>
      </c>
      <c r="F1394" s="25" t="s">
        <v>8739</v>
      </c>
      <c r="G1394" s="25">
        <v>10</v>
      </c>
      <c r="H1394" s="25">
        <v>9781509022397</v>
      </c>
      <c r="I1394" s="25" t="s">
        <v>6305</v>
      </c>
      <c r="J1394" s="25" t="s">
        <v>8740</v>
      </c>
      <c r="K1394" s="25">
        <v>2016</v>
      </c>
      <c r="L1394" s="25" t="s">
        <v>8741</v>
      </c>
      <c r="M1394" s="25" t="s">
        <v>6</v>
      </c>
      <c r="N1394" s="25" t="s">
        <v>217</v>
      </c>
    </row>
    <row r="1395" spans="1:14" x14ac:dyDescent="0.35">
      <c r="B1395">
        <f t="shared" si="21"/>
        <v>1</v>
      </c>
      <c r="C1395" s="26" t="s">
        <v>8742</v>
      </c>
      <c r="D1395" s="26" t="s">
        <v>8743</v>
      </c>
      <c r="E1395" s="26" t="s">
        <v>6</v>
      </c>
      <c r="F1395" s="26" t="s">
        <v>8744</v>
      </c>
      <c r="G1395" s="26">
        <v>7</v>
      </c>
      <c r="H1395" s="26"/>
      <c r="I1395" s="26" t="s">
        <v>8745</v>
      </c>
      <c r="J1395" s="26" t="s">
        <v>8746</v>
      </c>
      <c r="K1395" s="26">
        <v>2019</v>
      </c>
      <c r="L1395" s="26" t="s">
        <v>8747</v>
      </c>
      <c r="M1395" s="26" t="s">
        <v>6</v>
      </c>
      <c r="N1395" s="26" t="s">
        <v>217</v>
      </c>
    </row>
    <row r="1396" spans="1:14" x14ac:dyDescent="0.35">
      <c r="B1396">
        <f t="shared" si="21"/>
        <v>1</v>
      </c>
      <c r="C1396" s="25" t="s">
        <v>8748</v>
      </c>
      <c r="D1396" s="25" t="s">
        <v>8749</v>
      </c>
      <c r="E1396" s="25" t="s">
        <v>8750</v>
      </c>
      <c r="F1396" s="25" t="s">
        <v>8751</v>
      </c>
      <c r="G1396" s="25">
        <v>10</v>
      </c>
      <c r="H1396" s="25">
        <v>9781479912445</v>
      </c>
      <c r="I1396" s="25" t="s">
        <v>8752</v>
      </c>
      <c r="J1396" s="25" t="s">
        <v>2561</v>
      </c>
      <c r="K1396" s="25">
        <v>2013</v>
      </c>
      <c r="L1396" s="25" t="s">
        <v>8753</v>
      </c>
      <c r="M1396" s="25" t="s">
        <v>6</v>
      </c>
      <c r="N1396" s="25" t="s">
        <v>147</v>
      </c>
    </row>
    <row r="1397" spans="1:14" x14ac:dyDescent="0.35">
      <c r="B1397">
        <f t="shared" si="21"/>
        <v>1</v>
      </c>
      <c r="C1397" s="26" t="s">
        <v>8754</v>
      </c>
      <c r="D1397" s="26" t="s">
        <v>8755</v>
      </c>
      <c r="E1397" s="26" t="s">
        <v>8756</v>
      </c>
      <c r="F1397" s="26" t="s">
        <v>8757</v>
      </c>
      <c r="G1397" s="26">
        <v>10</v>
      </c>
      <c r="H1397" s="26">
        <v>9780769549095</v>
      </c>
      <c r="I1397" s="26" t="s">
        <v>8758</v>
      </c>
      <c r="J1397" s="26" t="s">
        <v>8759</v>
      </c>
      <c r="K1397" s="26">
        <v>2012</v>
      </c>
      <c r="L1397" s="26" t="s">
        <v>8760</v>
      </c>
      <c r="M1397" s="26" t="s">
        <v>6</v>
      </c>
      <c r="N1397" s="26" t="s">
        <v>162</v>
      </c>
    </row>
    <row r="1398" spans="1:14" x14ac:dyDescent="0.35">
      <c r="B1398">
        <f t="shared" si="21"/>
        <v>1</v>
      </c>
      <c r="C1398" s="25" t="s">
        <v>8761</v>
      </c>
      <c r="D1398" s="25" t="s">
        <v>8762</v>
      </c>
      <c r="E1398" s="25" t="s">
        <v>8763</v>
      </c>
      <c r="F1398" s="25" t="s">
        <v>8764</v>
      </c>
      <c r="G1398" s="25">
        <v>10</v>
      </c>
      <c r="H1398" s="25">
        <v>9781450364676</v>
      </c>
      <c r="I1398" s="25" t="s">
        <v>308</v>
      </c>
      <c r="J1398" s="25" t="s">
        <v>8765</v>
      </c>
      <c r="K1398" s="25">
        <v>2018</v>
      </c>
      <c r="L1398" s="25" t="s">
        <v>8766</v>
      </c>
      <c r="M1398" s="25" t="s">
        <v>6</v>
      </c>
      <c r="N1398" s="25" t="s">
        <v>155</v>
      </c>
    </row>
    <row r="1399" spans="1:14" x14ac:dyDescent="0.35">
      <c r="B1399">
        <f t="shared" si="21"/>
        <v>1</v>
      </c>
      <c r="C1399" s="26" t="s">
        <v>8767</v>
      </c>
      <c r="D1399" s="26" t="s">
        <v>8768</v>
      </c>
      <c r="E1399" s="26" t="s">
        <v>8769</v>
      </c>
      <c r="F1399" s="26" t="s">
        <v>8770</v>
      </c>
      <c r="G1399" s="26">
        <v>10</v>
      </c>
      <c r="H1399" s="26">
        <v>9781450347631</v>
      </c>
      <c r="I1399" s="26" t="s">
        <v>308</v>
      </c>
      <c r="J1399" s="26" t="s">
        <v>6</v>
      </c>
      <c r="K1399" s="26">
        <v>2016</v>
      </c>
      <c r="L1399" s="26" t="s">
        <v>8771</v>
      </c>
      <c r="M1399" s="26" t="s">
        <v>6</v>
      </c>
      <c r="N1399" s="26" t="s">
        <v>147</v>
      </c>
    </row>
    <row r="1400" spans="1:14" x14ac:dyDescent="0.35">
      <c r="B1400">
        <f t="shared" si="21"/>
        <v>1</v>
      </c>
      <c r="C1400" s="25" t="s">
        <v>8772</v>
      </c>
      <c r="D1400" s="25" t="s">
        <v>8773</v>
      </c>
      <c r="E1400" s="25" t="s">
        <v>8774</v>
      </c>
      <c r="F1400" s="25" t="s">
        <v>8775</v>
      </c>
      <c r="G1400" s="25">
        <v>7</v>
      </c>
      <c r="H1400" s="25"/>
      <c r="I1400" s="25" t="s">
        <v>8776</v>
      </c>
      <c r="J1400" s="25" t="s">
        <v>8777</v>
      </c>
      <c r="K1400" s="25">
        <v>2018</v>
      </c>
      <c r="L1400" s="25" t="s">
        <v>8778</v>
      </c>
      <c r="M1400" s="25" t="s">
        <v>6</v>
      </c>
      <c r="N1400" s="25" t="s">
        <v>1120</v>
      </c>
    </row>
    <row r="1401" spans="1:14" x14ac:dyDescent="0.35">
      <c r="B1401">
        <f t="shared" si="21"/>
        <v>1</v>
      </c>
      <c r="C1401" s="26" t="s">
        <v>8779</v>
      </c>
      <c r="D1401" s="26" t="s">
        <v>8780</v>
      </c>
      <c r="E1401" s="26" t="s">
        <v>6</v>
      </c>
      <c r="F1401" s="26" t="s">
        <v>8781</v>
      </c>
      <c r="G1401" s="26">
        <v>7</v>
      </c>
      <c r="H1401" s="26"/>
      <c r="I1401" s="26" t="s">
        <v>3671</v>
      </c>
      <c r="J1401" s="26" t="s">
        <v>1214</v>
      </c>
      <c r="K1401" s="26">
        <v>2019</v>
      </c>
      <c r="L1401" s="26" t="s">
        <v>8782</v>
      </c>
      <c r="M1401" s="26" t="s">
        <v>6</v>
      </c>
      <c r="N1401" s="26" t="s">
        <v>283</v>
      </c>
    </row>
    <row r="1402" spans="1:14" x14ac:dyDescent="0.35">
      <c r="B1402">
        <f t="shared" si="21"/>
        <v>1</v>
      </c>
      <c r="C1402" s="25" t="s">
        <v>8783</v>
      </c>
      <c r="D1402" s="25" t="s">
        <v>8784</v>
      </c>
      <c r="E1402" s="25" t="s">
        <v>8785</v>
      </c>
      <c r="F1402" s="25" t="s">
        <v>8786</v>
      </c>
      <c r="G1402" s="25">
        <v>10</v>
      </c>
      <c r="H1402" s="25">
        <v>9781424470297</v>
      </c>
      <c r="I1402" s="25" t="s">
        <v>8787</v>
      </c>
      <c r="J1402" s="25" t="s">
        <v>8788</v>
      </c>
      <c r="K1402" s="25">
        <v>2010</v>
      </c>
      <c r="L1402" s="25" t="s">
        <v>8789</v>
      </c>
      <c r="M1402" s="25" t="s">
        <v>6</v>
      </c>
      <c r="N1402" s="25" t="s">
        <v>1505</v>
      </c>
    </row>
    <row r="1403" spans="1:14" x14ac:dyDescent="0.35">
      <c r="A1403" t="s">
        <v>62</v>
      </c>
      <c r="B1403">
        <f t="shared" si="21"/>
        <v>2</v>
      </c>
      <c r="C1403" s="26" t="s">
        <v>8790</v>
      </c>
      <c r="D1403" s="26" t="s">
        <v>8791</v>
      </c>
      <c r="E1403" s="26" t="s">
        <v>8792</v>
      </c>
      <c r="F1403" s="26" t="s">
        <v>8793</v>
      </c>
      <c r="G1403" s="26">
        <v>10</v>
      </c>
      <c r="H1403" s="26">
        <v>9781728104669</v>
      </c>
      <c r="I1403" s="26" t="s">
        <v>8794</v>
      </c>
      <c r="J1403" s="26" t="s">
        <v>8795</v>
      </c>
      <c r="K1403" s="26">
        <v>2019</v>
      </c>
      <c r="L1403" s="26" t="s">
        <v>8796</v>
      </c>
      <c r="M1403" s="26" t="s">
        <v>6</v>
      </c>
      <c r="N1403" s="26" t="s">
        <v>162</v>
      </c>
    </row>
    <row r="1404" spans="1:14" x14ac:dyDescent="0.35">
      <c r="B1404">
        <f t="shared" si="21"/>
        <v>1</v>
      </c>
      <c r="C1404" s="25" t="s">
        <v>8797</v>
      </c>
      <c r="D1404" s="25" t="s">
        <v>8798</v>
      </c>
      <c r="E1404" s="25" t="s">
        <v>8799</v>
      </c>
      <c r="F1404" s="25" t="s">
        <v>8800</v>
      </c>
      <c r="G1404" s="25">
        <v>10</v>
      </c>
      <c r="H1404" s="25">
        <v>9781728180380</v>
      </c>
      <c r="I1404" s="25" t="s">
        <v>8801</v>
      </c>
      <c r="J1404" s="25" t="s">
        <v>6</v>
      </c>
      <c r="K1404" s="25">
        <v>2020</v>
      </c>
      <c r="L1404" s="25" t="s">
        <v>8802</v>
      </c>
      <c r="M1404" s="25" t="s">
        <v>6</v>
      </c>
      <c r="N1404" s="25" t="s">
        <v>162</v>
      </c>
    </row>
    <row r="1405" spans="1:14" x14ac:dyDescent="0.35">
      <c r="A1405" t="s">
        <v>62</v>
      </c>
      <c r="B1405">
        <f t="shared" si="21"/>
        <v>2</v>
      </c>
      <c r="C1405" s="26" t="s">
        <v>8803</v>
      </c>
      <c r="D1405" s="26" t="s">
        <v>8804</v>
      </c>
      <c r="E1405" s="26" t="s">
        <v>8805</v>
      </c>
      <c r="F1405" s="26" t="s">
        <v>8806</v>
      </c>
      <c r="G1405" s="26">
        <v>10</v>
      </c>
      <c r="H1405" s="26">
        <v>9781424463688</v>
      </c>
      <c r="I1405" s="26" t="s">
        <v>8807</v>
      </c>
      <c r="J1405" s="26" t="s">
        <v>8808</v>
      </c>
      <c r="K1405" s="26">
        <v>2010</v>
      </c>
      <c r="L1405" s="26" t="s">
        <v>8809</v>
      </c>
      <c r="M1405" s="26" t="s">
        <v>6</v>
      </c>
      <c r="N1405" s="26" t="s">
        <v>703</v>
      </c>
    </row>
    <row r="1406" spans="1:14" x14ac:dyDescent="0.35">
      <c r="B1406">
        <f t="shared" si="21"/>
        <v>1</v>
      </c>
      <c r="C1406" s="25" t="s">
        <v>8810</v>
      </c>
      <c r="D1406" s="25" t="s">
        <v>8811</v>
      </c>
      <c r="E1406" s="25" t="s">
        <v>8812</v>
      </c>
      <c r="F1406" s="25" t="s">
        <v>8813</v>
      </c>
      <c r="G1406" s="25">
        <v>7</v>
      </c>
      <c r="H1406" s="25"/>
      <c r="I1406" s="25" t="s">
        <v>749</v>
      </c>
      <c r="J1406" s="25" t="s">
        <v>8814</v>
      </c>
      <c r="K1406" s="25">
        <v>2017</v>
      </c>
      <c r="L1406" s="25" t="s">
        <v>8815</v>
      </c>
      <c r="M1406" s="25" t="s">
        <v>6</v>
      </c>
      <c r="N1406" s="25" t="s">
        <v>256</v>
      </c>
    </row>
    <row r="1407" spans="1:14" x14ac:dyDescent="0.35">
      <c r="B1407">
        <f t="shared" si="21"/>
        <v>1</v>
      </c>
      <c r="C1407" s="26" t="s">
        <v>8816</v>
      </c>
      <c r="D1407" s="26" t="s">
        <v>8817</v>
      </c>
      <c r="E1407" s="26" t="s">
        <v>8818</v>
      </c>
      <c r="F1407" s="26" t="s">
        <v>8819</v>
      </c>
      <c r="G1407" s="26">
        <v>7</v>
      </c>
      <c r="H1407" s="26"/>
      <c r="I1407" s="26" t="s">
        <v>261</v>
      </c>
      <c r="J1407" s="26" t="s">
        <v>6</v>
      </c>
      <c r="K1407" s="26">
        <v>2021</v>
      </c>
      <c r="L1407" s="26" t="s">
        <v>8820</v>
      </c>
      <c r="M1407" s="26" t="s">
        <v>6</v>
      </c>
      <c r="N1407" s="26" t="s">
        <v>147</v>
      </c>
    </row>
    <row r="1408" spans="1:14" x14ac:dyDescent="0.35">
      <c r="B1408">
        <f t="shared" si="21"/>
        <v>1</v>
      </c>
      <c r="C1408" s="25" t="s">
        <v>8821</v>
      </c>
      <c r="D1408" s="25" t="s">
        <v>8822</v>
      </c>
      <c r="E1408" s="25" t="s">
        <v>8823</v>
      </c>
      <c r="F1408" s="25" t="s">
        <v>8824</v>
      </c>
      <c r="G1408" s="25">
        <v>7</v>
      </c>
      <c r="H1408" s="25"/>
      <c r="I1408" s="25" t="s">
        <v>1724</v>
      </c>
      <c r="J1408" s="25" t="s">
        <v>6</v>
      </c>
      <c r="K1408" s="25">
        <v>2020</v>
      </c>
      <c r="L1408" s="25" t="s">
        <v>8825</v>
      </c>
      <c r="M1408" s="25" t="s">
        <v>6</v>
      </c>
      <c r="N1408" s="25" t="s">
        <v>217</v>
      </c>
    </row>
    <row r="1409" spans="1:14" x14ac:dyDescent="0.35">
      <c r="B1409">
        <f t="shared" si="21"/>
        <v>1</v>
      </c>
      <c r="C1409" s="26" t="s">
        <v>8826</v>
      </c>
      <c r="D1409" s="26" t="s">
        <v>8827</v>
      </c>
      <c r="E1409" s="26" t="s">
        <v>8828</v>
      </c>
      <c r="F1409" s="26" t="s">
        <v>8829</v>
      </c>
      <c r="G1409" s="26">
        <v>7</v>
      </c>
      <c r="H1409" s="26">
        <v>9783319676838</v>
      </c>
      <c r="I1409" s="26" t="s">
        <v>152</v>
      </c>
      <c r="J1409" s="26" t="s">
        <v>8830</v>
      </c>
      <c r="K1409" s="26">
        <v>2017</v>
      </c>
      <c r="L1409" s="26" t="s">
        <v>8831</v>
      </c>
      <c r="M1409" s="26" t="s">
        <v>6</v>
      </c>
      <c r="N1409" s="26" t="s">
        <v>217</v>
      </c>
    </row>
    <row r="1410" spans="1:14" x14ac:dyDescent="0.35">
      <c r="B1410">
        <f t="shared" ref="B1410:B1473" si="22">COUNTIF(C:C,C1410)</f>
        <v>1</v>
      </c>
      <c r="C1410" s="25" t="s">
        <v>8832</v>
      </c>
      <c r="D1410" s="25" t="s">
        <v>8833</v>
      </c>
      <c r="E1410" s="25" t="s">
        <v>8834</v>
      </c>
      <c r="F1410" s="25" t="s">
        <v>8835</v>
      </c>
      <c r="G1410" s="25">
        <v>10</v>
      </c>
      <c r="H1410" s="25">
        <v>9781728120584</v>
      </c>
      <c r="I1410" s="25" t="s">
        <v>8836</v>
      </c>
      <c r="J1410" s="25" t="s">
        <v>8837</v>
      </c>
      <c r="K1410" s="25">
        <v>2019</v>
      </c>
      <c r="L1410" s="25" t="s">
        <v>8838</v>
      </c>
      <c r="M1410" s="25" t="s">
        <v>6</v>
      </c>
      <c r="N1410" s="25" t="s">
        <v>217</v>
      </c>
    </row>
    <row r="1411" spans="1:14" x14ac:dyDescent="0.35">
      <c r="B1411">
        <f t="shared" si="22"/>
        <v>1</v>
      </c>
      <c r="C1411" s="26" t="s">
        <v>8839</v>
      </c>
      <c r="D1411" s="26" t="s">
        <v>8840</v>
      </c>
      <c r="E1411" s="26" t="s">
        <v>8841</v>
      </c>
      <c r="F1411" s="26" t="s">
        <v>8842</v>
      </c>
      <c r="G1411" s="26">
        <v>10</v>
      </c>
      <c r="H1411" s="26">
        <v>9781908272188</v>
      </c>
      <c r="I1411" s="26" t="s">
        <v>452</v>
      </c>
      <c r="J1411" s="26" t="s">
        <v>188</v>
      </c>
      <c r="K1411" s="26">
        <v>2011</v>
      </c>
      <c r="L1411" s="26" t="s">
        <v>8843</v>
      </c>
      <c r="M1411" s="26" t="s">
        <v>6</v>
      </c>
      <c r="N1411" s="26" t="s">
        <v>162</v>
      </c>
    </row>
    <row r="1412" spans="1:14" x14ac:dyDescent="0.35">
      <c r="A1412" t="s">
        <v>62</v>
      </c>
      <c r="B1412">
        <f t="shared" si="22"/>
        <v>2</v>
      </c>
      <c r="C1412" s="25" t="s">
        <v>8844</v>
      </c>
      <c r="D1412" s="25" t="s">
        <v>8845</v>
      </c>
      <c r="E1412" s="25" t="s">
        <v>8846</v>
      </c>
      <c r="F1412" s="25" t="s">
        <v>8847</v>
      </c>
      <c r="G1412" s="25">
        <v>10</v>
      </c>
      <c r="H1412" s="25">
        <v>9789532330977</v>
      </c>
      <c r="I1412" s="25" t="s">
        <v>8848</v>
      </c>
      <c r="J1412" s="25" t="s">
        <v>8849</v>
      </c>
      <c r="K1412" s="25">
        <v>2018</v>
      </c>
      <c r="L1412" s="25" t="s">
        <v>8850</v>
      </c>
      <c r="M1412" s="25" t="s">
        <v>6</v>
      </c>
      <c r="N1412" s="25" t="s">
        <v>473</v>
      </c>
    </row>
    <row r="1413" spans="1:14" x14ac:dyDescent="0.35">
      <c r="B1413">
        <f t="shared" si="22"/>
        <v>1</v>
      </c>
      <c r="C1413" s="26" t="s">
        <v>8851</v>
      </c>
      <c r="D1413" s="26" t="s">
        <v>8852</v>
      </c>
      <c r="E1413" s="26" t="s">
        <v>8853</v>
      </c>
      <c r="F1413" s="26" t="s">
        <v>8854</v>
      </c>
      <c r="G1413" s="26">
        <v>7</v>
      </c>
      <c r="H1413" s="26"/>
      <c r="I1413" s="26" t="s">
        <v>4576</v>
      </c>
      <c r="J1413" s="26" t="s">
        <v>8855</v>
      </c>
      <c r="K1413" s="26">
        <v>2013</v>
      </c>
      <c r="L1413" s="26" t="s">
        <v>8856</v>
      </c>
      <c r="M1413" s="26" t="s">
        <v>6</v>
      </c>
      <c r="N1413" s="26" t="s">
        <v>703</v>
      </c>
    </row>
    <row r="1414" spans="1:14" x14ac:dyDescent="0.35">
      <c r="B1414">
        <f t="shared" si="22"/>
        <v>1</v>
      </c>
      <c r="C1414" s="25" t="s">
        <v>8857</v>
      </c>
      <c r="D1414" s="25" t="s">
        <v>8858</v>
      </c>
      <c r="E1414" s="25" t="s">
        <v>8859</v>
      </c>
      <c r="F1414" s="25" t="s">
        <v>8860</v>
      </c>
      <c r="G1414" s="25">
        <v>10</v>
      </c>
      <c r="H1414" s="25">
        <v>9781728146379</v>
      </c>
      <c r="I1414" s="25" t="s">
        <v>388</v>
      </c>
      <c r="J1414" s="25" t="s">
        <v>6822</v>
      </c>
      <c r="K1414" s="25">
        <v>2019</v>
      </c>
      <c r="L1414" s="25" t="s">
        <v>8861</v>
      </c>
      <c r="M1414" s="25" t="s">
        <v>6</v>
      </c>
      <c r="N1414" s="25" t="s">
        <v>1120</v>
      </c>
    </row>
    <row r="1415" spans="1:14" x14ac:dyDescent="0.35">
      <c r="A1415" t="s">
        <v>62</v>
      </c>
      <c r="B1415">
        <f t="shared" si="22"/>
        <v>2</v>
      </c>
      <c r="C1415" s="26" t="s">
        <v>8862</v>
      </c>
      <c r="D1415" s="26" t="s">
        <v>8863</v>
      </c>
      <c r="E1415" s="26" t="s">
        <v>8864</v>
      </c>
      <c r="F1415" s="26" t="s">
        <v>8865</v>
      </c>
      <c r="G1415" s="26">
        <v>10</v>
      </c>
      <c r="H1415" s="26">
        <v>9781912764716</v>
      </c>
      <c r="I1415" s="26" t="s">
        <v>3795</v>
      </c>
      <c r="J1415" s="26" t="s">
        <v>8866</v>
      </c>
      <c r="K1415" s="26">
        <v>2020</v>
      </c>
      <c r="L1415" s="26" t="s">
        <v>8867</v>
      </c>
      <c r="M1415" s="26" t="s">
        <v>6</v>
      </c>
      <c r="N1415" s="26" t="s">
        <v>147</v>
      </c>
    </row>
    <row r="1416" spans="1:14" x14ac:dyDescent="0.35">
      <c r="A1416" t="s">
        <v>62</v>
      </c>
      <c r="B1416">
        <f t="shared" si="22"/>
        <v>2</v>
      </c>
      <c r="C1416" s="25" t="s">
        <v>8862</v>
      </c>
      <c r="D1416" s="25" t="s">
        <v>8868</v>
      </c>
      <c r="E1416" s="25" t="s">
        <v>8864</v>
      </c>
      <c r="F1416" s="25" t="s">
        <v>8865</v>
      </c>
      <c r="G1416" s="25">
        <v>10</v>
      </c>
      <c r="H1416" s="25">
        <v>9781912764716</v>
      </c>
      <c r="I1416" s="25" t="s">
        <v>452</v>
      </c>
      <c r="J1416" s="25" t="s">
        <v>8866</v>
      </c>
      <c r="K1416" s="25">
        <v>2020</v>
      </c>
      <c r="L1416" s="25" t="s">
        <v>8869</v>
      </c>
      <c r="M1416" s="25" t="s">
        <v>6</v>
      </c>
      <c r="N1416" s="25" t="s">
        <v>217</v>
      </c>
    </row>
    <row r="1417" spans="1:14" x14ac:dyDescent="0.35">
      <c r="B1417">
        <f t="shared" si="22"/>
        <v>2</v>
      </c>
      <c r="C1417" s="26" t="s">
        <v>8870</v>
      </c>
      <c r="D1417" s="26" t="s">
        <v>8871</v>
      </c>
      <c r="E1417" s="26" t="s">
        <v>6</v>
      </c>
      <c r="F1417" s="26" t="s">
        <v>8865</v>
      </c>
      <c r="G1417" s="26">
        <v>7</v>
      </c>
      <c r="H1417" s="26"/>
      <c r="I1417" s="26" t="s">
        <v>8872</v>
      </c>
      <c r="J1417" s="26" t="s">
        <v>8873</v>
      </c>
      <c r="K1417" s="26">
        <v>2021</v>
      </c>
      <c r="L1417" s="26" t="s">
        <v>8874</v>
      </c>
      <c r="M1417" s="26" t="s">
        <v>6</v>
      </c>
      <c r="N1417" s="26" t="s">
        <v>162</v>
      </c>
    </row>
    <row r="1418" spans="1:14" x14ac:dyDescent="0.35">
      <c r="B1418">
        <f t="shared" si="22"/>
        <v>1</v>
      </c>
      <c r="C1418" s="25" t="s">
        <v>8875</v>
      </c>
      <c r="D1418" s="25" t="s">
        <v>8876</v>
      </c>
      <c r="E1418" s="25" t="s">
        <v>8877</v>
      </c>
      <c r="F1418" s="25" t="s">
        <v>8878</v>
      </c>
      <c r="G1418" s="25">
        <v>10</v>
      </c>
      <c r="H1418" s="25"/>
      <c r="I1418" s="25" t="s">
        <v>8879</v>
      </c>
      <c r="J1418" s="25" t="s">
        <v>6</v>
      </c>
      <c r="K1418" s="25">
        <v>2013</v>
      </c>
      <c r="L1418" s="25" t="s">
        <v>8880</v>
      </c>
      <c r="M1418" s="25" t="s">
        <v>6</v>
      </c>
      <c r="N1418" s="25" t="s">
        <v>147</v>
      </c>
    </row>
    <row r="1419" spans="1:14" x14ac:dyDescent="0.35">
      <c r="B1419">
        <f t="shared" si="22"/>
        <v>1</v>
      </c>
      <c r="C1419" s="26" t="s">
        <v>8881</v>
      </c>
      <c r="D1419" s="26" t="s">
        <v>8882</v>
      </c>
      <c r="E1419" s="26" t="s">
        <v>8883</v>
      </c>
      <c r="F1419" s="26" t="s">
        <v>8884</v>
      </c>
      <c r="G1419" s="26">
        <v>10</v>
      </c>
      <c r="H1419" s="26">
        <v>9789899624733</v>
      </c>
      <c r="I1419" s="26" t="s">
        <v>8885</v>
      </c>
      <c r="J1419" s="26" t="s">
        <v>6</v>
      </c>
      <c r="K1419" s="26">
        <v>2010</v>
      </c>
      <c r="L1419" s="26" t="s">
        <v>8886</v>
      </c>
      <c r="M1419" s="26" t="s">
        <v>6</v>
      </c>
      <c r="N1419" s="26" t="s">
        <v>8887</v>
      </c>
    </row>
    <row r="1420" spans="1:14" x14ac:dyDescent="0.35">
      <c r="B1420">
        <f t="shared" si="22"/>
        <v>1</v>
      </c>
      <c r="C1420" s="25" t="s">
        <v>8888</v>
      </c>
      <c r="D1420" s="25" t="s">
        <v>8889</v>
      </c>
      <c r="E1420" s="25" t="s">
        <v>8890</v>
      </c>
      <c r="F1420" s="25" t="s">
        <v>8891</v>
      </c>
      <c r="G1420" s="25">
        <v>7</v>
      </c>
      <c r="H1420" s="25">
        <v>9783030494346</v>
      </c>
      <c r="I1420" s="25" t="s">
        <v>152</v>
      </c>
      <c r="J1420" s="25" t="s">
        <v>8892</v>
      </c>
      <c r="K1420" s="25">
        <v>2020</v>
      </c>
      <c r="L1420" s="25" t="s">
        <v>8893</v>
      </c>
      <c r="M1420" s="25" t="s">
        <v>6</v>
      </c>
      <c r="N1420" s="25" t="s">
        <v>162</v>
      </c>
    </row>
    <row r="1421" spans="1:14" x14ac:dyDescent="0.35">
      <c r="B1421">
        <f t="shared" si="22"/>
        <v>1</v>
      </c>
      <c r="C1421" s="26" t="s">
        <v>8894</v>
      </c>
      <c r="D1421" s="26" t="s">
        <v>8895</v>
      </c>
      <c r="E1421" s="26" t="s">
        <v>8896</v>
      </c>
      <c r="F1421" s="26" t="s">
        <v>8891</v>
      </c>
      <c r="G1421" s="26">
        <v>7</v>
      </c>
      <c r="H1421" s="26"/>
      <c r="I1421" s="26" t="s">
        <v>8897</v>
      </c>
      <c r="J1421" s="26" t="s">
        <v>6</v>
      </c>
      <c r="K1421" s="26">
        <v>2021</v>
      </c>
      <c r="L1421" s="26" t="s">
        <v>8898</v>
      </c>
      <c r="M1421" s="26" t="s">
        <v>6</v>
      </c>
      <c r="N1421" s="26" t="s">
        <v>162</v>
      </c>
    </row>
    <row r="1422" spans="1:14" x14ac:dyDescent="0.35">
      <c r="B1422">
        <f t="shared" si="22"/>
        <v>1</v>
      </c>
      <c r="C1422" s="25" t="s">
        <v>8899</v>
      </c>
      <c r="D1422" s="25" t="s">
        <v>8900</v>
      </c>
      <c r="E1422" s="25" t="s">
        <v>8901</v>
      </c>
      <c r="F1422" s="25" t="s">
        <v>8902</v>
      </c>
      <c r="G1422" s="25">
        <v>7</v>
      </c>
      <c r="H1422" s="25"/>
      <c r="I1422" s="25" t="s">
        <v>647</v>
      </c>
      <c r="J1422" s="25" t="s">
        <v>8903</v>
      </c>
      <c r="K1422" s="25">
        <v>2018</v>
      </c>
      <c r="L1422" s="25" t="s">
        <v>8904</v>
      </c>
      <c r="M1422" s="25" t="s">
        <v>6</v>
      </c>
      <c r="N1422" s="25" t="s">
        <v>147</v>
      </c>
    </row>
    <row r="1423" spans="1:14" x14ac:dyDescent="0.35">
      <c r="B1423">
        <f t="shared" si="22"/>
        <v>1</v>
      </c>
      <c r="C1423" s="26" t="s">
        <v>8905</v>
      </c>
      <c r="D1423" s="26" t="s">
        <v>8906</v>
      </c>
      <c r="E1423" s="26" t="s">
        <v>8907</v>
      </c>
      <c r="F1423" s="26" t="s">
        <v>8908</v>
      </c>
      <c r="G1423" s="26">
        <v>7</v>
      </c>
      <c r="H1423" s="26"/>
      <c r="I1423" s="26" t="s">
        <v>7262</v>
      </c>
      <c r="J1423" s="26" t="s">
        <v>8909</v>
      </c>
      <c r="K1423" s="26">
        <v>2015</v>
      </c>
      <c r="L1423" s="26" t="s">
        <v>8910</v>
      </c>
      <c r="M1423" s="26" t="s">
        <v>6</v>
      </c>
      <c r="N1423" s="26" t="s">
        <v>147</v>
      </c>
    </row>
    <row r="1424" spans="1:14" x14ac:dyDescent="0.35">
      <c r="B1424">
        <f t="shared" si="22"/>
        <v>1</v>
      </c>
      <c r="C1424" s="25" t="s">
        <v>8911</v>
      </c>
      <c r="D1424" s="25" t="s">
        <v>8912</v>
      </c>
      <c r="E1424" s="25" t="s">
        <v>8913</v>
      </c>
      <c r="F1424" s="25" t="s">
        <v>8914</v>
      </c>
      <c r="G1424" s="25">
        <v>10</v>
      </c>
      <c r="H1424" s="25">
        <v>9781911218098</v>
      </c>
      <c r="I1424" s="25" t="s">
        <v>452</v>
      </c>
      <c r="J1424" s="25" t="s">
        <v>8915</v>
      </c>
      <c r="K1424" s="25">
        <v>2016</v>
      </c>
      <c r="L1424" s="25" t="s">
        <v>8916</v>
      </c>
      <c r="M1424" s="25" t="s">
        <v>6</v>
      </c>
      <c r="N1424" s="25" t="s">
        <v>1120</v>
      </c>
    </row>
    <row r="1425" spans="1:14" x14ac:dyDescent="0.35">
      <c r="B1425">
        <f t="shared" si="22"/>
        <v>1</v>
      </c>
      <c r="C1425" s="26" t="s">
        <v>8917</v>
      </c>
      <c r="D1425" s="26" t="s">
        <v>8918</v>
      </c>
      <c r="E1425" s="26" t="s">
        <v>8919</v>
      </c>
      <c r="F1425" s="26" t="s">
        <v>8920</v>
      </c>
      <c r="G1425" s="26">
        <v>10</v>
      </c>
      <c r="H1425" s="26"/>
      <c r="I1425" s="26" t="s">
        <v>1374</v>
      </c>
      <c r="J1425" s="26" t="s">
        <v>6</v>
      </c>
      <c r="K1425" s="26">
        <v>2015</v>
      </c>
      <c r="L1425" s="26" t="s">
        <v>8921</v>
      </c>
      <c r="M1425" s="26" t="s">
        <v>6</v>
      </c>
      <c r="N1425" s="26" t="s">
        <v>162</v>
      </c>
    </row>
    <row r="1426" spans="1:14" x14ac:dyDescent="0.35">
      <c r="B1426">
        <f t="shared" si="22"/>
        <v>1</v>
      </c>
      <c r="C1426" s="25" t="s">
        <v>8922</v>
      </c>
      <c r="D1426" s="25" t="s">
        <v>8923</v>
      </c>
      <c r="E1426" s="25" t="s">
        <v>8924</v>
      </c>
      <c r="F1426" s="25" t="s">
        <v>8925</v>
      </c>
      <c r="G1426" s="25">
        <v>10</v>
      </c>
      <c r="H1426" s="25"/>
      <c r="I1426" s="25" t="s">
        <v>4823</v>
      </c>
      <c r="J1426" s="25" t="s">
        <v>8926</v>
      </c>
      <c r="K1426" s="25">
        <v>2021</v>
      </c>
      <c r="L1426" s="25" t="s">
        <v>8927</v>
      </c>
      <c r="M1426" s="25" t="s">
        <v>6</v>
      </c>
      <c r="N1426" s="25" t="s">
        <v>162</v>
      </c>
    </row>
    <row r="1427" spans="1:14" x14ac:dyDescent="0.35">
      <c r="B1427">
        <f t="shared" si="22"/>
        <v>1</v>
      </c>
      <c r="C1427" s="26" t="s">
        <v>8928</v>
      </c>
      <c r="D1427" s="26" t="s">
        <v>8929</v>
      </c>
      <c r="E1427" s="26" t="s">
        <v>8930</v>
      </c>
      <c r="F1427" s="26" t="s">
        <v>8931</v>
      </c>
      <c r="G1427" s="26">
        <v>10</v>
      </c>
      <c r="H1427" s="26"/>
      <c r="I1427" s="26" t="s">
        <v>1828</v>
      </c>
      <c r="J1427" s="26" t="s">
        <v>6</v>
      </c>
      <c r="K1427" s="26">
        <v>2009</v>
      </c>
      <c r="L1427" s="26" t="s">
        <v>8932</v>
      </c>
      <c r="M1427" s="26" t="s">
        <v>6</v>
      </c>
      <c r="N1427" s="26" t="s">
        <v>480</v>
      </c>
    </row>
    <row r="1428" spans="1:14" x14ac:dyDescent="0.35">
      <c r="B1428">
        <f t="shared" si="22"/>
        <v>1</v>
      </c>
      <c r="C1428" s="25" t="s">
        <v>8933</v>
      </c>
      <c r="D1428" s="25" t="s">
        <v>8934</v>
      </c>
      <c r="E1428" s="25" t="s">
        <v>8935</v>
      </c>
      <c r="F1428" s="25" t="s">
        <v>8936</v>
      </c>
      <c r="G1428" s="25">
        <v>7</v>
      </c>
      <c r="H1428" s="25"/>
      <c r="I1428" s="25" t="s">
        <v>7057</v>
      </c>
      <c r="J1428" s="25" t="s">
        <v>8937</v>
      </c>
      <c r="K1428" s="25">
        <v>2016</v>
      </c>
      <c r="L1428" s="25" t="s">
        <v>8938</v>
      </c>
      <c r="M1428" s="25" t="s">
        <v>6</v>
      </c>
      <c r="N1428" s="25" t="s">
        <v>695</v>
      </c>
    </row>
    <row r="1429" spans="1:14" x14ac:dyDescent="0.35">
      <c r="B1429">
        <f t="shared" si="22"/>
        <v>1</v>
      </c>
      <c r="C1429" s="26" t="s">
        <v>8939</v>
      </c>
      <c r="D1429" s="26" t="s">
        <v>8940</v>
      </c>
      <c r="E1429" s="26" t="s">
        <v>8941</v>
      </c>
      <c r="F1429" s="26" t="s">
        <v>8942</v>
      </c>
      <c r="G1429" s="26">
        <v>10</v>
      </c>
      <c r="H1429" s="26">
        <v>9781424437573</v>
      </c>
      <c r="I1429" s="26" t="s">
        <v>6629</v>
      </c>
      <c r="J1429" s="26" t="s">
        <v>8943</v>
      </c>
      <c r="K1429" s="26">
        <v>2009</v>
      </c>
      <c r="L1429" s="26" t="s">
        <v>8944</v>
      </c>
      <c r="M1429" s="26" t="s">
        <v>6</v>
      </c>
      <c r="N1429" s="26" t="s">
        <v>480</v>
      </c>
    </row>
    <row r="1430" spans="1:14" x14ac:dyDescent="0.35">
      <c r="B1430">
        <f t="shared" si="22"/>
        <v>1</v>
      </c>
      <c r="C1430" s="25" t="s">
        <v>8945</v>
      </c>
      <c r="D1430" s="25" t="s">
        <v>8946</v>
      </c>
      <c r="E1430" s="25" t="s">
        <v>8947</v>
      </c>
      <c r="F1430" s="25" t="s">
        <v>8948</v>
      </c>
      <c r="G1430" s="25">
        <v>7</v>
      </c>
      <c r="H1430" s="25">
        <v>9783319402154</v>
      </c>
      <c r="I1430" s="25" t="s">
        <v>152</v>
      </c>
      <c r="J1430" s="25" t="s">
        <v>8949</v>
      </c>
      <c r="K1430" s="25">
        <v>2016</v>
      </c>
      <c r="L1430" s="25" t="s">
        <v>8950</v>
      </c>
      <c r="M1430" s="25" t="s">
        <v>6</v>
      </c>
      <c r="N1430" s="25" t="s">
        <v>217</v>
      </c>
    </row>
    <row r="1431" spans="1:14" x14ac:dyDescent="0.35">
      <c r="B1431">
        <f t="shared" si="22"/>
        <v>1</v>
      </c>
      <c r="C1431" s="26" t="s">
        <v>8951</v>
      </c>
      <c r="D1431" s="26" t="s">
        <v>8952</v>
      </c>
      <c r="E1431" s="26" t="s">
        <v>8953</v>
      </c>
      <c r="F1431" s="26" t="s">
        <v>8954</v>
      </c>
      <c r="G1431" s="26">
        <v>7</v>
      </c>
      <c r="H1431" s="26"/>
      <c r="I1431" s="26" t="s">
        <v>8955</v>
      </c>
      <c r="J1431" s="26" t="s">
        <v>8956</v>
      </c>
      <c r="K1431" s="26">
        <v>2012</v>
      </c>
      <c r="L1431" s="26" t="s">
        <v>8957</v>
      </c>
      <c r="M1431" s="26" t="s">
        <v>6</v>
      </c>
      <c r="N1431" s="26" t="s">
        <v>283</v>
      </c>
    </row>
    <row r="1432" spans="1:14" x14ac:dyDescent="0.35">
      <c r="B1432">
        <f t="shared" si="22"/>
        <v>1</v>
      </c>
      <c r="C1432" s="25" t="s">
        <v>8958</v>
      </c>
      <c r="D1432" s="25" t="s">
        <v>8959</v>
      </c>
      <c r="E1432" s="25" t="s">
        <v>8960</v>
      </c>
      <c r="F1432" s="25" t="s">
        <v>8961</v>
      </c>
      <c r="G1432" s="25">
        <v>7</v>
      </c>
      <c r="H1432" s="25"/>
      <c r="I1432" s="25" t="s">
        <v>4413</v>
      </c>
      <c r="J1432" s="25" t="s">
        <v>8962</v>
      </c>
      <c r="K1432" s="25">
        <v>2014</v>
      </c>
      <c r="L1432" s="25" t="s">
        <v>8963</v>
      </c>
      <c r="M1432" s="25" t="s">
        <v>6</v>
      </c>
      <c r="N1432" s="25" t="s">
        <v>217</v>
      </c>
    </row>
    <row r="1433" spans="1:14" x14ac:dyDescent="0.35">
      <c r="B1433">
        <f t="shared" si="22"/>
        <v>1</v>
      </c>
      <c r="C1433" s="26" t="s">
        <v>8964</v>
      </c>
      <c r="D1433" s="26" t="s">
        <v>8965</v>
      </c>
      <c r="E1433" s="26" t="s">
        <v>8966</v>
      </c>
      <c r="F1433" s="26" t="s">
        <v>8967</v>
      </c>
      <c r="G1433" s="26">
        <v>10</v>
      </c>
      <c r="H1433" s="26">
        <v>9781467353113</v>
      </c>
      <c r="I1433" s="26" t="s">
        <v>762</v>
      </c>
      <c r="J1433" s="26" t="s">
        <v>6</v>
      </c>
      <c r="K1433" s="26">
        <v>2013</v>
      </c>
      <c r="L1433" s="26" t="s">
        <v>8968</v>
      </c>
      <c r="M1433" s="26" t="s">
        <v>6</v>
      </c>
      <c r="N1433" s="26" t="s">
        <v>5181</v>
      </c>
    </row>
    <row r="1434" spans="1:14" x14ac:dyDescent="0.35">
      <c r="B1434">
        <f t="shared" si="22"/>
        <v>1</v>
      </c>
      <c r="C1434" s="25" t="s">
        <v>8969</v>
      </c>
      <c r="D1434" s="25" t="s">
        <v>8970</v>
      </c>
      <c r="E1434" s="25" t="s">
        <v>8971</v>
      </c>
      <c r="F1434" s="25" t="s">
        <v>8972</v>
      </c>
      <c r="G1434" s="25">
        <v>7</v>
      </c>
      <c r="H1434" s="25"/>
      <c r="I1434" s="25" t="s">
        <v>261</v>
      </c>
      <c r="J1434" s="25" t="s">
        <v>8973</v>
      </c>
      <c r="K1434" s="25">
        <v>2014</v>
      </c>
      <c r="L1434" s="25" t="s">
        <v>8974</v>
      </c>
      <c r="M1434" s="25" t="s">
        <v>6</v>
      </c>
      <c r="N1434" s="25" t="s">
        <v>217</v>
      </c>
    </row>
    <row r="1435" spans="1:14" x14ac:dyDescent="0.35">
      <c r="B1435">
        <f t="shared" si="22"/>
        <v>1</v>
      </c>
      <c r="C1435" s="26" t="s">
        <v>8975</v>
      </c>
      <c r="D1435" s="26" t="s">
        <v>8976</v>
      </c>
      <c r="E1435" s="26" t="s">
        <v>8977</v>
      </c>
      <c r="F1435" s="26" t="s">
        <v>8978</v>
      </c>
      <c r="G1435" s="26">
        <v>10</v>
      </c>
      <c r="H1435" s="26">
        <v>9789898533883</v>
      </c>
      <c r="I1435" s="26" t="s">
        <v>8979</v>
      </c>
      <c r="J1435" s="26" t="s">
        <v>8980</v>
      </c>
      <c r="K1435" s="26">
        <v>2019</v>
      </c>
      <c r="L1435" s="26" t="s">
        <v>8981</v>
      </c>
      <c r="M1435" s="26" t="s">
        <v>6</v>
      </c>
      <c r="N1435" s="26" t="s">
        <v>162</v>
      </c>
    </row>
    <row r="1436" spans="1:14" x14ac:dyDescent="0.35">
      <c r="B1436">
        <f t="shared" si="22"/>
        <v>1</v>
      </c>
      <c r="C1436" s="25" t="s">
        <v>8982</v>
      </c>
      <c r="D1436" s="25" t="s">
        <v>8983</v>
      </c>
      <c r="E1436" s="25" t="s">
        <v>8984</v>
      </c>
      <c r="F1436" s="25" t="s">
        <v>8985</v>
      </c>
      <c r="G1436" s="25">
        <v>10</v>
      </c>
      <c r="H1436" s="25">
        <v>9781509041398</v>
      </c>
      <c r="I1436" s="25" t="s">
        <v>8986</v>
      </c>
      <c r="J1436" s="25" t="s">
        <v>6</v>
      </c>
      <c r="K1436" s="25">
        <v>2017</v>
      </c>
      <c r="L1436" s="25" t="s">
        <v>8987</v>
      </c>
      <c r="M1436" s="25" t="s">
        <v>6</v>
      </c>
      <c r="N1436" s="25" t="s">
        <v>162</v>
      </c>
    </row>
    <row r="1437" spans="1:14" x14ac:dyDescent="0.35">
      <c r="B1437">
        <f t="shared" si="22"/>
        <v>1</v>
      </c>
      <c r="C1437" s="26" t="s">
        <v>8988</v>
      </c>
      <c r="D1437" s="26" t="s">
        <v>8989</v>
      </c>
      <c r="E1437" s="26" t="s">
        <v>8990</v>
      </c>
      <c r="F1437" s="26" t="s">
        <v>8991</v>
      </c>
      <c r="G1437" s="26">
        <v>7</v>
      </c>
      <c r="H1437" s="26">
        <v>9783642386817</v>
      </c>
      <c r="I1437" s="26" t="s">
        <v>152</v>
      </c>
      <c r="J1437" s="26" t="s">
        <v>8992</v>
      </c>
      <c r="K1437" s="26">
        <v>2013</v>
      </c>
      <c r="L1437" s="26" t="s">
        <v>8993</v>
      </c>
      <c r="M1437" s="26" t="s">
        <v>6</v>
      </c>
      <c r="N1437" s="26" t="s">
        <v>217</v>
      </c>
    </row>
    <row r="1438" spans="1:14" x14ac:dyDescent="0.35">
      <c r="B1438">
        <f t="shared" si="22"/>
        <v>1</v>
      </c>
      <c r="C1438" s="25" t="s">
        <v>8994</v>
      </c>
      <c r="D1438" s="25" t="s">
        <v>8995</v>
      </c>
      <c r="E1438" s="25" t="s">
        <v>8996</v>
      </c>
      <c r="F1438" s="25" t="s">
        <v>8997</v>
      </c>
      <c r="G1438" s="25">
        <v>10</v>
      </c>
      <c r="H1438" s="25">
        <v>9781936338832</v>
      </c>
      <c r="I1438" s="25" t="s">
        <v>8998</v>
      </c>
      <c r="J1438" s="25" t="s">
        <v>8999</v>
      </c>
      <c r="K1438" s="25">
        <v>2013</v>
      </c>
      <c r="L1438" s="25" t="s">
        <v>9000</v>
      </c>
      <c r="M1438" s="25" t="s">
        <v>6</v>
      </c>
      <c r="N1438" s="25" t="s">
        <v>162</v>
      </c>
    </row>
    <row r="1439" spans="1:14" x14ac:dyDescent="0.35">
      <c r="A1439" t="s">
        <v>62</v>
      </c>
      <c r="B1439">
        <f t="shared" si="22"/>
        <v>2</v>
      </c>
      <c r="C1439" s="26" t="s">
        <v>9001</v>
      </c>
      <c r="D1439" s="26" t="s">
        <v>9002</v>
      </c>
      <c r="E1439" s="26" t="s">
        <v>9003</v>
      </c>
      <c r="F1439" s="26" t="s">
        <v>9004</v>
      </c>
      <c r="G1439" s="26">
        <v>7</v>
      </c>
      <c r="H1439" s="26">
        <v>9783642199332</v>
      </c>
      <c r="I1439" s="26" t="s">
        <v>1801</v>
      </c>
      <c r="J1439" s="26" t="s">
        <v>9005</v>
      </c>
      <c r="K1439" s="26">
        <v>2011</v>
      </c>
      <c r="L1439" s="26" t="s">
        <v>9006</v>
      </c>
      <c r="M1439" s="26" t="s">
        <v>6</v>
      </c>
      <c r="N1439" s="26" t="s">
        <v>162</v>
      </c>
    </row>
    <row r="1440" spans="1:14" x14ac:dyDescent="0.35">
      <c r="B1440">
        <f t="shared" si="22"/>
        <v>1</v>
      </c>
      <c r="C1440" s="25" t="s">
        <v>9007</v>
      </c>
      <c r="D1440" s="25" t="s">
        <v>9008</v>
      </c>
      <c r="E1440" s="25" t="s">
        <v>9009</v>
      </c>
      <c r="F1440" s="25" t="s">
        <v>9010</v>
      </c>
      <c r="G1440" s="25">
        <v>10</v>
      </c>
      <c r="H1440" s="25">
        <v>9781450372176</v>
      </c>
      <c r="I1440" s="25" t="s">
        <v>194</v>
      </c>
      <c r="J1440" s="25" t="s">
        <v>6</v>
      </c>
      <c r="K1440" s="25">
        <v>2019</v>
      </c>
      <c r="L1440" s="25" t="s">
        <v>9011</v>
      </c>
      <c r="M1440" s="25" t="s">
        <v>6</v>
      </c>
      <c r="N1440" s="25" t="s">
        <v>162</v>
      </c>
    </row>
    <row r="1441" spans="1:14" x14ac:dyDescent="0.35">
      <c r="B1441">
        <f t="shared" si="22"/>
        <v>1</v>
      </c>
      <c r="C1441" s="26" t="s">
        <v>9012</v>
      </c>
      <c r="D1441" s="26" t="s">
        <v>9013</v>
      </c>
      <c r="E1441" s="26" t="s">
        <v>9014</v>
      </c>
      <c r="F1441" s="26" t="s">
        <v>9015</v>
      </c>
      <c r="G1441" s="26">
        <v>10</v>
      </c>
      <c r="H1441" s="26">
        <v>9781450334631</v>
      </c>
      <c r="I1441" s="26" t="s">
        <v>308</v>
      </c>
      <c r="J1441" s="26" t="s">
        <v>6</v>
      </c>
      <c r="K1441" s="26">
        <v>2015</v>
      </c>
      <c r="L1441" s="26" t="s">
        <v>9016</v>
      </c>
      <c r="M1441" s="26" t="s">
        <v>6</v>
      </c>
      <c r="N1441" s="26" t="s">
        <v>480</v>
      </c>
    </row>
    <row r="1442" spans="1:14" x14ac:dyDescent="0.35">
      <c r="A1442" t="s">
        <v>62</v>
      </c>
      <c r="B1442">
        <f t="shared" si="22"/>
        <v>2</v>
      </c>
      <c r="C1442" s="25" t="s">
        <v>9017</v>
      </c>
      <c r="D1442" s="25" t="s">
        <v>9018</v>
      </c>
      <c r="E1442" s="25" t="s">
        <v>9019</v>
      </c>
      <c r="F1442" s="25" t="s">
        <v>9020</v>
      </c>
      <c r="G1442" s="25">
        <v>10</v>
      </c>
      <c r="H1442" s="25">
        <v>9781450320306</v>
      </c>
      <c r="I1442" s="25" t="s">
        <v>1291</v>
      </c>
      <c r="J1442" s="25" t="s">
        <v>9021</v>
      </c>
      <c r="K1442" s="25">
        <v>2013</v>
      </c>
      <c r="L1442" s="25" t="s">
        <v>9022</v>
      </c>
      <c r="M1442" s="25" t="s">
        <v>6</v>
      </c>
      <c r="N1442" s="25" t="s">
        <v>1120</v>
      </c>
    </row>
    <row r="1443" spans="1:14" x14ac:dyDescent="0.35">
      <c r="A1443" t="s">
        <v>62</v>
      </c>
      <c r="B1443">
        <f t="shared" si="22"/>
        <v>2</v>
      </c>
      <c r="C1443" s="26" t="s">
        <v>9023</v>
      </c>
      <c r="D1443" s="26" t="s">
        <v>9024</v>
      </c>
      <c r="E1443" s="26" t="s">
        <v>9025</v>
      </c>
      <c r="F1443" s="26" t="s">
        <v>9026</v>
      </c>
      <c r="G1443" s="26">
        <v>10</v>
      </c>
      <c r="H1443" s="26">
        <v>9781479929511</v>
      </c>
      <c r="I1443" s="26" t="s">
        <v>9027</v>
      </c>
      <c r="J1443" s="26" t="s">
        <v>9028</v>
      </c>
      <c r="K1443" s="26">
        <v>2014</v>
      </c>
      <c r="L1443" s="26" t="s">
        <v>9029</v>
      </c>
      <c r="M1443" s="26" t="s">
        <v>6</v>
      </c>
      <c r="N1443" s="26" t="s">
        <v>147</v>
      </c>
    </row>
    <row r="1444" spans="1:14" x14ac:dyDescent="0.35">
      <c r="B1444">
        <f t="shared" si="22"/>
        <v>1</v>
      </c>
      <c r="C1444" s="25" t="s">
        <v>9030</v>
      </c>
      <c r="D1444" s="25" t="s">
        <v>9031</v>
      </c>
      <c r="E1444" s="25" t="s">
        <v>9032</v>
      </c>
      <c r="F1444" s="25" t="s">
        <v>9033</v>
      </c>
      <c r="G1444" s="25">
        <v>10</v>
      </c>
      <c r="H1444" s="25"/>
      <c r="I1444" s="25" t="s">
        <v>496</v>
      </c>
      <c r="J1444" s="25" t="s">
        <v>9034</v>
      </c>
      <c r="K1444" s="25">
        <v>2020</v>
      </c>
      <c r="L1444" s="25" t="s">
        <v>9035</v>
      </c>
      <c r="M1444" s="25" t="s">
        <v>6</v>
      </c>
      <c r="N1444" s="25" t="s">
        <v>217</v>
      </c>
    </row>
    <row r="1445" spans="1:14" x14ac:dyDescent="0.35">
      <c r="B1445">
        <f t="shared" si="22"/>
        <v>1</v>
      </c>
      <c r="C1445" s="26" t="s">
        <v>9036</v>
      </c>
      <c r="D1445" s="26" t="s">
        <v>9037</v>
      </c>
      <c r="E1445" s="26" t="s">
        <v>9038</v>
      </c>
      <c r="F1445" s="26" t="s">
        <v>9039</v>
      </c>
      <c r="G1445" s="26">
        <v>10</v>
      </c>
      <c r="H1445" s="26">
        <v>9781509022090</v>
      </c>
      <c r="I1445" s="26" t="s">
        <v>1859</v>
      </c>
      <c r="J1445" s="26" t="s">
        <v>6</v>
      </c>
      <c r="K1445" s="26">
        <v>2016</v>
      </c>
      <c r="L1445" s="26" t="s">
        <v>9040</v>
      </c>
      <c r="M1445" s="26" t="s">
        <v>6</v>
      </c>
      <c r="N1445" s="26" t="s">
        <v>480</v>
      </c>
    </row>
    <row r="1446" spans="1:14" x14ac:dyDescent="0.35">
      <c r="B1446">
        <f t="shared" si="22"/>
        <v>1</v>
      </c>
      <c r="C1446" s="25" t="s">
        <v>9041</v>
      </c>
      <c r="D1446" s="25" t="s">
        <v>9042</v>
      </c>
      <c r="E1446" s="25" t="s">
        <v>9043</v>
      </c>
      <c r="F1446" s="25" t="s">
        <v>9044</v>
      </c>
      <c r="G1446" s="25">
        <v>7</v>
      </c>
      <c r="H1446" s="25"/>
      <c r="I1446" s="25" t="s">
        <v>9045</v>
      </c>
      <c r="J1446" s="25" t="s">
        <v>9046</v>
      </c>
      <c r="K1446" s="25">
        <v>2019</v>
      </c>
      <c r="L1446" s="25" t="s">
        <v>9047</v>
      </c>
      <c r="M1446" s="25" t="s">
        <v>6</v>
      </c>
      <c r="N1446" s="25" t="s">
        <v>217</v>
      </c>
    </row>
    <row r="1447" spans="1:14" x14ac:dyDescent="0.35">
      <c r="B1447">
        <f t="shared" si="22"/>
        <v>1</v>
      </c>
      <c r="C1447" s="26" t="s">
        <v>9048</v>
      </c>
      <c r="D1447" s="26" t="s">
        <v>9049</v>
      </c>
      <c r="E1447" s="26" t="s">
        <v>9050</v>
      </c>
      <c r="F1447" s="26" t="s">
        <v>9051</v>
      </c>
      <c r="G1447" s="26">
        <v>10</v>
      </c>
      <c r="H1447" s="26">
        <v>9788493981471</v>
      </c>
      <c r="I1447" s="26" t="s">
        <v>9052</v>
      </c>
      <c r="J1447" s="26" t="s">
        <v>6</v>
      </c>
      <c r="K1447" s="26">
        <v>2012</v>
      </c>
      <c r="L1447" s="26" t="s">
        <v>9053</v>
      </c>
      <c r="M1447" s="26" t="s">
        <v>6</v>
      </c>
      <c r="N1447" s="26" t="s">
        <v>147</v>
      </c>
    </row>
    <row r="1448" spans="1:14" x14ac:dyDescent="0.35">
      <c r="B1448">
        <f t="shared" si="22"/>
        <v>1</v>
      </c>
      <c r="C1448" s="25" t="s">
        <v>9054</v>
      </c>
      <c r="D1448" s="25" t="s">
        <v>9055</v>
      </c>
      <c r="E1448" s="25" t="s">
        <v>9056</v>
      </c>
      <c r="F1448" s="25" t="s">
        <v>9057</v>
      </c>
      <c r="G1448" s="25">
        <v>10</v>
      </c>
      <c r="H1448" s="25">
        <v>9781450323451</v>
      </c>
      <c r="I1448" s="25" t="s">
        <v>308</v>
      </c>
      <c r="J1448" s="25" t="s">
        <v>9058</v>
      </c>
      <c r="K1448" s="25">
        <v>2013</v>
      </c>
      <c r="L1448" s="25" t="s">
        <v>9059</v>
      </c>
      <c r="M1448" s="25" t="s">
        <v>6</v>
      </c>
      <c r="N1448" s="25" t="s">
        <v>217</v>
      </c>
    </row>
    <row r="1449" spans="1:14" x14ac:dyDescent="0.35">
      <c r="B1449">
        <f t="shared" si="22"/>
        <v>1</v>
      </c>
      <c r="C1449" s="26" t="s">
        <v>9060</v>
      </c>
      <c r="D1449" s="26" t="s">
        <v>9061</v>
      </c>
      <c r="E1449" s="26" t="s">
        <v>9062</v>
      </c>
      <c r="F1449" s="26" t="s">
        <v>9063</v>
      </c>
      <c r="G1449" s="26">
        <v>7</v>
      </c>
      <c r="H1449" s="26"/>
      <c r="I1449" s="26" t="s">
        <v>556</v>
      </c>
      <c r="J1449" s="26" t="s">
        <v>9064</v>
      </c>
      <c r="K1449" s="26">
        <v>2014</v>
      </c>
      <c r="L1449" s="26" t="s">
        <v>9065</v>
      </c>
      <c r="M1449" s="26" t="s">
        <v>6</v>
      </c>
      <c r="N1449" s="26" t="s">
        <v>984</v>
      </c>
    </row>
    <row r="1450" spans="1:14" x14ac:dyDescent="0.35">
      <c r="B1450">
        <f t="shared" si="22"/>
        <v>1</v>
      </c>
      <c r="C1450" s="25" t="s">
        <v>9066</v>
      </c>
      <c r="D1450" s="25" t="s">
        <v>9067</v>
      </c>
      <c r="E1450" s="25" t="s">
        <v>9068</v>
      </c>
      <c r="F1450" s="25" t="s">
        <v>9069</v>
      </c>
      <c r="G1450" s="25">
        <v>10</v>
      </c>
      <c r="H1450" s="25">
        <v>9781479941766</v>
      </c>
      <c r="I1450" s="25" t="s">
        <v>9070</v>
      </c>
      <c r="J1450" s="25" t="s">
        <v>3695</v>
      </c>
      <c r="K1450" s="25">
        <v>2014</v>
      </c>
      <c r="L1450" s="25" t="s">
        <v>9071</v>
      </c>
      <c r="M1450" s="25" t="s">
        <v>6</v>
      </c>
      <c r="N1450" s="25" t="s">
        <v>162</v>
      </c>
    </row>
    <row r="1451" spans="1:14" x14ac:dyDescent="0.35">
      <c r="B1451">
        <f t="shared" si="22"/>
        <v>1</v>
      </c>
      <c r="C1451" s="26" t="s">
        <v>9072</v>
      </c>
      <c r="D1451" s="26" t="s">
        <v>9073</v>
      </c>
      <c r="E1451" s="26" t="s">
        <v>9074</v>
      </c>
      <c r="F1451" s="26" t="s">
        <v>9075</v>
      </c>
      <c r="G1451" s="26">
        <v>10</v>
      </c>
      <c r="H1451" s="26"/>
      <c r="I1451" s="26" t="s">
        <v>496</v>
      </c>
      <c r="J1451" s="26" t="s">
        <v>9076</v>
      </c>
      <c r="K1451" s="26">
        <v>2020</v>
      </c>
      <c r="L1451" s="26" t="s">
        <v>9077</v>
      </c>
      <c r="M1451" s="26" t="s">
        <v>6</v>
      </c>
      <c r="N1451" s="26" t="s">
        <v>162</v>
      </c>
    </row>
    <row r="1452" spans="1:14" x14ac:dyDescent="0.35">
      <c r="B1452">
        <f t="shared" si="22"/>
        <v>1</v>
      </c>
      <c r="C1452" s="25" t="s">
        <v>9078</v>
      </c>
      <c r="D1452" s="25" t="s">
        <v>9079</v>
      </c>
      <c r="E1452" s="25" t="s">
        <v>9080</v>
      </c>
      <c r="F1452" s="25" t="s">
        <v>9081</v>
      </c>
      <c r="G1452" s="25">
        <v>7</v>
      </c>
      <c r="H1452" s="25"/>
      <c r="I1452" s="25" t="s">
        <v>542</v>
      </c>
      <c r="J1452" s="25" t="s">
        <v>9082</v>
      </c>
      <c r="K1452" s="25">
        <v>2021</v>
      </c>
      <c r="L1452" s="25" t="s">
        <v>9083</v>
      </c>
      <c r="M1452" s="25" t="s">
        <v>6</v>
      </c>
      <c r="N1452" s="25" t="s">
        <v>162</v>
      </c>
    </row>
    <row r="1453" spans="1:14" x14ac:dyDescent="0.35">
      <c r="B1453">
        <f t="shared" si="22"/>
        <v>1</v>
      </c>
      <c r="C1453" s="26" t="s">
        <v>9084</v>
      </c>
      <c r="D1453" s="26" t="s">
        <v>9085</v>
      </c>
      <c r="E1453" s="26" t="s">
        <v>9086</v>
      </c>
      <c r="F1453" s="26" t="s">
        <v>9087</v>
      </c>
      <c r="G1453" s="26">
        <v>7</v>
      </c>
      <c r="H1453" s="26">
        <v>9783642124327</v>
      </c>
      <c r="I1453" s="26" t="s">
        <v>207</v>
      </c>
      <c r="J1453" s="26" t="s">
        <v>9088</v>
      </c>
      <c r="K1453" s="26">
        <v>2010</v>
      </c>
      <c r="L1453" s="26" t="s">
        <v>9089</v>
      </c>
      <c r="M1453" s="26" t="s">
        <v>6</v>
      </c>
      <c r="N1453" s="26" t="s">
        <v>283</v>
      </c>
    </row>
    <row r="1454" spans="1:14" x14ac:dyDescent="0.35">
      <c r="B1454">
        <f t="shared" si="22"/>
        <v>1</v>
      </c>
      <c r="C1454" s="25" t="s">
        <v>9090</v>
      </c>
      <c r="D1454" s="25" t="s">
        <v>9091</v>
      </c>
      <c r="E1454" s="25" t="s">
        <v>9092</v>
      </c>
      <c r="F1454" s="25" t="s">
        <v>9093</v>
      </c>
      <c r="G1454" s="25">
        <v>7</v>
      </c>
      <c r="H1454" s="25"/>
      <c r="I1454" s="25" t="s">
        <v>9094</v>
      </c>
      <c r="J1454" s="25" t="s">
        <v>9095</v>
      </c>
      <c r="K1454" s="25">
        <v>2019</v>
      </c>
      <c r="L1454" s="25" t="s">
        <v>9096</v>
      </c>
      <c r="M1454" s="25" t="s">
        <v>6</v>
      </c>
      <c r="N1454" s="25" t="s">
        <v>283</v>
      </c>
    </row>
    <row r="1455" spans="1:14" x14ac:dyDescent="0.35">
      <c r="B1455">
        <f t="shared" si="22"/>
        <v>1</v>
      </c>
      <c r="C1455" s="26" t="s">
        <v>9097</v>
      </c>
      <c r="D1455" s="26" t="s">
        <v>9098</v>
      </c>
      <c r="E1455" s="26" t="s">
        <v>9099</v>
      </c>
      <c r="F1455" s="26" t="s">
        <v>9100</v>
      </c>
      <c r="G1455" s="26">
        <v>10</v>
      </c>
      <c r="H1455" s="26">
        <v>9781911218999</v>
      </c>
      <c r="I1455" s="26" t="s">
        <v>452</v>
      </c>
      <c r="J1455" s="26" t="s">
        <v>9101</v>
      </c>
      <c r="K1455" s="26">
        <v>2018</v>
      </c>
      <c r="L1455" s="26" t="s">
        <v>9102</v>
      </c>
      <c r="M1455" s="26" t="s">
        <v>6</v>
      </c>
      <c r="N1455" s="26" t="s">
        <v>283</v>
      </c>
    </row>
    <row r="1456" spans="1:14" x14ac:dyDescent="0.35">
      <c r="B1456">
        <f t="shared" si="22"/>
        <v>1</v>
      </c>
      <c r="C1456" s="25" t="s">
        <v>9103</v>
      </c>
      <c r="D1456" s="25" t="s">
        <v>9104</v>
      </c>
      <c r="E1456" s="25" t="s">
        <v>9105</v>
      </c>
      <c r="F1456" s="25" t="s">
        <v>9106</v>
      </c>
      <c r="G1456" s="25">
        <v>10</v>
      </c>
      <c r="H1456" s="25">
        <v>9781450356244</v>
      </c>
      <c r="I1456" s="25" t="s">
        <v>8378</v>
      </c>
      <c r="J1456" s="25" t="s">
        <v>9107</v>
      </c>
      <c r="K1456" s="25">
        <v>2018</v>
      </c>
      <c r="L1456" s="25" t="s">
        <v>9108</v>
      </c>
      <c r="M1456" s="25" t="s">
        <v>6</v>
      </c>
      <c r="N1456" s="25" t="s">
        <v>147</v>
      </c>
    </row>
    <row r="1457" spans="1:14" x14ac:dyDescent="0.35">
      <c r="B1457">
        <f t="shared" si="22"/>
        <v>1</v>
      </c>
      <c r="C1457" s="26" t="s">
        <v>9109</v>
      </c>
      <c r="D1457" s="26" t="s">
        <v>9110</v>
      </c>
      <c r="E1457" s="26" t="s">
        <v>9111</v>
      </c>
      <c r="F1457" s="26" t="s">
        <v>9112</v>
      </c>
      <c r="G1457" s="26">
        <v>10</v>
      </c>
      <c r="H1457" s="26">
        <v>9789077381588</v>
      </c>
      <c r="I1457" s="26" t="s">
        <v>5358</v>
      </c>
      <c r="J1457" s="26" t="s">
        <v>9113</v>
      </c>
      <c r="K1457" s="26">
        <v>2010</v>
      </c>
      <c r="L1457" s="26" t="s">
        <v>9114</v>
      </c>
      <c r="M1457" s="26" t="s">
        <v>6</v>
      </c>
      <c r="N1457" s="26" t="s">
        <v>217</v>
      </c>
    </row>
    <row r="1458" spans="1:14" x14ac:dyDescent="0.35">
      <c r="A1458" t="s">
        <v>62</v>
      </c>
      <c r="B1458">
        <f t="shared" si="22"/>
        <v>3</v>
      </c>
      <c r="C1458" s="25" t="s">
        <v>9115</v>
      </c>
      <c r="D1458" s="25" t="s">
        <v>9116</v>
      </c>
      <c r="E1458" s="25" t="s">
        <v>9117</v>
      </c>
      <c r="F1458" s="25" t="s">
        <v>9118</v>
      </c>
      <c r="G1458" s="25">
        <v>10</v>
      </c>
      <c r="H1458" s="25">
        <v>9780769535913</v>
      </c>
      <c r="I1458" s="25" t="s">
        <v>9119</v>
      </c>
      <c r="J1458" s="25" t="s">
        <v>9120</v>
      </c>
      <c r="K1458" s="25">
        <v>2009</v>
      </c>
      <c r="L1458" s="25" t="s">
        <v>9121</v>
      </c>
      <c r="M1458" s="25" t="s">
        <v>6</v>
      </c>
      <c r="N1458" s="25" t="s">
        <v>147</v>
      </c>
    </row>
    <row r="1459" spans="1:14" x14ac:dyDescent="0.35">
      <c r="B1459">
        <f t="shared" si="22"/>
        <v>1</v>
      </c>
      <c r="C1459" s="26" t="s">
        <v>9122</v>
      </c>
      <c r="D1459" s="26" t="s">
        <v>9123</v>
      </c>
      <c r="E1459" s="26" t="s">
        <v>9124</v>
      </c>
      <c r="F1459" s="26" t="s">
        <v>9125</v>
      </c>
      <c r="G1459" s="26">
        <v>7</v>
      </c>
      <c r="H1459" s="26"/>
      <c r="I1459" s="26" t="s">
        <v>9126</v>
      </c>
      <c r="J1459" s="26" t="s">
        <v>9127</v>
      </c>
      <c r="K1459" s="26">
        <v>2019</v>
      </c>
      <c r="L1459" s="26" t="s">
        <v>9128</v>
      </c>
      <c r="M1459" s="26" t="s">
        <v>6</v>
      </c>
      <c r="N1459" s="26" t="s">
        <v>162</v>
      </c>
    </row>
    <row r="1460" spans="1:14" x14ac:dyDescent="0.35">
      <c r="B1460">
        <f t="shared" si="22"/>
        <v>1</v>
      </c>
      <c r="C1460" s="25" t="s">
        <v>9129</v>
      </c>
      <c r="D1460" s="25" t="s">
        <v>9130</v>
      </c>
      <c r="E1460" s="25" t="s">
        <v>9131</v>
      </c>
      <c r="F1460" s="25" t="s">
        <v>9132</v>
      </c>
      <c r="G1460" s="25">
        <v>7</v>
      </c>
      <c r="H1460" s="25"/>
      <c r="I1460" s="25" t="s">
        <v>1117</v>
      </c>
      <c r="J1460" s="25" t="s">
        <v>9133</v>
      </c>
      <c r="K1460" s="25">
        <v>2020</v>
      </c>
      <c r="L1460" s="25" t="s">
        <v>9134</v>
      </c>
      <c r="M1460" s="25" t="s">
        <v>6</v>
      </c>
      <c r="N1460" s="25" t="s">
        <v>162</v>
      </c>
    </row>
    <row r="1461" spans="1:14" x14ac:dyDescent="0.35">
      <c r="B1461">
        <f t="shared" si="22"/>
        <v>1</v>
      </c>
      <c r="C1461" s="26" t="s">
        <v>9135</v>
      </c>
      <c r="D1461" s="26" t="s">
        <v>9136</v>
      </c>
      <c r="E1461" s="26" t="s">
        <v>6</v>
      </c>
      <c r="F1461" s="26" t="s">
        <v>9137</v>
      </c>
      <c r="G1461" s="26">
        <v>7</v>
      </c>
      <c r="H1461" s="26"/>
      <c r="I1461" s="26" t="s">
        <v>5864</v>
      </c>
      <c r="J1461" s="26" t="s">
        <v>9138</v>
      </c>
      <c r="K1461" s="26">
        <v>2017</v>
      </c>
      <c r="L1461" s="26" t="s">
        <v>9139</v>
      </c>
      <c r="M1461" s="26" t="s">
        <v>6</v>
      </c>
      <c r="N1461" s="26" t="s">
        <v>703</v>
      </c>
    </row>
    <row r="1462" spans="1:14" x14ac:dyDescent="0.35">
      <c r="A1462" t="s">
        <v>62</v>
      </c>
      <c r="B1462">
        <f t="shared" si="22"/>
        <v>2</v>
      </c>
      <c r="C1462" s="25" t="s">
        <v>9140</v>
      </c>
      <c r="D1462" s="25" t="s">
        <v>9141</v>
      </c>
      <c r="E1462" s="25" t="s">
        <v>9142</v>
      </c>
      <c r="F1462" s="25" t="s">
        <v>9143</v>
      </c>
      <c r="G1462" s="25">
        <v>7</v>
      </c>
      <c r="H1462" s="25"/>
      <c r="I1462" s="25" t="s">
        <v>9144</v>
      </c>
      <c r="J1462" s="25" t="s">
        <v>9145</v>
      </c>
      <c r="K1462" s="25">
        <v>2011</v>
      </c>
      <c r="L1462" s="25" t="s">
        <v>9146</v>
      </c>
      <c r="M1462" s="25" t="s">
        <v>6</v>
      </c>
      <c r="N1462" s="25" t="s">
        <v>9147</v>
      </c>
    </row>
    <row r="1463" spans="1:14" x14ac:dyDescent="0.35">
      <c r="A1463" t="s">
        <v>62</v>
      </c>
      <c r="B1463">
        <f t="shared" si="22"/>
        <v>2</v>
      </c>
      <c r="C1463" s="26" t="s">
        <v>9148</v>
      </c>
      <c r="D1463" s="26" t="s">
        <v>9149</v>
      </c>
      <c r="E1463" s="26" t="s">
        <v>9150</v>
      </c>
      <c r="F1463" s="26" t="s">
        <v>9151</v>
      </c>
      <c r="G1463" s="26">
        <v>10</v>
      </c>
      <c r="H1463" s="26">
        <v>9781450307949</v>
      </c>
      <c r="I1463" s="26" t="s">
        <v>9152</v>
      </c>
      <c r="J1463" s="26" t="s">
        <v>9153</v>
      </c>
      <c r="K1463" s="26">
        <v>2011</v>
      </c>
      <c r="L1463" s="26" t="s">
        <v>9154</v>
      </c>
      <c r="M1463" s="26" t="s">
        <v>6</v>
      </c>
      <c r="N1463" s="26" t="s">
        <v>162</v>
      </c>
    </row>
    <row r="1464" spans="1:14" x14ac:dyDescent="0.35">
      <c r="A1464" t="s">
        <v>62</v>
      </c>
      <c r="B1464">
        <f t="shared" si="22"/>
        <v>2</v>
      </c>
      <c r="C1464" s="25" t="s">
        <v>9155</v>
      </c>
      <c r="D1464" s="25" t="s">
        <v>9156</v>
      </c>
      <c r="E1464" s="25" t="s">
        <v>9157</v>
      </c>
      <c r="F1464" s="25" t="s">
        <v>9158</v>
      </c>
      <c r="G1464" s="25">
        <v>10</v>
      </c>
      <c r="H1464" s="25">
        <v>9781612844671</v>
      </c>
      <c r="I1464" s="25" t="s">
        <v>1374</v>
      </c>
      <c r="J1464" s="25" t="s">
        <v>6</v>
      </c>
      <c r="K1464" s="25">
        <v>2011</v>
      </c>
      <c r="L1464" s="25" t="s">
        <v>9159</v>
      </c>
      <c r="M1464" s="25" t="s">
        <v>6</v>
      </c>
      <c r="N1464" s="25" t="s">
        <v>703</v>
      </c>
    </row>
    <row r="1465" spans="1:14" x14ac:dyDescent="0.35">
      <c r="B1465">
        <f t="shared" si="22"/>
        <v>1</v>
      </c>
      <c r="C1465" s="26" t="s">
        <v>9160</v>
      </c>
      <c r="D1465" s="26" t="s">
        <v>9161</v>
      </c>
      <c r="E1465" s="26" t="s">
        <v>9162</v>
      </c>
      <c r="F1465" s="26" t="s">
        <v>9163</v>
      </c>
      <c r="G1465" s="26">
        <v>7</v>
      </c>
      <c r="H1465" s="26">
        <v>9783642234552</v>
      </c>
      <c r="I1465" s="26" t="s">
        <v>152</v>
      </c>
      <c r="J1465" s="26" t="s">
        <v>9164</v>
      </c>
      <c r="K1465" s="26">
        <v>2011</v>
      </c>
      <c r="L1465" s="26" t="s">
        <v>9165</v>
      </c>
      <c r="M1465" s="26" t="s">
        <v>6</v>
      </c>
      <c r="N1465" s="26" t="s">
        <v>480</v>
      </c>
    </row>
    <row r="1466" spans="1:14" x14ac:dyDescent="0.35">
      <c r="A1466" t="s">
        <v>62</v>
      </c>
      <c r="B1466">
        <f t="shared" si="22"/>
        <v>2</v>
      </c>
      <c r="C1466" s="25" t="s">
        <v>9166</v>
      </c>
      <c r="D1466" s="25" t="s">
        <v>9167</v>
      </c>
      <c r="E1466" s="25" t="s">
        <v>9168</v>
      </c>
      <c r="F1466" s="25" t="s">
        <v>9169</v>
      </c>
      <c r="G1466" s="25">
        <v>10</v>
      </c>
      <c r="H1466" s="25">
        <v>9781457714504</v>
      </c>
      <c r="I1466" s="25" t="s">
        <v>1057</v>
      </c>
      <c r="J1466" s="25" t="s">
        <v>9170</v>
      </c>
      <c r="K1466" s="25">
        <v>2011</v>
      </c>
      <c r="L1466" s="25" t="s">
        <v>9171</v>
      </c>
      <c r="M1466" s="25" t="s">
        <v>6</v>
      </c>
      <c r="N1466" s="25" t="s">
        <v>703</v>
      </c>
    </row>
    <row r="1467" spans="1:14" x14ac:dyDescent="0.35">
      <c r="A1467" t="s">
        <v>62</v>
      </c>
      <c r="B1467">
        <f t="shared" si="22"/>
        <v>2</v>
      </c>
      <c r="C1467" s="26" t="s">
        <v>9172</v>
      </c>
      <c r="D1467" s="26" t="s">
        <v>9173</v>
      </c>
      <c r="E1467" s="26" t="s">
        <v>9174</v>
      </c>
      <c r="F1467" s="26" t="s">
        <v>9175</v>
      </c>
      <c r="G1467" s="26">
        <v>7</v>
      </c>
      <c r="H1467" s="26"/>
      <c r="I1467" s="26" t="s">
        <v>9176</v>
      </c>
      <c r="J1467" s="26" t="s">
        <v>9177</v>
      </c>
      <c r="K1467" s="26">
        <v>2013</v>
      </c>
      <c r="L1467" s="26" t="s">
        <v>9178</v>
      </c>
      <c r="M1467" s="26" t="s">
        <v>6</v>
      </c>
      <c r="N1467" s="26" t="s">
        <v>256</v>
      </c>
    </row>
    <row r="1468" spans="1:14" x14ac:dyDescent="0.35">
      <c r="B1468">
        <f t="shared" si="22"/>
        <v>1</v>
      </c>
      <c r="C1468" s="25" t="s">
        <v>9179</v>
      </c>
      <c r="D1468" s="25" t="s">
        <v>9180</v>
      </c>
      <c r="E1468" s="25" t="s">
        <v>9181</v>
      </c>
      <c r="F1468" s="25" t="s">
        <v>9182</v>
      </c>
      <c r="G1468" s="25">
        <v>10</v>
      </c>
      <c r="H1468" s="25">
        <v>9781450328807</v>
      </c>
      <c r="I1468" s="25" t="s">
        <v>308</v>
      </c>
      <c r="J1468" s="25" t="s">
        <v>6</v>
      </c>
      <c r="K1468" s="25">
        <v>2014</v>
      </c>
      <c r="L1468" s="25" t="s">
        <v>9183</v>
      </c>
      <c r="M1468" s="25" t="s">
        <v>6</v>
      </c>
      <c r="N1468" s="25" t="s">
        <v>323</v>
      </c>
    </row>
    <row r="1469" spans="1:14" x14ac:dyDescent="0.35">
      <c r="B1469">
        <f t="shared" si="22"/>
        <v>1</v>
      </c>
      <c r="C1469" s="26" t="s">
        <v>9184</v>
      </c>
      <c r="D1469" s="26" t="s">
        <v>9185</v>
      </c>
      <c r="E1469" s="26" t="s">
        <v>9186</v>
      </c>
      <c r="F1469" s="26" t="s">
        <v>9187</v>
      </c>
      <c r="G1469" s="26">
        <v>10</v>
      </c>
      <c r="H1469" s="26">
        <v>9781450338523</v>
      </c>
      <c r="I1469" s="26" t="s">
        <v>308</v>
      </c>
      <c r="J1469" s="26" t="s">
        <v>6</v>
      </c>
      <c r="K1469" s="26">
        <v>2015</v>
      </c>
      <c r="L1469" s="26" t="s">
        <v>9188</v>
      </c>
      <c r="M1469" s="26" t="s">
        <v>6</v>
      </c>
      <c r="N1469" s="26" t="s">
        <v>217</v>
      </c>
    </row>
    <row r="1470" spans="1:14" x14ac:dyDescent="0.35">
      <c r="B1470">
        <f t="shared" si="22"/>
        <v>1</v>
      </c>
      <c r="C1470" s="25" t="s">
        <v>9189</v>
      </c>
      <c r="D1470" s="25" t="s">
        <v>9190</v>
      </c>
      <c r="E1470" s="25" t="s">
        <v>9191</v>
      </c>
      <c r="F1470" s="25" t="s">
        <v>9192</v>
      </c>
      <c r="G1470" s="25">
        <v>10</v>
      </c>
      <c r="H1470" s="25">
        <v>9781450352963</v>
      </c>
      <c r="I1470" s="25" t="s">
        <v>308</v>
      </c>
      <c r="J1470" s="25" t="s">
        <v>1285</v>
      </c>
      <c r="K1470" s="25">
        <v>2017</v>
      </c>
      <c r="L1470" s="25" t="s">
        <v>9193</v>
      </c>
      <c r="M1470" s="25" t="s">
        <v>6</v>
      </c>
      <c r="N1470" s="25" t="s">
        <v>217</v>
      </c>
    </row>
    <row r="1471" spans="1:14" x14ac:dyDescent="0.35">
      <c r="B1471">
        <f t="shared" si="22"/>
        <v>1</v>
      </c>
      <c r="C1471" s="26" t="s">
        <v>9194</v>
      </c>
      <c r="D1471" s="26" t="s">
        <v>9195</v>
      </c>
      <c r="E1471" s="26" t="s">
        <v>9196</v>
      </c>
      <c r="F1471" s="26" t="s">
        <v>9197</v>
      </c>
      <c r="G1471" s="26">
        <v>7</v>
      </c>
      <c r="H1471" s="26"/>
      <c r="I1471" s="26" t="s">
        <v>9198</v>
      </c>
      <c r="J1471" s="26" t="s">
        <v>9199</v>
      </c>
      <c r="K1471" s="26">
        <v>2019</v>
      </c>
      <c r="L1471" s="26" t="s">
        <v>9200</v>
      </c>
      <c r="M1471" s="26" t="s">
        <v>6</v>
      </c>
      <c r="N1471" s="26" t="s">
        <v>703</v>
      </c>
    </row>
    <row r="1472" spans="1:14" x14ac:dyDescent="0.35">
      <c r="A1472" t="s">
        <v>62</v>
      </c>
      <c r="B1472">
        <f t="shared" si="22"/>
        <v>2</v>
      </c>
      <c r="C1472" s="25" t="s">
        <v>9201</v>
      </c>
      <c r="D1472" s="25" t="s">
        <v>9202</v>
      </c>
      <c r="E1472" s="25" t="s">
        <v>9203</v>
      </c>
      <c r="F1472" s="25" t="s">
        <v>9204</v>
      </c>
      <c r="G1472" s="25">
        <v>10</v>
      </c>
      <c r="H1472" s="25">
        <v>9789532330984</v>
      </c>
      <c r="I1472" s="25" t="s">
        <v>9205</v>
      </c>
      <c r="J1472" s="25" t="s">
        <v>9206</v>
      </c>
      <c r="K1472" s="25">
        <v>2019</v>
      </c>
      <c r="L1472" s="25" t="s">
        <v>9207</v>
      </c>
      <c r="M1472" s="25" t="s">
        <v>6</v>
      </c>
      <c r="N1472" s="25" t="s">
        <v>162</v>
      </c>
    </row>
    <row r="1473" spans="1:14" x14ac:dyDescent="0.35">
      <c r="B1473">
        <f t="shared" si="22"/>
        <v>1</v>
      </c>
      <c r="C1473" s="26" t="s">
        <v>9208</v>
      </c>
      <c r="D1473" s="26" t="s">
        <v>9209</v>
      </c>
      <c r="E1473" s="26" t="s">
        <v>9210</v>
      </c>
      <c r="F1473" s="26" t="s">
        <v>9211</v>
      </c>
      <c r="G1473" s="26">
        <v>7</v>
      </c>
      <c r="H1473" s="26">
        <v>9783319600444</v>
      </c>
      <c r="I1473" s="26" t="s">
        <v>152</v>
      </c>
      <c r="J1473" s="26" t="s">
        <v>9212</v>
      </c>
      <c r="K1473" s="26">
        <v>2017</v>
      </c>
      <c r="L1473" s="26" t="s">
        <v>9213</v>
      </c>
      <c r="M1473" s="26" t="s">
        <v>6</v>
      </c>
      <c r="N1473" s="26" t="s">
        <v>217</v>
      </c>
    </row>
    <row r="1474" spans="1:14" x14ac:dyDescent="0.35">
      <c r="B1474">
        <f t="shared" ref="B1474:B1537" si="23">COUNTIF(C:C,C1474)</f>
        <v>1</v>
      </c>
      <c r="C1474" s="25" t="s">
        <v>9214</v>
      </c>
      <c r="D1474" s="25" t="s">
        <v>9215</v>
      </c>
      <c r="E1474" s="25" t="s">
        <v>9216</v>
      </c>
      <c r="F1474" s="25" t="s">
        <v>9211</v>
      </c>
      <c r="G1474" s="25">
        <v>7</v>
      </c>
      <c r="H1474" s="25">
        <v>9783319591469</v>
      </c>
      <c r="I1474" s="25" t="s">
        <v>152</v>
      </c>
      <c r="J1474" s="25" t="s">
        <v>9217</v>
      </c>
      <c r="K1474" s="25">
        <v>2017</v>
      </c>
      <c r="L1474" s="25" t="s">
        <v>9218</v>
      </c>
      <c r="M1474" s="25" t="s">
        <v>6</v>
      </c>
      <c r="N1474" s="25" t="s">
        <v>147</v>
      </c>
    </row>
    <row r="1475" spans="1:14" x14ac:dyDescent="0.35">
      <c r="B1475">
        <f t="shared" si="23"/>
        <v>1</v>
      </c>
      <c r="C1475" s="26" t="s">
        <v>9219</v>
      </c>
      <c r="D1475" s="26" t="s">
        <v>9220</v>
      </c>
      <c r="E1475" s="26" t="s">
        <v>9221</v>
      </c>
      <c r="F1475" s="26" t="s">
        <v>9211</v>
      </c>
      <c r="G1475" s="26">
        <v>7</v>
      </c>
      <c r="H1475" s="26"/>
      <c r="I1475" s="26" t="s">
        <v>369</v>
      </c>
      <c r="J1475" s="26" t="s">
        <v>9222</v>
      </c>
      <c r="K1475" s="26">
        <v>2019</v>
      </c>
      <c r="L1475" s="26" t="s">
        <v>9223</v>
      </c>
      <c r="M1475" s="26" t="s">
        <v>6</v>
      </c>
      <c r="N1475" s="26" t="s">
        <v>480</v>
      </c>
    </row>
    <row r="1476" spans="1:14" x14ac:dyDescent="0.35">
      <c r="A1476" t="s">
        <v>62</v>
      </c>
      <c r="B1476">
        <f t="shared" si="23"/>
        <v>2</v>
      </c>
      <c r="C1476" s="25" t="s">
        <v>9224</v>
      </c>
      <c r="D1476" s="25" t="s">
        <v>9225</v>
      </c>
      <c r="E1476" s="25" t="s">
        <v>9226</v>
      </c>
      <c r="F1476" s="25" t="s">
        <v>9227</v>
      </c>
      <c r="G1476" s="25">
        <v>10</v>
      </c>
      <c r="H1476" s="25">
        <v>9781467374286</v>
      </c>
      <c r="I1476" s="25" t="s">
        <v>9228</v>
      </c>
      <c r="J1476" s="25" t="s">
        <v>6</v>
      </c>
      <c r="K1476" s="25">
        <v>2015</v>
      </c>
      <c r="L1476" s="25" t="s">
        <v>9229</v>
      </c>
      <c r="M1476" s="25" t="s">
        <v>6</v>
      </c>
      <c r="N1476" s="25" t="s">
        <v>283</v>
      </c>
    </row>
    <row r="1477" spans="1:14" x14ac:dyDescent="0.35">
      <c r="B1477">
        <f t="shared" si="23"/>
        <v>1</v>
      </c>
      <c r="C1477" s="26" t="s">
        <v>9230</v>
      </c>
      <c r="D1477" s="26" t="s">
        <v>9231</v>
      </c>
      <c r="E1477" s="26" t="s">
        <v>9232</v>
      </c>
      <c r="F1477" s="26" t="s">
        <v>9233</v>
      </c>
      <c r="G1477" s="26">
        <v>7</v>
      </c>
      <c r="H1477" s="26">
        <v>9783030324292</v>
      </c>
      <c r="I1477" s="26" t="s">
        <v>152</v>
      </c>
      <c r="J1477" s="26" t="s">
        <v>9234</v>
      </c>
      <c r="K1477" s="26">
        <v>2019</v>
      </c>
      <c r="L1477" s="26" t="s">
        <v>9235</v>
      </c>
      <c r="M1477" s="26" t="s">
        <v>6</v>
      </c>
      <c r="N1477" s="26" t="s">
        <v>162</v>
      </c>
    </row>
    <row r="1478" spans="1:14" x14ac:dyDescent="0.35">
      <c r="B1478">
        <f t="shared" si="23"/>
        <v>1</v>
      </c>
      <c r="C1478" s="25" t="s">
        <v>9236</v>
      </c>
      <c r="D1478" s="25" t="s">
        <v>9237</v>
      </c>
      <c r="E1478" s="25" t="s">
        <v>9238</v>
      </c>
      <c r="F1478" s="25" t="s">
        <v>9239</v>
      </c>
      <c r="G1478" s="25">
        <v>10</v>
      </c>
      <c r="H1478" s="25">
        <v>9781509048342</v>
      </c>
      <c r="I1478" s="25" t="s">
        <v>9240</v>
      </c>
      <c r="J1478" s="25" t="s">
        <v>6</v>
      </c>
      <c r="K1478" s="25">
        <v>2017</v>
      </c>
      <c r="L1478" s="25" t="s">
        <v>9241</v>
      </c>
      <c r="M1478" s="25" t="s">
        <v>6</v>
      </c>
      <c r="N1478" s="25" t="s">
        <v>703</v>
      </c>
    </row>
    <row r="1479" spans="1:14" x14ac:dyDescent="0.35">
      <c r="B1479">
        <f t="shared" si="23"/>
        <v>1</v>
      </c>
      <c r="C1479" s="26" t="s">
        <v>9242</v>
      </c>
      <c r="D1479" s="26" t="s">
        <v>9243</v>
      </c>
      <c r="E1479" s="26" t="s">
        <v>9244</v>
      </c>
      <c r="F1479" s="26" t="s">
        <v>9245</v>
      </c>
      <c r="G1479" s="26">
        <v>7</v>
      </c>
      <c r="H1479" s="26"/>
      <c r="I1479" s="26" t="s">
        <v>152</v>
      </c>
      <c r="J1479" s="26" t="s">
        <v>3893</v>
      </c>
      <c r="K1479" s="26">
        <v>2009</v>
      </c>
      <c r="L1479" s="26" t="s">
        <v>9246</v>
      </c>
      <c r="M1479" s="26" t="s">
        <v>6</v>
      </c>
      <c r="N1479" s="26" t="s">
        <v>162</v>
      </c>
    </row>
    <row r="1480" spans="1:14" x14ac:dyDescent="0.35">
      <c r="A1480" t="s">
        <v>62</v>
      </c>
      <c r="B1480">
        <f t="shared" si="23"/>
        <v>2</v>
      </c>
      <c r="C1480" s="25" t="s">
        <v>9247</v>
      </c>
      <c r="D1480" s="25" t="s">
        <v>9248</v>
      </c>
      <c r="E1480" s="25" t="s">
        <v>9249</v>
      </c>
      <c r="F1480" s="25" t="s">
        <v>9250</v>
      </c>
      <c r="G1480" s="25">
        <v>10</v>
      </c>
      <c r="H1480" s="25">
        <v>9781467362634</v>
      </c>
      <c r="I1480" s="25" t="s">
        <v>349</v>
      </c>
      <c r="J1480" s="25" t="s">
        <v>9251</v>
      </c>
      <c r="K1480" s="25">
        <v>2013</v>
      </c>
      <c r="L1480" s="25" t="s">
        <v>9252</v>
      </c>
      <c r="M1480" s="25" t="s">
        <v>6</v>
      </c>
      <c r="N1480" s="25" t="s">
        <v>217</v>
      </c>
    </row>
    <row r="1481" spans="1:14" x14ac:dyDescent="0.35">
      <c r="A1481" t="s">
        <v>62</v>
      </c>
      <c r="B1481">
        <f t="shared" si="23"/>
        <v>3</v>
      </c>
      <c r="C1481" s="26" t="s">
        <v>9253</v>
      </c>
      <c r="D1481" s="26" t="s">
        <v>9254</v>
      </c>
      <c r="E1481" s="26" t="s">
        <v>9255</v>
      </c>
      <c r="F1481" s="26" t="s">
        <v>9256</v>
      </c>
      <c r="G1481" s="26">
        <v>10</v>
      </c>
      <c r="H1481" s="26">
        <v>9781467311199</v>
      </c>
      <c r="I1481" s="26" t="s">
        <v>2305</v>
      </c>
      <c r="J1481" s="26" t="s">
        <v>9257</v>
      </c>
      <c r="K1481" s="26">
        <v>2012</v>
      </c>
      <c r="L1481" s="26" t="s">
        <v>9258</v>
      </c>
      <c r="M1481" s="26" t="s">
        <v>6</v>
      </c>
      <c r="N1481" s="26" t="s">
        <v>695</v>
      </c>
    </row>
    <row r="1482" spans="1:14" x14ac:dyDescent="0.35">
      <c r="B1482">
        <f t="shared" si="23"/>
        <v>1</v>
      </c>
      <c r="C1482" s="25" t="s">
        <v>9259</v>
      </c>
      <c r="D1482" s="25" t="s">
        <v>9260</v>
      </c>
      <c r="E1482" s="25" t="s">
        <v>9261</v>
      </c>
      <c r="F1482" s="25" t="s">
        <v>9262</v>
      </c>
      <c r="G1482" s="25">
        <v>10</v>
      </c>
      <c r="H1482" s="25">
        <v>9781450368193</v>
      </c>
      <c r="I1482" s="25" t="s">
        <v>1310</v>
      </c>
      <c r="J1482" s="25" t="s">
        <v>6</v>
      </c>
      <c r="K1482" s="25">
        <v>2020</v>
      </c>
      <c r="L1482" s="25" t="s">
        <v>9263</v>
      </c>
      <c r="M1482" s="25" t="s">
        <v>6</v>
      </c>
      <c r="N1482" s="25" t="s">
        <v>162</v>
      </c>
    </row>
    <row r="1483" spans="1:14" x14ac:dyDescent="0.35">
      <c r="A1483" t="s">
        <v>62</v>
      </c>
      <c r="B1483">
        <f t="shared" si="23"/>
        <v>2</v>
      </c>
      <c r="C1483" s="26" t="s">
        <v>9264</v>
      </c>
      <c r="D1483" s="26" t="s">
        <v>9265</v>
      </c>
      <c r="E1483" s="26" t="s">
        <v>9266</v>
      </c>
      <c r="F1483" s="26" t="s">
        <v>9267</v>
      </c>
      <c r="G1483" s="26">
        <v>10</v>
      </c>
      <c r="H1483" s="26">
        <v>9781450354356</v>
      </c>
      <c r="I1483" s="26" t="s">
        <v>308</v>
      </c>
      <c r="J1483" s="26" t="s">
        <v>2992</v>
      </c>
      <c r="K1483" s="26">
        <v>2017</v>
      </c>
      <c r="L1483" s="26" t="s">
        <v>9268</v>
      </c>
      <c r="M1483" s="26" t="s">
        <v>6</v>
      </c>
      <c r="N1483" s="26" t="s">
        <v>1120</v>
      </c>
    </row>
    <row r="1484" spans="1:14" x14ac:dyDescent="0.35">
      <c r="B1484">
        <f t="shared" si="23"/>
        <v>1</v>
      </c>
      <c r="C1484" s="25" t="s">
        <v>9269</v>
      </c>
      <c r="D1484" s="25" t="s">
        <v>9270</v>
      </c>
      <c r="E1484" s="25" t="s">
        <v>9271</v>
      </c>
      <c r="F1484" s="25" t="s">
        <v>9272</v>
      </c>
      <c r="G1484" s="25">
        <v>7</v>
      </c>
      <c r="H1484" s="25">
        <v>9783030508951</v>
      </c>
      <c r="I1484" s="25" t="s">
        <v>207</v>
      </c>
      <c r="J1484" s="25" t="s">
        <v>9273</v>
      </c>
      <c r="K1484" s="25">
        <v>2020</v>
      </c>
      <c r="L1484" s="25" t="s">
        <v>9274</v>
      </c>
      <c r="M1484" s="25" t="s">
        <v>6</v>
      </c>
      <c r="N1484" s="25" t="s">
        <v>162</v>
      </c>
    </row>
    <row r="1485" spans="1:14" x14ac:dyDescent="0.35">
      <c r="B1485">
        <f t="shared" si="23"/>
        <v>1</v>
      </c>
      <c r="C1485" s="26" t="s">
        <v>9275</v>
      </c>
      <c r="D1485" s="26" t="s">
        <v>9276</v>
      </c>
      <c r="E1485" s="26" t="s">
        <v>9277</v>
      </c>
      <c r="F1485" s="26" t="s">
        <v>9278</v>
      </c>
      <c r="G1485" s="26">
        <v>7</v>
      </c>
      <c r="H1485" s="26">
        <v>9783030395117</v>
      </c>
      <c r="I1485" s="26" t="s">
        <v>207</v>
      </c>
      <c r="J1485" s="26" t="s">
        <v>9279</v>
      </c>
      <c r="K1485" s="26">
        <v>2020</v>
      </c>
      <c r="L1485" s="26" t="s">
        <v>9280</v>
      </c>
      <c r="M1485" s="26" t="s">
        <v>6</v>
      </c>
      <c r="N1485" s="26" t="s">
        <v>1120</v>
      </c>
    </row>
    <row r="1486" spans="1:14" x14ac:dyDescent="0.35">
      <c r="B1486">
        <f t="shared" si="23"/>
        <v>1</v>
      </c>
      <c r="C1486" s="25" t="s">
        <v>9281</v>
      </c>
      <c r="D1486" s="25" t="s">
        <v>9282</v>
      </c>
      <c r="E1486" s="25" t="s">
        <v>9283</v>
      </c>
      <c r="F1486" s="25" t="s">
        <v>9284</v>
      </c>
      <c r="G1486" s="25">
        <v>7</v>
      </c>
      <c r="H1486" s="25"/>
      <c r="I1486" s="25" t="s">
        <v>6141</v>
      </c>
      <c r="J1486" s="25" t="s">
        <v>9285</v>
      </c>
      <c r="K1486" s="25">
        <v>2021</v>
      </c>
      <c r="L1486" s="25" t="s">
        <v>9286</v>
      </c>
      <c r="M1486" s="25" t="s">
        <v>6</v>
      </c>
      <c r="N1486" s="25" t="s">
        <v>147</v>
      </c>
    </row>
    <row r="1487" spans="1:14" x14ac:dyDescent="0.35">
      <c r="B1487">
        <f t="shared" si="23"/>
        <v>1</v>
      </c>
      <c r="C1487" s="26" t="s">
        <v>9287</v>
      </c>
      <c r="D1487" s="26" t="s">
        <v>9288</v>
      </c>
      <c r="E1487" s="26" t="s">
        <v>9289</v>
      </c>
      <c r="F1487" s="26" t="s">
        <v>9290</v>
      </c>
      <c r="G1487" s="26">
        <v>10</v>
      </c>
      <c r="H1487" s="26">
        <v>9781538680728</v>
      </c>
      <c r="I1487" s="26" t="s">
        <v>9291</v>
      </c>
      <c r="J1487" s="26" t="s">
        <v>9292</v>
      </c>
      <c r="K1487" s="26">
        <v>2019</v>
      </c>
      <c r="L1487" s="26" t="s">
        <v>9293</v>
      </c>
      <c r="M1487" s="26" t="s">
        <v>6</v>
      </c>
      <c r="N1487" s="26" t="s">
        <v>217</v>
      </c>
    </row>
    <row r="1488" spans="1:14" x14ac:dyDescent="0.35">
      <c r="B1488">
        <f t="shared" si="23"/>
        <v>1</v>
      </c>
      <c r="C1488" s="25" t="s">
        <v>9294</v>
      </c>
      <c r="D1488" s="25" t="s">
        <v>9295</v>
      </c>
      <c r="E1488" s="25" t="s">
        <v>9296</v>
      </c>
      <c r="F1488" s="25" t="s">
        <v>9297</v>
      </c>
      <c r="G1488" s="25">
        <v>10</v>
      </c>
      <c r="H1488" s="25">
        <v>9781450324823</v>
      </c>
      <c r="I1488" s="25" t="s">
        <v>308</v>
      </c>
      <c r="J1488" s="25" t="s">
        <v>9298</v>
      </c>
      <c r="K1488" s="25">
        <v>2013</v>
      </c>
      <c r="L1488" s="25" t="s">
        <v>9299</v>
      </c>
      <c r="M1488" s="25" t="s">
        <v>6</v>
      </c>
      <c r="N1488" s="25" t="s">
        <v>217</v>
      </c>
    </row>
    <row r="1489" spans="1:14" x14ac:dyDescent="0.35">
      <c r="B1489">
        <f t="shared" si="23"/>
        <v>1</v>
      </c>
      <c r="C1489" s="26" t="s">
        <v>9300</v>
      </c>
      <c r="D1489" s="26" t="s">
        <v>9301</v>
      </c>
      <c r="E1489" s="26" t="s">
        <v>9302</v>
      </c>
      <c r="F1489" s="26" t="s">
        <v>9303</v>
      </c>
      <c r="G1489" s="26">
        <v>10</v>
      </c>
      <c r="H1489" s="26">
        <v>9781728101255</v>
      </c>
      <c r="I1489" s="26" t="s">
        <v>5346</v>
      </c>
      <c r="J1489" s="26" t="s">
        <v>6</v>
      </c>
      <c r="K1489" s="26">
        <v>2019</v>
      </c>
      <c r="L1489" s="26" t="s">
        <v>9304</v>
      </c>
      <c r="M1489" s="26" t="s">
        <v>6</v>
      </c>
      <c r="N1489" s="26" t="s">
        <v>162</v>
      </c>
    </row>
    <row r="1490" spans="1:14" x14ac:dyDescent="0.35">
      <c r="B1490">
        <f t="shared" si="23"/>
        <v>1</v>
      </c>
      <c r="C1490" s="25" t="s">
        <v>9305</v>
      </c>
      <c r="D1490" s="25" t="s">
        <v>9306</v>
      </c>
      <c r="E1490" s="25" t="s">
        <v>9307</v>
      </c>
      <c r="F1490" s="25" t="s">
        <v>9308</v>
      </c>
      <c r="G1490" s="25">
        <v>10</v>
      </c>
      <c r="H1490" s="25">
        <v>9781450385626</v>
      </c>
      <c r="I1490" s="25" t="s">
        <v>2208</v>
      </c>
      <c r="J1490" s="25" t="s">
        <v>9309</v>
      </c>
      <c r="K1490" s="25">
        <v>2021</v>
      </c>
      <c r="L1490" s="25" t="s">
        <v>9310</v>
      </c>
      <c r="M1490" s="25" t="s">
        <v>6</v>
      </c>
      <c r="N1490" s="25" t="s">
        <v>162</v>
      </c>
    </row>
    <row r="1491" spans="1:14" x14ac:dyDescent="0.35">
      <c r="B1491">
        <f t="shared" si="23"/>
        <v>1</v>
      </c>
      <c r="C1491" s="26" t="s">
        <v>9311</v>
      </c>
      <c r="D1491" s="26" t="s">
        <v>9312</v>
      </c>
      <c r="E1491" s="26" t="s">
        <v>9313</v>
      </c>
      <c r="F1491" s="26" t="s">
        <v>9314</v>
      </c>
      <c r="G1491" s="26">
        <v>7</v>
      </c>
      <c r="H1491" s="26"/>
      <c r="I1491" s="26" t="s">
        <v>152</v>
      </c>
      <c r="J1491" s="26" t="s">
        <v>9315</v>
      </c>
      <c r="K1491" s="26">
        <v>2009</v>
      </c>
      <c r="L1491" s="26" t="s">
        <v>9316</v>
      </c>
      <c r="M1491" s="26" t="s">
        <v>6</v>
      </c>
      <c r="N1491" s="26" t="s">
        <v>5441</v>
      </c>
    </row>
    <row r="1492" spans="1:14" x14ac:dyDescent="0.35">
      <c r="B1492">
        <f t="shared" si="23"/>
        <v>1</v>
      </c>
      <c r="C1492" s="25" t="s">
        <v>9317</v>
      </c>
      <c r="D1492" s="25" t="s">
        <v>9318</v>
      </c>
      <c r="E1492" s="25" t="s">
        <v>9319</v>
      </c>
      <c r="F1492" s="25" t="s">
        <v>9320</v>
      </c>
      <c r="G1492" s="25">
        <v>10</v>
      </c>
      <c r="H1492" s="25">
        <v>9781848822054</v>
      </c>
      <c r="I1492" s="25" t="s">
        <v>9321</v>
      </c>
      <c r="J1492" s="25" t="s">
        <v>5639</v>
      </c>
      <c r="K1492" s="25">
        <v>2009</v>
      </c>
      <c r="L1492" s="25" t="s">
        <v>9322</v>
      </c>
      <c r="M1492" s="25" t="s">
        <v>6</v>
      </c>
      <c r="N1492" s="25" t="s">
        <v>155</v>
      </c>
    </row>
    <row r="1493" spans="1:14" x14ac:dyDescent="0.35">
      <c r="A1493" t="s">
        <v>62</v>
      </c>
      <c r="B1493">
        <f t="shared" si="23"/>
        <v>2</v>
      </c>
      <c r="C1493" s="26" t="s">
        <v>9323</v>
      </c>
      <c r="D1493" s="26" t="s">
        <v>9324</v>
      </c>
      <c r="E1493" s="26" t="s">
        <v>9325</v>
      </c>
      <c r="F1493" s="26" t="s">
        <v>9326</v>
      </c>
      <c r="G1493" s="26">
        <v>7</v>
      </c>
      <c r="H1493" s="26"/>
      <c r="I1493" s="26" t="s">
        <v>152</v>
      </c>
      <c r="J1493" s="26" t="s">
        <v>9327</v>
      </c>
      <c r="K1493" s="26">
        <v>2010</v>
      </c>
      <c r="L1493" s="26" t="s">
        <v>9328</v>
      </c>
      <c r="M1493" s="26" t="s">
        <v>6</v>
      </c>
      <c r="N1493" s="26" t="s">
        <v>323</v>
      </c>
    </row>
    <row r="1494" spans="1:14" x14ac:dyDescent="0.35">
      <c r="B1494">
        <f t="shared" si="23"/>
        <v>1</v>
      </c>
      <c r="C1494" s="25" t="s">
        <v>9329</v>
      </c>
      <c r="D1494" s="25" t="s">
        <v>9330</v>
      </c>
      <c r="E1494" s="25" t="s">
        <v>9331</v>
      </c>
      <c r="F1494" s="25" t="s">
        <v>9332</v>
      </c>
      <c r="G1494" s="25">
        <v>7</v>
      </c>
      <c r="H1494" s="25"/>
      <c r="I1494" s="25" t="s">
        <v>1415</v>
      </c>
      <c r="J1494" s="25" t="s">
        <v>9333</v>
      </c>
      <c r="K1494" s="25">
        <v>2012</v>
      </c>
      <c r="L1494" s="25" t="s">
        <v>9334</v>
      </c>
      <c r="M1494" s="25" t="s">
        <v>6</v>
      </c>
      <c r="N1494" s="25" t="s">
        <v>9335</v>
      </c>
    </row>
    <row r="1495" spans="1:14" x14ac:dyDescent="0.35">
      <c r="B1495">
        <f t="shared" si="23"/>
        <v>1</v>
      </c>
      <c r="C1495" s="26" t="s">
        <v>9336</v>
      </c>
      <c r="D1495" s="26" t="s">
        <v>9337</v>
      </c>
      <c r="E1495" s="26" t="s">
        <v>9338</v>
      </c>
      <c r="F1495" s="26" t="s">
        <v>9339</v>
      </c>
      <c r="G1495" s="26">
        <v>7</v>
      </c>
      <c r="H1495" s="26"/>
      <c r="I1495" s="26" t="s">
        <v>1510</v>
      </c>
      <c r="J1495" s="26" t="s">
        <v>8089</v>
      </c>
      <c r="K1495" s="26">
        <v>2014</v>
      </c>
      <c r="L1495" s="26" t="s">
        <v>9340</v>
      </c>
      <c r="M1495" s="26" t="s">
        <v>6</v>
      </c>
      <c r="N1495" s="26" t="s">
        <v>402</v>
      </c>
    </row>
    <row r="1496" spans="1:14" x14ac:dyDescent="0.35">
      <c r="B1496">
        <f t="shared" si="23"/>
        <v>1</v>
      </c>
      <c r="C1496" s="25" t="s">
        <v>9341</v>
      </c>
      <c r="D1496" s="25" t="s">
        <v>9342</v>
      </c>
      <c r="E1496" s="25" t="s">
        <v>9343</v>
      </c>
      <c r="F1496" s="25" t="s">
        <v>9344</v>
      </c>
      <c r="G1496" s="25">
        <v>7</v>
      </c>
      <c r="H1496" s="25">
        <v>9783319074399</v>
      </c>
      <c r="I1496" s="25" t="s">
        <v>152</v>
      </c>
      <c r="J1496" s="25" t="s">
        <v>9345</v>
      </c>
      <c r="K1496" s="25">
        <v>2014</v>
      </c>
      <c r="L1496" s="25" t="s">
        <v>9346</v>
      </c>
      <c r="M1496" s="25" t="s">
        <v>6</v>
      </c>
      <c r="N1496" s="25" t="s">
        <v>283</v>
      </c>
    </row>
    <row r="1497" spans="1:14" x14ac:dyDescent="0.35">
      <c r="B1497">
        <f t="shared" si="23"/>
        <v>1</v>
      </c>
      <c r="C1497" s="26" t="s">
        <v>9347</v>
      </c>
      <c r="D1497" s="26" t="s">
        <v>9348</v>
      </c>
      <c r="E1497" s="26" t="s">
        <v>9349</v>
      </c>
      <c r="F1497" s="26" t="s">
        <v>9350</v>
      </c>
      <c r="G1497" s="26">
        <v>7</v>
      </c>
      <c r="H1497" s="26">
        <v>9783319206837</v>
      </c>
      <c r="I1497" s="26" t="s">
        <v>152</v>
      </c>
      <c r="J1497" s="26" t="s">
        <v>9351</v>
      </c>
      <c r="K1497" s="26">
        <v>2015</v>
      </c>
      <c r="L1497" s="26" t="s">
        <v>9352</v>
      </c>
      <c r="M1497" s="26" t="s">
        <v>6</v>
      </c>
      <c r="N1497" s="26" t="s">
        <v>256</v>
      </c>
    </row>
    <row r="1498" spans="1:14" x14ac:dyDescent="0.35">
      <c r="B1498">
        <f t="shared" si="23"/>
        <v>1</v>
      </c>
      <c r="C1498" s="25" t="s">
        <v>9353</v>
      </c>
      <c r="D1498" s="25" t="s">
        <v>9354</v>
      </c>
      <c r="E1498" s="25" t="s">
        <v>9355</v>
      </c>
      <c r="F1498" s="25" t="s">
        <v>9356</v>
      </c>
      <c r="G1498" s="25">
        <v>10</v>
      </c>
      <c r="H1498" s="25">
        <v>9781467394642</v>
      </c>
      <c r="I1498" s="25" t="s">
        <v>9357</v>
      </c>
      <c r="J1498" s="25" t="s">
        <v>9358</v>
      </c>
      <c r="K1498" s="25">
        <v>2015</v>
      </c>
      <c r="L1498" s="25" t="s">
        <v>9359</v>
      </c>
      <c r="M1498" s="25" t="s">
        <v>6</v>
      </c>
      <c r="N1498" s="25" t="s">
        <v>703</v>
      </c>
    </row>
    <row r="1499" spans="1:14" x14ac:dyDescent="0.35">
      <c r="B1499">
        <f t="shared" si="23"/>
        <v>1</v>
      </c>
      <c r="C1499" s="26" t="s">
        <v>9360</v>
      </c>
      <c r="D1499" s="26" t="s">
        <v>9361</v>
      </c>
      <c r="E1499" s="26" t="s">
        <v>9362</v>
      </c>
      <c r="F1499" s="26" t="s">
        <v>9363</v>
      </c>
      <c r="G1499" s="26">
        <v>7</v>
      </c>
      <c r="H1499" s="26">
        <v>9783030235123</v>
      </c>
      <c r="I1499" s="26" t="s">
        <v>7815</v>
      </c>
      <c r="J1499" s="26" t="s">
        <v>9364</v>
      </c>
      <c r="K1499" s="26">
        <v>2019</v>
      </c>
      <c r="L1499" s="26" t="s">
        <v>9365</v>
      </c>
      <c r="M1499" s="26" t="s">
        <v>6</v>
      </c>
      <c r="N1499" s="26" t="s">
        <v>162</v>
      </c>
    </row>
    <row r="1500" spans="1:14" x14ac:dyDescent="0.35">
      <c r="B1500">
        <f t="shared" si="23"/>
        <v>1</v>
      </c>
      <c r="C1500" s="25" t="s">
        <v>9366</v>
      </c>
      <c r="D1500" s="25" t="s">
        <v>9367</v>
      </c>
      <c r="E1500" s="25" t="s">
        <v>9368</v>
      </c>
      <c r="F1500" s="25" t="s">
        <v>9369</v>
      </c>
      <c r="G1500" s="25">
        <v>7</v>
      </c>
      <c r="H1500" s="25">
        <v>9783030734251</v>
      </c>
      <c r="I1500" s="25" t="s">
        <v>3009</v>
      </c>
      <c r="J1500" s="25" t="s">
        <v>9370</v>
      </c>
      <c r="K1500" s="25">
        <v>2021</v>
      </c>
      <c r="L1500" s="25" t="s">
        <v>9371</v>
      </c>
      <c r="M1500" s="25" t="s">
        <v>6</v>
      </c>
      <c r="N1500" s="25" t="s">
        <v>162</v>
      </c>
    </row>
    <row r="1501" spans="1:14" x14ac:dyDescent="0.35">
      <c r="B1501">
        <f t="shared" si="23"/>
        <v>1</v>
      </c>
      <c r="C1501" s="26" t="s">
        <v>9372</v>
      </c>
      <c r="D1501" s="26" t="s">
        <v>9373</v>
      </c>
      <c r="E1501" s="26" t="s">
        <v>9374</v>
      </c>
      <c r="F1501" s="26" t="s">
        <v>9375</v>
      </c>
      <c r="G1501" s="26">
        <v>7</v>
      </c>
      <c r="H1501" s="26">
        <v>9783030348625</v>
      </c>
      <c r="I1501" s="26" t="s">
        <v>3009</v>
      </c>
      <c r="J1501" s="26" t="s">
        <v>6098</v>
      </c>
      <c r="K1501" s="26">
        <v>2019</v>
      </c>
      <c r="L1501" s="26" t="s">
        <v>9376</v>
      </c>
      <c r="M1501" s="26" t="s">
        <v>6</v>
      </c>
      <c r="N1501" s="26" t="s">
        <v>162</v>
      </c>
    </row>
    <row r="1502" spans="1:14" x14ac:dyDescent="0.35">
      <c r="B1502">
        <f t="shared" si="23"/>
        <v>1</v>
      </c>
      <c r="C1502" s="25" t="s">
        <v>9377</v>
      </c>
      <c r="D1502" s="25" t="s">
        <v>9378</v>
      </c>
      <c r="E1502" s="25" t="s">
        <v>9379</v>
      </c>
      <c r="F1502" s="25" t="s">
        <v>9380</v>
      </c>
      <c r="G1502" s="25">
        <v>10</v>
      </c>
      <c r="H1502" s="25">
        <v>9781467374521</v>
      </c>
      <c r="I1502" s="25" t="s">
        <v>3763</v>
      </c>
      <c r="J1502" s="25" t="s">
        <v>6</v>
      </c>
      <c r="K1502" s="25">
        <v>2016</v>
      </c>
      <c r="L1502" s="25" t="s">
        <v>9381</v>
      </c>
      <c r="M1502" s="25" t="s">
        <v>6</v>
      </c>
      <c r="N1502" s="25" t="s">
        <v>162</v>
      </c>
    </row>
    <row r="1503" spans="1:14" x14ac:dyDescent="0.35">
      <c r="B1503">
        <f t="shared" si="23"/>
        <v>1</v>
      </c>
      <c r="C1503" s="26" t="s">
        <v>9382</v>
      </c>
      <c r="D1503" s="26" t="s">
        <v>9383</v>
      </c>
      <c r="E1503" s="26" t="s">
        <v>9384</v>
      </c>
      <c r="F1503" s="26" t="s">
        <v>9385</v>
      </c>
      <c r="G1503" s="26">
        <v>10</v>
      </c>
      <c r="H1503" s="26">
        <v>9789898533814</v>
      </c>
      <c r="I1503" s="26" t="s">
        <v>9386</v>
      </c>
      <c r="J1503" s="26" t="s">
        <v>9387</v>
      </c>
      <c r="K1503" s="26">
        <v>2018</v>
      </c>
      <c r="L1503" s="26" t="s">
        <v>9388</v>
      </c>
      <c r="M1503" s="26" t="s">
        <v>6</v>
      </c>
      <c r="N1503" s="26" t="s">
        <v>217</v>
      </c>
    </row>
    <row r="1504" spans="1:14" x14ac:dyDescent="0.35">
      <c r="B1504">
        <f t="shared" si="23"/>
        <v>1</v>
      </c>
      <c r="C1504" s="25" t="s">
        <v>9389</v>
      </c>
      <c r="D1504" s="25" t="s">
        <v>9390</v>
      </c>
      <c r="E1504" s="25" t="s">
        <v>9391</v>
      </c>
      <c r="F1504" s="25" t="s">
        <v>9392</v>
      </c>
      <c r="G1504" s="25">
        <v>10</v>
      </c>
      <c r="H1504" s="25">
        <v>9781538611739</v>
      </c>
      <c r="I1504" s="25" t="s">
        <v>1374</v>
      </c>
      <c r="J1504" s="25" t="s">
        <v>6</v>
      </c>
      <c r="K1504" s="25">
        <v>2019</v>
      </c>
      <c r="L1504" s="25" t="s">
        <v>9393</v>
      </c>
      <c r="M1504" s="25" t="s">
        <v>6</v>
      </c>
      <c r="N1504" s="25" t="s">
        <v>162</v>
      </c>
    </row>
    <row r="1505" spans="1:14" x14ac:dyDescent="0.35">
      <c r="B1505">
        <f t="shared" si="23"/>
        <v>1</v>
      </c>
      <c r="C1505" s="26" t="s">
        <v>9394</v>
      </c>
      <c r="D1505" s="26" t="s">
        <v>9395</v>
      </c>
      <c r="E1505" s="26" t="s">
        <v>6</v>
      </c>
      <c r="F1505" s="26" t="s">
        <v>9396</v>
      </c>
      <c r="G1505" s="26">
        <v>7</v>
      </c>
      <c r="H1505" s="26"/>
      <c r="I1505" s="26" t="s">
        <v>9397</v>
      </c>
      <c r="J1505" s="26" t="s">
        <v>6</v>
      </c>
      <c r="K1505" s="26">
        <v>2019</v>
      </c>
      <c r="L1505" s="26" t="s">
        <v>9398</v>
      </c>
      <c r="M1505" s="26" t="s">
        <v>6</v>
      </c>
      <c r="N1505" s="26" t="s">
        <v>283</v>
      </c>
    </row>
    <row r="1506" spans="1:14" x14ac:dyDescent="0.35">
      <c r="B1506">
        <f t="shared" si="23"/>
        <v>1</v>
      </c>
      <c r="C1506" s="25" t="s">
        <v>9399</v>
      </c>
      <c r="D1506" s="25" t="s">
        <v>9400</v>
      </c>
      <c r="E1506" s="25" t="s">
        <v>9401</v>
      </c>
      <c r="F1506" s="25" t="s">
        <v>9402</v>
      </c>
      <c r="G1506" s="25">
        <v>10</v>
      </c>
      <c r="H1506" s="25">
        <v>9781538677698</v>
      </c>
      <c r="I1506" s="25" t="s">
        <v>388</v>
      </c>
      <c r="J1506" s="25" t="s">
        <v>9403</v>
      </c>
      <c r="K1506" s="25">
        <v>2019</v>
      </c>
      <c r="L1506" s="25" t="s">
        <v>9404</v>
      </c>
      <c r="M1506" s="25" t="s">
        <v>6</v>
      </c>
      <c r="N1506" s="25" t="s">
        <v>162</v>
      </c>
    </row>
    <row r="1507" spans="1:14" x14ac:dyDescent="0.35">
      <c r="B1507">
        <f t="shared" si="23"/>
        <v>1</v>
      </c>
      <c r="C1507" s="26" t="s">
        <v>9405</v>
      </c>
      <c r="D1507" s="26" t="s">
        <v>9406</v>
      </c>
      <c r="E1507" s="26" t="s">
        <v>9407</v>
      </c>
      <c r="F1507" s="26" t="s">
        <v>9408</v>
      </c>
      <c r="G1507" s="26">
        <v>7</v>
      </c>
      <c r="H1507" s="26"/>
      <c r="I1507" s="26" t="s">
        <v>2920</v>
      </c>
      <c r="J1507" s="26" t="s">
        <v>9409</v>
      </c>
      <c r="K1507" s="26">
        <v>2018</v>
      </c>
      <c r="L1507" s="26" t="s">
        <v>9410</v>
      </c>
      <c r="M1507" s="26" t="s">
        <v>6</v>
      </c>
      <c r="N1507" s="26" t="s">
        <v>217</v>
      </c>
    </row>
    <row r="1508" spans="1:14" x14ac:dyDescent="0.35">
      <c r="A1508" t="s">
        <v>62</v>
      </c>
      <c r="B1508">
        <f t="shared" si="23"/>
        <v>3</v>
      </c>
      <c r="C1508" s="25" t="s">
        <v>9411</v>
      </c>
      <c r="D1508" s="25" t="s">
        <v>9412</v>
      </c>
      <c r="E1508" s="25" t="s">
        <v>9413</v>
      </c>
      <c r="F1508" s="25" t="s">
        <v>9414</v>
      </c>
      <c r="G1508" s="25">
        <v>10</v>
      </c>
      <c r="H1508" s="25">
        <v>9781450358231</v>
      </c>
      <c r="I1508" s="25" t="s">
        <v>9415</v>
      </c>
      <c r="J1508" s="25" t="s">
        <v>6</v>
      </c>
      <c r="K1508" s="25">
        <v>2018</v>
      </c>
      <c r="L1508" s="25" t="s">
        <v>9416</v>
      </c>
      <c r="M1508" s="25" t="s">
        <v>6</v>
      </c>
      <c r="N1508" s="25" t="s">
        <v>1120</v>
      </c>
    </row>
    <row r="1509" spans="1:14" x14ac:dyDescent="0.35">
      <c r="B1509">
        <f t="shared" si="23"/>
        <v>1</v>
      </c>
      <c r="C1509" s="26" t="s">
        <v>9417</v>
      </c>
      <c r="D1509" s="26" t="s">
        <v>9418</v>
      </c>
      <c r="E1509" s="26" t="s">
        <v>9419</v>
      </c>
      <c r="F1509" s="26" t="s">
        <v>9420</v>
      </c>
      <c r="G1509" s="26">
        <v>7</v>
      </c>
      <c r="H1509" s="26">
        <v>9783319549774</v>
      </c>
      <c r="I1509" s="26" t="s">
        <v>207</v>
      </c>
      <c r="J1509" s="26" t="s">
        <v>9421</v>
      </c>
      <c r="K1509" s="26">
        <v>2018</v>
      </c>
      <c r="L1509" s="26" t="s">
        <v>9422</v>
      </c>
      <c r="M1509" s="26" t="s">
        <v>6</v>
      </c>
      <c r="N1509" s="26" t="s">
        <v>155</v>
      </c>
    </row>
    <row r="1510" spans="1:14" x14ac:dyDescent="0.35">
      <c r="B1510">
        <f t="shared" si="23"/>
        <v>1</v>
      </c>
      <c r="C1510" s="25" t="s">
        <v>9423</v>
      </c>
      <c r="D1510" s="25" t="s">
        <v>9424</v>
      </c>
      <c r="E1510" s="25" t="s">
        <v>9425</v>
      </c>
      <c r="F1510" s="25" t="s">
        <v>9426</v>
      </c>
      <c r="G1510" s="25">
        <v>7</v>
      </c>
      <c r="H1510" s="25"/>
      <c r="I1510" s="25" t="s">
        <v>1724</v>
      </c>
      <c r="J1510" s="25" t="s">
        <v>6</v>
      </c>
      <c r="K1510" s="25">
        <v>2019</v>
      </c>
      <c r="L1510" s="25" t="s">
        <v>9427</v>
      </c>
      <c r="M1510" s="25" t="s">
        <v>6</v>
      </c>
      <c r="N1510" s="25" t="s">
        <v>155</v>
      </c>
    </row>
    <row r="1511" spans="1:14" x14ac:dyDescent="0.35">
      <c r="B1511">
        <f t="shared" si="23"/>
        <v>1</v>
      </c>
      <c r="C1511" s="26" t="s">
        <v>9428</v>
      </c>
      <c r="D1511" s="26" t="s">
        <v>9429</v>
      </c>
      <c r="E1511" s="26" t="s">
        <v>9430</v>
      </c>
      <c r="F1511" s="26" t="s">
        <v>9431</v>
      </c>
      <c r="G1511" s="26">
        <v>10</v>
      </c>
      <c r="H1511" s="26">
        <v>9789897583797</v>
      </c>
      <c r="I1511" s="26" t="s">
        <v>1445</v>
      </c>
      <c r="J1511" s="26" t="s">
        <v>9432</v>
      </c>
      <c r="K1511" s="26">
        <v>2019</v>
      </c>
      <c r="L1511" s="26" t="s">
        <v>9433</v>
      </c>
      <c r="M1511" s="26" t="s">
        <v>6</v>
      </c>
      <c r="N1511" s="26" t="s">
        <v>162</v>
      </c>
    </row>
    <row r="1512" spans="1:14" x14ac:dyDescent="0.35">
      <c r="A1512" t="s">
        <v>62</v>
      </c>
      <c r="B1512">
        <f t="shared" si="23"/>
        <v>2</v>
      </c>
      <c r="C1512" s="25" t="s">
        <v>9434</v>
      </c>
      <c r="D1512" s="25" t="s">
        <v>9435</v>
      </c>
      <c r="E1512" s="25" t="s">
        <v>9436</v>
      </c>
      <c r="F1512" s="25" t="s">
        <v>9437</v>
      </c>
      <c r="G1512" s="25">
        <v>10</v>
      </c>
      <c r="H1512" s="25">
        <v>9781424473120</v>
      </c>
      <c r="I1512" s="25" t="s">
        <v>9438</v>
      </c>
      <c r="J1512" s="25" t="s">
        <v>9439</v>
      </c>
      <c r="K1512" s="25">
        <v>2010</v>
      </c>
      <c r="L1512" s="25" t="s">
        <v>9440</v>
      </c>
      <c r="M1512" s="25" t="s">
        <v>6</v>
      </c>
      <c r="N1512" s="25" t="s">
        <v>1120</v>
      </c>
    </row>
    <row r="1513" spans="1:14" x14ac:dyDescent="0.35">
      <c r="B1513">
        <f t="shared" si="23"/>
        <v>1</v>
      </c>
      <c r="C1513" s="26" t="s">
        <v>9441</v>
      </c>
      <c r="D1513" s="26" t="s">
        <v>9442</v>
      </c>
      <c r="E1513" s="26" t="s">
        <v>9443</v>
      </c>
      <c r="F1513" s="26" t="s">
        <v>9444</v>
      </c>
      <c r="G1513" s="26">
        <v>10</v>
      </c>
      <c r="H1513" s="26">
        <v>9781538692738</v>
      </c>
      <c r="I1513" s="26" t="s">
        <v>9445</v>
      </c>
      <c r="J1513" s="26" t="s">
        <v>9446</v>
      </c>
      <c r="K1513" s="26">
        <v>2019</v>
      </c>
      <c r="L1513" s="26" t="s">
        <v>9447</v>
      </c>
      <c r="M1513" s="26" t="s">
        <v>6</v>
      </c>
      <c r="N1513" s="26" t="s">
        <v>162</v>
      </c>
    </row>
    <row r="1514" spans="1:14" x14ac:dyDescent="0.35">
      <c r="B1514">
        <f t="shared" si="23"/>
        <v>1</v>
      </c>
      <c r="C1514" s="25" t="s">
        <v>9448</v>
      </c>
      <c r="D1514" s="25" t="s">
        <v>9449</v>
      </c>
      <c r="E1514" s="25" t="s">
        <v>9450</v>
      </c>
      <c r="F1514" s="25" t="s">
        <v>9451</v>
      </c>
      <c r="G1514" s="25">
        <v>10</v>
      </c>
      <c r="H1514" s="25">
        <v>9781450388078</v>
      </c>
      <c r="I1514" s="25" t="s">
        <v>194</v>
      </c>
      <c r="J1514" s="25" t="s">
        <v>6</v>
      </c>
      <c r="K1514" s="25">
        <v>2020</v>
      </c>
      <c r="L1514" s="25" t="s">
        <v>9452</v>
      </c>
      <c r="M1514" s="25" t="s">
        <v>6</v>
      </c>
      <c r="N1514" s="25" t="s">
        <v>162</v>
      </c>
    </row>
    <row r="1515" spans="1:14" x14ac:dyDescent="0.35">
      <c r="A1515" t="s">
        <v>62</v>
      </c>
      <c r="B1515">
        <f t="shared" si="23"/>
        <v>2</v>
      </c>
      <c r="C1515" s="26" t="s">
        <v>9453</v>
      </c>
      <c r="D1515" s="26" t="s">
        <v>9454</v>
      </c>
      <c r="E1515" s="26" t="s">
        <v>9455</v>
      </c>
      <c r="F1515" s="26" t="s">
        <v>9456</v>
      </c>
      <c r="G1515" s="26">
        <v>10</v>
      </c>
      <c r="H1515" s="26">
        <v>9780769539638</v>
      </c>
      <c r="I1515" s="26" t="s">
        <v>9457</v>
      </c>
      <c r="J1515" s="26" t="s">
        <v>9458</v>
      </c>
      <c r="K1515" s="26">
        <v>2009</v>
      </c>
      <c r="L1515" s="26" t="s">
        <v>9459</v>
      </c>
      <c r="M1515" s="26" t="s">
        <v>6</v>
      </c>
      <c r="N1515" s="26" t="s">
        <v>176</v>
      </c>
    </row>
    <row r="1516" spans="1:14" x14ac:dyDescent="0.35">
      <c r="B1516">
        <f t="shared" si="23"/>
        <v>1</v>
      </c>
      <c r="C1516" s="25" t="s">
        <v>9460</v>
      </c>
      <c r="D1516" s="25" t="s">
        <v>9461</v>
      </c>
      <c r="E1516" s="25" t="s">
        <v>9462</v>
      </c>
      <c r="F1516" s="25" t="s">
        <v>9463</v>
      </c>
      <c r="G1516" s="25">
        <v>7</v>
      </c>
      <c r="H1516" s="25">
        <v>9783642335419</v>
      </c>
      <c r="I1516" s="25" t="s">
        <v>152</v>
      </c>
      <c r="J1516" s="25" t="s">
        <v>9464</v>
      </c>
      <c r="K1516" s="25">
        <v>2012</v>
      </c>
      <c r="L1516" s="25" t="s">
        <v>9465</v>
      </c>
      <c r="M1516" s="25" t="s">
        <v>6</v>
      </c>
      <c r="N1516" s="25" t="s">
        <v>283</v>
      </c>
    </row>
    <row r="1517" spans="1:14" x14ac:dyDescent="0.35">
      <c r="B1517">
        <f t="shared" si="23"/>
        <v>1</v>
      </c>
      <c r="C1517" s="26" t="s">
        <v>9466</v>
      </c>
      <c r="D1517" s="26" t="s">
        <v>9467</v>
      </c>
      <c r="E1517" s="26" t="s">
        <v>9468</v>
      </c>
      <c r="F1517" s="26" t="s">
        <v>9469</v>
      </c>
      <c r="G1517" s="26">
        <v>10</v>
      </c>
      <c r="H1517" s="26">
        <v>9781538677698</v>
      </c>
      <c r="I1517" s="26" t="s">
        <v>388</v>
      </c>
      <c r="J1517" s="26" t="s">
        <v>9470</v>
      </c>
      <c r="K1517" s="26">
        <v>2019</v>
      </c>
      <c r="L1517" s="26" t="s">
        <v>9471</v>
      </c>
      <c r="M1517" s="26" t="s">
        <v>6</v>
      </c>
      <c r="N1517" s="26" t="s">
        <v>162</v>
      </c>
    </row>
    <row r="1518" spans="1:14" x14ac:dyDescent="0.35">
      <c r="A1518" t="s">
        <v>62</v>
      </c>
      <c r="B1518">
        <f t="shared" si="23"/>
        <v>3</v>
      </c>
      <c r="C1518" s="25" t="s">
        <v>9472</v>
      </c>
      <c r="D1518" s="25" t="s">
        <v>9473</v>
      </c>
      <c r="E1518" s="25" t="s">
        <v>9474</v>
      </c>
      <c r="F1518" s="25" t="s">
        <v>9475</v>
      </c>
      <c r="G1518" s="25">
        <v>10</v>
      </c>
      <c r="H1518" s="25">
        <v>9781538677698</v>
      </c>
      <c r="I1518" s="25" t="s">
        <v>388</v>
      </c>
      <c r="J1518" s="25" t="s">
        <v>9476</v>
      </c>
      <c r="K1518" s="25">
        <v>2019</v>
      </c>
      <c r="L1518" s="25" t="s">
        <v>9477</v>
      </c>
      <c r="M1518" s="25" t="s">
        <v>6</v>
      </c>
      <c r="N1518" s="25" t="s">
        <v>217</v>
      </c>
    </row>
    <row r="1519" spans="1:14" x14ac:dyDescent="0.35">
      <c r="B1519">
        <f t="shared" si="23"/>
        <v>1</v>
      </c>
      <c r="C1519" s="26" t="s">
        <v>9478</v>
      </c>
      <c r="D1519" s="26" t="s">
        <v>9479</v>
      </c>
      <c r="E1519" s="26" t="s">
        <v>9480</v>
      </c>
      <c r="F1519" s="26" t="s">
        <v>9481</v>
      </c>
      <c r="G1519" s="26">
        <v>10</v>
      </c>
      <c r="H1519" s="26">
        <v>9781450376518</v>
      </c>
      <c r="I1519" s="26" t="s">
        <v>194</v>
      </c>
      <c r="J1519" s="26" t="s">
        <v>9482</v>
      </c>
      <c r="K1519" s="26">
        <v>2019</v>
      </c>
      <c r="L1519" s="26" t="s">
        <v>9483</v>
      </c>
      <c r="M1519" s="26" t="s">
        <v>6</v>
      </c>
      <c r="N1519" s="26" t="s">
        <v>147</v>
      </c>
    </row>
    <row r="1520" spans="1:14" x14ac:dyDescent="0.35">
      <c r="A1520" t="s">
        <v>62</v>
      </c>
      <c r="B1520">
        <f t="shared" si="23"/>
        <v>3</v>
      </c>
      <c r="C1520" s="25" t="s">
        <v>9484</v>
      </c>
      <c r="D1520" s="25" t="s">
        <v>9485</v>
      </c>
      <c r="E1520" s="25" t="s">
        <v>9486</v>
      </c>
      <c r="F1520" s="25" t="s">
        <v>9487</v>
      </c>
      <c r="G1520" s="25">
        <v>10</v>
      </c>
      <c r="H1520" s="25">
        <v>9781450300643</v>
      </c>
      <c r="I1520" s="25" t="s">
        <v>4344</v>
      </c>
      <c r="J1520" s="25" t="s">
        <v>6</v>
      </c>
      <c r="K1520" s="25">
        <v>2010</v>
      </c>
      <c r="L1520" s="25" t="s">
        <v>9488</v>
      </c>
      <c r="M1520" s="25" t="s">
        <v>6</v>
      </c>
      <c r="N1520" s="25" t="s">
        <v>217</v>
      </c>
    </row>
    <row r="1521" spans="1:14" x14ac:dyDescent="0.35">
      <c r="B1521">
        <f t="shared" si="23"/>
        <v>1</v>
      </c>
      <c r="C1521" s="26" t="s">
        <v>9489</v>
      </c>
      <c r="D1521" s="26" t="s">
        <v>9490</v>
      </c>
      <c r="E1521" s="26" t="s">
        <v>9491</v>
      </c>
      <c r="F1521" s="26" t="s">
        <v>9492</v>
      </c>
      <c r="G1521" s="26">
        <v>10</v>
      </c>
      <c r="H1521" s="26">
        <v>9781450306867</v>
      </c>
      <c r="I1521" s="26" t="s">
        <v>4344</v>
      </c>
      <c r="J1521" s="26" t="s">
        <v>9493</v>
      </c>
      <c r="K1521" s="26">
        <v>2011</v>
      </c>
      <c r="L1521" s="26" t="s">
        <v>9494</v>
      </c>
      <c r="M1521" s="26" t="s">
        <v>6</v>
      </c>
      <c r="N1521" s="26" t="s">
        <v>162</v>
      </c>
    </row>
    <row r="1522" spans="1:14" x14ac:dyDescent="0.35">
      <c r="B1522">
        <f t="shared" si="23"/>
        <v>1</v>
      </c>
      <c r="C1522" s="25" t="s">
        <v>9495</v>
      </c>
      <c r="D1522" s="25" t="s">
        <v>9496</v>
      </c>
      <c r="E1522" s="25" t="s">
        <v>9497</v>
      </c>
      <c r="F1522" s="25" t="s">
        <v>9498</v>
      </c>
      <c r="G1522" s="25">
        <v>10</v>
      </c>
      <c r="H1522" s="25">
        <v>9781450353199</v>
      </c>
      <c r="I1522" s="25" t="s">
        <v>308</v>
      </c>
      <c r="J1522" s="25" t="s">
        <v>6</v>
      </c>
      <c r="K1522" s="25">
        <v>2017</v>
      </c>
      <c r="L1522" s="25" t="s">
        <v>9499</v>
      </c>
      <c r="M1522" s="25" t="s">
        <v>6</v>
      </c>
      <c r="N1522" s="25" t="s">
        <v>573</v>
      </c>
    </row>
    <row r="1523" spans="1:14" x14ac:dyDescent="0.35">
      <c r="B1523">
        <f t="shared" si="23"/>
        <v>1</v>
      </c>
      <c r="C1523" s="26" t="s">
        <v>9500</v>
      </c>
      <c r="D1523" s="26" t="s">
        <v>9501</v>
      </c>
      <c r="E1523" s="26" t="s">
        <v>9502</v>
      </c>
      <c r="F1523" s="26" t="s">
        <v>9503</v>
      </c>
      <c r="G1523" s="26">
        <v>10</v>
      </c>
      <c r="H1523" s="26">
        <v>9781450365710</v>
      </c>
      <c r="I1523" s="26" t="s">
        <v>308</v>
      </c>
      <c r="J1523" s="26" t="s">
        <v>6</v>
      </c>
      <c r="K1523" s="26">
        <v>2018</v>
      </c>
      <c r="L1523" s="26" t="s">
        <v>9504</v>
      </c>
      <c r="M1523" s="26" t="s">
        <v>6</v>
      </c>
      <c r="N1523" s="26" t="s">
        <v>217</v>
      </c>
    </row>
    <row r="1524" spans="1:14" x14ac:dyDescent="0.35">
      <c r="B1524">
        <f t="shared" si="23"/>
        <v>1</v>
      </c>
      <c r="C1524" s="25" t="s">
        <v>9505</v>
      </c>
      <c r="D1524" s="25" t="s">
        <v>9506</v>
      </c>
      <c r="E1524" s="25" t="s">
        <v>9507</v>
      </c>
      <c r="F1524" s="25" t="s">
        <v>9503</v>
      </c>
      <c r="G1524" s="25">
        <v>10</v>
      </c>
      <c r="H1524" s="25">
        <v>9781450372176</v>
      </c>
      <c r="I1524" s="25" t="s">
        <v>194</v>
      </c>
      <c r="J1524" s="25" t="s">
        <v>6</v>
      </c>
      <c r="K1524" s="25">
        <v>2019</v>
      </c>
      <c r="L1524" s="25" t="s">
        <v>9508</v>
      </c>
      <c r="M1524" s="25" t="s">
        <v>6</v>
      </c>
      <c r="N1524" s="25" t="s">
        <v>162</v>
      </c>
    </row>
    <row r="1525" spans="1:14" x14ac:dyDescent="0.35">
      <c r="B1525">
        <f t="shared" si="23"/>
        <v>1</v>
      </c>
      <c r="C1525" s="26" t="s">
        <v>9509</v>
      </c>
      <c r="D1525" s="26" t="s">
        <v>9510</v>
      </c>
      <c r="E1525" s="26" t="s">
        <v>9511</v>
      </c>
      <c r="F1525" s="26" t="s">
        <v>9512</v>
      </c>
      <c r="G1525" s="26">
        <v>10</v>
      </c>
      <c r="H1525" s="26">
        <v>9781450388078</v>
      </c>
      <c r="I1525" s="26" t="s">
        <v>194</v>
      </c>
      <c r="J1525" s="26" t="s">
        <v>6</v>
      </c>
      <c r="K1525" s="26">
        <v>2020</v>
      </c>
      <c r="L1525" s="26" t="s">
        <v>9513</v>
      </c>
      <c r="M1525" s="26" t="s">
        <v>6</v>
      </c>
      <c r="N1525" s="26" t="s">
        <v>162</v>
      </c>
    </row>
    <row r="1526" spans="1:14" x14ac:dyDescent="0.35">
      <c r="B1526">
        <f t="shared" si="23"/>
        <v>1</v>
      </c>
      <c r="C1526" s="25" t="s">
        <v>9514</v>
      </c>
      <c r="D1526" s="25" t="s">
        <v>9515</v>
      </c>
      <c r="E1526" s="25" t="s">
        <v>9516</v>
      </c>
      <c r="F1526" s="25" t="s">
        <v>9517</v>
      </c>
      <c r="G1526" s="25">
        <v>10</v>
      </c>
      <c r="H1526" s="25">
        <v>9781538684481</v>
      </c>
      <c r="I1526" s="25" t="s">
        <v>9518</v>
      </c>
      <c r="J1526" s="25" t="s">
        <v>9519</v>
      </c>
      <c r="K1526" s="25">
        <v>2019</v>
      </c>
      <c r="L1526" s="25" t="s">
        <v>9520</v>
      </c>
      <c r="M1526" s="25" t="s">
        <v>6</v>
      </c>
      <c r="N1526" s="25" t="s">
        <v>1120</v>
      </c>
    </row>
    <row r="1527" spans="1:14" x14ac:dyDescent="0.35">
      <c r="B1527">
        <f t="shared" si="23"/>
        <v>1</v>
      </c>
      <c r="C1527" s="26" t="s">
        <v>9521</v>
      </c>
      <c r="D1527" s="26" t="s">
        <v>9522</v>
      </c>
      <c r="E1527" s="26" t="s">
        <v>9523</v>
      </c>
      <c r="F1527" s="26" t="s">
        <v>9524</v>
      </c>
      <c r="G1527" s="26">
        <v>7</v>
      </c>
      <c r="H1527" s="26">
        <v>9783319213828</v>
      </c>
      <c r="I1527" s="26" t="s">
        <v>866</v>
      </c>
      <c r="J1527" s="26" t="s">
        <v>9525</v>
      </c>
      <c r="K1527" s="26">
        <v>2015</v>
      </c>
      <c r="L1527" s="26" t="s">
        <v>9526</v>
      </c>
      <c r="M1527" s="26" t="s">
        <v>6</v>
      </c>
      <c r="N1527" s="26" t="s">
        <v>147</v>
      </c>
    </row>
    <row r="1528" spans="1:14" x14ac:dyDescent="0.35">
      <c r="A1528" t="s">
        <v>62</v>
      </c>
      <c r="B1528">
        <f t="shared" si="23"/>
        <v>2</v>
      </c>
      <c r="C1528" s="25" t="s">
        <v>9527</v>
      </c>
      <c r="D1528" s="25" t="s">
        <v>9528</v>
      </c>
      <c r="E1528" s="25" t="s">
        <v>9529</v>
      </c>
      <c r="F1528" s="25" t="s">
        <v>9530</v>
      </c>
      <c r="G1528" s="25">
        <v>10</v>
      </c>
      <c r="H1528" s="25">
        <v>9781450303873</v>
      </c>
      <c r="I1528" s="25" t="s">
        <v>9531</v>
      </c>
      <c r="J1528" s="25" t="s">
        <v>9532</v>
      </c>
      <c r="K1528" s="25">
        <v>2010</v>
      </c>
      <c r="L1528" s="25" t="s">
        <v>9533</v>
      </c>
      <c r="M1528" s="25" t="s">
        <v>6</v>
      </c>
      <c r="N1528" s="25" t="s">
        <v>695</v>
      </c>
    </row>
    <row r="1529" spans="1:14" x14ac:dyDescent="0.35">
      <c r="B1529">
        <f t="shared" si="23"/>
        <v>1</v>
      </c>
      <c r="C1529" s="26" t="s">
        <v>9534</v>
      </c>
      <c r="D1529" s="26" t="s">
        <v>9535</v>
      </c>
      <c r="E1529" s="26" t="s">
        <v>6</v>
      </c>
      <c r="F1529" s="26" t="s">
        <v>9536</v>
      </c>
      <c r="G1529" s="26">
        <v>7</v>
      </c>
      <c r="H1529" s="26"/>
      <c r="I1529" s="26" t="s">
        <v>9537</v>
      </c>
      <c r="J1529" s="26" t="s">
        <v>6</v>
      </c>
      <c r="K1529" s="26">
        <v>2010</v>
      </c>
      <c r="L1529" s="26" t="s">
        <v>9538</v>
      </c>
      <c r="M1529" s="26" t="s">
        <v>6</v>
      </c>
      <c r="N1529" s="26" t="s">
        <v>9539</v>
      </c>
    </row>
    <row r="1530" spans="1:14" x14ac:dyDescent="0.35">
      <c r="A1530" t="s">
        <v>62</v>
      </c>
      <c r="B1530">
        <f t="shared" si="23"/>
        <v>3</v>
      </c>
      <c r="C1530" s="25" t="s">
        <v>9540</v>
      </c>
      <c r="D1530" s="25" t="s">
        <v>9541</v>
      </c>
      <c r="E1530" s="25" t="s">
        <v>9542</v>
      </c>
      <c r="F1530" s="25" t="s">
        <v>9536</v>
      </c>
      <c r="G1530" s="25">
        <v>7</v>
      </c>
      <c r="H1530" s="25"/>
      <c r="I1530" s="25" t="s">
        <v>9543</v>
      </c>
      <c r="J1530" s="25" t="s">
        <v>9544</v>
      </c>
      <c r="K1530" s="25">
        <v>2011</v>
      </c>
      <c r="L1530" s="25" t="s">
        <v>9545</v>
      </c>
      <c r="M1530" s="25" t="s">
        <v>6</v>
      </c>
      <c r="N1530" s="25" t="s">
        <v>703</v>
      </c>
    </row>
    <row r="1531" spans="1:14" x14ac:dyDescent="0.35">
      <c r="A1531" t="s">
        <v>62</v>
      </c>
      <c r="B1531">
        <f t="shared" si="23"/>
        <v>2</v>
      </c>
      <c r="C1531" s="26" t="s">
        <v>9546</v>
      </c>
      <c r="D1531" s="26" t="s">
        <v>9547</v>
      </c>
      <c r="E1531" s="26" t="s">
        <v>9548</v>
      </c>
      <c r="F1531" s="26" t="s">
        <v>9536</v>
      </c>
      <c r="G1531" s="26">
        <v>10</v>
      </c>
      <c r="H1531" s="26">
        <v>9781450305785</v>
      </c>
      <c r="I1531" s="26" t="s">
        <v>274</v>
      </c>
      <c r="J1531" s="26" t="s">
        <v>9549</v>
      </c>
      <c r="K1531" s="26">
        <v>2011</v>
      </c>
      <c r="L1531" s="26" t="s">
        <v>9550</v>
      </c>
      <c r="M1531" s="26" t="s">
        <v>6</v>
      </c>
      <c r="N1531" s="26" t="s">
        <v>473</v>
      </c>
    </row>
    <row r="1532" spans="1:14" x14ac:dyDescent="0.35">
      <c r="A1532" t="s">
        <v>62</v>
      </c>
      <c r="B1532">
        <f t="shared" si="23"/>
        <v>3</v>
      </c>
      <c r="C1532" s="25" t="s">
        <v>9540</v>
      </c>
      <c r="D1532" s="25" t="s">
        <v>9551</v>
      </c>
      <c r="E1532" s="25" t="s">
        <v>9552</v>
      </c>
      <c r="F1532" s="25" t="s">
        <v>9536</v>
      </c>
      <c r="G1532" s="25">
        <v>7</v>
      </c>
      <c r="H1532" s="25">
        <v>9783642244179</v>
      </c>
      <c r="I1532" s="25" t="s">
        <v>7815</v>
      </c>
      <c r="J1532" s="25" t="s">
        <v>9553</v>
      </c>
      <c r="K1532" s="25">
        <v>2011</v>
      </c>
      <c r="L1532" s="25" t="s">
        <v>9554</v>
      </c>
      <c r="M1532" s="25" t="s">
        <v>6</v>
      </c>
      <c r="N1532" s="25" t="s">
        <v>323</v>
      </c>
    </row>
    <row r="1533" spans="1:14" x14ac:dyDescent="0.35">
      <c r="A1533" t="s">
        <v>62</v>
      </c>
      <c r="B1533">
        <f t="shared" si="23"/>
        <v>3</v>
      </c>
      <c r="C1533" s="26" t="s">
        <v>9555</v>
      </c>
      <c r="D1533" s="26" t="s">
        <v>9556</v>
      </c>
      <c r="E1533" s="26" t="s">
        <v>9557</v>
      </c>
      <c r="F1533" s="26" t="s">
        <v>9536</v>
      </c>
      <c r="G1533" s="26">
        <v>7</v>
      </c>
      <c r="H1533" s="26"/>
      <c r="I1533" s="26" t="s">
        <v>1452</v>
      </c>
      <c r="J1533" s="26" t="s">
        <v>9558</v>
      </c>
      <c r="K1533" s="26">
        <v>2017</v>
      </c>
      <c r="L1533" s="26" t="s">
        <v>9559</v>
      </c>
      <c r="M1533" s="26" t="s">
        <v>6</v>
      </c>
      <c r="N1533" s="26" t="s">
        <v>480</v>
      </c>
    </row>
    <row r="1534" spans="1:14" x14ac:dyDescent="0.35">
      <c r="B1534">
        <f t="shared" si="23"/>
        <v>1</v>
      </c>
      <c r="C1534" s="25" t="s">
        <v>9560</v>
      </c>
      <c r="D1534" s="25" t="s">
        <v>9561</v>
      </c>
      <c r="E1534" s="25" t="s">
        <v>6</v>
      </c>
      <c r="F1534" s="25" t="s">
        <v>9536</v>
      </c>
      <c r="G1534" s="25">
        <v>7</v>
      </c>
      <c r="H1534" s="25"/>
      <c r="I1534" s="25" t="s">
        <v>4464</v>
      </c>
      <c r="J1534" s="25" t="s">
        <v>9562</v>
      </c>
      <c r="K1534" s="25">
        <v>2018</v>
      </c>
      <c r="L1534" s="25" t="s">
        <v>9563</v>
      </c>
      <c r="M1534" s="25" t="s">
        <v>6</v>
      </c>
      <c r="N1534" s="25" t="s">
        <v>217</v>
      </c>
    </row>
    <row r="1535" spans="1:14" x14ac:dyDescent="0.35">
      <c r="B1535">
        <f t="shared" si="23"/>
        <v>1</v>
      </c>
      <c r="C1535" s="26" t="s">
        <v>9564</v>
      </c>
      <c r="D1535" s="26" t="s">
        <v>9565</v>
      </c>
      <c r="E1535" s="26" t="s">
        <v>9566</v>
      </c>
      <c r="F1535" s="26" t="s">
        <v>9567</v>
      </c>
      <c r="G1535" s="26">
        <v>10</v>
      </c>
      <c r="H1535" s="26">
        <v>9781467375269</v>
      </c>
      <c r="I1535" s="26" t="s">
        <v>9568</v>
      </c>
      <c r="J1535" s="26" t="s">
        <v>5871</v>
      </c>
      <c r="K1535" s="26">
        <v>2015</v>
      </c>
      <c r="L1535" s="26" t="s">
        <v>9569</v>
      </c>
      <c r="M1535" s="26" t="s">
        <v>6</v>
      </c>
      <c r="N1535" s="26" t="s">
        <v>1120</v>
      </c>
    </row>
    <row r="1536" spans="1:14" x14ac:dyDescent="0.35">
      <c r="B1536">
        <f t="shared" si="23"/>
        <v>1</v>
      </c>
      <c r="C1536" s="25" t="s">
        <v>9570</v>
      </c>
      <c r="D1536" s="25" t="s">
        <v>9571</v>
      </c>
      <c r="E1536" s="25" t="s">
        <v>9572</v>
      </c>
      <c r="F1536" s="25" t="s">
        <v>9573</v>
      </c>
      <c r="G1536" s="25">
        <v>10</v>
      </c>
      <c r="H1536" s="25">
        <v>9780996683104</v>
      </c>
      <c r="I1536" s="25" t="s">
        <v>9574</v>
      </c>
      <c r="J1536" s="25" t="s">
        <v>6</v>
      </c>
      <c r="K1536" s="25">
        <v>2015</v>
      </c>
      <c r="L1536" s="25" t="s">
        <v>9575</v>
      </c>
      <c r="M1536" s="25" t="s">
        <v>6</v>
      </c>
      <c r="N1536" s="25" t="s">
        <v>147</v>
      </c>
    </row>
    <row r="1537" spans="1:14" x14ac:dyDescent="0.35">
      <c r="B1537">
        <f t="shared" si="23"/>
        <v>1</v>
      </c>
      <c r="C1537" s="26" t="s">
        <v>9576</v>
      </c>
      <c r="D1537" s="26" t="s">
        <v>9577</v>
      </c>
      <c r="E1537" s="26" t="s">
        <v>9578</v>
      </c>
      <c r="F1537" s="26" t="s">
        <v>9579</v>
      </c>
      <c r="G1537" s="26">
        <v>10</v>
      </c>
      <c r="H1537" s="26"/>
      <c r="I1537" s="26" t="s">
        <v>496</v>
      </c>
      <c r="J1537" s="26" t="s">
        <v>9580</v>
      </c>
      <c r="K1537" s="26">
        <v>2020</v>
      </c>
      <c r="L1537" s="26" t="s">
        <v>9581</v>
      </c>
      <c r="M1537" s="26" t="s">
        <v>6</v>
      </c>
      <c r="N1537" s="26" t="s">
        <v>162</v>
      </c>
    </row>
    <row r="1538" spans="1:14" x14ac:dyDescent="0.35">
      <c r="B1538">
        <f t="shared" ref="B1538:B1601" si="24">COUNTIF(C:C,C1538)</f>
        <v>1</v>
      </c>
      <c r="C1538" s="25" t="s">
        <v>9582</v>
      </c>
      <c r="D1538" s="25" t="s">
        <v>9583</v>
      </c>
      <c r="E1538" s="25" t="s">
        <v>9584</v>
      </c>
      <c r="F1538" s="25" t="s">
        <v>9585</v>
      </c>
      <c r="G1538" s="25">
        <v>10</v>
      </c>
      <c r="H1538" s="25"/>
      <c r="I1538" s="25" t="s">
        <v>9586</v>
      </c>
      <c r="J1538" s="25" t="s">
        <v>6</v>
      </c>
      <c r="K1538" s="25">
        <v>2019</v>
      </c>
      <c r="L1538" s="25" t="s">
        <v>9587</v>
      </c>
      <c r="M1538" s="25" t="s">
        <v>6</v>
      </c>
      <c r="N1538" s="25" t="s">
        <v>155</v>
      </c>
    </row>
    <row r="1539" spans="1:14" x14ac:dyDescent="0.35">
      <c r="B1539">
        <f t="shared" si="24"/>
        <v>1</v>
      </c>
      <c r="C1539" s="26" t="s">
        <v>9588</v>
      </c>
      <c r="D1539" s="26" t="s">
        <v>9589</v>
      </c>
      <c r="E1539" s="26" t="s">
        <v>9590</v>
      </c>
      <c r="F1539" s="26" t="s">
        <v>9591</v>
      </c>
      <c r="G1539" s="26">
        <v>7</v>
      </c>
      <c r="H1539" s="26">
        <v>9783319038919</v>
      </c>
      <c r="I1539" s="26" t="s">
        <v>3009</v>
      </c>
      <c r="J1539" s="26" t="s">
        <v>9592</v>
      </c>
      <c r="K1539" s="26">
        <v>2013</v>
      </c>
      <c r="L1539" s="26" t="s">
        <v>9593</v>
      </c>
      <c r="M1539" s="26" t="s">
        <v>6</v>
      </c>
      <c r="N1539" s="26" t="s">
        <v>217</v>
      </c>
    </row>
    <row r="1540" spans="1:14" x14ac:dyDescent="0.35">
      <c r="B1540">
        <f t="shared" si="24"/>
        <v>1</v>
      </c>
      <c r="C1540" s="25" t="s">
        <v>9594</v>
      </c>
      <c r="D1540" s="25" t="s">
        <v>9595</v>
      </c>
      <c r="E1540" s="25" t="s">
        <v>6</v>
      </c>
      <c r="F1540" s="25" t="s">
        <v>9596</v>
      </c>
      <c r="G1540" s="25">
        <v>7</v>
      </c>
      <c r="H1540" s="25"/>
      <c r="I1540" s="25" t="s">
        <v>144</v>
      </c>
      <c r="J1540" s="25" t="s">
        <v>9597</v>
      </c>
      <c r="K1540" s="25">
        <v>2012</v>
      </c>
      <c r="L1540" s="25" t="s">
        <v>9598</v>
      </c>
      <c r="M1540" s="25" t="s">
        <v>6</v>
      </c>
      <c r="N1540" s="25" t="s">
        <v>480</v>
      </c>
    </row>
    <row r="1541" spans="1:14" x14ac:dyDescent="0.35">
      <c r="B1541">
        <f t="shared" si="24"/>
        <v>1</v>
      </c>
      <c r="C1541" s="26" t="s">
        <v>9599</v>
      </c>
      <c r="D1541" s="26" t="s">
        <v>9600</v>
      </c>
      <c r="E1541" s="26" t="s">
        <v>9601</v>
      </c>
      <c r="F1541" s="26" t="s">
        <v>9602</v>
      </c>
      <c r="G1541" s="26">
        <v>7</v>
      </c>
      <c r="H1541" s="26"/>
      <c r="I1541" s="26" t="s">
        <v>478</v>
      </c>
      <c r="J1541" s="26" t="s">
        <v>6</v>
      </c>
      <c r="K1541" s="26">
        <v>2014</v>
      </c>
      <c r="L1541" s="26" t="s">
        <v>9603</v>
      </c>
      <c r="M1541" s="26" t="s">
        <v>6</v>
      </c>
      <c r="N1541" s="26" t="s">
        <v>217</v>
      </c>
    </row>
    <row r="1542" spans="1:14" x14ac:dyDescent="0.35">
      <c r="B1542">
        <f t="shared" si="24"/>
        <v>1</v>
      </c>
      <c r="C1542" s="25" t="s">
        <v>9604</v>
      </c>
      <c r="D1542" s="25" t="s">
        <v>9605</v>
      </c>
      <c r="E1542" s="25" t="s">
        <v>9606</v>
      </c>
      <c r="F1542" s="25" t="s">
        <v>9607</v>
      </c>
      <c r="G1542" s="25">
        <v>10</v>
      </c>
      <c r="H1542" s="25">
        <v>9781450347631</v>
      </c>
      <c r="I1542" s="25" t="s">
        <v>308</v>
      </c>
      <c r="J1542" s="25" t="s">
        <v>6</v>
      </c>
      <c r="K1542" s="25">
        <v>2016</v>
      </c>
      <c r="L1542" s="25" t="s">
        <v>9608</v>
      </c>
      <c r="M1542" s="25" t="s">
        <v>6</v>
      </c>
      <c r="N1542" s="25" t="s">
        <v>155</v>
      </c>
    </row>
    <row r="1543" spans="1:14" x14ac:dyDescent="0.35">
      <c r="B1543">
        <f t="shared" si="24"/>
        <v>1</v>
      </c>
      <c r="C1543" s="26" t="s">
        <v>9609</v>
      </c>
      <c r="D1543" s="26" t="s">
        <v>9610</v>
      </c>
      <c r="E1543" s="26" t="s">
        <v>9611</v>
      </c>
      <c r="F1543" s="26" t="s">
        <v>9612</v>
      </c>
      <c r="G1543" s="26">
        <v>10</v>
      </c>
      <c r="H1543" s="26">
        <v>9781450388078</v>
      </c>
      <c r="I1543" s="26" t="s">
        <v>194</v>
      </c>
      <c r="J1543" s="26" t="s">
        <v>6</v>
      </c>
      <c r="K1543" s="26">
        <v>2020</v>
      </c>
      <c r="L1543" s="26" t="s">
        <v>9613</v>
      </c>
      <c r="M1543" s="26" t="s">
        <v>6</v>
      </c>
      <c r="N1543" s="26" t="s">
        <v>162</v>
      </c>
    </row>
    <row r="1544" spans="1:14" x14ac:dyDescent="0.35">
      <c r="B1544">
        <f t="shared" si="24"/>
        <v>1</v>
      </c>
      <c r="C1544" s="25" t="s">
        <v>9614</v>
      </c>
      <c r="D1544" s="25" t="s">
        <v>9615</v>
      </c>
      <c r="E1544" s="25" t="s">
        <v>9616</v>
      </c>
      <c r="F1544" s="25" t="s">
        <v>9617</v>
      </c>
      <c r="G1544" s="25">
        <v>10</v>
      </c>
      <c r="H1544" s="25"/>
      <c r="I1544" s="25" t="s">
        <v>1374</v>
      </c>
      <c r="J1544" s="25" t="s">
        <v>6</v>
      </c>
      <c r="K1544" s="25">
        <v>2015</v>
      </c>
      <c r="L1544" s="25" t="s">
        <v>9618</v>
      </c>
      <c r="M1544" s="25" t="s">
        <v>6</v>
      </c>
      <c r="N1544" s="25" t="s">
        <v>283</v>
      </c>
    </row>
    <row r="1545" spans="1:14" x14ac:dyDescent="0.35">
      <c r="B1545">
        <f t="shared" si="24"/>
        <v>1</v>
      </c>
      <c r="C1545" s="26" t="s">
        <v>9619</v>
      </c>
      <c r="D1545" s="26" t="s">
        <v>9620</v>
      </c>
      <c r="E1545" s="26" t="s">
        <v>9621</v>
      </c>
      <c r="F1545" s="26" t="s">
        <v>9622</v>
      </c>
      <c r="G1545" s="26">
        <v>10</v>
      </c>
      <c r="H1545" s="26"/>
      <c r="I1545" s="26" t="s">
        <v>4830</v>
      </c>
      <c r="J1545" s="26" t="s">
        <v>6</v>
      </c>
      <c r="K1545" s="26">
        <v>2016</v>
      </c>
      <c r="L1545" s="26" t="s">
        <v>9623</v>
      </c>
      <c r="M1545" s="26" t="s">
        <v>6</v>
      </c>
      <c r="N1545" s="26" t="s">
        <v>162</v>
      </c>
    </row>
    <row r="1546" spans="1:14" x14ac:dyDescent="0.35">
      <c r="B1546">
        <f t="shared" si="24"/>
        <v>1</v>
      </c>
      <c r="C1546" s="25" t="s">
        <v>9624</v>
      </c>
      <c r="D1546" s="25" t="s">
        <v>9625</v>
      </c>
      <c r="E1546" s="25" t="s">
        <v>9626</v>
      </c>
      <c r="F1546" s="25" t="s">
        <v>9627</v>
      </c>
      <c r="G1546" s="25">
        <v>7</v>
      </c>
      <c r="H1546" s="25"/>
      <c r="I1546" s="25" t="s">
        <v>9628</v>
      </c>
      <c r="J1546" s="25" t="s">
        <v>9629</v>
      </c>
      <c r="K1546" s="25">
        <v>2014</v>
      </c>
      <c r="L1546" s="25" t="s">
        <v>9630</v>
      </c>
      <c r="M1546" s="25" t="s">
        <v>6</v>
      </c>
      <c r="N1546" s="25" t="s">
        <v>695</v>
      </c>
    </row>
    <row r="1547" spans="1:14" x14ac:dyDescent="0.35">
      <c r="B1547">
        <f t="shared" si="24"/>
        <v>1</v>
      </c>
      <c r="C1547" s="26" t="s">
        <v>9631</v>
      </c>
      <c r="D1547" s="26" t="s">
        <v>9632</v>
      </c>
      <c r="E1547" s="26" t="s">
        <v>9633</v>
      </c>
      <c r="F1547" s="26" t="s">
        <v>9634</v>
      </c>
      <c r="G1547" s="26">
        <v>10</v>
      </c>
      <c r="H1547" s="26">
        <v>9781538644850</v>
      </c>
      <c r="I1547" s="26" t="s">
        <v>9635</v>
      </c>
      <c r="J1547" s="26" t="s">
        <v>9636</v>
      </c>
      <c r="K1547" s="26">
        <v>2018</v>
      </c>
      <c r="L1547" s="26" t="s">
        <v>9637</v>
      </c>
      <c r="M1547" s="26" t="s">
        <v>6</v>
      </c>
      <c r="N1547" s="26" t="s">
        <v>217</v>
      </c>
    </row>
    <row r="1548" spans="1:14" x14ac:dyDescent="0.35">
      <c r="B1548">
        <f t="shared" si="24"/>
        <v>1</v>
      </c>
      <c r="C1548" s="25" t="s">
        <v>9638</v>
      </c>
      <c r="D1548" s="25" t="s">
        <v>9639</v>
      </c>
      <c r="E1548" s="25" t="s">
        <v>9640</v>
      </c>
      <c r="F1548" s="25" t="s">
        <v>9641</v>
      </c>
      <c r="G1548" s="25">
        <v>7</v>
      </c>
      <c r="H1548" s="25"/>
      <c r="I1548" s="25" t="s">
        <v>9642</v>
      </c>
      <c r="J1548" s="25" t="s">
        <v>9643</v>
      </c>
      <c r="K1548" s="25">
        <v>2010</v>
      </c>
      <c r="L1548" s="25" t="s">
        <v>9644</v>
      </c>
      <c r="M1548" s="25" t="s">
        <v>6</v>
      </c>
      <c r="N1548" s="25" t="s">
        <v>636</v>
      </c>
    </row>
    <row r="1549" spans="1:14" x14ac:dyDescent="0.35">
      <c r="B1549">
        <f t="shared" si="24"/>
        <v>1</v>
      </c>
      <c r="C1549" s="26" t="s">
        <v>9645</v>
      </c>
      <c r="D1549" s="26" t="s">
        <v>9646</v>
      </c>
      <c r="E1549" s="26" t="s">
        <v>9647</v>
      </c>
      <c r="F1549" s="26" t="s">
        <v>9648</v>
      </c>
      <c r="G1549" s="26">
        <v>10</v>
      </c>
      <c r="H1549" s="26">
        <v>9780996683197</v>
      </c>
      <c r="I1549" s="26" t="s">
        <v>9649</v>
      </c>
      <c r="J1549" s="26" t="s">
        <v>6</v>
      </c>
      <c r="K1549" s="26">
        <v>2019</v>
      </c>
      <c r="L1549" s="26" t="s">
        <v>9650</v>
      </c>
      <c r="M1549" s="26" t="s">
        <v>6</v>
      </c>
      <c r="N1549" s="26" t="s">
        <v>162</v>
      </c>
    </row>
    <row r="1550" spans="1:14" x14ac:dyDescent="0.35">
      <c r="B1550">
        <f t="shared" si="24"/>
        <v>1</v>
      </c>
      <c r="C1550" s="25" t="s">
        <v>9651</v>
      </c>
      <c r="D1550" s="25" t="s">
        <v>9652</v>
      </c>
      <c r="E1550" s="25" t="s">
        <v>9653</v>
      </c>
      <c r="F1550" s="25" t="s">
        <v>9654</v>
      </c>
      <c r="G1550" s="25">
        <v>10</v>
      </c>
      <c r="H1550" s="25">
        <v>9781450388078</v>
      </c>
      <c r="I1550" s="25" t="s">
        <v>194</v>
      </c>
      <c r="J1550" s="25" t="s">
        <v>6</v>
      </c>
      <c r="K1550" s="25">
        <v>2020</v>
      </c>
      <c r="L1550" s="25" t="s">
        <v>9655</v>
      </c>
      <c r="M1550" s="25" t="s">
        <v>6</v>
      </c>
      <c r="N1550" s="25" t="s">
        <v>162</v>
      </c>
    </row>
    <row r="1551" spans="1:14" x14ac:dyDescent="0.35">
      <c r="B1551">
        <f t="shared" si="24"/>
        <v>1</v>
      </c>
      <c r="C1551" s="26" t="s">
        <v>9656</v>
      </c>
      <c r="D1551" s="26" t="s">
        <v>9657</v>
      </c>
      <c r="E1551" s="26" t="s">
        <v>9658</v>
      </c>
      <c r="F1551" s="26" t="s">
        <v>9659</v>
      </c>
      <c r="G1551" s="26">
        <v>7</v>
      </c>
      <c r="H1551" s="26"/>
      <c r="I1551" s="26" t="s">
        <v>9660</v>
      </c>
      <c r="J1551" s="26" t="s">
        <v>6</v>
      </c>
      <c r="K1551" s="26">
        <v>2017</v>
      </c>
      <c r="L1551" s="26" t="s">
        <v>9661</v>
      </c>
      <c r="M1551" s="26" t="s">
        <v>6</v>
      </c>
      <c r="N1551" s="26" t="s">
        <v>480</v>
      </c>
    </row>
    <row r="1552" spans="1:14" x14ac:dyDescent="0.35">
      <c r="A1552" t="s">
        <v>62</v>
      </c>
      <c r="B1552">
        <f t="shared" si="24"/>
        <v>2</v>
      </c>
      <c r="C1552" s="25" t="s">
        <v>9662</v>
      </c>
      <c r="D1552" s="25" t="s">
        <v>9663</v>
      </c>
      <c r="E1552" s="25" t="s">
        <v>9664</v>
      </c>
      <c r="F1552" s="25" t="s">
        <v>9665</v>
      </c>
      <c r="G1552" s="25">
        <v>10</v>
      </c>
      <c r="H1552" s="25"/>
      <c r="I1552" s="25" t="s">
        <v>9666</v>
      </c>
      <c r="J1552" s="25" t="s">
        <v>6</v>
      </c>
      <c r="K1552" s="25">
        <v>2017</v>
      </c>
      <c r="L1552" s="25" t="s">
        <v>9667</v>
      </c>
      <c r="M1552" s="25" t="s">
        <v>6</v>
      </c>
      <c r="N1552" s="25" t="s">
        <v>162</v>
      </c>
    </row>
    <row r="1553" spans="1:14" x14ac:dyDescent="0.35">
      <c r="A1553" t="s">
        <v>62</v>
      </c>
      <c r="B1553">
        <f t="shared" si="24"/>
        <v>2</v>
      </c>
      <c r="C1553" s="26" t="s">
        <v>9668</v>
      </c>
      <c r="D1553" s="26" t="s">
        <v>9669</v>
      </c>
      <c r="E1553" s="26" t="s">
        <v>9670</v>
      </c>
      <c r="F1553" s="26" t="s">
        <v>9665</v>
      </c>
      <c r="G1553" s="26">
        <v>10</v>
      </c>
      <c r="H1553" s="26">
        <v>9781450357685</v>
      </c>
      <c r="I1553" s="26" t="s">
        <v>9671</v>
      </c>
      <c r="J1553" s="26" t="s">
        <v>9672</v>
      </c>
      <c r="K1553" s="26">
        <v>2018</v>
      </c>
      <c r="L1553" s="26" t="s">
        <v>9673</v>
      </c>
      <c r="M1553" s="26" t="s">
        <v>6</v>
      </c>
      <c r="N1553" s="26" t="s">
        <v>162</v>
      </c>
    </row>
    <row r="1554" spans="1:14" x14ac:dyDescent="0.35">
      <c r="B1554">
        <f t="shared" si="24"/>
        <v>1</v>
      </c>
      <c r="C1554" s="25" t="s">
        <v>9674</v>
      </c>
      <c r="D1554" s="25" t="s">
        <v>9675</v>
      </c>
      <c r="E1554" s="25" t="s">
        <v>6</v>
      </c>
      <c r="F1554" s="25" t="s">
        <v>9676</v>
      </c>
      <c r="G1554" s="25">
        <v>10</v>
      </c>
      <c r="H1554" s="25"/>
      <c r="I1554" s="25" t="s">
        <v>4823</v>
      </c>
      <c r="J1554" s="25" t="s">
        <v>9677</v>
      </c>
      <c r="K1554" s="25">
        <v>2012</v>
      </c>
      <c r="L1554" s="25" t="s">
        <v>9678</v>
      </c>
      <c r="M1554" s="25" t="s">
        <v>6</v>
      </c>
      <c r="N1554" s="25" t="s">
        <v>6866</v>
      </c>
    </row>
    <row r="1555" spans="1:14" x14ac:dyDescent="0.35">
      <c r="B1555">
        <f t="shared" si="24"/>
        <v>1</v>
      </c>
      <c r="C1555" s="26" t="s">
        <v>9679</v>
      </c>
      <c r="D1555" s="26" t="s">
        <v>9680</v>
      </c>
      <c r="E1555" s="26" t="s">
        <v>9681</v>
      </c>
      <c r="F1555" s="26" t="s">
        <v>9682</v>
      </c>
      <c r="G1555" s="26">
        <v>7</v>
      </c>
      <c r="H1555" s="26"/>
      <c r="I1555" s="26" t="s">
        <v>261</v>
      </c>
      <c r="J1555" s="26" t="s">
        <v>9683</v>
      </c>
      <c r="K1555" s="26">
        <v>2014</v>
      </c>
      <c r="L1555" s="26" t="s">
        <v>9684</v>
      </c>
      <c r="M1555" s="26" t="s">
        <v>6</v>
      </c>
      <c r="N1555" s="26" t="s">
        <v>7738</v>
      </c>
    </row>
    <row r="1556" spans="1:14" x14ac:dyDescent="0.35">
      <c r="B1556">
        <f t="shared" si="24"/>
        <v>1</v>
      </c>
      <c r="C1556" s="25" t="s">
        <v>9685</v>
      </c>
      <c r="D1556" s="25" t="s">
        <v>9686</v>
      </c>
      <c r="E1556" s="25" t="s">
        <v>9687</v>
      </c>
      <c r="F1556" s="25" t="s">
        <v>9688</v>
      </c>
      <c r="G1556" s="25">
        <v>10</v>
      </c>
      <c r="H1556" s="25"/>
      <c r="I1556" s="25" t="s">
        <v>1374</v>
      </c>
      <c r="J1556" s="25" t="s">
        <v>6</v>
      </c>
      <c r="K1556" s="25">
        <v>2015</v>
      </c>
      <c r="L1556" s="25" t="s">
        <v>9689</v>
      </c>
      <c r="M1556" s="25" t="s">
        <v>6</v>
      </c>
      <c r="N1556" s="25" t="s">
        <v>147</v>
      </c>
    </row>
    <row r="1557" spans="1:14" x14ac:dyDescent="0.35">
      <c r="B1557">
        <f t="shared" si="24"/>
        <v>1</v>
      </c>
      <c r="C1557" s="26" t="s">
        <v>9690</v>
      </c>
      <c r="D1557" s="26" t="s">
        <v>9691</v>
      </c>
      <c r="E1557" s="26" t="s">
        <v>9692</v>
      </c>
      <c r="F1557" s="26" t="s">
        <v>9693</v>
      </c>
      <c r="G1557" s="26">
        <v>7</v>
      </c>
      <c r="H1557" s="26"/>
      <c r="I1557" s="26" t="s">
        <v>922</v>
      </c>
      <c r="J1557" s="26" t="s">
        <v>9694</v>
      </c>
      <c r="K1557" s="26">
        <v>2018</v>
      </c>
      <c r="L1557" s="26" t="s">
        <v>9695</v>
      </c>
      <c r="M1557" s="26" t="s">
        <v>6</v>
      </c>
      <c r="N1557" s="26" t="s">
        <v>573</v>
      </c>
    </row>
    <row r="1558" spans="1:14" x14ac:dyDescent="0.35">
      <c r="B1558">
        <f t="shared" si="24"/>
        <v>1</v>
      </c>
      <c r="C1558" s="25" t="s">
        <v>9696</v>
      </c>
      <c r="D1558" s="25" t="s">
        <v>9697</v>
      </c>
      <c r="E1558" s="25" t="s">
        <v>9698</v>
      </c>
      <c r="F1558" s="25" t="s">
        <v>9699</v>
      </c>
      <c r="G1558" s="25">
        <v>10</v>
      </c>
      <c r="H1558" s="25">
        <v>9781450352550</v>
      </c>
      <c r="I1558" s="25" t="s">
        <v>308</v>
      </c>
      <c r="J1558" s="25" t="s">
        <v>6</v>
      </c>
      <c r="K1558" s="25">
        <v>2017</v>
      </c>
      <c r="L1558" s="25" t="s">
        <v>9700</v>
      </c>
      <c r="M1558" s="25" t="s">
        <v>6</v>
      </c>
      <c r="N1558" s="25" t="s">
        <v>147</v>
      </c>
    </row>
    <row r="1559" spans="1:14" x14ac:dyDescent="0.35">
      <c r="B1559">
        <f t="shared" si="24"/>
        <v>1</v>
      </c>
      <c r="C1559" s="26" t="s">
        <v>9701</v>
      </c>
      <c r="D1559" s="26" t="s">
        <v>9702</v>
      </c>
      <c r="E1559" s="26" t="s">
        <v>9703</v>
      </c>
      <c r="F1559" s="26" t="s">
        <v>9704</v>
      </c>
      <c r="G1559" s="26">
        <v>10</v>
      </c>
      <c r="H1559" s="26">
        <v>9781450359719</v>
      </c>
      <c r="I1559" s="26" t="s">
        <v>1310</v>
      </c>
      <c r="J1559" s="26" t="s">
        <v>6</v>
      </c>
      <c r="K1559" s="26">
        <v>2019</v>
      </c>
      <c r="L1559" s="26" t="s">
        <v>9705</v>
      </c>
      <c r="M1559" s="26" t="s">
        <v>6</v>
      </c>
      <c r="N1559" s="26" t="s">
        <v>147</v>
      </c>
    </row>
    <row r="1560" spans="1:14" x14ac:dyDescent="0.35">
      <c r="A1560" t="s">
        <v>62</v>
      </c>
      <c r="B1560">
        <f t="shared" si="24"/>
        <v>2</v>
      </c>
      <c r="C1560" s="25" t="s">
        <v>9706</v>
      </c>
      <c r="D1560" s="25" t="s">
        <v>9707</v>
      </c>
      <c r="E1560" s="25" t="s">
        <v>9708</v>
      </c>
      <c r="F1560" s="25" t="s">
        <v>9709</v>
      </c>
      <c r="G1560" s="25">
        <v>10</v>
      </c>
      <c r="H1560" s="25">
        <v>9781906638474</v>
      </c>
      <c r="I1560" s="25" t="s">
        <v>452</v>
      </c>
      <c r="J1560" s="25" t="s">
        <v>9710</v>
      </c>
      <c r="K1560" s="25">
        <v>2009</v>
      </c>
      <c r="L1560" s="25" t="s">
        <v>9711</v>
      </c>
      <c r="M1560" s="25" t="s">
        <v>6</v>
      </c>
      <c r="N1560" s="25" t="s">
        <v>323</v>
      </c>
    </row>
    <row r="1561" spans="1:14" x14ac:dyDescent="0.35">
      <c r="A1561" t="s">
        <v>62</v>
      </c>
      <c r="B1561">
        <f t="shared" si="24"/>
        <v>2</v>
      </c>
      <c r="C1561" s="26" t="s">
        <v>9712</v>
      </c>
      <c r="D1561" s="26" t="s">
        <v>9713</v>
      </c>
      <c r="E1561" s="26" t="s">
        <v>9714</v>
      </c>
      <c r="F1561" s="26" t="s">
        <v>9715</v>
      </c>
      <c r="G1561" s="26">
        <v>10</v>
      </c>
      <c r="H1561" s="26">
        <v>9781627480680</v>
      </c>
      <c r="I1561" s="26" t="s">
        <v>452</v>
      </c>
      <c r="J1561" s="26" t="s">
        <v>6</v>
      </c>
      <c r="K1561" s="26">
        <v>2012</v>
      </c>
      <c r="L1561" s="26" t="s">
        <v>9716</v>
      </c>
      <c r="M1561" s="26" t="s">
        <v>6</v>
      </c>
      <c r="N1561" s="26" t="s">
        <v>703</v>
      </c>
    </row>
    <row r="1562" spans="1:14" x14ac:dyDescent="0.35">
      <c r="A1562" t="s">
        <v>62</v>
      </c>
      <c r="B1562">
        <f t="shared" si="24"/>
        <v>2</v>
      </c>
      <c r="C1562" s="25" t="s">
        <v>9717</v>
      </c>
      <c r="D1562" s="25" t="s">
        <v>9718</v>
      </c>
      <c r="E1562" s="25" t="s">
        <v>9719</v>
      </c>
      <c r="F1562" s="25" t="s">
        <v>9720</v>
      </c>
      <c r="G1562" s="25">
        <v>10</v>
      </c>
      <c r="H1562" s="25">
        <v>9780769550640</v>
      </c>
      <c r="I1562" s="25" t="s">
        <v>9721</v>
      </c>
      <c r="J1562" s="25" t="s">
        <v>9722</v>
      </c>
      <c r="K1562" s="25">
        <v>2013</v>
      </c>
      <c r="L1562" s="25" t="s">
        <v>9723</v>
      </c>
      <c r="M1562" s="25" t="s">
        <v>6</v>
      </c>
      <c r="N1562" s="25" t="s">
        <v>323</v>
      </c>
    </row>
    <row r="1563" spans="1:14" x14ac:dyDescent="0.35">
      <c r="B1563">
        <f t="shared" si="24"/>
        <v>1</v>
      </c>
      <c r="C1563" s="26" t="s">
        <v>9724</v>
      </c>
      <c r="D1563" s="26" t="s">
        <v>9725</v>
      </c>
      <c r="E1563" s="26" t="s">
        <v>9726</v>
      </c>
      <c r="F1563" s="26" t="s">
        <v>9727</v>
      </c>
      <c r="G1563" s="26">
        <v>10</v>
      </c>
      <c r="H1563" s="26">
        <v>9781910309551</v>
      </c>
      <c r="I1563" s="26" t="s">
        <v>452</v>
      </c>
      <c r="J1563" s="26" t="s">
        <v>9728</v>
      </c>
      <c r="K1563" s="26">
        <v>2014</v>
      </c>
      <c r="L1563" s="26" t="s">
        <v>9729</v>
      </c>
      <c r="M1563" s="26" t="s">
        <v>6</v>
      </c>
      <c r="N1563" s="26" t="s">
        <v>1120</v>
      </c>
    </row>
    <row r="1564" spans="1:14" x14ac:dyDescent="0.35">
      <c r="B1564">
        <f t="shared" si="24"/>
        <v>1</v>
      </c>
      <c r="C1564" s="25" t="s">
        <v>9730</v>
      </c>
      <c r="D1564" s="25" t="s">
        <v>9731</v>
      </c>
      <c r="E1564" s="25" t="s">
        <v>9732</v>
      </c>
      <c r="F1564" s="25" t="s">
        <v>9733</v>
      </c>
      <c r="G1564" s="25">
        <v>10</v>
      </c>
      <c r="H1564" s="25">
        <v>9781911218562</v>
      </c>
      <c r="I1564" s="25" t="s">
        <v>1883</v>
      </c>
      <c r="J1564" s="25" t="s">
        <v>9734</v>
      </c>
      <c r="K1564" s="25">
        <v>2017</v>
      </c>
      <c r="L1564" s="25" t="s">
        <v>9735</v>
      </c>
      <c r="M1564" s="25" t="s">
        <v>6</v>
      </c>
      <c r="N1564" s="25" t="s">
        <v>703</v>
      </c>
    </row>
    <row r="1565" spans="1:14" x14ac:dyDescent="0.35">
      <c r="B1565">
        <f t="shared" si="24"/>
        <v>1</v>
      </c>
      <c r="C1565" s="26" t="s">
        <v>9736</v>
      </c>
      <c r="D1565" s="26" t="s">
        <v>9737</v>
      </c>
      <c r="E1565" s="26" t="s">
        <v>9738</v>
      </c>
      <c r="F1565" s="26" t="s">
        <v>9739</v>
      </c>
      <c r="G1565" s="26">
        <v>10</v>
      </c>
      <c r="H1565" s="26">
        <v>9781450346559</v>
      </c>
      <c r="I1565" s="26" t="s">
        <v>1310</v>
      </c>
      <c r="J1565" s="26" t="s">
        <v>9740</v>
      </c>
      <c r="K1565" s="26">
        <v>2017</v>
      </c>
      <c r="L1565" s="26" t="s">
        <v>9741</v>
      </c>
      <c r="M1565" s="26" t="s">
        <v>6</v>
      </c>
      <c r="N1565" s="26" t="s">
        <v>176</v>
      </c>
    </row>
    <row r="1566" spans="1:14" x14ac:dyDescent="0.35">
      <c r="A1566" t="s">
        <v>62</v>
      </c>
      <c r="B1566">
        <f t="shared" si="24"/>
        <v>3</v>
      </c>
      <c r="C1566" s="25" t="s">
        <v>9742</v>
      </c>
      <c r="D1566" s="25" t="s">
        <v>9743</v>
      </c>
      <c r="E1566" s="25" t="s">
        <v>9744</v>
      </c>
      <c r="F1566" s="25" t="s">
        <v>9745</v>
      </c>
      <c r="G1566" s="25">
        <v>10</v>
      </c>
      <c r="H1566" s="25">
        <v>9781467362634</v>
      </c>
      <c r="I1566" s="25" t="s">
        <v>349</v>
      </c>
      <c r="J1566" s="25" t="s">
        <v>4313</v>
      </c>
      <c r="K1566" s="25">
        <v>2013</v>
      </c>
      <c r="L1566" s="25" t="s">
        <v>9746</v>
      </c>
      <c r="M1566" s="25" t="s">
        <v>6</v>
      </c>
      <c r="N1566" s="25" t="s">
        <v>217</v>
      </c>
    </row>
    <row r="1567" spans="1:14" x14ac:dyDescent="0.35">
      <c r="B1567">
        <f t="shared" si="24"/>
        <v>1</v>
      </c>
      <c r="C1567" s="26" t="s">
        <v>9747</v>
      </c>
      <c r="D1567" s="26" t="s">
        <v>9748</v>
      </c>
      <c r="E1567" s="26" t="s">
        <v>9749</v>
      </c>
      <c r="F1567" s="26" t="s">
        <v>9750</v>
      </c>
      <c r="G1567" s="26">
        <v>7</v>
      </c>
      <c r="H1567" s="26">
        <v>9783030166205</v>
      </c>
      <c r="I1567" s="26" t="s">
        <v>207</v>
      </c>
      <c r="J1567" s="26" t="s">
        <v>8962</v>
      </c>
      <c r="K1567" s="26">
        <v>2020</v>
      </c>
      <c r="L1567" s="26" t="s">
        <v>9751</v>
      </c>
      <c r="M1567" s="26" t="s">
        <v>6</v>
      </c>
      <c r="N1567" s="26" t="s">
        <v>480</v>
      </c>
    </row>
    <row r="1568" spans="1:14" x14ac:dyDescent="0.35">
      <c r="B1568">
        <f t="shared" si="24"/>
        <v>1</v>
      </c>
      <c r="C1568" s="25" t="s">
        <v>9752</v>
      </c>
      <c r="D1568" s="25" t="s">
        <v>9753</v>
      </c>
      <c r="E1568" s="25" t="s">
        <v>9754</v>
      </c>
      <c r="F1568" s="25" t="s">
        <v>9755</v>
      </c>
      <c r="G1568" s="25">
        <v>10</v>
      </c>
      <c r="H1568" s="25">
        <v>9781467389228</v>
      </c>
      <c r="I1568" s="25" t="s">
        <v>9756</v>
      </c>
      <c r="J1568" s="25" t="s">
        <v>9757</v>
      </c>
      <c r="K1568" s="25">
        <v>2017</v>
      </c>
      <c r="L1568" s="25" t="s">
        <v>9758</v>
      </c>
      <c r="M1568" s="25" t="s">
        <v>6</v>
      </c>
      <c r="N1568" s="25" t="s">
        <v>147</v>
      </c>
    </row>
    <row r="1569" spans="1:14" x14ac:dyDescent="0.35">
      <c r="B1569">
        <f t="shared" si="24"/>
        <v>1</v>
      </c>
      <c r="C1569" s="26" t="s">
        <v>9759</v>
      </c>
      <c r="D1569" s="26" t="s">
        <v>9760</v>
      </c>
      <c r="E1569" s="26" t="s">
        <v>9761</v>
      </c>
      <c r="F1569" s="26" t="s">
        <v>9762</v>
      </c>
      <c r="G1569" s="26">
        <v>10</v>
      </c>
      <c r="H1569" s="26">
        <v>9781728135915</v>
      </c>
      <c r="I1569" s="26" t="s">
        <v>9763</v>
      </c>
      <c r="J1569" s="26" t="s">
        <v>6</v>
      </c>
      <c r="K1569" s="26">
        <v>2019</v>
      </c>
      <c r="L1569" s="26" t="s">
        <v>9764</v>
      </c>
      <c r="M1569" s="26" t="s">
        <v>6</v>
      </c>
      <c r="N1569" s="26" t="s">
        <v>162</v>
      </c>
    </row>
    <row r="1570" spans="1:14" x14ac:dyDescent="0.35">
      <c r="B1570">
        <f t="shared" si="24"/>
        <v>1</v>
      </c>
      <c r="C1570" s="25" t="s">
        <v>9765</v>
      </c>
      <c r="D1570" s="25" t="s">
        <v>9766</v>
      </c>
      <c r="E1570" s="25" t="s">
        <v>9767</v>
      </c>
      <c r="F1570" s="25" t="s">
        <v>9768</v>
      </c>
      <c r="G1570" s="25">
        <v>10</v>
      </c>
      <c r="H1570" s="25">
        <v>9781479920334</v>
      </c>
      <c r="I1570" s="25" t="s">
        <v>9769</v>
      </c>
      <c r="J1570" s="25" t="s">
        <v>9770</v>
      </c>
      <c r="K1570" s="25">
        <v>2014</v>
      </c>
      <c r="L1570" s="25" t="s">
        <v>9771</v>
      </c>
      <c r="M1570" s="25" t="s">
        <v>6</v>
      </c>
      <c r="N1570" s="25" t="s">
        <v>162</v>
      </c>
    </row>
    <row r="1571" spans="1:14" x14ac:dyDescent="0.35">
      <c r="B1571">
        <f t="shared" si="24"/>
        <v>1</v>
      </c>
      <c r="C1571" s="26" t="s">
        <v>9772</v>
      </c>
      <c r="D1571" s="26" t="s">
        <v>9773</v>
      </c>
      <c r="E1571" s="26" t="s">
        <v>9774</v>
      </c>
      <c r="F1571" s="26" t="s">
        <v>9775</v>
      </c>
      <c r="G1571" s="26">
        <v>10</v>
      </c>
      <c r="H1571" s="26">
        <v>9781424491407</v>
      </c>
      <c r="I1571" s="26" t="s">
        <v>9776</v>
      </c>
      <c r="J1571" s="26" t="s">
        <v>9777</v>
      </c>
      <c r="K1571" s="26">
        <v>2011</v>
      </c>
      <c r="L1571" s="26" t="s">
        <v>9778</v>
      </c>
      <c r="M1571" s="26" t="s">
        <v>6</v>
      </c>
      <c r="N1571" s="26" t="s">
        <v>283</v>
      </c>
    </row>
    <row r="1572" spans="1:14" x14ac:dyDescent="0.35">
      <c r="B1572">
        <f t="shared" si="24"/>
        <v>1</v>
      </c>
      <c r="C1572" s="25" t="s">
        <v>9779</v>
      </c>
      <c r="D1572" s="25" t="s">
        <v>9780</v>
      </c>
      <c r="E1572" s="25" t="s">
        <v>9781</v>
      </c>
      <c r="F1572" s="25" t="s">
        <v>9782</v>
      </c>
      <c r="G1572" s="25">
        <v>7</v>
      </c>
      <c r="H1572" s="25"/>
      <c r="I1572" s="25" t="s">
        <v>4576</v>
      </c>
      <c r="J1572" s="25" t="s">
        <v>9783</v>
      </c>
      <c r="K1572" s="25">
        <v>2013</v>
      </c>
      <c r="L1572" s="25" t="s">
        <v>9784</v>
      </c>
      <c r="M1572" s="25" t="s">
        <v>6</v>
      </c>
      <c r="N1572" s="25" t="s">
        <v>176</v>
      </c>
    </row>
    <row r="1573" spans="1:14" x14ac:dyDescent="0.35">
      <c r="B1573">
        <f t="shared" si="24"/>
        <v>1</v>
      </c>
      <c r="C1573" s="26" t="s">
        <v>9785</v>
      </c>
      <c r="D1573" s="26" t="s">
        <v>9786</v>
      </c>
      <c r="E1573" s="26" t="s">
        <v>9787</v>
      </c>
      <c r="F1573" s="26" t="s">
        <v>9788</v>
      </c>
      <c r="G1573" s="26">
        <v>7</v>
      </c>
      <c r="H1573" s="26"/>
      <c r="I1573" s="26" t="s">
        <v>1999</v>
      </c>
      <c r="J1573" s="26" t="s">
        <v>9789</v>
      </c>
      <c r="K1573" s="26">
        <v>2011</v>
      </c>
      <c r="L1573" s="26" t="s">
        <v>9790</v>
      </c>
      <c r="M1573" s="26" t="s">
        <v>6</v>
      </c>
      <c r="N1573" s="26" t="s">
        <v>283</v>
      </c>
    </row>
    <row r="1574" spans="1:14" x14ac:dyDescent="0.35">
      <c r="A1574" t="s">
        <v>62</v>
      </c>
      <c r="B1574">
        <f t="shared" si="24"/>
        <v>2</v>
      </c>
      <c r="C1574" s="25" t="s">
        <v>9791</v>
      </c>
      <c r="D1574" s="25" t="s">
        <v>9792</v>
      </c>
      <c r="E1574" s="25" t="s">
        <v>9793</v>
      </c>
      <c r="F1574" s="25" t="s">
        <v>9794</v>
      </c>
      <c r="G1574" s="25">
        <v>10</v>
      </c>
      <c r="H1574" s="25">
        <v>9781450305785</v>
      </c>
      <c r="I1574" s="25" t="s">
        <v>274</v>
      </c>
      <c r="J1574" s="25" t="s">
        <v>2357</v>
      </c>
      <c r="K1574" s="25">
        <v>2011</v>
      </c>
      <c r="L1574" s="25" t="s">
        <v>9795</v>
      </c>
      <c r="M1574" s="25" t="s">
        <v>6</v>
      </c>
      <c r="N1574" s="25" t="s">
        <v>2331</v>
      </c>
    </row>
    <row r="1575" spans="1:14" x14ac:dyDescent="0.35">
      <c r="A1575" t="s">
        <v>62</v>
      </c>
      <c r="B1575">
        <f t="shared" si="24"/>
        <v>2</v>
      </c>
      <c r="C1575" s="26" t="s">
        <v>9796</v>
      </c>
      <c r="D1575" s="26" t="s">
        <v>9797</v>
      </c>
      <c r="E1575" s="26" t="s">
        <v>6</v>
      </c>
      <c r="F1575" s="26" t="s">
        <v>9798</v>
      </c>
      <c r="G1575" s="26">
        <v>10</v>
      </c>
      <c r="H1575" s="26">
        <v>9781424459612</v>
      </c>
      <c r="I1575" s="26" t="s">
        <v>4604</v>
      </c>
      <c r="J1575" s="26" t="s">
        <v>9799</v>
      </c>
      <c r="K1575" s="26">
        <v>2010</v>
      </c>
      <c r="L1575" s="26" t="s">
        <v>9800</v>
      </c>
      <c r="M1575" s="26" t="s">
        <v>6</v>
      </c>
      <c r="N1575" s="26" t="s">
        <v>147</v>
      </c>
    </row>
    <row r="1576" spans="1:14" x14ac:dyDescent="0.35">
      <c r="B1576">
        <f t="shared" si="24"/>
        <v>1</v>
      </c>
      <c r="C1576" s="25" t="s">
        <v>9801</v>
      </c>
      <c r="D1576" s="25" t="s">
        <v>9802</v>
      </c>
      <c r="E1576" s="25" t="s">
        <v>9803</v>
      </c>
      <c r="F1576" s="25" t="s">
        <v>9804</v>
      </c>
      <c r="G1576" s="25">
        <v>10</v>
      </c>
      <c r="H1576" s="25">
        <v>9781450365253</v>
      </c>
      <c r="I1576" s="25" t="s">
        <v>308</v>
      </c>
      <c r="J1576" s="25" t="s">
        <v>9805</v>
      </c>
      <c r="K1576" s="25">
        <v>2018</v>
      </c>
      <c r="L1576" s="25" t="s">
        <v>9806</v>
      </c>
      <c r="M1576" s="25" t="s">
        <v>6</v>
      </c>
      <c r="N1576" s="25" t="s">
        <v>147</v>
      </c>
    </row>
    <row r="1577" spans="1:14" x14ac:dyDescent="0.35">
      <c r="B1577">
        <f t="shared" si="24"/>
        <v>1</v>
      </c>
      <c r="C1577" s="26" t="s">
        <v>9807</v>
      </c>
      <c r="D1577" s="26" t="s">
        <v>9808</v>
      </c>
      <c r="E1577" s="26" t="s">
        <v>6</v>
      </c>
      <c r="F1577" s="26" t="s">
        <v>9809</v>
      </c>
      <c r="G1577" s="26">
        <v>7</v>
      </c>
      <c r="H1577" s="26"/>
      <c r="I1577" s="26" t="s">
        <v>9810</v>
      </c>
      <c r="J1577" s="26" t="s">
        <v>9811</v>
      </c>
      <c r="K1577" s="26">
        <v>2015</v>
      </c>
      <c r="L1577" s="26" t="s">
        <v>9812</v>
      </c>
      <c r="M1577" s="26" t="s">
        <v>6</v>
      </c>
      <c r="N1577" s="26" t="s">
        <v>147</v>
      </c>
    </row>
    <row r="1578" spans="1:14" x14ac:dyDescent="0.35">
      <c r="B1578">
        <f t="shared" si="24"/>
        <v>1</v>
      </c>
      <c r="C1578" s="25" t="s">
        <v>9813</v>
      </c>
      <c r="D1578" s="25" t="s">
        <v>9814</v>
      </c>
      <c r="E1578" s="25" t="s">
        <v>9815</v>
      </c>
      <c r="F1578" s="25" t="s">
        <v>9816</v>
      </c>
      <c r="G1578" s="25">
        <v>10</v>
      </c>
      <c r="H1578" s="25">
        <v>9780769547619</v>
      </c>
      <c r="I1578" s="25" t="s">
        <v>9817</v>
      </c>
      <c r="J1578" s="25" t="s">
        <v>9818</v>
      </c>
      <c r="K1578" s="25">
        <v>2012</v>
      </c>
      <c r="L1578" s="25" t="s">
        <v>9819</v>
      </c>
      <c r="M1578" s="25" t="s">
        <v>6</v>
      </c>
      <c r="N1578" s="25" t="s">
        <v>283</v>
      </c>
    </row>
    <row r="1579" spans="1:14" x14ac:dyDescent="0.35">
      <c r="A1579" t="s">
        <v>62</v>
      </c>
      <c r="B1579">
        <f t="shared" si="24"/>
        <v>2</v>
      </c>
      <c r="C1579" s="26" t="s">
        <v>9820</v>
      </c>
      <c r="D1579" s="26" t="s">
        <v>9821</v>
      </c>
      <c r="E1579" s="26" t="s">
        <v>9822</v>
      </c>
      <c r="F1579" s="26" t="s">
        <v>9823</v>
      </c>
      <c r="G1579" s="26">
        <v>10</v>
      </c>
      <c r="H1579" s="26">
        <v>9781457709890</v>
      </c>
      <c r="I1579" s="26" t="s">
        <v>9824</v>
      </c>
      <c r="J1579" s="26" t="s">
        <v>6</v>
      </c>
      <c r="K1579" s="26">
        <v>2011</v>
      </c>
      <c r="L1579" s="26" t="s">
        <v>9825</v>
      </c>
      <c r="M1579" s="26" t="s">
        <v>6</v>
      </c>
      <c r="N1579" s="26" t="s">
        <v>283</v>
      </c>
    </row>
    <row r="1580" spans="1:14" x14ac:dyDescent="0.35">
      <c r="A1580" t="s">
        <v>62</v>
      </c>
      <c r="B1580">
        <f t="shared" si="24"/>
        <v>3</v>
      </c>
      <c r="C1580" s="25" t="s">
        <v>9826</v>
      </c>
      <c r="D1580" s="25" t="s">
        <v>9827</v>
      </c>
      <c r="E1580" s="25" t="s">
        <v>9828</v>
      </c>
      <c r="F1580" s="25" t="s">
        <v>9829</v>
      </c>
      <c r="G1580" s="25">
        <v>10</v>
      </c>
      <c r="H1580" s="25">
        <v>9781450386234</v>
      </c>
      <c r="I1580" s="25" t="s">
        <v>9830</v>
      </c>
      <c r="J1580" s="25" t="s">
        <v>188</v>
      </c>
      <c r="K1580" s="25">
        <v>2021</v>
      </c>
      <c r="L1580" s="25" t="s">
        <v>9831</v>
      </c>
      <c r="M1580" s="25" t="s">
        <v>6</v>
      </c>
      <c r="N1580" s="25" t="s">
        <v>162</v>
      </c>
    </row>
    <row r="1581" spans="1:14" x14ac:dyDescent="0.35">
      <c r="A1581" t="s">
        <v>62</v>
      </c>
      <c r="B1581">
        <f t="shared" si="24"/>
        <v>2</v>
      </c>
      <c r="C1581" s="26" t="s">
        <v>9832</v>
      </c>
      <c r="D1581" s="26" t="s">
        <v>9833</v>
      </c>
      <c r="E1581" s="26" t="s">
        <v>9834</v>
      </c>
      <c r="F1581" s="26" t="s">
        <v>9835</v>
      </c>
      <c r="G1581" s="26">
        <v>10</v>
      </c>
      <c r="H1581" s="26">
        <v>9781450354141</v>
      </c>
      <c r="I1581" s="26" t="s">
        <v>308</v>
      </c>
      <c r="J1581" s="26" t="s">
        <v>9836</v>
      </c>
      <c r="K1581" s="26">
        <v>2018</v>
      </c>
      <c r="L1581" s="26" t="s">
        <v>9837</v>
      </c>
      <c r="M1581" s="26" t="s">
        <v>6</v>
      </c>
      <c r="N1581" s="26" t="s">
        <v>1120</v>
      </c>
    </row>
    <row r="1582" spans="1:14" x14ac:dyDescent="0.35">
      <c r="B1582">
        <f t="shared" si="24"/>
        <v>1</v>
      </c>
      <c r="C1582" s="25" t="s">
        <v>9838</v>
      </c>
      <c r="D1582" s="25" t="s">
        <v>9839</v>
      </c>
      <c r="E1582" s="25" t="s">
        <v>9840</v>
      </c>
      <c r="F1582" s="25" t="s">
        <v>9841</v>
      </c>
      <c r="G1582" s="25">
        <v>10</v>
      </c>
      <c r="H1582" s="25">
        <v>9789898704184</v>
      </c>
      <c r="I1582" s="25" t="s">
        <v>9842</v>
      </c>
      <c r="J1582" s="25" t="s">
        <v>9843</v>
      </c>
      <c r="K1582" s="25">
        <v>2020</v>
      </c>
      <c r="L1582" s="25" t="s">
        <v>9844</v>
      </c>
      <c r="M1582" s="25" t="s">
        <v>6</v>
      </c>
      <c r="N1582" s="25" t="s">
        <v>162</v>
      </c>
    </row>
    <row r="1583" spans="1:14" x14ac:dyDescent="0.35">
      <c r="B1583">
        <f t="shared" si="24"/>
        <v>1</v>
      </c>
      <c r="C1583" s="26" t="s">
        <v>9845</v>
      </c>
      <c r="D1583" s="26" t="s">
        <v>9846</v>
      </c>
      <c r="E1583" s="26" t="s">
        <v>9847</v>
      </c>
      <c r="F1583" s="26" t="s">
        <v>9848</v>
      </c>
      <c r="G1583" s="26">
        <v>10</v>
      </c>
      <c r="H1583" s="26">
        <v>9781538605639</v>
      </c>
      <c r="I1583" s="26" t="s">
        <v>9849</v>
      </c>
      <c r="J1583" s="26" t="s">
        <v>5714</v>
      </c>
      <c r="K1583" s="26">
        <v>2018</v>
      </c>
      <c r="L1583" s="26" t="s">
        <v>9850</v>
      </c>
      <c r="M1583" s="26" t="s">
        <v>6</v>
      </c>
      <c r="N1583" s="26" t="s">
        <v>147</v>
      </c>
    </row>
    <row r="1584" spans="1:14" x14ac:dyDescent="0.35">
      <c r="B1584">
        <f t="shared" si="24"/>
        <v>1</v>
      </c>
      <c r="C1584" s="25" t="s">
        <v>9851</v>
      </c>
      <c r="D1584" s="25" t="s">
        <v>9852</v>
      </c>
      <c r="E1584" s="25" t="s">
        <v>6</v>
      </c>
      <c r="F1584" s="25" t="s">
        <v>9853</v>
      </c>
      <c r="G1584" s="25">
        <v>7</v>
      </c>
      <c r="H1584" s="25"/>
      <c r="I1584" s="25" t="s">
        <v>6863</v>
      </c>
      <c r="J1584" s="25" t="s">
        <v>9854</v>
      </c>
      <c r="K1584" s="25">
        <v>2009</v>
      </c>
      <c r="L1584" s="25" t="s">
        <v>9855</v>
      </c>
      <c r="M1584" s="25" t="s">
        <v>6</v>
      </c>
      <c r="N1584" s="25" t="s">
        <v>1120</v>
      </c>
    </row>
    <row r="1585" spans="1:14" x14ac:dyDescent="0.35">
      <c r="A1585" t="s">
        <v>62</v>
      </c>
      <c r="B1585">
        <f t="shared" si="24"/>
        <v>2</v>
      </c>
      <c r="C1585" s="26" t="s">
        <v>9856</v>
      </c>
      <c r="D1585" s="26" t="s">
        <v>9857</v>
      </c>
      <c r="E1585" s="26" t="s">
        <v>9858</v>
      </c>
      <c r="F1585" s="26" t="s">
        <v>9859</v>
      </c>
      <c r="G1585" s="26">
        <v>7</v>
      </c>
      <c r="H1585" s="26">
        <v>9783030228873</v>
      </c>
      <c r="I1585" s="26" t="s">
        <v>152</v>
      </c>
      <c r="J1585" s="26" t="s">
        <v>9860</v>
      </c>
      <c r="K1585" s="26">
        <v>2019</v>
      </c>
      <c r="L1585" s="26" t="s">
        <v>9861</v>
      </c>
      <c r="M1585" s="26" t="s">
        <v>6</v>
      </c>
      <c r="N1585" s="26" t="s">
        <v>147</v>
      </c>
    </row>
    <row r="1586" spans="1:14" x14ac:dyDescent="0.35">
      <c r="B1586">
        <f t="shared" si="24"/>
        <v>1</v>
      </c>
      <c r="C1586" s="25" t="s">
        <v>9862</v>
      </c>
      <c r="D1586" s="25" t="s">
        <v>9863</v>
      </c>
      <c r="E1586" s="25" t="s">
        <v>9864</v>
      </c>
      <c r="F1586" s="25" t="s">
        <v>9865</v>
      </c>
      <c r="G1586" s="25">
        <v>10</v>
      </c>
      <c r="H1586" s="25">
        <v>9781450347488</v>
      </c>
      <c r="I1586" s="25" t="s">
        <v>308</v>
      </c>
      <c r="J1586" s="25" t="s">
        <v>9866</v>
      </c>
      <c r="K1586" s="25">
        <v>2016</v>
      </c>
      <c r="L1586" s="25" t="s">
        <v>9867</v>
      </c>
      <c r="M1586" s="25" t="s">
        <v>6</v>
      </c>
      <c r="N1586" s="25" t="s">
        <v>283</v>
      </c>
    </row>
    <row r="1587" spans="1:14" x14ac:dyDescent="0.35">
      <c r="B1587">
        <f t="shared" si="24"/>
        <v>1</v>
      </c>
      <c r="C1587" s="26" t="s">
        <v>9868</v>
      </c>
      <c r="D1587" s="26" t="s">
        <v>9869</v>
      </c>
      <c r="E1587" s="26" t="s">
        <v>9870</v>
      </c>
      <c r="F1587" s="26" t="s">
        <v>9871</v>
      </c>
      <c r="G1587" s="26">
        <v>10</v>
      </c>
      <c r="H1587" s="26">
        <v>9781627480680</v>
      </c>
      <c r="I1587" s="26" t="s">
        <v>452</v>
      </c>
      <c r="J1587" s="26" t="s">
        <v>6</v>
      </c>
      <c r="K1587" s="26">
        <v>2012</v>
      </c>
      <c r="L1587" s="26" t="s">
        <v>9872</v>
      </c>
      <c r="M1587" s="26" t="s">
        <v>6</v>
      </c>
      <c r="N1587" s="26" t="s">
        <v>283</v>
      </c>
    </row>
    <row r="1588" spans="1:14" x14ac:dyDescent="0.35">
      <c r="B1588">
        <f t="shared" si="24"/>
        <v>1</v>
      </c>
      <c r="C1588" s="25" t="s">
        <v>9873</v>
      </c>
      <c r="D1588" s="25" t="s">
        <v>9874</v>
      </c>
      <c r="E1588" s="25" t="s">
        <v>9875</v>
      </c>
      <c r="F1588" s="25" t="s">
        <v>9876</v>
      </c>
      <c r="G1588" s="25">
        <v>10</v>
      </c>
      <c r="H1588" s="25"/>
      <c r="I1588" s="25" t="s">
        <v>9877</v>
      </c>
      <c r="J1588" s="25" t="s">
        <v>9866</v>
      </c>
      <c r="K1588" s="25">
        <v>2015</v>
      </c>
      <c r="L1588" s="25" t="s">
        <v>9878</v>
      </c>
      <c r="M1588" s="25" t="s">
        <v>6</v>
      </c>
      <c r="N1588" s="25" t="s">
        <v>480</v>
      </c>
    </row>
    <row r="1589" spans="1:14" x14ac:dyDescent="0.35">
      <c r="B1589">
        <f t="shared" si="24"/>
        <v>1</v>
      </c>
      <c r="C1589" s="26" t="s">
        <v>9879</v>
      </c>
      <c r="D1589" s="26" t="s">
        <v>9880</v>
      </c>
      <c r="E1589" s="26" t="s">
        <v>9881</v>
      </c>
      <c r="F1589" s="26" t="s">
        <v>9882</v>
      </c>
      <c r="G1589" s="26">
        <v>10</v>
      </c>
      <c r="H1589" s="26">
        <v>9781538635889</v>
      </c>
      <c r="I1589" s="26" t="s">
        <v>2580</v>
      </c>
      <c r="J1589" s="26" t="s">
        <v>9883</v>
      </c>
      <c r="K1589" s="26">
        <v>2017</v>
      </c>
      <c r="L1589" s="26" t="s">
        <v>9884</v>
      </c>
      <c r="M1589" s="26" t="s">
        <v>6</v>
      </c>
      <c r="N1589" s="26" t="s">
        <v>480</v>
      </c>
    </row>
    <row r="1590" spans="1:14" x14ac:dyDescent="0.35">
      <c r="B1590">
        <f t="shared" si="24"/>
        <v>1</v>
      </c>
      <c r="C1590" s="25" t="s">
        <v>9885</v>
      </c>
      <c r="D1590" s="25" t="s">
        <v>9886</v>
      </c>
      <c r="E1590" s="25" t="s">
        <v>9887</v>
      </c>
      <c r="F1590" s="25" t="s">
        <v>9888</v>
      </c>
      <c r="G1590" s="25">
        <v>7</v>
      </c>
      <c r="H1590" s="25">
        <v>9783030302405</v>
      </c>
      <c r="I1590" s="25" t="s">
        <v>152</v>
      </c>
      <c r="J1590" s="25" t="s">
        <v>2713</v>
      </c>
      <c r="K1590" s="25">
        <v>2019</v>
      </c>
      <c r="L1590" s="25" t="s">
        <v>9889</v>
      </c>
      <c r="M1590" s="25" t="s">
        <v>6</v>
      </c>
      <c r="N1590" s="25" t="s">
        <v>162</v>
      </c>
    </row>
    <row r="1591" spans="1:14" x14ac:dyDescent="0.35">
      <c r="B1591">
        <f t="shared" si="24"/>
        <v>1</v>
      </c>
      <c r="C1591" s="26" t="s">
        <v>9890</v>
      </c>
      <c r="D1591" s="26" t="s">
        <v>9891</v>
      </c>
      <c r="E1591" s="26" t="s">
        <v>9892</v>
      </c>
      <c r="F1591" s="26" t="s">
        <v>9893</v>
      </c>
      <c r="G1591" s="26">
        <v>7</v>
      </c>
      <c r="H1591" s="26"/>
      <c r="I1591" s="26" t="s">
        <v>3412</v>
      </c>
      <c r="J1591" s="26" t="s">
        <v>9894</v>
      </c>
      <c r="K1591" s="26">
        <v>2021</v>
      </c>
      <c r="L1591" s="26" t="s">
        <v>9895</v>
      </c>
      <c r="M1591" s="26" t="s">
        <v>6</v>
      </c>
      <c r="N1591" s="26" t="s">
        <v>162</v>
      </c>
    </row>
    <row r="1592" spans="1:14" x14ac:dyDescent="0.35">
      <c r="B1592">
        <f t="shared" si="24"/>
        <v>1</v>
      </c>
      <c r="C1592" s="25" t="s">
        <v>9896</v>
      </c>
      <c r="D1592" s="25" t="s">
        <v>9897</v>
      </c>
      <c r="E1592" s="25" t="s">
        <v>9898</v>
      </c>
      <c r="F1592" s="25" t="s">
        <v>9899</v>
      </c>
      <c r="G1592" s="25">
        <v>7</v>
      </c>
      <c r="H1592" s="25"/>
      <c r="I1592" s="25" t="s">
        <v>4382</v>
      </c>
      <c r="J1592" s="25" t="s">
        <v>9900</v>
      </c>
      <c r="K1592" s="25">
        <v>2011</v>
      </c>
      <c r="L1592" s="25" t="s">
        <v>9901</v>
      </c>
      <c r="M1592" s="25" t="s">
        <v>6</v>
      </c>
      <c r="N1592" s="25" t="s">
        <v>703</v>
      </c>
    </row>
    <row r="1593" spans="1:14" x14ac:dyDescent="0.35">
      <c r="B1593">
        <f t="shared" si="24"/>
        <v>1</v>
      </c>
      <c r="C1593" s="26" t="s">
        <v>9902</v>
      </c>
      <c r="D1593" s="26" t="s">
        <v>9903</v>
      </c>
      <c r="E1593" s="26" t="s">
        <v>9904</v>
      </c>
      <c r="F1593" s="26" t="s">
        <v>9905</v>
      </c>
      <c r="G1593" s="26">
        <v>10</v>
      </c>
      <c r="H1593" s="26">
        <v>9781450302562</v>
      </c>
      <c r="I1593" s="26" t="s">
        <v>9906</v>
      </c>
      <c r="J1593" s="26" t="s">
        <v>6430</v>
      </c>
      <c r="K1593" s="26">
        <v>2011</v>
      </c>
      <c r="L1593" s="26" t="s">
        <v>9907</v>
      </c>
      <c r="M1593" s="26" t="s">
        <v>6</v>
      </c>
      <c r="N1593" s="26" t="s">
        <v>695</v>
      </c>
    </row>
    <row r="1594" spans="1:14" x14ac:dyDescent="0.35">
      <c r="B1594">
        <f t="shared" si="24"/>
        <v>1</v>
      </c>
      <c r="C1594" s="25" t="s">
        <v>9908</v>
      </c>
      <c r="D1594" s="25" t="s">
        <v>9909</v>
      </c>
      <c r="E1594" s="25" t="s">
        <v>9910</v>
      </c>
      <c r="F1594" s="25" t="s">
        <v>9911</v>
      </c>
      <c r="G1594" s="25">
        <v>10</v>
      </c>
      <c r="H1594" s="25">
        <v>9789897582394</v>
      </c>
      <c r="I1594" s="25" t="s">
        <v>7351</v>
      </c>
      <c r="J1594" s="25" t="s">
        <v>9912</v>
      </c>
      <c r="K1594" s="25">
        <v>2017</v>
      </c>
      <c r="L1594" s="25" t="s">
        <v>9913</v>
      </c>
      <c r="M1594" s="25" t="s">
        <v>6</v>
      </c>
      <c r="N1594" s="25" t="s">
        <v>162</v>
      </c>
    </row>
    <row r="1595" spans="1:14" x14ac:dyDescent="0.35">
      <c r="B1595">
        <f t="shared" si="24"/>
        <v>1</v>
      </c>
      <c r="C1595" s="26" t="s">
        <v>9914</v>
      </c>
      <c r="D1595" s="26" t="s">
        <v>9915</v>
      </c>
      <c r="E1595" s="26" t="s">
        <v>6</v>
      </c>
      <c r="F1595" s="26" t="s">
        <v>9916</v>
      </c>
      <c r="G1595" s="26">
        <v>7</v>
      </c>
      <c r="H1595" s="26"/>
      <c r="I1595" s="26" t="s">
        <v>9917</v>
      </c>
      <c r="J1595" s="26" t="s">
        <v>9918</v>
      </c>
      <c r="K1595" s="26">
        <v>2018</v>
      </c>
      <c r="L1595" s="26" t="s">
        <v>9919</v>
      </c>
      <c r="M1595" s="26" t="s">
        <v>6</v>
      </c>
      <c r="N1595" s="26" t="s">
        <v>283</v>
      </c>
    </row>
    <row r="1596" spans="1:14" x14ac:dyDescent="0.35">
      <c r="B1596">
        <f t="shared" si="24"/>
        <v>1</v>
      </c>
      <c r="C1596" s="25" t="s">
        <v>9920</v>
      </c>
      <c r="D1596" s="25" t="s">
        <v>9921</v>
      </c>
      <c r="E1596" s="25" t="s">
        <v>9922</v>
      </c>
      <c r="F1596" s="25" t="s">
        <v>9923</v>
      </c>
      <c r="G1596" s="25">
        <v>10</v>
      </c>
      <c r="H1596" s="25">
        <v>9789077381854</v>
      </c>
      <c r="I1596" s="25" t="s">
        <v>8551</v>
      </c>
      <c r="J1596" s="25" t="s">
        <v>9924</v>
      </c>
      <c r="K1596" s="25">
        <v>2014</v>
      </c>
      <c r="L1596" s="25" t="s">
        <v>9925</v>
      </c>
      <c r="M1596" s="25" t="s">
        <v>6</v>
      </c>
      <c r="N1596" s="25" t="s">
        <v>162</v>
      </c>
    </row>
    <row r="1597" spans="1:14" x14ac:dyDescent="0.35">
      <c r="A1597" t="s">
        <v>62</v>
      </c>
      <c r="B1597">
        <f t="shared" si="24"/>
        <v>2</v>
      </c>
      <c r="C1597" s="26" t="s">
        <v>9926</v>
      </c>
      <c r="D1597" s="26" t="s">
        <v>9927</v>
      </c>
      <c r="E1597" s="26" t="s">
        <v>9928</v>
      </c>
      <c r="F1597" s="26" t="s">
        <v>9929</v>
      </c>
      <c r="G1597" s="26">
        <v>7</v>
      </c>
      <c r="H1597" s="26"/>
      <c r="I1597" s="26" t="s">
        <v>2920</v>
      </c>
      <c r="J1597" s="26" t="s">
        <v>9930</v>
      </c>
      <c r="K1597" s="26">
        <v>2009</v>
      </c>
      <c r="L1597" s="26" t="s">
        <v>9931</v>
      </c>
      <c r="M1597" s="26" t="s">
        <v>6</v>
      </c>
      <c r="N1597" s="26" t="s">
        <v>695</v>
      </c>
    </row>
    <row r="1598" spans="1:14" x14ac:dyDescent="0.35">
      <c r="B1598">
        <f t="shared" si="24"/>
        <v>1</v>
      </c>
      <c r="C1598" s="25" t="s">
        <v>9932</v>
      </c>
      <c r="D1598" s="25" t="s">
        <v>9933</v>
      </c>
      <c r="E1598" s="25" t="s">
        <v>9934</v>
      </c>
      <c r="F1598" s="25" t="s">
        <v>9935</v>
      </c>
      <c r="G1598" s="25">
        <v>10</v>
      </c>
      <c r="H1598" s="25">
        <v>9789898533791</v>
      </c>
      <c r="I1598" s="25" t="s">
        <v>2286</v>
      </c>
      <c r="J1598" s="25" t="s">
        <v>9936</v>
      </c>
      <c r="K1598" s="25">
        <v>2018</v>
      </c>
      <c r="L1598" s="25" t="s">
        <v>9937</v>
      </c>
      <c r="M1598" s="25" t="s">
        <v>6</v>
      </c>
      <c r="N1598" s="25" t="s">
        <v>217</v>
      </c>
    </row>
    <row r="1599" spans="1:14" x14ac:dyDescent="0.35">
      <c r="B1599">
        <f t="shared" si="24"/>
        <v>1</v>
      </c>
      <c r="C1599" s="26" t="s">
        <v>9938</v>
      </c>
      <c r="D1599" s="26" t="s">
        <v>9939</v>
      </c>
      <c r="E1599" s="26" t="s">
        <v>9940</v>
      </c>
      <c r="F1599" s="26" t="s">
        <v>9941</v>
      </c>
      <c r="G1599" s="26">
        <v>7</v>
      </c>
      <c r="H1599" s="26">
        <v>9783030469306</v>
      </c>
      <c r="I1599" s="26" t="s">
        <v>7815</v>
      </c>
      <c r="J1599" s="26" t="s">
        <v>9942</v>
      </c>
      <c r="K1599" s="26">
        <v>2020</v>
      </c>
      <c r="L1599" s="26" t="s">
        <v>9943</v>
      </c>
      <c r="M1599" s="26" t="s">
        <v>6</v>
      </c>
      <c r="N1599" s="26" t="s">
        <v>217</v>
      </c>
    </row>
    <row r="1600" spans="1:14" x14ac:dyDescent="0.35">
      <c r="B1600">
        <f t="shared" si="24"/>
        <v>1</v>
      </c>
      <c r="C1600" s="25" t="s">
        <v>9944</v>
      </c>
      <c r="D1600" s="25" t="s">
        <v>9945</v>
      </c>
      <c r="E1600" s="25" t="s">
        <v>9946</v>
      </c>
      <c r="F1600" s="25" t="s">
        <v>9947</v>
      </c>
      <c r="G1600" s="25">
        <v>10</v>
      </c>
      <c r="H1600" s="25">
        <v>9781450353199</v>
      </c>
      <c r="I1600" s="25" t="s">
        <v>308</v>
      </c>
      <c r="J1600" s="25" t="s">
        <v>6</v>
      </c>
      <c r="K1600" s="25">
        <v>2017</v>
      </c>
      <c r="L1600" s="25" t="s">
        <v>9948</v>
      </c>
      <c r="M1600" s="25" t="s">
        <v>6</v>
      </c>
      <c r="N1600" s="25" t="s">
        <v>283</v>
      </c>
    </row>
    <row r="1601" spans="1:14" x14ac:dyDescent="0.35">
      <c r="B1601">
        <f t="shared" si="24"/>
        <v>1</v>
      </c>
      <c r="C1601" s="26" t="s">
        <v>9949</v>
      </c>
      <c r="D1601" s="26" t="s">
        <v>9950</v>
      </c>
      <c r="E1601" s="26" t="s">
        <v>9951</v>
      </c>
      <c r="F1601" s="26" t="s">
        <v>9952</v>
      </c>
      <c r="G1601" s="26">
        <v>7</v>
      </c>
      <c r="H1601" s="26">
        <v>9783642309465</v>
      </c>
      <c r="I1601" s="26" t="s">
        <v>152</v>
      </c>
      <c r="J1601" s="26" t="s">
        <v>9953</v>
      </c>
      <c r="K1601" s="26">
        <v>2012</v>
      </c>
      <c r="L1601" s="26" t="s">
        <v>9954</v>
      </c>
      <c r="M1601" s="26" t="s">
        <v>6</v>
      </c>
      <c r="N1601" s="26" t="s">
        <v>402</v>
      </c>
    </row>
    <row r="1602" spans="1:14" x14ac:dyDescent="0.35">
      <c r="B1602">
        <f t="shared" ref="B1602:B1665" si="25">COUNTIF(C:C,C1602)</f>
        <v>1</v>
      </c>
      <c r="C1602" s="25" t="s">
        <v>9955</v>
      </c>
      <c r="D1602" s="25" t="s">
        <v>9956</v>
      </c>
      <c r="E1602" s="25" t="s">
        <v>9957</v>
      </c>
      <c r="F1602" s="25" t="s">
        <v>9958</v>
      </c>
      <c r="G1602" s="25">
        <v>10</v>
      </c>
      <c r="H1602" s="25">
        <v>9789531842235</v>
      </c>
      <c r="I1602" s="25" t="s">
        <v>9959</v>
      </c>
      <c r="J1602" s="25" t="s">
        <v>9960</v>
      </c>
      <c r="K1602" s="25">
        <v>2017</v>
      </c>
      <c r="L1602" s="25" t="s">
        <v>9961</v>
      </c>
      <c r="M1602" s="25" t="s">
        <v>6</v>
      </c>
      <c r="N1602" s="25" t="s">
        <v>1120</v>
      </c>
    </row>
    <row r="1603" spans="1:14" x14ac:dyDescent="0.35">
      <c r="A1603" t="s">
        <v>62</v>
      </c>
      <c r="B1603">
        <f t="shared" si="25"/>
        <v>2</v>
      </c>
      <c r="C1603" s="26" t="s">
        <v>9962</v>
      </c>
      <c r="D1603" s="26" t="s">
        <v>9963</v>
      </c>
      <c r="E1603" s="26" t="s">
        <v>9964</v>
      </c>
      <c r="F1603" s="26" t="s">
        <v>9965</v>
      </c>
      <c r="G1603" s="26">
        <v>10</v>
      </c>
      <c r="H1603" s="26">
        <v>9781538631805</v>
      </c>
      <c r="I1603" s="26" t="s">
        <v>2195</v>
      </c>
      <c r="J1603" s="26" t="s">
        <v>6</v>
      </c>
      <c r="K1603" s="26">
        <v>2018</v>
      </c>
      <c r="L1603" s="26" t="s">
        <v>9966</v>
      </c>
      <c r="M1603" s="26" t="s">
        <v>6</v>
      </c>
      <c r="N1603" s="26" t="s">
        <v>147</v>
      </c>
    </row>
    <row r="1604" spans="1:14" x14ac:dyDescent="0.35">
      <c r="A1604" t="s">
        <v>62</v>
      </c>
      <c r="B1604">
        <f t="shared" si="25"/>
        <v>2</v>
      </c>
      <c r="C1604" s="25" t="s">
        <v>9962</v>
      </c>
      <c r="D1604" s="25" t="s">
        <v>9967</v>
      </c>
      <c r="E1604" s="25" t="s">
        <v>9968</v>
      </c>
      <c r="F1604" s="25" t="s">
        <v>9965</v>
      </c>
      <c r="G1604" s="25">
        <v>7</v>
      </c>
      <c r="H1604" s="25"/>
      <c r="I1604" s="25" t="s">
        <v>9969</v>
      </c>
      <c r="J1604" s="25" t="s">
        <v>9970</v>
      </c>
      <c r="K1604" s="25">
        <v>2019</v>
      </c>
      <c r="L1604" s="25" t="s">
        <v>9971</v>
      </c>
      <c r="M1604" s="25" t="s">
        <v>6</v>
      </c>
      <c r="N1604" s="25" t="s">
        <v>480</v>
      </c>
    </row>
    <row r="1605" spans="1:14" x14ac:dyDescent="0.35">
      <c r="B1605">
        <f t="shared" si="25"/>
        <v>1</v>
      </c>
      <c r="C1605" s="26" t="s">
        <v>9972</v>
      </c>
      <c r="D1605" s="26" t="s">
        <v>9973</v>
      </c>
      <c r="E1605" s="26" t="s">
        <v>9974</v>
      </c>
      <c r="F1605" s="26" t="s">
        <v>9975</v>
      </c>
      <c r="G1605" s="26">
        <v>7</v>
      </c>
      <c r="H1605" s="26">
        <v>9783319461519</v>
      </c>
      <c r="I1605" s="26" t="s">
        <v>152</v>
      </c>
      <c r="J1605" s="26" t="s">
        <v>9976</v>
      </c>
      <c r="K1605" s="26">
        <v>2016</v>
      </c>
      <c r="L1605" s="26" t="s">
        <v>9977</v>
      </c>
      <c r="M1605" s="26" t="s">
        <v>6</v>
      </c>
      <c r="N1605" s="26" t="s">
        <v>703</v>
      </c>
    </row>
    <row r="1606" spans="1:14" x14ac:dyDescent="0.35">
      <c r="B1606">
        <f t="shared" si="25"/>
        <v>1</v>
      </c>
      <c r="C1606" s="25" t="s">
        <v>9978</v>
      </c>
      <c r="D1606" s="25" t="s">
        <v>9979</v>
      </c>
      <c r="E1606" s="25" t="s">
        <v>9980</v>
      </c>
      <c r="F1606" s="25" t="s">
        <v>9981</v>
      </c>
      <c r="G1606" s="25">
        <v>10</v>
      </c>
      <c r="H1606" s="25">
        <v>9781450359351</v>
      </c>
      <c r="I1606" s="25" t="s">
        <v>9982</v>
      </c>
      <c r="J1606" s="25" t="s">
        <v>6</v>
      </c>
      <c r="K1606" s="25">
        <v>2018</v>
      </c>
      <c r="L1606" s="25" t="s">
        <v>9983</v>
      </c>
      <c r="M1606" s="25" t="s">
        <v>6</v>
      </c>
      <c r="N1606" s="25" t="s">
        <v>283</v>
      </c>
    </row>
    <row r="1607" spans="1:14" x14ac:dyDescent="0.35">
      <c r="B1607">
        <f t="shared" si="25"/>
        <v>1</v>
      </c>
      <c r="C1607" s="26" t="s">
        <v>9984</v>
      </c>
      <c r="D1607" s="26" t="s">
        <v>9985</v>
      </c>
      <c r="E1607" s="26" t="s">
        <v>9986</v>
      </c>
      <c r="F1607" s="26" t="s">
        <v>9987</v>
      </c>
      <c r="G1607" s="26">
        <v>10</v>
      </c>
      <c r="H1607" s="26">
        <v>9781450318990</v>
      </c>
      <c r="I1607" s="26" t="s">
        <v>1310</v>
      </c>
      <c r="J1607" s="26" t="s">
        <v>9988</v>
      </c>
      <c r="K1607" s="26">
        <v>2013</v>
      </c>
      <c r="L1607" s="26" t="s">
        <v>9989</v>
      </c>
      <c r="M1607" s="26" t="s">
        <v>6</v>
      </c>
      <c r="N1607" s="26" t="s">
        <v>217</v>
      </c>
    </row>
    <row r="1608" spans="1:14" x14ac:dyDescent="0.35">
      <c r="A1608" t="s">
        <v>62</v>
      </c>
      <c r="B1608">
        <f t="shared" si="25"/>
        <v>3</v>
      </c>
      <c r="C1608" s="25" t="s">
        <v>9990</v>
      </c>
      <c r="D1608" s="25" t="s">
        <v>9991</v>
      </c>
      <c r="E1608" s="25" t="s">
        <v>9992</v>
      </c>
      <c r="F1608" s="25" t="s">
        <v>9993</v>
      </c>
      <c r="G1608" s="25">
        <v>10</v>
      </c>
      <c r="H1608" s="25">
        <v>9781728103396</v>
      </c>
      <c r="I1608" s="25" t="s">
        <v>9994</v>
      </c>
      <c r="J1608" s="25" t="s">
        <v>9315</v>
      </c>
      <c r="K1608" s="25">
        <v>2019</v>
      </c>
      <c r="L1608" s="25" t="s">
        <v>9995</v>
      </c>
      <c r="M1608" s="25" t="s">
        <v>6</v>
      </c>
      <c r="N1608" s="25" t="s">
        <v>217</v>
      </c>
    </row>
    <row r="1609" spans="1:14" x14ac:dyDescent="0.35">
      <c r="B1609">
        <f t="shared" si="25"/>
        <v>1</v>
      </c>
      <c r="C1609" s="26" t="s">
        <v>9996</v>
      </c>
      <c r="D1609" s="26" t="s">
        <v>9997</v>
      </c>
      <c r="E1609" s="26" t="s">
        <v>9998</v>
      </c>
      <c r="F1609" s="26" t="s">
        <v>9999</v>
      </c>
      <c r="G1609" s="26">
        <v>10</v>
      </c>
      <c r="H1609" s="26">
        <v>9781479931941</v>
      </c>
      <c r="I1609" s="26" t="s">
        <v>10000</v>
      </c>
      <c r="J1609" s="26" t="s">
        <v>10001</v>
      </c>
      <c r="K1609" s="26">
        <v>2013</v>
      </c>
      <c r="L1609" s="26" t="s">
        <v>10002</v>
      </c>
      <c r="M1609" s="26" t="s">
        <v>6</v>
      </c>
      <c r="N1609" s="26" t="s">
        <v>217</v>
      </c>
    </row>
    <row r="1610" spans="1:14" x14ac:dyDescent="0.35">
      <c r="B1610">
        <f t="shared" si="25"/>
        <v>1</v>
      </c>
      <c r="C1610" s="25" t="s">
        <v>10003</v>
      </c>
      <c r="D1610" s="25" t="s">
        <v>10004</v>
      </c>
      <c r="E1610" s="25" t="s">
        <v>10005</v>
      </c>
      <c r="F1610" s="25" t="s">
        <v>10006</v>
      </c>
      <c r="G1610" s="25">
        <v>10</v>
      </c>
      <c r="H1610" s="25">
        <v>9781908272188</v>
      </c>
      <c r="I1610" s="25" t="s">
        <v>452</v>
      </c>
      <c r="J1610" s="25" t="s">
        <v>10007</v>
      </c>
      <c r="K1610" s="25">
        <v>2011</v>
      </c>
      <c r="L1610" s="25" t="s">
        <v>10008</v>
      </c>
      <c r="M1610" s="25" t="s">
        <v>6</v>
      </c>
      <c r="N1610" s="25" t="s">
        <v>217</v>
      </c>
    </row>
    <row r="1611" spans="1:14" x14ac:dyDescent="0.35">
      <c r="B1611">
        <f t="shared" si="25"/>
        <v>1</v>
      </c>
      <c r="C1611" s="26" t="s">
        <v>10009</v>
      </c>
      <c r="D1611" s="26" t="s">
        <v>10010</v>
      </c>
      <c r="E1611" s="26" t="s">
        <v>10011</v>
      </c>
      <c r="F1611" s="26" t="s">
        <v>10012</v>
      </c>
      <c r="G1611" s="26">
        <v>10</v>
      </c>
      <c r="H1611" s="26">
        <v>9781629931395</v>
      </c>
      <c r="I1611" s="26" t="s">
        <v>6616</v>
      </c>
      <c r="J1611" s="26" t="s">
        <v>10013</v>
      </c>
      <c r="K1611" s="26">
        <v>2013</v>
      </c>
      <c r="L1611" s="26" t="s">
        <v>10014</v>
      </c>
      <c r="M1611" s="26" t="s">
        <v>6</v>
      </c>
      <c r="N1611" s="26" t="s">
        <v>480</v>
      </c>
    </row>
    <row r="1612" spans="1:14" x14ac:dyDescent="0.35">
      <c r="B1612">
        <f t="shared" si="25"/>
        <v>1</v>
      </c>
      <c r="C1612" s="25" t="s">
        <v>10015</v>
      </c>
      <c r="D1612" s="25" t="s">
        <v>10016</v>
      </c>
      <c r="E1612" s="25" t="s">
        <v>10017</v>
      </c>
      <c r="F1612" s="25" t="s">
        <v>10018</v>
      </c>
      <c r="G1612" s="25">
        <v>7</v>
      </c>
      <c r="H1612" s="25">
        <v>9783319059716</v>
      </c>
      <c r="I1612" s="25" t="s">
        <v>152</v>
      </c>
      <c r="J1612" s="25" t="s">
        <v>10019</v>
      </c>
      <c r="K1612" s="25">
        <v>2014</v>
      </c>
      <c r="L1612" s="25" t="s">
        <v>10020</v>
      </c>
      <c r="M1612" s="25" t="s">
        <v>6</v>
      </c>
      <c r="N1612" s="25" t="s">
        <v>283</v>
      </c>
    </row>
    <row r="1613" spans="1:14" x14ac:dyDescent="0.35">
      <c r="B1613">
        <f t="shared" si="25"/>
        <v>1</v>
      </c>
      <c r="C1613" s="26" t="s">
        <v>10021</v>
      </c>
      <c r="D1613" s="26" t="s">
        <v>10022</v>
      </c>
      <c r="E1613" s="26" t="s">
        <v>10023</v>
      </c>
      <c r="F1613" s="26" t="s">
        <v>10024</v>
      </c>
      <c r="G1613" s="26">
        <v>7</v>
      </c>
      <c r="H1613" s="26">
        <v>9783319461519</v>
      </c>
      <c r="I1613" s="26" t="s">
        <v>152</v>
      </c>
      <c r="J1613" s="26" t="s">
        <v>10025</v>
      </c>
      <c r="K1613" s="26">
        <v>2016</v>
      </c>
      <c r="L1613" s="26" t="s">
        <v>10026</v>
      </c>
      <c r="M1613" s="26" t="s">
        <v>6</v>
      </c>
      <c r="N1613" s="26" t="s">
        <v>155</v>
      </c>
    </row>
    <row r="1614" spans="1:14" x14ac:dyDescent="0.35">
      <c r="B1614">
        <f t="shared" si="25"/>
        <v>1</v>
      </c>
      <c r="C1614" s="25" t="s">
        <v>10027</v>
      </c>
      <c r="D1614" s="25" t="s">
        <v>10028</v>
      </c>
      <c r="E1614" s="25" t="s">
        <v>10029</v>
      </c>
      <c r="F1614" s="25" t="s">
        <v>10030</v>
      </c>
      <c r="G1614" s="25">
        <v>7</v>
      </c>
      <c r="H1614" s="25"/>
      <c r="I1614" s="25" t="s">
        <v>2745</v>
      </c>
      <c r="J1614" s="25" t="s">
        <v>10031</v>
      </c>
      <c r="K1614" s="25">
        <v>2015</v>
      </c>
      <c r="L1614" s="25" t="s">
        <v>10032</v>
      </c>
      <c r="M1614" s="25" t="s">
        <v>6</v>
      </c>
      <c r="N1614" s="25" t="s">
        <v>176</v>
      </c>
    </row>
    <row r="1615" spans="1:14" x14ac:dyDescent="0.35">
      <c r="A1615" t="s">
        <v>62</v>
      </c>
      <c r="B1615">
        <f t="shared" si="25"/>
        <v>2</v>
      </c>
      <c r="C1615" s="26" t="s">
        <v>10033</v>
      </c>
      <c r="D1615" s="26" t="s">
        <v>10034</v>
      </c>
      <c r="E1615" s="26" t="s">
        <v>10035</v>
      </c>
      <c r="F1615" s="26" t="s">
        <v>10036</v>
      </c>
      <c r="G1615" s="26">
        <v>10</v>
      </c>
      <c r="H1615" s="26">
        <v>1891706365</v>
      </c>
      <c r="I1615" s="26" t="s">
        <v>6293</v>
      </c>
      <c r="J1615" s="26" t="s">
        <v>2280</v>
      </c>
      <c r="K1615" s="26">
        <v>2014</v>
      </c>
      <c r="L1615" s="26" t="s">
        <v>10037</v>
      </c>
      <c r="M1615" s="26" t="s">
        <v>6</v>
      </c>
      <c r="N1615" s="26" t="s">
        <v>162</v>
      </c>
    </row>
    <row r="1616" spans="1:14" x14ac:dyDescent="0.35">
      <c r="B1616">
        <f t="shared" si="25"/>
        <v>1</v>
      </c>
      <c r="C1616" s="25" t="s">
        <v>10038</v>
      </c>
      <c r="D1616" s="25" t="s">
        <v>10039</v>
      </c>
      <c r="E1616" s="25" t="s">
        <v>6</v>
      </c>
      <c r="F1616" s="25" t="s">
        <v>10040</v>
      </c>
      <c r="G1616" s="25">
        <v>7</v>
      </c>
      <c r="H1616" s="25"/>
      <c r="I1616" s="25" t="s">
        <v>9810</v>
      </c>
      <c r="J1616" s="25" t="s">
        <v>10041</v>
      </c>
      <c r="K1616" s="25">
        <v>2014</v>
      </c>
      <c r="L1616" s="25" t="s">
        <v>10042</v>
      </c>
      <c r="M1616" s="25" t="s">
        <v>6</v>
      </c>
      <c r="N1616" s="25" t="s">
        <v>217</v>
      </c>
    </row>
    <row r="1617" spans="1:14" x14ac:dyDescent="0.35">
      <c r="A1617" t="s">
        <v>62</v>
      </c>
      <c r="B1617">
        <f t="shared" si="25"/>
        <v>2</v>
      </c>
      <c r="C1617" s="26" t="s">
        <v>10033</v>
      </c>
      <c r="D1617" s="26" t="s">
        <v>10043</v>
      </c>
      <c r="E1617" s="26" t="s">
        <v>6</v>
      </c>
      <c r="F1617" s="26" t="s">
        <v>10044</v>
      </c>
      <c r="G1617" s="26">
        <v>7</v>
      </c>
      <c r="H1617" s="26"/>
      <c r="I1617" s="26" t="s">
        <v>6863</v>
      </c>
      <c r="J1617" s="26" t="s">
        <v>10045</v>
      </c>
      <c r="K1617" s="26">
        <v>2014</v>
      </c>
      <c r="L1617" s="26" t="s">
        <v>10046</v>
      </c>
      <c r="M1617" s="26" t="s">
        <v>6</v>
      </c>
      <c r="N1617" s="26" t="s">
        <v>147</v>
      </c>
    </row>
    <row r="1618" spans="1:14" x14ac:dyDescent="0.35">
      <c r="A1618" t="s">
        <v>62</v>
      </c>
      <c r="B1618">
        <f t="shared" si="25"/>
        <v>2</v>
      </c>
      <c r="C1618" s="25" t="s">
        <v>10047</v>
      </c>
      <c r="D1618" s="25" t="s">
        <v>10048</v>
      </c>
      <c r="E1618" s="25" t="s">
        <v>10049</v>
      </c>
      <c r="F1618" s="25" t="s">
        <v>10050</v>
      </c>
      <c r="G1618" s="25">
        <v>7</v>
      </c>
      <c r="H1618" s="25"/>
      <c r="I1618" s="25" t="s">
        <v>4700</v>
      </c>
      <c r="J1618" s="25" t="s">
        <v>6</v>
      </c>
      <c r="K1618" s="25">
        <v>2017</v>
      </c>
      <c r="L1618" s="25" t="s">
        <v>10051</v>
      </c>
      <c r="M1618" s="25" t="s">
        <v>6</v>
      </c>
      <c r="N1618" s="25" t="s">
        <v>256</v>
      </c>
    </row>
    <row r="1619" spans="1:14" x14ac:dyDescent="0.35">
      <c r="B1619">
        <f t="shared" si="25"/>
        <v>1</v>
      </c>
      <c r="C1619" s="26" t="s">
        <v>10052</v>
      </c>
      <c r="D1619" s="26" t="s">
        <v>10053</v>
      </c>
      <c r="E1619" s="26" t="s">
        <v>10054</v>
      </c>
      <c r="F1619" s="26" t="s">
        <v>10055</v>
      </c>
      <c r="G1619" s="26">
        <v>10</v>
      </c>
      <c r="H1619" s="26">
        <v>9789898533913</v>
      </c>
      <c r="I1619" s="26" t="s">
        <v>301</v>
      </c>
      <c r="J1619" s="26" t="s">
        <v>10056</v>
      </c>
      <c r="K1619" s="26">
        <v>2019</v>
      </c>
      <c r="L1619" s="26" t="s">
        <v>10057</v>
      </c>
      <c r="M1619" s="26" t="s">
        <v>6</v>
      </c>
      <c r="N1619" s="26" t="s">
        <v>162</v>
      </c>
    </row>
    <row r="1620" spans="1:14" x14ac:dyDescent="0.35">
      <c r="B1620">
        <f t="shared" si="25"/>
        <v>1</v>
      </c>
      <c r="C1620" s="25" t="s">
        <v>10058</v>
      </c>
      <c r="D1620" s="25" t="s">
        <v>10059</v>
      </c>
      <c r="E1620" s="25" t="s">
        <v>10060</v>
      </c>
      <c r="F1620" s="25" t="s">
        <v>10061</v>
      </c>
      <c r="G1620" s="25">
        <v>10</v>
      </c>
      <c r="H1620" s="25"/>
      <c r="I1620" s="25" t="s">
        <v>10062</v>
      </c>
      <c r="J1620" s="25" t="s">
        <v>6</v>
      </c>
      <c r="K1620" s="25">
        <v>2009</v>
      </c>
      <c r="L1620" s="25" t="s">
        <v>10063</v>
      </c>
      <c r="M1620" s="25" t="s">
        <v>6</v>
      </c>
      <c r="N1620" s="25" t="s">
        <v>1120</v>
      </c>
    </row>
    <row r="1621" spans="1:14" x14ac:dyDescent="0.35">
      <c r="A1621" t="s">
        <v>62</v>
      </c>
      <c r="B1621">
        <f t="shared" si="25"/>
        <v>2</v>
      </c>
      <c r="C1621" s="26" t="s">
        <v>10064</v>
      </c>
      <c r="D1621" s="26" t="s">
        <v>10065</v>
      </c>
      <c r="E1621" s="26" t="s">
        <v>10066</v>
      </c>
      <c r="F1621" s="26" t="s">
        <v>10067</v>
      </c>
      <c r="G1621" s="26">
        <v>10</v>
      </c>
      <c r="H1621" s="26">
        <v>9781450388085</v>
      </c>
      <c r="I1621" s="26" t="s">
        <v>194</v>
      </c>
      <c r="J1621" s="26" t="s">
        <v>10068</v>
      </c>
      <c r="K1621" s="26">
        <v>2020</v>
      </c>
      <c r="L1621" s="26" t="s">
        <v>10069</v>
      </c>
      <c r="M1621" s="26" t="s">
        <v>6</v>
      </c>
      <c r="N1621" s="26" t="s">
        <v>162</v>
      </c>
    </row>
    <row r="1622" spans="1:14" x14ac:dyDescent="0.35">
      <c r="B1622">
        <f t="shared" si="25"/>
        <v>1</v>
      </c>
      <c r="C1622" s="25" t="s">
        <v>10070</v>
      </c>
      <c r="D1622" s="25" t="s">
        <v>10071</v>
      </c>
      <c r="E1622" s="25" t="s">
        <v>10072</v>
      </c>
      <c r="F1622" s="25" t="s">
        <v>10073</v>
      </c>
      <c r="G1622" s="25">
        <v>10</v>
      </c>
      <c r="H1622" s="25">
        <v>9781911218562</v>
      </c>
      <c r="I1622" s="25" t="s">
        <v>1883</v>
      </c>
      <c r="J1622" s="25" t="s">
        <v>10074</v>
      </c>
      <c r="K1622" s="25">
        <v>2017</v>
      </c>
      <c r="L1622" s="25" t="s">
        <v>10075</v>
      </c>
      <c r="M1622" s="25" t="s">
        <v>6</v>
      </c>
      <c r="N1622" s="25" t="s">
        <v>162</v>
      </c>
    </row>
    <row r="1623" spans="1:14" x14ac:dyDescent="0.35">
      <c r="B1623">
        <f t="shared" si="25"/>
        <v>1</v>
      </c>
      <c r="C1623" s="26" t="s">
        <v>10076</v>
      </c>
      <c r="D1623" s="26" t="s">
        <v>10077</v>
      </c>
      <c r="E1623" s="26" t="s">
        <v>10078</v>
      </c>
      <c r="F1623" s="26" t="s">
        <v>10079</v>
      </c>
      <c r="G1623" s="26">
        <v>10</v>
      </c>
      <c r="H1623" s="26">
        <v>9789077381649</v>
      </c>
      <c r="I1623" s="26" t="s">
        <v>5493</v>
      </c>
      <c r="J1623" s="26" t="s">
        <v>10080</v>
      </c>
      <c r="K1623" s="26">
        <v>2011</v>
      </c>
      <c r="L1623" s="26" t="s">
        <v>10081</v>
      </c>
      <c r="M1623" s="26" t="s">
        <v>6</v>
      </c>
      <c r="N1623" s="26" t="s">
        <v>162</v>
      </c>
    </row>
    <row r="1624" spans="1:14" x14ac:dyDescent="0.35">
      <c r="B1624">
        <f t="shared" si="25"/>
        <v>1</v>
      </c>
      <c r="C1624" s="25" t="s">
        <v>10082</v>
      </c>
      <c r="D1624" s="25" t="s">
        <v>10083</v>
      </c>
      <c r="E1624" s="25" t="s">
        <v>10084</v>
      </c>
      <c r="F1624" s="25" t="s">
        <v>10085</v>
      </c>
      <c r="G1624" s="25">
        <v>10</v>
      </c>
      <c r="H1624" s="25">
        <v>9781450354592</v>
      </c>
      <c r="I1624" s="25" t="s">
        <v>10086</v>
      </c>
      <c r="J1624" s="25" t="s">
        <v>6</v>
      </c>
      <c r="K1624" s="25">
        <v>2017</v>
      </c>
      <c r="L1624" s="25" t="s">
        <v>10087</v>
      </c>
      <c r="M1624" s="25" t="s">
        <v>6</v>
      </c>
      <c r="N1624" s="25" t="s">
        <v>147</v>
      </c>
    </row>
    <row r="1625" spans="1:14" x14ac:dyDescent="0.35">
      <c r="B1625">
        <f t="shared" si="25"/>
        <v>1</v>
      </c>
      <c r="C1625" s="26" t="s">
        <v>10088</v>
      </c>
      <c r="D1625" s="26" t="s">
        <v>10089</v>
      </c>
      <c r="E1625" s="26" t="s">
        <v>6</v>
      </c>
      <c r="F1625" s="26" t="s">
        <v>10090</v>
      </c>
      <c r="G1625" s="26">
        <v>7</v>
      </c>
      <c r="H1625" s="26"/>
      <c r="I1625" s="26" t="s">
        <v>5567</v>
      </c>
      <c r="J1625" s="26" t="s">
        <v>10091</v>
      </c>
      <c r="K1625" s="26">
        <v>2009</v>
      </c>
      <c r="L1625" s="26" t="s">
        <v>10092</v>
      </c>
      <c r="M1625" s="26" t="s">
        <v>6</v>
      </c>
      <c r="N1625" s="26" t="s">
        <v>2331</v>
      </c>
    </row>
    <row r="1626" spans="1:14" x14ac:dyDescent="0.35">
      <c r="B1626">
        <f t="shared" si="25"/>
        <v>1</v>
      </c>
      <c r="C1626" s="25" t="s">
        <v>10093</v>
      </c>
      <c r="D1626" s="25" t="s">
        <v>10094</v>
      </c>
      <c r="E1626" s="25" t="s">
        <v>10095</v>
      </c>
      <c r="F1626" s="25" t="s">
        <v>10096</v>
      </c>
      <c r="G1626" s="25">
        <v>10</v>
      </c>
      <c r="H1626" s="25">
        <v>9781450359719</v>
      </c>
      <c r="I1626" s="25" t="s">
        <v>1310</v>
      </c>
      <c r="J1626" s="25" t="s">
        <v>6</v>
      </c>
      <c r="K1626" s="25">
        <v>2019</v>
      </c>
      <c r="L1626" s="25" t="s">
        <v>10097</v>
      </c>
      <c r="M1626" s="25" t="s">
        <v>6</v>
      </c>
      <c r="N1626" s="25" t="s">
        <v>283</v>
      </c>
    </row>
    <row r="1627" spans="1:14" x14ac:dyDescent="0.35">
      <c r="B1627">
        <f t="shared" si="25"/>
        <v>1</v>
      </c>
      <c r="C1627" s="26" t="s">
        <v>10098</v>
      </c>
      <c r="D1627" s="26" t="s">
        <v>10099</v>
      </c>
      <c r="E1627" s="26" t="s">
        <v>10100</v>
      </c>
      <c r="F1627" s="26" t="s">
        <v>10101</v>
      </c>
      <c r="G1627" s="26">
        <v>10</v>
      </c>
      <c r="H1627" s="26">
        <v>9781509018833</v>
      </c>
      <c r="I1627" s="26" t="s">
        <v>762</v>
      </c>
      <c r="J1627" s="26" t="s">
        <v>6</v>
      </c>
      <c r="K1627" s="26">
        <v>2016</v>
      </c>
      <c r="L1627" s="26" t="s">
        <v>10102</v>
      </c>
      <c r="M1627" s="26" t="s">
        <v>6</v>
      </c>
      <c r="N1627" s="26" t="s">
        <v>636</v>
      </c>
    </row>
    <row r="1628" spans="1:14" x14ac:dyDescent="0.35">
      <c r="B1628">
        <f t="shared" si="25"/>
        <v>1</v>
      </c>
      <c r="C1628" s="25" t="s">
        <v>10103</v>
      </c>
      <c r="D1628" s="25" t="s">
        <v>10104</v>
      </c>
      <c r="E1628" s="25" t="s">
        <v>10105</v>
      </c>
      <c r="F1628" s="25" t="s">
        <v>10106</v>
      </c>
      <c r="G1628" s="25">
        <v>10</v>
      </c>
      <c r="H1628" s="25"/>
      <c r="I1628" s="25" t="s">
        <v>10107</v>
      </c>
      <c r="J1628" s="25" t="s">
        <v>10108</v>
      </c>
      <c r="K1628" s="25">
        <v>2014</v>
      </c>
      <c r="L1628" s="25" t="s">
        <v>10109</v>
      </c>
      <c r="M1628" s="25" t="s">
        <v>6</v>
      </c>
      <c r="N1628" s="25" t="s">
        <v>217</v>
      </c>
    </row>
    <row r="1629" spans="1:14" x14ac:dyDescent="0.35">
      <c r="B1629">
        <f t="shared" si="25"/>
        <v>1</v>
      </c>
      <c r="C1629" s="26" t="s">
        <v>10110</v>
      </c>
      <c r="D1629" s="26" t="s">
        <v>10111</v>
      </c>
      <c r="E1629" s="26" t="s">
        <v>10112</v>
      </c>
      <c r="F1629" s="26" t="s">
        <v>10113</v>
      </c>
      <c r="G1629" s="26">
        <v>7</v>
      </c>
      <c r="H1629" s="26"/>
      <c r="I1629" s="26" t="s">
        <v>647</v>
      </c>
      <c r="J1629" s="26" t="s">
        <v>10114</v>
      </c>
      <c r="K1629" s="26">
        <v>2009</v>
      </c>
      <c r="L1629" s="26" t="s">
        <v>10115</v>
      </c>
      <c r="M1629" s="26" t="s">
        <v>6</v>
      </c>
      <c r="N1629" s="26" t="s">
        <v>636</v>
      </c>
    </row>
    <row r="1630" spans="1:14" x14ac:dyDescent="0.35">
      <c r="B1630">
        <f t="shared" si="25"/>
        <v>1</v>
      </c>
      <c r="C1630" s="25" t="s">
        <v>10116</v>
      </c>
      <c r="D1630" s="25" t="s">
        <v>10117</v>
      </c>
      <c r="E1630" s="25" t="s">
        <v>10118</v>
      </c>
      <c r="F1630" s="25" t="s">
        <v>10119</v>
      </c>
      <c r="G1630" s="25">
        <v>10</v>
      </c>
      <c r="H1630" s="25">
        <v>9781450330145</v>
      </c>
      <c r="I1630" s="25" t="s">
        <v>4791</v>
      </c>
      <c r="J1630" s="25" t="s">
        <v>10120</v>
      </c>
      <c r="K1630" s="25">
        <v>2014</v>
      </c>
      <c r="L1630" s="25" t="s">
        <v>10121</v>
      </c>
      <c r="M1630" s="25" t="s">
        <v>6</v>
      </c>
      <c r="N1630" s="25" t="s">
        <v>703</v>
      </c>
    </row>
    <row r="1631" spans="1:14" x14ac:dyDescent="0.35">
      <c r="B1631">
        <f t="shared" si="25"/>
        <v>1</v>
      </c>
      <c r="C1631" s="26" t="s">
        <v>10122</v>
      </c>
      <c r="D1631" s="26" t="s">
        <v>10123</v>
      </c>
      <c r="E1631" s="26" t="s">
        <v>10124</v>
      </c>
      <c r="F1631" s="26" t="s">
        <v>10125</v>
      </c>
      <c r="G1631" s="26">
        <v>10</v>
      </c>
      <c r="H1631" s="26">
        <v>9781450344524</v>
      </c>
      <c r="I1631" s="26" t="s">
        <v>10126</v>
      </c>
      <c r="J1631" s="26" t="s">
        <v>955</v>
      </c>
      <c r="K1631" s="26">
        <v>2016</v>
      </c>
      <c r="L1631" s="26" t="s">
        <v>10127</v>
      </c>
      <c r="M1631" s="26" t="s">
        <v>6</v>
      </c>
      <c r="N1631" s="26" t="s">
        <v>217</v>
      </c>
    </row>
    <row r="1632" spans="1:14" x14ac:dyDescent="0.35">
      <c r="B1632">
        <f t="shared" si="25"/>
        <v>1</v>
      </c>
      <c r="C1632" s="25" t="s">
        <v>10128</v>
      </c>
      <c r="D1632" s="25" t="s">
        <v>10129</v>
      </c>
      <c r="E1632" s="25" t="s">
        <v>10130</v>
      </c>
      <c r="F1632" s="25" t="s">
        <v>10131</v>
      </c>
      <c r="G1632" s="25">
        <v>7</v>
      </c>
      <c r="H1632" s="25">
        <v>9783319208916</v>
      </c>
      <c r="I1632" s="25" t="s">
        <v>152</v>
      </c>
      <c r="J1632" s="25" t="s">
        <v>10132</v>
      </c>
      <c r="K1632" s="25">
        <v>2015</v>
      </c>
      <c r="L1632" s="25" t="s">
        <v>10133</v>
      </c>
      <c r="M1632" s="25" t="s">
        <v>6</v>
      </c>
      <c r="N1632" s="25" t="s">
        <v>323</v>
      </c>
    </row>
    <row r="1633" spans="1:14" x14ac:dyDescent="0.35">
      <c r="A1633" t="s">
        <v>62</v>
      </c>
      <c r="B1633">
        <f t="shared" si="25"/>
        <v>2</v>
      </c>
      <c r="C1633" s="26" t="s">
        <v>10134</v>
      </c>
      <c r="D1633" s="26" t="s">
        <v>10135</v>
      </c>
      <c r="E1633" s="26" t="s">
        <v>10136</v>
      </c>
      <c r="F1633" s="26" t="s">
        <v>10137</v>
      </c>
      <c r="G1633" s="26">
        <v>10</v>
      </c>
      <c r="H1633" s="26">
        <v>9781509053797</v>
      </c>
      <c r="I1633" s="26" t="s">
        <v>10138</v>
      </c>
      <c r="J1633" s="26" t="s">
        <v>3432</v>
      </c>
      <c r="K1633" s="26">
        <v>2017</v>
      </c>
      <c r="L1633" s="26" t="s">
        <v>10139</v>
      </c>
      <c r="M1633" s="26" t="s">
        <v>6</v>
      </c>
      <c r="N1633" s="26" t="s">
        <v>337</v>
      </c>
    </row>
    <row r="1634" spans="1:14" x14ac:dyDescent="0.35">
      <c r="B1634">
        <f t="shared" si="25"/>
        <v>1</v>
      </c>
      <c r="C1634" s="25" t="s">
        <v>10140</v>
      </c>
      <c r="D1634" s="25" t="s">
        <v>10141</v>
      </c>
      <c r="E1634" s="25" t="s">
        <v>6</v>
      </c>
      <c r="F1634" s="25" t="s">
        <v>10142</v>
      </c>
      <c r="G1634" s="25">
        <v>10</v>
      </c>
      <c r="H1634" s="25"/>
      <c r="I1634" s="25" t="s">
        <v>3188</v>
      </c>
      <c r="J1634" s="25" t="s">
        <v>2700</v>
      </c>
      <c r="K1634" s="25">
        <v>2019</v>
      </c>
      <c r="L1634" s="25" t="s">
        <v>10143</v>
      </c>
      <c r="M1634" s="25" t="s">
        <v>6</v>
      </c>
      <c r="N1634" s="25" t="s">
        <v>147</v>
      </c>
    </row>
    <row r="1635" spans="1:14" x14ac:dyDescent="0.35">
      <c r="B1635">
        <f t="shared" si="25"/>
        <v>1</v>
      </c>
      <c r="C1635" s="26" t="s">
        <v>10144</v>
      </c>
      <c r="D1635" s="26" t="s">
        <v>10145</v>
      </c>
      <c r="E1635" s="26" t="s">
        <v>6</v>
      </c>
      <c r="F1635" s="26" t="s">
        <v>10142</v>
      </c>
      <c r="G1635" s="26">
        <v>10</v>
      </c>
      <c r="H1635" s="26"/>
      <c r="I1635" s="26" t="s">
        <v>3188</v>
      </c>
      <c r="J1635" s="26" t="s">
        <v>10146</v>
      </c>
      <c r="K1635" s="26">
        <v>2020</v>
      </c>
      <c r="L1635" s="26" t="s">
        <v>10147</v>
      </c>
      <c r="M1635" s="26" t="s">
        <v>6</v>
      </c>
      <c r="N1635" s="26" t="s">
        <v>162</v>
      </c>
    </row>
    <row r="1636" spans="1:14" x14ac:dyDescent="0.35">
      <c r="B1636">
        <f t="shared" si="25"/>
        <v>1</v>
      </c>
      <c r="C1636" s="25" t="s">
        <v>10148</v>
      </c>
      <c r="D1636" s="25" t="s">
        <v>10149</v>
      </c>
      <c r="E1636" s="25" t="s">
        <v>10150</v>
      </c>
      <c r="F1636" s="25" t="s">
        <v>10151</v>
      </c>
      <c r="G1636" s="25">
        <v>10</v>
      </c>
      <c r="H1636" s="25"/>
      <c r="I1636" s="25" t="s">
        <v>1978</v>
      </c>
      <c r="J1636" s="25" t="s">
        <v>10152</v>
      </c>
      <c r="K1636" s="25">
        <v>2013</v>
      </c>
      <c r="L1636" s="25" t="s">
        <v>10153</v>
      </c>
      <c r="M1636" s="25" t="s">
        <v>6</v>
      </c>
      <c r="N1636" s="25" t="s">
        <v>162</v>
      </c>
    </row>
    <row r="1637" spans="1:14" x14ac:dyDescent="0.35">
      <c r="B1637">
        <f t="shared" si="25"/>
        <v>1</v>
      </c>
      <c r="C1637" s="26" t="s">
        <v>10154</v>
      </c>
      <c r="D1637" s="26" t="s">
        <v>10155</v>
      </c>
      <c r="E1637" s="26" t="s">
        <v>10156</v>
      </c>
      <c r="F1637" s="26" t="s">
        <v>10157</v>
      </c>
      <c r="G1637" s="26">
        <v>7</v>
      </c>
      <c r="H1637" s="26"/>
      <c r="I1637" s="26" t="s">
        <v>647</v>
      </c>
      <c r="J1637" s="26" t="s">
        <v>10158</v>
      </c>
      <c r="K1637" s="26">
        <v>2014</v>
      </c>
      <c r="L1637" s="26" t="s">
        <v>10159</v>
      </c>
      <c r="M1637" s="26" t="s">
        <v>6</v>
      </c>
      <c r="N1637" s="26" t="s">
        <v>283</v>
      </c>
    </row>
    <row r="1638" spans="1:14" x14ac:dyDescent="0.35">
      <c r="B1638">
        <f t="shared" si="25"/>
        <v>1</v>
      </c>
      <c r="C1638" s="25" t="s">
        <v>10160</v>
      </c>
      <c r="D1638" s="25" t="s">
        <v>10161</v>
      </c>
      <c r="E1638" s="25" t="s">
        <v>10162</v>
      </c>
      <c r="F1638" s="25" t="s">
        <v>10163</v>
      </c>
      <c r="G1638" s="25">
        <v>10</v>
      </c>
      <c r="H1638" s="25"/>
      <c r="I1638" s="25" t="s">
        <v>10164</v>
      </c>
      <c r="J1638" s="25" t="s">
        <v>6</v>
      </c>
      <c r="K1638" s="25">
        <v>2015</v>
      </c>
      <c r="L1638" s="25" t="s">
        <v>10165</v>
      </c>
      <c r="M1638" s="25" t="s">
        <v>6</v>
      </c>
      <c r="N1638" s="25" t="s">
        <v>283</v>
      </c>
    </row>
    <row r="1639" spans="1:14" x14ac:dyDescent="0.35">
      <c r="A1639" t="s">
        <v>62</v>
      </c>
      <c r="B1639">
        <f t="shared" si="25"/>
        <v>2</v>
      </c>
      <c r="C1639" s="26" t="s">
        <v>10166</v>
      </c>
      <c r="D1639" s="26" t="s">
        <v>10167</v>
      </c>
      <c r="E1639" s="26" t="s">
        <v>10168</v>
      </c>
      <c r="F1639" s="26" t="s">
        <v>10169</v>
      </c>
      <c r="G1639" s="26">
        <v>7</v>
      </c>
      <c r="H1639" s="26"/>
      <c r="I1639" s="26" t="s">
        <v>144</v>
      </c>
      <c r="J1639" s="26" t="s">
        <v>1749</v>
      </c>
      <c r="K1639" s="26">
        <v>2015</v>
      </c>
      <c r="L1639" s="26" t="s">
        <v>10170</v>
      </c>
      <c r="M1639" s="26" t="s">
        <v>6</v>
      </c>
      <c r="N1639" s="26" t="s">
        <v>256</v>
      </c>
    </row>
    <row r="1640" spans="1:14" x14ac:dyDescent="0.35">
      <c r="B1640">
        <f t="shared" si="25"/>
        <v>1</v>
      </c>
      <c r="C1640" s="25" t="s">
        <v>10171</v>
      </c>
      <c r="D1640" s="25" t="s">
        <v>10172</v>
      </c>
      <c r="E1640" s="25" t="s">
        <v>10173</v>
      </c>
      <c r="F1640" s="25" t="s">
        <v>10174</v>
      </c>
      <c r="G1640" s="25">
        <v>7</v>
      </c>
      <c r="H1640" s="25">
        <v>9783319461519</v>
      </c>
      <c r="I1640" s="25" t="s">
        <v>152</v>
      </c>
      <c r="J1640" s="25" t="s">
        <v>10175</v>
      </c>
      <c r="K1640" s="25">
        <v>2016</v>
      </c>
      <c r="L1640" s="25" t="s">
        <v>10176</v>
      </c>
      <c r="M1640" s="25" t="s">
        <v>6</v>
      </c>
      <c r="N1640" s="25" t="s">
        <v>10177</v>
      </c>
    </row>
    <row r="1641" spans="1:14" x14ac:dyDescent="0.35">
      <c r="A1641" t="s">
        <v>62</v>
      </c>
      <c r="B1641">
        <f t="shared" si="25"/>
        <v>3</v>
      </c>
      <c r="C1641" s="26" t="s">
        <v>10178</v>
      </c>
      <c r="D1641" s="26" t="s">
        <v>10179</v>
      </c>
      <c r="E1641" s="26" t="s">
        <v>10180</v>
      </c>
      <c r="F1641" s="26" t="s">
        <v>10181</v>
      </c>
      <c r="G1641" s="26">
        <v>10</v>
      </c>
      <c r="H1641" s="26">
        <v>9789897581687</v>
      </c>
      <c r="I1641" s="26" t="s">
        <v>10182</v>
      </c>
      <c r="J1641" s="26" t="s">
        <v>10183</v>
      </c>
      <c r="K1641" s="26">
        <v>2016</v>
      </c>
      <c r="L1641" s="26" t="s">
        <v>10184</v>
      </c>
      <c r="M1641" s="26" t="s">
        <v>6</v>
      </c>
      <c r="N1641" s="26" t="s">
        <v>283</v>
      </c>
    </row>
    <row r="1642" spans="1:14" x14ac:dyDescent="0.35">
      <c r="B1642">
        <f t="shared" si="25"/>
        <v>1</v>
      </c>
      <c r="C1642" s="25" t="s">
        <v>10185</v>
      </c>
      <c r="D1642" s="25" t="s">
        <v>10186</v>
      </c>
      <c r="E1642" s="25" t="s">
        <v>10187</v>
      </c>
      <c r="F1642" s="25" t="s">
        <v>10188</v>
      </c>
      <c r="G1642" s="25">
        <v>7</v>
      </c>
      <c r="H1642" s="25"/>
      <c r="I1642" s="25" t="s">
        <v>2162</v>
      </c>
      <c r="J1642" s="25" t="s">
        <v>10189</v>
      </c>
      <c r="K1642" s="25">
        <v>2014</v>
      </c>
      <c r="L1642" s="25" t="s">
        <v>10190</v>
      </c>
      <c r="M1642" s="25" t="s">
        <v>6</v>
      </c>
      <c r="N1642" s="25" t="s">
        <v>1120</v>
      </c>
    </row>
    <row r="1643" spans="1:14" x14ac:dyDescent="0.35">
      <c r="B1643">
        <f t="shared" si="25"/>
        <v>1</v>
      </c>
      <c r="C1643" s="26" t="s">
        <v>10191</v>
      </c>
      <c r="D1643" s="26" t="s">
        <v>10192</v>
      </c>
      <c r="E1643" s="26" t="s">
        <v>10193</v>
      </c>
      <c r="F1643" s="26" t="s">
        <v>10194</v>
      </c>
      <c r="G1643" s="26">
        <v>7</v>
      </c>
      <c r="H1643" s="26"/>
      <c r="I1643" s="26" t="s">
        <v>10195</v>
      </c>
      <c r="J1643" s="26" t="s">
        <v>10196</v>
      </c>
      <c r="K1643" s="26">
        <v>2016</v>
      </c>
      <c r="L1643" s="26" t="s">
        <v>10197</v>
      </c>
      <c r="M1643" s="26" t="s">
        <v>6</v>
      </c>
      <c r="N1643" s="26" t="s">
        <v>162</v>
      </c>
    </row>
    <row r="1644" spans="1:14" x14ac:dyDescent="0.35">
      <c r="B1644">
        <f t="shared" si="25"/>
        <v>1</v>
      </c>
      <c r="C1644" s="25" t="s">
        <v>10198</v>
      </c>
      <c r="D1644" s="25" t="s">
        <v>10199</v>
      </c>
      <c r="E1644" s="25" t="s">
        <v>6</v>
      </c>
      <c r="F1644" s="25" t="s">
        <v>10200</v>
      </c>
      <c r="G1644" s="25">
        <v>7</v>
      </c>
      <c r="H1644" s="25"/>
      <c r="I1644" s="25" t="s">
        <v>4039</v>
      </c>
      <c r="J1644" s="25" t="s">
        <v>10201</v>
      </c>
      <c r="K1644" s="25">
        <v>2019</v>
      </c>
      <c r="L1644" s="25" t="s">
        <v>10202</v>
      </c>
      <c r="M1644" s="25" t="s">
        <v>6</v>
      </c>
      <c r="N1644" s="25" t="s">
        <v>217</v>
      </c>
    </row>
    <row r="1645" spans="1:14" x14ac:dyDescent="0.35">
      <c r="B1645">
        <f t="shared" si="25"/>
        <v>1</v>
      </c>
      <c r="C1645" s="26" t="s">
        <v>10203</v>
      </c>
      <c r="D1645" s="26" t="s">
        <v>10204</v>
      </c>
      <c r="E1645" s="26" t="s">
        <v>6</v>
      </c>
      <c r="F1645" s="26" t="s">
        <v>10205</v>
      </c>
      <c r="G1645" s="26">
        <v>7</v>
      </c>
      <c r="H1645" s="26"/>
      <c r="I1645" s="26" t="s">
        <v>2228</v>
      </c>
      <c r="J1645" s="26" t="s">
        <v>10206</v>
      </c>
      <c r="K1645" s="26">
        <v>2019</v>
      </c>
      <c r="L1645" s="26" t="s">
        <v>10207</v>
      </c>
      <c r="M1645" s="26" t="s">
        <v>6</v>
      </c>
      <c r="N1645" s="26" t="s">
        <v>323</v>
      </c>
    </row>
    <row r="1646" spans="1:14" x14ac:dyDescent="0.35">
      <c r="B1646">
        <f t="shared" si="25"/>
        <v>1</v>
      </c>
      <c r="C1646" s="25" t="s">
        <v>10208</v>
      </c>
      <c r="D1646" s="25" t="s">
        <v>10209</v>
      </c>
      <c r="E1646" s="25" t="s">
        <v>10210</v>
      </c>
      <c r="F1646" s="25" t="s">
        <v>10211</v>
      </c>
      <c r="G1646" s="25">
        <v>10</v>
      </c>
      <c r="H1646" s="25">
        <v>9781911218098</v>
      </c>
      <c r="I1646" s="25" t="s">
        <v>452</v>
      </c>
      <c r="J1646" s="25" t="s">
        <v>10212</v>
      </c>
      <c r="K1646" s="25">
        <v>2016</v>
      </c>
      <c r="L1646" s="25" t="s">
        <v>10213</v>
      </c>
      <c r="M1646" s="25" t="s">
        <v>6</v>
      </c>
      <c r="N1646" s="25" t="s">
        <v>162</v>
      </c>
    </row>
    <row r="1647" spans="1:14" x14ac:dyDescent="0.35">
      <c r="B1647">
        <f t="shared" si="25"/>
        <v>1</v>
      </c>
      <c r="C1647" s="26" t="s">
        <v>10214</v>
      </c>
      <c r="D1647" s="26" t="s">
        <v>10215</v>
      </c>
      <c r="E1647" s="26" t="s">
        <v>10216</v>
      </c>
      <c r="F1647" s="26" t="s">
        <v>10217</v>
      </c>
      <c r="G1647" s="26">
        <v>10</v>
      </c>
      <c r="H1647" s="26">
        <v>9781728126654</v>
      </c>
      <c r="I1647" s="26" t="s">
        <v>10218</v>
      </c>
      <c r="J1647" s="26" t="s">
        <v>6</v>
      </c>
      <c r="K1647" s="26">
        <v>2019</v>
      </c>
      <c r="L1647" s="26" t="s">
        <v>10219</v>
      </c>
      <c r="M1647" s="26" t="s">
        <v>6</v>
      </c>
      <c r="N1647" s="26" t="s">
        <v>162</v>
      </c>
    </row>
    <row r="1648" spans="1:14" x14ac:dyDescent="0.35">
      <c r="B1648">
        <f t="shared" si="25"/>
        <v>1</v>
      </c>
      <c r="C1648" s="25" t="s">
        <v>10220</v>
      </c>
      <c r="D1648" s="25" t="s">
        <v>10221</v>
      </c>
      <c r="E1648" s="25" t="s">
        <v>10222</v>
      </c>
      <c r="F1648" s="25" t="s">
        <v>10223</v>
      </c>
      <c r="G1648" s="25">
        <v>10</v>
      </c>
      <c r="H1648" s="25">
        <v>9781424448982</v>
      </c>
      <c r="I1648" s="25" t="s">
        <v>10224</v>
      </c>
      <c r="J1648" s="25" t="s">
        <v>10225</v>
      </c>
      <c r="K1648" s="25">
        <v>2009</v>
      </c>
      <c r="L1648" s="25" t="s">
        <v>10226</v>
      </c>
      <c r="M1648" s="25" t="s">
        <v>6</v>
      </c>
      <c r="N1648" s="25" t="s">
        <v>162</v>
      </c>
    </row>
    <row r="1649" spans="1:14" x14ac:dyDescent="0.35">
      <c r="A1649" t="s">
        <v>62</v>
      </c>
      <c r="B1649">
        <f t="shared" si="25"/>
        <v>2</v>
      </c>
      <c r="C1649" s="26" t="s">
        <v>10227</v>
      </c>
      <c r="D1649" s="26" t="s">
        <v>10228</v>
      </c>
      <c r="E1649" s="26" t="s">
        <v>10229</v>
      </c>
      <c r="F1649" s="26" t="s">
        <v>10230</v>
      </c>
      <c r="G1649" s="26">
        <v>10</v>
      </c>
      <c r="H1649" s="26"/>
      <c r="I1649" s="26" t="s">
        <v>621</v>
      </c>
      <c r="J1649" s="26" t="s">
        <v>1285</v>
      </c>
      <c r="K1649" s="26">
        <v>2016</v>
      </c>
      <c r="L1649" s="26" t="s">
        <v>10231</v>
      </c>
      <c r="M1649" s="26" t="s">
        <v>6</v>
      </c>
      <c r="N1649" s="26" t="s">
        <v>217</v>
      </c>
    </row>
    <row r="1650" spans="1:14" x14ac:dyDescent="0.35">
      <c r="A1650" t="s">
        <v>62</v>
      </c>
      <c r="B1650">
        <f t="shared" si="25"/>
        <v>2</v>
      </c>
      <c r="C1650" s="25" t="s">
        <v>10227</v>
      </c>
      <c r="D1650" s="25" t="s">
        <v>10232</v>
      </c>
      <c r="E1650" s="25" t="s">
        <v>10229</v>
      </c>
      <c r="F1650" s="25" t="s">
        <v>10233</v>
      </c>
      <c r="G1650" s="25">
        <v>10</v>
      </c>
      <c r="H1650" s="25"/>
      <c r="I1650" s="25" t="s">
        <v>618</v>
      </c>
      <c r="J1650" s="25" t="s">
        <v>6</v>
      </c>
      <c r="K1650" s="25">
        <v>2016</v>
      </c>
      <c r="L1650" s="25" t="s">
        <v>10234</v>
      </c>
      <c r="M1650" s="25" t="s">
        <v>6</v>
      </c>
      <c r="N1650" s="25" t="s">
        <v>162</v>
      </c>
    </row>
    <row r="1651" spans="1:14" x14ac:dyDescent="0.35">
      <c r="A1651" t="s">
        <v>62</v>
      </c>
      <c r="B1651">
        <f t="shared" si="25"/>
        <v>2</v>
      </c>
      <c r="C1651" s="26" t="s">
        <v>10235</v>
      </c>
      <c r="D1651" s="26" t="s">
        <v>10236</v>
      </c>
      <c r="E1651" s="26" t="s">
        <v>10237</v>
      </c>
      <c r="F1651" s="26" t="s">
        <v>10238</v>
      </c>
      <c r="G1651" s="26">
        <v>7</v>
      </c>
      <c r="H1651" s="26"/>
      <c r="I1651" s="26" t="s">
        <v>10239</v>
      </c>
      <c r="J1651" s="26" t="s">
        <v>4681</v>
      </c>
      <c r="K1651" s="26">
        <v>2009</v>
      </c>
      <c r="L1651" s="26" t="s">
        <v>10240</v>
      </c>
      <c r="M1651" s="26" t="s">
        <v>6</v>
      </c>
      <c r="N1651" s="26" t="s">
        <v>744</v>
      </c>
    </row>
    <row r="1652" spans="1:14" x14ac:dyDescent="0.35">
      <c r="B1652">
        <f t="shared" si="25"/>
        <v>1</v>
      </c>
      <c r="C1652" s="25" t="s">
        <v>10241</v>
      </c>
      <c r="D1652" s="25" t="s">
        <v>10242</v>
      </c>
      <c r="E1652" s="25" t="s">
        <v>10243</v>
      </c>
      <c r="F1652" s="25" t="s">
        <v>10244</v>
      </c>
      <c r="G1652" s="25">
        <v>10</v>
      </c>
      <c r="H1652" s="25">
        <v>9780769548265</v>
      </c>
      <c r="I1652" s="25" t="s">
        <v>10245</v>
      </c>
      <c r="J1652" s="25" t="s">
        <v>10246</v>
      </c>
      <c r="K1652" s="25">
        <v>2012</v>
      </c>
      <c r="L1652" s="25" t="s">
        <v>10247</v>
      </c>
      <c r="M1652" s="25" t="s">
        <v>6</v>
      </c>
      <c r="N1652" s="25" t="s">
        <v>176</v>
      </c>
    </row>
    <row r="1653" spans="1:14" x14ac:dyDescent="0.35">
      <c r="B1653">
        <f t="shared" si="25"/>
        <v>1</v>
      </c>
      <c r="C1653" s="26" t="s">
        <v>10248</v>
      </c>
      <c r="D1653" s="26" t="s">
        <v>10249</v>
      </c>
      <c r="E1653" s="26" t="s">
        <v>6</v>
      </c>
      <c r="F1653" s="26" t="s">
        <v>10250</v>
      </c>
      <c r="G1653" s="26">
        <v>7</v>
      </c>
      <c r="H1653" s="26"/>
      <c r="I1653" s="26" t="s">
        <v>5058</v>
      </c>
      <c r="J1653" s="26" t="s">
        <v>10251</v>
      </c>
      <c r="K1653" s="26">
        <v>2018</v>
      </c>
      <c r="L1653" s="26" t="s">
        <v>10252</v>
      </c>
      <c r="M1653" s="26" t="s">
        <v>6</v>
      </c>
      <c r="N1653" s="26" t="s">
        <v>5181</v>
      </c>
    </row>
    <row r="1654" spans="1:14" x14ac:dyDescent="0.35">
      <c r="B1654">
        <f t="shared" si="25"/>
        <v>1</v>
      </c>
      <c r="C1654" s="25" t="s">
        <v>10253</v>
      </c>
      <c r="D1654" s="25" t="s">
        <v>10254</v>
      </c>
      <c r="E1654" s="25" t="s">
        <v>10255</v>
      </c>
      <c r="F1654" s="25" t="s">
        <v>10256</v>
      </c>
      <c r="G1654" s="25">
        <v>7</v>
      </c>
      <c r="H1654" s="25"/>
      <c r="I1654" s="25" t="s">
        <v>10257</v>
      </c>
      <c r="J1654" s="25" t="s">
        <v>10258</v>
      </c>
      <c r="K1654" s="25">
        <v>2021</v>
      </c>
      <c r="L1654" s="25" t="s">
        <v>10259</v>
      </c>
      <c r="M1654" s="25" t="s">
        <v>6</v>
      </c>
      <c r="N1654" s="25" t="s">
        <v>217</v>
      </c>
    </row>
    <row r="1655" spans="1:14" x14ac:dyDescent="0.35">
      <c r="B1655">
        <f t="shared" si="25"/>
        <v>1</v>
      </c>
      <c r="C1655" s="26" t="s">
        <v>10260</v>
      </c>
      <c r="D1655" s="26" t="s">
        <v>10261</v>
      </c>
      <c r="E1655" s="26" t="s">
        <v>10262</v>
      </c>
      <c r="F1655" s="26" t="s">
        <v>10263</v>
      </c>
      <c r="G1655" s="26">
        <v>10</v>
      </c>
      <c r="H1655" s="26">
        <v>9781509040483</v>
      </c>
      <c r="I1655" s="26" t="s">
        <v>10264</v>
      </c>
      <c r="J1655" s="26" t="s">
        <v>6260</v>
      </c>
      <c r="K1655" s="26">
        <v>2017</v>
      </c>
      <c r="L1655" s="26" t="s">
        <v>10265</v>
      </c>
      <c r="M1655" s="26" t="s">
        <v>6</v>
      </c>
      <c r="N1655" s="26" t="s">
        <v>480</v>
      </c>
    </row>
    <row r="1656" spans="1:14" x14ac:dyDescent="0.35">
      <c r="B1656">
        <f t="shared" si="25"/>
        <v>1</v>
      </c>
      <c r="C1656" s="25" t="s">
        <v>10266</v>
      </c>
      <c r="D1656" s="25" t="s">
        <v>10267</v>
      </c>
      <c r="E1656" s="25" t="s">
        <v>10268</v>
      </c>
      <c r="F1656" s="25" t="s">
        <v>10269</v>
      </c>
      <c r="G1656" s="25">
        <v>10</v>
      </c>
      <c r="H1656" s="25">
        <v>9789898533227</v>
      </c>
      <c r="I1656" s="25" t="s">
        <v>10270</v>
      </c>
      <c r="J1656" s="25" t="s">
        <v>10271</v>
      </c>
      <c r="K1656" s="25">
        <v>2014</v>
      </c>
      <c r="L1656" s="25" t="s">
        <v>10272</v>
      </c>
      <c r="M1656" s="25" t="s">
        <v>6</v>
      </c>
      <c r="N1656" s="25" t="s">
        <v>217</v>
      </c>
    </row>
    <row r="1657" spans="1:14" x14ac:dyDescent="0.35">
      <c r="A1657" t="s">
        <v>62</v>
      </c>
      <c r="B1657">
        <f t="shared" si="25"/>
        <v>3</v>
      </c>
      <c r="C1657" s="26" t="s">
        <v>10273</v>
      </c>
      <c r="D1657" s="26" t="s">
        <v>10274</v>
      </c>
      <c r="E1657" s="26" t="s">
        <v>10275</v>
      </c>
      <c r="F1657" s="26" t="s">
        <v>10276</v>
      </c>
      <c r="G1657" s="26">
        <v>10</v>
      </c>
      <c r="H1657" s="26">
        <v>9781450305006</v>
      </c>
      <c r="I1657" s="26" t="s">
        <v>3159</v>
      </c>
      <c r="J1657" s="26" t="s">
        <v>10277</v>
      </c>
      <c r="K1657" s="26">
        <v>2011</v>
      </c>
      <c r="L1657" s="26" t="s">
        <v>10278</v>
      </c>
      <c r="M1657" s="26" t="s">
        <v>6</v>
      </c>
      <c r="N1657" s="26" t="s">
        <v>703</v>
      </c>
    </row>
    <row r="1658" spans="1:14" x14ac:dyDescent="0.35">
      <c r="A1658" t="s">
        <v>62</v>
      </c>
      <c r="B1658">
        <f t="shared" si="25"/>
        <v>3</v>
      </c>
      <c r="C1658" s="25" t="s">
        <v>10279</v>
      </c>
      <c r="D1658" s="25" t="s">
        <v>10280</v>
      </c>
      <c r="E1658" s="25" t="s">
        <v>10281</v>
      </c>
      <c r="F1658" s="25" t="s">
        <v>10276</v>
      </c>
      <c r="G1658" s="25">
        <v>10</v>
      </c>
      <c r="H1658" s="25">
        <v>9781457703485</v>
      </c>
      <c r="I1658" s="25" t="s">
        <v>10282</v>
      </c>
      <c r="J1658" s="25" t="s">
        <v>10283</v>
      </c>
      <c r="K1658" s="25">
        <v>2011</v>
      </c>
      <c r="L1658" s="25" t="s">
        <v>10284</v>
      </c>
      <c r="M1658" s="25" t="s">
        <v>6</v>
      </c>
      <c r="N1658" s="25" t="s">
        <v>217</v>
      </c>
    </row>
    <row r="1659" spans="1:14" x14ac:dyDescent="0.35">
      <c r="B1659">
        <f t="shared" si="25"/>
        <v>1</v>
      </c>
      <c r="C1659" s="26" t="s">
        <v>10285</v>
      </c>
      <c r="D1659" s="26" t="s">
        <v>10286</v>
      </c>
      <c r="E1659" s="26" t="s">
        <v>10287</v>
      </c>
      <c r="F1659" s="26" t="s">
        <v>10288</v>
      </c>
      <c r="G1659" s="26">
        <v>10</v>
      </c>
      <c r="H1659" s="26">
        <v>9781450314107</v>
      </c>
      <c r="I1659" s="26" t="s">
        <v>308</v>
      </c>
      <c r="J1659" s="26" t="s">
        <v>6</v>
      </c>
      <c r="K1659" s="26">
        <v>2012</v>
      </c>
      <c r="L1659" s="26" t="s">
        <v>10289</v>
      </c>
      <c r="M1659" s="26" t="s">
        <v>6</v>
      </c>
      <c r="N1659" s="26" t="s">
        <v>337</v>
      </c>
    </row>
    <row r="1660" spans="1:14" x14ac:dyDescent="0.35">
      <c r="B1660">
        <f t="shared" si="25"/>
        <v>1</v>
      </c>
      <c r="C1660" s="25" t="s">
        <v>10290</v>
      </c>
      <c r="D1660" s="25" t="s">
        <v>10291</v>
      </c>
      <c r="E1660" s="25" t="s">
        <v>10292</v>
      </c>
      <c r="F1660" s="25" t="s">
        <v>10293</v>
      </c>
      <c r="G1660" s="25">
        <v>10</v>
      </c>
      <c r="H1660" s="25">
        <v>9781450389754</v>
      </c>
      <c r="I1660" s="25" t="s">
        <v>194</v>
      </c>
      <c r="J1660" s="25" t="s">
        <v>10294</v>
      </c>
      <c r="K1660" s="25">
        <v>2020</v>
      </c>
      <c r="L1660" s="25" t="s">
        <v>10295</v>
      </c>
      <c r="M1660" s="25" t="s">
        <v>6</v>
      </c>
      <c r="N1660" s="25" t="s">
        <v>162</v>
      </c>
    </row>
    <row r="1661" spans="1:14" x14ac:dyDescent="0.35">
      <c r="A1661" t="s">
        <v>62</v>
      </c>
      <c r="B1661">
        <f t="shared" si="25"/>
        <v>2</v>
      </c>
      <c r="C1661" s="26" t="s">
        <v>10296</v>
      </c>
      <c r="D1661" s="26" t="s">
        <v>10297</v>
      </c>
      <c r="E1661" s="26" t="s">
        <v>10298</v>
      </c>
      <c r="F1661" s="26" t="s">
        <v>10299</v>
      </c>
      <c r="G1661" s="26">
        <v>10</v>
      </c>
      <c r="H1661" s="26">
        <v>9781450376907</v>
      </c>
      <c r="I1661" s="26" t="s">
        <v>194</v>
      </c>
      <c r="J1661" s="26" t="s">
        <v>9677</v>
      </c>
      <c r="K1661" s="26">
        <v>2020</v>
      </c>
      <c r="L1661" s="26" t="s">
        <v>10300</v>
      </c>
      <c r="M1661" s="26" t="s">
        <v>6</v>
      </c>
      <c r="N1661" s="26" t="s">
        <v>147</v>
      </c>
    </row>
    <row r="1662" spans="1:14" x14ac:dyDescent="0.35">
      <c r="B1662">
        <f t="shared" si="25"/>
        <v>1</v>
      </c>
      <c r="C1662" s="25" t="s">
        <v>10301</v>
      </c>
      <c r="D1662" s="25" t="s">
        <v>10302</v>
      </c>
      <c r="E1662" s="25" t="s">
        <v>10303</v>
      </c>
      <c r="F1662" s="25" t="s">
        <v>10304</v>
      </c>
      <c r="G1662" s="25">
        <v>10</v>
      </c>
      <c r="H1662" s="25"/>
      <c r="I1662" s="25" t="s">
        <v>4357</v>
      </c>
      <c r="J1662" s="25" t="s">
        <v>5211</v>
      </c>
      <c r="K1662" s="25">
        <v>2009</v>
      </c>
      <c r="L1662" s="25" t="s">
        <v>10305</v>
      </c>
      <c r="M1662" s="25" t="s">
        <v>6</v>
      </c>
      <c r="N1662" s="25" t="s">
        <v>1505</v>
      </c>
    </row>
    <row r="1663" spans="1:14" x14ac:dyDescent="0.35">
      <c r="B1663">
        <f t="shared" si="25"/>
        <v>1</v>
      </c>
      <c r="C1663" s="26" t="s">
        <v>10306</v>
      </c>
      <c r="D1663" s="26" t="s">
        <v>10307</v>
      </c>
      <c r="E1663" s="26" t="s">
        <v>10308</v>
      </c>
      <c r="F1663" s="26" t="s">
        <v>10309</v>
      </c>
      <c r="G1663" s="26">
        <v>7</v>
      </c>
      <c r="H1663" s="26"/>
      <c r="I1663" s="26" t="s">
        <v>4719</v>
      </c>
      <c r="J1663" s="26" t="s">
        <v>10310</v>
      </c>
      <c r="K1663" s="26">
        <v>2013</v>
      </c>
      <c r="L1663" s="26" t="s">
        <v>10311</v>
      </c>
      <c r="M1663" s="26" t="s">
        <v>6</v>
      </c>
      <c r="N1663" s="26" t="s">
        <v>675</v>
      </c>
    </row>
    <row r="1664" spans="1:14" x14ac:dyDescent="0.35">
      <c r="B1664">
        <f t="shared" si="25"/>
        <v>1</v>
      </c>
      <c r="C1664" s="25" t="s">
        <v>10312</v>
      </c>
      <c r="D1664" s="25" t="s">
        <v>10313</v>
      </c>
      <c r="E1664" s="25" t="s">
        <v>10314</v>
      </c>
      <c r="F1664" s="25" t="s">
        <v>10315</v>
      </c>
      <c r="G1664" s="25">
        <v>7</v>
      </c>
      <c r="H1664" s="25"/>
      <c r="I1664" s="25" t="s">
        <v>10257</v>
      </c>
      <c r="J1664" s="25" t="s">
        <v>10316</v>
      </c>
      <c r="K1664" s="25">
        <v>2015</v>
      </c>
      <c r="L1664" s="25" t="s">
        <v>10317</v>
      </c>
      <c r="M1664" s="25" t="s">
        <v>6</v>
      </c>
      <c r="N1664" s="25" t="s">
        <v>323</v>
      </c>
    </row>
    <row r="1665" spans="1:14" x14ac:dyDescent="0.35">
      <c r="A1665" t="s">
        <v>62</v>
      </c>
      <c r="B1665">
        <f t="shared" si="25"/>
        <v>2</v>
      </c>
      <c r="C1665" s="26" t="s">
        <v>10318</v>
      </c>
      <c r="D1665" s="26" t="s">
        <v>10319</v>
      </c>
      <c r="E1665" s="26" t="s">
        <v>10320</v>
      </c>
      <c r="F1665" s="26" t="s">
        <v>10321</v>
      </c>
      <c r="G1665" s="26">
        <v>10</v>
      </c>
      <c r="H1665" s="26">
        <v>9781450336017</v>
      </c>
      <c r="I1665" s="26" t="s">
        <v>308</v>
      </c>
      <c r="J1665" s="26" t="s">
        <v>6</v>
      </c>
      <c r="K1665" s="26">
        <v>2015</v>
      </c>
      <c r="L1665" s="26" t="s">
        <v>10322</v>
      </c>
      <c r="M1665" s="26" t="s">
        <v>6</v>
      </c>
      <c r="N1665" s="26" t="s">
        <v>283</v>
      </c>
    </row>
    <row r="1666" spans="1:14" x14ac:dyDescent="0.35">
      <c r="B1666">
        <f t="shared" ref="B1666:B1729" si="26">COUNTIF(C:C,C1666)</f>
        <v>1</v>
      </c>
      <c r="C1666" s="25" t="s">
        <v>10323</v>
      </c>
      <c r="D1666" s="25" t="s">
        <v>10324</v>
      </c>
      <c r="E1666" s="25" t="s">
        <v>10325</v>
      </c>
      <c r="F1666" s="25" t="s">
        <v>10326</v>
      </c>
      <c r="G1666" s="25">
        <v>10</v>
      </c>
      <c r="H1666" s="25">
        <v>9781450336017</v>
      </c>
      <c r="I1666" s="25" t="s">
        <v>308</v>
      </c>
      <c r="J1666" s="25" t="s">
        <v>6</v>
      </c>
      <c r="K1666" s="25">
        <v>2015</v>
      </c>
      <c r="L1666" s="25" t="s">
        <v>10327</v>
      </c>
      <c r="M1666" s="25" t="s">
        <v>6</v>
      </c>
      <c r="N1666" s="25" t="s">
        <v>1120</v>
      </c>
    </row>
    <row r="1667" spans="1:14" x14ac:dyDescent="0.35">
      <c r="B1667">
        <f t="shared" si="26"/>
        <v>1</v>
      </c>
      <c r="C1667" s="26" t="s">
        <v>10328</v>
      </c>
      <c r="D1667" s="26" t="s">
        <v>10329</v>
      </c>
      <c r="E1667" s="26" t="s">
        <v>10330</v>
      </c>
      <c r="F1667" s="26" t="s">
        <v>10321</v>
      </c>
      <c r="G1667" s="26">
        <v>10</v>
      </c>
      <c r="H1667" s="26">
        <v>9781467369367</v>
      </c>
      <c r="I1667" s="26" t="s">
        <v>10331</v>
      </c>
      <c r="J1667" s="26" t="s">
        <v>10332</v>
      </c>
      <c r="K1667" s="26">
        <v>2015</v>
      </c>
      <c r="L1667" s="26" t="s">
        <v>10333</v>
      </c>
      <c r="M1667" s="26" t="s">
        <v>6</v>
      </c>
      <c r="N1667" s="26" t="s">
        <v>155</v>
      </c>
    </row>
    <row r="1668" spans="1:14" x14ac:dyDescent="0.35">
      <c r="B1668">
        <f t="shared" si="26"/>
        <v>1</v>
      </c>
      <c r="C1668" s="25" t="s">
        <v>10334</v>
      </c>
      <c r="D1668" s="25" t="s">
        <v>10335</v>
      </c>
      <c r="E1668" s="25" t="s">
        <v>10336</v>
      </c>
      <c r="F1668" s="25" t="s">
        <v>10337</v>
      </c>
      <c r="G1668" s="25">
        <v>7</v>
      </c>
      <c r="H1668" s="25">
        <v>9783030312534</v>
      </c>
      <c r="I1668" s="25" t="s">
        <v>207</v>
      </c>
      <c r="J1668" s="25" t="s">
        <v>10338</v>
      </c>
      <c r="K1668" s="25">
        <v>2020</v>
      </c>
      <c r="L1668" s="25" t="s">
        <v>10339</v>
      </c>
      <c r="M1668" s="25" t="s">
        <v>6</v>
      </c>
      <c r="N1668" s="25" t="s">
        <v>217</v>
      </c>
    </row>
    <row r="1669" spans="1:14" x14ac:dyDescent="0.35">
      <c r="B1669">
        <f t="shared" si="26"/>
        <v>1</v>
      </c>
      <c r="C1669" s="26" t="s">
        <v>10340</v>
      </c>
      <c r="D1669" s="26" t="s">
        <v>10341</v>
      </c>
      <c r="E1669" s="26" t="s">
        <v>10342</v>
      </c>
      <c r="F1669" s="26" t="s">
        <v>10343</v>
      </c>
      <c r="G1669" s="26">
        <v>10</v>
      </c>
      <c r="H1669" s="26">
        <v>9781510613546</v>
      </c>
      <c r="I1669" s="26" t="s">
        <v>2531</v>
      </c>
      <c r="J1669" s="26" t="s">
        <v>6</v>
      </c>
      <c r="K1669" s="26">
        <v>2017</v>
      </c>
      <c r="L1669" s="26" t="s">
        <v>10344</v>
      </c>
      <c r="M1669" s="26" t="s">
        <v>6</v>
      </c>
      <c r="N1669" s="26" t="s">
        <v>162</v>
      </c>
    </row>
    <row r="1670" spans="1:14" x14ac:dyDescent="0.35">
      <c r="B1670">
        <f t="shared" si="26"/>
        <v>1</v>
      </c>
      <c r="C1670" s="25" t="s">
        <v>10345</v>
      </c>
      <c r="D1670" s="25" t="s">
        <v>10346</v>
      </c>
      <c r="E1670" s="25" t="s">
        <v>10347</v>
      </c>
      <c r="F1670" s="25" t="s">
        <v>10348</v>
      </c>
      <c r="G1670" s="25">
        <v>7</v>
      </c>
      <c r="H1670" s="25">
        <v>9783030161866</v>
      </c>
      <c r="I1670" s="25" t="s">
        <v>207</v>
      </c>
      <c r="J1670" s="25" t="s">
        <v>10349</v>
      </c>
      <c r="K1670" s="25">
        <v>2019</v>
      </c>
      <c r="L1670" s="25" t="s">
        <v>10350</v>
      </c>
      <c r="M1670" s="25" t="s">
        <v>6</v>
      </c>
      <c r="N1670" s="25" t="s">
        <v>147</v>
      </c>
    </row>
    <row r="1671" spans="1:14" x14ac:dyDescent="0.35">
      <c r="B1671">
        <f t="shared" si="26"/>
        <v>1</v>
      </c>
      <c r="C1671" s="26" t="s">
        <v>10351</v>
      </c>
      <c r="D1671" s="26" t="s">
        <v>10352</v>
      </c>
      <c r="E1671" s="26" t="s">
        <v>10353</v>
      </c>
      <c r="F1671" s="26" t="s">
        <v>10354</v>
      </c>
      <c r="G1671" s="26">
        <v>7</v>
      </c>
      <c r="H1671" s="26"/>
      <c r="I1671" s="26" t="s">
        <v>1999</v>
      </c>
      <c r="J1671" s="26" t="s">
        <v>10355</v>
      </c>
      <c r="K1671" s="26">
        <v>2021</v>
      </c>
      <c r="L1671" s="26" t="s">
        <v>10356</v>
      </c>
      <c r="M1671" s="26" t="s">
        <v>6</v>
      </c>
      <c r="N1671" s="26" t="s">
        <v>162</v>
      </c>
    </row>
    <row r="1672" spans="1:14" x14ac:dyDescent="0.35">
      <c r="B1672">
        <f t="shared" si="26"/>
        <v>1</v>
      </c>
      <c r="C1672" s="25" t="s">
        <v>10357</v>
      </c>
      <c r="D1672" s="25" t="s">
        <v>10358</v>
      </c>
      <c r="E1672" s="25" t="s">
        <v>10359</v>
      </c>
      <c r="F1672" s="25" t="s">
        <v>10360</v>
      </c>
      <c r="G1672" s="25">
        <v>7</v>
      </c>
      <c r="H1672" s="25">
        <v>9783319279916</v>
      </c>
      <c r="I1672" s="25" t="s">
        <v>152</v>
      </c>
      <c r="J1672" s="25" t="s">
        <v>10361</v>
      </c>
      <c r="K1672" s="25">
        <v>2015</v>
      </c>
      <c r="L1672" s="25" t="s">
        <v>10362</v>
      </c>
      <c r="M1672" s="25" t="s">
        <v>6</v>
      </c>
      <c r="N1672" s="25" t="s">
        <v>217</v>
      </c>
    </row>
    <row r="1673" spans="1:14" x14ac:dyDescent="0.35">
      <c r="B1673">
        <f t="shared" si="26"/>
        <v>1</v>
      </c>
      <c r="C1673" s="26" t="s">
        <v>10363</v>
      </c>
      <c r="D1673" s="26" t="s">
        <v>10364</v>
      </c>
      <c r="E1673" s="26" t="s">
        <v>10365</v>
      </c>
      <c r="F1673" s="26" t="s">
        <v>10366</v>
      </c>
      <c r="G1673" s="26">
        <v>7</v>
      </c>
      <c r="H1673" s="26">
        <v>9783319759302</v>
      </c>
      <c r="I1673" s="26" t="s">
        <v>866</v>
      </c>
      <c r="J1673" s="26" t="s">
        <v>10367</v>
      </c>
      <c r="K1673" s="26">
        <v>2018</v>
      </c>
      <c r="L1673" s="26" t="s">
        <v>10368</v>
      </c>
      <c r="M1673" s="26" t="s">
        <v>6</v>
      </c>
      <c r="N1673" s="26" t="s">
        <v>217</v>
      </c>
    </row>
    <row r="1674" spans="1:14" x14ac:dyDescent="0.35">
      <c r="B1674">
        <f t="shared" si="26"/>
        <v>1</v>
      </c>
      <c r="C1674" s="25" t="s">
        <v>10369</v>
      </c>
      <c r="D1674" s="25" t="s">
        <v>10370</v>
      </c>
      <c r="E1674" s="25" t="s">
        <v>10371</v>
      </c>
      <c r="F1674" s="25" t="s">
        <v>10366</v>
      </c>
      <c r="G1674" s="25">
        <v>10</v>
      </c>
      <c r="H1674" s="25">
        <v>9781538642030</v>
      </c>
      <c r="I1674" s="25" t="s">
        <v>10372</v>
      </c>
      <c r="J1674" s="25" t="s">
        <v>6745</v>
      </c>
      <c r="K1674" s="25">
        <v>2018</v>
      </c>
      <c r="L1674" s="25" t="s">
        <v>10373</v>
      </c>
      <c r="M1674" s="25" t="s">
        <v>6</v>
      </c>
      <c r="N1674" s="25" t="s">
        <v>217</v>
      </c>
    </row>
    <row r="1675" spans="1:14" x14ac:dyDescent="0.35">
      <c r="B1675">
        <f t="shared" si="26"/>
        <v>1</v>
      </c>
      <c r="C1675" s="26" t="s">
        <v>10374</v>
      </c>
      <c r="D1675" s="26" t="s">
        <v>10375</v>
      </c>
      <c r="E1675" s="26" t="s">
        <v>10376</v>
      </c>
      <c r="F1675" s="26" t="s">
        <v>10377</v>
      </c>
      <c r="G1675" s="26">
        <v>10</v>
      </c>
      <c r="H1675" s="26">
        <v>9781479986217</v>
      </c>
      <c r="I1675" s="26" t="s">
        <v>10378</v>
      </c>
      <c r="J1675" s="26" t="s">
        <v>571</v>
      </c>
      <c r="K1675" s="26">
        <v>2015</v>
      </c>
      <c r="L1675" s="26" t="s">
        <v>10379</v>
      </c>
      <c r="M1675" s="26" t="s">
        <v>6</v>
      </c>
      <c r="N1675" s="26" t="s">
        <v>217</v>
      </c>
    </row>
    <row r="1676" spans="1:14" x14ac:dyDescent="0.35">
      <c r="B1676">
        <f t="shared" si="26"/>
        <v>1</v>
      </c>
      <c r="C1676" s="25" t="s">
        <v>10380</v>
      </c>
      <c r="D1676" s="25" t="s">
        <v>10381</v>
      </c>
      <c r="E1676" s="25" t="s">
        <v>10382</v>
      </c>
      <c r="F1676" s="25" t="s">
        <v>10383</v>
      </c>
      <c r="G1676" s="25">
        <v>10</v>
      </c>
      <c r="H1676" s="25">
        <v>9781450328203</v>
      </c>
      <c r="I1676" s="25" t="s">
        <v>10384</v>
      </c>
      <c r="J1676" s="25" t="s">
        <v>4402</v>
      </c>
      <c r="K1676" s="25">
        <v>2014</v>
      </c>
      <c r="L1676" s="25" t="s">
        <v>10385</v>
      </c>
      <c r="M1676" s="25" t="s">
        <v>6</v>
      </c>
      <c r="N1676" s="25" t="s">
        <v>4177</v>
      </c>
    </row>
    <row r="1677" spans="1:14" x14ac:dyDescent="0.35">
      <c r="A1677" t="s">
        <v>62</v>
      </c>
      <c r="B1677">
        <f t="shared" si="26"/>
        <v>3</v>
      </c>
      <c r="C1677" s="26" t="s">
        <v>10386</v>
      </c>
      <c r="D1677" s="26" t="s">
        <v>10387</v>
      </c>
      <c r="E1677" s="26" t="s">
        <v>10388</v>
      </c>
      <c r="F1677" s="26" t="s">
        <v>10389</v>
      </c>
      <c r="G1677" s="26">
        <v>10</v>
      </c>
      <c r="H1677" s="26"/>
      <c r="I1677" s="26" t="s">
        <v>274</v>
      </c>
      <c r="J1677" s="26" t="s">
        <v>382</v>
      </c>
      <c r="K1677" s="26">
        <v>2016</v>
      </c>
      <c r="L1677" s="26" t="s">
        <v>10390</v>
      </c>
      <c r="M1677" s="26" t="s">
        <v>6</v>
      </c>
      <c r="N1677" s="26" t="s">
        <v>283</v>
      </c>
    </row>
    <row r="1678" spans="1:14" x14ac:dyDescent="0.35">
      <c r="B1678">
        <f t="shared" si="26"/>
        <v>1</v>
      </c>
      <c r="C1678" s="25" t="s">
        <v>10391</v>
      </c>
      <c r="D1678" s="25" t="s">
        <v>10392</v>
      </c>
      <c r="E1678" s="25" t="s">
        <v>10393</v>
      </c>
      <c r="F1678" s="25" t="s">
        <v>10394</v>
      </c>
      <c r="G1678" s="25">
        <v>10</v>
      </c>
      <c r="H1678" s="25">
        <v>9781450368711</v>
      </c>
      <c r="I1678" s="25" t="s">
        <v>2374</v>
      </c>
      <c r="J1678" s="25" t="s">
        <v>10395</v>
      </c>
      <c r="K1678" s="25">
        <v>2019</v>
      </c>
      <c r="L1678" s="25" t="s">
        <v>10396</v>
      </c>
      <c r="M1678" s="25" t="s">
        <v>6</v>
      </c>
      <c r="N1678" s="25" t="s">
        <v>162</v>
      </c>
    </row>
    <row r="1679" spans="1:14" x14ac:dyDescent="0.35">
      <c r="B1679">
        <f t="shared" si="26"/>
        <v>1</v>
      </c>
      <c r="C1679" s="26" t="s">
        <v>10397</v>
      </c>
      <c r="D1679" s="26" t="s">
        <v>10398</v>
      </c>
      <c r="E1679" s="26" t="s">
        <v>10399</v>
      </c>
      <c r="F1679" s="26" t="s">
        <v>10400</v>
      </c>
      <c r="G1679" s="26">
        <v>10</v>
      </c>
      <c r="H1679" s="26">
        <v>9781728175201</v>
      </c>
      <c r="I1679" s="26" t="s">
        <v>10401</v>
      </c>
      <c r="J1679" s="26" t="s">
        <v>6</v>
      </c>
      <c r="K1679" s="26">
        <v>2020</v>
      </c>
      <c r="L1679" s="26" t="s">
        <v>10402</v>
      </c>
      <c r="M1679" s="26" t="s">
        <v>6</v>
      </c>
      <c r="N1679" s="26" t="s">
        <v>162</v>
      </c>
    </row>
    <row r="1680" spans="1:14" x14ac:dyDescent="0.35">
      <c r="A1680" t="s">
        <v>62</v>
      </c>
      <c r="B1680">
        <f t="shared" si="26"/>
        <v>2</v>
      </c>
      <c r="C1680" s="25" t="s">
        <v>10403</v>
      </c>
      <c r="D1680" s="25" t="s">
        <v>10404</v>
      </c>
      <c r="E1680" s="25" t="s">
        <v>10405</v>
      </c>
      <c r="F1680" s="25" t="s">
        <v>10406</v>
      </c>
      <c r="G1680" s="25">
        <v>10</v>
      </c>
      <c r="H1680" s="25">
        <v>9780769541600</v>
      </c>
      <c r="I1680" s="25" t="s">
        <v>10407</v>
      </c>
      <c r="J1680" s="25" t="s">
        <v>10408</v>
      </c>
      <c r="K1680" s="25">
        <v>2010</v>
      </c>
      <c r="L1680" s="25" t="s">
        <v>10409</v>
      </c>
      <c r="M1680" s="25" t="s">
        <v>6</v>
      </c>
      <c r="N1680" s="25" t="s">
        <v>580</v>
      </c>
    </row>
    <row r="1681" spans="1:14" x14ac:dyDescent="0.35">
      <c r="A1681" t="s">
        <v>62</v>
      </c>
      <c r="B1681">
        <f t="shared" si="26"/>
        <v>2</v>
      </c>
      <c r="C1681" s="26" t="s">
        <v>10410</v>
      </c>
      <c r="D1681" s="26" t="s">
        <v>10411</v>
      </c>
      <c r="E1681" s="26" t="s">
        <v>10412</v>
      </c>
      <c r="F1681" s="26" t="s">
        <v>10406</v>
      </c>
      <c r="G1681" s="26">
        <v>10</v>
      </c>
      <c r="H1681" s="26"/>
      <c r="I1681" s="26" t="s">
        <v>3284</v>
      </c>
      <c r="J1681" s="26" t="s">
        <v>10413</v>
      </c>
      <c r="K1681" s="26">
        <v>2011</v>
      </c>
      <c r="L1681" s="26" t="s">
        <v>10414</v>
      </c>
      <c r="M1681" s="26" t="s">
        <v>6</v>
      </c>
      <c r="N1681" s="26" t="s">
        <v>636</v>
      </c>
    </row>
    <row r="1682" spans="1:14" x14ac:dyDescent="0.35">
      <c r="B1682">
        <f t="shared" si="26"/>
        <v>1</v>
      </c>
      <c r="C1682" s="25" t="s">
        <v>10415</v>
      </c>
      <c r="D1682" s="25" t="s">
        <v>10416</v>
      </c>
      <c r="E1682" s="25" t="s">
        <v>6</v>
      </c>
      <c r="F1682" s="25" t="s">
        <v>10406</v>
      </c>
      <c r="G1682" s="25">
        <v>7</v>
      </c>
      <c r="H1682" s="25"/>
      <c r="I1682" s="25" t="s">
        <v>10417</v>
      </c>
      <c r="J1682" s="25" t="s">
        <v>10418</v>
      </c>
      <c r="K1682" s="25">
        <v>2011</v>
      </c>
      <c r="L1682" s="25" t="s">
        <v>10419</v>
      </c>
      <c r="M1682" s="25" t="s">
        <v>6</v>
      </c>
      <c r="N1682" s="25" t="s">
        <v>5181</v>
      </c>
    </row>
    <row r="1683" spans="1:14" x14ac:dyDescent="0.35">
      <c r="A1683" t="s">
        <v>62</v>
      </c>
      <c r="B1683">
        <f t="shared" si="26"/>
        <v>2</v>
      </c>
      <c r="C1683" s="26" t="s">
        <v>10420</v>
      </c>
      <c r="D1683" s="26" t="s">
        <v>10421</v>
      </c>
      <c r="E1683" s="26" t="s">
        <v>10422</v>
      </c>
      <c r="F1683" s="26" t="s">
        <v>10423</v>
      </c>
      <c r="G1683" s="26">
        <v>10</v>
      </c>
      <c r="H1683" s="26">
        <v>9781728199863</v>
      </c>
      <c r="I1683" s="26" t="s">
        <v>10424</v>
      </c>
      <c r="J1683" s="26" t="s">
        <v>10425</v>
      </c>
      <c r="K1683" s="26">
        <v>2020</v>
      </c>
      <c r="L1683" s="26" t="s">
        <v>10426</v>
      </c>
      <c r="M1683" s="26" t="s">
        <v>6</v>
      </c>
      <c r="N1683" s="26" t="s">
        <v>162</v>
      </c>
    </row>
    <row r="1684" spans="1:14" x14ac:dyDescent="0.35">
      <c r="B1684">
        <f t="shared" si="26"/>
        <v>1</v>
      </c>
      <c r="C1684" s="25" t="s">
        <v>10427</v>
      </c>
      <c r="D1684" s="25" t="s">
        <v>10428</v>
      </c>
      <c r="E1684" s="25" t="s">
        <v>10429</v>
      </c>
      <c r="F1684" s="25" t="s">
        <v>10430</v>
      </c>
      <c r="G1684" s="25">
        <v>10</v>
      </c>
      <c r="H1684" s="25">
        <v>9781538672082</v>
      </c>
      <c r="I1684" s="25" t="s">
        <v>6531</v>
      </c>
      <c r="J1684" s="25" t="s">
        <v>10431</v>
      </c>
      <c r="K1684" s="25">
        <v>2018</v>
      </c>
      <c r="L1684" s="25" t="s">
        <v>10432</v>
      </c>
      <c r="M1684" s="25" t="s">
        <v>6</v>
      </c>
      <c r="N1684" s="25" t="s">
        <v>147</v>
      </c>
    </row>
    <row r="1685" spans="1:14" x14ac:dyDescent="0.35">
      <c r="B1685">
        <f t="shared" si="26"/>
        <v>1</v>
      </c>
      <c r="C1685" s="26" t="s">
        <v>10433</v>
      </c>
      <c r="D1685" s="26" t="s">
        <v>10434</v>
      </c>
      <c r="E1685" s="26" t="s">
        <v>10435</v>
      </c>
      <c r="F1685" s="26" t="s">
        <v>10436</v>
      </c>
      <c r="G1685" s="26">
        <v>10</v>
      </c>
      <c r="H1685" s="26">
        <v>9781728134857</v>
      </c>
      <c r="I1685" s="26" t="s">
        <v>3291</v>
      </c>
      <c r="J1685" s="26" t="s">
        <v>10437</v>
      </c>
      <c r="K1685" s="26">
        <v>2019</v>
      </c>
      <c r="L1685" s="26" t="s">
        <v>10438</v>
      </c>
      <c r="M1685" s="26" t="s">
        <v>6</v>
      </c>
      <c r="N1685" s="26" t="s">
        <v>162</v>
      </c>
    </row>
    <row r="1686" spans="1:14" x14ac:dyDescent="0.35">
      <c r="B1686">
        <f t="shared" si="26"/>
        <v>1</v>
      </c>
      <c r="C1686" s="25" t="s">
        <v>10439</v>
      </c>
      <c r="D1686" s="25" t="s">
        <v>10440</v>
      </c>
      <c r="E1686" s="25" t="s">
        <v>10441</v>
      </c>
      <c r="F1686" s="25" t="s">
        <v>10442</v>
      </c>
      <c r="G1686" s="25">
        <v>7</v>
      </c>
      <c r="H1686" s="25"/>
      <c r="I1686" s="25" t="s">
        <v>1853</v>
      </c>
      <c r="J1686" s="25" t="s">
        <v>6</v>
      </c>
      <c r="K1686" s="25">
        <v>2009</v>
      </c>
      <c r="L1686" s="25" t="s">
        <v>10443</v>
      </c>
      <c r="M1686" s="25" t="s">
        <v>6</v>
      </c>
      <c r="N1686" s="25" t="s">
        <v>147</v>
      </c>
    </row>
    <row r="1687" spans="1:14" x14ac:dyDescent="0.35">
      <c r="A1687" t="s">
        <v>62</v>
      </c>
      <c r="B1687">
        <f t="shared" si="26"/>
        <v>2</v>
      </c>
      <c r="C1687" s="26" t="s">
        <v>10444</v>
      </c>
      <c r="D1687" s="26" t="s">
        <v>10445</v>
      </c>
      <c r="E1687" s="26" t="s">
        <v>10446</v>
      </c>
      <c r="F1687" s="26" t="s">
        <v>10447</v>
      </c>
      <c r="G1687" s="26">
        <v>7</v>
      </c>
      <c r="H1687" s="26"/>
      <c r="I1687" s="26" t="s">
        <v>152</v>
      </c>
      <c r="J1687" s="26" t="s">
        <v>1596</v>
      </c>
      <c r="K1687" s="26">
        <v>2009</v>
      </c>
      <c r="L1687" s="26" t="s">
        <v>10448</v>
      </c>
      <c r="M1687" s="26" t="s">
        <v>6</v>
      </c>
      <c r="N1687" s="26" t="s">
        <v>217</v>
      </c>
    </row>
    <row r="1688" spans="1:14" x14ac:dyDescent="0.35">
      <c r="B1688">
        <f t="shared" si="26"/>
        <v>1</v>
      </c>
      <c r="C1688" s="25" t="s">
        <v>10449</v>
      </c>
      <c r="D1688" s="25" t="s">
        <v>10450</v>
      </c>
      <c r="E1688" s="25" t="s">
        <v>6</v>
      </c>
      <c r="F1688" s="25" t="s">
        <v>10451</v>
      </c>
      <c r="G1688" s="25">
        <v>7</v>
      </c>
      <c r="H1688" s="25"/>
      <c r="I1688" s="25" t="s">
        <v>2536</v>
      </c>
      <c r="J1688" s="25" t="s">
        <v>10452</v>
      </c>
      <c r="K1688" s="25">
        <v>2019</v>
      </c>
      <c r="L1688" s="25" t="s">
        <v>10453</v>
      </c>
      <c r="M1688" s="25" t="s">
        <v>6</v>
      </c>
      <c r="N1688" s="25" t="s">
        <v>217</v>
      </c>
    </row>
    <row r="1689" spans="1:14" x14ac:dyDescent="0.35">
      <c r="B1689">
        <f t="shared" si="26"/>
        <v>1</v>
      </c>
      <c r="C1689" s="26" t="s">
        <v>10454</v>
      </c>
      <c r="D1689" s="26" t="s">
        <v>10455</v>
      </c>
      <c r="E1689" s="26" t="s">
        <v>10456</v>
      </c>
      <c r="F1689" s="26" t="s">
        <v>10457</v>
      </c>
      <c r="G1689" s="26">
        <v>10</v>
      </c>
      <c r="H1689" s="26">
        <v>9781450371858</v>
      </c>
      <c r="I1689" s="26" t="s">
        <v>194</v>
      </c>
      <c r="J1689" s="26" t="s">
        <v>10458</v>
      </c>
      <c r="K1689" s="26">
        <v>2019</v>
      </c>
      <c r="L1689" s="26" t="s">
        <v>10459</v>
      </c>
      <c r="M1689" s="26" t="s">
        <v>6</v>
      </c>
      <c r="N1689" s="26" t="s">
        <v>283</v>
      </c>
    </row>
    <row r="1690" spans="1:14" x14ac:dyDescent="0.35">
      <c r="B1690">
        <f t="shared" si="26"/>
        <v>1</v>
      </c>
      <c r="C1690" s="25" t="s">
        <v>10460</v>
      </c>
      <c r="D1690" s="25" t="s">
        <v>10461</v>
      </c>
      <c r="E1690" s="25" t="s">
        <v>10462</v>
      </c>
      <c r="F1690" s="25" t="s">
        <v>10463</v>
      </c>
      <c r="G1690" s="25">
        <v>7</v>
      </c>
      <c r="H1690" s="25"/>
      <c r="I1690" s="25" t="s">
        <v>1398</v>
      </c>
      <c r="J1690" s="25" t="s">
        <v>10464</v>
      </c>
      <c r="K1690" s="25">
        <v>2015</v>
      </c>
      <c r="L1690" s="25" t="s">
        <v>10465</v>
      </c>
      <c r="M1690" s="25" t="s">
        <v>6</v>
      </c>
      <c r="N1690" s="25" t="s">
        <v>323</v>
      </c>
    </row>
    <row r="1691" spans="1:14" x14ac:dyDescent="0.35">
      <c r="B1691">
        <f t="shared" si="26"/>
        <v>1</v>
      </c>
      <c r="C1691" s="26" t="s">
        <v>10466</v>
      </c>
      <c r="D1691" s="26" t="s">
        <v>10467</v>
      </c>
      <c r="E1691" s="26" t="s">
        <v>10468</v>
      </c>
      <c r="F1691" s="26" t="s">
        <v>10469</v>
      </c>
      <c r="G1691" s="26">
        <v>10</v>
      </c>
      <c r="H1691" s="26">
        <v>9789898533524</v>
      </c>
      <c r="I1691" s="26" t="s">
        <v>4134</v>
      </c>
      <c r="J1691" s="26" t="s">
        <v>1278</v>
      </c>
      <c r="K1691" s="26">
        <v>2016</v>
      </c>
      <c r="L1691" s="26" t="s">
        <v>10470</v>
      </c>
      <c r="M1691" s="26" t="s">
        <v>6</v>
      </c>
      <c r="N1691" s="26" t="s">
        <v>162</v>
      </c>
    </row>
    <row r="1692" spans="1:14" x14ac:dyDescent="0.35">
      <c r="A1692" t="s">
        <v>62</v>
      </c>
      <c r="B1692">
        <f t="shared" si="26"/>
        <v>2</v>
      </c>
      <c r="C1692" s="25" t="s">
        <v>10471</v>
      </c>
      <c r="D1692" s="25" t="s">
        <v>10472</v>
      </c>
      <c r="E1692" s="25" t="s">
        <v>10473</v>
      </c>
      <c r="F1692" s="25" t="s">
        <v>10474</v>
      </c>
      <c r="G1692" s="25">
        <v>10</v>
      </c>
      <c r="H1692" s="25"/>
      <c r="I1692" s="25" t="s">
        <v>496</v>
      </c>
      <c r="J1692" s="25" t="s">
        <v>5217</v>
      </c>
      <c r="K1692" s="25">
        <v>2016</v>
      </c>
      <c r="L1692" s="25" t="s">
        <v>10475</v>
      </c>
      <c r="M1692" s="25" t="s">
        <v>6</v>
      </c>
      <c r="N1692" s="25" t="s">
        <v>162</v>
      </c>
    </row>
    <row r="1693" spans="1:14" x14ac:dyDescent="0.35">
      <c r="A1693" t="s">
        <v>62</v>
      </c>
      <c r="B1693">
        <f t="shared" si="26"/>
        <v>2</v>
      </c>
      <c r="C1693" s="26" t="s">
        <v>10471</v>
      </c>
      <c r="D1693" s="26" t="s">
        <v>10476</v>
      </c>
      <c r="E1693" s="26" t="s">
        <v>10477</v>
      </c>
      <c r="F1693" s="26" t="s">
        <v>10474</v>
      </c>
      <c r="G1693" s="26">
        <v>7</v>
      </c>
      <c r="H1693" s="26"/>
      <c r="I1693" s="26" t="s">
        <v>1386</v>
      </c>
      <c r="J1693" s="26" t="s">
        <v>10478</v>
      </c>
      <c r="K1693" s="26">
        <v>2016</v>
      </c>
      <c r="L1693" s="26" t="s">
        <v>10479</v>
      </c>
      <c r="M1693" s="26" t="s">
        <v>6</v>
      </c>
      <c r="N1693" s="26" t="s">
        <v>4202</v>
      </c>
    </row>
    <row r="1694" spans="1:14" x14ac:dyDescent="0.35">
      <c r="B1694">
        <f t="shared" si="26"/>
        <v>1</v>
      </c>
      <c r="C1694" s="25" t="s">
        <v>10480</v>
      </c>
      <c r="D1694" s="25" t="s">
        <v>10481</v>
      </c>
      <c r="E1694" s="25" t="s">
        <v>10482</v>
      </c>
      <c r="F1694" s="25" t="s">
        <v>10483</v>
      </c>
      <c r="G1694" s="25">
        <v>10</v>
      </c>
      <c r="H1694" s="25">
        <v>9781665438315</v>
      </c>
      <c r="I1694" s="25" t="s">
        <v>8438</v>
      </c>
      <c r="J1694" s="25" t="s">
        <v>6</v>
      </c>
      <c r="K1694" s="25">
        <v>2021</v>
      </c>
      <c r="L1694" s="25" t="s">
        <v>10484</v>
      </c>
      <c r="M1694" s="25" t="s">
        <v>6</v>
      </c>
      <c r="N1694" s="25" t="s">
        <v>162</v>
      </c>
    </row>
    <row r="1695" spans="1:14" x14ac:dyDescent="0.35">
      <c r="B1695">
        <f t="shared" si="26"/>
        <v>1</v>
      </c>
      <c r="C1695" s="26" t="s">
        <v>10485</v>
      </c>
      <c r="D1695" s="26" t="s">
        <v>10486</v>
      </c>
      <c r="E1695" s="26" t="s">
        <v>10487</v>
      </c>
      <c r="F1695" s="26" t="s">
        <v>10488</v>
      </c>
      <c r="G1695" s="26">
        <v>7</v>
      </c>
      <c r="H1695" s="26"/>
      <c r="I1695" s="26" t="s">
        <v>478</v>
      </c>
      <c r="J1695" s="26" t="s">
        <v>6</v>
      </c>
      <c r="K1695" s="26">
        <v>2013</v>
      </c>
      <c r="L1695" s="26" t="s">
        <v>10489</v>
      </c>
      <c r="M1695" s="26" t="s">
        <v>6</v>
      </c>
      <c r="N1695" s="26" t="s">
        <v>695</v>
      </c>
    </row>
    <row r="1696" spans="1:14" x14ac:dyDescent="0.35">
      <c r="B1696">
        <f t="shared" si="26"/>
        <v>1</v>
      </c>
      <c r="C1696" s="25" t="s">
        <v>10490</v>
      </c>
      <c r="D1696" s="25" t="s">
        <v>10491</v>
      </c>
      <c r="E1696" s="25" t="s">
        <v>10492</v>
      </c>
      <c r="F1696" s="25" t="s">
        <v>10493</v>
      </c>
      <c r="G1696" s="25">
        <v>10</v>
      </c>
      <c r="H1696" s="25">
        <v>9781450351607</v>
      </c>
      <c r="I1696" s="25" t="s">
        <v>10494</v>
      </c>
      <c r="J1696" s="25" t="s">
        <v>6</v>
      </c>
      <c r="K1696" s="25">
        <v>2017</v>
      </c>
      <c r="L1696" s="25" t="s">
        <v>10495</v>
      </c>
      <c r="M1696" s="25" t="s">
        <v>6</v>
      </c>
      <c r="N1696" s="25" t="s">
        <v>217</v>
      </c>
    </row>
    <row r="1697" spans="1:14" x14ac:dyDescent="0.35">
      <c r="B1697">
        <f t="shared" si="26"/>
        <v>1</v>
      </c>
      <c r="C1697" s="26" t="s">
        <v>10496</v>
      </c>
      <c r="D1697" s="26" t="s">
        <v>10497</v>
      </c>
      <c r="E1697" s="26" t="s">
        <v>10498</v>
      </c>
      <c r="F1697" s="26" t="s">
        <v>10493</v>
      </c>
      <c r="G1697" s="26">
        <v>10</v>
      </c>
      <c r="H1697" s="26">
        <v>9781450367905</v>
      </c>
      <c r="I1697" s="26" t="s">
        <v>10499</v>
      </c>
      <c r="J1697" s="26" t="s">
        <v>6</v>
      </c>
      <c r="K1697" s="26">
        <v>2019</v>
      </c>
      <c r="L1697" s="26" t="s">
        <v>10500</v>
      </c>
      <c r="M1697" s="26" t="s">
        <v>6</v>
      </c>
      <c r="N1697" s="26" t="s">
        <v>162</v>
      </c>
    </row>
    <row r="1698" spans="1:14" x14ac:dyDescent="0.35">
      <c r="A1698" t="s">
        <v>62</v>
      </c>
      <c r="B1698">
        <f t="shared" si="26"/>
        <v>3</v>
      </c>
      <c r="C1698" s="25" t="s">
        <v>10501</v>
      </c>
      <c r="D1698" s="25" t="s">
        <v>10502</v>
      </c>
      <c r="E1698" s="25" t="s">
        <v>10503</v>
      </c>
      <c r="F1698" s="25" t="s">
        <v>10504</v>
      </c>
      <c r="G1698" s="25">
        <v>10</v>
      </c>
      <c r="H1698" s="25">
        <v>9781467362634</v>
      </c>
      <c r="I1698" s="25" t="s">
        <v>349</v>
      </c>
      <c r="J1698" s="25" t="s">
        <v>1148</v>
      </c>
      <c r="K1698" s="25">
        <v>2013</v>
      </c>
      <c r="L1698" s="25" t="s">
        <v>10505</v>
      </c>
      <c r="M1698" s="25" t="s">
        <v>6</v>
      </c>
      <c r="N1698" s="25" t="s">
        <v>217</v>
      </c>
    </row>
    <row r="1699" spans="1:14" x14ac:dyDescent="0.35">
      <c r="B1699">
        <f t="shared" si="26"/>
        <v>1</v>
      </c>
      <c r="C1699" s="26" t="s">
        <v>10506</v>
      </c>
      <c r="D1699" s="26" t="s">
        <v>10507</v>
      </c>
      <c r="E1699" s="26" t="s">
        <v>10508</v>
      </c>
      <c r="F1699" s="26" t="s">
        <v>10509</v>
      </c>
      <c r="G1699" s="26">
        <v>10</v>
      </c>
      <c r="H1699" s="26">
        <v>9789898425409</v>
      </c>
      <c r="I1699" s="26" t="s">
        <v>10510</v>
      </c>
      <c r="J1699" s="26" t="s">
        <v>10511</v>
      </c>
      <c r="K1699" s="26">
        <v>2011</v>
      </c>
      <c r="L1699" s="26" t="s">
        <v>10512</v>
      </c>
      <c r="M1699" s="26" t="s">
        <v>6</v>
      </c>
      <c r="N1699" s="26" t="s">
        <v>162</v>
      </c>
    </row>
    <row r="1700" spans="1:14" x14ac:dyDescent="0.35">
      <c r="B1700">
        <f t="shared" si="26"/>
        <v>1</v>
      </c>
      <c r="C1700" s="25" t="s">
        <v>10513</v>
      </c>
      <c r="D1700" s="25" t="s">
        <v>10514</v>
      </c>
      <c r="E1700" s="25" t="s">
        <v>10515</v>
      </c>
      <c r="F1700" s="25" t="s">
        <v>10516</v>
      </c>
      <c r="G1700" s="25">
        <v>10</v>
      </c>
      <c r="H1700" s="25">
        <v>9781728103198</v>
      </c>
      <c r="I1700" s="25" t="s">
        <v>10517</v>
      </c>
      <c r="J1700" s="25" t="s">
        <v>6</v>
      </c>
      <c r="K1700" s="25">
        <v>2019</v>
      </c>
      <c r="L1700" s="25" t="s">
        <v>10518</v>
      </c>
      <c r="M1700" s="25" t="s">
        <v>6</v>
      </c>
      <c r="N1700" s="25" t="s">
        <v>217</v>
      </c>
    </row>
    <row r="1701" spans="1:14" x14ac:dyDescent="0.35">
      <c r="B1701">
        <f t="shared" si="26"/>
        <v>1</v>
      </c>
      <c r="C1701" s="26" t="s">
        <v>10519</v>
      </c>
      <c r="D1701" s="26" t="s">
        <v>10520</v>
      </c>
      <c r="E1701" s="26" t="s">
        <v>10521</v>
      </c>
      <c r="F1701" s="26" t="s">
        <v>10522</v>
      </c>
      <c r="G1701" s="26">
        <v>10</v>
      </c>
      <c r="H1701" s="26">
        <v>9789810854799</v>
      </c>
      <c r="I1701" s="26" t="s">
        <v>4597</v>
      </c>
      <c r="J1701" s="26" t="s">
        <v>2110</v>
      </c>
      <c r="K1701" s="26">
        <v>2010</v>
      </c>
      <c r="L1701" s="26" t="s">
        <v>10523</v>
      </c>
      <c r="M1701" s="26" t="s">
        <v>6</v>
      </c>
      <c r="N1701" s="26" t="s">
        <v>162</v>
      </c>
    </row>
    <row r="1702" spans="1:14" x14ac:dyDescent="0.35">
      <c r="B1702">
        <f t="shared" si="26"/>
        <v>1</v>
      </c>
      <c r="C1702" s="25" t="s">
        <v>10524</v>
      </c>
      <c r="D1702" s="25" t="s">
        <v>10525</v>
      </c>
      <c r="E1702" s="25" t="s">
        <v>10526</v>
      </c>
      <c r="F1702" s="25" t="s">
        <v>10527</v>
      </c>
      <c r="G1702" s="25">
        <v>10</v>
      </c>
      <c r="H1702" s="25">
        <v>9789898704207</v>
      </c>
      <c r="I1702" s="25" t="s">
        <v>521</v>
      </c>
      <c r="J1702" s="25" t="s">
        <v>8604</v>
      </c>
      <c r="K1702" s="25">
        <v>2020</v>
      </c>
      <c r="L1702" s="25" t="s">
        <v>10528</v>
      </c>
      <c r="M1702" s="25" t="s">
        <v>6</v>
      </c>
      <c r="N1702" s="25" t="s">
        <v>162</v>
      </c>
    </row>
    <row r="1703" spans="1:14" x14ac:dyDescent="0.35">
      <c r="B1703">
        <f t="shared" si="26"/>
        <v>1</v>
      </c>
      <c r="C1703" s="26" t="s">
        <v>10529</v>
      </c>
      <c r="D1703" s="26" t="s">
        <v>10530</v>
      </c>
      <c r="E1703" s="26" t="s">
        <v>10531</v>
      </c>
      <c r="F1703" s="26" t="s">
        <v>10532</v>
      </c>
      <c r="G1703" s="26">
        <v>10</v>
      </c>
      <c r="H1703" s="26"/>
      <c r="I1703" s="26" t="s">
        <v>496</v>
      </c>
      <c r="J1703" s="26" t="s">
        <v>10533</v>
      </c>
      <c r="K1703" s="26">
        <v>2019</v>
      </c>
      <c r="L1703" s="26" t="s">
        <v>10534</v>
      </c>
      <c r="M1703" s="26" t="s">
        <v>6</v>
      </c>
      <c r="N1703" s="26" t="s">
        <v>2331</v>
      </c>
    </row>
    <row r="1704" spans="1:14" x14ac:dyDescent="0.35">
      <c r="B1704">
        <f t="shared" si="26"/>
        <v>1</v>
      </c>
      <c r="C1704" s="25" t="s">
        <v>10535</v>
      </c>
      <c r="D1704" s="25" t="s">
        <v>10536</v>
      </c>
      <c r="E1704" s="25" t="s">
        <v>10537</v>
      </c>
      <c r="F1704" s="25" t="s">
        <v>10538</v>
      </c>
      <c r="G1704" s="25">
        <v>10</v>
      </c>
      <c r="H1704" s="25">
        <v>9781509023059</v>
      </c>
      <c r="I1704" s="25" t="s">
        <v>10539</v>
      </c>
      <c r="J1704" s="25" t="s">
        <v>10540</v>
      </c>
      <c r="K1704" s="25">
        <v>2016</v>
      </c>
      <c r="L1704" s="25" t="s">
        <v>10541</v>
      </c>
      <c r="M1704" s="25" t="s">
        <v>6</v>
      </c>
      <c r="N1704" s="25" t="s">
        <v>480</v>
      </c>
    </row>
    <row r="1705" spans="1:14" x14ac:dyDescent="0.35">
      <c r="A1705" t="s">
        <v>62</v>
      </c>
      <c r="B1705">
        <f t="shared" si="26"/>
        <v>3</v>
      </c>
      <c r="C1705" s="26" t="s">
        <v>10542</v>
      </c>
      <c r="D1705" s="26" t="s">
        <v>10543</v>
      </c>
      <c r="E1705" s="26" t="s">
        <v>10544</v>
      </c>
      <c r="F1705" s="26" t="s">
        <v>10545</v>
      </c>
      <c r="G1705" s="26">
        <v>10</v>
      </c>
      <c r="H1705" s="26">
        <v>9780769546667</v>
      </c>
      <c r="I1705" s="26" t="s">
        <v>10546</v>
      </c>
      <c r="J1705" s="26" t="s">
        <v>10547</v>
      </c>
      <c r="K1705" s="26">
        <v>2012</v>
      </c>
      <c r="L1705" s="26" t="s">
        <v>10548</v>
      </c>
      <c r="M1705" s="26" t="s">
        <v>6</v>
      </c>
      <c r="N1705" s="26" t="s">
        <v>217</v>
      </c>
    </row>
    <row r="1706" spans="1:14" x14ac:dyDescent="0.35">
      <c r="B1706">
        <f t="shared" si="26"/>
        <v>1</v>
      </c>
      <c r="C1706" s="25" t="s">
        <v>10549</v>
      </c>
      <c r="D1706" s="25" t="s">
        <v>10550</v>
      </c>
      <c r="E1706" s="25" t="s">
        <v>10551</v>
      </c>
      <c r="F1706" s="25" t="s">
        <v>10552</v>
      </c>
      <c r="G1706" s="25">
        <v>7</v>
      </c>
      <c r="H1706" s="25"/>
      <c r="I1706" s="25" t="s">
        <v>1510</v>
      </c>
      <c r="J1706" s="25" t="s">
        <v>9860</v>
      </c>
      <c r="K1706" s="25">
        <v>2018</v>
      </c>
      <c r="L1706" s="25" t="s">
        <v>10553</v>
      </c>
      <c r="M1706" s="25" t="s">
        <v>6</v>
      </c>
      <c r="N1706" s="25" t="s">
        <v>6970</v>
      </c>
    </row>
    <row r="1707" spans="1:14" x14ac:dyDescent="0.35">
      <c r="B1707">
        <f t="shared" si="26"/>
        <v>1</v>
      </c>
      <c r="C1707" s="26" t="s">
        <v>10554</v>
      </c>
      <c r="D1707" s="26" t="s">
        <v>10555</v>
      </c>
      <c r="E1707" s="26" t="s">
        <v>10556</v>
      </c>
      <c r="F1707" s="26" t="s">
        <v>10557</v>
      </c>
      <c r="G1707" s="26">
        <v>10</v>
      </c>
      <c r="H1707" s="26">
        <v>9781450318990</v>
      </c>
      <c r="I1707" s="26" t="s">
        <v>1310</v>
      </c>
      <c r="J1707" s="26" t="s">
        <v>10558</v>
      </c>
      <c r="K1707" s="26">
        <v>2013</v>
      </c>
      <c r="L1707" s="26" t="s">
        <v>10559</v>
      </c>
      <c r="M1707" s="26" t="s">
        <v>6</v>
      </c>
      <c r="N1707" s="26" t="s">
        <v>147</v>
      </c>
    </row>
    <row r="1708" spans="1:14" x14ac:dyDescent="0.35">
      <c r="B1708">
        <f t="shared" si="26"/>
        <v>1</v>
      </c>
      <c r="C1708" s="25" t="s">
        <v>10560</v>
      </c>
      <c r="D1708" s="25" t="s">
        <v>10561</v>
      </c>
      <c r="E1708" s="25" t="s">
        <v>10562</v>
      </c>
      <c r="F1708" s="25" t="s">
        <v>10563</v>
      </c>
      <c r="G1708" s="25">
        <v>10</v>
      </c>
      <c r="H1708" s="25">
        <v>9781605587578</v>
      </c>
      <c r="I1708" s="25" t="s">
        <v>2141</v>
      </c>
      <c r="J1708" s="25" t="s">
        <v>10564</v>
      </c>
      <c r="K1708" s="25">
        <v>2009</v>
      </c>
      <c r="L1708" s="25" t="s">
        <v>10565</v>
      </c>
      <c r="M1708" s="25" t="s">
        <v>6</v>
      </c>
      <c r="N1708" s="25" t="s">
        <v>836</v>
      </c>
    </row>
    <row r="1709" spans="1:14" x14ac:dyDescent="0.35">
      <c r="A1709" t="s">
        <v>62</v>
      </c>
      <c r="B1709">
        <f t="shared" si="26"/>
        <v>2</v>
      </c>
      <c r="C1709" s="26" t="s">
        <v>10566</v>
      </c>
      <c r="D1709" s="26" t="s">
        <v>10567</v>
      </c>
      <c r="E1709" s="26" t="s">
        <v>10568</v>
      </c>
      <c r="F1709" s="26" t="s">
        <v>10569</v>
      </c>
      <c r="G1709" s="26">
        <v>10</v>
      </c>
      <c r="H1709" s="26">
        <v>9788493981471</v>
      </c>
      <c r="I1709" s="26" t="s">
        <v>9052</v>
      </c>
      <c r="J1709" s="26" t="s">
        <v>6</v>
      </c>
      <c r="K1709" s="26">
        <v>2012</v>
      </c>
      <c r="L1709" s="26" t="s">
        <v>10570</v>
      </c>
      <c r="M1709" s="26" t="s">
        <v>6</v>
      </c>
      <c r="N1709" s="26" t="s">
        <v>283</v>
      </c>
    </row>
    <row r="1710" spans="1:14" x14ac:dyDescent="0.35">
      <c r="B1710">
        <f t="shared" si="26"/>
        <v>1</v>
      </c>
      <c r="C1710" s="25" t="s">
        <v>10571</v>
      </c>
      <c r="D1710" s="25" t="s">
        <v>10572</v>
      </c>
      <c r="E1710" s="25" t="s">
        <v>10573</v>
      </c>
      <c r="F1710" s="25" t="s">
        <v>10574</v>
      </c>
      <c r="G1710" s="25">
        <v>10</v>
      </c>
      <c r="H1710" s="25">
        <v>9781450313216</v>
      </c>
      <c r="I1710" s="25" t="s">
        <v>10575</v>
      </c>
      <c r="J1710" s="25" t="s">
        <v>10576</v>
      </c>
      <c r="K1710" s="25">
        <v>2012</v>
      </c>
      <c r="L1710" s="25" t="s">
        <v>10577</v>
      </c>
      <c r="M1710" s="25" t="s">
        <v>6</v>
      </c>
      <c r="N1710" s="25" t="s">
        <v>147</v>
      </c>
    </row>
    <row r="1711" spans="1:14" x14ac:dyDescent="0.35">
      <c r="B1711">
        <f t="shared" si="26"/>
        <v>1</v>
      </c>
      <c r="C1711" s="26" t="s">
        <v>10578</v>
      </c>
      <c r="D1711" s="26" t="s">
        <v>10579</v>
      </c>
      <c r="E1711" s="26" t="s">
        <v>10580</v>
      </c>
      <c r="F1711" s="26" t="s">
        <v>10581</v>
      </c>
      <c r="G1711" s="26">
        <v>10</v>
      </c>
      <c r="H1711" s="26">
        <v>9781450313216</v>
      </c>
      <c r="I1711" s="26" t="s">
        <v>10575</v>
      </c>
      <c r="J1711" s="26" t="s">
        <v>10582</v>
      </c>
      <c r="K1711" s="26">
        <v>2012</v>
      </c>
      <c r="L1711" s="26" t="s">
        <v>10583</v>
      </c>
      <c r="M1711" s="26" t="s">
        <v>6</v>
      </c>
      <c r="N1711" s="26" t="s">
        <v>1120</v>
      </c>
    </row>
    <row r="1712" spans="1:14" x14ac:dyDescent="0.35">
      <c r="B1712">
        <f t="shared" si="26"/>
        <v>1</v>
      </c>
      <c r="C1712" s="25" t="s">
        <v>10584</v>
      </c>
      <c r="D1712" s="25" t="s">
        <v>10585</v>
      </c>
      <c r="E1712" s="25" t="s">
        <v>10586</v>
      </c>
      <c r="F1712" s="25" t="s">
        <v>10587</v>
      </c>
      <c r="G1712" s="25">
        <v>7</v>
      </c>
      <c r="H1712" s="25"/>
      <c r="I1712" s="25" t="s">
        <v>10588</v>
      </c>
      <c r="J1712" s="25" t="s">
        <v>10589</v>
      </c>
      <c r="K1712" s="25">
        <v>2013</v>
      </c>
      <c r="L1712" s="25" t="s">
        <v>10590</v>
      </c>
      <c r="M1712" s="25" t="s">
        <v>6</v>
      </c>
      <c r="N1712" s="25" t="s">
        <v>217</v>
      </c>
    </row>
    <row r="1713" spans="1:14" x14ac:dyDescent="0.35">
      <c r="B1713">
        <f t="shared" si="26"/>
        <v>1</v>
      </c>
      <c r="C1713" s="26" t="s">
        <v>10591</v>
      </c>
      <c r="D1713" s="26" t="s">
        <v>10592</v>
      </c>
      <c r="E1713" s="26" t="s">
        <v>6</v>
      </c>
      <c r="F1713" s="26" t="s">
        <v>10593</v>
      </c>
      <c r="G1713" s="26">
        <v>7</v>
      </c>
      <c r="H1713" s="26"/>
      <c r="I1713" s="26" t="s">
        <v>10594</v>
      </c>
      <c r="J1713" s="26" t="s">
        <v>10595</v>
      </c>
      <c r="K1713" s="26">
        <v>2014</v>
      </c>
      <c r="L1713" s="26" t="s">
        <v>10596</v>
      </c>
      <c r="M1713" s="26" t="s">
        <v>6</v>
      </c>
      <c r="N1713" s="26" t="s">
        <v>836</v>
      </c>
    </row>
    <row r="1714" spans="1:14" x14ac:dyDescent="0.35">
      <c r="B1714">
        <f t="shared" si="26"/>
        <v>1</v>
      </c>
      <c r="C1714" s="25" t="s">
        <v>10597</v>
      </c>
      <c r="D1714" s="25" t="s">
        <v>10598</v>
      </c>
      <c r="E1714" s="25" t="s">
        <v>10599</v>
      </c>
      <c r="F1714" s="25" t="s">
        <v>10600</v>
      </c>
      <c r="G1714" s="25">
        <v>7</v>
      </c>
      <c r="H1714" s="25"/>
      <c r="I1714" s="25" t="s">
        <v>1510</v>
      </c>
      <c r="J1714" s="25" t="s">
        <v>10601</v>
      </c>
      <c r="K1714" s="25">
        <v>2015</v>
      </c>
      <c r="L1714" s="25" t="s">
        <v>10602</v>
      </c>
      <c r="M1714" s="25" t="s">
        <v>6</v>
      </c>
      <c r="N1714" s="25" t="s">
        <v>573</v>
      </c>
    </row>
    <row r="1715" spans="1:14" x14ac:dyDescent="0.35">
      <c r="B1715">
        <f t="shared" si="26"/>
        <v>1</v>
      </c>
      <c r="C1715" s="26" t="s">
        <v>10603</v>
      </c>
      <c r="D1715" s="26" t="s">
        <v>10604</v>
      </c>
      <c r="E1715" s="26" t="s">
        <v>10605</v>
      </c>
      <c r="F1715" s="26" t="s">
        <v>10606</v>
      </c>
      <c r="G1715" s="26">
        <v>10</v>
      </c>
      <c r="H1715" s="26">
        <v>9789898533791</v>
      </c>
      <c r="I1715" s="26" t="s">
        <v>2286</v>
      </c>
      <c r="J1715" s="26" t="s">
        <v>10607</v>
      </c>
      <c r="K1715" s="26">
        <v>2018</v>
      </c>
      <c r="L1715" s="26" t="s">
        <v>10608</v>
      </c>
      <c r="M1715" s="26" t="s">
        <v>6</v>
      </c>
      <c r="N1715" s="26" t="s">
        <v>162</v>
      </c>
    </row>
    <row r="1716" spans="1:14" x14ac:dyDescent="0.35">
      <c r="A1716" t="s">
        <v>62</v>
      </c>
      <c r="B1716">
        <f t="shared" si="26"/>
        <v>2</v>
      </c>
      <c r="C1716" s="25" t="s">
        <v>10609</v>
      </c>
      <c r="D1716" s="25" t="s">
        <v>10610</v>
      </c>
      <c r="E1716" s="25" t="s">
        <v>10611</v>
      </c>
      <c r="F1716" s="25" t="s">
        <v>10612</v>
      </c>
      <c r="G1716" s="25">
        <v>10</v>
      </c>
      <c r="H1716" s="25">
        <v>9781509025312</v>
      </c>
      <c r="I1716" s="25" t="s">
        <v>10613</v>
      </c>
      <c r="J1716" s="25" t="s">
        <v>6</v>
      </c>
      <c r="K1716" s="25">
        <v>2017</v>
      </c>
      <c r="L1716" s="25" t="s">
        <v>10614</v>
      </c>
      <c r="M1716" s="25" t="s">
        <v>6</v>
      </c>
      <c r="N1716" s="25" t="s">
        <v>176</v>
      </c>
    </row>
    <row r="1717" spans="1:14" x14ac:dyDescent="0.35">
      <c r="B1717">
        <f t="shared" si="26"/>
        <v>1</v>
      </c>
      <c r="C1717" s="26" t="s">
        <v>10615</v>
      </c>
      <c r="D1717" s="26" t="s">
        <v>10616</v>
      </c>
      <c r="E1717" s="26" t="s">
        <v>10617</v>
      </c>
      <c r="F1717" s="26" t="s">
        <v>10618</v>
      </c>
      <c r="G1717" s="26">
        <v>7</v>
      </c>
      <c r="H1717" s="26"/>
      <c r="I1717" s="26" t="s">
        <v>4700</v>
      </c>
      <c r="J1717" s="26" t="s">
        <v>6</v>
      </c>
      <c r="K1717" s="26">
        <v>2019</v>
      </c>
      <c r="L1717" s="26" t="s">
        <v>10619</v>
      </c>
      <c r="M1717" s="26" t="s">
        <v>6</v>
      </c>
      <c r="N1717" s="26" t="s">
        <v>473</v>
      </c>
    </row>
    <row r="1718" spans="1:14" x14ac:dyDescent="0.35">
      <c r="B1718">
        <f t="shared" si="26"/>
        <v>1</v>
      </c>
      <c r="C1718" s="25" t="s">
        <v>10620</v>
      </c>
      <c r="D1718" s="25" t="s">
        <v>10621</v>
      </c>
      <c r="E1718" s="25" t="s">
        <v>10622</v>
      </c>
      <c r="F1718" s="25" t="s">
        <v>10623</v>
      </c>
      <c r="G1718" s="25">
        <v>10</v>
      </c>
      <c r="H1718" s="25">
        <v>9781617386077</v>
      </c>
      <c r="I1718" s="25" t="s">
        <v>10624</v>
      </c>
      <c r="J1718" s="25" t="s">
        <v>10625</v>
      </c>
      <c r="K1718" s="25">
        <v>2010</v>
      </c>
      <c r="L1718" s="25" t="s">
        <v>10626</v>
      </c>
      <c r="M1718" s="25" t="s">
        <v>6</v>
      </c>
      <c r="N1718" s="25" t="s">
        <v>162</v>
      </c>
    </row>
    <row r="1719" spans="1:14" x14ac:dyDescent="0.35">
      <c r="B1719">
        <f t="shared" si="26"/>
        <v>1</v>
      </c>
      <c r="C1719" s="26" t="s">
        <v>10627</v>
      </c>
      <c r="D1719" s="26" t="s">
        <v>10628</v>
      </c>
      <c r="E1719" s="26" t="s">
        <v>10629</v>
      </c>
      <c r="F1719" s="26" t="s">
        <v>10630</v>
      </c>
      <c r="G1719" s="26">
        <v>7</v>
      </c>
      <c r="H1719" s="26">
        <v>9783030880804</v>
      </c>
      <c r="I1719" s="26" t="s">
        <v>152</v>
      </c>
      <c r="J1719" s="26" t="s">
        <v>10631</v>
      </c>
      <c r="K1719" s="26">
        <v>2021</v>
      </c>
      <c r="L1719" s="26" t="s">
        <v>10632</v>
      </c>
      <c r="M1719" s="26" t="s">
        <v>6</v>
      </c>
      <c r="N1719" s="26" t="s">
        <v>162</v>
      </c>
    </row>
    <row r="1720" spans="1:14" x14ac:dyDescent="0.35">
      <c r="B1720">
        <f t="shared" si="26"/>
        <v>1</v>
      </c>
      <c r="C1720" s="25" t="s">
        <v>10633</v>
      </c>
      <c r="D1720" s="25" t="s">
        <v>10634</v>
      </c>
      <c r="E1720" s="25" t="s">
        <v>10635</v>
      </c>
      <c r="F1720" s="25" t="s">
        <v>10636</v>
      </c>
      <c r="G1720" s="25">
        <v>10</v>
      </c>
      <c r="H1720" s="25"/>
      <c r="I1720" s="25" t="s">
        <v>10637</v>
      </c>
      <c r="J1720" s="25" t="s">
        <v>622</v>
      </c>
      <c r="K1720" s="25">
        <v>2018</v>
      </c>
      <c r="L1720" s="25" t="s">
        <v>10638</v>
      </c>
      <c r="M1720" s="25" t="s">
        <v>6</v>
      </c>
      <c r="N1720" s="25" t="s">
        <v>162</v>
      </c>
    </row>
    <row r="1721" spans="1:14" x14ac:dyDescent="0.35">
      <c r="B1721">
        <f t="shared" si="26"/>
        <v>1</v>
      </c>
      <c r="C1721" s="26" t="s">
        <v>10639</v>
      </c>
      <c r="D1721" s="26" t="s">
        <v>10640</v>
      </c>
      <c r="E1721" s="26" t="s">
        <v>10641</v>
      </c>
      <c r="F1721" s="26" t="s">
        <v>10642</v>
      </c>
      <c r="G1721" s="26">
        <v>10</v>
      </c>
      <c r="H1721" s="26">
        <v>9781577354789</v>
      </c>
      <c r="I1721" s="26" t="s">
        <v>10643</v>
      </c>
      <c r="J1721" s="26" t="s">
        <v>3995</v>
      </c>
      <c r="K1721" s="26">
        <v>2010</v>
      </c>
      <c r="L1721" s="26" t="s">
        <v>10644</v>
      </c>
      <c r="M1721" s="26" t="s">
        <v>6</v>
      </c>
      <c r="N1721" s="26" t="s">
        <v>1120</v>
      </c>
    </row>
    <row r="1722" spans="1:14" x14ac:dyDescent="0.35">
      <c r="B1722">
        <f t="shared" si="26"/>
        <v>1</v>
      </c>
      <c r="C1722" s="25" t="s">
        <v>10645</v>
      </c>
      <c r="D1722" s="25" t="s">
        <v>10646</v>
      </c>
      <c r="E1722" s="25" t="s">
        <v>10647</v>
      </c>
      <c r="F1722" s="25" t="s">
        <v>10648</v>
      </c>
      <c r="G1722" s="25">
        <v>7</v>
      </c>
      <c r="H1722" s="25"/>
      <c r="I1722" s="25" t="s">
        <v>2397</v>
      </c>
      <c r="J1722" s="25" t="s">
        <v>10649</v>
      </c>
      <c r="K1722" s="25">
        <v>2018</v>
      </c>
      <c r="L1722" s="25" t="s">
        <v>10650</v>
      </c>
      <c r="M1722" s="25" t="s">
        <v>6</v>
      </c>
      <c r="N1722" s="25" t="s">
        <v>217</v>
      </c>
    </row>
    <row r="1723" spans="1:14" x14ac:dyDescent="0.35">
      <c r="B1723">
        <f t="shared" si="26"/>
        <v>1</v>
      </c>
      <c r="C1723" s="26" t="s">
        <v>10651</v>
      </c>
      <c r="D1723" s="26" t="s">
        <v>10652</v>
      </c>
      <c r="E1723" s="26" t="s">
        <v>10653</v>
      </c>
      <c r="F1723" s="26" t="s">
        <v>10654</v>
      </c>
      <c r="G1723" s="26">
        <v>7</v>
      </c>
      <c r="H1723" s="26"/>
      <c r="I1723" s="26" t="s">
        <v>10655</v>
      </c>
      <c r="J1723" s="26" t="s">
        <v>10656</v>
      </c>
      <c r="K1723" s="26">
        <v>2020</v>
      </c>
      <c r="L1723" s="26" t="s">
        <v>10657</v>
      </c>
      <c r="M1723" s="26" t="s">
        <v>6</v>
      </c>
      <c r="N1723" s="26" t="s">
        <v>147</v>
      </c>
    </row>
    <row r="1724" spans="1:14" x14ac:dyDescent="0.35">
      <c r="B1724">
        <f t="shared" si="26"/>
        <v>1</v>
      </c>
      <c r="C1724" s="25" t="s">
        <v>10658</v>
      </c>
      <c r="D1724" s="25" t="s">
        <v>10659</v>
      </c>
      <c r="E1724" s="25" t="s">
        <v>10660</v>
      </c>
      <c r="F1724" s="25" t="s">
        <v>10661</v>
      </c>
      <c r="G1724" s="25">
        <v>7</v>
      </c>
      <c r="H1724" s="25">
        <v>9783642391750</v>
      </c>
      <c r="I1724" s="25" t="s">
        <v>152</v>
      </c>
      <c r="J1724" s="25" t="s">
        <v>10662</v>
      </c>
      <c r="K1724" s="25">
        <v>2013</v>
      </c>
      <c r="L1724" s="25" t="s">
        <v>10663</v>
      </c>
      <c r="M1724" s="25" t="s">
        <v>6</v>
      </c>
      <c r="N1724" s="25" t="s">
        <v>155</v>
      </c>
    </row>
    <row r="1725" spans="1:14" x14ac:dyDescent="0.35">
      <c r="B1725">
        <f t="shared" si="26"/>
        <v>1</v>
      </c>
      <c r="C1725" s="26" t="s">
        <v>10664</v>
      </c>
      <c r="D1725" s="26" t="s">
        <v>10665</v>
      </c>
      <c r="E1725" s="26" t="s">
        <v>10666</v>
      </c>
      <c r="F1725" s="26" t="s">
        <v>10667</v>
      </c>
      <c r="G1725" s="26">
        <v>10</v>
      </c>
      <c r="H1725" s="26">
        <v>9781450367080</v>
      </c>
      <c r="I1725" s="26" t="s">
        <v>1310</v>
      </c>
      <c r="J1725" s="26" t="s">
        <v>6</v>
      </c>
      <c r="K1725" s="26">
        <v>2020</v>
      </c>
      <c r="L1725" s="26" t="s">
        <v>10668</v>
      </c>
      <c r="M1725" s="26" t="s">
        <v>6</v>
      </c>
      <c r="N1725" s="26" t="s">
        <v>283</v>
      </c>
    </row>
    <row r="1726" spans="1:14" x14ac:dyDescent="0.35">
      <c r="A1726" t="s">
        <v>62</v>
      </c>
      <c r="B1726">
        <f t="shared" si="26"/>
        <v>3</v>
      </c>
      <c r="C1726" s="25" t="s">
        <v>10669</v>
      </c>
      <c r="D1726" s="25" t="s">
        <v>10670</v>
      </c>
      <c r="E1726" s="25" t="s">
        <v>10671</v>
      </c>
      <c r="F1726" s="25" t="s">
        <v>10672</v>
      </c>
      <c r="G1726" s="25">
        <v>10</v>
      </c>
      <c r="H1726" s="25">
        <v>9781665412193</v>
      </c>
      <c r="I1726" s="25" t="s">
        <v>274</v>
      </c>
      <c r="J1726" s="25" t="s">
        <v>10673</v>
      </c>
      <c r="K1726" s="25">
        <v>2021</v>
      </c>
      <c r="L1726" s="25" t="s">
        <v>10674</v>
      </c>
      <c r="M1726" s="25" t="s">
        <v>6</v>
      </c>
      <c r="N1726" s="25" t="s">
        <v>162</v>
      </c>
    </row>
    <row r="1727" spans="1:14" x14ac:dyDescent="0.35">
      <c r="B1727">
        <f t="shared" si="26"/>
        <v>1</v>
      </c>
      <c r="C1727" s="26" t="s">
        <v>10675</v>
      </c>
      <c r="D1727" s="26" t="s">
        <v>10676</v>
      </c>
      <c r="E1727" s="26" t="s">
        <v>10677</v>
      </c>
      <c r="F1727" s="26" t="s">
        <v>10678</v>
      </c>
      <c r="G1727" s="26">
        <v>10</v>
      </c>
      <c r="H1727" s="26">
        <v>9781450347631</v>
      </c>
      <c r="I1727" s="26" t="s">
        <v>308</v>
      </c>
      <c r="J1727" s="26" t="s">
        <v>6</v>
      </c>
      <c r="K1727" s="26">
        <v>2016</v>
      </c>
      <c r="L1727" s="26" t="s">
        <v>10679</v>
      </c>
      <c r="M1727" s="26" t="s">
        <v>6</v>
      </c>
      <c r="N1727" s="26" t="s">
        <v>256</v>
      </c>
    </row>
    <row r="1728" spans="1:14" x14ac:dyDescent="0.35">
      <c r="B1728">
        <f t="shared" si="26"/>
        <v>2</v>
      </c>
      <c r="C1728" s="25" t="s">
        <v>10680</v>
      </c>
      <c r="D1728" s="25" t="s">
        <v>10681</v>
      </c>
      <c r="E1728" s="25" t="s">
        <v>10682</v>
      </c>
      <c r="F1728" s="25" t="s">
        <v>10683</v>
      </c>
      <c r="G1728" s="25">
        <v>7</v>
      </c>
      <c r="H1728" s="25"/>
      <c r="I1728" s="25" t="s">
        <v>10684</v>
      </c>
      <c r="J1728" s="25" t="s">
        <v>10685</v>
      </c>
      <c r="K1728" s="25">
        <v>2021</v>
      </c>
      <c r="L1728" s="25" t="s">
        <v>10686</v>
      </c>
      <c r="M1728" s="25" t="s">
        <v>6</v>
      </c>
      <c r="N1728" s="25" t="s">
        <v>147</v>
      </c>
    </row>
    <row r="1729" spans="1:14" x14ac:dyDescent="0.35">
      <c r="B1729">
        <f t="shared" si="26"/>
        <v>1</v>
      </c>
      <c r="C1729" s="26" t="s">
        <v>10687</v>
      </c>
      <c r="D1729" s="26" t="s">
        <v>10688</v>
      </c>
      <c r="E1729" s="26" t="s">
        <v>10689</v>
      </c>
      <c r="F1729" s="26" t="s">
        <v>10690</v>
      </c>
      <c r="G1729" s="26">
        <v>10</v>
      </c>
      <c r="H1729" s="26"/>
      <c r="I1729" s="26" t="s">
        <v>496</v>
      </c>
      <c r="J1729" s="26" t="s">
        <v>9251</v>
      </c>
      <c r="K1729" s="26">
        <v>2020</v>
      </c>
      <c r="L1729" s="26" t="s">
        <v>10691</v>
      </c>
      <c r="M1729" s="26" t="s">
        <v>6</v>
      </c>
      <c r="N1729" s="26" t="s">
        <v>162</v>
      </c>
    </row>
    <row r="1730" spans="1:14" x14ac:dyDescent="0.35">
      <c r="B1730">
        <f t="shared" ref="B1730:B1793" si="27">COUNTIF(C:C,C1730)</f>
        <v>1</v>
      </c>
      <c r="C1730" s="25" t="s">
        <v>10692</v>
      </c>
      <c r="D1730" s="25" t="s">
        <v>10693</v>
      </c>
      <c r="E1730" s="25" t="s">
        <v>10694</v>
      </c>
      <c r="F1730" s="25" t="s">
        <v>10695</v>
      </c>
      <c r="G1730" s="25">
        <v>10</v>
      </c>
      <c r="H1730" s="25">
        <v>9781728134857</v>
      </c>
      <c r="I1730" s="25" t="s">
        <v>3291</v>
      </c>
      <c r="J1730" s="25" t="s">
        <v>10696</v>
      </c>
      <c r="K1730" s="25">
        <v>2019</v>
      </c>
      <c r="L1730" s="25" t="s">
        <v>10697</v>
      </c>
      <c r="M1730" s="25" t="s">
        <v>6</v>
      </c>
      <c r="N1730" s="25" t="s">
        <v>217</v>
      </c>
    </row>
    <row r="1731" spans="1:14" x14ac:dyDescent="0.35">
      <c r="B1731">
        <f t="shared" si="27"/>
        <v>1</v>
      </c>
      <c r="C1731" s="26" t="s">
        <v>10698</v>
      </c>
      <c r="D1731" s="26" t="s">
        <v>10699</v>
      </c>
      <c r="E1731" s="26" t="s">
        <v>10700</v>
      </c>
      <c r="F1731" s="26" t="s">
        <v>10701</v>
      </c>
      <c r="G1731" s="26">
        <v>10</v>
      </c>
      <c r="H1731" s="26">
        <v>9789532330977</v>
      </c>
      <c r="I1731" s="26" t="s">
        <v>8848</v>
      </c>
      <c r="J1731" s="26" t="s">
        <v>10702</v>
      </c>
      <c r="K1731" s="26">
        <v>2018</v>
      </c>
      <c r="L1731" s="26" t="s">
        <v>10703</v>
      </c>
      <c r="M1731" s="26" t="s">
        <v>6</v>
      </c>
      <c r="N1731" s="26" t="s">
        <v>155</v>
      </c>
    </row>
    <row r="1732" spans="1:14" x14ac:dyDescent="0.35">
      <c r="B1732">
        <f t="shared" si="27"/>
        <v>1</v>
      </c>
      <c r="C1732" s="25" t="s">
        <v>10704</v>
      </c>
      <c r="D1732" s="25" t="s">
        <v>10705</v>
      </c>
      <c r="E1732" s="25" t="s">
        <v>10706</v>
      </c>
      <c r="F1732" s="25" t="s">
        <v>10707</v>
      </c>
      <c r="G1732" s="25">
        <v>10</v>
      </c>
      <c r="H1732" s="25">
        <v>9781457717475</v>
      </c>
      <c r="I1732" s="25" t="s">
        <v>10708</v>
      </c>
      <c r="J1732" s="25" t="s">
        <v>10709</v>
      </c>
      <c r="K1732" s="25">
        <v>2011</v>
      </c>
      <c r="L1732" s="25" t="s">
        <v>10710</v>
      </c>
      <c r="M1732" s="25" t="s">
        <v>6</v>
      </c>
      <c r="N1732" s="25" t="s">
        <v>283</v>
      </c>
    </row>
    <row r="1733" spans="1:14" x14ac:dyDescent="0.35">
      <c r="B1733">
        <f t="shared" si="27"/>
        <v>1</v>
      </c>
      <c r="C1733" s="26" t="s">
        <v>10711</v>
      </c>
      <c r="D1733" s="26" t="s">
        <v>10712</v>
      </c>
      <c r="E1733" s="26" t="s">
        <v>10713</v>
      </c>
      <c r="F1733" s="26" t="s">
        <v>10714</v>
      </c>
      <c r="G1733" s="26">
        <v>7</v>
      </c>
      <c r="H1733" s="26"/>
      <c r="I1733" s="26" t="s">
        <v>922</v>
      </c>
      <c r="J1733" s="26" t="s">
        <v>10715</v>
      </c>
      <c r="K1733" s="26">
        <v>2019</v>
      </c>
      <c r="L1733" s="26" t="s">
        <v>10716</v>
      </c>
      <c r="M1733" s="26" t="s">
        <v>6</v>
      </c>
      <c r="N1733" s="26" t="s">
        <v>337</v>
      </c>
    </row>
    <row r="1734" spans="1:14" x14ac:dyDescent="0.35">
      <c r="B1734">
        <f t="shared" si="27"/>
        <v>1</v>
      </c>
      <c r="C1734" s="25" t="s">
        <v>10717</v>
      </c>
      <c r="D1734" s="25" t="s">
        <v>10718</v>
      </c>
      <c r="E1734" s="25" t="s">
        <v>10719</v>
      </c>
      <c r="F1734" s="25" t="s">
        <v>10720</v>
      </c>
      <c r="G1734" s="25">
        <v>7</v>
      </c>
      <c r="H1734" s="25"/>
      <c r="I1734" s="25" t="s">
        <v>542</v>
      </c>
      <c r="J1734" s="25" t="s">
        <v>10721</v>
      </c>
      <c r="K1734" s="25">
        <v>2018</v>
      </c>
      <c r="L1734" s="25" t="s">
        <v>10722</v>
      </c>
      <c r="M1734" s="25" t="s">
        <v>6</v>
      </c>
      <c r="N1734" s="25" t="s">
        <v>10723</v>
      </c>
    </row>
    <row r="1735" spans="1:14" x14ac:dyDescent="0.35">
      <c r="B1735">
        <f t="shared" si="27"/>
        <v>1</v>
      </c>
      <c r="C1735" s="26" t="s">
        <v>10724</v>
      </c>
      <c r="D1735" s="26" t="s">
        <v>10725</v>
      </c>
      <c r="E1735" s="26" t="s">
        <v>10726</v>
      </c>
      <c r="F1735" s="26" t="s">
        <v>10727</v>
      </c>
      <c r="G1735" s="26">
        <v>10</v>
      </c>
      <c r="H1735" s="26">
        <v>9781450380966</v>
      </c>
      <c r="I1735" s="26" t="s">
        <v>1310</v>
      </c>
      <c r="J1735" s="26" t="s">
        <v>6</v>
      </c>
      <c r="K1735" s="26">
        <v>2021</v>
      </c>
      <c r="L1735" s="26" t="s">
        <v>10728</v>
      </c>
      <c r="M1735" s="26" t="s">
        <v>6</v>
      </c>
      <c r="N1735" s="26" t="s">
        <v>1120</v>
      </c>
    </row>
    <row r="1736" spans="1:14" x14ac:dyDescent="0.35">
      <c r="B1736">
        <f t="shared" si="27"/>
        <v>1</v>
      </c>
      <c r="C1736" s="25" t="s">
        <v>10729</v>
      </c>
      <c r="D1736" s="25" t="s">
        <v>10730</v>
      </c>
      <c r="E1736" s="25" t="s">
        <v>10731</v>
      </c>
      <c r="F1736" s="25" t="s">
        <v>10732</v>
      </c>
      <c r="G1736" s="25">
        <v>10</v>
      </c>
      <c r="H1736" s="25"/>
      <c r="I1736" s="25" t="s">
        <v>4823</v>
      </c>
      <c r="J1736" s="25" t="s">
        <v>10733</v>
      </c>
      <c r="K1736" s="25">
        <v>2019</v>
      </c>
      <c r="L1736" s="25" t="s">
        <v>10734</v>
      </c>
      <c r="M1736" s="25" t="s">
        <v>6</v>
      </c>
      <c r="N1736" s="25" t="s">
        <v>176</v>
      </c>
    </row>
    <row r="1737" spans="1:14" x14ac:dyDescent="0.35">
      <c r="B1737">
        <f t="shared" si="27"/>
        <v>1</v>
      </c>
      <c r="C1737" s="26" t="s">
        <v>10735</v>
      </c>
      <c r="D1737" s="26" t="s">
        <v>10736</v>
      </c>
      <c r="E1737" s="26" t="s">
        <v>10737</v>
      </c>
      <c r="F1737" s="26" t="s">
        <v>10738</v>
      </c>
      <c r="G1737" s="26">
        <v>7</v>
      </c>
      <c r="H1737" s="26"/>
      <c r="I1737" s="26" t="s">
        <v>597</v>
      </c>
      <c r="J1737" s="26" t="s">
        <v>6</v>
      </c>
      <c r="K1737" s="26">
        <v>2021</v>
      </c>
      <c r="L1737" s="26" t="s">
        <v>10739</v>
      </c>
      <c r="M1737" s="26" t="s">
        <v>6</v>
      </c>
      <c r="N1737" s="26" t="s">
        <v>162</v>
      </c>
    </row>
    <row r="1738" spans="1:14" x14ac:dyDescent="0.35">
      <c r="B1738">
        <f t="shared" si="27"/>
        <v>1</v>
      </c>
      <c r="C1738" s="25" t="s">
        <v>10740</v>
      </c>
      <c r="D1738" s="25" t="s">
        <v>10741</v>
      </c>
      <c r="E1738" s="25" t="s">
        <v>10742</v>
      </c>
      <c r="F1738" s="25" t="s">
        <v>10743</v>
      </c>
      <c r="G1738" s="25">
        <v>10</v>
      </c>
      <c r="H1738" s="25">
        <v>9781450346764</v>
      </c>
      <c r="I1738" s="25" t="s">
        <v>10744</v>
      </c>
      <c r="J1738" s="25" t="s">
        <v>10745</v>
      </c>
      <c r="K1738" s="25">
        <v>2017</v>
      </c>
      <c r="L1738" s="25" t="s">
        <v>10746</v>
      </c>
      <c r="M1738" s="25" t="s">
        <v>6</v>
      </c>
      <c r="N1738" s="25" t="s">
        <v>703</v>
      </c>
    </row>
    <row r="1739" spans="1:14" x14ac:dyDescent="0.35">
      <c r="B1739">
        <f t="shared" si="27"/>
        <v>1</v>
      </c>
      <c r="C1739" s="26" t="s">
        <v>10747</v>
      </c>
      <c r="D1739" s="26" t="s">
        <v>10748</v>
      </c>
      <c r="E1739" s="26" t="s">
        <v>10749</v>
      </c>
      <c r="F1739" s="26" t="s">
        <v>10750</v>
      </c>
      <c r="G1739" s="26">
        <v>10</v>
      </c>
      <c r="H1739" s="26">
        <v>9781450356312</v>
      </c>
      <c r="I1739" s="26" t="s">
        <v>10751</v>
      </c>
      <c r="J1739" s="26" t="s">
        <v>10752</v>
      </c>
      <c r="K1739" s="26">
        <v>2018</v>
      </c>
      <c r="L1739" s="26" t="s">
        <v>10753</v>
      </c>
      <c r="M1739" s="26" t="s">
        <v>6</v>
      </c>
      <c r="N1739" s="26" t="s">
        <v>155</v>
      </c>
    </row>
    <row r="1740" spans="1:14" x14ac:dyDescent="0.35">
      <c r="B1740">
        <f t="shared" si="27"/>
        <v>1</v>
      </c>
      <c r="C1740" s="25" t="s">
        <v>10754</v>
      </c>
      <c r="D1740" s="25" t="s">
        <v>10755</v>
      </c>
      <c r="E1740" s="25" t="s">
        <v>10756</v>
      </c>
      <c r="F1740" s="25" t="s">
        <v>10757</v>
      </c>
      <c r="G1740" s="25">
        <v>10</v>
      </c>
      <c r="H1740" s="25">
        <v>9781450368711</v>
      </c>
      <c r="I1740" s="25" t="s">
        <v>2374</v>
      </c>
      <c r="J1740" s="25" t="s">
        <v>10758</v>
      </c>
      <c r="K1740" s="25">
        <v>2019</v>
      </c>
      <c r="L1740" s="25" t="s">
        <v>10759</v>
      </c>
      <c r="M1740" s="25" t="s">
        <v>6</v>
      </c>
      <c r="N1740" s="25" t="s">
        <v>162</v>
      </c>
    </row>
    <row r="1741" spans="1:14" x14ac:dyDescent="0.35">
      <c r="A1741" t="s">
        <v>62</v>
      </c>
      <c r="B1741">
        <f t="shared" si="27"/>
        <v>2</v>
      </c>
      <c r="C1741" s="26" t="s">
        <v>10760</v>
      </c>
      <c r="D1741" s="26" t="s">
        <v>10761</v>
      </c>
      <c r="E1741" s="26" t="s">
        <v>10762</v>
      </c>
      <c r="F1741" s="26" t="s">
        <v>10763</v>
      </c>
      <c r="G1741" s="26">
        <v>10</v>
      </c>
      <c r="H1741" s="26">
        <v>9781450366885</v>
      </c>
      <c r="I1741" s="26" t="s">
        <v>288</v>
      </c>
      <c r="J1741" s="26" t="s">
        <v>10764</v>
      </c>
      <c r="K1741" s="26">
        <v>2019</v>
      </c>
      <c r="L1741" s="26" t="s">
        <v>10765</v>
      </c>
      <c r="M1741" s="26" t="s">
        <v>6</v>
      </c>
      <c r="N1741" s="26" t="s">
        <v>703</v>
      </c>
    </row>
    <row r="1742" spans="1:14" x14ac:dyDescent="0.35">
      <c r="B1742">
        <f t="shared" si="27"/>
        <v>1</v>
      </c>
      <c r="C1742" s="25" t="s">
        <v>10766</v>
      </c>
      <c r="D1742" s="25" t="s">
        <v>10767</v>
      </c>
      <c r="E1742" s="25" t="s">
        <v>10768</v>
      </c>
      <c r="F1742" s="25" t="s">
        <v>10769</v>
      </c>
      <c r="G1742" s="25">
        <v>7</v>
      </c>
      <c r="H1742" s="25">
        <v>9781614992615</v>
      </c>
      <c r="I1742" s="25" t="s">
        <v>5267</v>
      </c>
      <c r="J1742" s="25" t="s">
        <v>10770</v>
      </c>
      <c r="K1742" s="25">
        <v>2013</v>
      </c>
      <c r="L1742" s="25" t="s">
        <v>10771</v>
      </c>
      <c r="M1742" s="25" t="s">
        <v>6</v>
      </c>
      <c r="N1742" s="25" t="s">
        <v>155</v>
      </c>
    </row>
    <row r="1743" spans="1:14" x14ac:dyDescent="0.35">
      <c r="B1743">
        <f t="shared" si="27"/>
        <v>1</v>
      </c>
      <c r="C1743" s="26" t="s">
        <v>10772</v>
      </c>
      <c r="D1743" s="26" t="s">
        <v>10773</v>
      </c>
      <c r="E1743" s="26" t="s">
        <v>10774</v>
      </c>
      <c r="F1743" s="26" t="s">
        <v>10775</v>
      </c>
      <c r="G1743" s="26">
        <v>10</v>
      </c>
      <c r="H1743" s="26"/>
      <c r="I1743" s="26" t="s">
        <v>1374</v>
      </c>
      <c r="J1743" s="26" t="s">
        <v>6</v>
      </c>
      <c r="K1743" s="26">
        <v>2015</v>
      </c>
      <c r="L1743" s="26" t="s">
        <v>10776</v>
      </c>
      <c r="M1743" s="26" t="s">
        <v>6</v>
      </c>
      <c r="N1743" s="26" t="s">
        <v>283</v>
      </c>
    </row>
    <row r="1744" spans="1:14" x14ac:dyDescent="0.35">
      <c r="B1744">
        <f t="shared" si="27"/>
        <v>1</v>
      </c>
      <c r="C1744" s="25" t="s">
        <v>10777</v>
      </c>
      <c r="D1744" s="25" t="s">
        <v>10778</v>
      </c>
      <c r="E1744" s="25" t="s">
        <v>10779</v>
      </c>
      <c r="F1744" s="25" t="s">
        <v>10780</v>
      </c>
      <c r="G1744" s="25">
        <v>10</v>
      </c>
      <c r="H1744" s="25">
        <v>9789898704207</v>
      </c>
      <c r="I1744" s="25" t="s">
        <v>521</v>
      </c>
      <c r="J1744" s="25" t="s">
        <v>10781</v>
      </c>
      <c r="K1744" s="25">
        <v>2020</v>
      </c>
      <c r="L1744" s="25" t="s">
        <v>10782</v>
      </c>
      <c r="M1744" s="25" t="s">
        <v>6</v>
      </c>
      <c r="N1744" s="25" t="s">
        <v>162</v>
      </c>
    </row>
    <row r="1745" spans="1:14" x14ac:dyDescent="0.35">
      <c r="B1745">
        <f t="shared" si="27"/>
        <v>1</v>
      </c>
      <c r="C1745" s="26" t="s">
        <v>10783</v>
      </c>
      <c r="D1745" s="26" t="s">
        <v>10784</v>
      </c>
      <c r="E1745" s="26" t="s">
        <v>10785</v>
      </c>
      <c r="F1745" s="26" t="s">
        <v>10786</v>
      </c>
      <c r="G1745" s="26">
        <v>7</v>
      </c>
      <c r="H1745" s="26">
        <v>9783319732091</v>
      </c>
      <c r="I1745" s="26" t="s">
        <v>207</v>
      </c>
      <c r="J1745" s="26" t="s">
        <v>10787</v>
      </c>
      <c r="K1745" s="26">
        <v>2018</v>
      </c>
      <c r="L1745" s="26" t="s">
        <v>10788</v>
      </c>
      <c r="M1745" s="26" t="s">
        <v>6</v>
      </c>
      <c r="N1745" s="26" t="s">
        <v>162</v>
      </c>
    </row>
    <row r="1746" spans="1:14" x14ac:dyDescent="0.35">
      <c r="B1746">
        <f t="shared" si="27"/>
        <v>1</v>
      </c>
      <c r="C1746" s="25" t="s">
        <v>10789</v>
      </c>
      <c r="D1746" s="25" t="s">
        <v>10790</v>
      </c>
      <c r="E1746" s="25" t="s">
        <v>10791</v>
      </c>
      <c r="F1746" s="25" t="s">
        <v>10792</v>
      </c>
      <c r="G1746" s="25">
        <v>10</v>
      </c>
      <c r="H1746" s="25"/>
      <c r="I1746" s="25" t="s">
        <v>1374</v>
      </c>
      <c r="J1746" s="25" t="s">
        <v>6</v>
      </c>
      <c r="K1746" s="25">
        <v>2015</v>
      </c>
      <c r="L1746" s="25" t="s">
        <v>10793</v>
      </c>
      <c r="M1746" s="25" t="s">
        <v>6</v>
      </c>
      <c r="N1746" s="25" t="s">
        <v>675</v>
      </c>
    </row>
    <row r="1747" spans="1:14" x14ac:dyDescent="0.35">
      <c r="B1747">
        <f t="shared" si="27"/>
        <v>1</v>
      </c>
      <c r="C1747" s="26" t="s">
        <v>10794</v>
      </c>
      <c r="D1747" s="26" t="s">
        <v>10795</v>
      </c>
      <c r="E1747" s="26" t="s">
        <v>10796</v>
      </c>
      <c r="F1747" s="26" t="s">
        <v>10792</v>
      </c>
      <c r="G1747" s="26">
        <v>10</v>
      </c>
      <c r="H1747" s="26">
        <v>9781910810583</v>
      </c>
      <c r="I1747" s="26" t="s">
        <v>452</v>
      </c>
      <c r="J1747" s="26" t="s">
        <v>10797</v>
      </c>
      <c r="K1747" s="26">
        <v>2015</v>
      </c>
      <c r="L1747" s="26" t="s">
        <v>10798</v>
      </c>
      <c r="M1747" s="26" t="s">
        <v>6</v>
      </c>
      <c r="N1747" s="26" t="s">
        <v>1120</v>
      </c>
    </row>
    <row r="1748" spans="1:14" x14ac:dyDescent="0.35">
      <c r="B1748">
        <f t="shared" si="27"/>
        <v>1</v>
      </c>
      <c r="C1748" s="25" t="s">
        <v>10799</v>
      </c>
      <c r="D1748" s="25" t="s">
        <v>10800</v>
      </c>
      <c r="E1748" s="25" t="s">
        <v>10801</v>
      </c>
      <c r="F1748" s="25" t="s">
        <v>10792</v>
      </c>
      <c r="G1748" s="25">
        <v>10</v>
      </c>
      <c r="H1748" s="25">
        <v>9781450341820</v>
      </c>
      <c r="I1748" s="25" t="s">
        <v>308</v>
      </c>
      <c r="J1748" s="25" t="s">
        <v>7358</v>
      </c>
      <c r="K1748" s="25">
        <v>2016</v>
      </c>
      <c r="L1748" s="25" t="s">
        <v>10802</v>
      </c>
      <c r="M1748" s="25" t="s">
        <v>6</v>
      </c>
      <c r="N1748" s="25" t="s">
        <v>162</v>
      </c>
    </row>
    <row r="1749" spans="1:14" x14ac:dyDescent="0.35">
      <c r="A1749" t="s">
        <v>62</v>
      </c>
      <c r="B1749">
        <f t="shared" si="27"/>
        <v>2</v>
      </c>
      <c r="C1749" s="26" t="s">
        <v>10803</v>
      </c>
      <c r="D1749" s="26" t="s">
        <v>10804</v>
      </c>
      <c r="E1749" s="26" t="s">
        <v>10805</v>
      </c>
      <c r="F1749" s="26" t="s">
        <v>10806</v>
      </c>
      <c r="G1749" s="26">
        <v>7</v>
      </c>
      <c r="H1749" s="26"/>
      <c r="I1749" s="26" t="s">
        <v>144</v>
      </c>
      <c r="J1749" s="26" t="s">
        <v>10807</v>
      </c>
      <c r="K1749" s="26">
        <v>2018</v>
      </c>
      <c r="L1749" s="26" t="s">
        <v>10808</v>
      </c>
      <c r="M1749" s="26" t="s">
        <v>6</v>
      </c>
      <c r="N1749" s="26" t="s">
        <v>337</v>
      </c>
    </row>
    <row r="1750" spans="1:14" x14ac:dyDescent="0.35">
      <c r="A1750" t="s">
        <v>62</v>
      </c>
      <c r="B1750">
        <f t="shared" si="27"/>
        <v>2</v>
      </c>
      <c r="C1750" s="25" t="s">
        <v>10809</v>
      </c>
      <c r="D1750" s="25" t="s">
        <v>10810</v>
      </c>
      <c r="E1750" s="25" t="s">
        <v>10811</v>
      </c>
      <c r="F1750" s="25" t="s">
        <v>10812</v>
      </c>
      <c r="G1750" s="25">
        <v>10</v>
      </c>
      <c r="H1750" s="25"/>
      <c r="I1750" s="25" t="s">
        <v>388</v>
      </c>
      <c r="J1750" s="25" t="s">
        <v>10813</v>
      </c>
      <c r="K1750" s="25">
        <v>2014</v>
      </c>
      <c r="L1750" s="25" t="s">
        <v>10814</v>
      </c>
      <c r="M1750" s="25" t="s">
        <v>6</v>
      </c>
      <c r="N1750" s="25" t="s">
        <v>480</v>
      </c>
    </row>
    <row r="1751" spans="1:14" x14ac:dyDescent="0.35">
      <c r="B1751">
        <f t="shared" si="27"/>
        <v>1</v>
      </c>
      <c r="C1751" s="26" t="s">
        <v>10815</v>
      </c>
      <c r="D1751" s="26" t="s">
        <v>10816</v>
      </c>
      <c r="E1751" s="26" t="s">
        <v>10817</v>
      </c>
      <c r="F1751" s="26" t="s">
        <v>10818</v>
      </c>
      <c r="G1751" s="26">
        <v>10</v>
      </c>
      <c r="H1751" s="26">
        <v>9781538606216</v>
      </c>
      <c r="I1751" s="26" t="s">
        <v>10819</v>
      </c>
      <c r="J1751" s="26" t="s">
        <v>10820</v>
      </c>
      <c r="K1751" s="26">
        <v>2017</v>
      </c>
      <c r="L1751" s="26" t="s">
        <v>10821</v>
      </c>
      <c r="M1751" s="26" t="s">
        <v>6</v>
      </c>
      <c r="N1751" s="26" t="s">
        <v>283</v>
      </c>
    </row>
    <row r="1752" spans="1:14" x14ac:dyDescent="0.35">
      <c r="B1752">
        <f t="shared" si="27"/>
        <v>1</v>
      </c>
      <c r="C1752" s="25" t="s">
        <v>10822</v>
      </c>
      <c r="D1752" s="25" t="s">
        <v>10823</v>
      </c>
      <c r="E1752" s="25" t="s">
        <v>10824</v>
      </c>
      <c r="F1752" s="25" t="s">
        <v>10818</v>
      </c>
      <c r="G1752" s="25">
        <v>7</v>
      </c>
      <c r="H1752" s="25">
        <v>9783319918020</v>
      </c>
      <c r="I1752" s="25" t="s">
        <v>152</v>
      </c>
      <c r="J1752" s="25" t="s">
        <v>10825</v>
      </c>
      <c r="K1752" s="25">
        <v>2018</v>
      </c>
      <c r="L1752" s="25" t="s">
        <v>10826</v>
      </c>
      <c r="M1752" s="25" t="s">
        <v>6</v>
      </c>
      <c r="N1752" s="25" t="s">
        <v>217</v>
      </c>
    </row>
    <row r="1753" spans="1:14" x14ac:dyDescent="0.35">
      <c r="B1753">
        <f t="shared" si="27"/>
        <v>1</v>
      </c>
      <c r="C1753" s="26" t="s">
        <v>10827</v>
      </c>
      <c r="D1753" s="26" t="s">
        <v>10828</v>
      </c>
      <c r="E1753" s="26" t="s">
        <v>10829</v>
      </c>
      <c r="F1753" s="26" t="s">
        <v>10830</v>
      </c>
      <c r="G1753" s="26">
        <v>7</v>
      </c>
      <c r="H1753" s="26">
        <v>9783030726591</v>
      </c>
      <c r="I1753" s="26" t="s">
        <v>207</v>
      </c>
      <c r="J1753" s="26" t="s">
        <v>10831</v>
      </c>
      <c r="K1753" s="26">
        <v>2021</v>
      </c>
      <c r="L1753" s="26" t="s">
        <v>10832</v>
      </c>
      <c r="M1753" s="26" t="s">
        <v>6</v>
      </c>
      <c r="N1753" s="26" t="s">
        <v>162</v>
      </c>
    </row>
    <row r="1754" spans="1:14" x14ac:dyDescent="0.35">
      <c r="B1754">
        <f t="shared" si="27"/>
        <v>1</v>
      </c>
      <c r="C1754" s="25" t="s">
        <v>10833</v>
      </c>
      <c r="D1754" s="25" t="s">
        <v>10834</v>
      </c>
      <c r="E1754" s="25" t="s">
        <v>10835</v>
      </c>
      <c r="F1754" s="25" t="s">
        <v>10836</v>
      </c>
      <c r="G1754" s="25">
        <v>10</v>
      </c>
      <c r="H1754" s="25"/>
      <c r="I1754" s="25" t="s">
        <v>6839</v>
      </c>
      <c r="J1754" s="25" t="s">
        <v>10837</v>
      </c>
      <c r="K1754" s="25">
        <v>2011</v>
      </c>
      <c r="L1754" s="25" t="s">
        <v>10838</v>
      </c>
      <c r="M1754" s="25" t="s">
        <v>6</v>
      </c>
      <c r="N1754" s="25" t="s">
        <v>1120</v>
      </c>
    </row>
    <row r="1755" spans="1:14" x14ac:dyDescent="0.35">
      <c r="B1755">
        <f t="shared" si="27"/>
        <v>1</v>
      </c>
      <c r="C1755" s="26" t="s">
        <v>10839</v>
      </c>
      <c r="D1755" s="26" t="s">
        <v>10840</v>
      </c>
      <c r="E1755" s="26" t="s">
        <v>10841</v>
      </c>
      <c r="F1755" s="26" t="s">
        <v>10842</v>
      </c>
      <c r="G1755" s="26">
        <v>10</v>
      </c>
      <c r="H1755" s="26">
        <v>9781450353199</v>
      </c>
      <c r="I1755" s="26" t="s">
        <v>308</v>
      </c>
      <c r="J1755" s="26" t="s">
        <v>6</v>
      </c>
      <c r="K1755" s="26">
        <v>2017</v>
      </c>
      <c r="L1755" s="26" t="s">
        <v>10843</v>
      </c>
      <c r="M1755" s="26" t="s">
        <v>6</v>
      </c>
      <c r="N1755" s="26" t="s">
        <v>176</v>
      </c>
    </row>
    <row r="1756" spans="1:14" x14ac:dyDescent="0.35">
      <c r="A1756" t="s">
        <v>62</v>
      </c>
      <c r="B1756">
        <f t="shared" si="27"/>
        <v>2</v>
      </c>
      <c r="C1756" s="25" t="s">
        <v>10844</v>
      </c>
      <c r="D1756" s="25" t="s">
        <v>10845</v>
      </c>
      <c r="E1756" s="25" t="s">
        <v>10846</v>
      </c>
      <c r="F1756" s="25" t="s">
        <v>10847</v>
      </c>
      <c r="G1756" s="25">
        <v>10</v>
      </c>
      <c r="H1756" s="25">
        <v>9781450310840</v>
      </c>
      <c r="I1756" s="25" t="s">
        <v>308</v>
      </c>
      <c r="J1756" s="25" t="s">
        <v>10848</v>
      </c>
      <c r="K1756" s="25">
        <v>2012</v>
      </c>
      <c r="L1756" s="25" t="s">
        <v>10849</v>
      </c>
      <c r="M1756" s="25" t="s">
        <v>6</v>
      </c>
      <c r="N1756" s="25" t="s">
        <v>2331</v>
      </c>
    </row>
    <row r="1757" spans="1:14" x14ac:dyDescent="0.35">
      <c r="B1757">
        <f t="shared" si="27"/>
        <v>1</v>
      </c>
      <c r="C1757" s="26" t="s">
        <v>10850</v>
      </c>
      <c r="D1757" s="26" t="s">
        <v>10851</v>
      </c>
      <c r="E1757" s="26" t="s">
        <v>10852</v>
      </c>
      <c r="F1757" s="26" t="s">
        <v>10853</v>
      </c>
      <c r="G1757" s="26">
        <v>7</v>
      </c>
      <c r="H1757" s="26"/>
      <c r="I1757" s="26" t="s">
        <v>10854</v>
      </c>
      <c r="J1757" s="26" t="s">
        <v>10855</v>
      </c>
      <c r="K1757" s="26">
        <v>2020</v>
      </c>
      <c r="L1757" s="26" t="s">
        <v>10856</v>
      </c>
      <c r="M1757" s="26" t="s">
        <v>6</v>
      </c>
      <c r="N1757" s="26" t="s">
        <v>162</v>
      </c>
    </row>
    <row r="1758" spans="1:14" x14ac:dyDescent="0.35">
      <c r="B1758">
        <f t="shared" si="27"/>
        <v>1</v>
      </c>
      <c r="C1758" s="25" t="s">
        <v>10857</v>
      </c>
      <c r="D1758" s="25" t="s">
        <v>10858</v>
      </c>
      <c r="E1758" s="25" t="s">
        <v>10859</v>
      </c>
      <c r="F1758" s="25" t="s">
        <v>10860</v>
      </c>
      <c r="G1758" s="25">
        <v>7</v>
      </c>
      <c r="H1758" s="25">
        <v>9783319087375</v>
      </c>
      <c r="I1758" s="25" t="s">
        <v>2587</v>
      </c>
      <c r="J1758" s="25" t="s">
        <v>10861</v>
      </c>
      <c r="K1758" s="25">
        <v>2014</v>
      </c>
      <c r="L1758" s="25" t="s">
        <v>10862</v>
      </c>
      <c r="M1758" s="25" t="s">
        <v>6</v>
      </c>
      <c r="N1758" s="25" t="s">
        <v>1120</v>
      </c>
    </row>
    <row r="1759" spans="1:14" x14ac:dyDescent="0.35">
      <c r="B1759">
        <f t="shared" si="27"/>
        <v>1</v>
      </c>
      <c r="C1759" s="26" t="s">
        <v>10863</v>
      </c>
      <c r="D1759" s="26" t="s">
        <v>10864</v>
      </c>
      <c r="E1759" s="26" t="s">
        <v>10865</v>
      </c>
      <c r="F1759" s="26" t="s">
        <v>10866</v>
      </c>
      <c r="G1759" s="26">
        <v>10</v>
      </c>
      <c r="H1759" s="26">
        <v>9789521522123</v>
      </c>
      <c r="I1759" s="26" t="s">
        <v>10867</v>
      </c>
      <c r="J1759" s="26" t="s">
        <v>10868</v>
      </c>
      <c r="K1759" s="26">
        <v>2009</v>
      </c>
      <c r="L1759" s="26" t="s">
        <v>10869</v>
      </c>
      <c r="M1759" s="26" t="s">
        <v>6</v>
      </c>
      <c r="N1759" s="26" t="s">
        <v>147</v>
      </c>
    </row>
    <row r="1760" spans="1:14" x14ac:dyDescent="0.35">
      <c r="B1760">
        <f t="shared" si="27"/>
        <v>1</v>
      </c>
      <c r="C1760" s="25" t="s">
        <v>10870</v>
      </c>
      <c r="D1760" s="25" t="s">
        <v>10871</v>
      </c>
      <c r="E1760" s="25" t="s">
        <v>10872</v>
      </c>
      <c r="F1760" s="25" t="s">
        <v>10873</v>
      </c>
      <c r="G1760" s="25">
        <v>7</v>
      </c>
      <c r="H1760" s="25"/>
      <c r="I1760" s="25" t="s">
        <v>5902</v>
      </c>
      <c r="J1760" s="25" t="s">
        <v>10874</v>
      </c>
      <c r="K1760" s="25">
        <v>2014</v>
      </c>
      <c r="L1760" s="25" t="s">
        <v>10875</v>
      </c>
      <c r="M1760" s="25" t="s">
        <v>6</v>
      </c>
      <c r="N1760" s="25" t="s">
        <v>2331</v>
      </c>
    </row>
    <row r="1761" spans="1:14" x14ac:dyDescent="0.35">
      <c r="B1761">
        <f t="shared" si="27"/>
        <v>1</v>
      </c>
      <c r="C1761" s="26" t="s">
        <v>10876</v>
      </c>
      <c r="D1761" s="26" t="s">
        <v>10877</v>
      </c>
      <c r="E1761" s="26" t="s">
        <v>10878</v>
      </c>
      <c r="F1761" s="26" t="s">
        <v>10879</v>
      </c>
      <c r="G1761" s="26">
        <v>10</v>
      </c>
      <c r="H1761" s="26">
        <v>9781450365710</v>
      </c>
      <c r="I1761" s="26" t="s">
        <v>308</v>
      </c>
      <c r="J1761" s="26" t="s">
        <v>6</v>
      </c>
      <c r="K1761" s="26">
        <v>2018</v>
      </c>
      <c r="L1761" s="26" t="s">
        <v>10880</v>
      </c>
      <c r="M1761" s="26" t="s">
        <v>6</v>
      </c>
      <c r="N1761" s="26" t="s">
        <v>162</v>
      </c>
    </row>
    <row r="1762" spans="1:14" x14ac:dyDescent="0.35">
      <c r="B1762">
        <f t="shared" si="27"/>
        <v>1</v>
      </c>
      <c r="C1762" s="25" t="s">
        <v>10881</v>
      </c>
      <c r="D1762" s="25" t="s">
        <v>10882</v>
      </c>
      <c r="E1762" s="25" t="s">
        <v>10883</v>
      </c>
      <c r="F1762" s="25" t="s">
        <v>10884</v>
      </c>
      <c r="G1762" s="25">
        <v>10</v>
      </c>
      <c r="H1762" s="25"/>
      <c r="I1762" s="25" t="s">
        <v>496</v>
      </c>
      <c r="J1762" s="25" t="s">
        <v>6</v>
      </c>
      <c r="K1762" s="25">
        <v>2020</v>
      </c>
      <c r="L1762" s="25" t="s">
        <v>10885</v>
      </c>
      <c r="M1762" s="25" t="s">
        <v>6</v>
      </c>
      <c r="N1762" s="25" t="s">
        <v>162</v>
      </c>
    </row>
    <row r="1763" spans="1:14" x14ac:dyDescent="0.35">
      <c r="B1763">
        <f t="shared" si="27"/>
        <v>1</v>
      </c>
      <c r="C1763" s="26" t="s">
        <v>10886</v>
      </c>
      <c r="D1763" s="26" t="s">
        <v>10887</v>
      </c>
      <c r="E1763" s="26" t="s">
        <v>10888</v>
      </c>
      <c r="F1763" s="26" t="s">
        <v>10889</v>
      </c>
      <c r="G1763" s="26">
        <v>7</v>
      </c>
      <c r="H1763" s="26"/>
      <c r="I1763" s="26" t="s">
        <v>10890</v>
      </c>
      <c r="J1763" s="26" t="s">
        <v>3340</v>
      </c>
      <c r="K1763" s="26">
        <v>2020</v>
      </c>
      <c r="L1763" s="26" t="s">
        <v>10891</v>
      </c>
      <c r="M1763" s="26" t="s">
        <v>6</v>
      </c>
      <c r="N1763" s="26" t="s">
        <v>1120</v>
      </c>
    </row>
    <row r="1764" spans="1:14" x14ac:dyDescent="0.35">
      <c r="B1764">
        <f t="shared" si="27"/>
        <v>1</v>
      </c>
      <c r="C1764" s="25" t="s">
        <v>10892</v>
      </c>
      <c r="D1764" s="25" t="s">
        <v>10893</v>
      </c>
      <c r="E1764" s="25" t="s">
        <v>10894</v>
      </c>
      <c r="F1764" s="25" t="s">
        <v>10895</v>
      </c>
      <c r="G1764" s="25">
        <v>10</v>
      </c>
      <c r="H1764" s="25"/>
      <c r="I1764" s="25" t="s">
        <v>496</v>
      </c>
      <c r="J1764" s="25" t="s">
        <v>10896</v>
      </c>
      <c r="K1764" s="25">
        <v>2013</v>
      </c>
      <c r="L1764" s="25" t="s">
        <v>10897</v>
      </c>
      <c r="M1764" s="25" t="s">
        <v>6</v>
      </c>
      <c r="N1764" s="25" t="s">
        <v>162</v>
      </c>
    </row>
    <row r="1765" spans="1:14" x14ac:dyDescent="0.35">
      <c r="B1765">
        <f t="shared" si="27"/>
        <v>1</v>
      </c>
      <c r="C1765" s="26" t="s">
        <v>10898</v>
      </c>
      <c r="D1765" s="26" t="s">
        <v>10899</v>
      </c>
      <c r="E1765" s="26" t="s">
        <v>6</v>
      </c>
      <c r="F1765" s="26" t="s">
        <v>10900</v>
      </c>
      <c r="G1765" s="26">
        <v>7</v>
      </c>
      <c r="H1765" s="26"/>
      <c r="I1765" s="26" t="s">
        <v>693</v>
      </c>
      <c r="J1765" s="26" t="s">
        <v>10901</v>
      </c>
      <c r="K1765" s="26">
        <v>2020</v>
      </c>
      <c r="L1765" s="26" t="s">
        <v>10902</v>
      </c>
      <c r="M1765" s="26" t="s">
        <v>6</v>
      </c>
      <c r="N1765" s="26" t="s">
        <v>147</v>
      </c>
    </row>
    <row r="1766" spans="1:14" x14ac:dyDescent="0.35">
      <c r="B1766">
        <f t="shared" si="27"/>
        <v>1</v>
      </c>
      <c r="C1766" s="25" t="s">
        <v>10903</v>
      </c>
      <c r="D1766" s="25" t="s">
        <v>10904</v>
      </c>
      <c r="E1766" s="25" t="s">
        <v>10905</v>
      </c>
      <c r="F1766" s="25" t="s">
        <v>10906</v>
      </c>
      <c r="G1766" s="25">
        <v>10</v>
      </c>
      <c r="H1766" s="25">
        <v>9789898533913</v>
      </c>
      <c r="I1766" s="25" t="s">
        <v>301</v>
      </c>
      <c r="J1766" s="25" t="s">
        <v>10607</v>
      </c>
      <c r="K1766" s="25">
        <v>2019</v>
      </c>
      <c r="L1766" s="25" t="s">
        <v>10907</v>
      </c>
      <c r="M1766" s="25" t="s">
        <v>6</v>
      </c>
      <c r="N1766" s="25" t="s">
        <v>217</v>
      </c>
    </row>
    <row r="1767" spans="1:14" x14ac:dyDescent="0.35">
      <c r="A1767" t="s">
        <v>62</v>
      </c>
      <c r="B1767">
        <f t="shared" si="27"/>
        <v>3</v>
      </c>
      <c r="C1767" s="26" t="s">
        <v>10908</v>
      </c>
      <c r="D1767" s="26" t="s">
        <v>10909</v>
      </c>
      <c r="E1767" s="26" t="s">
        <v>10910</v>
      </c>
      <c r="F1767" s="26" t="s">
        <v>10911</v>
      </c>
      <c r="G1767" s="26">
        <v>10</v>
      </c>
      <c r="H1767" s="26">
        <v>9780769551852</v>
      </c>
      <c r="I1767" s="26" t="s">
        <v>10912</v>
      </c>
      <c r="J1767" s="26" t="s">
        <v>10913</v>
      </c>
      <c r="K1767" s="26">
        <v>2014</v>
      </c>
      <c r="L1767" s="26" t="s">
        <v>10914</v>
      </c>
      <c r="M1767" s="26" t="s">
        <v>6</v>
      </c>
      <c r="N1767" s="26" t="s">
        <v>155</v>
      </c>
    </row>
    <row r="1768" spans="1:14" x14ac:dyDescent="0.35">
      <c r="A1768" t="s">
        <v>62</v>
      </c>
      <c r="B1768">
        <f t="shared" si="27"/>
        <v>3</v>
      </c>
      <c r="C1768" s="25" t="s">
        <v>10908</v>
      </c>
      <c r="D1768" s="25" t="s">
        <v>10915</v>
      </c>
      <c r="E1768" s="25" t="s">
        <v>10916</v>
      </c>
      <c r="F1768" s="25" t="s">
        <v>10917</v>
      </c>
      <c r="G1768" s="25">
        <v>7</v>
      </c>
      <c r="H1768" s="25"/>
      <c r="I1768" s="25" t="s">
        <v>1853</v>
      </c>
      <c r="J1768" s="25" t="s">
        <v>6</v>
      </c>
      <c r="K1768" s="25">
        <v>2017</v>
      </c>
      <c r="L1768" s="25" t="s">
        <v>10918</v>
      </c>
      <c r="M1768" s="25" t="s">
        <v>6</v>
      </c>
      <c r="N1768" s="25" t="s">
        <v>176</v>
      </c>
    </row>
    <row r="1769" spans="1:14" x14ac:dyDescent="0.35">
      <c r="B1769">
        <f t="shared" si="27"/>
        <v>1</v>
      </c>
      <c r="C1769" s="26" t="s">
        <v>10919</v>
      </c>
      <c r="D1769" s="26" t="s">
        <v>10920</v>
      </c>
      <c r="E1769" s="26" t="s">
        <v>10921</v>
      </c>
      <c r="F1769" s="26" t="s">
        <v>10922</v>
      </c>
      <c r="G1769" s="26">
        <v>7</v>
      </c>
      <c r="H1769" s="26"/>
      <c r="I1769" s="26" t="s">
        <v>261</v>
      </c>
      <c r="J1769" s="26" t="s">
        <v>10923</v>
      </c>
      <c r="K1769" s="26">
        <v>2019</v>
      </c>
      <c r="L1769" s="26" t="s">
        <v>10924</v>
      </c>
      <c r="M1769" s="26" t="s">
        <v>6</v>
      </c>
      <c r="N1769" s="26" t="s">
        <v>473</v>
      </c>
    </row>
    <row r="1770" spans="1:14" x14ac:dyDescent="0.35">
      <c r="B1770">
        <f t="shared" si="27"/>
        <v>1</v>
      </c>
      <c r="C1770" s="25" t="s">
        <v>10925</v>
      </c>
      <c r="D1770" s="25" t="s">
        <v>10926</v>
      </c>
      <c r="E1770" s="25" t="s">
        <v>10927</v>
      </c>
      <c r="F1770" s="25" t="s">
        <v>10928</v>
      </c>
      <c r="G1770" s="25">
        <v>7</v>
      </c>
      <c r="H1770" s="25"/>
      <c r="I1770" s="25" t="s">
        <v>5409</v>
      </c>
      <c r="J1770" s="25" t="s">
        <v>10929</v>
      </c>
      <c r="K1770" s="25">
        <v>2019</v>
      </c>
      <c r="L1770" s="25" t="s">
        <v>10930</v>
      </c>
      <c r="M1770" s="25" t="s">
        <v>6</v>
      </c>
      <c r="N1770" s="25" t="s">
        <v>217</v>
      </c>
    </row>
    <row r="1771" spans="1:14" x14ac:dyDescent="0.35">
      <c r="A1771" t="s">
        <v>62</v>
      </c>
      <c r="B1771">
        <f t="shared" si="27"/>
        <v>3</v>
      </c>
      <c r="C1771" s="26" t="s">
        <v>10931</v>
      </c>
      <c r="D1771" s="26" t="s">
        <v>10932</v>
      </c>
      <c r="E1771" s="26" t="s">
        <v>10933</v>
      </c>
      <c r="F1771" s="26" t="s">
        <v>10934</v>
      </c>
      <c r="G1771" s="26">
        <v>10</v>
      </c>
      <c r="H1771" s="26">
        <v>9781538615393</v>
      </c>
      <c r="I1771" s="26" t="s">
        <v>4010</v>
      </c>
      <c r="J1771" s="26" t="s">
        <v>6</v>
      </c>
      <c r="K1771" s="26">
        <v>2017</v>
      </c>
      <c r="L1771" s="26" t="s">
        <v>10935</v>
      </c>
      <c r="M1771" s="26" t="s">
        <v>6</v>
      </c>
      <c r="N1771" s="26" t="s">
        <v>162</v>
      </c>
    </row>
    <row r="1772" spans="1:14" x14ac:dyDescent="0.35">
      <c r="B1772">
        <f t="shared" si="27"/>
        <v>1</v>
      </c>
      <c r="C1772" s="25" t="s">
        <v>10936</v>
      </c>
      <c r="D1772" s="25" t="s">
        <v>10937</v>
      </c>
      <c r="E1772" s="25" t="s">
        <v>10938</v>
      </c>
      <c r="F1772" s="25" t="s">
        <v>10939</v>
      </c>
      <c r="G1772" s="25">
        <v>7</v>
      </c>
      <c r="H1772" s="25"/>
      <c r="I1772" s="25" t="s">
        <v>542</v>
      </c>
      <c r="J1772" s="25" t="s">
        <v>10940</v>
      </c>
      <c r="K1772" s="25">
        <v>2019</v>
      </c>
      <c r="L1772" s="25" t="s">
        <v>10941</v>
      </c>
      <c r="M1772" s="25" t="s">
        <v>6</v>
      </c>
      <c r="N1772" s="25" t="s">
        <v>323</v>
      </c>
    </row>
    <row r="1773" spans="1:14" x14ac:dyDescent="0.35">
      <c r="B1773">
        <f t="shared" si="27"/>
        <v>1</v>
      </c>
      <c r="C1773" s="26" t="s">
        <v>10942</v>
      </c>
      <c r="D1773" s="26" t="s">
        <v>10943</v>
      </c>
      <c r="E1773" s="26" t="s">
        <v>10944</v>
      </c>
      <c r="F1773" s="26" t="s">
        <v>10945</v>
      </c>
      <c r="G1773" s="26">
        <v>7</v>
      </c>
      <c r="H1773" s="26"/>
      <c r="I1773" s="26" t="s">
        <v>1452</v>
      </c>
      <c r="J1773" s="26" t="s">
        <v>10946</v>
      </c>
      <c r="K1773" s="26">
        <v>2011</v>
      </c>
      <c r="L1773" s="26" t="s">
        <v>10947</v>
      </c>
      <c r="M1773" s="26" t="s">
        <v>6</v>
      </c>
      <c r="N1773" s="26" t="s">
        <v>162</v>
      </c>
    </row>
    <row r="1774" spans="1:14" x14ac:dyDescent="0.35">
      <c r="B1774">
        <f t="shared" si="27"/>
        <v>1</v>
      </c>
      <c r="C1774" s="25" t="s">
        <v>10948</v>
      </c>
      <c r="D1774" s="25" t="s">
        <v>10949</v>
      </c>
      <c r="E1774" s="25" t="s">
        <v>10950</v>
      </c>
      <c r="F1774" s="25" t="s">
        <v>10951</v>
      </c>
      <c r="G1774" s="25">
        <v>7</v>
      </c>
      <c r="H1774" s="25"/>
      <c r="I1774" s="25" t="s">
        <v>1510</v>
      </c>
      <c r="J1774" s="25" t="s">
        <v>10952</v>
      </c>
      <c r="K1774" s="25">
        <v>2015</v>
      </c>
      <c r="L1774" s="25" t="s">
        <v>10953</v>
      </c>
      <c r="M1774" s="25" t="s">
        <v>6</v>
      </c>
      <c r="N1774" s="25" t="s">
        <v>10954</v>
      </c>
    </row>
    <row r="1775" spans="1:14" x14ac:dyDescent="0.35">
      <c r="B1775">
        <f t="shared" si="27"/>
        <v>1</v>
      </c>
      <c r="C1775" s="26" t="s">
        <v>10955</v>
      </c>
      <c r="D1775" s="26" t="s">
        <v>10956</v>
      </c>
      <c r="E1775" s="26" t="s">
        <v>10957</v>
      </c>
      <c r="F1775" s="26" t="s">
        <v>10958</v>
      </c>
      <c r="G1775" s="26">
        <v>10</v>
      </c>
      <c r="H1775" s="26">
        <v>9781908272188</v>
      </c>
      <c r="I1775" s="26" t="s">
        <v>452</v>
      </c>
      <c r="J1775" s="26" t="s">
        <v>10959</v>
      </c>
      <c r="K1775" s="26">
        <v>2011</v>
      </c>
      <c r="L1775" s="26" t="s">
        <v>10960</v>
      </c>
      <c r="M1775" s="26" t="s">
        <v>6</v>
      </c>
      <c r="N1775" s="26" t="s">
        <v>162</v>
      </c>
    </row>
    <row r="1776" spans="1:14" x14ac:dyDescent="0.35">
      <c r="A1776" t="s">
        <v>62</v>
      </c>
      <c r="B1776">
        <f t="shared" si="27"/>
        <v>3</v>
      </c>
      <c r="C1776" s="25" t="s">
        <v>10961</v>
      </c>
      <c r="D1776" s="25" t="s">
        <v>10962</v>
      </c>
      <c r="E1776" s="25" t="s">
        <v>10963</v>
      </c>
      <c r="F1776" s="25" t="s">
        <v>10964</v>
      </c>
      <c r="G1776" s="25">
        <v>10</v>
      </c>
      <c r="H1776" s="25"/>
      <c r="I1776" s="25" t="s">
        <v>388</v>
      </c>
      <c r="J1776" s="25" t="s">
        <v>10965</v>
      </c>
      <c r="K1776" s="25">
        <v>2014</v>
      </c>
      <c r="L1776" s="25" t="s">
        <v>10966</v>
      </c>
      <c r="M1776" s="25" t="s">
        <v>6</v>
      </c>
      <c r="N1776" s="25" t="s">
        <v>984</v>
      </c>
    </row>
    <row r="1777" spans="1:14" x14ac:dyDescent="0.35">
      <c r="B1777">
        <f t="shared" si="27"/>
        <v>1</v>
      </c>
      <c r="C1777" s="26" t="s">
        <v>10967</v>
      </c>
      <c r="D1777" s="26" t="s">
        <v>10968</v>
      </c>
      <c r="E1777" s="26" t="s">
        <v>10969</v>
      </c>
      <c r="F1777" s="26" t="s">
        <v>10970</v>
      </c>
      <c r="G1777" s="26">
        <v>10</v>
      </c>
      <c r="H1777" s="26">
        <v>9781509014354</v>
      </c>
      <c r="I1777" s="26" t="s">
        <v>10971</v>
      </c>
      <c r="J1777" s="26" t="s">
        <v>3666</v>
      </c>
      <c r="K1777" s="26">
        <v>2016</v>
      </c>
      <c r="L1777" s="26" t="s">
        <v>10972</v>
      </c>
      <c r="M1777" s="26" t="s">
        <v>6</v>
      </c>
      <c r="N1777" s="26" t="s">
        <v>162</v>
      </c>
    </row>
    <row r="1778" spans="1:14" x14ac:dyDescent="0.35">
      <c r="B1778">
        <f t="shared" si="27"/>
        <v>1</v>
      </c>
      <c r="C1778" s="25" t="s">
        <v>10973</v>
      </c>
      <c r="D1778" s="25" t="s">
        <v>10974</v>
      </c>
      <c r="E1778" s="25" t="s">
        <v>10975</v>
      </c>
      <c r="F1778" s="25" t="s">
        <v>10976</v>
      </c>
      <c r="G1778" s="25">
        <v>10</v>
      </c>
      <c r="H1778" s="25">
        <v>9781728146379</v>
      </c>
      <c r="I1778" s="25" t="s">
        <v>388</v>
      </c>
      <c r="J1778" s="25" t="s">
        <v>3555</v>
      </c>
      <c r="K1778" s="25">
        <v>2019</v>
      </c>
      <c r="L1778" s="25" t="s">
        <v>10977</v>
      </c>
      <c r="M1778" s="25" t="s">
        <v>6</v>
      </c>
      <c r="N1778" s="25" t="s">
        <v>147</v>
      </c>
    </row>
    <row r="1779" spans="1:14" x14ac:dyDescent="0.35">
      <c r="B1779">
        <f t="shared" si="27"/>
        <v>1</v>
      </c>
      <c r="C1779" s="26" t="s">
        <v>10978</v>
      </c>
      <c r="D1779" s="26" t="s">
        <v>10979</v>
      </c>
      <c r="E1779" s="26" t="s">
        <v>10980</v>
      </c>
      <c r="F1779" s="26" t="s">
        <v>10981</v>
      </c>
      <c r="G1779" s="26">
        <v>10</v>
      </c>
      <c r="H1779" s="26"/>
      <c r="I1779" s="26" t="s">
        <v>10982</v>
      </c>
      <c r="J1779" s="26" t="s">
        <v>6</v>
      </c>
      <c r="K1779" s="26">
        <v>2014</v>
      </c>
      <c r="L1779" s="26" t="s">
        <v>10983</v>
      </c>
      <c r="M1779" s="26" t="s">
        <v>6</v>
      </c>
      <c r="N1779" s="26" t="s">
        <v>283</v>
      </c>
    </row>
    <row r="1780" spans="1:14" x14ac:dyDescent="0.35">
      <c r="B1780">
        <f t="shared" si="27"/>
        <v>1</v>
      </c>
      <c r="C1780" s="25" t="s">
        <v>10984</v>
      </c>
      <c r="D1780" s="25" t="s">
        <v>10985</v>
      </c>
      <c r="E1780" s="25" t="s">
        <v>6</v>
      </c>
      <c r="F1780" s="25" t="s">
        <v>10986</v>
      </c>
      <c r="G1780" s="25">
        <v>7</v>
      </c>
      <c r="H1780" s="25"/>
      <c r="I1780" s="25" t="s">
        <v>10987</v>
      </c>
      <c r="J1780" s="25" t="s">
        <v>6</v>
      </c>
      <c r="K1780" s="25">
        <v>2016</v>
      </c>
      <c r="L1780" s="25" t="s">
        <v>10988</v>
      </c>
      <c r="M1780" s="25" t="s">
        <v>6</v>
      </c>
      <c r="N1780" s="25" t="s">
        <v>155</v>
      </c>
    </row>
    <row r="1781" spans="1:14" x14ac:dyDescent="0.35">
      <c r="B1781">
        <f t="shared" si="27"/>
        <v>1</v>
      </c>
      <c r="C1781" s="26" t="s">
        <v>10989</v>
      </c>
      <c r="D1781" s="26" t="s">
        <v>10990</v>
      </c>
      <c r="E1781" s="26" t="s">
        <v>10991</v>
      </c>
      <c r="F1781" s="26" t="s">
        <v>10992</v>
      </c>
      <c r="G1781" s="26">
        <v>7</v>
      </c>
      <c r="H1781" s="26">
        <v>9783319558332</v>
      </c>
      <c r="I1781" s="26" t="s">
        <v>3009</v>
      </c>
      <c r="J1781" s="26" t="s">
        <v>10993</v>
      </c>
      <c r="K1781" s="26">
        <v>2017</v>
      </c>
      <c r="L1781" s="26" t="s">
        <v>10994</v>
      </c>
      <c r="M1781" s="26" t="s">
        <v>6</v>
      </c>
      <c r="N1781" s="26" t="s">
        <v>217</v>
      </c>
    </row>
    <row r="1782" spans="1:14" x14ac:dyDescent="0.35">
      <c r="B1782">
        <f t="shared" si="27"/>
        <v>1</v>
      </c>
      <c r="C1782" s="25" t="s">
        <v>10995</v>
      </c>
      <c r="D1782" s="25" t="s">
        <v>10996</v>
      </c>
      <c r="E1782" s="25" t="s">
        <v>10997</v>
      </c>
      <c r="F1782" s="25" t="s">
        <v>10998</v>
      </c>
      <c r="G1782" s="25">
        <v>10</v>
      </c>
      <c r="H1782" s="25">
        <v>9789897581878</v>
      </c>
      <c r="I1782" s="25" t="s">
        <v>10999</v>
      </c>
      <c r="J1782" s="25" t="s">
        <v>11000</v>
      </c>
      <c r="K1782" s="25">
        <v>2016</v>
      </c>
      <c r="L1782" s="25" t="s">
        <v>11001</v>
      </c>
      <c r="M1782" s="25" t="s">
        <v>6</v>
      </c>
      <c r="N1782" s="25" t="s">
        <v>283</v>
      </c>
    </row>
    <row r="1783" spans="1:14" x14ac:dyDescent="0.35">
      <c r="B1783">
        <f t="shared" si="27"/>
        <v>1</v>
      </c>
      <c r="C1783" s="26" t="s">
        <v>11002</v>
      </c>
      <c r="D1783" s="26" t="s">
        <v>11003</v>
      </c>
      <c r="E1783" s="26" t="s">
        <v>11004</v>
      </c>
      <c r="F1783" s="26" t="s">
        <v>11005</v>
      </c>
      <c r="G1783" s="26">
        <v>10</v>
      </c>
      <c r="H1783" s="26">
        <v>9781450388078</v>
      </c>
      <c r="I1783" s="26" t="s">
        <v>194</v>
      </c>
      <c r="J1783" s="26" t="s">
        <v>6</v>
      </c>
      <c r="K1783" s="26">
        <v>2020</v>
      </c>
      <c r="L1783" s="26" t="s">
        <v>11006</v>
      </c>
      <c r="M1783" s="26" t="s">
        <v>6</v>
      </c>
      <c r="N1783" s="26" t="s">
        <v>162</v>
      </c>
    </row>
    <row r="1784" spans="1:14" x14ac:dyDescent="0.35">
      <c r="B1784">
        <f t="shared" si="27"/>
        <v>1</v>
      </c>
      <c r="C1784" s="25" t="s">
        <v>11007</v>
      </c>
      <c r="D1784" s="25" t="s">
        <v>11008</v>
      </c>
      <c r="E1784" s="25" t="s">
        <v>11009</v>
      </c>
      <c r="F1784" s="25" t="s">
        <v>11010</v>
      </c>
      <c r="G1784" s="25">
        <v>10</v>
      </c>
      <c r="H1784" s="25">
        <v>9789810831905</v>
      </c>
      <c r="I1784" s="25" t="s">
        <v>3475</v>
      </c>
      <c r="J1784" s="25" t="s">
        <v>11011</v>
      </c>
      <c r="K1784" s="25">
        <v>2009</v>
      </c>
      <c r="L1784" s="25" t="s">
        <v>11012</v>
      </c>
      <c r="M1784" s="25" t="s">
        <v>6</v>
      </c>
      <c r="N1784" s="25" t="s">
        <v>283</v>
      </c>
    </row>
    <row r="1785" spans="1:14" x14ac:dyDescent="0.35">
      <c r="B1785">
        <f t="shared" si="27"/>
        <v>1</v>
      </c>
      <c r="C1785" s="26" t="s">
        <v>11013</v>
      </c>
      <c r="D1785" s="26" t="s">
        <v>11014</v>
      </c>
      <c r="E1785" s="26" t="s">
        <v>11015</v>
      </c>
      <c r="F1785" s="26" t="s">
        <v>11016</v>
      </c>
      <c r="G1785" s="26">
        <v>10</v>
      </c>
      <c r="H1785" s="26">
        <v>9781450349215</v>
      </c>
      <c r="I1785" s="26" t="s">
        <v>11017</v>
      </c>
      <c r="J1785" s="26" t="s">
        <v>11018</v>
      </c>
      <c r="K1785" s="26">
        <v>2017</v>
      </c>
      <c r="L1785" s="26" t="s">
        <v>11019</v>
      </c>
      <c r="M1785" s="26" t="s">
        <v>6</v>
      </c>
      <c r="N1785" s="26" t="s">
        <v>217</v>
      </c>
    </row>
    <row r="1786" spans="1:14" x14ac:dyDescent="0.35">
      <c r="A1786" t="s">
        <v>62</v>
      </c>
      <c r="B1786">
        <f t="shared" si="27"/>
        <v>2</v>
      </c>
      <c r="C1786" s="25" t="s">
        <v>11020</v>
      </c>
      <c r="D1786" s="25" t="s">
        <v>11021</v>
      </c>
      <c r="E1786" s="25" t="s">
        <v>11022</v>
      </c>
      <c r="F1786" s="25" t="s">
        <v>11023</v>
      </c>
      <c r="G1786" s="25">
        <v>10</v>
      </c>
      <c r="H1786" s="25">
        <v>9781424442218</v>
      </c>
      <c r="I1786" s="25" t="s">
        <v>11024</v>
      </c>
      <c r="J1786" s="25" t="s">
        <v>6</v>
      </c>
      <c r="K1786" s="25">
        <v>2009</v>
      </c>
      <c r="L1786" s="25" t="s">
        <v>11025</v>
      </c>
      <c r="M1786" s="25" t="s">
        <v>6</v>
      </c>
      <c r="N1786" s="25" t="s">
        <v>217</v>
      </c>
    </row>
    <row r="1787" spans="1:14" x14ac:dyDescent="0.35">
      <c r="B1787">
        <f t="shared" si="27"/>
        <v>1</v>
      </c>
      <c r="C1787" s="26" t="s">
        <v>11026</v>
      </c>
      <c r="D1787" s="26" t="s">
        <v>11027</v>
      </c>
      <c r="E1787" s="26" t="s">
        <v>11028</v>
      </c>
      <c r="F1787" s="26" t="s">
        <v>11029</v>
      </c>
      <c r="G1787" s="26">
        <v>10</v>
      </c>
      <c r="H1787" s="26">
        <v>9781912764075</v>
      </c>
      <c r="I1787" s="26" t="s">
        <v>5838</v>
      </c>
      <c r="J1787" s="26" t="s">
        <v>11030</v>
      </c>
      <c r="K1787" s="26">
        <v>2018</v>
      </c>
      <c r="L1787" s="26" t="s">
        <v>11031</v>
      </c>
      <c r="M1787" s="26" t="s">
        <v>6</v>
      </c>
      <c r="N1787" s="26" t="s">
        <v>217</v>
      </c>
    </row>
    <row r="1788" spans="1:14" x14ac:dyDescent="0.35">
      <c r="B1788">
        <f t="shared" si="27"/>
        <v>1</v>
      </c>
      <c r="C1788" s="25" t="s">
        <v>11032</v>
      </c>
      <c r="D1788" s="25" t="s">
        <v>11033</v>
      </c>
      <c r="E1788" s="25" t="s">
        <v>11034</v>
      </c>
      <c r="F1788" s="25" t="s">
        <v>11035</v>
      </c>
      <c r="G1788" s="25">
        <v>10</v>
      </c>
      <c r="H1788" s="25"/>
      <c r="I1788" s="25" t="s">
        <v>496</v>
      </c>
      <c r="J1788" s="25" t="s">
        <v>6</v>
      </c>
      <c r="K1788" s="25">
        <v>2020</v>
      </c>
      <c r="L1788" s="25" t="s">
        <v>11036</v>
      </c>
      <c r="M1788" s="25" t="s">
        <v>6</v>
      </c>
      <c r="N1788" s="25" t="s">
        <v>162</v>
      </c>
    </row>
    <row r="1789" spans="1:14" x14ac:dyDescent="0.35">
      <c r="B1789">
        <f t="shared" si="27"/>
        <v>1</v>
      </c>
      <c r="C1789" s="26" t="s">
        <v>11037</v>
      </c>
      <c r="D1789" s="26" t="s">
        <v>11038</v>
      </c>
      <c r="E1789" s="26" t="s">
        <v>11039</v>
      </c>
      <c r="F1789" s="26" t="s">
        <v>11040</v>
      </c>
      <c r="G1789" s="26">
        <v>10</v>
      </c>
      <c r="H1789" s="26">
        <v>9781911218098</v>
      </c>
      <c r="I1789" s="26" t="s">
        <v>452</v>
      </c>
      <c r="J1789" s="26" t="s">
        <v>11041</v>
      </c>
      <c r="K1789" s="26">
        <v>2016</v>
      </c>
      <c r="L1789" s="26" t="s">
        <v>11042</v>
      </c>
      <c r="M1789" s="26" t="s">
        <v>6</v>
      </c>
      <c r="N1789" s="26" t="s">
        <v>162</v>
      </c>
    </row>
    <row r="1790" spans="1:14" x14ac:dyDescent="0.35">
      <c r="B1790">
        <f t="shared" si="27"/>
        <v>1</v>
      </c>
      <c r="C1790" s="25" t="s">
        <v>11043</v>
      </c>
      <c r="D1790" s="25" t="s">
        <v>11044</v>
      </c>
      <c r="E1790" s="25" t="s">
        <v>11045</v>
      </c>
      <c r="F1790" s="25" t="s">
        <v>11046</v>
      </c>
      <c r="G1790" s="25">
        <v>10</v>
      </c>
      <c r="H1790" s="25">
        <v>9781538646236</v>
      </c>
      <c r="I1790" s="25" t="s">
        <v>6231</v>
      </c>
      <c r="J1790" s="25" t="s">
        <v>6</v>
      </c>
      <c r="K1790" s="25">
        <v>2018</v>
      </c>
      <c r="L1790" s="25" t="s">
        <v>11047</v>
      </c>
      <c r="M1790" s="25" t="s">
        <v>6</v>
      </c>
      <c r="N1790" s="25" t="s">
        <v>323</v>
      </c>
    </row>
    <row r="1791" spans="1:14" x14ac:dyDescent="0.35">
      <c r="B1791">
        <f t="shared" si="27"/>
        <v>1</v>
      </c>
      <c r="C1791" s="26" t="s">
        <v>11048</v>
      </c>
      <c r="D1791" s="26" t="s">
        <v>11049</v>
      </c>
      <c r="E1791" s="26" t="s">
        <v>11050</v>
      </c>
      <c r="F1791" s="26" t="s">
        <v>11051</v>
      </c>
      <c r="G1791" s="26">
        <v>7</v>
      </c>
      <c r="H1791" s="26"/>
      <c r="I1791" s="26" t="s">
        <v>1392</v>
      </c>
      <c r="J1791" s="26" t="s">
        <v>11052</v>
      </c>
      <c r="K1791" s="26">
        <v>2013</v>
      </c>
      <c r="L1791" s="26" t="s">
        <v>11053</v>
      </c>
      <c r="M1791" s="26" t="s">
        <v>6</v>
      </c>
      <c r="N1791" s="26" t="s">
        <v>11054</v>
      </c>
    </row>
    <row r="1792" spans="1:14" x14ac:dyDescent="0.35">
      <c r="B1792">
        <f t="shared" si="27"/>
        <v>1</v>
      </c>
      <c r="C1792" s="25" t="s">
        <v>11055</v>
      </c>
      <c r="D1792" s="25" t="s">
        <v>11056</v>
      </c>
      <c r="E1792" s="25" t="s">
        <v>11057</v>
      </c>
      <c r="F1792" s="25" t="s">
        <v>11058</v>
      </c>
      <c r="G1792" s="25">
        <v>7</v>
      </c>
      <c r="H1792" s="25"/>
      <c r="I1792" s="25" t="s">
        <v>11059</v>
      </c>
      <c r="J1792" s="25" t="s">
        <v>11060</v>
      </c>
      <c r="K1792" s="25">
        <v>2017</v>
      </c>
      <c r="L1792" s="25" t="s">
        <v>11061</v>
      </c>
      <c r="M1792" s="25" t="s">
        <v>6</v>
      </c>
      <c r="N1792" s="25" t="s">
        <v>703</v>
      </c>
    </row>
    <row r="1793" spans="1:14" x14ac:dyDescent="0.35">
      <c r="B1793">
        <f t="shared" si="27"/>
        <v>1</v>
      </c>
      <c r="C1793" s="26" t="s">
        <v>11062</v>
      </c>
      <c r="D1793" s="26" t="s">
        <v>11063</v>
      </c>
      <c r="E1793" s="26" t="s">
        <v>11064</v>
      </c>
      <c r="F1793" s="26" t="s">
        <v>11065</v>
      </c>
      <c r="G1793" s="26">
        <v>7</v>
      </c>
      <c r="H1793" s="26"/>
      <c r="I1793" s="26" t="s">
        <v>11066</v>
      </c>
      <c r="J1793" s="26" t="s">
        <v>11067</v>
      </c>
      <c r="K1793" s="26">
        <v>2015</v>
      </c>
      <c r="L1793" s="26" t="s">
        <v>11068</v>
      </c>
      <c r="M1793" s="26" t="s">
        <v>6</v>
      </c>
      <c r="N1793" s="26" t="s">
        <v>573</v>
      </c>
    </row>
    <row r="1794" spans="1:14" x14ac:dyDescent="0.35">
      <c r="B1794">
        <f t="shared" ref="B1794:B1857" si="28">COUNTIF(C:C,C1794)</f>
        <v>1</v>
      </c>
      <c r="C1794" s="25" t="s">
        <v>11069</v>
      </c>
      <c r="D1794" s="25" t="s">
        <v>11070</v>
      </c>
      <c r="E1794" s="25" t="s">
        <v>11071</v>
      </c>
      <c r="F1794" s="25" t="s">
        <v>11072</v>
      </c>
      <c r="G1794" s="25">
        <v>10</v>
      </c>
      <c r="H1794" s="25">
        <v>9781450388078</v>
      </c>
      <c r="I1794" s="25" t="s">
        <v>194</v>
      </c>
      <c r="J1794" s="25" t="s">
        <v>6</v>
      </c>
      <c r="K1794" s="25">
        <v>2020</v>
      </c>
      <c r="L1794" s="25" t="s">
        <v>11073</v>
      </c>
      <c r="M1794" s="25" t="s">
        <v>6</v>
      </c>
      <c r="N1794" s="25" t="s">
        <v>217</v>
      </c>
    </row>
    <row r="1795" spans="1:14" x14ac:dyDescent="0.35">
      <c r="B1795">
        <f t="shared" si="28"/>
        <v>1</v>
      </c>
      <c r="C1795" s="26" t="s">
        <v>11074</v>
      </c>
      <c r="D1795" s="26" t="s">
        <v>11075</v>
      </c>
      <c r="E1795" s="26" t="s">
        <v>11076</v>
      </c>
      <c r="F1795" s="26" t="s">
        <v>11077</v>
      </c>
      <c r="G1795" s="26">
        <v>10</v>
      </c>
      <c r="H1795" s="26">
        <v>9789077381854</v>
      </c>
      <c r="I1795" s="26" t="s">
        <v>8551</v>
      </c>
      <c r="J1795" s="26" t="s">
        <v>11078</v>
      </c>
      <c r="K1795" s="26">
        <v>2014</v>
      </c>
      <c r="L1795" s="26" t="s">
        <v>11079</v>
      </c>
      <c r="M1795" s="26" t="s">
        <v>6</v>
      </c>
      <c r="N1795" s="26" t="s">
        <v>162</v>
      </c>
    </row>
    <row r="1796" spans="1:14" x14ac:dyDescent="0.35">
      <c r="B1796">
        <f t="shared" si="28"/>
        <v>1</v>
      </c>
      <c r="C1796" s="25" t="s">
        <v>11080</v>
      </c>
      <c r="D1796" s="25" t="s">
        <v>11081</v>
      </c>
      <c r="E1796" s="25" t="s">
        <v>11082</v>
      </c>
      <c r="F1796" s="25" t="s">
        <v>11083</v>
      </c>
      <c r="G1796" s="25">
        <v>7</v>
      </c>
      <c r="H1796" s="25"/>
      <c r="I1796" s="25" t="s">
        <v>11084</v>
      </c>
      <c r="J1796" s="25" t="s">
        <v>11085</v>
      </c>
      <c r="K1796" s="25">
        <v>2016</v>
      </c>
      <c r="L1796" s="25" t="s">
        <v>11086</v>
      </c>
      <c r="M1796" s="25" t="s">
        <v>6</v>
      </c>
      <c r="N1796" s="25" t="s">
        <v>5441</v>
      </c>
    </row>
    <row r="1797" spans="1:14" x14ac:dyDescent="0.35">
      <c r="B1797">
        <f t="shared" si="28"/>
        <v>1</v>
      </c>
      <c r="C1797" s="26" t="s">
        <v>11087</v>
      </c>
      <c r="D1797" s="26" t="s">
        <v>11088</v>
      </c>
      <c r="E1797" s="26" t="s">
        <v>11089</v>
      </c>
      <c r="F1797" s="26" t="s">
        <v>11090</v>
      </c>
      <c r="G1797" s="26">
        <v>7</v>
      </c>
      <c r="H1797" s="26"/>
      <c r="I1797" s="26" t="s">
        <v>478</v>
      </c>
      <c r="J1797" s="26" t="s">
        <v>6</v>
      </c>
      <c r="K1797" s="26">
        <v>2009</v>
      </c>
      <c r="L1797" s="26" t="s">
        <v>11091</v>
      </c>
      <c r="M1797" s="26" t="s">
        <v>6</v>
      </c>
      <c r="N1797" s="26" t="s">
        <v>580</v>
      </c>
    </row>
    <row r="1798" spans="1:14" x14ac:dyDescent="0.35">
      <c r="B1798">
        <f t="shared" si="28"/>
        <v>1</v>
      </c>
      <c r="C1798" s="25" t="s">
        <v>11092</v>
      </c>
      <c r="D1798" s="25" t="s">
        <v>11093</v>
      </c>
      <c r="E1798" s="25" t="s">
        <v>11094</v>
      </c>
      <c r="F1798" s="25" t="s">
        <v>11095</v>
      </c>
      <c r="G1798" s="25">
        <v>10</v>
      </c>
      <c r="H1798" s="25">
        <v>9780769543567</v>
      </c>
      <c r="I1798" s="25" t="s">
        <v>11096</v>
      </c>
      <c r="J1798" s="25" t="s">
        <v>11097</v>
      </c>
      <c r="K1798" s="25">
        <v>2011</v>
      </c>
      <c r="L1798" s="25" t="s">
        <v>11098</v>
      </c>
      <c r="M1798" s="25" t="s">
        <v>6</v>
      </c>
      <c r="N1798" s="25" t="s">
        <v>176</v>
      </c>
    </row>
    <row r="1799" spans="1:14" x14ac:dyDescent="0.35">
      <c r="B1799">
        <f t="shared" si="28"/>
        <v>1</v>
      </c>
      <c r="C1799" s="26" t="s">
        <v>11099</v>
      </c>
      <c r="D1799" s="26" t="s">
        <v>11100</v>
      </c>
      <c r="E1799" s="26" t="s">
        <v>11101</v>
      </c>
      <c r="F1799" s="26" t="s">
        <v>11102</v>
      </c>
      <c r="G1799" s="26">
        <v>7</v>
      </c>
      <c r="H1799" s="26"/>
      <c r="I1799" s="26" t="s">
        <v>478</v>
      </c>
      <c r="J1799" s="26" t="s">
        <v>6</v>
      </c>
      <c r="K1799" s="26">
        <v>2015</v>
      </c>
      <c r="L1799" s="26" t="s">
        <v>11103</v>
      </c>
      <c r="M1799" s="26" t="s">
        <v>6</v>
      </c>
      <c r="N1799" s="26" t="s">
        <v>155</v>
      </c>
    </row>
    <row r="1800" spans="1:14" x14ac:dyDescent="0.35">
      <c r="B1800">
        <f t="shared" si="28"/>
        <v>1</v>
      </c>
      <c r="C1800" s="25" t="s">
        <v>11104</v>
      </c>
      <c r="D1800" s="25" t="s">
        <v>11105</v>
      </c>
      <c r="E1800" s="25" t="s">
        <v>11106</v>
      </c>
      <c r="F1800" s="25" t="s">
        <v>11107</v>
      </c>
      <c r="G1800" s="25">
        <v>7</v>
      </c>
      <c r="H1800" s="25"/>
      <c r="I1800" s="25" t="s">
        <v>11108</v>
      </c>
      <c r="J1800" s="25" t="s">
        <v>11109</v>
      </c>
      <c r="K1800" s="25">
        <v>2015</v>
      </c>
      <c r="L1800" s="25" t="s">
        <v>11110</v>
      </c>
      <c r="M1800" s="25" t="s">
        <v>6</v>
      </c>
      <c r="N1800" s="25" t="s">
        <v>217</v>
      </c>
    </row>
    <row r="1801" spans="1:14" x14ac:dyDescent="0.35">
      <c r="B1801">
        <f t="shared" si="28"/>
        <v>1</v>
      </c>
      <c r="C1801" s="26" t="s">
        <v>11111</v>
      </c>
      <c r="D1801" s="26" t="s">
        <v>11112</v>
      </c>
      <c r="E1801" s="26" t="s">
        <v>11113</v>
      </c>
      <c r="F1801" s="26" t="s">
        <v>11114</v>
      </c>
      <c r="G1801" s="26">
        <v>7</v>
      </c>
      <c r="H1801" s="26"/>
      <c r="I1801" s="26" t="s">
        <v>11115</v>
      </c>
      <c r="J1801" s="26" t="s">
        <v>11116</v>
      </c>
      <c r="K1801" s="26">
        <v>2015</v>
      </c>
      <c r="L1801" s="26" t="s">
        <v>11117</v>
      </c>
      <c r="M1801" s="26" t="s">
        <v>6</v>
      </c>
      <c r="N1801" s="26" t="s">
        <v>323</v>
      </c>
    </row>
    <row r="1802" spans="1:14" x14ac:dyDescent="0.35">
      <c r="B1802">
        <f t="shared" si="28"/>
        <v>1</v>
      </c>
      <c r="C1802" s="25" t="s">
        <v>11118</v>
      </c>
      <c r="D1802" s="25" t="s">
        <v>11119</v>
      </c>
      <c r="E1802" s="25" t="s">
        <v>11120</v>
      </c>
      <c r="F1802" s="25" t="s">
        <v>11121</v>
      </c>
      <c r="G1802" s="25">
        <v>7</v>
      </c>
      <c r="H1802" s="25"/>
      <c r="I1802" s="25" t="s">
        <v>11122</v>
      </c>
      <c r="J1802" s="25" t="s">
        <v>11123</v>
      </c>
      <c r="K1802" s="25">
        <v>2016</v>
      </c>
      <c r="L1802" s="25" t="s">
        <v>11124</v>
      </c>
      <c r="M1802" s="25" t="s">
        <v>6</v>
      </c>
      <c r="N1802" s="25" t="s">
        <v>1120</v>
      </c>
    </row>
    <row r="1803" spans="1:14" x14ac:dyDescent="0.35">
      <c r="B1803">
        <f t="shared" si="28"/>
        <v>1</v>
      </c>
      <c r="C1803" s="26" t="s">
        <v>11125</v>
      </c>
      <c r="D1803" s="26" t="s">
        <v>11126</v>
      </c>
      <c r="E1803" s="26" t="s">
        <v>11127</v>
      </c>
      <c r="F1803" s="26" t="s">
        <v>11128</v>
      </c>
      <c r="G1803" s="26">
        <v>10</v>
      </c>
      <c r="H1803" s="26">
        <v>9781538663509</v>
      </c>
      <c r="I1803" s="26" t="s">
        <v>11129</v>
      </c>
      <c r="J1803" s="26" t="s">
        <v>11130</v>
      </c>
      <c r="K1803" s="26">
        <v>2018</v>
      </c>
      <c r="L1803" s="26" t="s">
        <v>11131</v>
      </c>
      <c r="M1803" s="26" t="s">
        <v>6</v>
      </c>
      <c r="N1803" s="26" t="s">
        <v>217</v>
      </c>
    </row>
    <row r="1804" spans="1:14" x14ac:dyDescent="0.35">
      <c r="A1804" t="s">
        <v>62</v>
      </c>
      <c r="B1804">
        <f t="shared" si="28"/>
        <v>2</v>
      </c>
      <c r="C1804" s="25" t="s">
        <v>11132</v>
      </c>
      <c r="D1804" s="25" t="s">
        <v>11133</v>
      </c>
      <c r="E1804" s="25" t="s">
        <v>11134</v>
      </c>
      <c r="F1804" s="25" t="s">
        <v>11135</v>
      </c>
      <c r="G1804" s="25">
        <v>7</v>
      </c>
      <c r="H1804" s="25"/>
      <c r="I1804" s="25" t="s">
        <v>11136</v>
      </c>
      <c r="J1804" s="25" t="s">
        <v>11137</v>
      </c>
      <c r="K1804" s="25">
        <v>2018</v>
      </c>
      <c r="L1804" s="25" t="s">
        <v>11138</v>
      </c>
      <c r="M1804" s="25" t="s">
        <v>6</v>
      </c>
      <c r="N1804" s="25" t="s">
        <v>323</v>
      </c>
    </row>
    <row r="1805" spans="1:14" x14ac:dyDescent="0.35">
      <c r="B1805">
        <f t="shared" si="28"/>
        <v>1</v>
      </c>
      <c r="C1805" s="26" t="s">
        <v>11139</v>
      </c>
      <c r="D1805" s="26" t="s">
        <v>11140</v>
      </c>
      <c r="E1805" s="26" t="s">
        <v>11141</v>
      </c>
      <c r="F1805" s="26" t="s">
        <v>11142</v>
      </c>
      <c r="G1805" s="26">
        <v>10</v>
      </c>
      <c r="H1805" s="26">
        <v>9781538659069</v>
      </c>
      <c r="I1805" s="26" t="s">
        <v>11143</v>
      </c>
      <c r="J1805" s="26" t="s">
        <v>6</v>
      </c>
      <c r="K1805" s="26">
        <v>2019</v>
      </c>
      <c r="L1805" s="26" t="s">
        <v>11144</v>
      </c>
      <c r="M1805" s="26" t="s">
        <v>6</v>
      </c>
      <c r="N1805" s="26" t="s">
        <v>162</v>
      </c>
    </row>
    <row r="1806" spans="1:14" x14ac:dyDescent="0.35">
      <c r="B1806">
        <f t="shared" si="28"/>
        <v>1</v>
      </c>
      <c r="C1806" s="25" t="s">
        <v>11145</v>
      </c>
      <c r="D1806" s="25" t="s">
        <v>11146</v>
      </c>
      <c r="E1806" s="25" t="s">
        <v>11147</v>
      </c>
      <c r="F1806" s="25" t="s">
        <v>11148</v>
      </c>
      <c r="G1806" s="25">
        <v>10</v>
      </c>
      <c r="H1806" s="25">
        <v>9781728120584</v>
      </c>
      <c r="I1806" s="25" t="s">
        <v>8836</v>
      </c>
      <c r="J1806" s="25" t="s">
        <v>11149</v>
      </c>
      <c r="K1806" s="25">
        <v>2019</v>
      </c>
      <c r="L1806" s="25" t="s">
        <v>11150</v>
      </c>
      <c r="M1806" s="25" t="s">
        <v>6</v>
      </c>
      <c r="N1806" s="25" t="s">
        <v>162</v>
      </c>
    </row>
    <row r="1807" spans="1:14" x14ac:dyDescent="0.35">
      <c r="B1807">
        <f t="shared" si="28"/>
        <v>1</v>
      </c>
      <c r="C1807" s="26" t="s">
        <v>11151</v>
      </c>
      <c r="D1807" s="26" t="s">
        <v>11152</v>
      </c>
      <c r="E1807" s="26" t="s">
        <v>11153</v>
      </c>
      <c r="F1807" s="26" t="s">
        <v>11154</v>
      </c>
      <c r="G1807" s="26">
        <v>10</v>
      </c>
      <c r="H1807" s="26">
        <v>9781450375764</v>
      </c>
      <c r="I1807" s="26" t="s">
        <v>194</v>
      </c>
      <c r="J1807" s="26" t="s">
        <v>11155</v>
      </c>
      <c r="K1807" s="26">
        <v>2020</v>
      </c>
      <c r="L1807" s="26" t="s">
        <v>11156</v>
      </c>
      <c r="M1807" s="26" t="s">
        <v>6</v>
      </c>
      <c r="N1807" s="26" t="s">
        <v>162</v>
      </c>
    </row>
    <row r="1808" spans="1:14" x14ac:dyDescent="0.35">
      <c r="B1808">
        <f t="shared" si="28"/>
        <v>1</v>
      </c>
      <c r="C1808" s="25" t="s">
        <v>11157</v>
      </c>
      <c r="D1808" s="25" t="s">
        <v>11158</v>
      </c>
      <c r="E1808" s="25" t="s">
        <v>11159</v>
      </c>
      <c r="F1808" s="25" t="s">
        <v>11160</v>
      </c>
      <c r="G1808" s="25">
        <v>7</v>
      </c>
      <c r="H1808" s="25"/>
      <c r="I1808" s="25" t="s">
        <v>542</v>
      </c>
      <c r="J1808" s="25" t="s">
        <v>11161</v>
      </c>
      <c r="K1808" s="25">
        <v>2020</v>
      </c>
      <c r="L1808" s="25" t="s">
        <v>11162</v>
      </c>
      <c r="M1808" s="25" t="s">
        <v>6</v>
      </c>
      <c r="N1808" s="25" t="s">
        <v>162</v>
      </c>
    </row>
    <row r="1809" spans="1:14" x14ac:dyDescent="0.35">
      <c r="B1809">
        <f t="shared" si="28"/>
        <v>1</v>
      </c>
      <c r="C1809" s="26" t="s">
        <v>11163</v>
      </c>
      <c r="D1809" s="26" t="s">
        <v>11164</v>
      </c>
      <c r="E1809" s="26" t="s">
        <v>11165</v>
      </c>
      <c r="F1809" s="26" t="s">
        <v>11166</v>
      </c>
      <c r="G1809" s="26">
        <v>10</v>
      </c>
      <c r="H1809" s="26">
        <v>9781450389570</v>
      </c>
      <c r="I1809" s="26" t="s">
        <v>308</v>
      </c>
      <c r="J1809" s="26" t="s">
        <v>6</v>
      </c>
      <c r="K1809" s="26">
        <v>2021</v>
      </c>
      <c r="L1809" s="26" t="s">
        <v>11167</v>
      </c>
      <c r="M1809" s="26" t="s">
        <v>6</v>
      </c>
      <c r="N1809" s="26" t="s">
        <v>162</v>
      </c>
    </row>
    <row r="1810" spans="1:14" x14ac:dyDescent="0.35">
      <c r="B1810">
        <f t="shared" si="28"/>
        <v>1</v>
      </c>
      <c r="C1810" s="25" t="s">
        <v>11168</v>
      </c>
      <c r="D1810" s="25" t="s">
        <v>11169</v>
      </c>
      <c r="E1810" s="25" t="s">
        <v>6</v>
      </c>
      <c r="F1810" s="25" t="s">
        <v>11170</v>
      </c>
      <c r="G1810" s="25">
        <v>7</v>
      </c>
      <c r="H1810" s="25"/>
      <c r="I1810" s="25" t="s">
        <v>11171</v>
      </c>
      <c r="J1810" s="25" t="s">
        <v>11172</v>
      </c>
      <c r="K1810" s="25">
        <v>2018</v>
      </c>
      <c r="L1810" s="25" t="s">
        <v>11173</v>
      </c>
      <c r="M1810" s="25" t="s">
        <v>6</v>
      </c>
      <c r="N1810" s="25" t="s">
        <v>155</v>
      </c>
    </row>
    <row r="1811" spans="1:14" x14ac:dyDescent="0.35">
      <c r="B1811">
        <f t="shared" si="28"/>
        <v>1</v>
      </c>
      <c r="C1811" s="26" t="s">
        <v>11174</v>
      </c>
      <c r="D1811" s="26" t="s">
        <v>11175</v>
      </c>
      <c r="E1811" s="26" t="s">
        <v>11176</v>
      </c>
      <c r="F1811" s="26" t="s">
        <v>11177</v>
      </c>
      <c r="G1811" s="26">
        <v>7</v>
      </c>
      <c r="H1811" s="26"/>
      <c r="I1811" s="26" t="s">
        <v>11178</v>
      </c>
      <c r="J1811" s="26" t="s">
        <v>11179</v>
      </c>
      <c r="K1811" s="26">
        <v>2018</v>
      </c>
      <c r="L1811" s="26" t="s">
        <v>11180</v>
      </c>
      <c r="M1811" s="26" t="s">
        <v>6</v>
      </c>
      <c r="N1811" s="26" t="s">
        <v>147</v>
      </c>
    </row>
    <row r="1812" spans="1:14" x14ac:dyDescent="0.35">
      <c r="B1812">
        <f t="shared" si="28"/>
        <v>1</v>
      </c>
      <c r="C1812" s="25" t="s">
        <v>11181</v>
      </c>
      <c r="D1812" s="25" t="s">
        <v>11182</v>
      </c>
      <c r="E1812" s="25" t="s">
        <v>11183</v>
      </c>
      <c r="F1812" s="25" t="s">
        <v>11184</v>
      </c>
      <c r="G1812" s="25">
        <v>10</v>
      </c>
      <c r="H1812" s="25">
        <v>9781577355090</v>
      </c>
      <c r="I1812" s="25" t="s">
        <v>11185</v>
      </c>
      <c r="J1812" s="25" t="s">
        <v>11186</v>
      </c>
      <c r="K1812" s="25">
        <v>2011</v>
      </c>
      <c r="L1812" s="25" t="s">
        <v>11187</v>
      </c>
      <c r="M1812" s="25" t="s">
        <v>6</v>
      </c>
      <c r="N1812" s="25" t="s">
        <v>2331</v>
      </c>
    </row>
    <row r="1813" spans="1:14" x14ac:dyDescent="0.35">
      <c r="B1813">
        <f t="shared" si="28"/>
        <v>1</v>
      </c>
      <c r="C1813" s="26" t="s">
        <v>11188</v>
      </c>
      <c r="D1813" s="26" t="s">
        <v>11189</v>
      </c>
      <c r="E1813" s="26" t="s">
        <v>11190</v>
      </c>
      <c r="F1813" s="26" t="s">
        <v>11191</v>
      </c>
      <c r="G1813" s="26">
        <v>10</v>
      </c>
      <c r="H1813" s="26">
        <v>9781424445073</v>
      </c>
      <c r="I1813" s="26" t="s">
        <v>3029</v>
      </c>
      <c r="J1813" s="26" t="s">
        <v>6</v>
      </c>
      <c r="K1813" s="26">
        <v>2009</v>
      </c>
      <c r="L1813" s="26" t="s">
        <v>11192</v>
      </c>
      <c r="M1813" s="26" t="s">
        <v>6</v>
      </c>
      <c r="N1813" s="26" t="s">
        <v>703</v>
      </c>
    </row>
    <row r="1814" spans="1:14" x14ac:dyDescent="0.35">
      <c r="B1814">
        <f t="shared" si="28"/>
        <v>1</v>
      </c>
      <c r="C1814" s="25" t="s">
        <v>11193</v>
      </c>
      <c r="D1814" s="25" t="s">
        <v>11194</v>
      </c>
      <c r="E1814" s="25" t="s">
        <v>11195</v>
      </c>
      <c r="F1814" s="25" t="s">
        <v>11196</v>
      </c>
      <c r="G1814" s="25">
        <v>7</v>
      </c>
      <c r="H1814" s="25"/>
      <c r="I1814" s="25" t="s">
        <v>7694</v>
      </c>
      <c r="J1814" s="25" t="s">
        <v>11197</v>
      </c>
      <c r="K1814" s="25">
        <v>2015</v>
      </c>
      <c r="L1814" s="25" t="s">
        <v>11198</v>
      </c>
      <c r="M1814" s="25" t="s">
        <v>6</v>
      </c>
      <c r="N1814" s="25" t="s">
        <v>1120</v>
      </c>
    </row>
    <row r="1815" spans="1:14" x14ac:dyDescent="0.35">
      <c r="B1815">
        <f t="shared" si="28"/>
        <v>1</v>
      </c>
      <c r="C1815" s="26" t="s">
        <v>11199</v>
      </c>
      <c r="D1815" s="26" t="s">
        <v>11200</v>
      </c>
      <c r="E1815" s="26" t="s">
        <v>11201</v>
      </c>
      <c r="F1815" s="26" t="s">
        <v>11202</v>
      </c>
      <c r="G1815" s="26">
        <v>10</v>
      </c>
      <c r="H1815" s="26">
        <v>9781450356244</v>
      </c>
      <c r="I1815" s="26" t="s">
        <v>8378</v>
      </c>
      <c r="J1815" s="26" t="s">
        <v>11203</v>
      </c>
      <c r="K1815" s="26">
        <v>2018</v>
      </c>
      <c r="L1815" s="26" t="s">
        <v>11204</v>
      </c>
      <c r="M1815" s="26" t="s">
        <v>6</v>
      </c>
      <c r="N1815" s="26" t="s">
        <v>480</v>
      </c>
    </row>
    <row r="1816" spans="1:14" x14ac:dyDescent="0.35">
      <c r="B1816">
        <f t="shared" si="28"/>
        <v>1</v>
      </c>
      <c r="C1816" s="25" t="s">
        <v>11205</v>
      </c>
      <c r="D1816" s="25" t="s">
        <v>11206</v>
      </c>
      <c r="E1816" s="25" t="s">
        <v>11207</v>
      </c>
      <c r="F1816" s="25" t="s">
        <v>11208</v>
      </c>
      <c r="G1816" s="25">
        <v>10</v>
      </c>
      <c r="H1816" s="25">
        <v>9781911218098</v>
      </c>
      <c r="I1816" s="25" t="s">
        <v>452</v>
      </c>
      <c r="J1816" s="25" t="s">
        <v>11209</v>
      </c>
      <c r="K1816" s="25">
        <v>2016</v>
      </c>
      <c r="L1816" s="25" t="s">
        <v>11210</v>
      </c>
      <c r="M1816" s="25" t="s">
        <v>6</v>
      </c>
      <c r="N1816" s="25" t="s">
        <v>147</v>
      </c>
    </row>
    <row r="1817" spans="1:14" x14ac:dyDescent="0.35">
      <c r="B1817">
        <f t="shared" si="28"/>
        <v>1</v>
      </c>
      <c r="C1817" s="26" t="s">
        <v>11211</v>
      </c>
      <c r="D1817" s="26" t="s">
        <v>11212</v>
      </c>
      <c r="E1817" s="26" t="s">
        <v>11213</v>
      </c>
      <c r="F1817" s="26" t="s">
        <v>11214</v>
      </c>
      <c r="G1817" s="26">
        <v>10</v>
      </c>
      <c r="H1817" s="26">
        <v>9781467382373</v>
      </c>
      <c r="I1817" s="26" t="s">
        <v>11215</v>
      </c>
      <c r="J1817" s="26" t="s">
        <v>11216</v>
      </c>
      <c r="K1817" s="26">
        <v>2016</v>
      </c>
      <c r="L1817" s="26" t="s">
        <v>11217</v>
      </c>
      <c r="M1817" s="26" t="s">
        <v>6</v>
      </c>
      <c r="N1817" s="26" t="s">
        <v>703</v>
      </c>
    </row>
    <row r="1818" spans="1:14" x14ac:dyDescent="0.35">
      <c r="B1818">
        <f t="shared" si="28"/>
        <v>1</v>
      </c>
      <c r="C1818" s="25" t="s">
        <v>11218</v>
      </c>
      <c r="D1818" s="25" t="s">
        <v>11219</v>
      </c>
      <c r="E1818" s="25" t="s">
        <v>11220</v>
      </c>
      <c r="F1818" s="25" t="s">
        <v>11221</v>
      </c>
      <c r="G1818" s="25">
        <v>10</v>
      </c>
      <c r="H1818" s="25">
        <v>9781627480680</v>
      </c>
      <c r="I1818" s="25" t="s">
        <v>452</v>
      </c>
      <c r="J1818" s="25" t="s">
        <v>6</v>
      </c>
      <c r="K1818" s="25">
        <v>2012</v>
      </c>
      <c r="L1818" s="25" t="s">
        <v>11222</v>
      </c>
      <c r="M1818" s="25" t="s">
        <v>6</v>
      </c>
      <c r="N1818" s="25" t="s">
        <v>1120</v>
      </c>
    </row>
    <row r="1819" spans="1:14" x14ac:dyDescent="0.35">
      <c r="B1819">
        <f t="shared" si="28"/>
        <v>1</v>
      </c>
      <c r="C1819" s="26" t="s">
        <v>11223</v>
      </c>
      <c r="D1819" s="26" t="s">
        <v>11224</v>
      </c>
      <c r="E1819" s="26" t="s">
        <v>11225</v>
      </c>
      <c r="F1819" s="26" t="s">
        <v>11226</v>
      </c>
      <c r="G1819" s="26">
        <v>10</v>
      </c>
      <c r="H1819" s="26">
        <v>9783800742318</v>
      </c>
      <c r="I1819" s="26" t="s">
        <v>11227</v>
      </c>
      <c r="J1819" s="26" t="s">
        <v>2122</v>
      </c>
      <c r="K1819" s="26">
        <v>2016</v>
      </c>
      <c r="L1819" s="26" t="s">
        <v>11228</v>
      </c>
      <c r="M1819" s="26" t="s">
        <v>6</v>
      </c>
      <c r="N1819" s="26" t="s">
        <v>176</v>
      </c>
    </row>
    <row r="1820" spans="1:14" x14ac:dyDescent="0.35">
      <c r="A1820" t="s">
        <v>62</v>
      </c>
      <c r="B1820">
        <f t="shared" si="28"/>
        <v>2</v>
      </c>
      <c r="C1820" s="25" t="s">
        <v>11229</v>
      </c>
      <c r="D1820" s="25" t="s">
        <v>11230</v>
      </c>
      <c r="E1820" s="25" t="s">
        <v>11231</v>
      </c>
      <c r="F1820" s="25" t="s">
        <v>11232</v>
      </c>
      <c r="G1820" s="25">
        <v>10</v>
      </c>
      <c r="H1820" s="25">
        <v>9781450304450</v>
      </c>
      <c r="I1820" s="25" t="s">
        <v>274</v>
      </c>
      <c r="J1820" s="25" t="s">
        <v>11233</v>
      </c>
      <c r="K1820" s="25">
        <v>2011</v>
      </c>
      <c r="L1820" s="25" t="s">
        <v>11234</v>
      </c>
      <c r="M1820" s="25" t="s">
        <v>6</v>
      </c>
      <c r="N1820" s="25" t="s">
        <v>217</v>
      </c>
    </row>
    <row r="1821" spans="1:14" x14ac:dyDescent="0.35">
      <c r="B1821">
        <f t="shared" si="28"/>
        <v>1</v>
      </c>
      <c r="C1821" s="26" t="s">
        <v>11235</v>
      </c>
      <c r="D1821" s="26" t="s">
        <v>11236</v>
      </c>
      <c r="E1821" s="26" t="s">
        <v>6</v>
      </c>
      <c r="F1821" s="26" t="s">
        <v>11237</v>
      </c>
      <c r="G1821" s="26">
        <v>7</v>
      </c>
      <c r="H1821" s="26"/>
      <c r="I1821" s="26" t="s">
        <v>11238</v>
      </c>
      <c r="J1821" s="26" t="s">
        <v>11239</v>
      </c>
      <c r="K1821" s="26">
        <v>2011</v>
      </c>
      <c r="L1821" s="26" t="s">
        <v>11240</v>
      </c>
      <c r="M1821" s="26" t="s">
        <v>6</v>
      </c>
      <c r="N1821" s="26" t="s">
        <v>11241</v>
      </c>
    </row>
    <row r="1822" spans="1:14" x14ac:dyDescent="0.35">
      <c r="B1822">
        <f t="shared" si="28"/>
        <v>1</v>
      </c>
      <c r="C1822" s="25" t="s">
        <v>11242</v>
      </c>
      <c r="D1822" s="25" t="s">
        <v>11243</v>
      </c>
      <c r="E1822" s="25" t="s">
        <v>11244</v>
      </c>
      <c r="F1822" s="25" t="s">
        <v>11237</v>
      </c>
      <c r="G1822" s="25">
        <v>10</v>
      </c>
      <c r="H1822" s="25">
        <v>9781908272188</v>
      </c>
      <c r="I1822" s="25" t="s">
        <v>452</v>
      </c>
      <c r="J1822" s="25" t="s">
        <v>11245</v>
      </c>
      <c r="K1822" s="25">
        <v>2011</v>
      </c>
      <c r="L1822" s="25" t="s">
        <v>11246</v>
      </c>
      <c r="M1822" s="25" t="s">
        <v>6</v>
      </c>
      <c r="N1822" s="25" t="s">
        <v>217</v>
      </c>
    </row>
    <row r="1823" spans="1:14" x14ac:dyDescent="0.35">
      <c r="B1823">
        <f t="shared" si="28"/>
        <v>1</v>
      </c>
      <c r="C1823" s="26" t="s">
        <v>11247</v>
      </c>
      <c r="D1823" s="26" t="s">
        <v>11248</v>
      </c>
      <c r="E1823" s="26" t="s">
        <v>6</v>
      </c>
      <c r="F1823" s="26" t="s">
        <v>11237</v>
      </c>
      <c r="G1823" s="26">
        <v>7</v>
      </c>
      <c r="H1823" s="26"/>
      <c r="I1823" s="26" t="s">
        <v>8872</v>
      </c>
      <c r="J1823" s="26" t="s">
        <v>11249</v>
      </c>
      <c r="K1823" s="26">
        <v>2012</v>
      </c>
      <c r="L1823" s="26" t="s">
        <v>11250</v>
      </c>
      <c r="M1823" s="26" t="s">
        <v>6</v>
      </c>
      <c r="N1823" s="26" t="s">
        <v>2080</v>
      </c>
    </row>
    <row r="1824" spans="1:14" x14ac:dyDescent="0.35">
      <c r="B1824">
        <f t="shared" si="28"/>
        <v>1</v>
      </c>
      <c r="C1824" s="25" t="s">
        <v>11251</v>
      </c>
      <c r="D1824" s="25" t="s">
        <v>11252</v>
      </c>
      <c r="E1824" s="25" t="s">
        <v>11253</v>
      </c>
      <c r="F1824" s="25" t="s">
        <v>11254</v>
      </c>
      <c r="G1824" s="25">
        <v>10</v>
      </c>
      <c r="H1824" s="25">
        <v>9789077381977</v>
      </c>
      <c r="I1824" s="25" t="s">
        <v>11255</v>
      </c>
      <c r="J1824" s="25" t="s">
        <v>11256</v>
      </c>
      <c r="K1824" s="25">
        <v>2017</v>
      </c>
      <c r="L1824" s="25" t="s">
        <v>11257</v>
      </c>
      <c r="M1824" s="25" t="s">
        <v>6</v>
      </c>
      <c r="N1824" s="25" t="s">
        <v>162</v>
      </c>
    </row>
    <row r="1825" spans="1:14" x14ac:dyDescent="0.35">
      <c r="A1825" t="s">
        <v>62</v>
      </c>
      <c r="B1825">
        <f t="shared" si="28"/>
        <v>2</v>
      </c>
      <c r="C1825" s="26" t="s">
        <v>11258</v>
      </c>
      <c r="D1825" s="26" t="s">
        <v>11259</v>
      </c>
      <c r="E1825" s="26" t="s">
        <v>11260</v>
      </c>
      <c r="F1825" s="26" t="s">
        <v>11261</v>
      </c>
      <c r="G1825" s="26">
        <v>7</v>
      </c>
      <c r="H1825" s="26"/>
      <c r="I1825" s="26" t="s">
        <v>144</v>
      </c>
      <c r="J1825" s="26" t="s">
        <v>11262</v>
      </c>
      <c r="K1825" s="26">
        <v>2015</v>
      </c>
      <c r="L1825" s="26" t="s">
        <v>11263</v>
      </c>
      <c r="M1825" s="26" t="s">
        <v>6</v>
      </c>
      <c r="N1825" s="26" t="s">
        <v>3858</v>
      </c>
    </row>
    <row r="1826" spans="1:14" x14ac:dyDescent="0.35">
      <c r="B1826">
        <f t="shared" si="28"/>
        <v>1</v>
      </c>
      <c r="C1826" s="25" t="s">
        <v>11264</v>
      </c>
      <c r="D1826" s="25" t="s">
        <v>11265</v>
      </c>
      <c r="E1826" s="25" t="s">
        <v>11266</v>
      </c>
      <c r="F1826" s="25" t="s">
        <v>11267</v>
      </c>
      <c r="G1826" s="25">
        <v>10</v>
      </c>
      <c r="H1826" s="25">
        <v>9789810831905</v>
      </c>
      <c r="I1826" s="25" t="s">
        <v>3475</v>
      </c>
      <c r="J1826" s="25" t="s">
        <v>11268</v>
      </c>
      <c r="K1826" s="25">
        <v>2009</v>
      </c>
      <c r="L1826" s="25" t="s">
        <v>11269</v>
      </c>
      <c r="M1826" s="25" t="s">
        <v>6</v>
      </c>
      <c r="N1826" s="25" t="s">
        <v>162</v>
      </c>
    </row>
    <row r="1827" spans="1:14" x14ac:dyDescent="0.35">
      <c r="A1827" t="s">
        <v>62</v>
      </c>
      <c r="B1827">
        <f t="shared" si="28"/>
        <v>2</v>
      </c>
      <c r="C1827" s="26" t="s">
        <v>11270</v>
      </c>
      <c r="D1827" s="26" t="s">
        <v>11271</v>
      </c>
      <c r="E1827" s="26" t="s">
        <v>11272</v>
      </c>
      <c r="F1827" s="26" t="s">
        <v>11273</v>
      </c>
      <c r="G1827" s="26">
        <v>7</v>
      </c>
      <c r="H1827" s="26"/>
      <c r="I1827" s="26" t="s">
        <v>144</v>
      </c>
      <c r="J1827" s="26" t="s">
        <v>11274</v>
      </c>
      <c r="K1827" s="26">
        <v>2020</v>
      </c>
      <c r="L1827" s="26" t="s">
        <v>11275</v>
      </c>
      <c r="M1827" s="26" t="s">
        <v>6</v>
      </c>
      <c r="N1827" s="26" t="s">
        <v>217</v>
      </c>
    </row>
    <row r="1828" spans="1:14" x14ac:dyDescent="0.35">
      <c r="B1828">
        <f t="shared" si="28"/>
        <v>1</v>
      </c>
      <c r="C1828" s="25" t="s">
        <v>11276</v>
      </c>
      <c r="D1828" s="25" t="s">
        <v>11277</v>
      </c>
      <c r="E1828" s="25" t="s">
        <v>11278</v>
      </c>
      <c r="F1828" s="25" t="s">
        <v>11279</v>
      </c>
      <c r="G1828" s="25">
        <v>10</v>
      </c>
      <c r="H1828" s="25">
        <v>9789898533227</v>
      </c>
      <c r="I1828" s="25" t="s">
        <v>10270</v>
      </c>
      <c r="J1828" s="25" t="s">
        <v>11280</v>
      </c>
      <c r="K1828" s="25">
        <v>2014</v>
      </c>
      <c r="L1828" s="25" t="s">
        <v>11281</v>
      </c>
      <c r="M1828" s="25" t="s">
        <v>6</v>
      </c>
      <c r="N1828" s="25" t="s">
        <v>217</v>
      </c>
    </row>
    <row r="1829" spans="1:14" x14ac:dyDescent="0.35">
      <c r="A1829" t="s">
        <v>62</v>
      </c>
      <c r="B1829">
        <f t="shared" si="28"/>
        <v>2</v>
      </c>
      <c r="C1829" s="26" t="s">
        <v>11282</v>
      </c>
      <c r="D1829" s="26" t="s">
        <v>11283</v>
      </c>
      <c r="E1829" s="26" t="s">
        <v>11284</v>
      </c>
      <c r="F1829" s="26" t="s">
        <v>11285</v>
      </c>
      <c r="G1829" s="26">
        <v>7</v>
      </c>
      <c r="H1829" s="26">
        <v>9783642237157</v>
      </c>
      <c r="I1829" s="26" t="s">
        <v>152</v>
      </c>
      <c r="J1829" s="26" t="s">
        <v>11286</v>
      </c>
      <c r="K1829" s="26">
        <v>2011</v>
      </c>
      <c r="L1829" s="26" t="s">
        <v>11287</v>
      </c>
      <c r="M1829" s="26" t="s">
        <v>6</v>
      </c>
      <c r="N1829" s="26" t="s">
        <v>256</v>
      </c>
    </row>
    <row r="1830" spans="1:14" x14ac:dyDescent="0.35">
      <c r="B1830">
        <f t="shared" si="28"/>
        <v>1</v>
      </c>
      <c r="C1830" s="25" t="s">
        <v>11288</v>
      </c>
      <c r="D1830" s="25" t="s">
        <v>11289</v>
      </c>
      <c r="E1830" s="25" t="s">
        <v>11290</v>
      </c>
      <c r="F1830" s="25" t="s">
        <v>11291</v>
      </c>
      <c r="G1830" s="25">
        <v>10</v>
      </c>
      <c r="H1830" s="25">
        <v>9781908272188</v>
      </c>
      <c r="I1830" s="25" t="s">
        <v>452</v>
      </c>
      <c r="J1830" s="25" t="s">
        <v>11292</v>
      </c>
      <c r="K1830" s="25">
        <v>2011</v>
      </c>
      <c r="L1830" s="25" t="s">
        <v>11293</v>
      </c>
      <c r="M1830" s="25" t="s">
        <v>6</v>
      </c>
      <c r="N1830" s="25" t="s">
        <v>695</v>
      </c>
    </row>
    <row r="1831" spans="1:14" x14ac:dyDescent="0.35">
      <c r="B1831">
        <f t="shared" si="28"/>
        <v>1</v>
      </c>
      <c r="C1831" s="26" t="s">
        <v>11294</v>
      </c>
      <c r="D1831" s="26" t="s">
        <v>11295</v>
      </c>
      <c r="E1831" s="26" t="s">
        <v>11296</v>
      </c>
      <c r="F1831" s="26" t="s">
        <v>11297</v>
      </c>
      <c r="G1831" s="26">
        <v>10</v>
      </c>
      <c r="H1831" s="26">
        <v>9781627480680</v>
      </c>
      <c r="I1831" s="26" t="s">
        <v>452</v>
      </c>
      <c r="J1831" s="26" t="s">
        <v>6</v>
      </c>
      <c r="K1831" s="26">
        <v>2012</v>
      </c>
      <c r="L1831" s="26" t="s">
        <v>11298</v>
      </c>
      <c r="M1831" s="26" t="s">
        <v>6</v>
      </c>
      <c r="N1831" s="26" t="s">
        <v>9539</v>
      </c>
    </row>
    <row r="1832" spans="1:14" x14ac:dyDescent="0.35">
      <c r="B1832">
        <f t="shared" si="28"/>
        <v>1</v>
      </c>
      <c r="C1832" s="25" t="s">
        <v>11299</v>
      </c>
      <c r="D1832" s="25" t="s">
        <v>11300</v>
      </c>
      <c r="E1832" s="25" t="s">
        <v>11301</v>
      </c>
      <c r="F1832" s="25" t="s">
        <v>11302</v>
      </c>
      <c r="G1832" s="25">
        <v>10</v>
      </c>
      <c r="H1832" s="25"/>
      <c r="I1832" s="25" t="s">
        <v>8610</v>
      </c>
      <c r="J1832" s="25" t="s">
        <v>6</v>
      </c>
      <c r="K1832" s="25">
        <v>2011</v>
      </c>
      <c r="L1832" s="25" t="s">
        <v>11303</v>
      </c>
      <c r="M1832" s="25" t="s">
        <v>6</v>
      </c>
      <c r="N1832" s="25" t="s">
        <v>283</v>
      </c>
    </row>
    <row r="1833" spans="1:14" x14ac:dyDescent="0.35">
      <c r="B1833">
        <f t="shared" si="28"/>
        <v>1</v>
      </c>
      <c r="C1833" s="26" t="s">
        <v>11304</v>
      </c>
      <c r="D1833" s="26" t="s">
        <v>11305</v>
      </c>
      <c r="E1833" s="26" t="s">
        <v>11306</v>
      </c>
      <c r="F1833" s="26" t="s">
        <v>11307</v>
      </c>
      <c r="G1833" s="26">
        <v>10</v>
      </c>
      <c r="H1833" s="26">
        <v>9781457702587</v>
      </c>
      <c r="I1833" s="26" t="s">
        <v>4942</v>
      </c>
      <c r="J1833" s="26" t="s">
        <v>11308</v>
      </c>
      <c r="K1833" s="26">
        <v>2011</v>
      </c>
      <c r="L1833" s="26" t="s">
        <v>11309</v>
      </c>
      <c r="M1833" s="26" t="s">
        <v>6</v>
      </c>
      <c r="N1833" s="26" t="s">
        <v>162</v>
      </c>
    </row>
    <row r="1834" spans="1:14" x14ac:dyDescent="0.35">
      <c r="B1834">
        <f t="shared" si="28"/>
        <v>1</v>
      </c>
      <c r="C1834" s="25" t="s">
        <v>11310</v>
      </c>
      <c r="D1834" s="25" t="s">
        <v>11311</v>
      </c>
      <c r="E1834" s="25" t="s">
        <v>11312</v>
      </c>
      <c r="F1834" s="25" t="s">
        <v>11313</v>
      </c>
      <c r="G1834" s="25">
        <v>10</v>
      </c>
      <c r="H1834" s="25"/>
      <c r="I1834" s="25" t="s">
        <v>11314</v>
      </c>
      <c r="J1834" s="25" t="s">
        <v>6</v>
      </c>
      <c r="K1834" s="25">
        <v>2018</v>
      </c>
      <c r="L1834" s="25" t="s">
        <v>11315</v>
      </c>
      <c r="M1834" s="25" t="s">
        <v>6</v>
      </c>
      <c r="N1834" s="25" t="s">
        <v>1120</v>
      </c>
    </row>
    <row r="1835" spans="1:14" x14ac:dyDescent="0.35">
      <c r="B1835">
        <f t="shared" si="28"/>
        <v>1</v>
      </c>
      <c r="C1835" s="26" t="s">
        <v>11316</v>
      </c>
      <c r="D1835" s="26" t="s">
        <v>11317</v>
      </c>
      <c r="E1835" s="26" t="s">
        <v>11318</v>
      </c>
      <c r="F1835" s="26" t="s">
        <v>11319</v>
      </c>
      <c r="G1835" s="26">
        <v>10</v>
      </c>
      <c r="H1835" s="26">
        <v>9789898533227</v>
      </c>
      <c r="I1835" s="26" t="s">
        <v>10270</v>
      </c>
      <c r="J1835" s="26" t="s">
        <v>11320</v>
      </c>
      <c r="K1835" s="26">
        <v>2014</v>
      </c>
      <c r="L1835" s="26" t="s">
        <v>11321</v>
      </c>
      <c r="M1835" s="26" t="s">
        <v>6</v>
      </c>
      <c r="N1835" s="26" t="s">
        <v>217</v>
      </c>
    </row>
    <row r="1836" spans="1:14" x14ac:dyDescent="0.35">
      <c r="A1836" t="s">
        <v>62</v>
      </c>
      <c r="B1836">
        <f t="shared" si="28"/>
        <v>2</v>
      </c>
      <c r="C1836" s="25" t="s">
        <v>11322</v>
      </c>
      <c r="D1836" s="25" t="s">
        <v>11323</v>
      </c>
      <c r="E1836" s="25" t="s">
        <v>11324</v>
      </c>
      <c r="F1836" s="25" t="s">
        <v>11325</v>
      </c>
      <c r="G1836" s="25">
        <v>10</v>
      </c>
      <c r="H1836" s="25">
        <v>9781605585048</v>
      </c>
      <c r="I1836" s="25" t="s">
        <v>7433</v>
      </c>
      <c r="J1836" s="25" t="s">
        <v>11326</v>
      </c>
      <c r="K1836" s="25">
        <v>2009</v>
      </c>
      <c r="L1836" s="25" t="s">
        <v>11327</v>
      </c>
      <c r="M1836" s="25" t="s">
        <v>6</v>
      </c>
      <c r="N1836" s="25" t="s">
        <v>1120</v>
      </c>
    </row>
    <row r="1837" spans="1:14" x14ac:dyDescent="0.35">
      <c r="A1837" t="s">
        <v>62</v>
      </c>
      <c r="B1837">
        <f t="shared" si="28"/>
        <v>2</v>
      </c>
      <c r="C1837" s="26" t="s">
        <v>11322</v>
      </c>
      <c r="D1837" s="26" t="s">
        <v>11328</v>
      </c>
      <c r="E1837" s="26" t="s">
        <v>11329</v>
      </c>
      <c r="F1837" s="26" t="s">
        <v>11325</v>
      </c>
      <c r="G1837" s="26">
        <v>7</v>
      </c>
      <c r="H1837" s="26"/>
      <c r="I1837" s="26" t="s">
        <v>7438</v>
      </c>
      <c r="J1837" s="26" t="s">
        <v>11326</v>
      </c>
      <c r="K1837" s="26">
        <v>2009</v>
      </c>
      <c r="L1837" s="26" t="s">
        <v>11330</v>
      </c>
      <c r="M1837" s="26" t="s">
        <v>6</v>
      </c>
      <c r="N1837" s="26" t="s">
        <v>217</v>
      </c>
    </row>
    <row r="1838" spans="1:14" x14ac:dyDescent="0.35">
      <c r="B1838">
        <f t="shared" si="28"/>
        <v>1</v>
      </c>
      <c r="C1838" s="25" t="s">
        <v>11331</v>
      </c>
      <c r="D1838" s="25" t="s">
        <v>11332</v>
      </c>
      <c r="E1838" s="25" t="s">
        <v>11333</v>
      </c>
      <c r="F1838" s="25" t="s">
        <v>11334</v>
      </c>
      <c r="G1838" s="25">
        <v>10</v>
      </c>
      <c r="H1838" s="25">
        <v>9781577354666</v>
      </c>
      <c r="I1838" s="25" t="s">
        <v>11185</v>
      </c>
      <c r="J1838" s="25" t="s">
        <v>11335</v>
      </c>
      <c r="K1838" s="25">
        <v>2010</v>
      </c>
      <c r="L1838" s="25" t="s">
        <v>11336</v>
      </c>
      <c r="M1838" s="25" t="s">
        <v>6</v>
      </c>
      <c r="N1838" s="25" t="s">
        <v>480</v>
      </c>
    </row>
    <row r="1839" spans="1:14" x14ac:dyDescent="0.35">
      <c r="B1839">
        <f t="shared" si="28"/>
        <v>1</v>
      </c>
      <c r="C1839" s="26" t="s">
        <v>11337</v>
      </c>
      <c r="D1839" s="26" t="s">
        <v>11338</v>
      </c>
      <c r="E1839" s="26" t="s">
        <v>11339</v>
      </c>
      <c r="F1839" s="26" t="s">
        <v>11340</v>
      </c>
      <c r="G1839" s="26">
        <v>10</v>
      </c>
      <c r="H1839" s="26">
        <v>9781911218098</v>
      </c>
      <c r="I1839" s="26" t="s">
        <v>452</v>
      </c>
      <c r="J1839" s="26" t="s">
        <v>11341</v>
      </c>
      <c r="K1839" s="26">
        <v>2016</v>
      </c>
      <c r="L1839" s="26" t="s">
        <v>11342</v>
      </c>
      <c r="M1839" s="26" t="s">
        <v>6</v>
      </c>
      <c r="N1839" s="26" t="s">
        <v>283</v>
      </c>
    </row>
    <row r="1840" spans="1:14" x14ac:dyDescent="0.35">
      <c r="B1840">
        <f t="shared" si="28"/>
        <v>1</v>
      </c>
      <c r="C1840" s="25" t="s">
        <v>11343</v>
      </c>
      <c r="D1840" s="25" t="s">
        <v>11344</v>
      </c>
      <c r="E1840" s="25" t="s">
        <v>11345</v>
      </c>
      <c r="F1840" s="25" t="s">
        <v>11346</v>
      </c>
      <c r="G1840" s="25">
        <v>10</v>
      </c>
      <c r="H1840" s="25">
        <v>9781911218562</v>
      </c>
      <c r="I1840" s="25" t="s">
        <v>1883</v>
      </c>
      <c r="J1840" s="25" t="s">
        <v>11347</v>
      </c>
      <c r="K1840" s="25">
        <v>2017</v>
      </c>
      <c r="L1840" s="25" t="s">
        <v>11348</v>
      </c>
      <c r="M1840" s="25" t="s">
        <v>6</v>
      </c>
      <c r="N1840" s="25" t="s">
        <v>162</v>
      </c>
    </row>
    <row r="1841" spans="1:14" x14ac:dyDescent="0.35">
      <c r="B1841">
        <f t="shared" si="28"/>
        <v>1</v>
      </c>
      <c r="C1841" s="26" t="s">
        <v>11349</v>
      </c>
      <c r="D1841" s="26" t="s">
        <v>11350</v>
      </c>
      <c r="E1841" s="26" t="s">
        <v>11351</v>
      </c>
      <c r="F1841" s="26" t="s">
        <v>11352</v>
      </c>
      <c r="G1841" s="26">
        <v>10</v>
      </c>
      <c r="H1841" s="26">
        <v>9781538674475</v>
      </c>
      <c r="I1841" s="26" t="s">
        <v>2044</v>
      </c>
      <c r="J1841" s="26" t="s">
        <v>11353</v>
      </c>
      <c r="K1841" s="26">
        <v>2018</v>
      </c>
      <c r="L1841" s="26" t="s">
        <v>11354</v>
      </c>
      <c r="M1841" s="26" t="s">
        <v>6</v>
      </c>
      <c r="N1841" s="26" t="s">
        <v>283</v>
      </c>
    </row>
    <row r="1842" spans="1:14" x14ac:dyDescent="0.35">
      <c r="B1842">
        <f t="shared" si="28"/>
        <v>1</v>
      </c>
      <c r="C1842" s="25" t="s">
        <v>11355</v>
      </c>
      <c r="D1842" s="25" t="s">
        <v>11356</v>
      </c>
      <c r="E1842" s="25" t="s">
        <v>11357</v>
      </c>
      <c r="F1842" s="25" t="s">
        <v>11358</v>
      </c>
      <c r="G1842" s="25">
        <v>10</v>
      </c>
      <c r="H1842" s="25">
        <v>9784990801458</v>
      </c>
      <c r="I1842" s="25" t="s">
        <v>11359</v>
      </c>
      <c r="J1842" s="25" t="s">
        <v>11360</v>
      </c>
      <c r="K1842" s="25">
        <v>2015</v>
      </c>
      <c r="L1842" s="25" t="s">
        <v>11361</v>
      </c>
      <c r="M1842" s="25" t="s">
        <v>6</v>
      </c>
      <c r="N1842" s="25" t="s">
        <v>155</v>
      </c>
    </row>
    <row r="1843" spans="1:14" x14ac:dyDescent="0.35">
      <c r="B1843">
        <f t="shared" si="28"/>
        <v>1</v>
      </c>
      <c r="C1843" s="26" t="s">
        <v>11362</v>
      </c>
      <c r="D1843" s="26" t="s">
        <v>11363</v>
      </c>
      <c r="E1843" s="26" t="s">
        <v>6</v>
      </c>
      <c r="F1843" s="26" t="s">
        <v>11364</v>
      </c>
      <c r="G1843" s="26">
        <v>7</v>
      </c>
      <c r="H1843" s="26"/>
      <c r="I1843" s="26" t="s">
        <v>11365</v>
      </c>
      <c r="J1843" s="26" t="s">
        <v>11366</v>
      </c>
      <c r="K1843" s="26">
        <v>2014</v>
      </c>
      <c r="L1843" s="26" t="s">
        <v>11367</v>
      </c>
      <c r="M1843" s="26" t="s">
        <v>6</v>
      </c>
      <c r="N1843" s="26" t="s">
        <v>217</v>
      </c>
    </row>
    <row r="1844" spans="1:14" x14ac:dyDescent="0.35">
      <c r="B1844">
        <f t="shared" si="28"/>
        <v>1</v>
      </c>
      <c r="C1844" s="25" t="s">
        <v>11368</v>
      </c>
      <c r="D1844" s="25" t="s">
        <v>11369</v>
      </c>
      <c r="E1844" s="25" t="s">
        <v>11370</v>
      </c>
      <c r="F1844" s="25" t="s">
        <v>11371</v>
      </c>
      <c r="G1844" s="25">
        <v>10</v>
      </c>
      <c r="H1844" s="25">
        <v>9781510885967</v>
      </c>
      <c r="I1844" s="25" t="s">
        <v>11372</v>
      </c>
      <c r="J1844" s="25" t="s">
        <v>11373</v>
      </c>
      <c r="K1844" s="25">
        <v>2019</v>
      </c>
      <c r="L1844" s="25" t="s">
        <v>11374</v>
      </c>
      <c r="M1844" s="25" t="s">
        <v>6</v>
      </c>
      <c r="N1844" s="25" t="s">
        <v>162</v>
      </c>
    </row>
    <row r="1845" spans="1:14" x14ac:dyDescent="0.35">
      <c r="B1845">
        <f t="shared" si="28"/>
        <v>1</v>
      </c>
      <c r="C1845" s="26" t="s">
        <v>11375</v>
      </c>
      <c r="D1845" s="26" t="s">
        <v>11376</v>
      </c>
      <c r="E1845" s="26" t="s">
        <v>11377</v>
      </c>
      <c r="F1845" s="26" t="s">
        <v>11378</v>
      </c>
      <c r="G1845" s="26">
        <v>10</v>
      </c>
      <c r="H1845" s="26">
        <v>9781728118840</v>
      </c>
      <c r="I1845" s="26" t="s">
        <v>762</v>
      </c>
      <c r="J1845" s="26" t="s">
        <v>6</v>
      </c>
      <c r="K1845" s="26">
        <v>2019</v>
      </c>
      <c r="L1845" s="26" t="s">
        <v>11379</v>
      </c>
      <c r="M1845" s="26" t="s">
        <v>6</v>
      </c>
      <c r="N1845" s="26" t="s">
        <v>162</v>
      </c>
    </row>
    <row r="1846" spans="1:14" x14ac:dyDescent="0.35">
      <c r="B1846">
        <f t="shared" si="28"/>
        <v>1</v>
      </c>
      <c r="C1846" s="25" t="s">
        <v>11380</v>
      </c>
      <c r="D1846" s="25" t="s">
        <v>11381</v>
      </c>
      <c r="E1846" s="25" t="s">
        <v>11382</v>
      </c>
      <c r="F1846" s="25" t="s">
        <v>11383</v>
      </c>
      <c r="G1846" s="25">
        <v>10</v>
      </c>
      <c r="H1846" s="25"/>
      <c r="I1846" s="25" t="s">
        <v>308</v>
      </c>
      <c r="J1846" s="25" t="s">
        <v>6</v>
      </c>
      <c r="K1846" s="25">
        <v>2017</v>
      </c>
      <c r="L1846" s="25" t="s">
        <v>11384</v>
      </c>
      <c r="M1846" s="25" t="s">
        <v>6</v>
      </c>
      <c r="N1846" s="25" t="s">
        <v>217</v>
      </c>
    </row>
    <row r="1847" spans="1:14" x14ac:dyDescent="0.35">
      <c r="B1847">
        <f t="shared" si="28"/>
        <v>1</v>
      </c>
      <c r="C1847" s="26" t="s">
        <v>11385</v>
      </c>
      <c r="D1847" s="26" t="s">
        <v>11386</v>
      </c>
      <c r="E1847" s="26" t="s">
        <v>11387</v>
      </c>
      <c r="F1847" s="26" t="s">
        <v>11388</v>
      </c>
      <c r="G1847" s="26">
        <v>10</v>
      </c>
      <c r="H1847" s="26">
        <v>9781450388078</v>
      </c>
      <c r="I1847" s="26" t="s">
        <v>194</v>
      </c>
      <c r="J1847" s="26" t="s">
        <v>6</v>
      </c>
      <c r="K1847" s="26">
        <v>2020</v>
      </c>
      <c r="L1847" s="26" t="s">
        <v>11389</v>
      </c>
      <c r="M1847" s="26" t="s">
        <v>6</v>
      </c>
      <c r="N1847" s="26" t="s">
        <v>217</v>
      </c>
    </row>
    <row r="1848" spans="1:14" x14ac:dyDescent="0.35">
      <c r="B1848">
        <f t="shared" si="28"/>
        <v>1</v>
      </c>
      <c r="C1848" s="25" t="s">
        <v>11390</v>
      </c>
      <c r="D1848" s="25" t="s">
        <v>11391</v>
      </c>
      <c r="E1848" s="25" t="s">
        <v>11392</v>
      </c>
      <c r="F1848" s="25" t="s">
        <v>11393</v>
      </c>
      <c r="G1848" s="25">
        <v>10</v>
      </c>
      <c r="H1848" s="25">
        <v>9781467374576</v>
      </c>
      <c r="I1848" s="25" t="s">
        <v>1002</v>
      </c>
      <c r="J1848" s="25" t="s">
        <v>11394</v>
      </c>
      <c r="K1848" s="25">
        <v>2015</v>
      </c>
      <c r="L1848" s="25" t="s">
        <v>11395</v>
      </c>
      <c r="M1848" s="25" t="s">
        <v>6</v>
      </c>
      <c r="N1848" s="25" t="s">
        <v>480</v>
      </c>
    </row>
    <row r="1849" spans="1:14" x14ac:dyDescent="0.35">
      <c r="B1849">
        <f t="shared" si="28"/>
        <v>1</v>
      </c>
      <c r="C1849" s="26" t="s">
        <v>11396</v>
      </c>
      <c r="D1849" s="26" t="s">
        <v>11397</v>
      </c>
      <c r="E1849" s="26" t="s">
        <v>11398</v>
      </c>
      <c r="F1849" s="26" t="s">
        <v>11399</v>
      </c>
      <c r="G1849" s="26">
        <v>7</v>
      </c>
      <c r="H1849" s="26"/>
      <c r="I1849" s="26" t="s">
        <v>11400</v>
      </c>
      <c r="J1849" s="26" t="s">
        <v>11401</v>
      </c>
      <c r="K1849" s="26">
        <v>2011</v>
      </c>
      <c r="L1849" s="26" t="s">
        <v>11402</v>
      </c>
      <c r="M1849" s="26" t="s">
        <v>6</v>
      </c>
      <c r="N1849" s="26" t="s">
        <v>217</v>
      </c>
    </row>
    <row r="1850" spans="1:14" x14ac:dyDescent="0.35">
      <c r="B1850">
        <f t="shared" si="28"/>
        <v>1</v>
      </c>
      <c r="C1850" s="25" t="s">
        <v>11403</v>
      </c>
      <c r="D1850" s="25" t="s">
        <v>11404</v>
      </c>
      <c r="E1850" s="25" t="s">
        <v>11405</v>
      </c>
      <c r="F1850" s="25" t="s">
        <v>11406</v>
      </c>
      <c r="G1850" s="25">
        <v>7</v>
      </c>
      <c r="H1850" s="25">
        <v>9783642324260</v>
      </c>
      <c r="I1850" s="25" t="s">
        <v>866</v>
      </c>
      <c r="J1850" s="25" t="s">
        <v>11407</v>
      </c>
      <c r="K1850" s="25">
        <v>2012</v>
      </c>
      <c r="L1850" s="25" t="s">
        <v>11408</v>
      </c>
      <c r="M1850" s="25" t="s">
        <v>6</v>
      </c>
      <c r="N1850" s="25" t="s">
        <v>162</v>
      </c>
    </row>
    <row r="1851" spans="1:14" x14ac:dyDescent="0.35">
      <c r="B1851">
        <f t="shared" si="28"/>
        <v>1</v>
      </c>
      <c r="C1851" s="26" t="s">
        <v>11409</v>
      </c>
      <c r="D1851" s="26" t="s">
        <v>11410</v>
      </c>
      <c r="E1851" s="26" t="s">
        <v>11411</v>
      </c>
      <c r="F1851" s="26" t="s">
        <v>11412</v>
      </c>
      <c r="G1851" s="26">
        <v>7</v>
      </c>
      <c r="H1851" s="26"/>
      <c r="I1851" s="26" t="s">
        <v>1398</v>
      </c>
      <c r="J1851" s="26" t="s">
        <v>11413</v>
      </c>
      <c r="K1851" s="26">
        <v>2013</v>
      </c>
      <c r="L1851" s="26" t="s">
        <v>11414</v>
      </c>
      <c r="M1851" s="26" t="s">
        <v>6</v>
      </c>
      <c r="N1851" s="26" t="s">
        <v>836</v>
      </c>
    </row>
    <row r="1852" spans="1:14" x14ac:dyDescent="0.35">
      <c r="A1852" t="s">
        <v>62</v>
      </c>
      <c r="B1852">
        <f t="shared" si="28"/>
        <v>3</v>
      </c>
      <c r="C1852" s="25" t="s">
        <v>11415</v>
      </c>
      <c r="D1852" s="25" t="s">
        <v>11416</v>
      </c>
      <c r="E1852" s="25" t="s">
        <v>11417</v>
      </c>
      <c r="F1852" s="25" t="s">
        <v>11418</v>
      </c>
      <c r="G1852" s="25">
        <v>10</v>
      </c>
      <c r="H1852" s="25">
        <v>9781728156194</v>
      </c>
      <c r="I1852" s="25" t="s">
        <v>11419</v>
      </c>
      <c r="J1852" s="25" t="s">
        <v>11420</v>
      </c>
      <c r="K1852" s="25">
        <v>2020</v>
      </c>
      <c r="L1852" s="25" t="s">
        <v>11421</v>
      </c>
      <c r="M1852" s="25" t="s">
        <v>6</v>
      </c>
      <c r="N1852" s="25" t="s">
        <v>217</v>
      </c>
    </row>
    <row r="1853" spans="1:14" x14ac:dyDescent="0.35">
      <c r="B1853">
        <f t="shared" si="28"/>
        <v>1</v>
      </c>
      <c r="C1853" s="26" t="s">
        <v>11422</v>
      </c>
      <c r="D1853" s="26" t="s">
        <v>11423</v>
      </c>
      <c r="E1853" s="26" t="s">
        <v>11424</v>
      </c>
      <c r="F1853" s="26" t="s">
        <v>11425</v>
      </c>
      <c r="G1853" s="26">
        <v>10</v>
      </c>
      <c r="H1853" s="26">
        <v>9780769547718</v>
      </c>
      <c r="I1853" s="26" t="s">
        <v>11426</v>
      </c>
      <c r="J1853" s="26" t="s">
        <v>11427</v>
      </c>
      <c r="K1853" s="26">
        <v>2012</v>
      </c>
      <c r="L1853" s="26" t="s">
        <v>11428</v>
      </c>
      <c r="M1853" s="26" t="s">
        <v>6</v>
      </c>
      <c r="N1853" s="26" t="s">
        <v>217</v>
      </c>
    </row>
    <row r="1854" spans="1:14" x14ac:dyDescent="0.35">
      <c r="B1854">
        <f t="shared" si="28"/>
        <v>1</v>
      </c>
      <c r="C1854" s="25" t="s">
        <v>11429</v>
      </c>
      <c r="D1854" s="25" t="s">
        <v>11430</v>
      </c>
      <c r="E1854" s="25" t="s">
        <v>11431</v>
      </c>
      <c r="F1854" s="25" t="s">
        <v>11432</v>
      </c>
      <c r="G1854" s="25">
        <v>10</v>
      </c>
      <c r="H1854" s="25">
        <v>9789897584237</v>
      </c>
      <c r="I1854" s="25" t="s">
        <v>11433</v>
      </c>
      <c r="J1854" s="25" t="s">
        <v>11434</v>
      </c>
      <c r="K1854" s="25">
        <v>2020</v>
      </c>
      <c r="L1854" s="25" t="s">
        <v>11435</v>
      </c>
      <c r="M1854" s="25" t="s">
        <v>6</v>
      </c>
      <c r="N1854" s="25" t="s">
        <v>162</v>
      </c>
    </row>
    <row r="1855" spans="1:14" x14ac:dyDescent="0.35">
      <c r="A1855" t="s">
        <v>62</v>
      </c>
      <c r="B1855">
        <f t="shared" si="28"/>
        <v>2</v>
      </c>
      <c r="C1855" s="26" t="s">
        <v>11436</v>
      </c>
      <c r="D1855" s="26" t="s">
        <v>11437</v>
      </c>
      <c r="E1855" s="26" t="s">
        <v>11438</v>
      </c>
      <c r="F1855" s="26" t="s">
        <v>11439</v>
      </c>
      <c r="G1855" s="26">
        <v>10</v>
      </c>
      <c r="H1855" s="26">
        <v>9781450384919</v>
      </c>
      <c r="I1855" s="26" t="s">
        <v>308</v>
      </c>
      <c r="J1855" s="26" t="s">
        <v>6</v>
      </c>
      <c r="K1855" s="26">
        <v>2021</v>
      </c>
      <c r="L1855" s="26" t="s">
        <v>11440</v>
      </c>
      <c r="M1855" s="26" t="s">
        <v>6</v>
      </c>
      <c r="N1855" s="26" t="s">
        <v>162</v>
      </c>
    </row>
    <row r="1856" spans="1:14" x14ac:dyDescent="0.35">
      <c r="B1856">
        <f t="shared" si="28"/>
        <v>1</v>
      </c>
      <c r="C1856" s="25" t="s">
        <v>11441</v>
      </c>
      <c r="D1856" s="25" t="s">
        <v>11442</v>
      </c>
      <c r="E1856" s="25" t="s">
        <v>11443</v>
      </c>
      <c r="F1856" s="25" t="s">
        <v>11444</v>
      </c>
      <c r="G1856" s="25">
        <v>7</v>
      </c>
      <c r="H1856" s="25">
        <v>9783319579689</v>
      </c>
      <c r="I1856" s="25" t="s">
        <v>866</v>
      </c>
      <c r="J1856" s="25" t="s">
        <v>11445</v>
      </c>
      <c r="K1856" s="25">
        <v>2017</v>
      </c>
      <c r="L1856" s="25" t="s">
        <v>11446</v>
      </c>
      <c r="M1856" s="25" t="s">
        <v>6</v>
      </c>
      <c r="N1856" s="25" t="s">
        <v>217</v>
      </c>
    </row>
    <row r="1857" spans="1:14" x14ac:dyDescent="0.35">
      <c r="B1857">
        <f t="shared" si="28"/>
        <v>1</v>
      </c>
      <c r="C1857" s="26" t="s">
        <v>11447</v>
      </c>
      <c r="D1857" s="26" t="s">
        <v>11448</v>
      </c>
      <c r="E1857" s="26" t="s">
        <v>11449</v>
      </c>
      <c r="F1857" s="26" t="s">
        <v>11450</v>
      </c>
      <c r="G1857" s="26">
        <v>10</v>
      </c>
      <c r="H1857" s="26">
        <v>9781538654958</v>
      </c>
      <c r="I1857" s="26" t="s">
        <v>11451</v>
      </c>
      <c r="J1857" s="26" t="s">
        <v>11452</v>
      </c>
      <c r="K1857" s="26">
        <v>2018</v>
      </c>
      <c r="L1857" s="26" t="s">
        <v>11453</v>
      </c>
      <c r="M1857" s="26" t="s">
        <v>6</v>
      </c>
      <c r="N1857" s="26" t="s">
        <v>283</v>
      </c>
    </row>
    <row r="1858" spans="1:14" x14ac:dyDescent="0.35">
      <c r="A1858" t="s">
        <v>62</v>
      </c>
      <c r="B1858">
        <f t="shared" ref="B1858:B1921" si="29">COUNTIF(C:C,C1858)</f>
        <v>3</v>
      </c>
      <c r="C1858" s="25" t="s">
        <v>11454</v>
      </c>
      <c r="D1858" s="25" t="s">
        <v>11455</v>
      </c>
      <c r="E1858" s="25" t="s">
        <v>11456</v>
      </c>
      <c r="F1858" s="25" t="s">
        <v>11457</v>
      </c>
      <c r="G1858" s="25">
        <v>10</v>
      </c>
      <c r="H1858" s="25">
        <v>9781467362634</v>
      </c>
      <c r="I1858" s="25" t="s">
        <v>349</v>
      </c>
      <c r="J1858" s="25" t="s">
        <v>3646</v>
      </c>
      <c r="K1858" s="25">
        <v>2013</v>
      </c>
      <c r="L1858" s="25" t="s">
        <v>11458</v>
      </c>
      <c r="M1858" s="25" t="s">
        <v>6</v>
      </c>
      <c r="N1858" s="25" t="s">
        <v>4202</v>
      </c>
    </row>
    <row r="1859" spans="1:14" x14ac:dyDescent="0.35">
      <c r="B1859">
        <f t="shared" si="29"/>
        <v>1</v>
      </c>
      <c r="C1859" s="26" t="s">
        <v>11459</v>
      </c>
      <c r="D1859" s="26" t="s">
        <v>11460</v>
      </c>
      <c r="E1859" s="26" t="s">
        <v>11461</v>
      </c>
      <c r="F1859" s="26" t="s">
        <v>11462</v>
      </c>
      <c r="G1859" s="26">
        <v>7</v>
      </c>
      <c r="H1859" s="26"/>
      <c r="I1859" s="26" t="s">
        <v>7749</v>
      </c>
      <c r="J1859" s="26" t="s">
        <v>7101</v>
      </c>
      <c r="K1859" s="26">
        <v>2016</v>
      </c>
      <c r="L1859" s="26" t="s">
        <v>11463</v>
      </c>
      <c r="M1859" s="26" t="s">
        <v>6</v>
      </c>
      <c r="N1859" s="26" t="s">
        <v>162</v>
      </c>
    </row>
    <row r="1860" spans="1:14" x14ac:dyDescent="0.35">
      <c r="B1860">
        <f t="shared" si="29"/>
        <v>1</v>
      </c>
      <c r="C1860" s="25" t="s">
        <v>11464</v>
      </c>
      <c r="D1860" s="25" t="s">
        <v>11465</v>
      </c>
      <c r="E1860" s="25" t="s">
        <v>11466</v>
      </c>
      <c r="F1860" s="25" t="s">
        <v>11467</v>
      </c>
      <c r="G1860" s="25">
        <v>7</v>
      </c>
      <c r="H1860" s="25">
        <v>9783319459158</v>
      </c>
      <c r="I1860" s="25" t="s">
        <v>152</v>
      </c>
      <c r="J1860" s="25" t="s">
        <v>11468</v>
      </c>
      <c r="K1860" s="25">
        <v>2016</v>
      </c>
      <c r="L1860" s="25" t="s">
        <v>11469</v>
      </c>
      <c r="M1860" s="25" t="s">
        <v>6</v>
      </c>
      <c r="N1860" s="25" t="s">
        <v>217</v>
      </c>
    </row>
    <row r="1861" spans="1:14" x14ac:dyDescent="0.35">
      <c r="A1861" t="s">
        <v>62</v>
      </c>
      <c r="B1861">
        <f t="shared" si="29"/>
        <v>2</v>
      </c>
      <c r="C1861" s="26" t="s">
        <v>11470</v>
      </c>
      <c r="D1861" s="26" t="s">
        <v>11471</v>
      </c>
      <c r="E1861" s="26" t="s">
        <v>11472</v>
      </c>
      <c r="F1861" s="26" t="s">
        <v>11473</v>
      </c>
      <c r="G1861" s="26">
        <v>10</v>
      </c>
      <c r="H1861" s="26">
        <v>9781450375764</v>
      </c>
      <c r="I1861" s="26" t="s">
        <v>194</v>
      </c>
      <c r="J1861" s="26" t="s">
        <v>11474</v>
      </c>
      <c r="K1861" s="26">
        <v>2020</v>
      </c>
      <c r="L1861" s="26" t="s">
        <v>11475</v>
      </c>
      <c r="M1861" s="26" t="s">
        <v>6</v>
      </c>
      <c r="N1861" s="26" t="s">
        <v>162</v>
      </c>
    </row>
    <row r="1862" spans="1:14" x14ac:dyDescent="0.35">
      <c r="A1862" t="s">
        <v>62</v>
      </c>
      <c r="B1862">
        <f t="shared" si="29"/>
        <v>2</v>
      </c>
      <c r="C1862" s="25" t="s">
        <v>11470</v>
      </c>
      <c r="D1862" s="25" t="s">
        <v>11476</v>
      </c>
      <c r="E1862" s="25" t="s">
        <v>11477</v>
      </c>
      <c r="F1862" s="25" t="s">
        <v>11478</v>
      </c>
      <c r="G1862" s="25">
        <v>10</v>
      </c>
      <c r="H1862" s="25">
        <v>9781728186351</v>
      </c>
      <c r="I1862" s="25" t="s">
        <v>11479</v>
      </c>
      <c r="J1862" s="25" t="s">
        <v>11480</v>
      </c>
      <c r="K1862" s="25">
        <v>2020</v>
      </c>
      <c r="L1862" s="25" t="s">
        <v>11481</v>
      </c>
      <c r="M1862" s="25" t="s">
        <v>6</v>
      </c>
      <c r="N1862" s="25" t="s">
        <v>162</v>
      </c>
    </row>
    <row r="1863" spans="1:14" x14ac:dyDescent="0.35">
      <c r="B1863">
        <f t="shared" si="29"/>
        <v>1</v>
      </c>
      <c r="C1863" s="26" t="s">
        <v>11482</v>
      </c>
      <c r="D1863" s="26" t="s">
        <v>11483</v>
      </c>
      <c r="E1863" s="26" t="s">
        <v>11484</v>
      </c>
      <c r="F1863" s="26" t="s">
        <v>11485</v>
      </c>
      <c r="G1863" s="26">
        <v>7</v>
      </c>
      <c r="H1863" s="26"/>
      <c r="I1863" s="26" t="s">
        <v>144</v>
      </c>
      <c r="J1863" s="26" t="s">
        <v>11486</v>
      </c>
      <c r="K1863" s="26">
        <v>2020</v>
      </c>
      <c r="L1863" s="26" t="s">
        <v>11487</v>
      </c>
      <c r="M1863" s="26" t="s">
        <v>6</v>
      </c>
      <c r="N1863" s="26" t="s">
        <v>256</v>
      </c>
    </row>
    <row r="1864" spans="1:14" x14ac:dyDescent="0.35">
      <c r="B1864">
        <f t="shared" si="29"/>
        <v>1</v>
      </c>
      <c r="C1864" s="25" t="s">
        <v>11488</v>
      </c>
      <c r="D1864" s="25" t="s">
        <v>11489</v>
      </c>
      <c r="E1864" s="25" t="s">
        <v>11490</v>
      </c>
      <c r="F1864" s="25" t="s">
        <v>11491</v>
      </c>
      <c r="G1864" s="25">
        <v>7</v>
      </c>
      <c r="H1864" s="25"/>
      <c r="I1864" s="25" t="s">
        <v>11492</v>
      </c>
      <c r="J1864" s="25" t="s">
        <v>11493</v>
      </c>
      <c r="K1864" s="25">
        <v>2020</v>
      </c>
      <c r="L1864" s="25" t="s">
        <v>11494</v>
      </c>
      <c r="M1864" s="25" t="s">
        <v>6</v>
      </c>
      <c r="N1864" s="25" t="s">
        <v>217</v>
      </c>
    </row>
    <row r="1865" spans="1:14" x14ac:dyDescent="0.35">
      <c r="B1865">
        <f t="shared" si="29"/>
        <v>1</v>
      </c>
      <c r="C1865" s="26" t="s">
        <v>11495</v>
      </c>
      <c r="D1865" s="26" t="s">
        <v>11496</v>
      </c>
      <c r="E1865" s="26" t="s">
        <v>11497</v>
      </c>
      <c r="F1865" s="26" t="s">
        <v>11498</v>
      </c>
      <c r="G1865" s="26">
        <v>10</v>
      </c>
      <c r="H1865" s="26">
        <v>9781538641095</v>
      </c>
      <c r="I1865" s="26" t="s">
        <v>11499</v>
      </c>
      <c r="J1865" s="26" t="s">
        <v>6</v>
      </c>
      <c r="K1865" s="26">
        <v>2018</v>
      </c>
      <c r="L1865" s="26" t="s">
        <v>11500</v>
      </c>
      <c r="M1865" s="26" t="s">
        <v>6</v>
      </c>
      <c r="N1865" s="26" t="s">
        <v>162</v>
      </c>
    </row>
    <row r="1866" spans="1:14" x14ac:dyDescent="0.35">
      <c r="B1866">
        <f t="shared" si="29"/>
        <v>1</v>
      </c>
      <c r="C1866" s="25" t="s">
        <v>11501</v>
      </c>
      <c r="D1866" s="25" t="s">
        <v>11502</v>
      </c>
      <c r="E1866" s="25" t="s">
        <v>11503</v>
      </c>
      <c r="F1866" s="25" t="s">
        <v>11504</v>
      </c>
      <c r="G1866" s="25">
        <v>10</v>
      </c>
      <c r="H1866" s="25">
        <v>9781943436125</v>
      </c>
      <c r="I1866" s="25" t="s">
        <v>11505</v>
      </c>
      <c r="J1866" s="25" t="s">
        <v>11506</v>
      </c>
      <c r="K1866" s="25">
        <v>2018</v>
      </c>
      <c r="L1866" s="25" t="s">
        <v>11507</v>
      </c>
      <c r="M1866" s="25" t="s">
        <v>6</v>
      </c>
      <c r="N1866" s="25" t="s">
        <v>162</v>
      </c>
    </row>
    <row r="1867" spans="1:14" x14ac:dyDescent="0.35">
      <c r="B1867">
        <f t="shared" si="29"/>
        <v>1</v>
      </c>
      <c r="C1867" s="26" t="s">
        <v>11508</v>
      </c>
      <c r="D1867" s="26" t="s">
        <v>11509</v>
      </c>
      <c r="E1867" s="26" t="s">
        <v>11510</v>
      </c>
      <c r="F1867" s="26" t="s">
        <v>11511</v>
      </c>
      <c r="G1867" s="26">
        <v>10</v>
      </c>
      <c r="H1867" s="26">
        <v>9788994364216</v>
      </c>
      <c r="I1867" s="26" t="s">
        <v>11512</v>
      </c>
      <c r="J1867" s="26" t="s">
        <v>11513</v>
      </c>
      <c r="K1867" s="26">
        <v>2012</v>
      </c>
      <c r="L1867" s="26" t="s">
        <v>11514</v>
      </c>
      <c r="M1867" s="26" t="s">
        <v>6</v>
      </c>
      <c r="N1867" s="26" t="s">
        <v>162</v>
      </c>
    </row>
    <row r="1868" spans="1:14" x14ac:dyDescent="0.35">
      <c r="B1868">
        <f t="shared" si="29"/>
        <v>1</v>
      </c>
      <c r="C1868" s="25" t="s">
        <v>11515</v>
      </c>
      <c r="D1868" s="25" t="s">
        <v>11516</v>
      </c>
      <c r="E1868" s="25" t="s">
        <v>11517</v>
      </c>
      <c r="F1868" s="25" t="s">
        <v>11518</v>
      </c>
      <c r="G1868" s="25">
        <v>10</v>
      </c>
      <c r="H1868" s="25">
        <v>9781450347631</v>
      </c>
      <c r="I1868" s="25" t="s">
        <v>308</v>
      </c>
      <c r="J1868" s="25" t="s">
        <v>6</v>
      </c>
      <c r="K1868" s="25">
        <v>2016</v>
      </c>
      <c r="L1868" s="25" t="s">
        <v>11519</v>
      </c>
      <c r="M1868" s="25" t="s">
        <v>6</v>
      </c>
      <c r="N1868" s="25" t="s">
        <v>155</v>
      </c>
    </row>
    <row r="1869" spans="1:14" x14ac:dyDescent="0.35">
      <c r="A1869" t="s">
        <v>62</v>
      </c>
      <c r="B1869">
        <f t="shared" si="29"/>
        <v>2</v>
      </c>
      <c r="C1869" s="26" t="s">
        <v>11520</v>
      </c>
      <c r="D1869" s="26" t="s">
        <v>11521</v>
      </c>
      <c r="E1869" s="26" t="s">
        <v>11522</v>
      </c>
      <c r="F1869" s="26" t="s">
        <v>11523</v>
      </c>
      <c r="G1869" s="26">
        <v>10</v>
      </c>
      <c r="H1869" s="26">
        <v>9781509006229</v>
      </c>
      <c r="I1869" s="26" t="s">
        <v>11524</v>
      </c>
      <c r="J1869" s="26" t="s">
        <v>11525</v>
      </c>
      <c r="K1869" s="26">
        <v>2016</v>
      </c>
      <c r="L1869" s="26" t="s">
        <v>11526</v>
      </c>
      <c r="M1869" s="26" t="s">
        <v>6</v>
      </c>
      <c r="N1869" s="26" t="s">
        <v>155</v>
      </c>
    </row>
    <row r="1870" spans="1:14" x14ac:dyDescent="0.35">
      <c r="A1870" t="s">
        <v>62</v>
      </c>
      <c r="B1870">
        <f t="shared" si="29"/>
        <v>2</v>
      </c>
      <c r="C1870" s="25" t="s">
        <v>11527</v>
      </c>
      <c r="D1870" s="25" t="s">
        <v>11528</v>
      </c>
      <c r="E1870" s="25" t="s">
        <v>11529</v>
      </c>
      <c r="F1870" s="25" t="s">
        <v>11530</v>
      </c>
      <c r="G1870" s="25">
        <v>10</v>
      </c>
      <c r="H1870" s="25">
        <v>9781509003891</v>
      </c>
      <c r="I1870" s="25" t="s">
        <v>11531</v>
      </c>
      <c r="J1870" s="25" t="s">
        <v>2838</v>
      </c>
      <c r="K1870" s="25">
        <v>2016</v>
      </c>
      <c r="L1870" s="25" t="s">
        <v>11532</v>
      </c>
      <c r="M1870" s="25" t="s">
        <v>6</v>
      </c>
      <c r="N1870" s="25" t="s">
        <v>147</v>
      </c>
    </row>
    <row r="1871" spans="1:14" x14ac:dyDescent="0.35">
      <c r="B1871">
        <f t="shared" si="29"/>
        <v>1</v>
      </c>
      <c r="C1871" s="26" t="s">
        <v>11533</v>
      </c>
      <c r="D1871" s="26" t="s">
        <v>11534</v>
      </c>
      <c r="E1871" s="26" t="s">
        <v>11535</v>
      </c>
      <c r="F1871" s="26" t="s">
        <v>11536</v>
      </c>
      <c r="G1871" s="26">
        <v>7</v>
      </c>
      <c r="H1871" s="26"/>
      <c r="I1871" s="26" t="s">
        <v>922</v>
      </c>
      <c r="J1871" s="26" t="s">
        <v>11537</v>
      </c>
      <c r="K1871" s="26">
        <v>2017</v>
      </c>
      <c r="L1871" s="26" t="s">
        <v>11538</v>
      </c>
      <c r="M1871" s="26" t="s">
        <v>6</v>
      </c>
      <c r="N1871" s="26" t="s">
        <v>5441</v>
      </c>
    </row>
    <row r="1872" spans="1:14" x14ac:dyDescent="0.35">
      <c r="B1872">
        <f t="shared" si="29"/>
        <v>1</v>
      </c>
      <c r="C1872" s="25" t="s">
        <v>11539</v>
      </c>
      <c r="D1872" s="25" t="s">
        <v>11540</v>
      </c>
      <c r="E1872" s="25" t="s">
        <v>11541</v>
      </c>
      <c r="F1872" s="25" t="s">
        <v>11542</v>
      </c>
      <c r="G1872" s="25">
        <v>10</v>
      </c>
      <c r="H1872" s="25">
        <v>9780769537368</v>
      </c>
      <c r="I1872" s="25" t="s">
        <v>6471</v>
      </c>
      <c r="J1872" s="25" t="s">
        <v>11543</v>
      </c>
      <c r="K1872" s="25">
        <v>2009</v>
      </c>
      <c r="L1872" s="25" t="s">
        <v>11544</v>
      </c>
      <c r="M1872" s="25" t="s">
        <v>6</v>
      </c>
      <c r="N1872" s="25" t="s">
        <v>703</v>
      </c>
    </row>
    <row r="1873" spans="1:14" x14ac:dyDescent="0.35">
      <c r="B1873">
        <f t="shared" si="29"/>
        <v>1</v>
      </c>
      <c r="C1873" s="26" t="s">
        <v>11545</v>
      </c>
      <c r="D1873" s="26" t="s">
        <v>11546</v>
      </c>
      <c r="E1873" s="26" t="s">
        <v>11547</v>
      </c>
      <c r="F1873" s="26" t="s">
        <v>11548</v>
      </c>
      <c r="G1873" s="26">
        <v>10</v>
      </c>
      <c r="H1873" s="26">
        <v>9781450323420</v>
      </c>
      <c r="I1873" s="26" t="s">
        <v>11549</v>
      </c>
      <c r="J1873" s="26" t="s">
        <v>6</v>
      </c>
      <c r="K1873" s="26">
        <v>2013</v>
      </c>
      <c r="L1873" s="26" t="s">
        <v>11550</v>
      </c>
      <c r="M1873" s="26" t="s">
        <v>6</v>
      </c>
      <c r="N1873" s="26" t="s">
        <v>217</v>
      </c>
    </row>
    <row r="1874" spans="1:14" x14ac:dyDescent="0.35">
      <c r="B1874">
        <f t="shared" si="29"/>
        <v>1</v>
      </c>
      <c r="C1874" s="25" t="s">
        <v>11551</v>
      </c>
      <c r="D1874" s="25" t="s">
        <v>11552</v>
      </c>
      <c r="E1874" s="25" t="s">
        <v>11553</v>
      </c>
      <c r="F1874" s="25" t="s">
        <v>11554</v>
      </c>
      <c r="G1874" s="25">
        <v>7</v>
      </c>
      <c r="H1874" s="25"/>
      <c r="I1874" s="25" t="s">
        <v>11555</v>
      </c>
      <c r="J1874" s="25" t="s">
        <v>11556</v>
      </c>
      <c r="K1874" s="25">
        <v>2015</v>
      </c>
      <c r="L1874" s="25" t="s">
        <v>11557</v>
      </c>
      <c r="M1874" s="25" t="s">
        <v>6</v>
      </c>
      <c r="N1874" s="25" t="s">
        <v>217</v>
      </c>
    </row>
    <row r="1875" spans="1:14" x14ac:dyDescent="0.35">
      <c r="A1875" t="s">
        <v>62</v>
      </c>
      <c r="B1875">
        <f t="shared" si="29"/>
        <v>2</v>
      </c>
      <c r="C1875" s="26" t="s">
        <v>11558</v>
      </c>
      <c r="D1875" s="26" t="s">
        <v>11559</v>
      </c>
      <c r="E1875" s="26" t="s">
        <v>11560</v>
      </c>
      <c r="F1875" s="26" t="s">
        <v>11561</v>
      </c>
      <c r="G1875" s="26">
        <v>10</v>
      </c>
      <c r="H1875" s="26">
        <v>9781467377829</v>
      </c>
      <c r="I1875" s="26" t="s">
        <v>11562</v>
      </c>
      <c r="J1875" s="26" t="s">
        <v>11563</v>
      </c>
      <c r="K1875" s="26">
        <v>2016</v>
      </c>
      <c r="L1875" s="26" t="s">
        <v>11564</v>
      </c>
      <c r="M1875" s="26" t="s">
        <v>6</v>
      </c>
      <c r="N1875" s="26" t="s">
        <v>217</v>
      </c>
    </row>
    <row r="1876" spans="1:14" x14ac:dyDescent="0.35">
      <c r="B1876">
        <f t="shared" si="29"/>
        <v>1</v>
      </c>
      <c r="C1876" s="25" t="s">
        <v>11565</v>
      </c>
      <c r="D1876" s="25" t="s">
        <v>11566</v>
      </c>
      <c r="E1876" s="25" t="s">
        <v>11567</v>
      </c>
      <c r="F1876" s="25" t="s">
        <v>11568</v>
      </c>
      <c r="G1876" s="25">
        <v>7</v>
      </c>
      <c r="H1876" s="25"/>
      <c r="I1876" s="25" t="s">
        <v>922</v>
      </c>
      <c r="J1876" s="25" t="s">
        <v>11569</v>
      </c>
      <c r="K1876" s="25">
        <v>2017</v>
      </c>
      <c r="L1876" s="25" t="s">
        <v>11570</v>
      </c>
      <c r="M1876" s="25" t="s">
        <v>6</v>
      </c>
      <c r="N1876" s="25" t="s">
        <v>323</v>
      </c>
    </row>
    <row r="1877" spans="1:14" x14ac:dyDescent="0.35">
      <c r="B1877">
        <f t="shared" si="29"/>
        <v>1</v>
      </c>
      <c r="C1877" s="26" t="s">
        <v>11571</v>
      </c>
      <c r="D1877" s="26" t="s">
        <v>11572</v>
      </c>
      <c r="E1877" s="26" t="s">
        <v>11573</v>
      </c>
      <c r="F1877" s="26" t="s">
        <v>11574</v>
      </c>
      <c r="G1877" s="26">
        <v>10</v>
      </c>
      <c r="H1877" s="26">
        <v>9789898533791</v>
      </c>
      <c r="I1877" s="26" t="s">
        <v>2286</v>
      </c>
      <c r="J1877" s="26" t="s">
        <v>11575</v>
      </c>
      <c r="K1877" s="26">
        <v>2018</v>
      </c>
      <c r="L1877" s="26" t="s">
        <v>11576</v>
      </c>
      <c r="M1877" s="26" t="s">
        <v>6</v>
      </c>
      <c r="N1877" s="26" t="s">
        <v>162</v>
      </c>
    </row>
    <row r="1878" spans="1:14" x14ac:dyDescent="0.35">
      <c r="B1878">
        <f t="shared" si="29"/>
        <v>1</v>
      </c>
      <c r="C1878" s="25" t="s">
        <v>11577</v>
      </c>
      <c r="D1878" s="25" t="s">
        <v>11578</v>
      </c>
      <c r="E1878" s="25" t="s">
        <v>11579</v>
      </c>
      <c r="F1878" s="25" t="s">
        <v>11580</v>
      </c>
      <c r="G1878" s="25">
        <v>7</v>
      </c>
      <c r="H1878" s="25"/>
      <c r="I1878" s="25" t="s">
        <v>542</v>
      </c>
      <c r="J1878" s="25" t="s">
        <v>11581</v>
      </c>
      <c r="K1878" s="25">
        <v>2018</v>
      </c>
      <c r="L1878" s="25" t="s">
        <v>11582</v>
      </c>
      <c r="M1878" s="25" t="s">
        <v>6</v>
      </c>
      <c r="N1878" s="25" t="s">
        <v>323</v>
      </c>
    </row>
    <row r="1879" spans="1:14" x14ac:dyDescent="0.35">
      <c r="B1879">
        <f t="shared" si="29"/>
        <v>1</v>
      </c>
      <c r="C1879" s="26" t="s">
        <v>11583</v>
      </c>
      <c r="D1879" s="26" t="s">
        <v>11584</v>
      </c>
      <c r="E1879" s="26" t="s">
        <v>11585</v>
      </c>
      <c r="F1879" s="26" t="s">
        <v>11586</v>
      </c>
      <c r="G1879" s="26">
        <v>7</v>
      </c>
      <c r="H1879" s="26"/>
      <c r="I1879" s="26" t="s">
        <v>11587</v>
      </c>
      <c r="J1879" s="26" t="s">
        <v>11588</v>
      </c>
      <c r="K1879" s="26">
        <v>2020</v>
      </c>
      <c r="L1879" s="26" t="s">
        <v>11589</v>
      </c>
      <c r="M1879" s="26" t="s">
        <v>6</v>
      </c>
      <c r="N1879" s="26" t="s">
        <v>2331</v>
      </c>
    </row>
    <row r="1880" spans="1:14" x14ac:dyDescent="0.35">
      <c r="A1880" t="s">
        <v>62</v>
      </c>
      <c r="B1880">
        <f t="shared" si="29"/>
        <v>3</v>
      </c>
      <c r="C1880" s="25" t="s">
        <v>11590</v>
      </c>
      <c r="D1880" s="25" t="s">
        <v>11591</v>
      </c>
      <c r="E1880" s="25" t="s">
        <v>11592</v>
      </c>
      <c r="F1880" s="25" t="s">
        <v>11593</v>
      </c>
      <c r="G1880" s="25">
        <v>7</v>
      </c>
      <c r="H1880" s="25"/>
      <c r="I1880" s="25" t="s">
        <v>11594</v>
      </c>
      <c r="J1880" s="25" t="s">
        <v>11595</v>
      </c>
      <c r="K1880" s="25">
        <v>2011</v>
      </c>
      <c r="L1880" s="25" t="s">
        <v>11596</v>
      </c>
      <c r="M1880" s="25" t="s">
        <v>6</v>
      </c>
      <c r="N1880" s="25" t="s">
        <v>11597</v>
      </c>
    </row>
    <row r="1881" spans="1:14" x14ac:dyDescent="0.35">
      <c r="A1881" t="s">
        <v>62</v>
      </c>
      <c r="B1881">
        <f t="shared" si="29"/>
        <v>2</v>
      </c>
      <c r="C1881" s="26" t="s">
        <v>11598</v>
      </c>
      <c r="D1881" s="26" t="s">
        <v>11599</v>
      </c>
      <c r="E1881" s="26" t="s">
        <v>11600</v>
      </c>
      <c r="F1881" s="26" t="s">
        <v>11593</v>
      </c>
      <c r="G1881" s="26">
        <v>10</v>
      </c>
      <c r="H1881" s="26">
        <v>9781479999538</v>
      </c>
      <c r="I1881" s="26" t="s">
        <v>11601</v>
      </c>
      <c r="J1881" s="26" t="s">
        <v>11602</v>
      </c>
      <c r="K1881" s="26">
        <v>2015</v>
      </c>
      <c r="L1881" s="26" t="s">
        <v>11603</v>
      </c>
      <c r="M1881" s="26" t="s">
        <v>6</v>
      </c>
      <c r="N1881" s="26" t="s">
        <v>473</v>
      </c>
    </row>
    <row r="1882" spans="1:14" x14ac:dyDescent="0.35">
      <c r="B1882">
        <f t="shared" si="29"/>
        <v>1</v>
      </c>
      <c r="C1882" s="25" t="s">
        <v>11604</v>
      </c>
      <c r="D1882" s="25" t="s">
        <v>11605</v>
      </c>
      <c r="E1882" s="25" t="s">
        <v>11606</v>
      </c>
      <c r="F1882" s="25" t="s">
        <v>11607</v>
      </c>
      <c r="G1882" s="25">
        <v>10</v>
      </c>
      <c r="H1882" s="25">
        <v>9780769540559</v>
      </c>
      <c r="I1882" s="25" t="s">
        <v>11608</v>
      </c>
      <c r="J1882" s="25" t="s">
        <v>11609</v>
      </c>
      <c r="K1882" s="25">
        <v>2010</v>
      </c>
      <c r="L1882" s="25" t="s">
        <v>11610</v>
      </c>
      <c r="M1882" s="25" t="s">
        <v>6</v>
      </c>
      <c r="N1882" s="25" t="s">
        <v>636</v>
      </c>
    </row>
    <row r="1883" spans="1:14" x14ac:dyDescent="0.35">
      <c r="B1883">
        <f t="shared" si="29"/>
        <v>1</v>
      </c>
      <c r="C1883" s="26" t="s">
        <v>11611</v>
      </c>
      <c r="D1883" s="26" t="s">
        <v>11612</v>
      </c>
      <c r="E1883" s="26" t="s">
        <v>11613</v>
      </c>
      <c r="F1883" s="26" t="s">
        <v>11614</v>
      </c>
      <c r="G1883" s="26">
        <v>7</v>
      </c>
      <c r="H1883" s="26"/>
      <c r="I1883" s="26" t="s">
        <v>152</v>
      </c>
      <c r="J1883" s="26" t="s">
        <v>11615</v>
      </c>
      <c r="K1883" s="26">
        <v>2014</v>
      </c>
      <c r="L1883" s="26" t="s">
        <v>11616</v>
      </c>
      <c r="M1883" s="26" t="s">
        <v>6</v>
      </c>
      <c r="N1883" s="26" t="s">
        <v>147</v>
      </c>
    </row>
    <row r="1884" spans="1:14" x14ac:dyDescent="0.35">
      <c r="B1884">
        <f t="shared" si="29"/>
        <v>1</v>
      </c>
      <c r="C1884" s="25" t="s">
        <v>11617</v>
      </c>
      <c r="D1884" s="25" t="s">
        <v>11618</v>
      </c>
      <c r="E1884" s="25" t="s">
        <v>11619</v>
      </c>
      <c r="F1884" s="25" t="s">
        <v>11620</v>
      </c>
      <c r="G1884" s="25">
        <v>10</v>
      </c>
      <c r="H1884" s="25">
        <v>9781424471805</v>
      </c>
      <c r="I1884" s="25" t="s">
        <v>11621</v>
      </c>
      <c r="J1884" s="25" t="s">
        <v>6</v>
      </c>
      <c r="K1884" s="25">
        <v>2010</v>
      </c>
      <c r="L1884" s="25" t="s">
        <v>11622</v>
      </c>
      <c r="M1884" s="25" t="s">
        <v>6</v>
      </c>
      <c r="N1884" s="25" t="s">
        <v>162</v>
      </c>
    </row>
    <row r="1885" spans="1:14" x14ac:dyDescent="0.35">
      <c r="A1885" t="s">
        <v>62</v>
      </c>
      <c r="B1885">
        <f t="shared" si="29"/>
        <v>2</v>
      </c>
      <c r="C1885" s="26" t="s">
        <v>11623</v>
      </c>
      <c r="D1885" s="26" t="s">
        <v>11624</v>
      </c>
      <c r="E1885" s="26" t="s">
        <v>11625</v>
      </c>
      <c r="F1885" s="26" t="s">
        <v>11626</v>
      </c>
      <c r="G1885" s="26">
        <v>10</v>
      </c>
      <c r="H1885" s="26">
        <v>9780954901677</v>
      </c>
      <c r="I1885" s="26" t="s">
        <v>1071</v>
      </c>
      <c r="J1885" s="26" t="s">
        <v>11627</v>
      </c>
      <c r="K1885" s="26">
        <v>2009</v>
      </c>
      <c r="L1885" s="26" t="s">
        <v>11628</v>
      </c>
      <c r="M1885" s="26" t="s">
        <v>6</v>
      </c>
      <c r="N1885" s="26" t="s">
        <v>162</v>
      </c>
    </row>
    <row r="1886" spans="1:14" x14ac:dyDescent="0.35">
      <c r="B1886">
        <f t="shared" si="29"/>
        <v>1</v>
      </c>
      <c r="C1886" s="25" t="s">
        <v>11629</v>
      </c>
      <c r="D1886" s="25" t="s">
        <v>11630</v>
      </c>
      <c r="E1886" s="25" t="s">
        <v>11631</v>
      </c>
      <c r="F1886" s="25" t="s">
        <v>11632</v>
      </c>
      <c r="G1886" s="25">
        <v>10</v>
      </c>
      <c r="H1886" s="25">
        <v>9781424473854</v>
      </c>
      <c r="I1886" s="25" t="s">
        <v>11633</v>
      </c>
      <c r="J1886" s="25" t="s">
        <v>11634</v>
      </c>
      <c r="K1886" s="25">
        <v>2010</v>
      </c>
      <c r="L1886" s="25" t="s">
        <v>11635</v>
      </c>
      <c r="M1886" s="25" t="s">
        <v>6</v>
      </c>
      <c r="N1886" s="25" t="s">
        <v>147</v>
      </c>
    </row>
    <row r="1887" spans="1:14" x14ac:dyDescent="0.35">
      <c r="B1887">
        <f t="shared" si="29"/>
        <v>1</v>
      </c>
      <c r="C1887" s="26" t="s">
        <v>11636</v>
      </c>
      <c r="D1887" s="26" t="s">
        <v>11637</v>
      </c>
      <c r="E1887" s="26" t="s">
        <v>11638</v>
      </c>
      <c r="F1887" s="26" t="s">
        <v>11639</v>
      </c>
      <c r="G1887" s="26">
        <v>10</v>
      </c>
      <c r="H1887" s="26"/>
      <c r="I1887" s="26" t="s">
        <v>11640</v>
      </c>
      <c r="J1887" s="26" t="s">
        <v>11641</v>
      </c>
      <c r="K1887" s="26">
        <v>2013</v>
      </c>
      <c r="L1887" s="26" t="s">
        <v>11642</v>
      </c>
      <c r="M1887" s="26" t="s">
        <v>6</v>
      </c>
      <c r="N1887" s="26" t="s">
        <v>162</v>
      </c>
    </row>
    <row r="1888" spans="1:14" x14ac:dyDescent="0.35">
      <c r="B1888">
        <f t="shared" si="29"/>
        <v>1</v>
      </c>
      <c r="C1888" s="25" t="s">
        <v>11643</v>
      </c>
      <c r="D1888" s="25" t="s">
        <v>11644</v>
      </c>
      <c r="E1888" s="25" t="s">
        <v>11645</v>
      </c>
      <c r="F1888" s="25" t="s">
        <v>11646</v>
      </c>
      <c r="G1888" s="25">
        <v>7</v>
      </c>
      <c r="H1888" s="25"/>
      <c r="I1888" s="25" t="s">
        <v>542</v>
      </c>
      <c r="J1888" s="25" t="s">
        <v>11647</v>
      </c>
      <c r="K1888" s="25">
        <v>2020</v>
      </c>
      <c r="L1888" s="25" t="s">
        <v>11648</v>
      </c>
      <c r="M1888" s="25" t="s">
        <v>6</v>
      </c>
      <c r="N1888" s="25" t="s">
        <v>162</v>
      </c>
    </row>
    <row r="1889" spans="1:14" x14ac:dyDescent="0.35">
      <c r="B1889">
        <f t="shared" si="29"/>
        <v>1</v>
      </c>
      <c r="C1889" s="26" t="s">
        <v>11649</v>
      </c>
      <c r="D1889" s="26" t="s">
        <v>11650</v>
      </c>
      <c r="E1889" s="26" t="s">
        <v>11651</v>
      </c>
      <c r="F1889" s="26" t="s">
        <v>11652</v>
      </c>
      <c r="G1889" s="26">
        <v>10</v>
      </c>
      <c r="H1889" s="26">
        <v>9781467383028</v>
      </c>
      <c r="I1889" s="26" t="s">
        <v>11653</v>
      </c>
      <c r="J1889" s="26" t="s">
        <v>11654</v>
      </c>
      <c r="K1889" s="26">
        <v>2016</v>
      </c>
      <c r="L1889" s="26" t="s">
        <v>11655</v>
      </c>
      <c r="M1889" s="26" t="s">
        <v>6</v>
      </c>
      <c r="N1889" s="26" t="s">
        <v>147</v>
      </c>
    </row>
    <row r="1890" spans="1:14" x14ac:dyDescent="0.35">
      <c r="B1890">
        <f t="shared" si="29"/>
        <v>1</v>
      </c>
      <c r="C1890" s="25" t="s">
        <v>11656</v>
      </c>
      <c r="D1890" s="25" t="s">
        <v>11657</v>
      </c>
      <c r="E1890" s="25" t="s">
        <v>11658</v>
      </c>
      <c r="F1890" s="25" t="s">
        <v>11659</v>
      </c>
      <c r="G1890" s="25">
        <v>10</v>
      </c>
      <c r="H1890" s="25">
        <v>9781450338561</v>
      </c>
      <c r="I1890" s="25" t="s">
        <v>11660</v>
      </c>
      <c r="J1890" s="25" t="s">
        <v>11661</v>
      </c>
      <c r="K1890" s="25">
        <v>2016</v>
      </c>
      <c r="L1890" s="25" t="s">
        <v>11662</v>
      </c>
      <c r="M1890" s="25" t="s">
        <v>6</v>
      </c>
      <c r="N1890" s="25" t="s">
        <v>147</v>
      </c>
    </row>
    <row r="1891" spans="1:14" x14ac:dyDescent="0.35">
      <c r="B1891">
        <f t="shared" si="29"/>
        <v>1</v>
      </c>
      <c r="C1891" s="26" t="s">
        <v>11663</v>
      </c>
      <c r="D1891" s="26" t="s">
        <v>11664</v>
      </c>
      <c r="E1891" s="26" t="s">
        <v>11665</v>
      </c>
      <c r="F1891" s="26" t="s">
        <v>11666</v>
      </c>
      <c r="G1891" s="26">
        <v>7</v>
      </c>
      <c r="H1891" s="26"/>
      <c r="I1891" s="26" t="s">
        <v>11587</v>
      </c>
      <c r="J1891" s="26" t="s">
        <v>10709</v>
      </c>
      <c r="K1891" s="26">
        <v>2021</v>
      </c>
      <c r="L1891" s="26" t="s">
        <v>11667</v>
      </c>
      <c r="M1891" s="26" t="s">
        <v>6</v>
      </c>
      <c r="N1891" s="26" t="s">
        <v>703</v>
      </c>
    </row>
    <row r="1892" spans="1:14" x14ac:dyDescent="0.35">
      <c r="B1892">
        <f t="shared" si="29"/>
        <v>1</v>
      </c>
      <c r="C1892" s="25" t="s">
        <v>11668</v>
      </c>
      <c r="D1892" s="25" t="s">
        <v>11669</v>
      </c>
      <c r="E1892" s="25" t="s">
        <v>11670</v>
      </c>
      <c r="F1892" s="25" t="s">
        <v>11671</v>
      </c>
      <c r="G1892" s="25">
        <v>7</v>
      </c>
      <c r="H1892" s="25"/>
      <c r="I1892" s="25" t="s">
        <v>11672</v>
      </c>
      <c r="J1892" s="25" t="s">
        <v>11673</v>
      </c>
      <c r="K1892" s="25">
        <v>2015</v>
      </c>
      <c r="L1892" s="25" t="s">
        <v>11674</v>
      </c>
      <c r="M1892" s="25" t="s">
        <v>6</v>
      </c>
      <c r="N1892" s="25" t="s">
        <v>283</v>
      </c>
    </row>
    <row r="1893" spans="1:14" x14ac:dyDescent="0.35">
      <c r="B1893">
        <f t="shared" si="29"/>
        <v>1</v>
      </c>
      <c r="C1893" s="26" t="s">
        <v>11675</v>
      </c>
      <c r="D1893" s="26" t="s">
        <v>11676</v>
      </c>
      <c r="E1893" s="26" t="s">
        <v>11677</v>
      </c>
      <c r="F1893" s="26" t="s">
        <v>11678</v>
      </c>
      <c r="G1893" s="26">
        <v>7</v>
      </c>
      <c r="H1893" s="26"/>
      <c r="I1893" s="26" t="s">
        <v>749</v>
      </c>
      <c r="J1893" s="26" t="s">
        <v>11679</v>
      </c>
      <c r="K1893" s="26">
        <v>2021</v>
      </c>
      <c r="L1893" s="26" t="s">
        <v>11680</v>
      </c>
      <c r="M1893" s="26" t="s">
        <v>6</v>
      </c>
      <c r="N1893" s="26" t="s">
        <v>217</v>
      </c>
    </row>
    <row r="1894" spans="1:14" x14ac:dyDescent="0.35">
      <c r="B1894">
        <f t="shared" si="29"/>
        <v>1</v>
      </c>
      <c r="C1894" s="25" t="s">
        <v>11681</v>
      </c>
      <c r="D1894" s="25" t="s">
        <v>11682</v>
      </c>
      <c r="E1894" s="25" t="s">
        <v>11683</v>
      </c>
      <c r="F1894" s="25" t="s">
        <v>11684</v>
      </c>
      <c r="G1894" s="25">
        <v>7</v>
      </c>
      <c r="H1894" s="25"/>
      <c r="I1894" s="25" t="s">
        <v>11685</v>
      </c>
      <c r="J1894" s="25" t="s">
        <v>7209</v>
      </c>
      <c r="K1894" s="25">
        <v>2021</v>
      </c>
      <c r="L1894" s="25" t="s">
        <v>11686</v>
      </c>
      <c r="M1894" s="25" t="s">
        <v>6</v>
      </c>
      <c r="N1894" s="25" t="s">
        <v>162</v>
      </c>
    </row>
    <row r="1895" spans="1:14" x14ac:dyDescent="0.35">
      <c r="B1895">
        <f t="shared" si="29"/>
        <v>1</v>
      </c>
      <c r="C1895" s="26" t="s">
        <v>11687</v>
      </c>
      <c r="D1895" s="26" t="s">
        <v>11688</v>
      </c>
      <c r="E1895" s="26" t="s">
        <v>11689</v>
      </c>
      <c r="F1895" s="26" t="s">
        <v>11690</v>
      </c>
      <c r="G1895" s="26">
        <v>10</v>
      </c>
      <c r="H1895" s="26">
        <v>9781450334662</v>
      </c>
      <c r="I1895" s="26" t="s">
        <v>2825</v>
      </c>
      <c r="J1895" s="26" t="s">
        <v>11691</v>
      </c>
      <c r="K1895" s="26">
        <v>2015</v>
      </c>
      <c r="L1895" s="26" t="s">
        <v>11692</v>
      </c>
      <c r="M1895" s="26" t="s">
        <v>6</v>
      </c>
      <c r="N1895" s="26" t="s">
        <v>162</v>
      </c>
    </row>
    <row r="1896" spans="1:14" x14ac:dyDescent="0.35">
      <c r="A1896" t="s">
        <v>62</v>
      </c>
      <c r="B1896">
        <f t="shared" si="29"/>
        <v>2</v>
      </c>
      <c r="C1896" s="25" t="s">
        <v>11693</v>
      </c>
      <c r="D1896" s="25" t="s">
        <v>11694</v>
      </c>
      <c r="E1896" s="25" t="s">
        <v>11695</v>
      </c>
      <c r="F1896" s="25" t="s">
        <v>11696</v>
      </c>
      <c r="G1896" s="25">
        <v>10</v>
      </c>
      <c r="H1896" s="25">
        <v>9781450344043</v>
      </c>
      <c r="I1896" s="25" t="s">
        <v>11697</v>
      </c>
      <c r="J1896" s="25" t="s">
        <v>7855</v>
      </c>
      <c r="K1896" s="25">
        <v>2017</v>
      </c>
      <c r="L1896" s="25" t="s">
        <v>11698</v>
      </c>
      <c r="M1896" s="25" t="s">
        <v>6</v>
      </c>
      <c r="N1896" s="25" t="s">
        <v>162</v>
      </c>
    </row>
    <row r="1897" spans="1:14" x14ac:dyDescent="0.35">
      <c r="B1897">
        <f t="shared" si="29"/>
        <v>1</v>
      </c>
      <c r="C1897" s="26" t="s">
        <v>11699</v>
      </c>
      <c r="D1897" s="26" t="s">
        <v>11700</v>
      </c>
      <c r="E1897" s="26" t="s">
        <v>11701</v>
      </c>
      <c r="F1897" s="26" t="s">
        <v>11702</v>
      </c>
      <c r="G1897" s="26">
        <v>10</v>
      </c>
      <c r="H1897" s="26">
        <v>9781450360876</v>
      </c>
      <c r="I1897" s="26" t="s">
        <v>1940</v>
      </c>
      <c r="J1897" s="26" t="s">
        <v>6</v>
      </c>
      <c r="K1897" s="26">
        <v>2018</v>
      </c>
      <c r="L1897" s="26" t="s">
        <v>11703</v>
      </c>
      <c r="M1897" s="26" t="s">
        <v>6</v>
      </c>
      <c r="N1897" s="26" t="s">
        <v>1120</v>
      </c>
    </row>
    <row r="1898" spans="1:14" x14ac:dyDescent="0.35">
      <c r="A1898" t="s">
        <v>62</v>
      </c>
      <c r="B1898">
        <f t="shared" si="29"/>
        <v>3</v>
      </c>
      <c r="C1898" s="25" t="s">
        <v>11704</v>
      </c>
      <c r="D1898" s="25" t="s">
        <v>11705</v>
      </c>
      <c r="E1898" s="25" t="s">
        <v>11706</v>
      </c>
      <c r="F1898" s="25" t="s">
        <v>11707</v>
      </c>
      <c r="G1898" s="25">
        <v>10</v>
      </c>
      <c r="H1898" s="25">
        <v>9781424446155</v>
      </c>
      <c r="I1898" s="25" t="s">
        <v>11708</v>
      </c>
      <c r="J1898" s="25" t="s">
        <v>11709</v>
      </c>
      <c r="K1898" s="25">
        <v>2009</v>
      </c>
      <c r="L1898" s="25" t="s">
        <v>11710</v>
      </c>
      <c r="M1898" s="25" t="s">
        <v>6</v>
      </c>
      <c r="N1898" s="25" t="s">
        <v>147</v>
      </c>
    </row>
    <row r="1899" spans="1:14" x14ac:dyDescent="0.35">
      <c r="B1899">
        <f t="shared" si="29"/>
        <v>1</v>
      </c>
      <c r="C1899" s="26" t="s">
        <v>11711</v>
      </c>
      <c r="D1899" s="26" t="s">
        <v>11712</v>
      </c>
      <c r="E1899" s="26" t="s">
        <v>11713</v>
      </c>
      <c r="F1899" s="26" t="s">
        <v>11714</v>
      </c>
      <c r="G1899" s="26">
        <v>10</v>
      </c>
      <c r="H1899" s="26">
        <v>9781728183282</v>
      </c>
      <c r="I1899" s="26" t="s">
        <v>2480</v>
      </c>
      <c r="J1899" s="26" t="s">
        <v>6</v>
      </c>
      <c r="K1899" s="26">
        <v>2020</v>
      </c>
      <c r="L1899" s="26" t="s">
        <v>11715</v>
      </c>
      <c r="M1899" s="26" t="s">
        <v>6</v>
      </c>
      <c r="N1899" s="26" t="s">
        <v>162</v>
      </c>
    </row>
    <row r="1900" spans="1:14" x14ac:dyDescent="0.35">
      <c r="B1900">
        <f t="shared" si="29"/>
        <v>1</v>
      </c>
      <c r="C1900" s="25" t="s">
        <v>11716</v>
      </c>
      <c r="D1900" s="25" t="s">
        <v>11717</v>
      </c>
      <c r="E1900" s="25" t="s">
        <v>11718</v>
      </c>
      <c r="F1900" s="25" t="s">
        <v>11719</v>
      </c>
      <c r="G1900" s="25">
        <v>10</v>
      </c>
      <c r="H1900" s="25"/>
      <c r="I1900" s="25" t="s">
        <v>11720</v>
      </c>
      <c r="J1900" s="25" t="s">
        <v>6</v>
      </c>
      <c r="K1900" s="25">
        <v>2010</v>
      </c>
      <c r="L1900" s="25" t="s">
        <v>11721</v>
      </c>
      <c r="M1900" s="25" t="s">
        <v>6</v>
      </c>
      <c r="N1900" s="25" t="s">
        <v>217</v>
      </c>
    </row>
    <row r="1901" spans="1:14" x14ac:dyDescent="0.35">
      <c r="B1901">
        <f t="shared" si="29"/>
        <v>1</v>
      </c>
      <c r="C1901" s="26" t="s">
        <v>11722</v>
      </c>
      <c r="D1901" s="26" t="s">
        <v>11723</v>
      </c>
      <c r="E1901" s="26" t="s">
        <v>11724</v>
      </c>
      <c r="F1901" s="26" t="s">
        <v>11725</v>
      </c>
      <c r="G1901" s="26">
        <v>7</v>
      </c>
      <c r="H1901" s="26"/>
      <c r="I1901" s="26" t="s">
        <v>922</v>
      </c>
      <c r="J1901" s="26" t="s">
        <v>11726</v>
      </c>
      <c r="K1901" s="26">
        <v>2017</v>
      </c>
      <c r="L1901" s="26" t="s">
        <v>11727</v>
      </c>
      <c r="M1901" s="26" t="s">
        <v>6</v>
      </c>
      <c r="N1901" s="26" t="s">
        <v>323</v>
      </c>
    </row>
    <row r="1902" spans="1:14" x14ac:dyDescent="0.35">
      <c r="B1902">
        <f t="shared" si="29"/>
        <v>1</v>
      </c>
      <c r="C1902" s="25" t="s">
        <v>11728</v>
      </c>
      <c r="D1902" s="25" t="s">
        <v>11729</v>
      </c>
      <c r="E1902" s="25" t="s">
        <v>11730</v>
      </c>
      <c r="F1902" s="25" t="s">
        <v>11731</v>
      </c>
      <c r="G1902" s="25">
        <v>10</v>
      </c>
      <c r="H1902" s="25">
        <v>9781622767083</v>
      </c>
      <c r="I1902" s="25" t="s">
        <v>4482</v>
      </c>
      <c r="J1902" s="25" t="s">
        <v>11732</v>
      </c>
      <c r="K1902" s="25">
        <v>2010</v>
      </c>
      <c r="L1902" s="25" t="s">
        <v>11733</v>
      </c>
      <c r="M1902" s="25" t="s">
        <v>6</v>
      </c>
      <c r="N1902" s="25" t="s">
        <v>162</v>
      </c>
    </row>
    <row r="1903" spans="1:14" x14ac:dyDescent="0.35">
      <c r="B1903">
        <f t="shared" si="29"/>
        <v>1</v>
      </c>
      <c r="C1903" s="26" t="s">
        <v>11734</v>
      </c>
      <c r="D1903" s="26" t="s">
        <v>11735</v>
      </c>
      <c r="E1903" s="26" t="s">
        <v>11736</v>
      </c>
      <c r="F1903" s="26" t="s">
        <v>11737</v>
      </c>
      <c r="G1903" s="26">
        <v>10</v>
      </c>
      <c r="H1903" s="26">
        <v>9780819489357</v>
      </c>
      <c r="I1903" s="26" t="s">
        <v>2531</v>
      </c>
      <c r="J1903" s="26" t="s">
        <v>6</v>
      </c>
      <c r="K1903" s="26">
        <v>2012</v>
      </c>
      <c r="L1903" s="26" t="s">
        <v>11738</v>
      </c>
      <c r="M1903" s="26" t="s">
        <v>6</v>
      </c>
      <c r="N1903" s="26" t="s">
        <v>217</v>
      </c>
    </row>
    <row r="1904" spans="1:14" x14ac:dyDescent="0.35">
      <c r="B1904">
        <f t="shared" si="29"/>
        <v>1</v>
      </c>
      <c r="C1904" s="25" t="s">
        <v>11739</v>
      </c>
      <c r="D1904" s="25" t="s">
        <v>11740</v>
      </c>
      <c r="E1904" s="25" t="s">
        <v>11741</v>
      </c>
      <c r="F1904" s="25" t="s">
        <v>11742</v>
      </c>
      <c r="G1904" s="25">
        <v>10</v>
      </c>
      <c r="H1904" s="25"/>
      <c r="I1904" s="25" t="s">
        <v>496</v>
      </c>
      <c r="J1904" s="25" t="s">
        <v>4563</v>
      </c>
      <c r="K1904" s="25">
        <v>2019</v>
      </c>
      <c r="L1904" s="25" t="s">
        <v>11743</v>
      </c>
      <c r="M1904" s="25" t="s">
        <v>6</v>
      </c>
      <c r="N1904" s="25" t="s">
        <v>162</v>
      </c>
    </row>
    <row r="1905" spans="1:14" x14ac:dyDescent="0.35">
      <c r="B1905">
        <f t="shared" si="29"/>
        <v>1</v>
      </c>
      <c r="C1905" s="26" t="s">
        <v>11744</v>
      </c>
      <c r="D1905" s="26" t="s">
        <v>11745</v>
      </c>
      <c r="E1905" s="26" t="s">
        <v>11746</v>
      </c>
      <c r="F1905" s="26" t="s">
        <v>11747</v>
      </c>
      <c r="G1905" s="26">
        <v>7</v>
      </c>
      <c r="H1905" s="26"/>
      <c r="I1905" s="26" t="s">
        <v>11748</v>
      </c>
      <c r="J1905" s="26" t="s">
        <v>11749</v>
      </c>
      <c r="K1905" s="26">
        <v>2014</v>
      </c>
      <c r="L1905" s="26" t="s">
        <v>11750</v>
      </c>
      <c r="M1905" s="26" t="s">
        <v>6</v>
      </c>
      <c r="N1905" s="26" t="s">
        <v>283</v>
      </c>
    </row>
    <row r="1906" spans="1:14" x14ac:dyDescent="0.35">
      <c r="B1906">
        <f t="shared" si="29"/>
        <v>1</v>
      </c>
      <c r="C1906" s="25" t="s">
        <v>11751</v>
      </c>
      <c r="D1906" s="25" t="s">
        <v>11752</v>
      </c>
      <c r="E1906" s="25" t="s">
        <v>11753</v>
      </c>
      <c r="F1906" s="25" t="s">
        <v>11754</v>
      </c>
      <c r="G1906" s="25">
        <v>10</v>
      </c>
      <c r="H1906" s="25">
        <v>9781450350877</v>
      </c>
      <c r="I1906" s="25" t="s">
        <v>11755</v>
      </c>
      <c r="J1906" s="25" t="s">
        <v>6</v>
      </c>
      <c r="K1906" s="25">
        <v>2017</v>
      </c>
      <c r="L1906" s="25" t="s">
        <v>11756</v>
      </c>
      <c r="M1906" s="25" t="s">
        <v>6</v>
      </c>
      <c r="N1906" s="25" t="s">
        <v>1369</v>
      </c>
    </row>
    <row r="1907" spans="1:14" x14ac:dyDescent="0.35">
      <c r="B1907">
        <f t="shared" si="29"/>
        <v>1</v>
      </c>
      <c r="C1907" s="26" t="s">
        <v>11757</v>
      </c>
      <c r="D1907" s="26" t="s">
        <v>11758</v>
      </c>
      <c r="E1907" s="26" t="s">
        <v>11759</v>
      </c>
      <c r="F1907" s="26" t="s">
        <v>11760</v>
      </c>
      <c r="G1907" s="26">
        <v>10</v>
      </c>
      <c r="H1907" s="26">
        <v>9781509055074</v>
      </c>
      <c r="I1907" s="26" t="s">
        <v>11761</v>
      </c>
      <c r="J1907" s="26" t="s">
        <v>11762</v>
      </c>
      <c r="K1907" s="26">
        <v>2017</v>
      </c>
      <c r="L1907" s="26" t="s">
        <v>11763</v>
      </c>
      <c r="M1907" s="26" t="s">
        <v>6</v>
      </c>
      <c r="N1907" s="26" t="s">
        <v>480</v>
      </c>
    </row>
    <row r="1908" spans="1:14" x14ac:dyDescent="0.35">
      <c r="B1908">
        <f t="shared" si="29"/>
        <v>1</v>
      </c>
      <c r="C1908" s="25" t="s">
        <v>11764</v>
      </c>
      <c r="D1908" s="25" t="s">
        <v>11765</v>
      </c>
      <c r="E1908" s="25" t="s">
        <v>11766</v>
      </c>
      <c r="F1908" s="25" t="s">
        <v>11767</v>
      </c>
      <c r="G1908" s="25">
        <v>7</v>
      </c>
      <c r="H1908" s="25"/>
      <c r="I1908" s="25" t="s">
        <v>4413</v>
      </c>
      <c r="J1908" s="25" t="s">
        <v>11768</v>
      </c>
      <c r="K1908" s="25">
        <v>2019</v>
      </c>
      <c r="L1908" s="25" t="s">
        <v>11769</v>
      </c>
      <c r="M1908" s="25" t="s">
        <v>6</v>
      </c>
      <c r="N1908" s="25" t="s">
        <v>155</v>
      </c>
    </row>
    <row r="1909" spans="1:14" x14ac:dyDescent="0.35">
      <c r="B1909">
        <f t="shared" si="29"/>
        <v>1</v>
      </c>
      <c r="C1909" s="26" t="s">
        <v>11770</v>
      </c>
      <c r="D1909" s="26" t="s">
        <v>11771</v>
      </c>
      <c r="E1909" s="26" t="s">
        <v>11772</v>
      </c>
      <c r="F1909" s="26" t="s">
        <v>11773</v>
      </c>
      <c r="G1909" s="26">
        <v>7</v>
      </c>
      <c r="H1909" s="26"/>
      <c r="I1909" s="26" t="s">
        <v>4413</v>
      </c>
      <c r="J1909" s="26" t="s">
        <v>11774</v>
      </c>
      <c r="K1909" s="26">
        <v>2019</v>
      </c>
      <c r="L1909" s="26" t="s">
        <v>11775</v>
      </c>
      <c r="M1909" s="26" t="s">
        <v>6</v>
      </c>
      <c r="N1909" s="26" t="s">
        <v>283</v>
      </c>
    </row>
    <row r="1910" spans="1:14" x14ac:dyDescent="0.35">
      <c r="A1910" t="s">
        <v>62</v>
      </c>
      <c r="B1910">
        <f t="shared" si="29"/>
        <v>2</v>
      </c>
      <c r="C1910" s="25" t="s">
        <v>11776</v>
      </c>
      <c r="D1910" s="25" t="s">
        <v>11777</v>
      </c>
      <c r="E1910" s="25" t="s">
        <v>11778</v>
      </c>
      <c r="F1910" s="25" t="s">
        <v>11779</v>
      </c>
      <c r="G1910" s="25">
        <v>10</v>
      </c>
      <c r="H1910" s="25">
        <v>9781450372176</v>
      </c>
      <c r="I1910" s="25" t="s">
        <v>194</v>
      </c>
      <c r="J1910" s="25" t="s">
        <v>6</v>
      </c>
      <c r="K1910" s="25">
        <v>2019</v>
      </c>
      <c r="L1910" s="25" t="s">
        <v>11780</v>
      </c>
      <c r="M1910" s="25" t="s">
        <v>6</v>
      </c>
      <c r="N1910" s="25" t="s">
        <v>217</v>
      </c>
    </row>
    <row r="1911" spans="1:14" x14ac:dyDescent="0.35">
      <c r="B1911">
        <f t="shared" si="29"/>
        <v>1</v>
      </c>
      <c r="C1911" s="26" t="s">
        <v>11781</v>
      </c>
      <c r="D1911" s="26" t="s">
        <v>11782</v>
      </c>
      <c r="E1911" s="26" t="s">
        <v>11783</v>
      </c>
      <c r="F1911" s="26" t="s">
        <v>11784</v>
      </c>
      <c r="G1911" s="26">
        <v>7</v>
      </c>
      <c r="H1911" s="26">
        <v>9783030226015</v>
      </c>
      <c r="I1911" s="26" t="s">
        <v>152</v>
      </c>
      <c r="J1911" s="26" t="s">
        <v>11785</v>
      </c>
      <c r="K1911" s="26">
        <v>2019</v>
      </c>
      <c r="L1911" s="26" t="s">
        <v>11786</v>
      </c>
      <c r="M1911" s="26" t="s">
        <v>6</v>
      </c>
      <c r="N1911" s="26" t="s">
        <v>147</v>
      </c>
    </row>
    <row r="1912" spans="1:14" x14ac:dyDescent="0.35">
      <c r="B1912">
        <f t="shared" si="29"/>
        <v>1</v>
      </c>
      <c r="C1912" s="25" t="s">
        <v>11787</v>
      </c>
      <c r="D1912" s="25" t="s">
        <v>11788</v>
      </c>
      <c r="E1912" s="25" t="s">
        <v>11789</v>
      </c>
      <c r="F1912" s="25" t="s">
        <v>11790</v>
      </c>
      <c r="G1912" s="25">
        <v>7</v>
      </c>
      <c r="H1912" s="25"/>
      <c r="I1912" s="25" t="s">
        <v>11791</v>
      </c>
      <c r="J1912" s="25" t="s">
        <v>11792</v>
      </c>
      <c r="K1912" s="25">
        <v>2019</v>
      </c>
      <c r="L1912" s="25" t="s">
        <v>11793</v>
      </c>
      <c r="M1912" s="25" t="s">
        <v>6</v>
      </c>
      <c r="N1912" s="25" t="s">
        <v>402</v>
      </c>
    </row>
    <row r="1913" spans="1:14" x14ac:dyDescent="0.35">
      <c r="B1913">
        <f t="shared" si="29"/>
        <v>1</v>
      </c>
      <c r="C1913" s="26" t="s">
        <v>11794</v>
      </c>
      <c r="D1913" s="26" t="s">
        <v>11795</v>
      </c>
      <c r="E1913" s="26" t="s">
        <v>11796</v>
      </c>
      <c r="F1913" s="26" t="s">
        <v>11797</v>
      </c>
      <c r="G1913" s="26">
        <v>10</v>
      </c>
      <c r="H1913" s="26">
        <v>9780954901677</v>
      </c>
      <c r="I1913" s="26" t="s">
        <v>1071</v>
      </c>
      <c r="J1913" s="26" t="s">
        <v>9592</v>
      </c>
      <c r="K1913" s="26">
        <v>2009</v>
      </c>
      <c r="L1913" s="26" t="s">
        <v>11798</v>
      </c>
      <c r="M1913" s="26" t="s">
        <v>6</v>
      </c>
      <c r="N1913" s="26" t="s">
        <v>162</v>
      </c>
    </row>
    <row r="1914" spans="1:14" x14ac:dyDescent="0.35">
      <c r="A1914" t="s">
        <v>62</v>
      </c>
      <c r="B1914">
        <f t="shared" si="29"/>
        <v>2</v>
      </c>
      <c r="C1914" s="25" t="s">
        <v>11799</v>
      </c>
      <c r="D1914" s="25" t="s">
        <v>11800</v>
      </c>
      <c r="E1914" s="25" t="s">
        <v>11801</v>
      </c>
      <c r="F1914" s="25" t="s">
        <v>11802</v>
      </c>
      <c r="G1914" s="25">
        <v>10</v>
      </c>
      <c r="H1914" s="25">
        <v>9781450354592</v>
      </c>
      <c r="I1914" s="25" t="s">
        <v>10086</v>
      </c>
      <c r="J1914" s="25" t="s">
        <v>6</v>
      </c>
      <c r="K1914" s="25">
        <v>2017</v>
      </c>
      <c r="L1914" s="25" t="s">
        <v>11803</v>
      </c>
      <c r="M1914" s="25" t="s">
        <v>6</v>
      </c>
      <c r="N1914" s="25" t="s">
        <v>4202</v>
      </c>
    </row>
    <row r="1915" spans="1:14" x14ac:dyDescent="0.35">
      <c r="B1915">
        <f t="shared" si="29"/>
        <v>1</v>
      </c>
      <c r="C1915" s="26" t="s">
        <v>11804</v>
      </c>
      <c r="D1915" s="26" t="s">
        <v>11805</v>
      </c>
      <c r="E1915" s="26" t="s">
        <v>11806</v>
      </c>
      <c r="F1915" s="26" t="s">
        <v>11807</v>
      </c>
      <c r="G1915" s="26">
        <v>10</v>
      </c>
      <c r="H1915" s="26">
        <v>9781450372022</v>
      </c>
      <c r="I1915" s="26" t="s">
        <v>194</v>
      </c>
      <c r="J1915" s="26" t="s">
        <v>11808</v>
      </c>
      <c r="K1915" s="26">
        <v>2020</v>
      </c>
      <c r="L1915" s="26" t="s">
        <v>11809</v>
      </c>
      <c r="M1915" s="26" t="s">
        <v>6</v>
      </c>
      <c r="N1915" s="26" t="s">
        <v>162</v>
      </c>
    </row>
    <row r="1916" spans="1:14" x14ac:dyDescent="0.35">
      <c r="A1916" t="s">
        <v>62</v>
      </c>
      <c r="B1916">
        <f t="shared" si="29"/>
        <v>2</v>
      </c>
      <c r="C1916" s="25" t="s">
        <v>11810</v>
      </c>
      <c r="D1916" s="25" t="s">
        <v>11811</v>
      </c>
      <c r="E1916" s="25" t="s">
        <v>11812</v>
      </c>
      <c r="F1916" s="25" t="s">
        <v>11813</v>
      </c>
      <c r="G1916" s="25">
        <v>7</v>
      </c>
      <c r="H1916" s="25"/>
      <c r="I1916" s="25" t="s">
        <v>11814</v>
      </c>
      <c r="J1916" s="25" t="s">
        <v>11815</v>
      </c>
      <c r="K1916" s="25">
        <v>2013</v>
      </c>
      <c r="L1916" s="25" t="s">
        <v>11816</v>
      </c>
      <c r="M1916" s="25" t="s">
        <v>6</v>
      </c>
      <c r="N1916" s="25" t="s">
        <v>283</v>
      </c>
    </row>
    <row r="1917" spans="1:14" x14ac:dyDescent="0.35">
      <c r="B1917">
        <f t="shared" si="29"/>
        <v>1</v>
      </c>
      <c r="C1917" s="26" t="s">
        <v>11817</v>
      </c>
      <c r="D1917" s="26" t="s">
        <v>11818</v>
      </c>
      <c r="E1917" s="26" t="s">
        <v>11819</v>
      </c>
      <c r="F1917" s="26" t="s">
        <v>11820</v>
      </c>
      <c r="G1917" s="26">
        <v>10</v>
      </c>
      <c r="H1917" s="26">
        <v>9781450327909</v>
      </c>
      <c r="I1917" s="26" t="s">
        <v>308</v>
      </c>
      <c r="J1917" s="26" t="s">
        <v>6</v>
      </c>
      <c r="K1917" s="26">
        <v>2014</v>
      </c>
      <c r="L1917" s="26" t="s">
        <v>11821</v>
      </c>
      <c r="M1917" s="26" t="s">
        <v>6</v>
      </c>
      <c r="N1917" s="26" t="s">
        <v>217</v>
      </c>
    </row>
    <row r="1918" spans="1:14" x14ac:dyDescent="0.35">
      <c r="A1918" t="s">
        <v>62</v>
      </c>
      <c r="B1918">
        <f t="shared" si="29"/>
        <v>2</v>
      </c>
      <c r="C1918" s="25" t="s">
        <v>11822</v>
      </c>
      <c r="D1918" s="25" t="s">
        <v>11823</v>
      </c>
      <c r="E1918" s="25" t="s">
        <v>11824</v>
      </c>
      <c r="F1918" s="25" t="s">
        <v>11825</v>
      </c>
      <c r="G1918" s="25">
        <v>7</v>
      </c>
      <c r="H1918" s="25"/>
      <c r="I1918" s="25" t="s">
        <v>1853</v>
      </c>
      <c r="J1918" s="25" t="s">
        <v>6</v>
      </c>
      <c r="K1918" s="25">
        <v>2014</v>
      </c>
      <c r="L1918" s="25" t="s">
        <v>11826</v>
      </c>
      <c r="M1918" s="25" t="s">
        <v>6</v>
      </c>
      <c r="N1918" s="25" t="s">
        <v>162</v>
      </c>
    </row>
    <row r="1919" spans="1:14" x14ac:dyDescent="0.35">
      <c r="B1919">
        <f t="shared" si="29"/>
        <v>1</v>
      </c>
      <c r="C1919" s="26" t="s">
        <v>11827</v>
      </c>
      <c r="D1919" s="26" t="s">
        <v>11828</v>
      </c>
      <c r="E1919" s="26" t="s">
        <v>11829</v>
      </c>
      <c r="F1919" s="26" t="s">
        <v>11820</v>
      </c>
      <c r="G1919" s="26">
        <v>10</v>
      </c>
      <c r="H1919" s="26">
        <v>9781450324748</v>
      </c>
      <c r="I1919" s="26" t="s">
        <v>1310</v>
      </c>
      <c r="J1919" s="26" t="s">
        <v>11830</v>
      </c>
      <c r="K1919" s="26">
        <v>2014</v>
      </c>
      <c r="L1919" s="26" t="s">
        <v>11831</v>
      </c>
      <c r="M1919" s="26" t="s">
        <v>6</v>
      </c>
      <c r="N1919" s="26" t="s">
        <v>217</v>
      </c>
    </row>
    <row r="1920" spans="1:14" x14ac:dyDescent="0.35">
      <c r="B1920">
        <f t="shared" si="29"/>
        <v>1</v>
      </c>
      <c r="C1920" s="25" t="s">
        <v>11832</v>
      </c>
      <c r="D1920" s="25" t="s">
        <v>11833</v>
      </c>
      <c r="E1920" s="25" t="s">
        <v>11834</v>
      </c>
      <c r="F1920" s="25" t="s">
        <v>11820</v>
      </c>
      <c r="G1920" s="25">
        <v>7</v>
      </c>
      <c r="H1920" s="25">
        <v>9783319076676</v>
      </c>
      <c r="I1920" s="25" t="s">
        <v>152</v>
      </c>
      <c r="J1920" s="25" t="s">
        <v>11835</v>
      </c>
      <c r="K1920" s="25">
        <v>2014</v>
      </c>
      <c r="L1920" s="25" t="s">
        <v>11836</v>
      </c>
      <c r="M1920" s="25" t="s">
        <v>6</v>
      </c>
      <c r="N1920" s="25" t="s">
        <v>1120</v>
      </c>
    </row>
    <row r="1921" spans="1:14" x14ac:dyDescent="0.35">
      <c r="B1921">
        <f t="shared" si="29"/>
        <v>1</v>
      </c>
      <c r="C1921" s="26" t="s">
        <v>11837</v>
      </c>
      <c r="D1921" s="26" t="s">
        <v>11838</v>
      </c>
      <c r="E1921" s="26" t="s">
        <v>11839</v>
      </c>
      <c r="F1921" s="26" t="s">
        <v>11840</v>
      </c>
      <c r="G1921" s="26">
        <v>10</v>
      </c>
      <c r="H1921" s="26">
        <v>9781467371315</v>
      </c>
      <c r="I1921" s="26" t="s">
        <v>11841</v>
      </c>
      <c r="J1921" s="26" t="s">
        <v>9636</v>
      </c>
      <c r="K1921" s="26">
        <v>2015</v>
      </c>
      <c r="L1921" s="26" t="s">
        <v>11842</v>
      </c>
      <c r="M1921" s="26" t="s">
        <v>6</v>
      </c>
      <c r="N1921" s="26" t="s">
        <v>256</v>
      </c>
    </row>
    <row r="1922" spans="1:14" x14ac:dyDescent="0.35">
      <c r="B1922">
        <f t="shared" ref="B1922:B1985" si="30">COUNTIF(C:C,C1922)</f>
        <v>1</v>
      </c>
      <c r="C1922" s="25" t="s">
        <v>11843</v>
      </c>
      <c r="D1922" s="25" t="s">
        <v>11844</v>
      </c>
      <c r="E1922" s="25" t="s">
        <v>11845</v>
      </c>
      <c r="F1922" s="25" t="s">
        <v>11820</v>
      </c>
      <c r="G1922" s="25">
        <v>7</v>
      </c>
      <c r="H1922" s="25">
        <v>9783319209159</v>
      </c>
      <c r="I1922" s="25" t="s">
        <v>152</v>
      </c>
      <c r="J1922" s="25" t="s">
        <v>11846</v>
      </c>
      <c r="K1922" s="25">
        <v>2015</v>
      </c>
      <c r="L1922" s="25" t="s">
        <v>11847</v>
      </c>
      <c r="M1922" s="25" t="s">
        <v>6</v>
      </c>
      <c r="N1922" s="25" t="s">
        <v>217</v>
      </c>
    </row>
    <row r="1923" spans="1:14" x14ac:dyDescent="0.35">
      <c r="B1923">
        <f t="shared" si="30"/>
        <v>1</v>
      </c>
      <c r="C1923" s="26" t="s">
        <v>11848</v>
      </c>
      <c r="D1923" s="26" t="s">
        <v>11849</v>
      </c>
      <c r="E1923" s="26" t="s">
        <v>11850</v>
      </c>
      <c r="F1923" s="26" t="s">
        <v>11851</v>
      </c>
      <c r="G1923" s="26">
        <v>7</v>
      </c>
      <c r="H1923" s="26"/>
      <c r="I1923" s="26" t="s">
        <v>9094</v>
      </c>
      <c r="J1923" s="26" t="s">
        <v>11852</v>
      </c>
      <c r="K1923" s="26">
        <v>2017</v>
      </c>
      <c r="L1923" s="26" t="s">
        <v>11853</v>
      </c>
      <c r="M1923" s="26" t="s">
        <v>6</v>
      </c>
      <c r="N1923" s="26" t="s">
        <v>1120</v>
      </c>
    </row>
    <row r="1924" spans="1:14" x14ac:dyDescent="0.35">
      <c r="B1924">
        <f t="shared" si="30"/>
        <v>1</v>
      </c>
      <c r="C1924" s="25" t="s">
        <v>11854</v>
      </c>
      <c r="D1924" s="25" t="s">
        <v>11855</v>
      </c>
      <c r="E1924" s="25" t="s">
        <v>11856</v>
      </c>
      <c r="F1924" s="25" t="s">
        <v>11857</v>
      </c>
      <c r="G1924" s="25">
        <v>10</v>
      </c>
      <c r="H1924" s="25">
        <v>9781538643594</v>
      </c>
      <c r="I1924" s="25" t="s">
        <v>762</v>
      </c>
      <c r="J1924" s="25" t="s">
        <v>6</v>
      </c>
      <c r="K1924" s="25">
        <v>2018</v>
      </c>
      <c r="L1924" s="25" t="s">
        <v>11858</v>
      </c>
      <c r="M1924" s="25" t="s">
        <v>6</v>
      </c>
      <c r="N1924" s="25" t="s">
        <v>11859</v>
      </c>
    </row>
    <row r="1925" spans="1:14" x14ac:dyDescent="0.35">
      <c r="B1925">
        <f t="shared" si="30"/>
        <v>1</v>
      </c>
      <c r="C1925" s="26" t="s">
        <v>11860</v>
      </c>
      <c r="D1925" s="26" t="s">
        <v>11861</v>
      </c>
      <c r="E1925" s="26" t="s">
        <v>11862</v>
      </c>
      <c r="F1925" s="26" t="s">
        <v>11863</v>
      </c>
      <c r="G1925" s="26">
        <v>7</v>
      </c>
      <c r="H1925" s="26">
        <v>9783319762692</v>
      </c>
      <c r="I1925" s="26" t="s">
        <v>152</v>
      </c>
      <c r="J1925" s="26" t="s">
        <v>11864</v>
      </c>
      <c r="K1925" s="26">
        <v>2018</v>
      </c>
      <c r="L1925" s="26" t="s">
        <v>11865</v>
      </c>
      <c r="M1925" s="26" t="s">
        <v>6</v>
      </c>
      <c r="N1925" s="26" t="s">
        <v>217</v>
      </c>
    </row>
    <row r="1926" spans="1:14" x14ac:dyDescent="0.35">
      <c r="A1926" t="s">
        <v>62</v>
      </c>
      <c r="B1926">
        <f t="shared" si="30"/>
        <v>2</v>
      </c>
      <c r="C1926" s="25" t="s">
        <v>11866</v>
      </c>
      <c r="D1926" s="25" t="s">
        <v>11867</v>
      </c>
      <c r="E1926" s="25" t="s">
        <v>11868</v>
      </c>
      <c r="F1926" s="25" t="s">
        <v>11863</v>
      </c>
      <c r="G1926" s="25">
        <v>7</v>
      </c>
      <c r="H1926" s="25"/>
      <c r="I1926" s="25" t="s">
        <v>11869</v>
      </c>
      <c r="J1926" s="25" t="s">
        <v>6</v>
      </c>
      <c r="K1926" s="25">
        <v>2019</v>
      </c>
      <c r="L1926" s="25" t="s">
        <v>11870</v>
      </c>
      <c r="M1926" s="25" t="s">
        <v>6</v>
      </c>
      <c r="N1926" s="25" t="s">
        <v>1120</v>
      </c>
    </row>
    <row r="1927" spans="1:14" x14ac:dyDescent="0.35">
      <c r="B1927">
        <f t="shared" si="30"/>
        <v>1</v>
      </c>
      <c r="C1927" s="26" t="s">
        <v>11871</v>
      </c>
      <c r="D1927" s="26" t="s">
        <v>11872</v>
      </c>
      <c r="E1927" s="26" t="s">
        <v>11873</v>
      </c>
      <c r="F1927" s="26" t="s">
        <v>11874</v>
      </c>
      <c r="G1927" s="26">
        <v>7</v>
      </c>
      <c r="H1927" s="26"/>
      <c r="I1927" s="26" t="s">
        <v>9126</v>
      </c>
      <c r="J1927" s="26" t="s">
        <v>11875</v>
      </c>
      <c r="K1927" s="26">
        <v>2019</v>
      </c>
      <c r="L1927" s="26" t="s">
        <v>11876</v>
      </c>
      <c r="M1927" s="26" t="s">
        <v>6</v>
      </c>
      <c r="N1927" s="26" t="s">
        <v>283</v>
      </c>
    </row>
    <row r="1928" spans="1:14" x14ac:dyDescent="0.35">
      <c r="B1928">
        <f t="shared" si="30"/>
        <v>1</v>
      </c>
      <c r="C1928" s="25" t="s">
        <v>11877</v>
      </c>
      <c r="D1928" s="25" t="s">
        <v>11878</v>
      </c>
      <c r="E1928" s="25" t="s">
        <v>11879</v>
      </c>
      <c r="F1928" s="25" t="s">
        <v>11880</v>
      </c>
      <c r="G1928" s="25">
        <v>7</v>
      </c>
      <c r="H1928" s="25"/>
      <c r="I1928" s="25" t="s">
        <v>11881</v>
      </c>
      <c r="J1928" s="25" t="s">
        <v>11882</v>
      </c>
      <c r="K1928" s="25">
        <v>2021</v>
      </c>
      <c r="L1928" s="25" t="s">
        <v>11883</v>
      </c>
      <c r="M1928" s="25" t="s">
        <v>6</v>
      </c>
      <c r="N1928" s="25" t="s">
        <v>162</v>
      </c>
    </row>
    <row r="1929" spans="1:14" x14ac:dyDescent="0.35">
      <c r="B1929">
        <f t="shared" si="30"/>
        <v>1</v>
      </c>
      <c r="C1929" s="26" t="s">
        <v>11884</v>
      </c>
      <c r="D1929" s="26" t="s">
        <v>11885</v>
      </c>
      <c r="E1929" s="26" t="s">
        <v>11886</v>
      </c>
      <c r="F1929" s="26" t="s">
        <v>11887</v>
      </c>
      <c r="G1929" s="26">
        <v>10</v>
      </c>
      <c r="H1929" s="26">
        <v>9789810854799</v>
      </c>
      <c r="I1929" s="26" t="s">
        <v>4597</v>
      </c>
      <c r="J1929" s="26" t="s">
        <v>11888</v>
      </c>
      <c r="K1929" s="26">
        <v>2010</v>
      </c>
      <c r="L1929" s="26" t="s">
        <v>11889</v>
      </c>
      <c r="M1929" s="26" t="s">
        <v>6</v>
      </c>
      <c r="N1929" s="26" t="s">
        <v>162</v>
      </c>
    </row>
    <row r="1930" spans="1:14" x14ac:dyDescent="0.35">
      <c r="A1930" t="s">
        <v>62</v>
      </c>
      <c r="B1930">
        <f t="shared" si="30"/>
        <v>2</v>
      </c>
      <c r="C1930" s="25" t="s">
        <v>11890</v>
      </c>
      <c r="D1930" s="25" t="s">
        <v>11891</v>
      </c>
      <c r="E1930" s="25" t="s">
        <v>11892</v>
      </c>
      <c r="F1930" s="25" t="s">
        <v>11893</v>
      </c>
      <c r="G1930" s="25">
        <v>10</v>
      </c>
      <c r="H1930" s="25">
        <v>9781479919345</v>
      </c>
      <c r="I1930" s="25" t="s">
        <v>3954</v>
      </c>
      <c r="J1930" s="25" t="s">
        <v>11894</v>
      </c>
      <c r="K1930" s="25">
        <v>2015</v>
      </c>
      <c r="L1930" s="25" t="s">
        <v>11895</v>
      </c>
      <c r="M1930" s="25" t="s">
        <v>6</v>
      </c>
      <c r="N1930" s="25" t="s">
        <v>217</v>
      </c>
    </row>
    <row r="1931" spans="1:14" x14ac:dyDescent="0.35">
      <c r="B1931">
        <f t="shared" si="30"/>
        <v>1</v>
      </c>
      <c r="C1931" s="26" t="s">
        <v>11896</v>
      </c>
      <c r="D1931" s="26" t="s">
        <v>11897</v>
      </c>
      <c r="E1931" s="26" t="s">
        <v>11898</v>
      </c>
      <c r="F1931" s="26" t="s">
        <v>11899</v>
      </c>
      <c r="G1931" s="26">
        <v>10</v>
      </c>
      <c r="H1931" s="26">
        <v>9781728123486</v>
      </c>
      <c r="I1931" s="26" t="s">
        <v>11900</v>
      </c>
      <c r="J1931" s="26" t="s">
        <v>11901</v>
      </c>
      <c r="K1931" s="26">
        <v>2019</v>
      </c>
      <c r="L1931" s="26" t="s">
        <v>11902</v>
      </c>
      <c r="M1931" s="26" t="s">
        <v>6</v>
      </c>
      <c r="N1931" s="26" t="s">
        <v>162</v>
      </c>
    </row>
    <row r="1932" spans="1:14" x14ac:dyDescent="0.35">
      <c r="B1932">
        <f t="shared" si="30"/>
        <v>1</v>
      </c>
      <c r="C1932" s="25" t="s">
        <v>11903</v>
      </c>
      <c r="D1932" s="25" t="s">
        <v>11904</v>
      </c>
      <c r="E1932" s="25" t="s">
        <v>11905</v>
      </c>
      <c r="F1932" s="25" t="s">
        <v>11906</v>
      </c>
      <c r="G1932" s="25">
        <v>10</v>
      </c>
      <c r="H1932" s="25">
        <v>9781728190686</v>
      </c>
      <c r="I1932" s="25" t="s">
        <v>11907</v>
      </c>
      <c r="J1932" s="25" t="s">
        <v>11908</v>
      </c>
      <c r="K1932" s="25">
        <v>2020</v>
      </c>
      <c r="L1932" s="25" t="s">
        <v>11909</v>
      </c>
      <c r="M1932" s="25" t="s">
        <v>6</v>
      </c>
      <c r="N1932" s="25" t="s">
        <v>162</v>
      </c>
    </row>
    <row r="1933" spans="1:14" x14ac:dyDescent="0.35">
      <c r="B1933">
        <f t="shared" si="30"/>
        <v>1</v>
      </c>
      <c r="C1933" s="26" t="s">
        <v>11910</v>
      </c>
      <c r="D1933" s="26" t="s">
        <v>11911</v>
      </c>
      <c r="E1933" s="26" t="s">
        <v>11912</v>
      </c>
      <c r="F1933" s="26" t="s">
        <v>11913</v>
      </c>
      <c r="G1933" s="26">
        <v>10</v>
      </c>
      <c r="H1933" s="26">
        <v>9789898533227</v>
      </c>
      <c r="I1933" s="26" t="s">
        <v>10270</v>
      </c>
      <c r="J1933" s="26" t="s">
        <v>11914</v>
      </c>
      <c r="K1933" s="26">
        <v>2014</v>
      </c>
      <c r="L1933" s="26" t="s">
        <v>11915</v>
      </c>
      <c r="M1933" s="26" t="s">
        <v>6</v>
      </c>
      <c r="N1933" s="26" t="s">
        <v>703</v>
      </c>
    </row>
    <row r="1934" spans="1:14" x14ac:dyDescent="0.35">
      <c r="B1934">
        <f t="shared" si="30"/>
        <v>1</v>
      </c>
      <c r="C1934" s="25" t="s">
        <v>11916</v>
      </c>
      <c r="D1934" s="25" t="s">
        <v>11917</v>
      </c>
      <c r="E1934" s="25" t="s">
        <v>11918</v>
      </c>
      <c r="F1934" s="25" t="s">
        <v>11919</v>
      </c>
      <c r="G1934" s="25">
        <v>10</v>
      </c>
      <c r="H1934" s="25">
        <v>9789898533227</v>
      </c>
      <c r="I1934" s="25" t="s">
        <v>10270</v>
      </c>
      <c r="J1934" s="25" t="s">
        <v>11920</v>
      </c>
      <c r="K1934" s="25">
        <v>2014</v>
      </c>
      <c r="L1934" s="25" t="s">
        <v>11921</v>
      </c>
      <c r="M1934" s="25" t="s">
        <v>6</v>
      </c>
      <c r="N1934" s="25" t="s">
        <v>217</v>
      </c>
    </row>
    <row r="1935" spans="1:14" x14ac:dyDescent="0.35">
      <c r="B1935">
        <f t="shared" si="30"/>
        <v>1</v>
      </c>
      <c r="C1935" s="26" t="s">
        <v>11922</v>
      </c>
      <c r="D1935" s="26" t="s">
        <v>11923</v>
      </c>
      <c r="E1935" s="26" t="s">
        <v>11924</v>
      </c>
      <c r="F1935" s="26" t="s">
        <v>11925</v>
      </c>
      <c r="G1935" s="26">
        <v>10</v>
      </c>
      <c r="H1935" s="26"/>
      <c r="I1935" s="26" t="s">
        <v>11926</v>
      </c>
      <c r="J1935" s="26" t="s">
        <v>3245</v>
      </c>
      <c r="K1935" s="26">
        <v>2009</v>
      </c>
      <c r="L1935" s="26" t="s">
        <v>11927</v>
      </c>
      <c r="M1935" s="26" t="s">
        <v>6</v>
      </c>
      <c r="N1935" s="26" t="s">
        <v>217</v>
      </c>
    </row>
    <row r="1936" spans="1:14" x14ac:dyDescent="0.35">
      <c r="A1936" t="s">
        <v>62</v>
      </c>
      <c r="B1936">
        <f t="shared" si="30"/>
        <v>2</v>
      </c>
      <c r="C1936" s="25" t="s">
        <v>11928</v>
      </c>
      <c r="D1936" s="25" t="s">
        <v>11929</v>
      </c>
      <c r="E1936" s="25" t="s">
        <v>6</v>
      </c>
      <c r="F1936" s="25" t="s">
        <v>11930</v>
      </c>
      <c r="G1936" s="25">
        <v>7</v>
      </c>
      <c r="H1936" s="25" t="s">
        <v>6</v>
      </c>
      <c r="I1936" s="25" t="s">
        <v>11931</v>
      </c>
      <c r="J1936" s="25" t="s">
        <v>11932</v>
      </c>
      <c r="K1936" s="25">
        <v>2016</v>
      </c>
      <c r="L1936" s="25" t="s">
        <v>6</v>
      </c>
      <c r="M1936" s="25" t="s">
        <v>6</v>
      </c>
      <c r="N1936" s="25" t="s">
        <v>6</v>
      </c>
    </row>
    <row r="1937" spans="1:14" x14ac:dyDescent="0.35">
      <c r="A1937" t="s">
        <v>62</v>
      </c>
      <c r="B1937">
        <f t="shared" si="30"/>
        <v>2</v>
      </c>
      <c r="C1937" s="26" t="s">
        <v>11933</v>
      </c>
      <c r="D1937" s="26" t="s">
        <v>11934</v>
      </c>
      <c r="E1937" s="26" t="s">
        <v>6</v>
      </c>
      <c r="F1937" s="26" t="s">
        <v>11935</v>
      </c>
      <c r="G1937" s="26">
        <v>7</v>
      </c>
      <c r="H1937" s="26" t="s">
        <v>6</v>
      </c>
      <c r="I1937" s="26" t="s">
        <v>11936</v>
      </c>
      <c r="J1937" s="26" t="s">
        <v>11937</v>
      </c>
      <c r="K1937" s="26">
        <v>2014</v>
      </c>
      <c r="L1937" s="26" t="s">
        <v>6</v>
      </c>
      <c r="M1937" s="26" t="s">
        <v>6</v>
      </c>
      <c r="N1937" s="26" t="s">
        <v>6</v>
      </c>
    </row>
    <row r="1938" spans="1:14" x14ac:dyDescent="0.35">
      <c r="B1938">
        <f t="shared" si="30"/>
        <v>1</v>
      </c>
      <c r="C1938" s="25" t="s">
        <v>11938</v>
      </c>
      <c r="D1938" s="25" t="s">
        <v>11939</v>
      </c>
      <c r="E1938" s="25" t="s">
        <v>6</v>
      </c>
      <c r="F1938" s="25" t="s">
        <v>11940</v>
      </c>
      <c r="G1938" s="25">
        <v>7</v>
      </c>
      <c r="H1938" s="25" t="s">
        <v>6</v>
      </c>
      <c r="I1938" s="25" t="s">
        <v>11941</v>
      </c>
      <c r="J1938" s="25" t="s">
        <v>11942</v>
      </c>
      <c r="K1938" s="25">
        <v>2018</v>
      </c>
      <c r="L1938" s="25" t="s">
        <v>6</v>
      </c>
      <c r="M1938" s="25" t="s">
        <v>6</v>
      </c>
      <c r="N1938" s="25" t="s">
        <v>6</v>
      </c>
    </row>
    <row r="1939" spans="1:14" x14ac:dyDescent="0.35">
      <c r="A1939" t="s">
        <v>62</v>
      </c>
      <c r="B1939">
        <f t="shared" si="30"/>
        <v>3</v>
      </c>
      <c r="C1939" s="26" t="s">
        <v>11943</v>
      </c>
      <c r="D1939" s="26" t="s">
        <v>11944</v>
      </c>
      <c r="E1939" s="26" t="s">
        <v>6</v>
      </c>
      <c r="F1939" s="26" t="s">
        <v>11945</v>
      </c>
      <c r="G1939" s="26">
        <v>7</v>
      </c>
      <c r="H1939" s="26" t="s">
        <v>6</v>
      </c>
      <c r="I1939" s="26" t="s">
        <v>11946</v>
      </c>
      <c r="J1939" s="26" t="s">
        <v>11947</v>
      </c>
      <c r="K1939" s="26">
        <v>2012</v>
      </c>
      <c r="L1939" s="26" t="s">
        <v>6</v>
      </c>
      <c r="M1939" s="26" t="s">
        <v>6</v>
      </c>
      <c r="N1939" s="26" t="s">
        <v>6</v>
      </c>
    </row>
    <row r="1940" spans="1:14" x14ac:dyDescent="0.35">
      <c r="A1940" t="s">
        <v>62</v>
      </c>
      <c r="B1940">
        <f t="shared" si="30"/>
        <v>3</v>
      </c>
      <c r="C1940" s="25" t="s">
        <v>5283</v>
      </c>
      <c r="D1940" s="25" t="s">
        <v>11948</v>
      </c>
      <c r="E1940" s="25" t="s">
        <v>6</v>
      </c>
      <c r="F1940" s="25" t="s">
        <v>11949</v>
      </c>
      <c r="G1940" s="25">
        <v>7</v>
      </c>
      <c r="H1940" s="25" t="s">
        <v>6</v>
      </c>
      <c r="I1940" s="25" t="s">
        <v>11950</v>
      </c>
      <c r="J1940" s="25" t="s">
        <v>11951</v>
      </c>
      <c r="K1940" s="25">
        <v>2016</v>
      </c>
      <c r="L1940" s="25" t="s">
        <v>6</v>
      </c>
      <c r="M1940" s="25" t="s">
        <v>6</v>
      </c>
      <c r="N1940" s="25" t="s">
        <v>6</v>
      </c>
    </row>
    <row r="1941" spans="1:14" x14ac:dyDescent="0.35">
      <c r="B1941">
        <f t="shared" si="30"/>
        <v>1</v>
      </c>
      <c r="C1941" s="26" t="s">
        <v>11952</v>
      </c>
      <c r="D1941" s="26" t="s">
        <v>11953</v>
      </c>
      <c r="E1941" s="26" t="s">
        <v>6</v>
      </c>
      <c r="F1941" s="26" t="s">
        <v>11954</v>
      </c>
      <c r="G1941" s="26">
        <v>7</v>
      </c>
      <c r="H1941" s="26" t="s">
        <v>6</v>
      </c>
      <c r="I1941" s="26" t="s">
        <v>1386</v>
      </c>
      <c r="J1941" s="26" t="s">
        <v>11955</v>
      </c>
      <c r="K1941" s="26">
        <v>2010</v>
      </c>
      <c r="L1941" s="26" t="s">
        <v>6</v>
      </c>
      <c r="M1941" s="26" t="s">
        <v>6</v>
      </c>
      <c r="N1941" s="26" t="s">
        <v>6</v>
      </c>
    </row>
    <row r="1942" spans="1:14" x14ac:dyDescent="0.35">
      <c r="A1942" t="s">
        <v>62</v>
      </c>
      <c r="B1942">
        <f t="shared" si="30"/>
        <v>2</v>
      </c>
      <c r="C1942" s="25" t="s">
        <v>4203</v>
      </c>
      <c r="D1942" s="25" t="s">
        <v>11956</v>
      </c>
      <c r="E1942" s="25" t="s">
        <v>6</v>
      </c>
      <c r="F1942" s="25" t="s">
        <v>11957</v>
      </c>
      <c r="G1942" s="25">
        <v>7</v>
      </c>
      <c r="H1942" s="25" t="s">
        <v>6</v>
      </c>
      <c r="I1942" s="25" t="s">
        <v>1999</v>
      </c>
      <c r="J1942" s="25" t="s">
        <v>11958</v>
      </c>
      <c r="K1942" s="25">
        <v>2019</v>
      </c>
      <c r="L1942" s="25" t="s">
        <v>6</v>
      </c>
      <c r="M1942" s="25" t="s">
        <v>6</v>
      </c>
      <c r="N1942" s="25" t="s">
        <v>6</v>
      </c>
    </row>
    <row r="1943" spans="1:14" x14ac:dyDescent="0.35">
      <c r="A1943" t="s">
        <v>62</v>
      </c>
      <c r="B1943">
        <f t="shared" si="30"/>
        <v>3</v>
      </c>
      <c r="C1943" s="26" t="s">
        <v>11959</v>
      </c>
      <c r="D1943" s="26" t="s">
        <v>11960</v>
      </c>
      <c r="E1943" s="26" t="s">
        <v>6</v>
      </c>
      <c r="F1943" s="26" t="s">
        <v>11961</v>
      </c>
      <c r="G1943" s="26">
        <v>7</v>
      </c>
      <c r="H1943" s="26" t="s">
        <v>6</v>
      </c>
      <c r="I1943" s="26" t="s">
        <v>11962</v>
      </c>
      <c r="J1943" s="26" t="s">
        <v>11963</v>
      </c>
      <c r="K1943" s="26">
        <v>2014</v>
      </c>
      <c r="L1943" s="26" t="s">
        <v>6</v>
      </c>
      <c r="M1943" s="26" t="s">
        <v>6</v>
      </c>
      <c r="N1943" s="26" t="s">
        <v>6</v>
      </c>
    </row>
    <row r="1944" spans="1:14" x14ac:dyDescent="0.35">
      <c r="A1944" t="s">
        <v>62</v>
      </c>
      <c r="B1944">
        <f t="shared" si="30"/>
        <v>4</v>
      </c>
      <c r="C1944" s="25" t="s">
        <v>11964</v>
      </c>
      <c r="D1944" s="25" t="s">
        <v>11965</v>
      </c>
      <c r="E1944" s="25" t="s">
        <v>6</v>
      </c>
      <c r="F1944" s="25" t="s">
        <v>11966</v>
      </c>
      <c r="G1944" s="25">
        <v>7</v>
      </c>
      <c r="H1944" s="25" t="s">
        <v>6</v>
      </c>
      <c r="I1944" s="25" t="s">
        <v>11967</v>
      </c>
      <c r="J1944" s="25" t="s">
        <v>11968</v>
      </c>
      <c r="K1944" s="25">
        <v>2018</v>
      </c>
      <c r="L1944" s="25" t="s">
        <v>6</v>
      </c>
      <c r="M1944" s="25" t="s">
        <v>6</v>
      </c>
      <c r="N1944" s="25" t="s">
        <v>6</v>
      </c>
    </row>
    <row r="1945" spans="1:14" x14ac:dyDescent="0.35">
      <c r="B1945">
        <f t="shared" si="30"/>
        <v>1</v>
      </c>
      <c r="C1945" s="26" t="s">
        <v>11969</v>
      </c>
      <c r="D1945" s="26" t="s">
        <v>11970</v>
      </c>
      <c r="E1945" s="26" t="s">
        <v>6</v>
      </c>
      <c r="F1945" s="26" t="s">
        <v>11971</v>
      </c>
      <c r="G1945" s="26">
        <v>7</v>
      </c>
      <c r="H1945" s="26" t="s">
        <v>6</v>
      </c>
      <c r="I1945" s="26" t="s">
        <v>11972</v>
      </c>
      <c r="J1945" s="26" t="s">
        <v>11973</v>
      </c>
      <c r="K1945" s="26">
        <v>2017</v>
      </c>
      <c r="L1945" s="26" t="s">
        <v>6</v>
      </c>
      <c r="M1945" s="26" t="s">
        <v>6</v>
      </c>
      <c r="N1945" s="26" t="s">
        <v>6</v>
      </c>
    </row>
    <row r="1946" spans="1:14" x14ac:dyDescent="0.35">
      <c r="B1946">
        <f t="shared" si="30"/>
        <v>1</v>
      </c>
      <c r="C1946" s="25" t="s">
        <v>11974</v>
      </c>
      <c r="D1946" s="25" t="s">
        <v>11975</v>
      </c>
      <c r="E1946" s="25" t="s">
        <v>6</v>
      </c>
      <c r="F1946" s="25" t="s">
        <v>11976</v>
      </c>
      <c r="G1946" s="25">
        <v>7</v>
      </c>
      <c r="H1946" s="25" t="s">
        <v>6</v>
      </c>
      <c r="I1946" s="25" t="s">
        <v>1999</v>
      </c>
      <c r="J1946" s="25" t="s">
        <v>11977</v>
      </c>
      <c r="K1946" s="25">
        <v>2020</v>
      </c>
      <c r="L1946" s="25" t="s">
        <v>6</v>
      </c>
      <c r="M1946" s="25" t="s">
        <v>6</v>
      </c>
      <c r="N1946" s="25" t="s">
        <v>6</v>
      </c>
    </row>
    <row r="1947" spans="1:14" x14ac:dyDescent="0.35">
      <c r="A1947" t="s">
        <v>62</v>
      </c>
      <c r="B1947">
        <f t="shared" si="30"/>
        <v>3</v>
      </c>
      <c r="C1947" s="26" t="s">
        <v>1040</v>
      </c>
      <c r="D1947" s="26" t="s">
        <v>11978</v>
      </c>
      <c r="E1947" s="26" t="s">
        <v>6</v>
      </c>
      <c r="F1947" s="26" t="s">
        <v>11979</v>
      </c>
      <c r="G1947" s="26">
        <v>7</v>
      </c>
      <c r="H1947" s="26" t="s">
        <v>6</v>
      </c>
      <c r="I1947" s="26" t="s">
        <v>11980</v>
      </c>
      <c r="J1947" s="26" t="s">
        <v>11981</v>
      </c>
      <c r="K1947" s="26">
        <v>2020</v>
      </c>
      <c r="L1947" s="26" t="s">
        <v>6</v>
      </c>
      <c r="M1947" s="26" t="s">
        <v>6</v>
      </c>
      <c r="N1947" s="26" t="s">
        <v>6</v>
      </c>
    </row>
    <row r="1948" spans="1:14" x14ac:dyDescent="0.35">
      <c r="A1948" t="s">
        <v>62</v>
      </c>
      <c r="B1948">
        <f t="shared" si="30"/>
        <v>2</v>
      </c>
      <c r="C1948" s="25" t="s">
        <v>11982</v>
      </c>
      <c r="D1948" s="25" t="s">
        <v>6</v>
      </c>
      <c r="E1948" s="25" t="s">
        <v>6</v>
      </c>
      <c r="F1948" s="25" t="s">
        <v>11983</v>
      </c>
      <c r="G1948" s="25">
        <v>7</v>
      </c>
      <c r="H1948" s="25" t="s">
        <v>6</v>
      </c>
      <c r="I1948" s="25" t="s">
        <v>11984</v>
      </c>
      <c r="J1948" s="25" t="s">
        <v>11985</v>
      </c>
      <c r="K1948" s="25">
        <v>2011</v>
      </c>
      <c r="L1948" s="25" t="s">
        <v>6</v>
      </c>
      <c r="M1948" s="25" t="s">
        <v>6</v>
      </c>
      <c r="N1948" s="25" t="s">
        <v>6</v>
      </c>
    </row>
    <row r="1949" spans="1:14" x14ac:dyDescent="0.35">
      <c r="A1949" t="s">
        <v>62</v>
      </c>
      <c r="B1949">
        <f t="shared" si="30"/>
        <v>3</v>
      </c>
      <c r="C1949" s="26" t="s">
        <v>9555</v>
      </c>
      <c r="D1949" s="26" t="s">
        <v>11986</v>
      </c>
      <c r="E1949" s="26" t="s">
        <v>6</v>
      </c>
      <c r="F1949" s="26" t="s">
        <v>11987</v>
      </c>
      <c r="G1949" s="26">
        <v>7</v>
      </c>
      <c r="H1949" s="26" t="s">
        <v>6</v>
      </c>
      <c r="I1949" s="26" t="s">
        <v>11988</v>
      </c>
      <c r="J1949" s="26" t="s">
        <v>11989</v>
      </c>
      <c r="K1949" s="26">
        <v>2017</v>
      </c>
      <c r="L1949" s="26" t="s">
        <v>6</v>
      </c>
      <c r="M1949" s="26" t="s">
        <v>6</v>
      </c>
      <c r="N1949" s="26" t="s">
        <v>6</v>
      </c>
    </row>
    <row r="1950" spans="1:14" x14ac:dyDescent="0.35">
      <c r="B1950">
        <f t="shared" si="30"/>
        <v>1</v>
      </c>
      <c r="C1950" s="25" t="s">
        <v>11990</v>
      </c>
      <c r="D1950" s="25" t="s">
        <v>11991</v>
      </c>
      <c r="E1950" s="25" t="s">
        <v>6</v>
      </c>
      <c r="F1950" s="25" t="s">
        <v>11992</v>
      </c>
      <c r="G1950" s="25">
        <v>7</v>
      </c>
      <c r="H1950" s="25" t="s">
        <v>6</v>
      </c>
      <c r="I1950" s="25" t="s">
        <v>11993</v>
      </c>
      <c r="J1950" s="25" t="s">
        <v>11994</v>
      </c>
      <c r="K1950" s="25">
        <v>2009</v>
      </c>
      <c r="L1950" s="25" t="s">
        <v>6</v>
      </c>
      <c r="M1950" s="25" t="s">
        <v>6</v>
      </c>
      <c r="N1950" s="25" t="s">
        <v>6</v>
      </c>
    </row>
    <row r="1951" spans="1:14" x14ac:dyDescent="0.35">
      <c r="A1951" t="s">
        <v>62</v>
      </c>
      <c r="B1951">
        <f t="shared" si="30"/>
        <v>2</v>
      </c>
      <c r="C1951" s="26" t="s">
        <v>7258</v>
      </c>
      <c r="D1951" s="26" t="s">
        <v>11995</v>
      </c>
      <c r="E1951" s="26" t="s">
        <v>6</v>
      </c>
      <c r="F1951" s="26" t="s">
        <v>11996</v>
      </c>
      <c r="G1951" s="26">
        <v>7</v>
      </c>
      <c r="H1951" s="26" t="s">
        <v>6</v>
      </c>
      <c r="I1951" s="26" t="s">
        <v>7262</v>
      </c>
      <c r="J1951" s="26" t="s">
        <v>11997</v>
      </c>
      <c r="K1951" s="26">
        <v>2016</v>
      </c>
      <c r="L1951" s="26" t="s">
        <v>6</v>
      </c>
      <c r="M1951" s="26" t="s">
        <v>6</v>
      </c>
      <c r="N1951" s="26" t="s">
        <v>6</v>
      </c>
    </row>
    <row r="1952" spans="1:14" x14ac:dyDescent="0.35">
      <c r="B1952">
        <f t="shared" si="30"/>
        <v>1</v>
      </c>
      <c r="C1952" s="25" t="s">
        <v>11998</v>
      </c>
      <c r="D1952" s="25" t="s">
        <v>11999</v>
      </c>
      <c r="E1952" s="25" t="s">
        <v>6</v>
      </c>
      <c r="F1952" s="25" t="s">
        <v>12000</v>
      </c>
      <c r="G1952" s="25">
        <v>7</v>
      </c>
      <c r="H1952" s="25" t="s">
        <v>6</v>
      </c>
      <c r="I1952" s="25" t="s">
        <v>12001</v>
      </c>
      <c r="J1952" s="25" t="s">
        <v>12002</v>
      </c>
      <c r="K1952" s="25">
        <v>2017</v>
      </c>
      <c r="L1952" s="25" t="s">
        <v>6</v>
      </c>
      <c r="M1952" s="25" t="s">
        <v>6</v>
      </c>
      <c r="N1952" s="25" t="s">
        <v>6</v>
      </c>
    </row>
    <row r="1953" spans="1:14" x14ac:dyDescent="0.35">
      <c r="A1953" t="s">
        <v>62</v>
      </c>
      <c r="B1953">
        <f t="shared" si="30"/>
        <v>2</v>
      </c>
      <c r="C1953" s="26" t="s">
        <v>12003</v>
      </c>
      <c r="D1953" s="26" t="s">
        <v>12004</v>
      </c>
      <c r="E1953" s="26" t="s">
        <v>6</v>
      </c>
      <c r="F1953" s="26" t="s">
        <v>11945</v>
      </c>
      <c r="G1953" s="26">
        <v>7</v>
      </c>
      <c r="H1953" s="26" t="s">
        <v>6</v>
      </c>
      <c r="I1953" s="26" t="s">
        <v>12005</v>
      </c>
      <c r="J1953" s="26" t="s">
        <v>12006</v>
      </c>
      <c r="K1953" s="26">
        <v>2012</v>
      </c>
      <c r="L1953" s="26" t="s">
        <v>6</v>
      </c>
      <c r="M1953" s="26" t="s">
        <v>6</v>
      </c>
      <c r="N1953" s="26" t="s">
        <v>6</v>
      </c>
    </row>
    <row r="1954" spans="1:14" x14ac:dyDescent="0.35">
      <c r="A1954" t="s">
        <v>62</v>
      </c>
      <c r="B1954">
        <f t="shared" si="30"/>
        <v>3</v>
      </c>
      <c r="C1954" s="25" t="s">
        <v>12007</v>
      </c>
      <c r="D1954" s="25" t="s">
        <v>12008</v>
      </c>
      <c r="E1954" s="25" t="s">
        <v>6</v>
      </c>
      <c r="F1954" s="25" t="s">
        <v>12009</v>
      </c>
      <c r="G1954" s="25">
        <v>7</v>
      </c>
      <c r="H1954" s="25" t="s">
        <v>6</v>
      </c>
      <c r="I1954" s="25" t="s">
        <v>12010</v>
      </c>
      <c r="J1954" s="25" t="s">
        <v>11973</v>
      </c>
      <c r="K1954" s="25">
        <v>2017</v>
      </c>
      <c r="L1954" s="25" t="s">
        <v>6</v>
      </c>
      <c r="M1954" s="25" t="s">
        <v>6</v>
      </c>
      <c r="N1954" s="25" t="s">
        <v>6</v>
      </c>
    </row>
    <row r="1955" spans="1:14" x14ac:dyDescent="0.35">
      <c r="A1955" t="s">
        <v>62</v>
      </c>
      <c r="B1955">
        <f t="shared" si="30"/>
        <v>2</v>
      </c>
      <c r="C1955" s="26" t="s">
        <v>12011</v>
      </c>
      <c r="D1955" s="26" t="s">
        <v>3492</v>
      </c>
      <c r="E1955" s="26" t="s">
        <v>6</v>
      </c>
      <c r="F1955" s="26" t="s">
        <v>12012</v>
      </c>
      <c r="G1955" s="26">
        <v>7</v>
      </c>
      <c r="H1955" s="26" t="s">
        <v>6</v>
      </c>
      <c r="I1955" s="26" t="s">
        <v>12013</v>
      </c>
      <c r="J1955" s="26" t="s">
        <v>12014</v>
      </c>
      <c r="K1955" s="26">
        <v>2009</v>
      </c>
      <c r="L1955" s="26" t="s">
        <v>6</v>
      </c>
      <c r="M1955" s="26" t="s">
        <v>6</v>
      </c>
      <c r="N1955" s="26" t="s">
        <v>6</v>
      </c>
    </row>
    <row r="1956" spans="1:14" x14ac:dyDescent="0.35">
      <c r="A1956" t="s">
        <v>62</v>
      </c>
      <c r="B1956">
        <f t="shared" si="30"/>
        <v>2</v>
      </c>
      <c r="C1956" s="25" t="s">
        <v>8242</v>
      </c>
      <c r="D1956" s="25" t="s">
        <v>12015</v>
      </c>
      <c r="E1956" s="25" t="s">
        <v>6</v>
      </c>
      <c r="F1956" s="25" t="s">
        <v>12016</v>
      </c>
      <c r="G1956" s="25">
        <v>7</v>
      </c>
      <c r="H1956" s="25" t="s">
        <v>6</v>
      </c>
      <c r="I1956" s="25" t="s">
        <v>12017</v>
      </c>
      <c r="J1956" s="25" t="s">
        <v>12018</v>
      </c>
      <c r="K1956" s="25">
        <v>2011</v>
      </c>
      <c r="L1956" s="25" t="s">
        <v>6</v>
      </c>
      <c r="M1956" s="25" t="s">
        <v>6</v>
      </c>
      <c r="N1956" s="25" t="s">
        <v>6</v>
      </c>
    </row>
    <row r="1957" spans="1:14" x14ac:dyDescent="0.35">
      <c r="A1957" t="s">
        <v>62</v>
      </c>
      <c r="B1957">
        <f t="shared" si="30"/>
        <v>2</v>
      </c>
      <c r="C1957" s="26" t="s">
        <v>12019</v>
      </c>
      <c r="D1957" s="26" t="s">
        <v>12020</v>
      </c>
      <c r="E1957" s="26" t="s">
        <v>6</v>
      </c>
      <c r="F1957" s="26" t="s">
        <v>12021</v>
      </c>
      <c r="G1957" s="26">
        <v>7</v>
      </c>
      <c r="H1957" s="26" t="s">
        <v>6</v>
      </c>
      <c r="I1957" s="26" t="s">
        <v>12022</v>
      </c>
      <c r="J1957" s="26" t="s">
        <v>12023</v>
      </c>
      <c r="K1957" s="26">
        <v>2013</v>
      </c>
      <c r="L1957" s="26" t="s">
        <v>6</v>
      </c>
      <c r="M1957" s="26" t="s">
        <v>6</v>
      </c>
      <c r="N1957" s="26" t="s">
        <v>6</v>
      </c>
    </row>
    <row r="1958" spans="1:14" x14ac:dyDescent="0.35">
      <c r="A1958" t="s">
        <v>62</v>
      </c>
      <c r="B1958">
        <f t="shared" si="30"/>
        <v>2</v>
      </c>
      <c r="C1958" s="25" t="s">
        <v>12024</v>
      </c>
      <c r="D1958" s="25" t="s">
        <v>6</v>
      </c>
      <c r="E1958" s="25" t="s">
        <v>6</v>
      </c>
      <c r="F1958" s="25" t="s">
        <v>12025</v>
      </c>
      <c r="G1958" s="25">
        <v>7</v>
      </c>
      <c r="H1958" s="25" t="s">
        <v>6</v>
      </c>
      <c r="I1958" s="25" t="s">
        <v>12026</v>
      </c>
      <c r="J1958" s="25" t="s">
        <v>12027</v>
      </c>
      <c r="K1958" s="25">
        <v>2014</v>
      </c>
      <c r="L1958" s="25" t="s">
        <v>6</v>
      </c>
      <c r="M1958" s="25" t="s">
        <v>6</v>
      </c>
      <c r="N1958" s="25" t="s">
        <v>6</v>
      </c>
    </row>
    <row r="1959" spans="1:14" x14ac:dyDescent="0.35">
      <c r="A1959" t="s">
        <v>62</v>
      </c>
      <c r="B1959">
        <f t="shared" si="30"/>
        <v>3</v>
      </c>
      <c r="C1959" s="26" t="s">
        <v>12028</v>
      </c>
      <c r="D1959" s="26" t="s">
        <v>12029</v>
      </c>
      <c r="E1959" s="26" t="s">
        <v>6</v>
      </c>
      <c r="F1959" s="26" t="s">
        <v>12030</v>
      </c>
      <c r="G1959" s="26">
        <v>7</v>
      </c>
      <c r="H1959" s="26" t="s">
        <v>6</v>
      </c>
      <c r="I1959" s="26" t="s">
        <v>12031</v>
      </c>
      <c r="J1959" s="26" t="s">
        <v>12032</v>
      </c>
      <c r="K1959" s="26">
        <v>2018</v>
      </c>
      <c r="L1959" s="26" t="s">
        <v>6</v>
      </c>
      <c r="M1959" s="26" t="s">
        <v>6</v>
      </c>
      <c r="N1959" s="26" t="s">
        <v>6</v>
      </c>
    </row>
    <row r="1960" spans="1:14" x14ac:dyDescent="0.35">
      <c r="A1960" t="s">
        <v>62</v>
      </c>
      <c r="B1960">
        <f t="shared" si="30"/>
        <v>2</v>
      </c>
      <c r="C1960" s="25" t="s">
        <v>9856</v>
      </c>
      <c r="D1960" s="25" t="s">
        <v>12033</v>
      </c>
      <c r="E1960" s="25" t="s">
        <v>6</v>
      </c>
      <c r="F1960" s="25" t="s">
        <v>12034</v>
      </c>
      <c r="G1960" s="25">
        <v>7</v>
      </c>
      <c r="H1960" s="25" t="s">
        <v>6</v>
      </c>
      <c r="I1960" s="25" t="s">
        <v>12035</v>
      </c>
      <c r="J1960" s="25" t="s">
        <v>12036</v>
      </c>
      <c r="K1960" s="25">
        <v>2019</v>
      </c>
      <c r="L1960" s="25" t="s">
        <v>6</v>
      </c>
      <c r="M1960" s="25" t="s">
        <v>6</v>
      </c>
      <c r="N1960" s="25" t="s">
        <v>6</v>
      </c>
    </row>
    <row r="1961" spans="1:14" x14ac:dyDescent="0.35">
      <c r="A1961" t="s">
        <v>62</v>
      </c>
      <c r="B1961">
        <f t="shared" si="30"/>
        <v>2</v>
      </c>
      <c r="C1961" s="26" t="s">
        <v>257</v>
      </c>
      <c r="D1961" s="26" t="s">
        <v>12037</v>
      </c>
      <c r="E1961" s="26" t="s">
        <v>6</v>
      </c>
      <c r="F1961" s="26" t="s">
        <v>12038</v>
      </c>
      <c r="G1961" s="26">
        <v>7</v>
      </c>
      <c r="H1961" s="26" t="s">
        <v>6</v>
      </c>
      <c r="I1961" s="26" t="s">
        <v>261</v>
      </c>
      <c r="J1961" s="26" t="s">
        <v>12039</v>
      </c>
      <c r="K1961" s="26">
        <v>2017</v>
      </c>
      <c r="L1961" s="26" t="s">
        <v>6</v>
      </c>
      <c r="M1961" s="26" t="s">
        <v>6</v>
      </c>
      <c r="N1961" s="26" t="s">
        <v>6</v>
      </c>
    </row>
    <row r="1962" spans="1:14" x14ac:dyDescent="0.35">
      <c r="B1962">
        <f t="shared" si="30"/>
        <v>1</v>
      </c>
      <c r="C1962" s="25" t="s">
        <v>12040</v>
      </c>
      <c r="D1962" s="25" t="s">
        <v>12041</v>
      </c>
      <c r="E1962" s="25" t="s">
        <v>6</v>
      </c>
      <c r="F1962" s="25" t="s">
        <v>12042</v>
      </c>
      <c r="G1962" s="25">
        <v>7</v>
      </c>
      <c r="H1962" s="25" t="s">
        <v>6</v>
      </c>
      <c r="I1962" s="25" t="s">
        <v>12043</v>
      </c>
      <c r="J1962" s="25" t="s">
        <v>12044</v>
      </c>
      <c r="K1962" s="25">
        <v>2013</v>
      </c>
      <c r="L1962" s="25" t="s">
        <v>6</v>
      </c>
      <c r="M1962" s="25" t="s">
        <v>6</v>
      </c>
      <c r="N1962" s="25" t="s">
        <v>6</v>
      </c>
    </row>
    <row r="1963" spans="1:14" x14ac:dyDescent="0.35">
      <c r="A1963" t="s">
        <v>62</v>
      </c>
      <c r="B1963">
        <f t="shared" si="30"/>
        <v>2</v>
      </c>
      <c r="C1963" s="26" t="s">
        <v>12045</v>
      </c>
      <c r="D1963" s="26" t="s">
        <v>12046</v>
      </c>
      <c r="E1963" s="26" t="s">
        <v>6</v>
      </c>
      <c r="F1963" s="26" t="s">
        <v>12047</v>
      </c>
      <c r="G1963" s="26">
        <v>7</v>
      </c>
      <c r="H1963" s="26" t="s">
        <v>6</v>
      </c>
      <c r="I1963" s="26" t="s">
        <v>12048</v>
      </c>
      <c r="J1963" s="26" t="s">
        <v>12049</v>
      </c>
      <c r="K1963" s="26">
        <v>2020</v>
      </c>
      <c r="L1963" s="26" t="s">
        <v>6</v>
      </c>
      <c r="M1963" s="26" t="s">
        <v>6</v>
      </c>
      <c r="N1963" s="26" t="s">
        <v>6</v>
      </c>
    </row>
    <row r="1964" spans="1:14" x14ac:dyDescent="0.35">
      <c r="A1964" t="s">
        <v>62</v>
      </c>
      <c r="B1964">
        <f t="shared" si="30"/>
        <v>2</v>
      </c>
      <c r="C1964" s="25" t="s">
        <v>1995</v>
      </c>
      <c r="D1964" s="25" t="s">
        <v>12050</v>
      </c>
      <c r="E1964" s="25" t="s">
        <v>6</v>
      </c>
      <c r="F1964" s="25" t="s">
        <v>12051</v>
      </c>
      <c r="G1964" s="25">
        <v>7</v>
      </c>
      <c r="H1964" s="25" t="s">
        <v>6</v>
      </c>
      <c r="I1964" s="25" t="s">
        <v>1999</v>
      </c>
      <c r="J1964" s="25" t="s">
        <v>12052</v>
      </c>
      <c r="K1964" s="25">
        <v>2017</v>
      </c>
      <c r="L1964" s="25" t="s">
        <v>6</v>
      </c>
      <c r="M1964" s="25" t="s">
        <v>6</v>
      </c>
      <c r="N1964" s="25" t="s">
        <v>6</v>
      </c>
    </row>
    <row r="1965" spans="1:14" x14ac:dyDescent="0.35">
      <c r="A1965" t="s">
        <v>62</v>
      </c>
      <c r="B1965">
        <f t="shared" si="30"/>
        <v>2</v>
      </c>
      <c r="C1965" s="26" t="s">
        <v>12053</v>
      </c>
      <c r="D1965" s="26" t="s">
        <v>12054</v>
      </c>
      <c r="E1965" s="26" t="s">
        <v>6</v>
      </c>
      <c r="F1965" s="26" t="s">
        <v>12055</v>
      </c>
      <c r="G1965" s="26">
        <v>7</v>
      </c>
      <c r="H1965" s="26" t="s">
        <v>6</v>
      </c>
      <c r="I1965" s="26" t="s">
        <v>12056</v>
      </c>
      <c r="J1965" s="26" t="s">
        <v>12057</v>
      </c>
      <c r="K1965" s="26">
        <v>2020</v>
      </c>
      <c r="L1965" s="26" t="s">
        <v>6</v>
      </c>
      <c r="M1965" s="26" t="s">
        <v>6</v>
      </c>
      <c r="N1965" s="26" t="s">
        <v>6</v>
      </c>
    </row>
    <row r="1966" spans="1:14" x14ac:dyDescent="0.35">
      <c r="B1966">
        <f t="shared" si="30"/>
        <v>1</v>
      </c>
      <c r="C1966" s="25" t="s">
        <v>12058</v>
      </c>
      <c r="D1966" s="25" t="s">
        <v>12059</v>
      </c>
      <c r="E1966" s="25" t="s">
        <v>6</v>
      </c>
      <c r="F1966" s="25" t="s">
        <v>12060</v>
      </c>
      <c r="G1966" s="25">
        <v>7</v>
      </c>
      <c r="H1966" s="25" t="s">
        <v>6</v>
      </c>
      <c r="I1966" s="25" t="s">
        <v>12061</v>
      </c>
      <c r="J1966" s="25" t="s">
        <v>12062</v>
      </c>
      <c r="K1966" s="25">
        <v>2020</v>
      </c>
      <c r="L1966" s="25" t="s">
        <v>6</v>
      </c>
      <c r="M1966" s="25" t="s">
        <v>6</v>
      </c>
      <c r="N1966" s="25" t="s">
        <v>6</v>
      </c>
    </row>
    <row r="1967" spans="1:14" x14ac:dyDescent="0.35">
      <c r="A1967" t="s">
        <v>62</v>
      </c>
      <c r="B1967">
        <f t="shared" si="30"/>
        <v>2</v>
      </c>
      <c r="C1967" s="26" t="s">
        <v>12063</v>
      </c>
      <c r="D1967" s="26" t="s">
        <v>12064</v>
      </c>
      <c r="E1967" s="26" t="s">
        <v>6</v>
      </c>
      <c r="F1967" s="26" t="s">
        <v>12065</v>
      </c>
      <c r="G1967" s="26">
        <v>7</v>
      </c>
      <c r="H1967" s="26" t="s">
        <v>6</v>
      </c>
      <c r="I1967" s="26" t="s">
        <v>12066</v>
      </c>
      <c r="J1967" s="26" t="s">
        <v>12067</v>
      </c>
      <c r="K1967" s="26">
        <v>2017</v>
      </c>
      <c r="L1967" s="26" t="s">
        <v>6</v>
      </c>
      <c r="M1967" s="26" t="s">
        <v>6</v>
      </c>
      <c r="N1967" s="26" t="s">
        <v>6</v>
      </c>
    </row>
    <row r="1968" spans="1:14" x14ac:dyDescent="0.35">
      <c r="A1968" t="s">
        <v>62</v>
      </c>
      <c r="B1968">
        <f t="shared" si="30"/>
        <v>2</v>
      </c>
      <c r="C1968" s="25" t="s">
        <v>291</v>
      </c>
      <c r="D1968" s="25" t="s">
        <v>12068</v>
      </c>
      <c r="E1968" s="25" t="s">
        <v>6</v>
      </c>
      <c r="F1968" s="25" t="s">
        <v>12069</v>
      </c>
      <c r="G1968" s="25">
        <v>7</v>
      </c>
      <c r="H1968" s="25" t="s">
        <v>6</v>
      </c>
      <c r="I1968" s="25" t="s">
        <v>261</v>
      </c>
      <c r="J1968" s="25" t="s">
        <v>12070</v>
      </c>
      <c r="K1968" s="25">
        <v>2017</v>
      </c>
      <c r="L1968" s="25" t="s">
        <v>6</v>
      </c>
      <c r="M1968" s="25" t="s">
        <v>6</v>
      </c>
      <c r="N1968" s="25" t="s">
        <v>6</v>
      </c>
    </row>
    <row r="1969" spans="1:14" x14ac:dyDescent="0.35">
      <c r="B1969">
        <f t="shared" si="30"/>
        <v>1</v>
      </c>
      <c r="C1969" s="26" t="s">
        <v>12071</v>
      </c>
      <c r="D1969" s="26" t="s">
        <v>12072</v>
      </c>
      <c r="E1969" s="26" t="s">
        <v>6</v>
      </c>
      <c r="F1969" s="26" t="s">
        <v>12073</v>
      </c>
      <c r="G1969" s="26">
        <v>7</v>
      </c>
      <c r="H1969" s="26" t="s">
        <v>6</v>
      </c>
      <c r="I1969" s="26" t="s">
        <v>7593</v>
      </c>
      <c r="J1969" s="26" t="s">
        <v>12074</v>
      </c>
      <c r="K1969" s="26">
        <v>2017</v>
      </c>
      <c r="L1969" s="26" t="s">
        <v>6</v>
      </c>
      <c r="M1969" s="26" t="s">
        <v>6</v>
      </c>
      <c r="N1969" s="26" t="s">
        <v>6</v>
      </c>
    </row>
    <row r="1970" spans="1:14" x14ac:dyDescent="0.35">
      <c r="B1970">
        <f t="shared" si="30"/>
        <v>1</v>
      </c>
      <c r="C1970" s="25" t="s">
        <v>12075</v>
      </c>
      <c r="D1970" s="25" t="s">
        <v>12076</v>
      </c>
      <c r="E1970" s="25" t="s">
        <v>6</v>
      </c>
      <c r="F1970" s="25" t="s">
        <v>12077</v>
      </c>
      <c r="G1970" s="25">
        <v>7</v>
      </c>
      <c r="H1970" s="25" t="s">
        <v>6</v>
      </c>
      <c r="I1970" s="25" t="s">
        <v>12078</v>
      </c>
      <c r="J1970" s="25" t="s">
        <v>12079</v>
      </c>
      <c r="K1970" s="25">
        <v>2009</v>
      </c>
      <c r="L1970" s="25" t="s">
        <v>6</v>
      </c>
      <c r="M1970" s="25" t="s">
        <v>6</v>
      </c>
      <c r="N1970" s="25" t="s">
        <v>6</v>
      </c>
    </row>
    <row r="1971" spans="1:14" x14ac:dyDescent="0.35">
      <c r="B1971">
        <f t="shared" si="30"/>
        <v>1</v>
      </c>
      <c r="C1971" s="26" t="s">
        <v>12080</v>
      </c>
      <c r="D1971" s="26" t="s">
        <v>12081</v>
      </c>
      <c r="E1971" s="26" t="s">
        <v>6</v>
      </c>
      <c r="F1971" s="26" t="s">
        <v>12082</v>
      </c>
      <c r="G1971" s="26">
        <v>7</v>
      </c>
      <c r="H1971" s="26" t="s">
        <v>6</v>
      </c>
      <c r="I1971" s="26" t="s">
        <v>12083</v>
      </c>
      <c r="J1971" s="26" t="s">
        <v>12084</v>
      </c>
      <c r="K1971" s="26">
        <v>2010</v>
      </c>
      <c r="L1971" s="26" t="s">
        <v>6</v>
      </c>
      <c r="M1971" s="26" t="s">
        <v>6</v>
      </c>
      <c r="N1971" s="26" t="s">
        <v>6</v>
      </c>
    </row>
    <row r="1972" spans="1:14" x14ac:dyDescent="0.35">
      <c r="A1972" t="s">
        <v>62</v>
      </c>
      <c r="B1972">
        <f t="shared" si="30"/>
        <v>3</v>
      </c>
      <c r="C1972" s="25" t="s">
        <v>12085</v>
      </c>
      <c r="D1972" s="25" t="s">
        <v>12086</v>
      </c>
      <c r="E1972" s="25" t="s">
        <v>6</v>
      </c>
      <c r="F1972" s="25" t="s">
        <v>12087</v>
      </c>
      <c r="G1972" s="25">
        <v>7</v>
      </c>
      <c r="H1972" s="25" t="s">
        <v>6</v>
      </c>
      <c r="I1972" s="25" t="s">
        <v>12088</v>
      </c>
      <c r="J1972" s="25" t="s">
        <v>12089</v>
      </c>
      <c r="K1972" s="25">
        <v>2017</v>
      </c>
      <c r="L1972" s="25" t="s">
        <v>6</v>
      </c>
      <c r="M1972" s="25" t="s">
        <v>6</v>
      </c>
      <c r="N1972" s="25" t="s">
        <v>6</v>
      </c>
    </row>
    <row r="1973" spans="1:14" x14ac:dyDescent="0.35">
      <c r="A1973" t="s">
        <v>62</v>
      </c>
      <c r="B1973">
        <f t="shared" si="30"/>
        <v>4</v>
      </c>
      <c r="C1973" s="26" t="s">
        <v>8493</v>
      </c>
      <c r="D1973" s="26" t="s">
        <v>12090</v>
      </c>
      <c r="E1973" s="26" t="s">
        <v>6</v>
      </c>
      <c r="F1973" s="26" t="s">
        <v>12091</v>
      </c>
      <c r="G1973" s="26">
        <v>7</v>
      </c>
      <c r="H1973" s="26" t="s">
        <v>6</v>
      </c>
      <c r="I1973" s="26" t="s">
        <v>12092</v>
      </c>
      <c r="J1973" s="26" t="s">
        <v>12093</v>
      </c>
      <c r="K1973" s="26">
        <v>2016</v>
      </c>
      <c r="L1973" s="26" t="s">
        <v>6</v>
      </c>
      <c r="M1973" s="26" t="s">
        <v>6</v>
      </c>
      <c r="N1973" s="26" t="s">
        <v>6</v>
      </c>
    </row>
    <row r="1974" spans="1:14" x14ac:dyDescent="0.35">
      <c r="A1974" t="s">
        <v>62</v>
      </c>
      <c r="B1974">
        <f t="shared" si="30"/>
        <v>2</v>
      </c>
      <c r="C1974" s="25" t="s">
        <v>12094</v>
      </c>
      <c r="D1974" s="25" t="s">
        <v>12095</v>
      </c>
      <c r="E1974" s="25" t="s">
        <v>6</v>
      </c>
      <c r="F1974" s="25" t="s">
        <v>12096</v>
      </c>
      <c r="G1974" s="25">
        <v>7</v>
      </c>
      <c r="H1974" s="25" t="s">
        <v>6</v>
      </c>
      <c r="I1974" s="25" t="s">
        <v>12097</v>
      </c>
      <c r="J1974" s="25" t="s">
        <v>12098</v>
      </c>
      <c r="K1974" s="25">
        <v>2014</v>
      </c>
      <c r="L1974" s="25" t="s">
        <v>6</v>
      </c>
      <c r="M1974" s="25" t="s">
        <v>6</v>
      </c>
      <c r="N1974" s="25" t="s">
        <v>6</v>
      </c>
    </row>
    <row r="1975" spans="1:14" x14ac:dyDescent="0.35">
      <c r="A1975" t="s">
        <v>62</v>
      </c>
      <c r="B1975">
        <f t="shared" si="30"/>
        <v>3</v>
      </c>
      <c r="C1975" s="26" t="s">
        <v>12099</v>
      </c>
      <c r="D1975" s="26" t="s">
        <v>12100</v>
      </c>
      <c r="E1975" s="26" t="s">
        <v>6</v>
      </c>
      <c r="F1975" s="26" t="s">
        <v>12101</v>
      </c>
      <c r="G1975" s="26">
        <v>7</v>
      </c>
      <c r="H1975" s="26" t="s">
        <v>6</v>
      </c>
      <c r="I1975" s="26" t="s">
        <v>12102</v>
      </c>
      <c r="J1975" s="26" t="s">
        <v>12103</v>
      </c>
      <c r="K1975" s="26">
        <v>2021</v>
      </c>
      <c r="L1975" s="26" t="s">
        <v>6</v>
      </c>
      <c r="M1975" s="26" t="s">
        <v>6</v>
      </c>
      <c r="N1975" s="26" t="s">
        <v>6</v>
      </c>
    </row>
    <row r="1976" spans="1:14" x14ac:dyDescent="0.35">
      <c r="A1976" t="s">
        <v>62</v>
      </c>
      <c r="B1976">
        <f t="shared" si="30"/>
        <v>3</v>
      </c>
      <c r="C1976" s="25" t="s">
        <v>12104</v>
      </c>
      <c r="D1976" s="25" t="s">
        <v>12105</v>
      </c>
      <c r="E1976" s="25" t="s">
        <v>6</v>
      </c>
      <c r="F1976" s="25" t="s">
        <v>12106</v>
      </c>
      <c r="G1976" s="25">
        <v>7</v>
      </c>
      <c r="H1976" s="25" t="s">
        <v>6</v>
      </c>
      <c r="I1976" s="25" t="s">
        <v>12107</v>
      </c>
      <c r="J1976" s="25" t="s">
        <v>12108</v>
      </c>
      <c r="K1976" s="25">
        <v>2019</v>
      </c>
      <c r="L1976" s="25" t="s">
        <v>6</v>
      </c>
      <c r="M1976" s="25" t="s">
        <v>6</v>
      </c>
      <c r="N1976" s="25" t="s">
        <v>6</v>
      </c>
    </row>
    <row r="1977" spans="1:14" x14ac:dyDescent="0.35">
      <c r="A1977" t="s">
        <v>62</v>
      </c>
      <c r="B1977">
        <f t="shared" si="30"/>
        <v>2</v>
      </c>
      <c r="C1977" s="26" t="s">
        <v>12109</v>
      </c>
      <c r="D1977" s="26" t="s">
        <v>12110</v>
      </c>
      <c r="E1977" s="26" t="s">
        <v>6</v>
      </c>
      <c r="F1977" s="26" t="s">
        <v>12111</v>
      </c>
      <c r="G1977" s="26">
        <v>7</v>
      </c>
      <c r="H1977" s="26" t="s">
        <v>6</v>
      </c>
      <c r="I1977" s="26" t="s">
        <v>12112</v>
      </c>
      <c r="J1977" s="26" t="s">
        <v>12113</v>
      </c>
      <c r="K1977" s="26">
        <v>2013</v>
      </c>
      <c r="L1977" s="26" t="s">
        <v>6</v>
      </c>
      <c r="M1977" s="26" t="s">
        <v>6</v>
      </c>
      <c r="N1977" s="26" t="s">
        <v>6</v>
      </c>
    </row>
    <row r="1978" spans="1:14" x14ac:dyDescent="0.35">
      <c r="A1978" t="s">
        <v>62</v>
      </c>
      <c r="B1978">
        <f t="shared" si="30"/>
        <v>2</v>
      </c>
      <c r="C1978" s="25" t="s">
        <v>12114</v>
      </c>
      <c r="D1978" s="25" t="s">
        <v>7839</v>
      </c>
      <c r="E1978" s="25" t="s">
        <v>6</v>
      </c>
      <c r="F1978" s="25" t="s">
        <v>12115</v>
      </c>
      <c r="G1978" s="25">
        <v>7</v>
      </c>
      <c r="H1978" s="25" t="s">
        <v>6</v>
      </c>
      <c r="I1978" s="25" t="s">
        <v>12116</v>
      </c>
      <c r="J1978" s="25" t="s">
        <v>12117</v>
      </c>
      <c r="K1978" s="25">
        <v>2009</v>
      </c>
      <c r="L1978" s="25" t="s">
        <v>6</v>
      </c>
      <c r="M1978" s="25" t="s">
        <v>6</v>
      </c>
      <c r="N1978" s="25" t="s">
        <v>6</v>
      </c>
    </row>
    <row r="1979" spans="1:14" x14ac:dyDescent="0.35">
      <c r="B1979">
        <f t="shared" si="30"/>
        <v>1</v>
      </c>
      <c r="C1979" s="26" t="s">
        <v>12118</v>
      </c>
      <c r="D1979" s="26" t="s">
        <v>12119</v>
      </c>
      <c r="E1979" s="26" t="s">
        <v>6</v>
      </c>
      <c r="F1979" s="26" t="s">
        <v>12120</v>
      </c>
      <c r="G1979" s="26">
        <v>7</v>
      </c>
      <c r="H1979" s="26" t="s">
        <v>6</v>
      </c>
      <c r="I1979" s="26" t="s">
        <v>12121</v>
      </c>
      <c r="J1979" s="26" t="s">
        <v>12122</v>
      </c>
      <c r="K1979" s="26">
        <v>2011</v>
      </c>
      <c r="L1979" s="26" t="s">
        <v>6</v>
      </c>
      <c r="M1979" s="26" t="s">
        <v>6</v>
      </c>
      <c r="N1979" s="26" t="s">
        <v>6</v>
      </c>
    </row>
    <row r="1980" spans="1:14" x14ac:dyDescent="0.35">
      <c r="A1980" t="s">
        <v>62</v>
      </c>
      <c r="B1980">
        <f t="shared" si="30"/>
        <v>3</v>
      </c>
      <c r="C1980" s="25" t="s">
        <v>1461</v>
      </c>
      <c r="D1980" s="25" t="s">
        <v>12123</v>
      </c>
      <c r="E1980" s="25" t="s">
        <v>6</v>
      </c>
      <c r="F1980" s="25" t="s">
        <v>12124</v>
      </c>
      <c r="G1980" s="25">
        <v>7</v>
      </c>
      <c r="H1980" s="25" t="s">
        <v>6</v>
      </c>
      <c r="I1980" s="25" t="s">
        <v>12125</v>
      </c>
      <c r="J1980" s="25" t="s">
        <v>12126</v>
      </c>
      <c r="K1980" s="25">
        <v>2020</v>
      </c>
      <c r="L1980" s="25" t="s">
        <v>6</v>
      </c>
      <c r="M1980" s="25" t="s">
        <v>6</v>
      </c>
      <c r="N1980" s="25" t="s">
        <v>6</v>
      </c>
    </row>
    <row r="1981" spans="1:14" x14ac:dyDescent="0.35">
      <c r="A1981" t="s">
        <v>62</v>
      </c>
      <c r="B1981">
        <f t="shared" si="30"/>
        <v>2</v>
      </c>
      <c r="C1981" s="26" t="s">
        <v>12127</v>
      </c>
      <c r="D1981" s="26" t="s">
        <v>12128</v>
      </c>
      <c r="E1981" s="26" t="s">
        <v>6</v>
      </c>
      <c r="F1981" s="26" t="s">
        <v>12129</v>
      </c>
      <c r="G1981" s="26">
        <v>7</v>
      </c>
      <c r="H1981" s="26" t="s">
        <v>6</v>
      </c>
      <c r="I1981" s="26" t="s">
        <v>144</v>
      </c>
      <c r="J1981" s="26" t="s">
        <v>12130</v>
      </c>
      <c r="K1981" s="26">
        <v>2020</v>
      </c>
      <c r="L1981" s="26" t="s">
        <v>6</v>
      </c>
      <c r="M1981" s="26" t="s">
        <v>6</v>
      </c>
      <c r="N1981" s="26" t="s">
        <v>6</v>
      </c>
    </row>
    <row r="1982" spans="1:14" x14ac:dyDescent="0.35">
      <c r="A1982" t="s">
        <v>62</v>
      </c>
      <c r="B1982">
        <f t="shared" si="30"/>
        <v>2</v>
      </c>
      <c r="C1982" s="25" t="s">
        <v>1388</v>
      </c>
      <c r="D1982" s="25" t="s">
        <v>12131</v>
      </c>
      <c r="E1982" s="25" t="s">
        <v>6</v>
      </c>
      <c r="F1982" s="25" t="s">
        <v>12132</v>
      </c>
      <c r="G1982" s="25">
        <v>7</v>
      </c>
      <c r="H1982" s="25" t="s">
        <v>6</v>
      </c>
      <c r="I1982" s="25" t="s">
        <v>1392</v>
      </c>
      <c r="J1982" s="25" t="s">
        <v>12133</v>
      </c>
      <c r="K1982" s="25">
        <v>2021</v>
      </c>
      <c r="L1982" s="25" t="s">
        <v>6</v>
      </c>
      <c r="M1982" s="25" t="s">
        <v>6</v>
      </c>
      <c r="N1982" s="25" t="s">
        <v>6</v>
      </c>
    </row>
    <row r="1983" spans="1:14" x14ac:dyDescent="0.35">
      <c r="A1983" t="s">
        <v>62</v>
      </c>
      <c r="B1983">
        <f t="shared" si="30"/>
        <v>2</v>
      </c>
      <c r="C1983" s="26" t="s">
        <v>12134</v>
      </c>
      <c r="D1983" s="26" t="s">
        <v>6</v>
      </c>
      <c r="E1983" s="26" t="s">
        <v>6</v>
      </c>
      <c r="F1983" s="26" t="s">
        <v>12135</v>
      </c>
      <c r="G1983" s="26">
        <v>7</v>
      </c>
      <c r="H1983" s="26" t="s">
        <v>6</v>
      </c>
      <c r="I1983" s="26" t="s">
        <v>12136</v>
      </c>
      <c r="J1983" s="26" t="s">
        <v>12137</v>
      </c>
      <c r="K1983" s="26">
        <v>2013</v>
      </c>
      <c r="L1983" s="26" t="s">
        <v>6</v>
      </c>
      <c r="M1983" s="26" t="s">
        <v>6</v>
      </c>
      <c r="N1983" s="26" t="s">
        <v>6</v>
      </c>
    </row>
    <row r="1984" spans="1:14" x14ac:dyDescent="0.35">
      <c r="A1984" t="s">
        <v>62</v>
      </c>
      <c r="B1984">
        <f t="shared" si="30"/>
        <v>2</v>
      </c>
      <c r="C1984" s="25" t="s">
        <v>12138</v>
      </c>
      <c r="D1984" s="25" t="s">
        <v>12139</v>
      </c>
      <c r="E1984" s="25" t="s">
        <v>6</v>
      </c>
      <c r="F1984" s="25" t="s">
        <v>12140</v>
      </c>
      <c r="G1984" s="25">
        <v>7</v>
      </c>
      <c r="H1984" s="25" t="s">
        <v>6</v>
      </c>
      <c r="I1984" s="25" t="s">
        <v>12141</v>
      </c>
      <c r="J1984" s="25" t="s">
        <v>12142</v>
      </c>
      <c r="K1984" s="25">
        <v>2010</v>
      </c>
      <c r="L1984" s="25" t="s">
        <v>6</v>
      </c>
      <c r="M1984" s="25" t="s">
        <v>6</v>
      </c>
      <c r="N1984" s="25" t="s">
        <v>6</v>
      </c>
    </row>
    <row r="1985" spans="1:14" x14ac:dyDescent="0.35">
      <c r="A1985" t="s">
        <v>62</v>
      </c>
      <c r="B1985">
        <f t="shared" si="30"/>
        <v>3</v>
      </c>
      <c r="C1985" s="26" t="s">
        <v>10542</v>
      </c>
      <c r="D1985" s="26" t="s">
        <v>12143</v>
      </c>
      <c r="E1985" s="26" t="s">
        <v>6</v>
      </c>
      <c r="F1985" s="26" t="s">
        <v>12144</v>
      </c>
      <c r="G1985" s="26">
        <v>7</v>
      </c>
      <c r="H1985" s="26" t="s">
        <v>6</v>
      </c>
      <c r="I1985" s="26" t="s">
        <v>12145</v>
      </c>
      <c r="J1985" s="26" t="s">
        <v>12146</v>
      </c>
      <c r="K1985" s="26">
        <v>2012</v>
      </c>
      <c r="L1985" s="26" t="s">
        <v>6</v>
      </c>
      <c r="M1985" s="26" t="s">
        <v>6</v>
      </c>
      <c r="N1985" s="26" t="s">
        <v>6</v>
      </c>
    </row>
    <row r="1986" spans="1:14" x14ac:dyDescent="0.35">
      <c r="A1986" t="s">
        <v>62</v>
      </c>
      <c r="B1986">
        <f t="shared" ref="B1986:B2049" si="31">COUNTIF(C:C,C1986)</f>
        <v>2</v>
      </c>
      <c r="C1986" s="25" t="s">
        <v>6764</v>
      </c>
      <c r="D1986" s="25" t="s">
        <v>12147</v>
      </c>
      <c r="E1986" s="25" t="s">
        <v>6</v>
      </c>
      <c r="F1986" s="25" t="s">
        <v>6767</v>
      </c>
      <c r="G1986" s="25">
        <v>7</v>
      </c>
      <c r="H1986" s="25" t="s">
        <v>6</v>
      </c>
      <c r="I1986" s="25" t="s">
        <v>6768</v>
      </c>
      <c r="J1986" s="25" t="s">
        <v>12148</v>
      </c>
      <c r="K1986" s="25">
        <v>2013</v>
      </c>
      <c r="L1986" s="25" t="s">
        <v>6</v>
      </c>
      <c r="M1986" s="25" t="s">
        <v>6</v>
      </c>
      <c r="N1986" s="25" t="s">
        <v>6</v>
      </c>
    </row>
    <row r="1987" spans="1:14" x14ac:dyDescent="0.35">
      <c r="A1987" t="s">
        <v>62</v>
      </c>
      <c r="B1987">
        <f t="shared" si="31"/>
        <v>3</v>
      </c>
      <c r="C1987" s="26" t="s">
        <v>4397</v>
      </c>
      <c r="D1987" s="26" t="s">
        <v>12149</v>
      </c>
      <c r="E1987" s="26" t="s">
        <v>6</v>
      </c>
      <c r="F1987" s="26" t="s">
        <v>12150</v>
      </c>
      <c r="G1987" s="26">
        <v>7</v>
      </c>
      <c r="H1987" s="26" t="s">
        <v>6</v>
      </c>
      <c r="I1987" s="26" t="s">
        <v>12151</v>
      </c>
      <c r="J1987" s="26" t="s">
        <v>12152</v>
      </c>
      <c r="K1987" s="26">
        <v>2015</v>
      </c>
      <c r="L1987" s="26" t="s">
        <v>6</v>
      </c>
      <c r="M1987" s="26" t="s">
        <v>6</v>
      </c>
      <c r="N1987" s="26" t="s">
        <v>6</v>
      </c>
    </row>
    <row r="1988" spans="1:14" x14ac:dyDescent="0.35">
      <c r="B1988">
        <f t="shared" si="31"/>
        <v>1</v>
      </c>
      <c r="C1988" s="25" t="s">
        <v>12153</v>
      </c>
      <c r="D1988" s="25" t="s">
        <v>12154</v>
      </c>
      <c r="E1988" s="25" t="s">
        <v>6</v>
      </c>
      <c r="F1988" s="25" t="s">
        <v>12155</v>
      </c>
      <c r="G1988" s="25">
        <v>7</v>
      </c>
      <c r="H1988" s="25" t="s">
        <v>6</v>
      </c>
      <c r="I1988" s="25" t="s">
        <v>12156</v>
      </c>
      <c r="J1988" s="25" t="s">
        <v>12157</v>
      </c>
      <c r="K1988" s="25">
        <v>2014</v>
      </c>
      <c r="L1988" s="25" t="s">
        <v>6</v>
      </c>
      <c r="M1988" s="25" t="s">
        <v>6</v>
      </c>
      <c r="N1988" s="25" t="s">
        <v>6</v>
      </c>
    </row>
    <row r="1989" spans="1:14" x14ac:dyDescent="0.35">
      <c r="B1989">
        <f t="shared" si="31"/>
        <v>1</v>
      </c>
      <c r="C1989" s="26" t="s">
        <v>12158</v>
      </c>
      <c r="D1989" s="26" t="s">
        <v>12159</v>
      </c>
      <c r="E1989" s="26" t="s">
        <v>6</v>
      </c>
      <c r="F1989" s="26" t="s">
        <v>12160</v>
      </c>
      <c r="G1989" s="26">
        <v>7</v>
      </c>
      <c r="H1989" s="26" t="s">
        <v>6</v>
      </c>
      <c r="I1989" s="26" t="s">
        <v>12161</v>
      </c>
      <c r="J1989" s="26" t="s">
        <v>12162</v>
      </c>
      <c r="K1989" s="26">
        <v>2017</v>
      </c>
      <c r="L1989" s="26" t="s">
        <v>6</v>
      </c>
      <c r="M1989" s="26" t="s">
        <v>6</v>
      </c>
      <c r="N1989" s="26" t="s">
        <v>6</v>
      </c>
    </row>
    <row r="1990" spans="1:14" x14ac:dyDescent="0.35">
      <c r="B1990">
        <f t="shared" si="31"/>
        <v>1</v>
      </c>
      <c r="C1990" s="25" t="s">
        <v>12163</v>
      </c>
      <c r="D1990" s="25" t="s">
        <v>12164</v>
      </c>
      <c r="E1990" s="25" t="s">
        <v>6</v>
      </c>
      <c r="F1990" s="25" t="s">
        <v>12165</v>
      </c>
      <c r="G1990" s="25">
        <v>7</v>
      </c>
      <c r="H1990" s="25" t="s">
        <v>6</v>
      </c>
      <c r="I1990" s="25" t="s">
        <v>12166</v>
      </c>
      <c r="J1990" s="25" t="s">
        <v>6</v>
      </c>
      <c r="K1990" s="25">
        <v>2012</v>
      </c>
      <c r="L1990" s="25" t="s">
        <v>6</v>
      </c>
      <c r="M1990" s="25" t="s">
        <v>6</v>
      </c>
      <c r="N1990" s="25" t="s">
        <v>6</v>
      </c>
    </row>
    <row r="1991" spans="1:14" x14ac:dyDescent="0.35">
      <c r="A1991" t="s">
        <v>62</v>
      </c>
      <c r="B1991">
        <f t="shared" si="31"/>
        <v>2</v>
      </c>
      <c r="C1991" s="26" t="s">
        <v>8499</v>
      </c>
      <c r="D1991" s="26" t="s">
        <v>12167</v>
      </c>
      <c r="E1991" s="26" t="s">
        <v>6</v>
      </c>
      <c r="F1991" s="26" t="s">
        <v>12168</v>
      </c>
      <c r="G1991" s="26">
        <v>7</v>
      </c>
      <c r="H1991" s="26" t="s">
        <v>6</v>
      </c>
      <c r="I1991" s="26" t="s">
        <v>1386</v>
      </c>
      <c r="J1991" s="26" t="s">
        <v>12169</v>
      </c>
      <c r="K1991" s="26">
        <v>2018</v>
      </c>
      <c r="L1991" s="26" t="s">
        <v>6</v>
      </c>
      <c r="M1991" s="26" t="s">
        <v>6</v>
      </c>
      <c r="N1991" s="26" t="s">
        <v>6</v>
      </c>
    </row>
    <row r="1992" spans="1:14" x14ac:dyDescent="0.35">
      <c r="B1992">
        <f t="shared" si="31"/>
        <v>1</v>
      </c>
      <c r="C1992" s="25" t="s">
        <v>12170</v>
      </c>
      <c r="D1992" s="25" t="s">
        <v>12171</v>
      </c>
      <c r="E1992" s="25" t="s">
        <v>6</v>
      </c>
      <c r="F1992" s="25" t="s">
        <v>12172</v>
      </c>
      <c r="G1992" s="25">
        <v>7</v>
      </c>
      <c r="H1992" s="25" t="s">
        <v>6</v>
      </c>
      <c r="I1992" s="25" t="s">
        <v>12173</v>
      </c>
      <c r="J1992" s="25" t="s">
        <v>12174</v>
      </c>
      <c r="K1992" s="25">
        <v>2016</v>
      </c>
      <c r="L1992" s="25" t="s">
        <v>6</v>
      </c>
      <c r="M1992" s="25" t="s">
        <v>6</v>
      </c>
      <c r="N1992" s="25" t="s">
        <v>6</v>
      </c>
    </row>
    <row r="1993" spans="1:14" x14ac:dyDescent="0.35">
      <c r="A1993" t="s">
        <v>62</v>
      </c>
      <c r="B1993">
        <f t="shared" si="31"/>
        <v>2</v>
      </c>
      <c r="C1993" s="26" t="s">
        <v>12175</v>
      </c>
      <c r="D1993" s="26" t="s">
        <v>12176</v>
      </c>
      <c r="E1993" s="26" t="s">
        <v>6</v>
      </c>
      <c r="F1993" s="26" t="s">
        <v>12177</v>
      </c>
      <c r="G1993" s="26">
        <v>7</v>
      </c>
      <c r="H1993" s="26" t="s">
        <v>6</v>
      </c>
      <c r="I1993" s="26" t="s">
        <v>12178</v>
      </c>
      <c r="J1993" s="26" t="s">
        <v>12179</v>
      </c>
      <c r="K1993" s="26">
        <v>2018</v>
      </c>
      <c r="L1993" s="26" t="s">
        <v>6</v>
      </c>
      <c r="M1993" s="26" t="s">
        <v>6</v>
      </c>
      <c r="N1993" s="26" t="s">
        <v>6</v>
      </c>
    </row>
    <row r="1994" spans="1:14" x14ac:dyDescent="0.35">
      <c r="A1994" t="s">
        <v>62</v>
      </c>
      <c r="B1994">
        <f t="shared" si="31"/>
        <v>2</v>
      </c>
      <c r="C1994" s="25" t="s">
        <v>12180</v>
      </c>
      <c r="D1994" s="25" t="s">
        <v>12181</v>
      </c>
      <c r="E1994" s="25" t="s">
        <v>6</v>
      </c>
      <c r="F1994" s="25" t="s">
        <v>12182</v>
      </c>
      <c r="G1994" s="25">
        <v>7</v>
      </c>
      <c r="H1994" s="25" t="s">
        <v>6</v>
      </c>
      <c r="I1994" s="25" t="s">
        <v>12183</v>
      </c>
      <c r="J1994" s="25" t="s">
        <v>12184</v>
      </c>
      <c r="K1994" s="25">
        <v>2010</v>
      </c>
      <c r="L1994" s="25" t="s">
        <v>6</v>
      </c>
      <c r="M1994" s="25" t="s">
        <v>6</v>
      </c>
      <c r="N1994" s="25" t="s">
        <v>6</v>
      </c>
    </row>
    <row r="1995" spans="1:14" x14ac:dyDescent="0.35">
      <c r="A1995" t="s">
        <v>62</v>
      </c>
      <c r="B1995">
        <f t="shared" si="31"/>
        <v>3</v>
      </c>
      <c r="C1995" s="26" t="s">
        <v>12185</v>
      </c>
      <c r="D1995" s="26" t="s">
        <v>12186</v>
      </c>
      <c r="E1995" s="26" t="s">
        <v>6</v>
      </c>
      <c r="F1995" s="26" t="s">
        <v>12187</v>
      </c>
      <c r="G1995" s="26">
        <v>7</v>
      </c>
      <c r="H1995" s="26" t="s">
        <v>6</v>
      </c>
      <c r="I1995" s="26" t="s">
        <v>12188</v>
      </c>
      <c r="J1995" s="26" t="s">
        <v>12189</v>
      </c>
      <c r="K1995" s="26">
        <v>2016</v>
      </c>
      <c r="L1995" s="26" t="s">
        <v>6</v>
      </c>
      <c r="M1995" s="26" t="s">
        <v>6</v>
      </c>
      <c r="N1995" s="26" t="s">
        <v>6</v>
      </c>
    </row>
    <row r="1996" spans="1:14" x14ac:dyDescent="0.35">
      <c r="A1996" t="s">
        <v>62</v>
      </c>
      <c r="B1996">
        <f t="shared" si="31"/>
        <v>2</v>
      </c>
      <c r="C1996" s="25" t="s">
        <v>12190</v>
      </c>
      <c r="D1996" s="25" t="s">
        <v>12191</v>
      </c>
      <c r="E1996" s="25" t="s">
        <v>6</v>
      </c>
      <c r="F1996" s="25" t="s">
        <v>12150</v>
      </c>
      <c r="G1996" s="25">
        <v>7</v>
      </c>
      <c r="H1996" s="25" t="s">
        <v>6</v>
      </c>
      <c r="I1996" s="25" t="s">
        <v>12192</v>
      </c>
      <c r="J1996" s="25" t="s">
        <v>12193</v>
      </c>
      <c r="K1996" s="25">
        <v>2014</v>
      </c>
      <c r="L1996" s="25" t="s">
        <v>6</v>
      </c>
      <c r="M1996" s="25" t="s">
        <v>6</v>
      </c>
      <c r="N1996" s="25" t="s">
        <v>6</v>
      </c>
    </row>
    <row r="1997" spans="1:14" x14ac:dyDescent="0.35">
      <c r="A1997" t="s">
        <v>62</v>
      </c>
      <c r="B1997">
        <f t="shared" si="31"/>
        <v>2</v>
      </c>
      <c r="C1997" s="26" t="s">
        <v>12194</v>
      </c>
      <c r="D1997" s="26" t="s">
        <v>12195</v>
      </c>
      <c r="E1997" s="26" t="s">
        <v>6</v>
      </c>
      <c r="F1997" s="26" t="s">
        <v>12196</v>
      </c>
      <c r="G1997" s="26">
        <v>7</v>
      </c>
      <c r="H1997" s="26" t="s">
        <v>6</v>
      </c>
      <c r="I1997" s="26" t="s">
        <v>12197</v>
      </c>
      <c r="J1997" s="26" t="s">
        <v>12198</v>
      </c>
      <c r="K1997" s="26">
        <v>2009</v>
      </c>
      <c r="L1997" s="26" t="s">
        <v>6</v>
      </c>
      <c r="M1997" s="26" t="s">
        <v>6</v>
      </c>
      <c r="N1997" s="26" t="s">
        <v>6</v>
      </c>
    </row>
    <row r="1998" spans="1:14" x14ac:dyDescent="0.35">
      <c r="A1998" t="s">
        <v>62</v>
      </c>
      <c r="B1998">
        <f t="shared" si="31"/>
        <v>3</v>
      </c>
      <c r="C1998" s="25" t="s">
        <v>12199</v>
      </c>
      <c r="D1998" s="25" t="s">
        <v>12200</v>
      </c>
      <c r="E1998" s="25" t="s">
        <v>6</v>
      </c>
      <c r="F1998" s="25" t="s">
        <v>12201</v>
      </c>
      <c r="G1998" s="25">
        <v>7</v>
      </c>
      <c r="H1998" s="25" t="s">
        <v>6</v>
      </c>
      <c r="I1998" s="25" t="s">
        <v>12202</v>
      </c>
      <c r="J1998" s="25" t="s">
        <v>12203</v>
      </c>
      <c r="K1998" s="25">
        <v>2012</v>
      </c>
      <c r="L1998" s="25" t="s">
        <v>6</v>
      </c>
      <c r="M1998" s="25" t="s">
        <v>6</v>
      </c>
      <c r="N1998" s="25" t="s">
        <v>6</v>
      </c>
    </row>
    <row r="1999" spans="1:14" x14ac:dyDescent="0.35">
      <c r="B1999">
        <f t="shared" si="31"/>
        <v>1</v>
      </c>
      <c r="C1999" s="26" t="s">
        <v>12204</v>
      </c>
      <c r="D1999" s="26" t="s">
        <v>12205</v>
      </c>
      <c r="E1999" s="26" t="s">
        <v>6</v>
      </c>
      <c r="F1999" s="26" t="s">
        <v>12206</v>
      </c>
      <c r="G1999" s="26">
        <v>7</v>
      </c>
      <c r="H1999" s="26" t="s">
        <v>6</v>
      </c>
      <c r="I1999" s="26" t="s">
        <v>12207</v>
      </c>
      <c r="J1999" s="26" t="s">
        <v>12208</v>
      </c>
      <c r="K1999" s="26">
        <v>2020</v>
      </c>
      <c r="L1999" s="26" t="s">
        <v>6</v>
      </c>
      <c r="M1999" s="26" t="s">
        <v>6</v>
      </c>
      <c r="N1999" s="26" t="s">
        <v>6</v>
      </c>
    </row>
    <row r="2000" spans="1:14" x14ac:dyDescent="0.35">
      <c r="A2000" t="s">
        <v>62</v>
      </c>
      <c r="B2000">
        <f t="shared" si="31"/>
        <v>3</v>
      </c>
      <c r="C2000" s="25" t="s">
        <v>12209</v>
      </c>
      <c r="D2000" s="25" t="s">
        <v>12210</v>
      </c>
      <c r="E2000" s="25" t="s">
        <v>6</v>
      </c>
      <c r="F2000" s="25" t="s">
        <v>12211</v>
      </c>
      <c r="G2000" s="25">
        <v>7</v>
      </c>
      <c r="H2000" s="25" t="s">
        <v>6</v>
      </c>
      <c r="I2000" s="25" t="s">
        <v>12212</v>
      </c>
      <c r="J2000" s="25" t="s">
        <v>12213</v>
      </c>
      <c r="K2000" s="25">
        <v>2009</v>
      </c>
      <c r="L2000" s="25" t="s">
        <v>6</v>
      </c>
      <c r="M2000" s="25" t="s">
        <v>6</v>
      </c>
      <c r="N2000" s="25" t="s">
        <v>6</v>
      </c>
    </row>
    <row r="2001" spans="1:14" x14ac:dyDescent="0.35">
      <c r="B2001">
        <f t="shared" si="31"/>
        <v>1</v>
      </c>
      <c r="C2001" s="26" t="s">
        <v>12214</v>
      </c>
      <c r="D2001" s="26" t="s">
        <v>12215</v>
      </c>
      <c r="E2001" s="26" t="s">
        <v>6</v>
      </c>
      <c r="F2001" s="26" t="s">
        <v>12216</v>
      </c>
      <c r="G2001" s="26">
        <v>7</v>
      </c>
      <c r="H2001" s="26" t="s">
        <v>6</v>
      </c>
      <c r="I2001" s="26" t="s">
        <v>12217</v>
      </c>
      <c r="J2001" s="26" t="s">
        <v>12218</v>
      </c>
      <c r="K2001" s="26">
        <v>2013</v>
      </c>
      <c r="L2001" s="26" t="s">
        <v>6</v>
      </c>
      <c r="M2001" s="26" t="s">
        <v>6</v>
      </c>
      <c r="N2001" s="26" t="s">
        <v>6</v>
      </c>
    </row>
    <row r="2002" spans="1:14" x14ac:dyDescent="0.35">
      <c r="B2002">
        <f t="shared" si="31"/>
        <v>1</v>
      </c>
      <c r="C2002" s="25" t="s">
        <v>12219</v>
      </c>
      <c r="D2002" s="25" t="s">
        <v>12220</v>
      </c>
      <c r="E2002" s="25" t="s">
        <v>6</v>
      </c>
      <c r="F2002" s="25" t="s">
        <v>12221</v>
      </c>
      <c r="G2002" s="25">
        <v>7</v>
      </c>
      <c r="H2002" s="25" t="s">
        <v>6</v>
      </c>
      <c r="I2002" s="25" t="s">
        <v>12222</v>
      </c>
      <c r="J2002" s="25" t="s">
        <v>12223</v>
      </c>
      <c r="K2002" s="25">
        <v>2018</v>
      </c>
      <c r="L2002" s="25" t="s">
        <v>6</v>
      </c>
      <c r="M2002" s="25" t="s">
        <v>6</v>
      </c>
      <c r="N2002" s="25" t="s">
        <v>6</v>
      </c>
    </row>
    <row r="2003" spans="1:14" x14ac:dyDescent="0.35">
      <c r="A2003" t="s">
        <v>62</v>
      </c>
      <c r="B2003">
        <f t="shared" si="31"/>
        <v>3</v>
      </c>
      <c r="C2003" s="26" t="s">
        <v>12224</v>
      </c>
      <c r="D2003" s="26" t="s">
        <v>12225</v>
      </c>
      <c r="E2003" s="26" t="s">
        <v>6</v>
      </c>
      <c r="F2003" s="26" t="s">
        <v>12226</v>
      </c>
      <c r="G2003" s="26">
        <v>7</v>
      </c>
      <c r="H2003" s="26" t="s">
        <v>6</v>
      </c>
      <c r="I2003" s="26" t="s">
        <v>12227</v>
      </c>
      <c r="J2003" s="26" t="s">
        <v>12228</v>
      </c>
      <c r="K2003" s="26">
        <v>2011</v>
      </c>
      <c r="L2003" s="26" t="s">
        <v>6</v>
      </c>
      <c r="M2003" s="26" t="s">
        <v>6</v>
      </c>
      <c r="N2003" s="26" t="s">
        <v>6</v>
      </c>
    </row>
    <row r="2004" spans="1:14" x14ac:dyDescent="0.35">
      <c r="A2004" t="s">
        <v>62</v>
      </c>
      <c r="B2004">
        <f t="shared" si="31"/>
        <v>3</v>
      </c>
      <c r="C2004" s="25" t="s">
        <v>12229</v>
      </c>
      <c r="D2004" s="25" t="s">
        <v>12230</v>
      </c>
      <c r="E2004" s="25" t="s">
        <v>6</v>
      </c>
      <c r="F2004" s="25" t="s">
        <v>12231</v>
      </c>
      <c r="G2004" s="25">
        <v>7</v>
      </c>
      <c r="H2004" s="25" t="s">
        <v>6</v>
      </c>
      <c r="I2004" s="25" t="s">
        <v>12232</v>
      </c>
      <c r="J2004" s="25" t="s">
        <v>12233</v>
      </c>
      <c r="K2004" s="25">
        <v>2009</v>
      </c>
      <c r="L2004" s="25" t="s">
        <v>6</v>
      </c>
      <c r="M2004" s="25" t="s">
        <v>6</v>
      </c>
      <c r="N2004" s="25" t="s">
        <v>6</v>
      </c>
    </row>
    <row r="2005" spans="1:14" x14ac:dyDescent="0.35">
      <c r="A2005" t="s">
        <v>62</v>
      </c>
      <c r="B2005">
        <f t="shared" si="31"/>
        <v>2</v>
      </c>
      <c r="C2005" s="26" t="s">
        <v>12234</v>
      </c>
      <c r="D2005" s="26" t="s">
        <v>12235</v>
      </c>
      <c r="E2005" s="26" t="s">
        <v>6</v>
      </c>
      <c r="F2005" s="26" t="s">
        <v>12236</v>
      </c>
      <c r="G2005" s="26">
        <v>7</v>
      </c>
      <c r="H2005" s="26" t="s">
        <v>6</v>
      </c>
      <c r="I2005" s="26" t="s">
        <v>1905</v>
      </c>
      <c r="J2005" s="26" t="s">
        <v>12237</v>
      </c>
      <c r="K2005" s="26">
        <v>2020</v>
      </c>
      <c r="L2005" s="26" t="s">
        <v>6</v>
      </c>
      <c r="M2005" s="26" t="s">
        <v>6</v>
      </c>
      <c r="N2005" s="26" t="s">
        <v>6</v>
      </c>
    </row>
    <row r="2006" spans="1:14" x14ac:dyDescent="0.35">
      <c r="A2006" t="s">
        <v>62</v>
      </c>
      <c r="B2006">
        <f t="shared" si="31"/>
        <v>3</v>
      </c>
      <c r="C2006" s="25" t="s">
        <v>8064</v>
      </c>
      <c r="D2006" s="25" t="s">
        <v>12238</v>
      </c>
      <c r="E2006" s="25" t="s">
        <v>6</v>
      </c>
      <c r="F2006" s="25" t="s">
        <v>12239</v>
      </c>
      <c r="G2006" s="25">
        <v>7</v>
      </c>
      <c r="H2006" s="25" t="s">
        <v>6</v>
      </c>
      <c r="I2006" s="25" t="s">
        <v>12240</v>
      </c>
      <c r="J2006" s="25" t="s">
        <v>12241</v>
      </c>
      <c r="K2006" s="25">
        <v>2018</v>
      </c>
      <c r="L2006" s="25" t="s">
        <v>6</v>
      </c>
      <c r="M2006" s="25" t="s">
        <v>6</v>
      </c>
      <c r="N2006" s="25" t="s">
        <v>6</v>
      </c>
    </row>
    <row r="2007" spans="1:14" x14ac:dyDescent="0.35">
      <c r="A2007" t="s">
        <v>62</v>
      </c>
      <c r="B2007">
        <f t="shared" si="31"/>
        <v>2</v>
      </c>
      <c r="C2007" s="26" t="s">
        <v>12242</v>
      </c>
      <c r="D2007" s="26" t="s">
        <v>12243</v>
      </c>
      <c r="E2007" s="26" t="s">
        <v>6</v>
      </c>
      <c r="F2007" s="26" t="s">
        <v>12244</v>
      </c>
      <c r="G2007" s="26">
        <v>7</v>
      </c>
      <c r="H2007" s="26" t="s">
        <v>6</v>
      </c>
      <c r="I2007" s="26" t="s">
        <v>11814</v>
      </c>
      <c r="J2007" s="26" t="s">
        <v>12245</v>
      </c>
      <c r="K2007" s="26">
        <v>2013</v>
      </c>
      <c r="L2007" s="26" t="s">
        <v>6</v>
      </c>
      <c r="M2007" s="26" t="s">
        <v>6</v>
      </c>
      <c r="N2007" s="26" t="s">
        <v>6</v>
      </c>
    </row>
    <row r="2008" spans="1:14" x14ac:dyDescent="0.35">
      <c r="A2008" t="s">
        <v>62</v>
      </c>
      <c r="B2008">
        <f t="shared" si="31"/>
        <v>2</v>
      </c>
      <c r="C2008" s="25" t="s">
        <v>12246</v>
      </c>
      <c r="D2008" s="25" t="s">
        <v>12247</v>
      </c>
      <c r="E2008" s="25" t="s">
        <v>6</v>
      </c>
      <c r="F2008" s="25" t="s">
        <v>12248</v>
      </c>
      <c r="G2008" s="25">
        <v>7</v>
      </c>
      <c r="H2008" s="25" t="s">
        <v>6</v>
      </c>
      <c r="I2008" s="25" t="s">
        <v>12249</v>
      </c>
      <c r="J2008" s="25" t="s">
        <v>12250</v>
      </c>
      <c r="K2008" s="25">
        <v>2010</v>
      </c>
      <c r="L2008" s="25" t="s">
        <v>6</v>
      </c>
      <c r="M2008" s="25" t="s">
        <v>6</v>
      </c>
      <c r="N2008" s="25" t="s">
        <v>6</v>
      </c>
    </row>
    <row r="2009" spans="1:14" x14ac:dyDescent="0.35">
      <c r="A2009" t="s">
        <v>62</v>
      </c>
      <c r="B2009">
        <f t="shared" si="31"/>
        <v>3</v>
      </c>
      <c r="C2009" s="26" t="s">
        <v>12251</v>
      </c>
      <c r="D2009" s="26" t="s">
        <v>12252</v>
      </c>
      <c r="E2009" s="26" t="s">
        <v>6</v>
      </c>
      <c r="F2009" s="26" t="s">
        <v>12253</v>
      </c>
      <c r="G2009" s="26">
        <v>7</v>
      </c>
      <c r="H2009" s="26" t="s">
        <v>6</v>
      </c>
      <c r="I2009" s="26" t="s">
        <v>12254</v>
      </c>
      <c r="J2009" s="26" t="s">
        <v>12255</v>
      </c>
      <c r="K2009" s="26">
        <v>2013</v>
      </c>
      <c r="L2009" s="26" t="s">
        <v>6</v>
      </c>
      <c r="M2009" s="26" t="s">
        <v>6</v>
      </c>
      <c r="N2009" s="26" t="s">
        <v>6</v>
      </c>
    </row>
    <row r="2010" spans="1:14" x14ac:dyDescent="0.35">
      <c r="A2010" t="s">
        <v>62</v>
      </c>
      <c r="B2010">
        <f t="shared" si="31"/>
        <v>2</v>
      </c>
      <c r="C2010" s="25" t="s">
        <v>12256</v>
      </c>
      <c r="D2010" s="25" t="s">
        <v>12257</v>
      </c>
      <c r="E2010" s="25" t="s">
        <v>6</v>
      </c>
      <c r="F2010" s="25" t="s">
        <v>12258</v>
      </c>
      <c r="G2010" s="25">
        <v>7</v>
      </c>
      <c r="H2010" s="25" t="s">
        <v>6</v>
      </c>
      <c r="I2010" s="25" t="s">
        <v>12259</v>
      </c>
      <c r="J2010" s="25" t="s">
        <v>12260</v>
      </c>
      <c r="K2010" s="25">
        <v>2020</v>
      </c>
      <c r="L2010" s="25" t="s">
        <v>6</v>
      </c>
      <c r="M2010" s="25" t="s">
        <v>6</v>
      </c>
      <c r="N2010" s="25" t="s">
        <v>6</v>
      </c>
    </row>
    <row r="2011" spans="1:14" x14ac:dyDescent="0.35">
      <c r="A2011" t="s">
        <v>62</v>
      </c>
      <c r="B2011">
        <f t="shared" si="31"/>
        <v>2</v>
      </c>
      <c r="C2011" s="26" t="s">
        <v>12261</v>
      </c>
      <c r="D2011" s="26" t="s">
        <v>12262</v>
      </c>
      <c r="E2011" s="26" t="s">
        <v>6</v>
      </c>
      <c r="F2011" s="26" t="s">
        <v>12263</v>
      </c>
      <c r="G2011" s="26">
        <v>7</v>
      </c>
      <c r="H2011" s="26" t="s">
        <v>6</v>
      </c>
      <c r="I2011" s="26" t="s">
        <v>12264</v>
      </c>
      <c r="J2011" s="26" t="s">
        <v>12265</v>
      </c>
      <c r="K2011" s="26">
        <v>2014</v>
      </c>
      <c r="L2011" s="26" t="s">
        <v>6</v>
      </c>
      <c r="M2011" s="26" t="s">
        <v>6</v>
      </c>
      <c r="N2011" s="26" t="s">
        <v>6</v>
      </c>
    </row>
    <row r="2012" spans="1:14" x14ac:dyDescent="0.35">
      <c r="A2012" t="s">
        <v>62</v>
      </c>
      <c r="B2012">
        <f t="shared" si="31"/>
        <v>2</v>
      </c>
      <c r="C2012" s="25" t="s">
        <v>6674</v>
      </c>
      <c r="D2012" s="25" t="s">
        <v>12266</v>
      </c>
      <c r="E2012" s="25" t="s">
        <v>6</v>
      </c>
      <c r="F2012" s="25" t="s">
        <v>12267</v>
      </c>
      <c r="G2012" s="25">
        <v>7</v>
      </c>
      <c r="H2012" s="25" t="s">
        <v>6</v>
      </c>
      <c r="I2012" s="25" t="s">
        <v>12268</v>
      </c>
      <c r="J2012" s="25" t="s">
        <v>12269</v>
      </c>
      <c r="K2012" s="25">
        <v>2019</v>
      </c>
      <c r="L2012" s="25" t="s">
        <v>6</v>
      </c>
      <c r="M2012" s="25" t="s">
        <v>6</v>
      </c>
      <c r="N2012" s="25" t="s">
        <v>6</v>
      </c>
    </row>
    <row r="2013" spans="1:14" x14ac:dyDescent="0.35">
      <c r="A2013" t="s">
        <v>62</v>
      </c>
      <c r="B2013">
        <f t="shared" si="31"/>
        <v>2</v>
      </c>
      <c r="C2013" s="26" t="s">
        <v>7519</v>
      </c>
      <c r="D2013" s="26" t="s">
        <v>12270</v>
      </c>
      <c r="E2013" s="26" t="s">
        <v>6</v>
      </c>
      <c r="F2013" s="26" t="s">
        <v>12271</v>
      </c>
      <c r="G2013" s="26">
        <v>7</v>
      </c>
      <c r="H2013" s="26" t="s">
        <v>6</v>
      </c>
      <c r="I2013" s="26" t="s">
        <v>12272</v>
      </c>
      <c r="J2013" s="26" t="s">
        <v>12273</v>
      </c>
      <c r="K2013" s="26">
        <v>2019</v>
      </c>
      <c r="L2013" s="26" t="s">
        <v>6</v>
      </c>
      <c r="M2013" s="26" t="s">
        <v>6</v>
      </c>
      <c r="N2013" s="26" t="s">
        <v>6</v>
      </c>
    </row>
    <row r="2014" spans="1:14" x14ac:dyDescent="0.35">
      <c r="A2014" t="s">
        <v>62</v>
      </c>
      <c r="B2014">
        <f t="shared" si="31"/>
        <v>3</v>
      </c>
      <c r="C2014" s="25" t="s">
        <v>12274</v>
      </c>
      <c r="D2014" s="25" t="s">
        <v>12275</v>
      </c>
      <c r="E2014" s="25" t="s">
        <v>6</v>
      </c>
      <c r="F2014" s="25" t="s">
        <v>12276</v>
      </c>
      <c r="G2014" s="25">
        <v>7</v>
      </c>
      <c r="H2014" s="25" t="s">
        <v>6</v>
      </c>
      <c r="I2014" s="25" t="s">
        <v>12277</v>
      </c>
      <c r="J2014" s="25" t="s">
        <v>12278</v>
      </c>
      <c r="K2014" s="25">
        <v>2011</v>
      </c>
      <c r="L2014" s="25" t="s">
        <v>6</v>
      </c>
      <c r="M2014" s="25" t="s">
        <v>6</v>
      </c>
      <c r="N2014" s="25" t="s">
        <v>6</v>
      </c>
    </row>
    <row r="2015" spans="1:14" x14ac:dyDescent="0.35">
      <c r="B2015">
        <f t="shared" si="31"/>
        <v>1</v>
      </c>
      <c r="C2015" s="26" t="s">
        <v>12279</v>
      </c>
      <c r="D2015" s="26" t="s">
        <v>12280</v>
      </c>
      <c r="E2015" s="26" t="s">
        <v>6</v>
      </c>
      <c r="F2015" s="26" t="s">
        <v>12281</v>
      </c>
      <c r="G2015" s="26">
        <v>7</v>
      </c>
      <c r="H2015" s="26" t="s">
        <v>6</v>
      </c>
      <c r="I2015" s="26" t="s">
        <v>12282</v>
      </c>
      <c r="J2015" s="26" t="s">
        <v>12283</v>
      </c>
      <c r="K2015" s="26">
        <v>2009</v>
      </c>
      <c r="L2015" s="26" t="s">
        <v>6</v>
      </c>
      <c r="M2015" s="26" t="s">
        <v>6</v>
      </c>
      <c r="N2015" s="26" t="s">
        <v>6</v>
      </c>
    </row>
    <row r="2016" spans="1:14" x14ac:dyDescent="0.35">
      <c r="A2016" t="s">
        <v>62</v>
      </c>
      <c r="B2016">
        <f t="shared" si="31"/>
        <v>3</v>
      </c>
      <c r="C2016" s="25" t="s">
        <v>12284</v>
      </c>
      <c r="D2016" s="25" t="s">
        <v>12285</v>
      </c>
      <c r="E2016" s="25" t="s">
        <v>6</v>
      </c>
      <c r="F2016" s="25" t="s">
        <v>12286</v>
      </c>
      <c r="G2016" s="25">
        <v>7</v>
      </c>
      <c r="H2016" s="25" t="s">
        <v>6</v>
      </c>
      <c r="I2016" s="25" t="s">
        <v>12287</v>
      </c>
      <c r="J2016" s="25" t="s">
        <v>11973</v>
      </c>
      <c r="K2016" s="25">
        <v>2017</v>
      </c>
      <c r="L2016" s="25" t="s">
        <v>6</v>
      </c>
      <c r="M2016" s="25" t="s">
        <v>6</v>
      </c>
      <c r="N2016" s="25" t="s">
        <v>6</v>
      </c>
    </row>
    <row r="2017" spans="1:14" x14ac:dyDescent="0.35">
      <c r="A2017" t="s">
        <v>62</v>
      </c>
      <c r="B2017">
        <f t="shared" si="31"/>
        <v>3</v>
      </c>
      <c r="C2017" s="26" t="s">
        <v>12288</v>
      </c>
      <c r="D2017" s="26" t="s">
        <v>12289</v>
      </c>
      <c r="E2017" s="26" t="s">
        <v>6</v>
      </c>
      <c r="F2017" s="26" t="s">
        <v>12290</v>
      </c>
      <c r="G2017" s="26">
        <v>7</v>
      </c>
      <c r="H2017" s="26" t="s">
        <v>6</v>
      </c>
      <c r="I2017" s="26" t="s">
        <v>11946</v>
      </c>
      <c r="J2017" s="26" t="s">
        <v>11947</v>
      </c>
      <c r="K2017" s="26">
        <v>2012</v>
      </c>
      <c r="L2017" s="26" t="s">
        <v>6</v>
      </c>
      <c r="M2017" s="26" t="s">
        <v>6</v>
      </c>
      <c r="N2017" s="26" t="s">
        <v>6</v>
      </c>
    </row>
    <row r="2018" spans="1:14" x14ac:dyDescent="0.35">
      <c r="A2018" t="s">
        <v>62</v>
      </c>
      <c r="B2018">
        <f t="shared" si="31"/>
        <v>2</v>
      </c>
      <c r="C2018" s="25" t="s">
        <v>7845</v>
      </c>
      <c r="D2018" s="25" t="s">
        <v>12291</v>
      </c>
      <c r="E2018" s="25" t="s">
        <v>6</v>
      </c>
      <c r="F2018" s="25" t="s">
        <v>12292</v>
      </c>
      <c r="G2018" s="25">
        <v>7</v>
      </c>
      <c r="H2018" s="25" t="s">
        <v>6</v>
      </c>
      <c r="I2018" s="25" t="s">
        <v>2272</v>
      </c>
      <c r="J2018" s="25" t="s">
        <v>12293</v>
      </c>
      <c r="K2018" s="25">
        <v>2017</v>
      </c>
      <c r="L2018" s="25" t="s">
        <v>6</v>
      </c>
      <c r="M2018" s="25" t="s">
        <v>6</v>
      </c>
      <c r="N2018" s="25" t="s">
        <v>6</v>
      </c>
    </row>
    <row r="2019" spans="1:14" x14ac:dyDescent="0.35">
      <c r="A2019" t="s">
        <v>62</v>
      </c>
      <c r="B2019">
        <f t="shared" si="31"/>
        <v>3</v>
      </c>
      <c r="C2019" s="26" t="s">
        <v>3396</v>
      </c>
      <c r="D2019" s="26" t="s">
        <v>12294</v>
      </c>
      <c r="E2019" s="26" t="s">
        <v>6</v>
      </c>
      <c r="F2019" s="26" t="s">
        <v>12295</v>
      </c>
      <c r="G2019" s="26">
        <v>7</v>
      </c>
      <c r="H2019" s="26" t="s">
        <v>6</v>
      </c>
      <c r="I2019" s="26" t="s">
        <v>12296</v>
      </c>
      <c r="J2019" s="26" t="s">
        <v>12297</v>
      </c>
      <c r="K2019" s="26">
        <v>2014</v>
      </c>
      <c r="L2019" s="26" t="s">
        <v>6</v>
      </c>
      <c r="M2019" s="26" t="s">
        <v>6</v>
      </c>
      <c r="N2019" s="26" t="s">
        <v>6</v>
      </c>
    </row>
    <row r="2020" spans="1:14" x14ac:dyDescent="0.35">
      <c r="A2020" t="s">
        <v>62</v>
      </c>
      <c r="B2020">
        <f t="shared" si="31"/>
        <v>2</v>
      </c>
      <c r="C2020" s="25" t="s">
        <v>12298</v>
      </c>
      <c r="D2020" s="25" t="s">
        <v>12299</v>
      </c>
      <c r="E2020" s="25" t="s">
        <v>6</v>
      </c>
      <c r="F2020" s="25" t="s">
        <v>12300</v>
      </c>
      <c r="G2020" s="25">
        <v>7</v>
      </c>
      <c r="H2020" s="25" t="s">
        <v>6</v>
      </c>
      <c r="I2020" s="25" t="s">
        <v>5914</v>
      </c>
      <c r="J2020" s="25" t="s">
        <v>12301</v>
      </c>
      <c r="K2020" s="25">
        <v>2017</v>
      </c>
      <c r="L2020" s="25" t="s">
        <v>6</v>
      </c>
      <c r="M2020" s="25" t="s">
        <v>6</v>
      </c>
      <c r="N2020" s="25" t="s">
        <v>6</v>
      </c>
    </row>
    <row r="2021" spans="1:14" x14ac:dyDescent="0.35">
      <c r="B2021">
        <f t="shared" si="31"/>
        <v>1</v>
      </c>
      <c r="C2021" s="26" t="s">
        <v>12302</v>
      </c>
      <c r="D2021" s="26" t="s">
        <v>12303</v>
      </c>
      <c r="E2021" s="26" t="s">
        <v>6</v>
      </c>
      <c r="F2021" s="26" t="s">
        <v>12304</v>
      </c>
      <c r="G2021" s="26">
        <v>7</v>
      </c>
      <c r="H2021" s="26" t="s">
        <v>6</v>
      </c>
      <c r="I2021" s="26" t="s">
        <v>12305</v>
      </c>
      <c r="J2021" s="26" t="s">
        <v>12306</v>
      </c>
      <c r="K2021" s="26">
        <v>2019</v>
      </c>
      <c r="L2021" s="26" t="s">
        <v>6</v>
      </c>
      <c r="M2021" s="26" t="s">
        <v>6</v>
      </c>
      <c r="N2021" s="26" t="s">
        <v>6</v>
      </c>
    </row>
    <row r="2022" spans="1:14" x14ac:dyDescent="0.35">
      <c r="B2022">
        <f t="shared" si="31"/>
        <v>1</v>
      </c>
      <c r="C2022" s="25" t="s">
        <v>12307</v>
      </c>
      <c r="D2022" s="25" t="s">
        <v>12308</v>
      </c>
      <c r="E2022" s="25" t="s">
        <v>6</v>
      </c>
      <c r="F2022" s="25" t="s">
        <v>12309</v>
      </c>
      <c r="G2022" s="25">
        <v>7</v>
      </c>
      <c r="H2022" s="25" t="s">
        <v>6</v>
      </c>
      <c r="I2022" s="25" t="s">
        <v>12310</v>
      </c>
      <c r="J2022" s="25" t="s">
        <v>12311</v>
      </c>
      <c r="K2022" s="25">
        <v>2016</v>
      </c>
      <c r="L2022" s="25" t="s">
        <v>6</v>
      </c>
      <c r="M2022" s="25" t="s">
        <v>6</v>
      </c>
      <c r="N2022" s="25" t="s">
        <v>6</v>
      </c>
    </row>
    <row r="2023" spans="1:14" x14ac:dyDescent="0.35">
      <c r="A2023" t="s">
        <v>62</v>
      </c>
      <c r="B2023">
        <f t="shared" si="31"/>
        <v>3</v>
      </c>
      <c r="C2023" s="26" t="s">
        <v>12312</v>
      </c>
      <c r="D2023" s="26" t="s">
        <v>12313</v>
      </c>
      <c r="E2023" s="26" t="s">
        <v>6</v>
      </c>
      <c r="F2023" s="26" t="s">
        <v>12314</v>
      </c>
      <c r="G2023" s="26">
        <v>7</v>
      </c>
      <c r="H2023" s="26" t="s">
        <v>6</v>
      </c>
      <c r="I2023" s="26" t="s">
        <v>12315</v>
      </c>
      <c r="J2023" s="26" t="s">
        <v>12316</v>
      </c>
      <c r="K2023" s="26">
        <v>2009</v>
      </c>
      <c r="L2023" s="26" t="s">
        <v>6</v>
      </c>
      <c r="M2023" s="26" t="s">
        <v>6</v>
      </c>
      <c r="N2023" s="26" t="s">
        <v>6</v>
      </c>
    </row>
    <row r="2024" spans="1:14" x14ac:dyDescent="0.35">
      <c r="B2024">
        <f t="shared" si="31"/>
        <v>1</v>
      </c>
      <c r="C2024" s="25" t="s">
        <v>12317</v>
      </c>
      <c r="D2024" s="25" t="s">
        <v>12318</v>
      </c>
      <c r="E2024" s="25" t="s">
        <v>6</v>
      </c>
      <c r="F2024" s="25" t="s">
        <v>12319</v>
      </c>
      <c r="G2024" s="25">
        <v>7</v>
      </c>
      <c r="H2024" s="25" t="s">
        <v>6</v>
      </c>
      <c r="I2024" s="25" t="s">
        <v>12320</v>
      </c>
      <c r="J2024" s="25" t="s">
        <v>12321</v>
      </c>
      <c r="K2024" s="25">
        <v>2016</v>
      </c>
      <c r="L2024" s="25" t="s">
        <v>6</v>
      </c>
      <c r="M2024" s="25" t="s">
        <v>6</v>
      </c>
      <c r="N2024" s="25" t="s">
        <v>6</v>
      </c>
    </row>
    <row r="2025" spans="1:14" x14ac:dyDescent="0.35">
      <c r="A2025" t="s">
        <v>62</v>
      </c>
      <c r="B2025">
        <f t="shared" si="31"/>
        <v>2</v>
      </c>
      <c r="C2025" s="26" t="s">
        <v>6541</v>
      </c>
      <c r="D2025" s="26" t="s">
        <v>12322</v>
      </c>
      <c r="E2025" s="26" t="s">
        <v>6</v>
      </c>
      <c r="F2025" s="26" t="s">
        <v>12323</v>
      </c>
      <c r="G2025" s="26">
        <v>7</v>
      </c>
      <c r="H2025" s="26" t="s">
        <v>6</v>
      </c>
      <c r="I2025" s="26" t="s">
        <v>2272</v>
      </c>
      <c r="J2025" s="26" t="s">
        <v>6</v>
      </c>
      <c r="K2025" s="26">
        <v>2020</v>
      </c>
      <c r="L2025" s="26" t="s">
        <v>6</v>
      </c>
      <c r="M2025" s="26" t="s">
        <v>6</v>
      </c>
      <c r="N2025" s="26" t="s">
        <v>6</v>
      </c>
    </row>
    <row r="2026" spans="1:14" x14ac:dyDescent="0.35">
      <c r="A2026" t="s">
        <v>62</v>
      </c>
      <c r="B2026">
        <f t="shared" si="31"/>
        <v>2</v>
      </c>
      <c r="C2026" s="25" t="s">
        <v>12324</v>
      </c>
      <c r="D2026" s="25" t="s">
        <v>12325</v>
      </c>
      <c r="E2026" s="25" t="s">
        <v>6</v>
      </c>
      <c r="F2026" s="25" t="s">
        <v>12326</v>
      </c>
      <c r="G2026" s="25">
        <v>7</v>
      </c>
      <c r="H2026" s="25" t="s">
        <v>6</v>
      </c>
      <c r="I2026" s="25" t="s">
        <v>1808</v>
      </c>
      <c r="J2026" s="25" t="s">
        <v>12327</v>
      </c>
      <c r="K2026" s="25">
        <v>2015</v>
      </c>
      <c r="L2026" s="25" t="s">
        <v>6</v>
      </c>
      <c r="M2026" s="25" t="s">
        <v>6</v>
      </c>
      <c r="N2026" s="25" t="s">
        <v>6</v>
      </c>
    </row>
    <row r="2027" spans="1:14" x14ac:dyDescent="0.35">
      <c r="A2027" t="s">
        <v>62</v>
      </c>
      <c r="B2027">
        <f t="shared" si="31"/>
        <v>2</v>
      </c>
      <c r="C2027" s="26" t="s">
        <v>3329</v>
      </c>
      <c r="D2027" s="26" t="s">
        <v>12328</v>
      </c>
      <c r="E2027" s="26" t="s">
        <v>6</v>
      </c>
      <c r="F2027" s="26" t="s">
        <v>12329</v>
      </c>
      <c r="G2027" s="26">
        <v>7</v>
      </c>
      <c r="H2027" s="26" t="s">
        <v>6</v>
      </c>
      <c r="I2027" s="26" t="s">
        <v>261</v>
      </c>
      <c r="J2027" s="26" t="s">
        <v>12330</v>
      </c>
      <c r="K2027" s="26">
        <v>2018</v>
      </c>
      <c r="L2027" s="26" t="s">
        <v>6</v>
      </c>
      <c r="M2027" s="26" t="s">
        <v>6</v>
      </c>
      <c r="N2027" s="26" t="s">
        <v>6</v>
      </c>
    </row>
    <row r="2028" spans="1:14" x14ac:dyDescent="0.35">
      <c r="A2028" t="s">
        <v>62</v>
      </c>
      <c r="B2028">
        <f t="shared" si="31"/>
        <v>4</v>
      </c>
      <c r="C2028" s="25" t="s">
        <v>4309</v>
      </c>
      <c r="D2028" s="25" t="s">
        <v>12331</v>
      </c>
      <c r="E2028" s="25" t="s">
        <v>6</v>
      </c>
      <c r="F2028" s="25" t="s">
        <v>12332</v>
      </c>
      <c r="G2028" s="25">
        <v>7</v>
      </c>
      <c r="H2028" s="25" t="s">
        <v>6</v>
      </c>
      <c r="I2028" s="25" t="s">
        <v>12333</v>
      </c>
      <c r="J2028" s="25" t="s">
        <v>12334</v>
      </c>
      <c r="K2028" s="25">
        <v>2015</v>
      </c>
      <c r="L2028" s="25" t="s">
        <v>6</v>
      </c>
      <c r="M2028" s="25" t="s">
        <v>6</v>
      </c>
      <c r="N2028" s="25" t="s">
        <v>6</v>
      </c>
    </row>
    <row r="2029" spans="1:14" x14ac:dyDescent="0.35">
      <c r="B2029">
        <f t="shared" si="31"/>
        <v>1</v>
      </c>
      <c r="C2029" s="26" t="s">
        <v>12335</v>
      </c>
      <c r="D2029" s="26" t="s">
        <v>12336</v>
      </c>
      <c r="E2029" s="26" t="s">
        <v>6</v>
      </c>
      <c r="F2029" s="26" t="s">
        <v>12337</v>
      </c>
      <c r="G2029" s="26">
        <v>7</v>
      </c>
      <c r="H2029" s="26" t="s">
        <v>6</v>
      </c>
      <c r="I2029" s="26" t="s">
        <v>922</v>
      </c>
      <c r="J2029" s="26" t="s">
        <v>12338</v>
      </c>
      <c r="K2029" s="26">
        <v>2020</v>
      </c>
      <c r="L2029" s="26" t="s">
        <v>6</v>
      </c>
      <c r="M2029" s="26" t="s">
        <v>6</v>
      </c>
      <c r="N2029" s="26" t="s">
        <v>6</v>
      </c>
    </row>
    <row r="2030" spans="1:14" x14ac:dyDescent="0.35">
      <c r="A2030" t="s">
        <v>62</v>
      </c>
      <c r="B2030">
        <f t="shared" si="31"/>
        <v>3</v>
      </c>
      <c r="C2030" s="25" t="s">
        <v>4006</v>
      </c>
      <c r="D2030" s="25" t="s">
        <v>12339</v>
      </c>
      <c r="E2030" s="25" t="s">
        <v>6</v>
      </c>
      <c r="F2030" s="25" t="s">
        <v>12340</v>
      </c>
      <c r="G2030" s="25">
        <v>7</v>
      </c>
      <c r="H2030" s="25" t="s">
        <v>6</v>
      </c>
      <c r="I2030" s="25" t="s">
        <v>12341</v>
      </c>
      <c r="J2030" s="25" t="s">
        <v>11973</v>
      </c>
      <c r="K2030" s="25">
        <v>2019</v>
      </c>
      <c r="L2030" s="25" t="s">
        <v>6</v>
      </c>
      <c r="M2030" s="25" t="s">
        <v>6</v>
      </c>
      <c r="N2030" s="25" t="s">
        <v>6</v>
      </c>
    </row>
    <row r="2031" spans="1:14" x14ac:dyDescent="0.35">
      <c r="A2031" t="s">
        <v>62</v>
      </c>
      <c r="B2031">
        <f t="shared" si="31"/>
        <v>3</v>
      </c>
      <c r="C2031" s="26" t="s">
        <v>12342</v>
      </c>
      <c r="D2031" s="26" t="s">
        <v>12343</v>
      </c>
      <c r="E2031" s="26" t="s">
        <v>6</v>
      </c>
      <c r="F2031" s="26" t="s">
        <v>12344</v>
      </c>
      <c r="G2031" s="26">
        <v>7</v>
      </c>
      <c r="H2031" s="26" t="s">
        <v>6</v>
      </c>
      <c r="I2031" s="26" t="s">
        <v>12345</v>
      </c>
      <c r="J2031" s="26" t="s">
        <v>12346</v>
      </c>
      <c r="K2031" s="26">
        <v>2016</v>
      </c>
      <c r="L2031" s="26" t="s">
        <v>6</v>
      </c>
      <c r="M2031" s="26" t="s">
        <v>6</v>
      </c>
      <c r="N2031" s="26" t="s">
        <v>6</v>
      </c>
    </row>
    <row r="2032" spans="1:14" x14ac:dyDescent="0.35">
      <c r="A2032" t="s">
        <v>62</v>
      </c>
      <c r="B2032">
        <f t="shared" si="31"/>
        <v>2</v>
      </c>
      <c r="C2032" s="25" t="s">
        <v>12347</v>
      </c>
      <c r="D2032" s="25" t="s">
        <v>12348</v>
      </c>
      <c r="E2032" s="25" t="s">
        <v>6</v>
      </c>
      <c r="F2032" s="25" t="s">
        <v>12349</v>
      </c>
      <c r="G2032" s="25">
        <v>7</v>
      </c>
      <c r="H2032" s="25" t="s">
        <v>6</v>
      </c>
      <c r="I2032" s="25" t="s">
        <v>12350</v>
      </c>
      <c r="J2032" s="25" t="s">
        <v>12351</v>
      </c>
      <c r="K2032" s="25">
        <v>2011</v>
      </c>
      <c r="L2032" s="25" t="s">
        <v>6</v>
      </c>
      <c r="M2032" s="25" t="s">
        <v>6</v>
      </c>
      <c r="N2032" s="25" t="s">
        <v>6</v>
      </c>
    </row>
    <row r="2033" spans="1:14" x14ac:dyDescent="0.35">
      <c r="B2033">
        <f t="shared" si="31"/>
        <v>1</v>
      </c>
      <c r="C2033" s="26" t="s">
        <v>12352</v>
      </c>
      <c r="D2033" s="26" t="s">
        <v>12353</v>
      </c>
      <c r="E2033" s="26" t="s">
        <v>6</v>
      </c>
      <c r="F2033" s="26" t="s">
        <v>12354</v>
      </c>
      <c r="G2033" s="26">
        <v>7</v>
      </c>
      <c r="H2033" s="26" t="s">
        <v>6</v>
      </c>
      <c r="I2033" s="26" t="s">
        <v>12156</v>
      </c>
      <c r="J2033" s="26" t="s">
        <v>12355</v>
      </c>
      <c r="K2033" s="26">
        <v>2017</v>
      </c>
      <c r="L2033" s="26" t="s">
        <v>6</v>
      </c>
      <c r="M2033" s="26" t="s">
        <v>6</v>
      </c>
      <c r="N2033" s="26" t="s">
        <v>6</v>
      </c>
    </row>
    <row r="2034" spans="1:14" x14ac:dyDescent="0.35">
      <c r="B2034">
        <f t="shared" si="31"/>
        <v>1</v>
      </c>
      <c r="C2034" s="25" t="s">
        <v>12356</v>
      </c>
      <c r="D2034" s="25" t="s">
        <v>12357</v>
      </c>
      <c r="E2034" s="25" t="s">
        <v>6</v>
      </c>
      <c r="F2034" s="25" t="s">
        <v>12358</v>
      </c>
      <c r="G2034" s="25">
        <v>7</v>
      </c>
      <c r="H2034" s="25" t="s">
        <v>6</v>
      </c>
      <c r="I2034" s="25" t="s">
        <v>7593</v>
      </c>
      <c r="J2034" s="25" t="s">
        <v>12359</v>
      </c>
      <c r="K2034" s="25">
        <v>2017</v>
      </c>
      <c r="L2034" s="25" t="s">
        <v>6</v>
      </c>
      <c r="M2034" s="25" t="s">
        <v>6</v>
      </c>
      <c r="N2034" s="25" t="s">
        <v>6</v>
      </c>
    </row>
    <row r="2035" spans="1:14" x14ac:dyDescent="0.35">
      <c r="A2035" t="s">
        <v>62</v>
      </c>
      <c r="B2035">
        <f t="shared" si="31"/>
        <v>3</v>
      </c>
      <c r="C2035" s="26" t="s">
        <v>12360</v>
      </c>
      <c r="D2035" s="26" t="s">
        <v>12361</v>
      </c>
      <c r="E2035" s="26" t="s">
        <v>6</v>
      </c>
      <c r="F2035" s="26" t="s">
        <v>12362</v>
      </c>
      <c r="G2035" s="26">
        <v>7</v>
      </c>
      <c r="H2035" s="26" t="s">
        <v>6</v>
      </c>
      <c r="I2035" s="26" t="s">
        <v>12363</v>
      </c>
      <c r="J2035" s="26" t="s">
        <v>12</v>
      </c>
      <c r="K2035" s="26">
        <v>2010</v>
      </c>
      <c r="L2035" s="26" t="s">
        <v>6</v>
      </c>
      <c r="M2035" s="26" t="s">
        <v>6</v>
      </c>
      <c r="N2035" s="26" t="s">
        <v>6</v>
      </c>
    </row>
    <row r="2036" spans="1:14" x14ac:dyDescent="0.35">
      <c r="A2036" t="s">
        <v>62</v>
      </c>
      <c r="B2036">
        <f t="shared" si="31"/>
        <v>3</v>
      </c>
      <c r="C2036" s="25" t="s">
        <v>12364</v>
      </c>
      <c r="D2036" s="25" t="s">
        <v>12365</v>
      </c>
      <c r="E2036" s="25" t="s">
        <v>6</v>
      </c>
      <c r="F2036" s="25" t="s">
        <v>12366</v>
      </c>
      <c r="G2036" s="25">
        <v>7</v>
      </c>
      <c r="H2036" s="25" t="s">
        <v>6</v>
      </c>
      <c r="I2036" s="25" t="s">
        <v>11946</v>
      </c>
      <c r="J2036" s="25" t="s">
        <v>11947</v>
      </c>
      <c r="K2036" s="25">
        <v>2012</v>
      </c>
      <c r="L2036" s="25" t="s">
        <v>6</v>
      </c>
      <c r="M2036" s="25" t="s">
        <v>6</v>
      </c>
      <c r="N2036" s="25" t="s">
        <v>6</v>
      </c>
    </row>
    <row r="2037" spans="1:14" x14ac:dyDescent="0.35">
      <c r="B2037">
        <f t="shared" si="31"/>
        <v>1</v>
      </c>
      <c r="C2037" s="26" t="s">
        <v>12367</v>
      </c>
      <c r="D2037" s="26" t="s">
        <v>12368</v>
      </c>
      <c r="E2037" s="26" t="s">
        <v>6</v>
      </c>
      <c r="F2037" s="26" t="s">
        <v>12369</v>
      </c>
      <c r="G2037" s="26">
        <v>7</v>
      </c>
      <c r="H2037" s="26" t="s">
        <v>6</v>
      </c>
      <c r="I2037" s="26" t="s">
        <v>6</v>
      </c>
      <c r="J2037" s="26" t="s">
        <v>6</v>
      </c>
      <c r="K2037" s="26"/>
      <c r="L2037" s="26" t="s">
        <v>6</v>
      </c>
      <c r="M2037" s="26" t="s">
        <v>6</v>
      </c>
      <c r="N2037" s="26" t="s">
        <v>6</v>
      </c>
    </row>
    <row r="2038" spans="1:14" x14ac:dyDescent="0.35">
      <c r="A2038" t="s">
        <v>62</v>
      </c>
      <c r="B2038">
        <f t="shared" si="31"/>
        <v>2</v>
      </c>
      <c r="C2038" s="25" t="s">
        <v>12370</v>
      </c>
      <c r="D2038" s="25" t="s">
        <v>12371</v>
      </c>
      <c r="E2038" s="25" t="s">
        <v>6</v>
      </c>
      <c r="F2038" s="25" t="s">
        <v>12372</v>
      </c>
      <c r="G2038" s="25">
        <v>7</v>
      </c>
      <c r="H2038" s="25" t="s">
        <v>6</v>
      </c>
      <c r="I2038" s="25" t="s">
        <v>12373</v>
      </c>
      <c r="J2038" s="25" t="s">
        <v>12374</v>
      </c>
      <c r="K2038" s="25">
        <v>2015</v>
      </c>
      <c r="L2038" s="25" t="s">
        <v>6</v>
      </c>
      <c r="M2038" s="25" t="s">
        <v>6</v>
      </c>
      <c r="N2038" s="25" t="s">
        <v>6</v>
      </c>
    </row>
    <row r="2039" spans="1:14" x14ac:dyDescent="0.35">
      <c r="A2039" t="s">
        <v>62</v>
      </c>
      <c r="B2039">
        <f t="shared" si="31"/>
        <v>2</v>
      </c>
      <c r="C2039" s="26" t="s">
        <v>6794</v>
      </c>
      <c r="D2039" s="26" t="s">
        <v>12375</v>
      </c>
      <c r="E2039" s="26" t="s">
        <v>6</v>
      </c>
      <c r="F2039" s="26" t="s">
        <v>12376</v>
      </c>
      <c r="G2039" s="26">
        <v>7</v>
      </c>
      <c r="H2039" s="26" t="s">
        <v>6</v>
      </c>
      <c r="I2039" s="26" t="s">
        <v>144</v>
      </c>
      <c r="J2039" s="26" t="s">
        <v>12377</v>
      </c>
      <c r="K2039" s="26">
        <v>2015</v>
      </c>
      <c r="L2039" s="26" t="s">
        <v>6</v>
      </c>
      <c r="M2039" s="26" t="s">
        <v>6</v>
      </c>
      <c r="N2039" s="26" t="s">
        <v>6</v>
      </c>
    </row>
    <row r="2040" spans="1:14" x14ac:dyDescent="0.35">
      <c r="A2040" t="s">
        <v>62</v>
      </c>
      <c r="B2040">
        <f t="shared" si="31"/>
        <v>2</v>
      </c>
      <c r="C2040" s="25" t="s">
        <v>12378</v>
      </c>
      <c r="D2040" s="25" t="s">
        <v>12379</v>
      </c>
      <c r="E2040" s="25" t="s">
        <v>6</v>
      </c>
      <c r="F2040" s="25" t="s">
        <v>12380</v>
      </c>
      <c r="G2040" s="25">
        <v>7</v>
      </c>
      <c r="H2040" s="25" t="s">
        <v>6</v>
      </c>
      <c r="I2040" s="25" t="s">
        <v>12381</v>
      </c>
      <c r="J2040" s="25" t="s">
        <v>12382</v>
      </c>
      <c r="K2040" s="25">
        <v>2014</v>
      </c>
      <c r="L2040" s="25" t="s">
        <v>6</v>
      </c>
      <c r="M2040" s="25" t="s">
        <v>6</v>
      </c>
      <c r="N2040" s="25" t="s">
        <v>6</v>
      </c>
    </row>
    <row r="2041" spans="1:14" x14ac:dyDescent="0.35">
      <c r="B2041">
        <f t="shared" si="31"/>
        <v>1</v>
      </c>
      <c r="C2041" s="26" t="s">
        <v>12383</v>
      </c>
      <c r="D2041" s="26" t="s">
        <v>12384</v>
      </c>
      <c r="E2041" s="26" t="s">
        <v>6</v>
      </c>
      <c r="F2041" s="26" t="s">
        <v>12385</v>
      </c>
      <c r="G2041" s="26">
        <v>7</v>
      </c>
      <c r="H2041" s="26" t="s">
        <v>6</v>
      </c>
      <c r="I2041" s="26" t="s">
        <v>12386</v>
      </c>
      <c r="J2041" s="26" t="s">
        <v>12387</v>
      </c>
      <c r="K2041" s="26">
        <v>2014</v>
      </c>
      <c r="L2041" s="26" t="s">
        <v>6</v>
      </c>
      <c r="M2041" s="26" t="s">
        <v>6</v>
      </c>
      <c r="N2041" s="26" t="s">
        <v>6</v>
      </c>
    </row>
    <row r="2042" spans="1:14" x14ac:dyDescent="0.35">
      <c r="A2042" t="s">
        <v>62</v>
      </c>
      <c r="B2042">
        <f t="shared" si="31"/>
        <v>2</v>
      </c>
      <c r="C2042" s="25" t="s">
        <v>12388</v>
      </c>
      <c r="D2042" s="25" t="s">
        <v>12389</v>
      </c>
      <c r="E2042" s="25" t="s">
        <v>6</v>
      </c>
      <c r="F2042" s="25" t="s">
        <v>12390</v>
      </c>
      <c r="G2042" s="25">
        <v>7</v>
      </c>
      <c r="H2042" s="25" t="s">
        <v>6</v>
      </c>
      <c r="I2042" s="25" t="s">
        <v>12391</v>
      </c>
      <c r="J2042" s="25" t="s">
        <v>12392</v>
      </c>
      <c r="K2042" s="25">
        <v>2018</v>
      </c>
      <c r="L2042" s="25" t="s">
        <v>6</v>
      </c>
      <c r="M2042" s="25" t="s">
        <v>6</v>
      </c>
      <c r="N2042" s="25" t="s">
        <v>6</v>
      </c>
    </row>
    <row r="2043" spans="1:14" x14ac:dyDescent="0.35">
      <c r="A2043" t="s">
        <v>62</v>
      </c>
      <c r="B2043">
        <f t="shared" si="31"/>
        <v>2</v>
      </c>
      <c r="C2043" s="26" t="s">
        <v>12393</v>
      </c>
      <c r="D2043" s="26" t="s">
        <v>12394</v>
      </c>
      <c r="E2043" s="26" t="s">
        <v>6</v>
      </c>
      <c r="F2043" s="26" t="s">
        <v>12395</v>
      </c>
      <c r="G2043" s="26">
        <v>7</v>
      </c>
      <c r="H2043" s="26" t="s">
        <v>6</v>
      </c>
      <c r="I2043" s="26" t="s">
        <v>12396</v>
      </c>
      <c r="J2043" s="26" t="s">
        <v>12397</v>
      </c>
      <c r="K2043" s="26">
        <v>2011</v>
      </c>
      <c r="L2043" s="26" t="s">
        <v>6</v>
      </c>
      <c r="M2043" s="26" t="s">
        <v>6</v>
      </c>
      <c r="N2043" s="26" t="s">
        <v>6</v>
      </c>
    </row>
    <row r="2044" spans="1:14" x14ac:dyDescent="0.35">
      <c r="B2044">
        <f t="shared" si="31"/>
        <v>1</v>
      </c>
      <c r="C2044" s="25" t="s">
        <v>12398</v>
      </c>
      <c r="D2044" s="25" t="s">
        <v>12399</v>
      </c>
      <c r="E2044" s="25" t="s">
        <v>6</v>
      </c>
      <c r="F2044" s="25" t="s">
        <v>12400</v>
      </c>
      <c r="G2044" s="25">
        <v>7</v>
      </c>
      <c r="H2044" s="25" t="s">
        <v>6</v>
      </c>
      <c r="I2044" s="25" t="s">
        <v>11814</v>
      </c>
      <c r="J2044" s="25" t="s">
        <v>12401</v>
      </c>
      <c r="K2044" s="25">
        <v>2014</v>
      </c>
      <c r="L2044" s="25" t="s">
        <v>6</v>
      </c>
      <c r="M2044" s="25" t="s">
        <v>6</v>
      </c>
      <c r="N2044" s="25" t="s">
        <v>6</v>
      </c>
    </row>
    <row r="2045" spans="1:14" x14ac:dyDescent="0.35">
      <c r="A2045" t="s">
        <v>62</v>
      </c>
      <c r="B2045">
        <f t="shared" si="31"/>
        <v>2</v>
      </c>
      <c r="C2045" s="26" t="s">
        <v>2671</v>
      </c>
      <c r="D2045" s="26" t="s">
        <v>12402</v>
      </c>
      <c r="E2045" s="26" t="s">
        <v>6</v>
      </c>
      <c r="F2045" s="26" t="s">
        <v>12403</v>
      </c>
      <c r="G2045" s="26">
        <v>7</v>
      </c>
      <c r="H2045" s="26" t="s">
        <v>6</v>
      </c>
      <c r="I2045" s="26" t="s">
        <v>12404</v>
      </c>
      <c r="J2045" s="26" t="s">
        <v>11973</v>
      </c>
      <c r="K2045" s="26">
        <v>2019</v>
      </c>
      <c r="L2045" s="26" t="s">
        <v>6</v>
      </c>
      <c r="M2045" s="26" t="s">
        <v>6</v>
      </c>
      <c r="N2045" s="26" t="s">
        <v>6</v>
      </c>
    </row>
    <row r="2046" spans="1:14" x14ac:dyDescent="0.35">
      <c r="A2046" t="s">
        <v>62</v>
      </c>
      <c r="B2046">
        <f t="shared" si="31"/>
        <v>3</v>
      </c>
      <c r="C2046" s="25" t="s">
        <v>12405</v>
      </c>
      <c r="D2046" s="25" t="s">
        <v>12406</v>
      </c>
      <c r="E2046" s="25" t="s">
        <v>6</v>
      </c>
      <c r="F2046" s="25" t="s">
        <v>12407</v>
      </c>
      <c r="G2046" s="25">
        <v>7</v>
      </c>
      <c r="H2046" s="25" t="s">
        <v>6</v>
      </c>
      <c r="I2046" s="25" t="s">
        <v>12408</v>
      </c>
      <c r="J2046" s="25" t="s">
        <v>12409</v>
      </c>
      <c r="K2046" s="25">
        <v>2018</v>
      </c>
      <c r="L2046" s="25" t="s">
        <v>6</v>
      </c>
      <c r="M2046" s="25" t="s">
        <v>6</v>
      </c>
      <c r="N2046" s="25" t="s">
        <v>6</v>
      </c>
    </row>
    <row r="2047" spans="1:14" x14ac:dyDescent="0.35">
      <c r="B2047">
        <f t="shared" si="31"/>
        <v>1</v>
      </c>
      <c r="C2047" s="26" t="s">
        <v>12410</v>
      </c>
      <c r="D2047" s="26" t="s">
        <v>12411</v>
      </c>
      <c r="E2047" s="26" t="s">
        <v>6</v>
      </c>
      <c r="F2047" s="26" t="s">
        <v>12412</v>
      </c>
      <c r="G2047" s="26">
        <v>7</v>
      </c>
      <c r="H2047" s="26" t="s">
        <v>6</v>
      </c>
      <c r="I2047" s="26" t="s">
        <v>12413</v>
      </c>
      <c r="J2047" s="26" t="s">
        <v>12414</v>
      </c>
      <c r="K2047" s="26">
        <v>2014</v>
      </c>
      <c r="L2047" s="26" t="s">
        <v>6</v>
      </c>
      <c r="M2047" s="26" t="s">
        <v>6</v>
      </c>
      <c r="N2047" s="26" t="s">
        <v>6</v>
      </c>
    </row>
    <row r="2048" spans="1:14" x14ac:dyDescent="0.35">
      <c r="A2048" t="s">
        <v>62</v>
      </c>
      <c r="B2048">
        <f t="shared" si="31"/>
        <v>4</v>
      </c>
      <c r="C2048" s="25" t="s">
        <v>12415</v>
      </c>
      <c r="D2048" s="25" t="s">
        <v>12416</v>
      </c>
      <c r="E2048" s="25" t="s">
        <v>6</v>
      </c>
      <c r="F2048" s="25" t="s">
        <v>12417</v>
      </c>
      <c r="G2048" s="25">
        <v>7</v>
      </c>
      <c r="H2048" s="25" t="s">
        <v>6</v>
      </c>
      <c r="I2048" s="25" t="s">
        <v>12418</v>
      </c>
      <c r="J2048" s="25" t="s">
        <v>12093</v>
      </c>
      <c r="K2048" s="25">
        <v>2016</v>
      </c>
      <c r="L2048" s="25" t="s">
        <v>6</v>
      </c>
      <c r="M2048" s="25" t="s">
        <v>6</v>
      </c>
      <c r="N2048" s="25" t="s">
        <v>6</v>
      </c>
    </row>
    <row r="2049" spans="1:14" x14ac:dyDescent="0.35">
      <c r="A2049" t="s">
        <v>62</v>
      </c>
      <c r="B2049">
        <f t="shared" si="31"/>
        <v>3</v>
      </c>
      <c r="C2049" s="26" t="s">
        <v>11415</v>
      </c>
      <c r="D2049" s="26" t="s">
        <v>12419</v>
      </c>
      <c r="E2049" s="26" t="s">
        <v>6</v>
      </c>
      <c r="F2049" s="26" t="s">
        <v>12420</v>
      </c>
      <c r="G2049" s="26">
        <v>7</v>
      </c>
      <c r="H2049" s="26" t="s">
        <v>6</v>
      </c>
      <c r="I2049" s="26" t="s">
        <v>12421</v>
      </c>
      <c r="J2049" s="26" t="s">
        <v>12278</v>
      </c>
      <c r="K2049" s="26">
        <v>2020</v>
      </c>
      <c r="L2049" s="26" t="s">
        <v>6</v>
      </c>
      <c r="M2049" s="26" t="s">
        <v>6</v>
      </c>
      <c r="N2049" s="26" t="s">
        <v>6</v>
      </c>
    </row>
    <row r="2050" spans="1:14" x14ac:dyDescent="0.35">
      <c r="B2050">
        <f t="shared" ref="B2050:B2113" si="32">COUNTIF(C:C,C2050)</f>
        <v>1</v>
      </c>
      <c r="C2050" s="25" t="s">
        <v>12422</v>
      </c>
      <c r="D2050" s="25" t="s">
        <v>12423</v>
      </c>
      <c r="E2050" s="25" t="s">
        <v>6</v>
      </c>
      <c r="F2050" s="25" t="s">
        <v>12424</v>
      </c>
      <c r="G2050" s="25">
        <v>7</v>
      </c>
      <c r="H2050" s="25" t="s">
        <v>6</v>
      </c>
      <c r="I2050" s="25" t="s">
        <v>12272</v>
      </c>
      <c r="J2050" s="25" t="s">
        <v>12425</v>
      </c>
      <c r="K2050" s="25">
        <v>2019</v>
      </c>
      <c r="L2050" s="25" t="s">
        <v>6</v>
      </c>
      <c r="M2050" s="25" t="s">
        <v>6</v>
      </c>
      <c r="N2050" s="25" t="s">
        <v>6</v>
      </c>
    </row>
    <row r="2051" spans="1:14" x14ac:dyDescent="0.35">
      <c r="A2051" t="s">
        <v>62</v>
      </c>
      <c r="B2051">
        <f t="shared" si="32"/>
        <v>2</v>
      </c>
      <c r="C2051" s="26" t="s">
        <v>12426</v>
      </c>
      <c r="D2051" s="26" t="s">
        <v>12427</v>
      </c>
      <c r="E2051" s="26" t="s">
        <v>6</v>
      </c>
      <c r="F2051" s="26" t="s">
        <v>12428</v>
      </c>
      <c r="G2051" s="26">
        <v>7</v>
      </c>
      <c r="H2051" s="26" t="s">
        <v>6</v>
      </c>
      <c r="I2051" s="26" t="s">
        <v>12282</v>
      </c>
      <c r="J2051" s="26" t="s">
        <v>12429</v>
      </c>
      <c r="K2051" s="26">
        <v>2020</v>
      </c>
      <c r="L2051" s="26" t="s">
        <v>6</v>
      </c>
      <c r="M2051" s="26" t="s">
        <v>6</v>
      </c>
      <c r="N2051" s="26" t="s">
        <v>6</v>
      </c>
    </row>
    <row r="2052" spans="1:14" x14ac:dyDescent="0.35">
      <c r="B2052">
        <f t="shared" si="32"/>
        <v>1</v>
      </c>
      <c r="C2052" s="25" t="s">
        <v>12430</v>
      </c>
      <c r="D2052" s="25" t="s">
        <v>12431</v>
      </c>
      <c r="E2052" s="25" t="s">
        <v>6</v>
      </c>
      <c r="F2052" s="25" t="s">
        <v>12432</v>
      </c>
      <c r="G2052" s="25">
        <v>7</v>
      </c>
      <c r="H2052" s="25" t="s">
        <v>6</v>
      </c>
      <c r="I2052" s="25" t="s">
        <v>12433</v>
      </c>
      <c r="J2052" s="25" t="s">
        <v>12434</v>
      </c>
      <c r="K2052" s="25">
        <v>2021</v>
      </c>
      <c r="L2052" s="25" t="s">
        <v>6</v>
      </c>
      <c r="M2052" s="25" t="s">
        <v>6</v>
      </c>
      <c r="N2052" s="25" t="s">
        <v>6</v>
      </c>
    </row>
    <row r="2053" spans="1:14" x14ac:dyDescent="0.35">
      <c r="A2053" t="s">
        <v>62</v>
      </c>
      <c r="B2053">
        <f t="shared" si="32"/>
        <v>3</v>
      </c>
      <c r="C2053" s="26" t="s">
        <v>6581</v>
      </c>
      <c r="D2053" s="26" t="s">
        <v>12435</v>
      </c>
      <c r="E2053" s="26" t="s">
        <v>6</v>
      </c>
      <c r="F2053" s="26" t="s">
        <v>12436</v>
      </c>
      <c r="G2053" s="26">
        <v>7</v>
      </c>
      <c r="H2053" s="26" t="s">
        <v>6</v>
      </c>
      <c r="I2053" s="26" t="s">
        <v>12333</v>
      </c>
      <c r="J2053" s="26" t="s">
        <v>12334</v>
      </c>
      <c r="K2053" s="26">
        <v>2015</v>
      </c>
      <c r="L2053" s="26" t="s">
        <v>6</v>
      </c>
      <c r="M2053" s="26" t="s">
        <v>6</v>
      </c>
      <c r="N2053" s="26" t="s">
        <v>6</v>
      </c>
    </row>
    <row r="2054" spans="1:14" x14ac:dyDescent="0.35">
      <c r="A2054" t="s">
        <v>62</v>
      </c>
      <c r="B2054">
        <f t="shared" si="32"/>
        <v>3</v>
      </c>
      <c r="C2054" s="25" t="s">
        <v>12437</v>
      </c>
      <c r="D2054" s="25" t="s">
        <v>12438</v>
      </c>
      <c r="E2054" s="25" t="s">
        <v>6</v>
      </c>
      <c r="F2054" s="25" t="s">
        <v>12439</v>
      </c>
      <c r="G2054" s="25">
        <v>7</v>
      </c>
      <c r="H2054" s="25" t="s">
        <v>6</v>
      </c>
      <c r="I2054" s="25" t="s">
        <v>12440</v>
      </c>
      <c r="J2054" s="25" t="s">
        <v>11973</v>
      </c>
      <c r="K2054" s="25">
        <v>2017</v>
      </c>
      <c r="L2054" s="25" t="s">
        <v>6</v>
      </c>
      <c r="M2054" s="25" t="s">
        <v>6</v>
      </c>
      <c r="N2054" s="25" t="s">
        <v>6</v>
      </c>
    </row>
    <row r="2055" spans="1:14" x14ac:dyDescent="0.35">
      <c r="B2055">
        <f t="shared" si="32"/>
        <v>1</v>
      </c>
      <c r="C2055" s="26" t="s">
        <v>12441</v>
      </c>
      <c r="D2055" s="26" t="s">
        <v>12442</v>
      </c>
      <c r="E2055" s="26" t="s">
        <v>6</v>
      </c>
      <c r="F2055" s="26" t="s">
        <v>12443</v>
      </c>
      <c r="G2055" s="26">
        <v>7</v>
      </c>
      <c r="H2055" s="26" t="s">
        <v>6</v>
      </c>
      <c r="I2055" s="26" t="s">
        <v>12444</v>
      </c>
      <c r="J2055" s="26" t="s">
        <v>12445</v>
      </c>
      <c r="K2055" s="26">
        <v>2017</v>
      </c>
      <c r="L2055" s="26" t="s">
        <v>6</v>
      </c>
      <c r="M2055" s="26" t="s">
        <v>6</v>
      </c>
      <c r="N2055" s="26" t="s">
        <v>6</v>
      </c>
    </row>
    <row r="2056" spans="1:14" x14ac:dyDescent="0.35">
      <c r="A2056" t="s">
        <v>62</v>
      </c>
      <c r="B2056">
        <f t="shared" si="32"/>
        <v>2</v>
      </c>
      <c r="C2056" s="25" t="s">
        <v>12446</v>
      </c>
      <c r="D2056" s="25" t="s">
        <v>12447</v>
      </c>
      <c r="E2056" s="25" t="s">
        <v>6</v>
      </c>
      <c r="F2056" s="25" t="s">
        <v>12448</v>
      </c>
      <c r="G2056" s="25">
        <v>7</v>
      </c>
      <c r="H2056" s="25" t="s">
        <v>6</v>
      </c>
      <c r="I2056" s="25" t="s">
        <v>5409</v>
      </c>
      <c r="J2056" s="25" t="s">
        <v>12449</v>
      </c>
      <c r="K2056" s="25">
        <v>2016</v>
      </c>
      <c r="L2056" s="25" t="s">
        <v>6</v>
      </c>
      <c r="M2056" s="25" t="s">
        <v>6</v>
      </c>
      <c r="N2056" s="25" t="s">
        <v>6</v>
      </c>
    </row>
    <row r="2057" spans="1:14" x14ac:dyDescent="0.35">
      <c r="B2057">
        <f t="shared" si="32"/>
        <v>1</v>
      </c>
      <c r="C2057" s="26" t="s">
        <v>12450</v>
      </c>
      <c r="D2057" s="26" t="s">
        <v>12451</v>
      </c>
      <c r="E2057" s="26" t="s">
        <v>6</v>
      </c>
      <c r="F2057" s="26" t="s">
        <v>12452</v>
      </c>
      <c r="G2057" s="26">
        <v>7</v>
      </c>
      <c r="H2057" s="26" t="s">
        <v>6</v>
      </c>
      <c r="I2057" s="26" t="s">
        <v>12453</v>
      </c>
      <c r="J2057" s="26" t="s">
        <v>12454</v>
      </c>
      <c r="K2057" s="26">
        <v>2009</v>
      </c>
      <c r="L2057" s="26" t="s">
        <v>6</v>
      </c>
      <c r="M2057" s="26" t="s">
        <v>6</v>
      </c>
      <c r="N2057" s="26" t="s">
        <v>6</v>
      </c>
    </row>
    <row r="2058" spans="1:14" x14ac:dyDescent="0.35">
      <c r="B2058">
        <f t="shared" si="32"/>
        <v>1</v>
      </c>
      <c r="C2058" s="25" t="s">
        <v>12455</v>
      </c>
      <c r="D2058" s="25" t="s">
        <v>12456</v>
      </c>
      <c r="E2058" s="25" t="s">
        <v>6</v>
      </c>
      <c r="F2058" s="25" t="s">
        <v>12457</v>
      </c>
      <c r="G2058" s="25">
        <v>7</v>
      </c>
      <c r="H2058" s="25" t="s">
        <v>6</v>
      </c>
      <c r="I2058" s="25" t="s">
        <v>12458</v>
      </c>
      <c r="J2058" s="25" t="s">
        <v>12459</v>
      </c>
      <c r="K2058" s="25">
        <v>2012</v>
      </c>
      <c r="L2058" s="25" t="s">
        <v>6</v>
      </c>
      <c r="M2058" s="25" t="s">
        <v>6</v>
      </c>
      <c r="N2058" s="25" t="s">
        <v>6</v>
      </c>
    </row>
    <row r="2059" spans="1:14" x14ac:dyDescent="0.35">
      <c r="B2059">
        <f t="shared" si="32"/>
        <v>1</v>
      </c>
      <c r="C2059" s="26" t="s">
        <v>12460</v>
      </c>
      <c r="D2059" s="26" t="s">
        <v>12461</v>
      </c>
      <c r="E2059" s="26" t="s">
        <v>6</v>
      </c>
      <c r="F2059" s="26" t="s">
        <v>12462</v>
      </c>
      <c r="G2059" s="26">
        <v>7</v>
      </c>
      <c r="H2059" s="26" t="s">
        <v>6</v>
      </c>
      <c r="I2059" s="26" t="s">
        <v>12463</v>
      </c>
      <c r="J2059" s="26" t="s">
        <v>12464</v>
      </c>
      <c r="K2059" s="26">
        <v>2020</v>
      </c>
      <c r="L2059" s="26" t="s">
        <v>6</v>
      </c>
      <c r="M2059" s="26" t="s">
        <v>6</v>
      </c>
      <c r="N2059" s="26" t="s">
        <v>6</v>
      </c>
    </row>
    <row r="2060" spans="1:14" x14ac:dyDescent="0.35">
      <c r="B2060">
        <f t="shared" si="32"/>
        <v>1</v>
      </c>
      <c r="C2060" s="25" t="s">
        <v>12465</v>
      </c>
      <c r="D2060" s="25" t="s">
        <v>12466</v>
      </c>
      <c r="E2060" s="25" t="s">
        <v>6</v>
      </c>
      <c r="F2060" s="25" t="s">
        <v>12467</v>
      </c>
      <c r="G2060" s="25">
        <v>7</v>
      </c>
      <c r="H2060" s="25" t="s">
        <v>6</v>
      </c>
      <c r="I2060" s="25" t="s">
        <v>12468</v>
      </c>
      <c r="J2060" s="25" t="s">
        <v>12469</v>
      </c>
      <c r="K2060" s="25">
        <v>2014</v>
      </c>
      <c r="L2060" s="25" t="s">
        <v>6</v>
      </c>
      <c r="M2060" s="25" t="s">
        <v>6</v>
      </c>
      <c r="N2060" s="25" t="s">
        <v>6</v>
      </c>
    </row>
    <row r="2061" spans="1:14" x14ac:dyDescent="0.35">
      <c r="A2061" t="s">
        <v>62</v>
      </c>
      <c r="B2061">
        <f t="shared" si="32"/>
        <v>2</v>
      </c>
      <c r="C2061" s="26" t="s">
        <v>12470</v>
      </c>
      <c r="D2061" s="26" t="s">
        <v>12471</v>
      </c>
      <c r="E2061" s="26" t="s">
        <v>6</v>
      </c>
      <c r="F2061" s="26" t="s">
        <v>12472</v>
      </c>
      <c r="G2061" s="26">
        <v>7</v>
      </c>
      <c r="H2061" s="26" t="s">
        <v>6</v>
      </c>
      <c r="I2061" s="26" t="s">
        <v>12473</v>
      </c>
      <c r="J2061" s="26" t="s">
        <v>12474</v>
      </c>
      <c r="K2061" s="26">
        <v>2009</v>
      </c>
      <c r="L2061" s="26" t="s">
        <v>6</v>
      </c>
      <c r="M2061" s="26" t="s">
        <v>6</v>
      </c>
      <c r="N2061" s="26" t="s">
        <v>6</v>
      </c>
    </row>
    <row r="2062" spans="1:14" x14ac:dyDescent="0.35">
      <c r="A2062" t="s">
        <v>62</v>
      </c>
      <c r="B2062">
        <f t="shared" si="32"/>
        <v>2</v>
      </c>
      <c r="C2062" s="25" t="s">
        <v>869</v>
      </c>
      <c r="D2062" s="25" t="s">
        <v>12475</v>
      </c>
      <c r="E2062" s="25" t="s">
        <v>6</v>
      </c>
      <c r="F2062" s="25" t="s">
        <v>12476</v>
      </c>
      <c r="G2062" s="25">
        <v>7</v>
      </c>
      <c r="H2062" s="25" t="s">
        <v>6</v>
      </c>
      <c r="I2062" s="25" t="s">
        <v>144</v>
      </c>
      <c r="J2062" s="25" t="s">
        <v>12477</v>
      </c>
      <c r="K2062" s="25">
        <v>2016</v>
      </c>
      <c r="L2062" s="25" t="s">
        <v>6</v>
      </c>
      <c r="M2062" s="25" t="s">
        <v>6</v>
      </c>
      <c r="N2062" s="25" t="s">
        <v>6</v>
      </c>
    </row>
    <row r="2063" spans="1:14" x14ac:dyDescent="0.35">
      <c r="A2063" t="s">
        <v>62</v>
      </c>
      <c r="B2063">
        <f t="shared" si="32"/>
        <v>2</v>
      </c>
      <c r="C2063" s="26" t="s">
        <v>12478</v>
      </c>
      <c r="D2063" s="26" t="s">
        <v>12479</v>
      </c>
      <c r="E2063" s="26" t="s">
        <v>6</v>
      </c>
      <c r="F2063" s="26" t="s">
        <v>12480</v>
      </c>
      <c r="G2063" s="26">
        <v>7</v>
      </c>
      <c r="H2063" s="26" t="s">
        <v>6</v>
      </c>
      <c r="I2063" s="26" t="s">
        <v>12481</v>
      </c>
      <c r="J2063" s="26" t="s">
        <v>12482</v>
      </c>
      <c r="K2063" s="26">
        <v>2011</v>
      </c>
      <c r="L2063" s="26" t="s">
        <v>6</v>
      </c>
      <c r="M2063" s="26" t="s">
        <v>6</v>
      </c>
      <c r="N2063" s="26" t="s">
        <v>6</v>
      </c>
    </row>
    <row r="2064" spans="1:14" x14ac:dyDescent="0.35">
      <c r="B2064">
        <f t="shared" si="32"/>
        <v>1</v>
      </c>
      <c r="C2064" s="25" t="s">
        <v>12483</v>
      </c>
      <c r="D2064" s="25" t="s">
        <v>12484</v>
      </c>
      <c r="E2064" s="25" t="s">
        <v>6</v>
      </c>
      <c r="F2064" s="25" t="s">
        <v>12485</v>
      </c>
      <c r="G2064" s="25">
        <v>7</v>
      </c>
      <c r="H2064" s="25" t="s">
        <v>6</v>
      </c>
      <c r="I2064" s="25" t="s">
        <v>12486</v>
      </c>
      <c r="J2064" s="25" t="s">
        <v>12487</v>
      </c>
      <c r="K2064" s="25">
        <v>2015</v>
      </c>
      <c r="L2064" s="25" t="s">
        <v>6</v>
      </c>
      <c r="M2064" s="25" t="s">
        <v>6</v>
      </c>
      <c r="N2064" s="25" t="s">
        <v>6</v>
      </c>
    </row>
    <row r="2065" spans="1:14" x14ac:dyDescent="0.35">
      <c r="A2065" t="s">
        <v>62</v>
      </c>
      <c r="B2065">
        <f t="shared" si="32"/>
        <v>2</v>
      </c>
      <c r="C2065" s="26" t="s">
        <v>9140</v>
      </c>
      <c r="D2065" s="26" t="s">
        <v>12488</v>
      </c>
      <c r="E2065" s="26" t="s">
        <v>6</v>
      </c>
      <c r="F2065" s="26" t="s">
        <v>12489</v>
      </c>
      <c r="G2065" s="26">
        <v>7</v>
      </c>
      <c r="H2065" s="26" t="s">
        <v>6</v>
      </c>
      <c r="I2065" s="26" t="s">
        <v>9144</v>
      </c>
      <c r="J2065" s="26" t="s">
        <v>12490</v>
      </c>
      <c r="K2065" s="26">
        <v>2011</v>
      </c>
      <c r="L2065" s="26" t="s">
        <v>6</v>
      </c>
      <c r="M2065" s="26" t="s">
        <v>6</v>
      </c>
      <c r="N2065" s="26" t="s">
        <v>6</v>
      </c>
    </row>
    <row r="2066" spans="1:14" x14ac:dyDescent="0.35">
      <c r="A2066" t="s">
        <v>62</v>
      </c>
      <c r="B2066">
        <f t="shared" si="32"/>
        <v>2</v>
      </c>
      <c r="C2066" s="25" t="s">
        <v>12491</v>
      </c>
      <c r="D2066" s="25" t="s">
        <v>12492</v>
      </c>
      <c r="E2066" s="25" t="s">
        <v>6</v>
      </c>
      <c r="F2066" s="25" t="s">
        <v>12493</v>
      </c>
      <c r="G2066" s="25">
        <v>7</v>
      </c>
      <c r="H2066" s="25" t="s">
        <v>6</v>
      </c>
      <c r="I2066" s="25" t="s">
        <v>4382</v>
      </c>
      <c r="J2066" s="25" t="s">
        <v>12494</v>
      </c>
      <c r="K2066" s="25">
        <v>2015</v>
      </c>
      <c r="L2066" s="25" t="s">
        <v>6</v>
      </c>
      <c r="M2066" s="25" t="s">
        <v>6</v>
      </c>
      <c r="N2066" s="25" t="s">
        <v>6</v>
      </c>
    </row>
    <row r="2067" spans="1:14" x14ac:dyDescent="0.35">
      <c r="A2067" t="s">
        <v>62</v>
      </c>
      <c r="B2067">
        <f t="shared" si="32"/>
        <v>3</v>
      </c>
      <c r="C2067" s="26" t="s">
        <v>12495</v>
      </c>
      <c r="D2067" s="26" t="s">
        <v>12496</v>
      </c>
      <c r="E2067" s="26" t="s">
        <v>6</v>
      </c>
      <c r="F2067" s="26" t="s">
        <v>12497</v>
      </c>
      <c r="G2067" s="26">
        <v>7</v>
      </c>
      <c r="H2067" s="26" t="s">
        <v>6</v>
      </c>
      <c r="I2067" s="26" t="s">
        <v>12498</v>
      </c>
      <c r="J2067" s="26" t="s">
        <v>12499</v>
      </c>
      <c r="K2067" s="26">
        <v>2019</v>
      </c>
      <c r="L2067" s="26" t="s">
        <v>6</v>
      </c>
      <c r="M2067" s="26" t="s">
        <v>6</v>
      </c>
      <c r="N2067" s="26" t="s">
        <v>6</v>
      </c>
    </row>
    <row r="2068" spans="1:14" x14ac:dyDescent="0.35">
      <c r="A2068" t="s">
        <v>62</v>
      </c>
      <c r="B2068">
        <f t="shared" si="32"/>
        <v>2</v>
      </c>
      <c r="C2068" s="25" t="s">
        <v>12500</v>
      </c>
      <c r="D2068" s="25" t="s">
        <v>12501</v>
      </c>
      <c r="E2068" s="25" t="s">
        <v>6</v>
      </c>
      <c r="F2068" s="25" t="s">
        <v>12502</v>
      </c>
      <c r="G2068" s="25">
        <v>7</v>
      </c>
      <c r="H2068" s="25" t="s">
        <v>6</v>
      </c>
      <c r="I2068" s="25" t="s">
        <v>12503</v>
      </c>
      <c r="J2068" s="25" t="s">
        <v>11973</v>
      </c>
      <c r="K2068" s="25">
        <v>2016</v>
      </c>
      <c r="L2068" s="25" t="s">
        <v>6</v>
      </c>
      <c r="M2068" s="25" t="s">
        <v>6</v>
      </c>
      <c r="N2068" s="25" t="s">
        <v>6</v>
      </c>
    </row>
    <row r="2069" spans="1:14" x14ac:dyDescent="0.35">
      <c r="B2069">
        <f t="shared" si="32"/>
        <v>1</v>
      </c>
      <c r="C2069" s="26" t="s">
        <v>12504</v>
      </c>
      <c r="D2069" s="26" t="s">
        <v>12505</v>
      </c>
      <c r="E2069" s="26" t="s">
        <v>6</v>
      </c>
      <c r="F2069" s="26" t="s">
        <v>12506</v>
      </c>
      <c r="G2069" s="26">
        <v>7</v>
      </c>
      <c r="H2069" s="26" t="s">
        <v>6</v>
      </c>
      <c r="I2069" s="26" t="s">
        <v>12061</v>
      </c>
      <c r="J2069" s="26" t="s">
        <v>12507</v>
      </c>
      <c r="K2069" s="26">
        <v>2019</v>
      </c>
      <c r="L2069" s="26" t="s">
        <v>6</v>
      </c>
      <c r="M2069" s="26" t="s">
        <v>6</v>
      </c>
      <c r="N2069" s="26" t="s">
        <v>6</v>
      </c>
    </row>
    <row r="2070" spans="1:14" x14ac:dyDescent="0.35">
      <c r="A2070" t="s">
        <v>62</v>
      </c>
      <c r="B2070">
        <f t="shared" si="32"/>
        <v>2</v>
      </c>
      <c r="C2070" s="25" t="s">
        <v>12508</v>
      </c>
      <c r="D2070" s="25" t="s">
        <v>12509</v>
      </c>
      <c r="E2070" s="25" t="s">
        <v>6</v>
      </c>
      <c r="F2070" s="25" t="s">
        <v>12510</v>
      </c>
      <c r="G2070" s="25">
        <v>7</v>
      </c>
      <c r="H2070" s="25" t="s">
        <v>6</v>
      </c>
      <c r="I2070" s="25" t="s">
        <v>12511</v>
      </c>
      <c r="J2070" s="25" t="s">
        <v>12512</v>
      </c>
      <c r="K2070" s="25">
        <v>2015</v>
      </c>
      <c r="L2070" s="25" t="s">
        <v>6</v>
      </c>
      <c r="M2070" s="25" t="s">
        <v>6</v>
      </c>
      <c r="N2070" s="25" t="s">
        <v>6</v>
      </c>
    </row>
    <row r="2071" spans="1:14" x14ac:dyDescent="0.35">
      <c r="A2071" t="s">
        <v>62</v>
      </c>
      <c r="B2071">
        <f t="shared" si="32"/>
        <v>3</v>
      </c>
      <c r="C2071" s="26" t="s">
        <v>12513</v>
      </c>
      <c r="D2071" s="26" t="s">
        <v>1850</v>
      </c>
      <c r="E2071" s="26" t="s">
        <v>6</v>
      </c>
      <c r="F2071" s="26" t="s">
        <v>12514</v>
      </c>
      <c r="G2071" s="26">
        <v>7</v>
      </c>
      <c r="H2071" s="26" t="s">
        <v>6</v>
      </c>
      <c r="I2071" s="26" t="s">
        <v>1853</v>
      </c>
      <c r="J2071" s="26" t="s">
        <v>12515</v>
      </c>
      <c r="K2071" s="26">
        <v>2017</v>
      </c>
      <c r="L2071" s="26" t="s">
        <v>6</v>
      </c>
      <c r="M2071" s="26" t="s">
        <v>6</v>
      </c>
      <c r="N2071" s="26" t="s">
        <v>6</v>
      </c>
    </row>
    <row r="2072" spans="1:14" x14ac:dyDescent="0.35">
      <c r="B2072">
        <f t="shared" si="32"/>
        <v>1</v>
      </c>
      <c r="C2072" s="25" t="s">
        <v>12516</v>
      </c>
      <c r="D2072" s="25" t="s">
        <v>12517</v>
      </c>
      <c r="E2072" s="25" t="s">
        <v>6</v>
      </c>
      <c r="F2072" s="25" t="s">
        <v>12518</v>
      </c>
      <c r="G2072" s="25">
        <v>7</v>
      </c>
      <c r="H2072" s="25" t="s">
        <v>6</v>
      </c>
      <c r="I2072" s="25" t="s">
        <v>556</v>
      </c>
      <c r="J2072" s="25" t="s">
        <v>12519</v>
      </c>
      <c r="K2072" s="25">
        <v>2017</v>
      </c>
      <c r="L2072" s="25" t="s">
        <v>6</v>
      </c>
      <c r="M2072" s="25" t="s">
        <v>6</v>
      </c>
      <c r="N2072" s="25" t="s">
        <v>6</v>
      </c>
    </row>
    <row r="2073" spans="1:14" x14ac:dyDescent="0.35">
      <c r="B2073">
        <f t="shared" si="32"/>
        <v>1</v>
      </c>
      <c r="C2073" s="26" t="s">
        <v>12520</v>
      </c>
      <c r="D2073" s="26" t="s">
        <v>12521</v>
      </c>
      <c r="E2073" s="26" t="s">
        <v>6</v>
      </c>
      <c r="F2073" s="26" t="s">
        <v>12522</v>
      </c>
      <c r="G2073" s="26">
        <v>7</v>
      </c>
      <c r="H2073" s="26" t="s">
        <v>6</v>
      </c>
      <c r="I2073" s="26" t="s">
        <v>12523</v>
      </c>
      <c r="J2073" s="26" t="s">
        <v>12524</v>
      </c>
      <c r="K2073" s="26">
        <v>2011</v>
      </c>
      <c r="L2073" s="26" t="s">
        <v>6</v>
      </c>
      <c r="M2073" s="26" t="s">
        <v>6</v>
      </c>
      <c r="N2073" s="26" t="s">
        <v>6</v>
      </c>
    </row>
    <row r="2074" spans="1:14" x14ac:dyDescent="0.35">
      <c r="B2074">
        <f t="shared" si="32"/>
        <v>1</v>
      </c>
      <c r="C2074" s="25" t="s">
        <v>12525</v>
      </c>
      <c r="D2074" s="25" t="s">
        <v>12526</v>
      </c>
      <c r="E2074" s="25" t="s">
        <v>6</v>
      </c>
      <c r="F2074" s="25" t="s">
        <v>12527</v>
      </c>
      <c r="G2074" s="25">
        <v>7</v>
      </c>
      <c r="H2074" s="25" t="s">
        <v>6</v>
      </c>
      <c r="I2074" s="25" t="s">
        <v>12528</v>
      </c>
      <c r="J2074" s="25" t="s">
        <v>12529</v>
      </c>
      <c r="K2074" s="25">
        <v>2017</v>
      </c>
      <c r="L2074" s="25" t="s">
        <v>6</v>
      </c>
      <c r="M2074" s="25" t="s">
        <v>6</v>
      </c>
      <c r="N2074" s="25" t="s">
        <v>6</v>
      </c>
    </row>
    <row r="2075" spans="1:14" x14ac:dyDescent="0.35">
      <c r="A2075" t="s">
        <v>62</v>
      </c>
      <c r="B2075">
        <f t="shared" si="32"/>
        <v>2</v>
      </c>
      <c r="C2075" s="26" t="s">
        <v>12530</v>
      </c>
      <c r="D2075" s="26" t="s">
        <v>12531</v>
      </c>
      <c r="E2075" s="26" t="s">
        <v>6</v>
      </c>
      <c r="F2075" s="26" t="s">
        <v>12532</v>
      </c>
      <c r="G2075" s="26">
        <v>7</v>
      </c>
      <c r="H2075" s="26" t="s">
        <v>6</v>
      </c>
      <c r="I2075" s="26" t="s">
        <v>12533</v>
      </c>
      <c r="J2075" s="26" t="s">
        <v>12534</v>
      </c>
      <c r="K2075" s="26">
        <v>2019</v>
      </c>
      <c r="L2075" s="26" t="s">
        <v>6</v>
      </c>
      <c r="M2075" s="26" t="s">
        <v>6</v>
      </c>
      <c r="N2075" s="26" t="s">
        <v>6</v>
      </c>
    </row>
    <row r="2076" spans="1:14" x14ac:dyDescent="0.35">
      <c r="B2076">
        <f t="shared" si="32"/>
        <v>1</v>
      </c>
      <c r="C2076" s="25" t="s">
        <v>12535</v>
      </c>
      <c r="D2076" s="25" t="s">
        <v>12536</v>
      </c>
      <c r="E2076" s="25" t="s">
        <v>6</v>
      </c>
      <c r="F2076" s="25" t="s">
        <v>12537</v>
      </c>
      <c r="G2076" s="25">
        <v>7</v>
      </c>
      <c r="H2076" s="25" t="s">
        <v>6</v>
      </c>
      <c r="I2076" s="25" t="s">
        <v>12538</v>
      </c>
      <c r="J2076" s="25" t="s">
        <v>12539</v>
      </c>
      <c r="K2076" s="25">
        <v>2020</v>
      </c>
      <c r="L2076" s="25" t="s">
        <v>6</v>
      </c>
      <c r="M2076" s="25" t="s">
        <v>6</v>
      </c>
      <c r="N2076" s="25" t="s">
        <v>6</v>
      </c>
    </row>
    <row r="2077" spans="1:14" x14ac:dyDescent="0.35">
      <c r="A2077" t="s">
        <v>62</v>
      </c>
      <c r="B2077">
        <f t="shared" si="32"/>
        <v>3</v>
      </c>
      <c r="C2077" s="26" t="s">
        <v>12540</v>
      </c>
      <c r="D2077" s="26" t="s">
        <v>12541</v>
      </c>
      <c r="E2077" s="26" t="s">
        <v>6</v>
      </c>
      <c r="F2077" s="26" t="s">
        <v>11987</v>
      </c>
      <c r="G2077" s="26">
        <v>7</v>
      </c>
      <c r="H2077" s="26" t="s">
        <v>6</v>
      </c>
      <c r="I2077" s="26" t="s">
        <v>12542</v>
      </c>
      <c r="J2077" s="26" t="s">
        <v>12543</v>
      </c>
      <c r="K2077" s="26">
        <v>2011</v>
      </c>
      <c r="L2077" s="26" t="s">
        <v>6</v>
      </c>
      <c r="M2077" s="26" t="s">
        <v>6</v>
      </c>
      <c r="N2077" s="26" t="s">
        <v>6</v>
      </c>
    </row>
    <row r="2078" spans="1:14" x14ac:dyDescent="0.35">
      <c r="B2078">
        <f t="shared" si="32"/>
        <v>1</v>
      </c>
      <c r="C2078" s="25" t="s">
        <v>12544</v>
      </c>
      <c r="D2078" s="25" t="s">
        <v>12545</v>
      </c>
      <c r="E2078" s="25" t="s">
        <v>6</v>
      </c>
      <c r="F2078" s="25" t="s">
        <v>12546</v>
      </c>
      <c r="G2078" s="25">
        <v>7</v>
      </c>
      <c r="H2078" s="25" t="s">
        <v>6</v>
      </c>
      <c r="I2078" s="25" t="s">
        <v>12547</v>
      </c>
      <c r="J2078" s="25" t="s">
        <v>12548</v>
      </c>
      <c r="K2078" s="25">
        <v>2018</v>
      </c>
      <c r="L2078" s="25" t="s">
        <v>6</v>
      </c>
      <c r="M2078" s="25" t="s">
        <v>6</v>
      </c>
      <c r="N2078" s="25" t="s">
        <v>6</v>
      </c>
    </row>
    <row r="2079" spans="1:14" x14ac:dyDescent="0.35">
      <c r="B2079">
        <f t="shared" si="32"/>
        <v>1</v>
      </c>
      <c r="C2079" s="26" t="s">
        <v>12549</v>
      </c>
      <c r="D2079" s="26" t="s">
        <v>12550</v>
      </c>
      <c r="E2079" s="26" t="s">
        <v>6</v>
      </c>
      <c r="F2079" s="26" t="s">
        <v>12551</v>
      </c>
      <c r="G2079" s="26">
        <v>7</v>
      </c>
      <c r="H2079" s="26" t="s">
        <v>6</v>
      </c>
      <c r="I2079" s="26" t="s">
        <v>12552</v>
      </c>
      <c r="J2079" s="26" t="s">
        <v>12553</v>
      </c>
      <c r="K2079" s="26">
        <v>2011</v>
      </c>
      <c r="L2079" s="26" t="s">
        <v>6</v>
      </c>
      <c r="M2079" s="26" t="s">
        <v>6</v>
      </c>
      <c r="N2079" s="26" t="s">
        <v>6</v>
      </c>
    </row>
    <row r="2080" spans="1:14" x14ac:dyDescent="0.35">
      <c r="A2080" t="s">
        <v>62</v>
      </c>
      <c r="B2080">
        <f t="shared" si="32"/>
        <v>3</v>
      </c>
      <c r="C2080" s="25" t="s">
        <v>12554</v>
      </c>
      <c r="D2080" s="25" t="s">
        <v>12555</v>
      </c>
      <c r="E2080" s="25" t="s">
        <v>6</v>
      </c>
      <c r="F2080" s="25" t="s">
        <v>12556</v>
      </c>
      <c r="G2080" s="25">
        <v>7</v>
      </c>
      <c r="H2080" s="25" t="s">
        <v>6</v>
      </c>
      <c r="I2080" s="25" t="s">
        <v>12557</v>
      </c>
      <c r="J2080" s="25" t="s">
        <v>12558</v>
      </c>
      <c r="K2080" s="25">
        <v>2017</v>
      </c>
      <c r="L2080" s="25" t="s">
        <v>6</v>
      </c>
      <c r="M2080" s="25" t="s">
        <v>6</v>
      </c>
      <c r="N2080" s="25" t="s">
        <v>6</v>
      </c>
    </row>
    <row r="2081" spans="1:14" x14ac:dyDescent="0.35">
      <c r="A2081" t="s">
        <v>62</v>
      </c>
      <c r="B2081">
        <f t="shared" si="32"/>
        <v>2</v>
      </c>
      <c r="C2081" s="26" t="s">
        <v>12559</v>
      </c>
      <c r="D2081" s="26" t="s">
        <v>6</v>
      </c>
      <c r="E2081" s="26" t="s">
        <v>6</v>
      </c>
      <c r="F2081" s="26" t="s">
        <v>12560</v>
      </c>
      <c r="G2081" s="26">
        <v>7</v>
      </c>
      <c r="H2081" s="26" t="s">
        <v>6</v>
      </c>
      <c r="I2081" s="26" t="s">
        <v>12282</v>
      </c>
      <c r="J2081" s="26" t="s">
        <v>12561</v>
      </c>
      <c r="K2081" s="26">
        <v>2009</v>
      </c>
      <c r="L2081" s="26" t="s">
        <v>6</v>
      </c>
      <c r="M2081" s="26" t="s">
        <v>6</v>
      </c>
      <c r="N2081" s="26" t="s">
        <v>6</v>
      </c>
    </row>
    <row r="2082" spans="1:14" x14ac:dyDescent="0.35">
      <c r="B2082">
        <f t="shared" si="32"/>
        <v>1</v>
      </c>
      <c r="C2082" s="25" t="s">
        <v>12562</v>
      </c>
      <c r="D2082" s="25" t="s">
        <v>12563</v>
      </c>
      <c r="E2082" s="25" t="s">
        <v>6</v>
      </c>
      <c r="F2082" s="25" t="s">
        <v>12564</v>
      </c>
      <c r="G2082" s="25">
        <v>7</v>
      </c>
      <c r="H2082" s="25" t="s">
        <v>6</v>
      </c>
      <c r="I2082" s="25" t="s">
        <v>12565</v>
      </c>
      <c r="J2082" s="25" t="s">
        <v>12566</v>
      </c>
      <c r="K2082" s="25">
        <v>2009</v>
      </c>
      <c r="L2082" s="25" t="s">
        <v>6</v>
      </c>
      <c r="M2082" s="25" t="s">
        <v>6</v>
      </c>
      <c r="N2082" s="25" t="s">
        <v>6</v>
      </c>
    </row>
    <row r="2083" spans="1:14" x14ac:dyDescent="0.35">
      <c r="B2083">
        <f t="shared" si="32"/>
        <v>1</v>
      </c>
      <c r="C2083" s="26" t="s">
        <v>12567</v>
      </c>
      <c r="D2083" s="26" t="s">
        <v>12568</v>
      </c>
      <c r="E2083" s="26" t="s">
        <v>6</v>
      </c>
      <c r="F2083" s="26" t="s">
        <v>12569</v>
      </c>
      <c r="G2083" s="26">
        <v>7</v>
      </c>
      <c r="H2083" s="26" t="s">
        <v>6</v>
      </c>
      <c r="I2083" s="26" t="s">
        <v>12272</v>
      </c>
      <c r="J2083" s="26" t="s">
        <v>12570</v>
      </c>
      <c r="K2083" s="26">
        <v>2019</v>
      </c>
      <c r="L2083" s="26" t="s">
        <v>6</v>
      </c>
      <c r="M2083" s="26" t="s">
        <v>6</v>
      </c>
      <c r="N2083" s="26" t="s">
        <v>6</v>
      </c>
    </row>
    <row r="2084" spans="1:14" x14ac:dyDescent="0.35">
      <c r="A2084" t="s">
        <v>62</v>
      </c>
      <c r="B2084">
        <f t="shared" si="32"/>
        <v>2</v>
      </c>
      <c r="C2084" s="25" t="s">
        <v>12571</v>
      </c>
      <c r="D2084" s="25" t="s">
        <v>9713</v>
      </c>
      <c r="E2084" s="25" t="s">
        <v>6</v>
      </c>
      <c r="F2084" s="25" t="s">
        <v>12572</v>
      </c>
      <c r="G2084" s="25">
        <v>7</v>
      </c>
      <c r="H2084" s="25" t="s">
        <v>6</v>
      </c>
      <c r="I2084" s="25" t="s">
        <v>12573</v>
      </c>
      <c r="J2084" s="25" t="s">
        <v>12574</v>
      </c>
      <c r="K2084" s="25">
        <v>2012</v>
      </c>
      <c r="L2084" s="25" t="s">
        <v>6</v>
      </c>
      <c r="M2084" s="25" t="s">
        <v>6</v>
      </c>
      <c r="N2084" s="25" t="s">
        <v>6</v>
      </c>
    </row>
    <row r="2085" spans="1:14" x14ac:dyDescent="0.35">
      <c r="B2085">
        <f t="shared" si="32"/>
        <v>1</v>
      </c>
      <c r="C2085" s="26" t="s">
        <v>12575</v>
      </c>
      <c r="D2085" s="26" t="s">
        <v>12576</v>
      </c>
      <c r="E2085" s="26" t="s">
        <v>6</v>
      </c>
      <c r="F2085" s="26" t="s">
        <v>12577</v>
      </c>
      <c r="G2085" s="26">
        <v>7</v>
      </c>
      <c r="H2085" s="26" t="s">
        <v>6</v>
      </c>
      <c r="I2085" s="26" t="s">
        <v>12578</v>
      </c>
      <c r="J2085" s="26" t="s">
        <v>11973</v>
      </c>
      <c r="K2085" s="26">
        <v>2013</v>
      </c>
      <c r="L2085" s="26" t="s">
        <v>6</v>
      </c>
      <c r="M2085" s="26" t="s">
        <v>6</v>
      </c>
      <c r="N2085" s="26" t="s">
        <v>6</v>
      </c>
    </row>
    <row r="2086" spans="1:14" x14ac:dyDescent="0.35">
      <c r="B2086">
        <f t="shared" si="32"/>
        <v>1</v>
      </c>
      <c r="C2086" s="25" t="s">
        <v>12579</v>
      </c>
      <c r="D2086" s="25" t="s">
        <v>12580</v>
      </c>
      <c r="E2086" s="25" t="s">
        <v>6</v>
      </c>
      <c r="F2086" s="25" t="s">
        <v>12581</v>
      </c>
      <c r="G2086" s="25">
        <v>7</v>
      </c>
      <c r="H2086" s="25" t="s">
        <v>6</v>
      </c>
      <c r="I2086" s="25" t="s">
        <v>12582</v>
      </c>
      <c r="J2086" s="25" t="s">
        <v>12583</v>
      </c>
      <c r="K2086" s="25">
        <v>2019</v>
      </c>
      <c r="L2086" s="25" t="s">
        <v>6</v>
      </c>
      <c r="M2086" s="25" t="s">
        <v>6</v>
      </c>
      <c r="N2086" s="25" t="s">
        <v>6</v>
      </c>
    </row>
    <row r="2087" spans="1:14" x14ac:dyDescent="0.35">
      <c r="B2087">
        <f t="shared" si="32"/>
        <v>1</v>
      </c>
      <c r="C2087" s="26" t="s">
        <v>12584</v>
      </c>
      <c r="D2087" s="26" t="s">
        <v>12585</v>
      </c>
      <c r="E2087" s="26" t="s">
        <v>6</v>
      </c>
      <c r="F2087" s="26" t="s">
        <v>12586</v>
      </c>
      <c r="G2087" s="26">
        <v>7</v>
      </c>
      <c r="H2087" s="26" t="s">
        <v>6</v>
      </c>
      <c r="I2087" s="26" t="s">
        <v>2175</v>
      </c>
      <c r="J2087" s="26" t="s">
        <v>12587</v>
      </c>
      <c r="K2087" s="26">
        <v>2014</v>
      </c>
      <c r="L2087" s="26" t="s">
        <v>6</v>
      </c>
      <c r="M2087" s="26" t="s">
        <v>6</v>
      </c>
      <c r="N2087" s="26" t="s">
        <v>6</v>
      </c>
    </row>
    <row r="2088" spans="1:14" x14ac:dyDescent="0.35">
      <c r="A2088" t="s">
        <v>62</v>
      </c>
      <c r="B2088">
        <f t="shared" si="32"/>
        <v>2</v>
      </c>
      <c r="C2088" s="25" t="s">
        <v>12588</v>
      </c>
      <c r="D2088" s="25" t="s">
        <v>12589</v>
      </c>
      <c r="E2088" s="25" t="s">
        <v>6</v>
      </c>
      <c r="F2088" s="25" t="s">
        <v>12590</v>
      </c>
      <c r="G2088" s="25">
        <v>7</v>
      </c>
      <c r="H2088" s="25" t="s">
        <v>6</v>
      </c>
      <c r="I2088" s="25" t="s">
        <v>12591</v>
      </c>
      <c r="J2088" s="25" t="s">
        <v>12592</v>
      </c>
      <c r="K2088" s="25">
        <v>2011</v>
      </c>
      <c r="L2088" s="25" t="s">
        <v>6</v>
      </c>
      <c r="M2088" s="25" t="s">
        <v>6</v>
      </c>
      <c r="N2088" s="25" t="s">
        <v>6</v>
      </c>
    </row>
    <row r="2089" spans="1:14" x14ac:dyDescent="0.35">
      <c r="A2089" t="s">
        <v>62</v>
      </c>
      <c r="B2089">
        <f t="shared" si="32"/>
        <v>2</v>
      </c>
      <c r="C2089" s="26" t="s">
        <v>8518</v>
      </c>
      <c r="D2089" s="26" t="s">
        <v>12593</v>
      </c>
      <c r="E2089" s="26" t="s">
        <v>6</v>
      </c>
      <c r="F2089" s="26" t="s">
        <v>12594</v>
      </c>
      <c r="G2089" s="26">
        <v>7</v>
      </c>
      <c r="H2089" s="26" t="s">
        <v>6</v>
      </c>
      <c r="I2089" s="26" t="s">
        <v>1386</v>
      </c>
      <c r="J2089" s="26" t="s">
        <v>12595</v>
      </c>
      <c r="K2089" s="26">
        <v>2021</v>
      </c>
      <c r="L2089" s="26" t="s">
        <v>6</v>
      </c>
      <c r="M2089" s="26" t="s">
        <v>6</v>
      </c>
      <c r="N2089" s="26" t="s">
        <v>6</v>
      </c>
    </row>
    <row r="2090" spans="1:14" x14ac:dyDescent="0.35">
      <c r="B2090">
        <f t="shared" si="32"/>
        <v>1</v>
      </c>
      <c r="C2090" s="25" t="s">
        <v>12596</v>
      </c>
      <c r="D2090" s="25" t="s">
        <v>12597</v>
      </c>
      <c r="E2090" s="25" t="s">
        <v>6</v>
      </c>
      <c r="F2090" s="25" t="s">
        <v>12598</v>
      </c>
      <c r="G2090" s="25">
        <v>7</v>
      </c>
      <c r="H2090" s="25" t="s">
        <v>6</v>
      </c>
      <c r="I2090" s="25" t="s">
        <v>12272</v>
      </c>
      <c r="J2090" s="25" t="s">
        <v>12599</v>
      </c>
      <c r="K2090" s="25">
        <v>2019</v>
      </c>
      <c r="L2090" s="25" t="s">
        <v>6</v>
      </c>
      <c r="M2090" s="25" t="s">
        <v>6</v>
      </c>
      <c r="N2090" s="25" t="s">
        <v>6</v>
      </c>
    </row>
    <row r="2091" spans="1:14" x14ac:dyDescent="0.35">
      <c r="A2091" t="s">
        <v>62</v>
      </c>
      <c r="B2091">
        <f t="shared" si="32"/>
        <v>2</v>
      </c>
      <c r="C2091" s="26" t="s">
        <v>12600</v>
      </c>
      <c r="D2091" s="26" t="s">
        <v>1377</v>
      </c>
      <c r="E2091" s="26" t="s">
        <v>6</v>
      </c>
      <c r="F2091" s="26" t="s">
        <v>12601</v>
      </c>
      <c r="G2091" s="26">
        <v>7</v>
      </c>
      <c r="H2091" s="26" t="s">
        <v>6</v>
      </c>
      <c r="I2091" s="26" t="s">
        <v>12013</v>
      </c>
      <c r="J2091" s="26" t="s">
        <v>12602</v>
      </c>
      <c r="K2091" s="26">
        <v>2009</v>
      </c>
      <c r="L2091" s="26" t="s">
        <v>6</v>
      </c>
      <c r="M2091" s="26" t="s">
        <v>6</v>
      </c>
      <c r="N2091" s="26" t="s">
        <v>6</v>
      </c>
    </row>
    <row r="2092" spans="1:14" x14ac:dyDescent="0.35">
      <c r="A2092" t="s">
        <v>62</v>
      </c>
      <c r="B2092">
        <f t="shared" si="32"/>
        <v>2</v>
      </c>
      <c r="C2092" s="25" t="s">
        <v>10166</v>
      </c>
      <c r="D2092" s="25" t="s">
        <v>12603</v>
      </c>
      <c r="E2092" s="25" t="s">
        <v>6</v>
      </c>
      <c r="F2092" s="25" t="s">
        <v>12604</v>
      </c>
      <c r="G2092" s="25">
        <v>7</v>
      </c>
      <c r="H2092" s="25" t="s">
        <v>6</v>
      </c>
      <c r="I2092" s="25" t="s">
        <v>144</v>
      </c>
      <c r="J2092" s="25" t="s">
        <v>12605</v>
      </c>
      <c r="K2092" s="25">
        <v>2015</v>
      </c>
      <c r="L2092" s="25" t="s">
        <v>6</v>
      </c>
      <c r="M2092" s="25" t="s">
        <v>6</v>
      </c>
      <c r="N2092" s="25" t="s">
        <v>6</v>
      </c>
    </row>
    <row r="2093" spans="1:14" x14ac:dyDescent="0.35">
      <c r="B2093">
        <f t="shared" si="32"/>
        <v>1</v>
      </c>
      <c r="C2093" s="26" t="s">
        <v>12606</v>
      </c>
      <c r="D2093" s="26" t="s">
        <v>12607</v>
      </c>
      <c r="E2093" s="26" t="s">
        <v>6</v>
      </c>
      <c r="F2093" s="26" t="s">
        <v>12608</v>
      </c>
      <c r="G2093" s="26">
        <v>7</v>
      </c>
      <c r="H2093" s="26" t="s">
        <v>6</v>
      </c>
      <c r="I2093" s="26" t="s">
        <v>922</v>
      </c>
      <c r="J2093" s="26" t="s">
        <v>12609</v>
      </c>
      <c r="K2093" s="26">
        <v>2019</v>
      </c>
      <c r="L2093" s="26" t="s">
        <v>6</v>
      </c>
      <c r="M2093" s="26" t="s">
        <v>6</v>
      </c>
      <c r="N2093" s="26" t="s">
        <v>6</v>
      </c>
    </row>
    <row r="2094" spans="1:14" x14ac:dyDescent="0.35">
      <c r="A2094" t="s">
        <v>62</v>
      </c>
      <c r="B2094">
        <f t="shared" si="32"/>
        <v>2</v>
      </c>
      <c r="C2094" s="25" t="s">
        <v>12610</v>
      </c>
      <c r="D2094" s="25" t="s">
        <v>12611</v>
      </c>
      <c r="E2094" s="25" t="s">
        <v>6</v>
      </c>
      <c r="F2094" s="25" t="s">
        <v>12612</v>
      </c>
      <c r="G2094" s="25">
        <v>7</v>
      </c>
      <c r="H2094" s="25" t="s">
        <v>6</v>
      </c>
      <c r="I2094" s="25" t="s">
        <v>12613</v>
      </c>
      <c r="J2094" s="25" t="s">
        <v>12614</v>
      </c>
      <c r="K2094" s="25">
        <v>2018</v>
      </c>
      <c r="L2094" s="25" t="s">
        <v>6</v>
      </c>
      <c r="M2094" s="25" t="s">
        <v>6</v>
      </c>
      <c r="N2094" s="25" t="s">
        <v>6</v>
      </c>
    </row>
    <row r="2095" spans="1:14" x14ac:dyDescent="0.35">
      <c r="A2095" t="s">
        <v>62</v>
      </c>
      <c r="B2095">
        <f t="shared" si="32"/>
        <v>2</v>
      </c>
      <c r="C2095" s="26" t="s">
        <v>12615</v>
      </c>
      <c r="D2095" s="26" t="s">
        <v>12616</v>
      </c>
      <c r="E2095" s="26" t="s">
        <v>6</v>
      </c>
      <c r="F2095" s="26" t="s">
        <v>12617</v>
      </c>
      <c r="G2095" s="26">
        <v>7</v>
      </c>
      <c r="H2095" s="26" t="s">
        <v>6</v>
      </c>
      <c r="I2095" s="26" t="s">
        <v>12618</v>
      </c>
      <c r="J2095" s="26" t="s">
        <v>12619</v>
      </c>
      <c r="K2095" s="26">
        <v>2017</v>
      </c>
      <c r="L2095" s="26" t="s">
        <v>6</v>
      </c>
      <c r="M2095" s="26" t="s">
        <v>6</v>
      </c>
      <c r="N2095" s="26" t="s">
        <v>6</v>
      </c>
    </row>
    <row r="2096" spans="1:14" x14ac:dyDescent="0.35">
      <c r="A2096" t="s">
        <v>62</v>
      </c>
      <c r="B2096">
        <f t="shared" si="32"/>
        <v>2</v>
      </c>
      <c r="C2096" s="25" t="s">
        <v>8523</v>
      </c>
      <c r="D2096" s="25" t="s">
        <v>12620</v>
      </c>
      <c r="E2096" s="25" t="s">
        <v>6</v>
      </c>
      <c r="F2096" s="25" t="s">
        <v>12621</v>
      </c>
      <c r="G2096" s="25">
        <v>7</v>
      </c>
      <c r="H2096" s="25" t="s">
        <v>6</v>
      </c>
      <c r="I2096" s="25" t="s">
        <v>1392</v>
      </c>
      <c r="J2096" s="25" t="s">
        <v>12622</v>
      </c>
      <c r="K2096" s="25">
        <v>2021</v>
      </c>
      <c r="L2096" s="25" t="s">
        <v>6</v>
      </c>
      <c r="M2096" s="25" t="s">
        <v>6</v>
      </c>
      <c r="N2096" s="25" t="s">
        <v>6</v>
      </c>
    </row>
    <row r="2097" spans="1:14" x14ac:dyDescent="0.35">
      <c r="B2097">
        <f t="shared" si="32"/>
        <v>1</v>
      </c>
      <c r="C2097" s="26" t="s">
        <v>12623</v>
      </c>
      <c r="D2097" s="26" t="s">
        <v>12624</v>
      </c>
      <c r="E2097" s="26" t="s">
        <v>6</v>
      </c>
      <c r="F2097" s="26" t="s">
        <v>12625</v>
      </c>
      <c r="G2097" s="26">
        <v>7</v>
      </c>
      <c r="H2097" s="26" t="s">
        <v>6</v>
      </c>
      <c r="I2097" s="26" t="s">
        <v>12626</v>
      </c>
      <c r="J2097" s="26" t="s">
        <v>12627</v>
      </c>
      <c r="K2097" s="26">
        <v>2013</v>
      </c>
      <c r="L2097" s="26" t="s">
        <v>6</v>
      </c>
      <c r="M2097" s="26" t="s">
        <v>6</v>
      </c>
      <c r="N2097" s="26" t="s">
        <v>6</v>
      </c>
    </row>
    <row r="2098" spans="1:14" x14ac:dyDescent="0.35">
      <c r="A2098" t="s">
        <v>62</v>
      </c>
      <c r="B2098">
        <f t="shared" si="32"/>
        <v>2</v>
      </c>
      <c r="C2098" s="25" t="s">
        <v>12628</v>
      </c>
      <c r="D2098" s="25" t="s">
        <v>12629</v>
      </c>
      <c r="E2098" s="25" t="s">
        <v>6</v>
      </c>
      <c r="F2098" s="25" t="s">
        <v>12630</v>
      </c>
      <c r="G2098" s="25">
        <v>7</v>
      </c>
      <c r="H2098" s="25" t="s">
        <v>6</v>
      </c>
      <c r="I2098" s="25" t="s">
        <v>12631</v>
      </c>
      <c r="J2098" s="25" t="s">
        <v>12619</v>
      </c>
      <c r="K2098" s="25">
        <v>2010</v>
      </c>
      <c r="L2098" s="25" t="s">
        <v>6</v>
      </c>
      <c r="M2098" s="25" t="s">
        <v>6</v>
      </c>
      <c r="N2098" s="25" t="s">
        <v>6</v>
      </c>
    </row>
    <row r="2099" spans="1:14" x14ac:dyDescent="0.35">
      <c r="B2099">
        <f t="shared" si="32"/>
        <v>1</v>
      </c>
      <c r="C2099" s="26" t="s">
        <v>12632</v>
      </c>
      <c r="D2099" s="26" t="s">
        <v>12633</v>
      </c>
      <c r="E2099" s="26" t="s">
        <v>6</v>
      </c>
      <c r="F2099" s="26" t="s">
        <v>12634</v>
      </c>
      <c r="G2099" s="26">
        <v>7</v>
      </c>
      <c r="H2099" s="26" t="s">
        <v>6</v>
      </c>
      <c r="I2099" s="26" t="s">
        <v>12212</v>
      </c>
      <c r="J2099" s="26" t="s">
        <v>12213</v>
      </c>
      <c r="K2099" s="26">
        <v>2009</v>
      </c>
      <c r="L2099" s="26" t="s">
        <v>6</v>
      </c>
      <c r="M2099" s="26" t="s">
        <v>6</v>
      </c>
      <c r="N2099" s="26" t="s">
        <v>6</v>
      </c>
    </row>
    <row r="2100" spans="1:14" x14ac:dyDescent="0.35">
      <c r="B2100">
        <f t="shared" si="32"/>
        <v>1</v>
      </c>
      <c r="C2100" s="25" t="s">
        <v>12635</v>
      </c>
      <c r="D2100" s="25" t="s">
        <v>12636</v>
      </c>
      <c r="E2100" s="25" t="s">
        <v>6</v>
      </c>
      <c r="F2100" s="25" t="s">
        <v>12432</v>
      </c>
      <c r="G2100" s="25">
        <v>7</v>
      </c>
      <c r="H2100" s="25" t="s">
        <v>6</v>
      </c>
      <c r="I2100" s="25" t="s">
        <v>12637</v>
      </c>
      <c r="J2100" s="25" t="s">
        <v>12638</v>
      </c>
      <c r="K2100" s="25">
        <v>2019</v>
      </c>
      <c r="L2100" s="25" t="s">
        <v>6</v>
      </c>
      <c r="M2100" s="25" t="s">
        <v>6</v>
      </c>
      <c r="N2100" s="25" t="s">
        <v>6</v>
      </c>
    </row>
    <row r="2101" spans="1:14" x14ac:dyDescent="0.35">
      <c r="B2101">
        <f t="shared" si="32"/>
        <v>1</v>
      </c>
      <c r="C2101" s="26" t="s">
        <v>12639</v>
      </c>
      <c r="D2101" s="26" t="s">
        <v>12640</v>
      </c>
      <c r="E2101" s="26" t="s">
        <v>6</v>
      </c>
      <c r="F2101" s="26" t="s">
        <v>12641</v>
      </c>
      <c r="G2101" s="26">
        <v>7</v>
      </c>
      <c r="H2101" s="26" t="s">
        <v>6</v>
      </c>
      <c r="I2101" s="26" t="s">
        <v>12642</v>
      </c>
      <c r="J2101" s="26" t="s">
        <v>12643</v>
      </c>
      <c r="K2101" s="26">
        <v>2009</v>
      </c>
      <c r="L2101" s="26" t="s">
        <v>6</v>
      </c>
      <c r="M2101" s="26" t="s">
        <v>6</v>
      </c>
      <c r="N2101" s="26" t="s">
        <v>6</v>
      </c>
    </row>
    <row r="2102" spans="1:14" x14ac:dyDescent="0.35">
      <c r="B2102">
        <f t="shared" si="32"/>
        <v>1</v>
      </c>
      <c r="C2102" s="25" t="s">
        <v>12644</v>
      </c>
      <c r="D2102" s="25" t="s">
        <v>12645</v>
      </c>
      <c r="E2102" s="25" t="s">
        <v>6</v>
      </c>
      <c r="F2102" s="25" t="s">
        <v>12646</v>
      </c>
      <c r="G2102" s="25">
        <v>7</v>
      </c>
      <c r="H2102" s="25" t="s">
        <v>6</v>
      </c>
      <c r="I2102" s="25" t="s">
        <v>12647</v>
      </c>
      <c r="J2102" s="25" t="s">
        <v>12648</v>
      </c>
      <c r="K2102" s="25">
        <v>2020</v>
      </c>
      <c r="L2102" s="25" t="s">
        <v>6</v>
      </c>
      <c r="M2102" s="25" t="s">
        <v>6</v>
      </c>
      <c r="N2102" s="25" t="s">
        <v>6</v>
      </c>
    </row>
    <row r="2103" spans="1:14" x14ac:dyDescent="0.35">
      <c r="B2103">
        <f t="shared" si="32"/>
        <v>1</v>
      </c>
      <c r="C2103" s="26" t="s">
        <v>12649</v>
      </c>
      <c r="D2103" s="26" t="s">
        <v>6</v>
      </c>
      <c r="E2103" s="26" t="s">
        <v>6</v>
      </c>
      <c r="F2103" s="26" t="s">
        <v>12650</v>
      </c>
      <c r="G2103" s="26">
        <v>7</v>
      </c>
      <c r="H2103" s="26" t="s">
        <v>6</v>
      </c>
      <c r="I2103" s="26" t="s">
        <v>12651</v>
      </c>
      <c r="J2103" s="26" t="s">
        <v>12652</v>
      </c>
      <c r="K2103" s="26">
        <v>2010</v>
      </c>
      <c r="L2103" s="26" t="s">
        <v>6</v>
      </c>
      <c r="M2103" s="26" t="s">
        <v>6</v>
      </c>
      <c r="N2103" s="26" t="s">
        <v>6</v>
      </c>
    </row>
    <row r="2104" spans="1:14" x14ac:dyDescent="0.35">
      <c r="A2104" t="s">
        <v>62</v>
      </c>
      <c r="B2104">
        <f t="shared" si="32"/>
        <v>3</v>
      </c>
      <c r="C2104" s="25" t="s">
        <v>8287</v>
      </c>
      <c r="D2104" s="25" t="s">
        <v>12653</v>
      </c>
      <c r="E2104" s="25" t="s">
        <v>6</v>
      </c>
      <c r="F2104" s="25" t="s">
        <v>12654</v>
      </c>
      <c r="G2104" s="25">
        <v>7</v>
      </c>
      <c r="H2104" s="25" t="s">
        <v>6</v>
      </c>
      <c r="I2104" s="25" t="s">
        <v>12655</v>
      </c>
      <c r="J2104" s="25" t="s">
        <v>12656</v>
      </c>
      <c r="K2104" s="25">
        <v>2014</v>
      </c>
      <c r="L2104" s="25" t="s">
        <v>6</v>
      </c>
      <c r="M2104" s="25" t="s">
        <v>6</v>
      </c>
      <c r="N2104" s="25" t="s">
        <v>6</v>
      </c>
    </row>
    <row r="2105" spans="1:14" x14ac:dyDescent="0.35">
      <c r="B2105">
        <f t="shared" si="32"/>
        <v>1</v>
      </c>
      <c r="C2105" s="26" t="s">
        <v>12657</v>
      </c>
      <c r="D2105" s="26" t="s">
        <v>12658</v>
      </c>
      <c r="E2105" s="26" t="s">
        <v>6</v>
      </c>
      <c r="F2105" s="26" t="s">
        <v>12659</v>
      </c>
      <c r="G2105" s="26">
        <v>7</v>
      </c>
      <c r="H2105" s="26" t="s">
        <v>6</v>
      </c>
      <c r="I2105" s="26" t="s">
        <v>6</v>
      </c>
      <c r="J2105" s="26" t="s">
        <v>6</v>
      </c>
      <c r="K2105" s="26"/>
      <c r="L2105" s="26" t="s">
        <v>6</v>
      </c>
      <c r="M2105" s="26" t="s">
        <v>6</v>
      </c>
      <c r="N2105" s="26" t="s">
        <v>6</v>
      </c>
    </row>
    <row r="2106" spans="1:14" x14ac:dyDescent="0.35">
      <c r="B2106">
        <f t="shared" si="32"/>
        <v>1</v>
      </c>
      <c r="C2106" s="25" t="s">
        <v>12660</v>
      </c>
      <c r="D2106" s="25" t="s">
        <v>6</v>
      </c>
      <c r="E2106" s="25" t="s">
        <v>6</v>
      </c>
      <c r="F2106" s="25" t="s">
        <v>12661</v>
      </c>
      <c r="G2106" s="25">
        <v>7</v>
      </c>
      <c r="H2106" s="25" t="s">
        <v>6</v>
      </c>
      <c r="I2106" s="25" t="s">
        <v>2109</v>
      </c>
      <c r="J2106" s="25" t="s">
        <v>12662</v>
      </c>
      <c r="K2106" s="25">
        <v>2012</v>
      </c>
      <c r="L2106" s="25" t="s">
        <v>6</v>
      </c>
      <c r="M2106" s="25" t="s">
        <v>6</v>
      </c>
      <c r="N2106" s="25" t="s">
        <v>6</v>
      </c>
    </row>
    <row r="2107" spans="1:14" x14ac:dyDescent="0.35">
      <c r="B2107">
        <f t="shared" si="32"/>
        <v>1</v>
      </c>
      <c r="C2107" s="26" t="s">
        <v>12663</v>
      </c>
      <c r="D2107" s="26" t="s">
        <v>12664</v>
      </c>
      <c r="E2107" s="26" t="s">
        <v>6</v>
      </c>
      <c r="F2107" s="26" t="s">
        <v>12665</v>
      </c>
      <c r="G2107" s="26">
        <v>7</v>
      </c>
      <c r="H2107" s="26" t="s">
        <v>6</v>
      </c>
      <c r="I2107" s="26" t="s">
        <v>12666</v>
      </c>
      <c r="J2107" s="26" t="s">
        <v>12667</v>
      </c>
      <c r="K2107" s="26">
        <v>2021</v>
      </c>
      <c r="L2107" s="26" t="s">
        <v>6</v>
      </c>
      <c r="M2107" s="26" t="s">
        <v>6</v>
      </c>
      <c r="N2107" s="26" t="s">
        <v>6</v>
      </c>
    </row>
    <row r="2108" spans="1:14" x14ac:dyDescent="0.35">
      <c r="A2108" t="s">
        <v>62</v>
      </c>
      <c r="B2108">
        <f t="shared" si="32"/>
        <v>2</v>
      </c>
      <c r="C2108" s="25" t="s">
        <v>9172</v>
      </c>
      <c r="D2108" s="25" t="s">
        <v>12668</v>
      </c>
      <c r="E2108" s="25" t="s">
        <v>6</v>
      </c>
      <c r="F2108" s="25" t="s">
        <v>9175</v>
      </c>
      <c r="G2108" s="25">
        <v>7</v>
      </c>
      <c r="H2108" s="25" t="s">
        <v>6</v>
      </c>
      <c r="I2108" s="25" t="s">
        <v>9176</v>
      </c>
      <c r="J2108" s="25" t="s">
        <v>12669</v>
      </c>
      <c r="K2108" s="25">
        <v>2013</v>
      </c>
      <c r="L2108" s="25" t="s">
        <v>6</v>
      </c>
      <c r="M2108" s="25" t="s">
        <v>6</v>
      </c>
      <c r="N2108" s="25" t="s">
        <v>6</v>
      </c>
    </row>
    <row r="2109" spans="1:14" x14ac:dyDescent="0.35">
      <c r="A2109" t="s">
        <v>62</v>
      </c>
      <c r="B2109">
        <f t="shared" si="32"/>
        <v>2</v>
      </c>
      <c r="C2109" s="26" t="s">
        <v>12670</v>
      </c>
      <c r="D2109" s="26" t="s">
        <v>12671</v>
      </c>
      <c r="E2109" s="26" t="s">
        <v>6</v>
      </c>
      <c r="F2109" s="26" t="s">
        <v>12672</v>
      </c>
      <c r="G2109" s="26">
        <v>7</v>
      </c>
      <c r="H2109" s="26" t="s">
        <v>6</v>
      </c>
      <c r="I2109" s="26" t="s">
        <v>12673</v>
      </c>
      <c r="J2109" s="26" t="s">
        <v>12674</v>
      </c>
      <c r="K2109" s="26">
        <v>2011</v>
      </c>
      <c r="L2109" s="26" t="s">
        <v>6</v>
      </c>
      <c r="M2109" s="26" t="s">
        <v>6</v>
      </c>
      <c r="N2109" s="26" t="s">
        <v>6</v>
      </c>
    </row>
    <row r="2110" spans="1:14" x14ac:dyDescent="0.35">
      <c r="B2110">
        <f t="shared" si="32"/>
        <v>1</v>
      </c>
      <c r="C2110" s="25" t="s">
        <v>12675</v>
      </c>
      <c r="D2110" s="25" t="s">
        <v>12676</v>
      </c>
      <c r="E2110" s="25" t="s">
        <v>6</v>
      </c>
      <c r="F2110" s="25" t="s">
        <v>12677</v>
      </c>
      <c r="G2110" s="25">
        <v>7</v>
      </c>
      <c r="H2110" s="25" t="s">
        <v>6</v>
      </c>
      <c r="I2110" s="25" t="s">
        <v>7262</v>
      </c>
      <c r="J2110" s="25" t="s">
        <v>12678</v>
      </c>
      <c r="K2110" s="25">
        <v>2015</v>
      </c>
      <c r="L2110" s="25" t="s">
        <v>6</v>
      </c>
      <c r="M2110" s="25" t="s">
        <v>6</v>
      </c>
      <c r="N2110" s="25" t="s">
        <v>6</v>
      </c>
    </row>
    <row r="2111" spans="1:14" x14ac:dyDescent="0.35">
      <c r="B2111">
        <f t="shared" si="32"/>
        <v>1</v>
      </c>
      <c r="C2111" s="26" t="s">
        <v>12679</v>
      </c>
      <c r="D2111" s="26" t="s">
        <v>12680</v>
      </c>
      <c r="E2111" s="26" t="s">
        <v>6</v>
      </c>
      <c r="F2111" s="26" t="s">
        <v>12681</v>
      </c>
      <c r="G2111" s="26">
        <v>7</v>
      </c>
      <c r="H2111" s="26" t="s">
        <v>6</v>
      </c>
      <c r="I2111" s="26" t="s">
        <v>12682</v>
      </c>
      <c r="J2111" s="26" t="s">
        <v>12683</v>
      </c>
      <c r="K2111" s="26">
        <v>2019</v>
      </c>
      <c r="L2111" s="26" t="s">
        <v>6</v>
      </c>
      <c r="M2111" s="26" t="s">
        <v>6</v>
      </c>
      <c r="N2111" s="26" t="s">
        <v>6</v>
      </c>
    </row>
    <row r="2112" spans="1:14" x14ac:dyDescent="0.35">
      <c r="B2112">
        <f t="shared" si="32"/>
        <v>1</v>
      </c>
      <c r="C2112" s="25" t="s">
        <v>12684</v>
      </c>
      <c r="D2112" s="25" t="s">
        <v>12685</v>
      </c>
      <c r="E2112" s="25" t="s">
        <v>6</v>
      </c>
      <c r="F2112" s="25" t="s">
        <v>12686</v>
      </c>
      <c r="G2112" s="25">
        <v>7</v>
      </c>
      <c r="H2112" s="25" t="s">
        <v>6</v>
      </c>
      <c r="I2112" s="25" t="s">
        <v>12687</v>
      </c>
      <c r="J2112" s="25" t="s">
        <v>12688</v>
      </c>
      <c r="K2112" s="25">
        <v>2018</v>
      </c>
      <c r="L2112" s="25" t="s">
        <v>6</v>
      </c>
      <c r="M2112" s="25" t="s">
        <v>6</v>
      </c>
      <c r="N2112" s="25" t="s">
        <v>6</v>
      </c>
    </row>
    <row r="2113" spans="1:14" x14ac:dyDescent="0.35">
      <c r="A2113" t="s">
        <v>62</v>
      </c>
      <c r="B2113">
        <f t="shared" si="32"/>
        <v>3</v>
      </c>
      <c r="C2113" s="26" t="s">
        <v>12689</v>
      </c>
      <c r="D2113" s="26" t="s">
        <v>12690</v>
      </c>
      <c r="E2113" s="26" t="s">
        <v>6</v>
      </c>
      <c r="F2113" s="26" t="s">
        <v>12691</v>
      </c>
      <c r="G2113" s="26">
        <v>7</v>
      </c>
      <c r="H2113" s="26" t="s">
        <v>6</v>
      </c>
      <c r="I2113" s="26" t="s">
        <v>12692</v>
      </c>
      <c r="J2113" s="26" t="s">
        <v>12693</v>
      </c>
      <c r="K2113" s="26">
        <v>2018</v>
      </c>
      <c r="L2113" s="26" t="s">
        <v>6</v>
      </c>
      <c r="M2113" s="26" t="s">
        <v>6</v>
      </c>
      <c r="N2113" s="26" t="s">
        <v>6</v>
      </c>
    </row>
    <row r="2114" spans="1:14" x14ac:dyDescent="0.35">
      <c r="B2114">
        <f t="shared" ref="B2114:B2177" si="33">COUNTIF(C:C,C2114)</f>
        <v>1</v>
      </c>
      <c r="C2114" s="25" t="s">
        <v>12694</v>
      </c>
      <c r="D2114" s="25" t="s">
        <v>12695</v>
      </c>
      <c r="E2114" s="25" t="s">
        <v>6</v>
      </c>
      <c r="F2114" s="25" t="s">
        <v>12696</v>
      </c>
      <c r="G2114" s="25">
        <v>7</v>
      </c>
      <c r="H2114" s="25" t="s">
        <v>6</v>
      </c>
      <c r="I2114" s="25" t="s">
        <v>12697</v>
      </c>
      <c r="J2114" s="25" t="s">
        <v>12698</v>
      </c>
      <c r="K2114" s="25">
        <v>2020</v>
      </c>
      <c r="L2114" s="25" t="s">
        <v>6</v>
      </c>
      <c r="M2114" s="25" t="s">
        <v>6</v>
      </c>
      <c r="N2114" s="25" t="s">
        <v>6</v>
      </c>
    </row>
    <row r="2115" spans="1:14" x14ac:dyDescent="0.35">
      <c r="A2115" t="s">
        <v>62</v>
      </c>
      <c r="B2115">
        <f t="shared" si="33"/>
        <v>2</v>
      </c>
      <c r="C2115" s="26" t="s">
        <v>1005</v>
      </c>
      <c r="D2115" s="26" t="s">
        <v>12699</v>
      </c>
      <c r="E2115" s="26" t="s">
        <v>6</v>
      </c>
      <c r="F2115" s="26" t="s">
        <v>12700</v>
      </c>
      <c r="G2115" s="26">
        <v>7</v>
      </c>
      <c r="H2115" s="26" t="s">
        <v>6</v>
      </c>
      <c r="I2115" s="26" t="s">
        <v>261</v>
      </c>
      <c r="J2115" s="26" t="s">
        <v>12701</v>
      </c>
      <c r="K2115" s="26">
        <v>2018</v>
      </c>
      <c r="L2115" s="26" t="s">
        <v>6</v>
      </c>
      <c r="M2115" s="26" t="s">
        <v>6</v>
      </c>
      <c r="N2115" s="26" t="s">
        <v>6</v>
      </c>
    </row>
    <row r="2116" spans="1:14" x14ac:dyDescent="0.35">
      <c r="B2116">
        <f t="shared" si="33"/>
        <v>1</v>
      </c>
      <c r="C2116" s="25" t="s">
        <v>12702</v>
      </c>
      <c r="D2116" s="25" t="s">
        <v>12703</v>
      </c>
      <c r="E2116" s="25" t="s">
        <v>6</v>
      </c>
      <c r="F2116" s="25" t="s">
        <v>12704</v>
      </c>
      <c r="G2116" s="25">
        <v>7</v>
      </c>
      <c r="H2116" s="25" t="s">
        <v>6</v>
      </c>
      <c r="I2116" s="25" t="s">
        <v>12705</v>
      </c>
      <c r="J2116" s="25" t="s">
        <v>12706</v>
      </c>
      <c r="K2116" s="25">
        <v>2018</v>
      </c>
      <c r="L2116" s="25" t="s">
        <v>6</v>
      </c>
      <c r="M2116" s="25" t="s">
        <v>6</v>
      </c>
      <c r="N2116" s="25" t="s">
        <v>6</v>
      </c>
    </row>
    <row r="2117" spans="1:14" x14ac:dyDescent="0.35">
      <c r="B2117">
        <f t="shared" si="33"/>
        <v>1</v>
      </c>
      <c r="C2117" s="26" t="s">
        <v>12707</v>
      </c>
      <c r="D2117" s="26" t="s">
        <v>12708</v>
      </c>
      <c r="E2117" s="26" t="s">
        <v>6</v>
      </c>
      <c r="F2117" s="26" t="s">
        <v>12709</v>
      </c>
      <c r="G2117" s="26">
        <v>7</v>
      </c>
      <c r="H2117" s="26" t="s">
        <v>6</v>
      </c>
      <c r="I2117" s="26" t="s">
        <v>12710</v>
      </c>
      <c r="J2117" s="26" t="s">
        <v>11973</v>
      </c>
      <c r="K2117" s="26">
        <v>2018</v>
      </c>
      <c r="L2117" s="26" t="s">
        <v>6</v>
      </c>
      <c r="M2117" s="26" t="s">
        <v>6</v>
      </c>
      <c r="N2117" s="26" t="s">
        <v>6</v>
      </c>
    </row>
    <row r="2118" spans="1:14" x14ac:dyDescent="0.35">
      <c r="A2118" t="s">
        <v>62</v>
      </c>
      <c r="B2118">
        <f t="shared" si="33"/>
        <v>2</v>
      </c>
      <c r="C2118" s="25" t="s">
        <v>12711</v>
      </c>
      <c r="D2118" s="25" t="s">
        <v>12712</v>
      </c>
      <c r="E2118" s="25" t="s">
        <v>6</v>
      </c>
      <c r="F2118" s="25" t="s">
        <v>12713</v>
      </c>
      <c r="G2118" s="25">
        <v>7</v>
      </c>
      <c r="H2118" s="25" t="s">
        <v>6</v>
      </c>
      <c r="I2118" s="25" t="s">
        <v>12714</v>
      </c>
      <c r="J2118" s="25" t="s">
        <v>12715</v>
      </c>
      <c r="K2118" s="25">
        <v>2011</v>
      </c>
      <c r="L2118" s="25" t="s">
        <v>6</v>
      </c>
      <c r="M2118" s="25" t="s">
        <v>6</v>
      </c>
      <c r="N2118" s="25" t="s">
        <v>6</v>
      </c>
    </row>
    <row r="2119" spans="1:14" x14ac:dyDescent="0.35">
      <c r="B2119">
        <f t="shared" si="33"/>
        <v>1</v>
      </c>
      <c r="C2119" s="26" t="s">
        <v>12716</v>
      </c>
      <c r="D2119" s="26" t="s">
        <v>12717</v>
      </c>
      <c r="E2119" s="26" t="s">
        <v>6</v>
      </c>
      <c r="F2119" s="26" t="s">
        <v>12718</v>
      </c>
      <c r="G2119" s="26">
        <v>7</v>
      </c>
      <c r="H2119" s="26" t="s">
        <v>6</v>
      </c>
      <c r="I2119" s="26" t="s">
        <v>5409</v>
      </c>
      <c r="J2119" s="26" t="s">
        <v>12719</v>
      </c>
      <c r="K2119" s="26">
        <v>2018</v>
      </c>
      <c r="L2119" s="26" t="s">
        <v>6</v>
      </c>
      <c r="M2119" s="26" t="s">
        <v>6</v>
      </c>
      <c r="N2119" s="26" t="s">
        <v>6</v>
      </c>
    </row>
    <row r="2120" spans="1:14" x14ac:dyDescent="0.35">
      <c r="A2120" t="s">
        <v>62</v>
      </c>
      <c r="B2120">
        <f t="shared" si="33"/>
        <v>3</v>
      </c>
      <c r="C2120" s="25" t="s">
        <v>12720</v>
      </c>
      <c r="D2120" s="25" t="s">
        <v>12721</v>
      </c>
      <c r="E2120" s="25" t="s">
        <v>6</v>
      </c>
      <c r="F2120" s="25" t="s">
        <v>12722</v>
      </c>
      <c r="G2120" s="25">
        <v>7</v>
      </c>
      <c r="H2120" s="25" t="s">
        <v>6</v>
      </c>
      <c r="I2120" s="25" t="s">
        <v>12723</v>
      </c>
      <c r="J2120" s="25" t="s">
        <v>12724</v>
      </c>
      <c r="K2120" s="25">
        <v>2013</v>
      </c>
      <c r="L2120" s="25" t="s">
        <v>6</v>
      </c>
      <c r="M2120" s="25" t="s">
        <v>6</v>
      </c>
      <c r="N2120" s="25" t="s">
        <v>6</v>
      </c>
    </row>
    <row r="2121" spans="1:14" x14ac:dyDescent="0.35">
      <c r="A2121" t="s">
        <v>62</v>
      </c>
      <c r="B2121">
        <f t="shared" si="33"/>
        <v>2</v>
      </c>
      <c r="C2121" s="26" t="s">
        <v>8306</v>
      </c>
      <c r="D2121" s="26" t="s">
        <v>12725</v>
      </c>
      <c r="E2121" s="26" t="s">
        <v>6</v>
      </c>
      <c r="F2121" s="26" t="s">
        <v>12726</v>
      </c>
      <c r="G2121" s="26">
        <v>7</v>
      </c>
      <c r="H2121" s="26" t="s">
        <v>6</v>
      </c>
      <c r="I2121" s="26" t="s">
        <v>1386</v>
      </c>
      <c r="J2121" s="26" t="s">
        <v>12727</v>
      </c>
      <c r="K2121" s="26">
        <v>2021</v>
      </c>
      <c r="L2121" s="26" t="s">
        <v>6</v>
      </c>
      <c r="M2121" s="26" t="s">
        <v>6</v>
      </c>
      <c r="N2121" s="26" t="s">
        <v>6</v>
      </c>
    </row>
    <row r="2122" spans="1:14" x14ac:dyDescent="0.35">
      <c r="B2122">
        <f t="shared" si="33"/>
        <v>1</v>
      </c>
      <c r="C2122" s="25" t="s">
        <v>12728</v>
      </c>
      <c r="D2122" s="25" t="s">
        <v>12729</v>
      </c>
      <c r="E2122" s="25" t="s">
        <v>6</v>
      </c>
      <c r="F2122" s="25" t="s">
        <v>12730</v>
      </c>
      <c r="G2122" s="25">
        <v>7</v>
      </c>
      <c r="H2122" s="25" t="s">
        <v>6</v>
      </c>
      <c r="I2122" s="25" t="s">
        <v>12731</v>
      </c>
      <c r="J2122" s="25" t="s">
        <v>12732</v>
      </c>
      <c r="K2122" s="25">
        <v>2019</v>
      </c>
      <c r="L2122" s="25" t="s">
        <v>6</v>
      </c>
      <c r="M2122" s="25" t="s">
        <v>6</v>
      </c>
      <c r="N2122" s="25" t="s">
        <v>6</v>
      </c>
    </row>
    <row r="2123" spans="1:14" x14ac:dyDescent="0.35">
      <c r="B2123">
        <f t="shared" si="33"/>
        <v>1</v>
      </c>
      <c r="C2123" s="26" t="s">
        <v>12733</v>
      </c>
      <c r="D2123" s="26" t="s">
        <v>12734</v>
      </c>
      <c r="E2123" s="26" t="s">
        <v>6</v>
      </c>
      <c r="F2123" s="26" t="s">
        <v>12735</v>
      </c>
      <c r="G2123" s="26">
        <v>7</v>
      </c>
      <c r="H2123" s="26" t="s">
        <v>6</v>
      </c>
      <c r="I2123" s="26" t="s">
        <v>12736</v>
      </c>
      <c r="J2123" s="26" t="s">
        <v>12737</v>
      </c>
      <c r="K2123" s="26">
        <v>2017</v>
      </c>
      <c r="L2123" s="26" t="s">
        <v>6</v>
      </c>
      <c r="M2123" s="26" t="s">
        <v>6</v>
      </c>
      <c r="N2123" s="26" t="s">
        <v>6</v>
      </c>
    </row>
    <row r="2124" spans="1:14" x14ac:dyDescent="0.35">
      <c r="A2124" t="s">
        <v>62</v>
      </c>
      <c r="B2124">
        <f t="shared" si="33"/>
        <v>2</v>
      </c>
      <c r="C2124" s="25" t="s">
        <v>12738</v>
      </c>
      <c r="D2124" s="25" t="s">
        <v>12739</v>
      </c>
      <c r="E2124" s="25" t="s">
        <v>6</v>
      </c>
      <c r="F2124" s="25" t="s">
        <v>12740</v>
      </c>
      <c r="G2124" s="25">
        <v>7</v>
      </c>
      <c r="H2124" s="25" t="s">
        <v>6</v>
      </c>
      <c r="I2124" s="25" t="s">
        <v>12741</v>
      </c>
      <c r="J2124" s="25" t="s">
        <v>12742</v>
      </c>
      <c r="K2124" s="25">
        <v>2009</v>
      </c>
      <c r="L2124" s="25" t="s">
        <v>6</v>
      </c>
      <c r="M2124" s="25" t="s">
        <v>6</v>
      </c>
      <c r="N2124" s="25" t="s">
        <v>6</v>
      </c>
    </row>
    <row r="2125" spans="1:14" x14ac:dyDescent="0.35">
      <c r="A2125" t="s">
        <v>62</v>
      </c>
      <c r="B2125">
        <f t="shared" si="33"/>
        <v>3</v>
      </c>
      <c r="C2125" s="26" t="s">
        <v>12743</v>
      </c>
      <c r="D2125" s="26" t="s">
        <v>12744</v>
      </c>
      <c r="E2125" s="26" t="s">
        <v>6</v>
      </c>
      <c r="F2125" s="26" t="s">
        <v>12745</v>
      </c>
      <c r="G2125" s="26">
        <v>7</v>
      </c>
      <c r="H2125" s="26" t="s">
        <v>6</v>
      </c>
      <c r="I2125" s="26" t="s">
        <v>12746</v>
      </c>
      <c r="J2125" s="26" t="s">
        <v>12747</v>
      </c>
      <c r="K2125" s="26">
        <v>2016</v>
      </c>
      <c r="L2125" s="26" t="s">
        <v>6</v>
      </c>
      <c r="M2125" s="26" t="s">
        <v>6</v>
      </c>
      <c r="N2125" s="26" t="s">
        <v>6</v>
      </c>
    </row>
    <row r="2126" spans="1:14" x14ac:dyDescent="0.35">
      <c r="B2126">
        <f t="shared" si="33"/>
        <v>1</v>
      </c>
      <c r="C2126" s="25" t="s">
        <v>12748</v>
      </c>
      <c r="D2126" s="25" t="s">
        <v>12749</v>
      </c>
      <c r="E2126" s="25" t="s">
        <v>6</v>
      </c>
      <c r="F2126" s="25" t="s">
        <v>12750</v>
      </c>
      <c r="G2126" s="25">
        <v>7</v>
      </c>
      <c r="H2126" s="25" t="s">
        <v>6</v>
      </c>
      <c r="I2126" s="25" t="s">
        <v>12751</v>
      </c>
      <c r="J2126" s="25" t="s">
        <v>12752</v>
      </c>
      <c r="K2126" s="25">
        <v>2018</v>
      </c>
      <c r="L2126" s="25" t="s">
        <v>6</v>
      </c>
      <c r="M2126" s="25" t="s">
        <v>6</v>
      </c>
      <c r="N2126" s="25" t="s">
        <v>6</v>
      </c>
    </row>
    <row r="2127" spans="1:14" x14ac:dyDescent="0.35">
      <c r="A2127" t="s">
        <v>62</v>
      </c>
      <c r="B2127">
        <f t="shared" si="33"/>
        <v>2</v>
      </c>
      <c r="C2127" s="26" t="s">
        <v>6698</v>
      </c>
      <c r="D2127" s="26" t="s">
        <v>12753</v>
      </c>
      <c r="E2127" s="26" t="s">
        <v>6</v>
      </c>
      <c r="F2127" s="26" t="s">
        <v>12754</v>
      </c>
      <c r="G2127" s="26">
        <v>7</v>
      </c>
      <c r="H2127" s="26" t="s">
        <v>6</v>
      </c>
      <c r="I2127" s="26" t="s">
        <v>144</v>
      </c>
      <c r="J2127" s="26" t="s">
        <v>12755</v>
      </c>
      <c r="K2127" s="26">
        <v>2015</v>
      </c>
      <c r="L2127" s="26" t="s">
        <v>6</v>
      </c>
      <c r="M2127" s="26" t="s">
        <v>6</v>
      </c>
      <c r="N2127" s="26" t="s">
        <v>6</v>
      </c>
    </row>
    <row r="2128" spans="1:14" x14ac:dyDescent="0.35">
      <c r="B2128">
        <f t="shared" si="33"/>
        <v>1</v>
      </c>
      <c r="C2128" s="25" t="s">
        <v>12756</v>
      </c>
      <c r="D2128" s="25" t="s">
        <v>12757</v>
      </c>
      <c r="E2128" s="25" t="s">
        <v>6</v>
      </c>
      <c r="F2128" s="25" t="s">
        <v>12758</v>
      </c>
      <c r="G2128" s="25">
        <v>7</v>
      </c>
      <c r="H2128" s="25" t="s">
        <v>6</v>
      </c>
      <c r="I2128" s="25" t="s">
        <v>12463</v>
      </c>
      <c r="J2128" s="25" t="s">
        <v>12464</v>
      </c>
      <c r="K2128" s="25">
        <v>2020</v>
      </c>
      <c r="L2128" s="25" t="s">
        <v>6</v>
      </c>
      <c r="M2128" s="25" t="s">
        <v>6</v>
      </c>
      <c r="N2128" s="25" t="s">
        <v>6</v>
      </c>
    </row>
    <row r="2129" spans="1:14" x14ac:dyDescent="0.35">
      <c r="A2129" t="s">
        <v>62</v>
      </c>
      <c r="B2129">
        <f t="shared" si="33"/>
        <v>2</v>
      </c>
      <c r="C2129" s="26" t="s">
        <v>12759</v>
      </c>
      <c r="D2129" s="26" t="s">
        <v>12760</v>
      </c>
      <c r="E2129" s="26" t="s">
        <v>6</v>
      </c>
      <c r="F2129" s="26" t="s">
        <v>12761</v>
      </c>
      <c r="G2129" s="26">
        <v>7</v>
      </c>
      <c r="H2129" s="26" t="s">
        <v>6</v>
      </c>
      <c r="I2129" s="26" t="s">
        <v>12762</v>
      </c>
      <c r="J2129" s="26" t="s">
        <v>12763</v>
      </c>
      <c r="K2129" s="26">
        <v>2014</v>
      </c>
      <c r="L2129" s="26" t="s">
        <v>6</v>
      </c>
      <c r="M2129" s="26" t="s">
        <v>6</v>
      </c>
      <c r="N2129" s="26" t="s">
        <v>6</v>
      </c>
    </row>
    <row r="2130" spans="1:14" x14ac:dyDescent="0.35">
      <c r="B2130">
        <f t="shared" si="33"/>
        <v>1</v>
      </c>
      <c r="C2130" s="25" t="s">
        <v>12764</v>
      </c>
      <c r="D2130" s="25" t="s">
        <v>12765</v>
      </c>
      <c r="E2130" s="25" t="s">
        <v>6</v>
      </c>
      <c r="F2130" s="25" t="s">
        <v>12766</v>
      </c>
      <c r="G2130" s="25">
        <v>7</v>
      </c>
      <c r="H2130" s="25" t="s">
        <v>6</v>
      </c>
      <c r="I2130" s="25" t="s">
        <v>12767</v>
      </c>
      <c r="J2130" s="25" t="s">
        <v>12768</v>
      </c>
      <c r="K2130" s="25">
        <v>2020</v>
      </c>
      <c r="L2130" s="25" t="s">
        <v>6</v>
      </c>
      <c r="M2130" s="25" t="s">
        <v>6</v>
      </c>
      <c r="N2130" s="25" t="s">
        <v>6</v>
      </c>
    </row>
    <row r="2131" spans="1:14" x14ac:dyDescent="0.35">
      <c r="A2131" t="s">
        <v>62</v>
      </c>
      <c r="B2131">
        <f t="shared" si="33"/>
        <v>3</v>
      </c>
      <c r="C2131" s="26" t="s">
        <v>12769</v>
      </c>
      <c r="D2131" s="26" t="s">
        <v>12770</v>
      </c>
      <c r="E2131" s="26" t="s">
        <v>6</v>
      </c>
      <c r="F2131" s="26" t="s">
        <v>12771</v>
      </c>
      <c r="G2131" s="26">
        <v>7</v>
      </c>
      <c r="H2131" s="26" t="s">
        <v>6</v>
      </c>
      <c r="I2131" s="26" t="s">
        <v>12772</v>
      </c>
      <c r="J2131" s="26" t="s">
        <v>12773</v>
      </c>
      <c r="K2131" s="26">
        <v>2014</v>
      </c>
      <c r="L2131" s="26" t="s">
        <v>6</v>
      </c>
      <c r="M2131" s="26" t="s">
        <v>6</v>
      </c>
      <c r="N2131" s="26" t="s">
        <v>6</v>
      </c>
    </row>
    <row r="2132" spans="1:14" x14ac:dyDescent="0.35">
      <c r="A2132" t="s">
        <v>62</v>
      </c>
      <c r="B2132">
        <f t="shared" si="33"/>
        <v>2</v>
      </c>
      <c r="C2132" s="25" t="s">
        <v>12774</v>
      </c>
      <c r="D2132" s="25" t="s">
        <v>12775</v>
      </c>
      <c r="E2132" s="25" t="s">
        <v>6</v>
      </c>
      <c r="F2132" s="25" t="s">
        <v>12776</v>
      </c>
      <c r="G2132" s="25">
        <v>7</v>
      </c>
      <c r="H2132" s="25" t="s">
        <v>6</v>
      </c>
      <c r="I2132" s="25" t="s">
        <v>12777</v>
      </c>
      <c r="J2132" s="25" t="s">
        <v>12778</v>
      </c>
      <c r="K2132" s="25">
        <v>2016</v>
      </c>
      <c r="L2132" s="25" t="s">
        <v>6</v>
      </c>
      <c r="M2132" s="25" t="s">
        <v>6</v>
      </c>
      <c r="N2132" s="25" t="s">
        <v>6</v>
      </c>
    </row>
    <row r="2133" spans="1:14" x14ac:dyDescent="0.35">
      <c r="B2133">
        <f t="shared" si="33"/>
        <v>1</v>
      </c>
      <c r="C2133" s="26" t="s">
        <v>12779</v>
      </c>
      <c r="D2133" s="26" t="s">
        <v>12780</v>
      </c>
      <c r="E2133" s="26" t="s">
        <v>6</v>
      </c>
      <c r="F2133" s="26" t="s">
        <v>12781</v>
      </c>
      <c r="G2133" s="26">
        <v>7</v>
      </c>
      <c r="H2133" s="26" t="s">
        <v>6</v>
      </c>
      <c r="I2133" s="26" t="s">
        <v>12782</v>
      </c>
      <c r="J2133" s="26" t="s">
        <v>12783</v>
      </c>
      <c r="K2133" s="26">
        <v>2019</v>
      </c>
      <c r="L2133" s="26" t="s">
        <v>6</v>
      </c>
      <c r="M2133" s="26" t="s">
        <v>6</v>
      </c>
      <c r="N2133" s="26" t="s">
        <v>6</v>
      </c>
    </row>
    <row r="2134" spans="1:14" x14ac:dyDescent="0.35">
      <c r="B2134">
        <f t="shared" si="33"/>
        <v>1</v>
      </c>
      <c r="C2134" s="25" t="s">
        <v>12784</v>
      </c>
      <c r="D2134" s="25" t="s">
        <v>12785</v>
      </c>
      <c r="E2134" s="25" t="s">
        <v>6</v>
      </c>
      <c r="F2134" s="25" t="s">
        <v>12786</v>
      </c>
      <c r="G2134" s="25">
        <v>7</v>
      </c>
      <c r="H2134" s="25" t="s">
        <v>6</v>
      </c>
      <c r="I2134" s="25" t="s">
        <v>12787</v>
      </c>
      <c r="J2134" s="25" t="s">
        <v>12788</v>
      </c>
      <c r="K2134" s="25">
        <v>2016</v>
      </c>
      <c r="L2134" s="25" t="s">
        <v>6</v>
      </c>
      <c r="M2134" s="25" t="s">
        <v>6</v>
      </c>
      <c r="N2134" s="25" t="s">
        <v>6</v>
      </c>
    </row>
    <row r="2135" spans="1:14" x14ac:dyDescent="0.35">
      <c r="A2135" t="s">
        <v>62</v>
      </c>
      <c r="B2135">
        <f t="shared" si="33"/>
        <v>2</v>
      </c>
      <c r="C2135" s="26" t="s">
        <v>12789</v>
      </c>
      <c r="D2135" s="26" t="s">
        <v>12790</v>
      </c>
      <c r="E2135" s="26" t="s">
        <v>6</v>
      </c>
      <c r="F2135" s="26" t="s">
        <v>12791</v>
      </c>
      <c r="G2135" s="26">
        <v>7</v>
      </c>
      <c r="H2135" s="26" t="s">
        <v>6</v>
      </c>
      <c r="I2135" s="26" t="s">
        <v>12792</v>
      </c>
      <c r="J2135" s="26" t="s">
        <v>12793</v>
      </c>
      <c r="K2135" s="26">
        <v>2016</v>
      </c>
      <c r="L2135" s="26" t="s">
        <v>6</v>
      </c>
      <c r="M2135" s="26" t="s">
        <v>6</v>
      </c>
      <c r="N2135" s="26" t="s">
        <v>6</v>
      </c>
    </row>
    <row r="2136" spans="1:14" x14ac:dyDescent="0.35">
      <c r="B2136">
        <f t="shared" si="33"/>
        <v>1</v>
      </c>
      <c r="C2136" s="25" t="s">
        <v>12794</v>
      </c>
      <c r="D2136" s="25" t="s">
        <v>12795</v>
      </c>
      <c r="E2136" s="25" t="s">
        <v>6</v>
      </c>
      <c r="F2136" s="25" t="s">
        <v>12796</v>
      </c>
      <c r="G2136" s="25">
        <v>7</v>
      </c>
      <c r="H2136" s="25" t="s">
        <v>6</v>
      </c>
      <c r="I2136" s="25" t="s">
        <v>12797</v>
      </c>
      <c r="J2136" s="25" t="s">
        <v>12798</v>
      </c>
      <c r="K2136" s="25">
        <v>2011</v>
      </c>
      <c r="L2136" s="25" t="s">
        <v>6</v>
      </c>
      <c r="M2136" s="25" t="s">
        <v>6</v>
      </c>
      <c r="N2136" s="25" t="s">
        <v>6</v>
      </c>
    </row>
    <row r="2137" spans="1:14" x14ac:dyDescent="0.35">
      <c r="A2137" t="s">
        <v>62</v>
      </c>
      <c r="B2137">
        <f t="shared" si="33"/>
        <v>3</v>
      </c>
      <c r="C2137" s="26" t="s">
        <v>12799</v>
      </c>
      <c r="D2137" s="26" t="s">
        <v>6</v>
      </c>
      <c r="E2137" s="26" t="s">
        <v>6</v>
      </c>
      <c r="F2137" s="26" t="s">
        <v>12800</v>
      </c>
      <c r="G2137" s="26">
        <v>7</v>
      </c>
      <c r="H2137" s="26" t="s">
        <v>6</v>
      </c>
      <c r="I2137" s="26" t="s">
        <v>12282</v>
      </c>
      <c r="J2137" s="26" t="s">
        <v>12801</v>
      </c>
      <c r="K2137" s="26">
        <v>2011</v>
      </c>
      <c r="L2137" s="26" t="s">
        <v>6</v>
      </c>
      <c r="M2137" s="26" t="s">
        <v>6</v>
      </c>
      <c r="N2137" s="26" t="s">
        <v>6</v>
      </c>
    </row>
    <row r="2138" spans="1:14" x14ac:dyDescent="0.35">
      <c r="B2138">
        <f t="shared" si="33"/>
        <v>1</v>
      </c>
      <c r="C2138" s="25" t="s">
        <v>12802</v>
      </c>
      <c r="D2138" s="25" t="s">
        <v>12803</v>
      </c>
      <c r="E2138" s="25" t="s">
        <v>6</v>
      </c>
      <c r="F2138" s="25" t="s">
        <v>12804</v>
      </c>
      <c r="G2138" s="25">
        <v>7</v>
      </c>
      <c r="H2138" s="25" t="s">
        <v>6</v>
      </c>
      <c r="I2138" s="25" t="s">
        <v>12805</v>
      </c>
      <c r="J2138" s="25" t="s">
        <v>12806</v>
      </c>
      <c r="K2138" s="25">
        <v>2011</v>
      </c>
      <c r="L2138" s="25" t="s">
        <v>6</v>
      </c>
      <c r="M2138" s="25" t="s">
        <v>6</v>
      </c>
      <c r="N2138" s="25" t="s">
        <v>6</v>
      </c>
    </row>
    <row r="2139" spans="1:14" x14ac:dyDescent="0.35">
      <c r="B2139">
        <f t="shared" si="33"/>
        <v>1</v>
      </c>
      <c r="C2139" s="26" t="s">
        <v>12807</v>
      </c>
      <c r="D2139" s="26" t="s">
        <v>12808</v>
      </c>
      <c r="E2139" s="26" t="s">
        <v>6</v>
      </c>
      <c r="F2139" s="26" t="s">
        <v>12809</v>
      </c>
      <c r="G2139" s="26">
        <v>7</v>
      </c>
      <c r="H2139" s="26" t="s">
        <v>6</v>
      </c>
      <c r="I2139" s="26" t="s">
        <v>11988</v>
      </c>
      <c r="J2139" s="26" t="s">
        <v>12810</v>
      </c>
      <c r="K2139" s="26">
        <v>2017</v>
      </c>
      <c r="L2139" s="26" t="s">
        <v>6</v>
      </c>
      <c r="M2139" s="26" t="s">
        <v>6</v>
      </c>
      <c r="N2139" s="26" t="s">
        <v>6</v>
      </c>
    </row>
    <row r="2140" spans="1:14" x14ac:dyDescent="0.35">
      <c r="B2140">
        <f t="shared" si="33"/>
        <v>1</v>
      </c>
      <c r="C2140" s="25" t="s">
        <v>12811</v>
      </c>
      <c r="D2140" s="25" t="s">
        <v>6</v>
      </c>
      <c r="E2140" s="25" t="s">
        <v>6</v>
      </c>
      <c r="F2140" s="25" t="s">
        <v>12812</v>
      </c>
      <c r="G2140" s="25">
        <v>7</v>
      </c>
      <c r="H2140" s="25" t="s">
        <v>6</v>
      </c>
      <c r="I2140" s="25" t="s">
        <v>12282</v>
      </c>
      <c r="J2140" s="25" t="s">
        <v>12813</v>
      </c>
      <c r="K2140" s="25">
        <v>2013</v>
      </c>
      <c r="L2140" s="25" t="s">
        <v>6</v>
      </c>
      <c r="M2140" s="25" t="s">
        <v>6</v>
      </c>
      <c r="N2140" s="25" t="s">
        <v>6</v>
      </c>
    </row>
    <row r="2141" spans="1:14" x14ac:dyDescent="0.35">
      <c r="A2141" t="s">
        <v>62</v>
      </c>
      <c r="B2141">
        <f t="shared" si="33"/>
        <v>2</v>
      </c>
      <c r="C2141" s="26" t="s">
        <v>3654</v>
      </c>
      <c r="D2141" s="26" t="s">
        <v>12814</v>
      </c>
      <c r="E2141" s="26" t="s">
        <v>6</v>
      </c>
      <c r="F2141" s="26" t="s">
        <v>12815</v>
      </c>
      <c r="G2141" s="26">
        <v>7</v>
      </c>
      <c r="H2141" s="26" t="s">
        <v>6</v>
      </c>
      <c r="I2141" s="26" t="s">
        <v>12816</v>
      </c>
      <c r="J2141" s="26" t="s">
        <v>12817</v>
      </c>
      <c r="K2141" s="26">
        <v>2016</v>
      </c>
      <c r="L2141" s="26" t="s">
        <v>6</v>
      </c>
      <c r="M2141" s="26" t="s">
        <v>6</v>
      </c>
      <c r="N2141" s="26" t="s">
        <v>6</v>
      </c>
    </row>
    <row r="2142" spans="1:14" x14ac:dyDescent="0.35">
      <c r="B2142">
        <f t="shared" si="33"/>
        <v>1</v>
      </c>
      <c r="C2142" s="25" t="s">
        <v>12818</v>
      </c>
      <c r="D2142" s="25" t="s">
        <v>12819</v>
      </c>
      <c r="E2142" s="25" t="s">
        <v>6</v>
      </c>
      <c r="F2142" s="25" t="s">
        <v>12820</v>
      </c>
      <c r="G2142" s="25">
        <v>7</v>
      </c>
      <c r="H2142" s="25" t="s">
        <v>6</v>
      </c>
      <c r="I2142" s="25" t="s">
        <v>749</v>
      </c>
      <c r="J2142" s="25" t="s">
        <v>12821</v>
      </c>
      <c r="K2142" s="25">
        <v>2019</v>
      </c>
      <c r="L2142" s="25" t="s">
        <v>6</v>
      </c>
      <c r="M2142" s="25" t="s">
        <v>6</v>
      </c>
      <c r="N2142" s="25" t="s">
        <v>6</v>
      </c>
    </row>
    <row r="2143" spans="1:14" x14ac:dyDescent="0.35">
      <c r="A2143" t="s">
        <v>62</v>
      </c>
      <c r="B2143">
        <f t="shared" si="33"/>
        <v>2</v>
      </c>
      <c r="C2143" s="26" t="s">
        <v>12822</v>
      </c>
      <c r="D2143" s="26" t="s">
        <v>12823</v>
      </c>
      <c r="E2143" s="26" t="s">
        <v>6</v>
      </c>
      <c r="F2143" s="26" t="s">
        <v>12824</v>
      </c>
      <c r="G2143" s="26">
        <v>7</v>
      </c>
      <c r="H2143" s="26" t="s">
        <v>6</v>
      </c>
      <c r="I2143" s="26" t="s">
        <v>12183</v>
      </c>
      <c r="J2143" s="26" t="s">
        <v>12825</v>
      </c>
      <c r="K2143" s="26">
        <v>2020</v>
      </c>
      <c r="L2143" s="26" t="s">
        <v>6</v>
      </c>
      <c r="M2143" s="26" t="s">
        <v>6</v>
      </c>
      <c r="N2143" s="26" t="s">
        <v>6</v>
      </c>
    </row>
    <row r="2144" spans="1:14" x14ac:dyDescent="0.35">
      <c r="B2144">
        <f t="shared" si="33"/>
        <v>1</v>
      </c>
      <c r="C2144" s="25" t="s">
        <v>12826</v>
      </c>
      <c r="D2144" s="25" t="s">
        <v>12827</v>
      </c>
      <c r="E2144" s="25" t="s">
        <v>6</v>
      </c>
      <c r="F2144" s="25" t="s">
        <v>12828</v>
      </c>
      <c r="G2144" s="25">
        <v>7</v>
      </c>
      <c r="H2144" s="25" t="s">
        <v>6</v>
      </c>
      <c r="I2144" s="25" t="s">
        <v>12829</v>
      </c>
      <c r="J2144" s="25" t="s">
        <v>12830</v>
      </c>
      <c r="K2144" s="25">
        <v>2011</v>
      </c>
      <c r="L2144" s="25" t="s">
        <v>6</v>
      </c>
      <c r="M2144" s="25" t="s">
        <v>6</v>
      </c>
      <c r="N2144" s="25" t="s">
        <v>6</v>
      </c>
    </row>
    <row r="2145" spans="1:14" x14ac:dyDescent="0.35">
      <c r="B2145">
        <f t="shared" si="33"/>
        <v>1</v>
      </c>
      <c r="C2145" s="26" t="s">
        <v>12831</v>
      </c>
      <c r="D2145" s="26" t="s">
        <v>12832</v>
      </c>
      <c r="E2145" s="26" t="s">
        <v>6</v>
      </c>
      <c r="F2145" s="26" t="s">
        <v>12833</v>
      </c>
      <c r="G2145" s="26">
        <v>7</v>
      </c>
      <c r="H2145" s="26" t="s">
        <v>6</v>
      </c>
      <c r="I2145" s="26" t="s">
        <v>12834</v>
      </c>
      <c r="J2145" s="26" t="s">
        <v>12835</v>
      </c>
      <c r="K2145" s="26">
        <v>2015</v>
      </c>
      <c r="L2145" s="26" t="s">
        <v>6</v>
      </c>
      <c r="M2145" s="26" t="s">
        <v>6</v>
      </c>
      <c r="N2145" s="26" t="s">
        <v>6</v>
      </c>
    </row>
    <row r="2146" spans="1:14" x14ac:dyDescent="0.35">
      <c r="B2146">
        <f t="shared" si="33"/>
        <v>1</v>
      </c>
      <c r="C2146" s="25" t="s">
        <v>12836</v>
      </c>
      <c r="D2146" s="25" t="s">
        <v>12837</v>
      </c>
      <c r="E2146" s="25" t="s">
        <v>6</v>
      </c>
      <c r="F2146" s="25" t="s">
        <v>12838</v>
      </c>
      <c r="G2146" s="25">
        <v>7</v>
      </c>
      <c r="H2146" s="25" t="s">
        <v>6</v>
      </c>
      <c r="I2146" s="25" t="s">
        <v>12839</v>
      </c>
      <c r="J2146" s="25" t="s">
        <v>12840</v>
      </c>
      <c r="K2146" s="25">
        <v>2013</v>
      </c>
      <c r="L2146" s="25" t="s">
        <v>6</v>
      </c>
      <c r="M2146" s="25" t="s">
        <v>6</v>
      </c>
      <c r="N2146" s="25" t="s">
        <v>6</v>
      </c>
    </row>
    <row r="2147" spans="1:14" x14ac:dyDescent="0.35">
      <c r="A2147" t="s">
        <v>62</v>
      </c>
      <c r="B2147">
        <f t="shared" si="33"/>
        <v>2</v>
      </c>
      <c r="C2147" s="26" t="s">
        <v>12841</v>
      </c>
      <c r="D2147" s="26" t="s">
        <v>12842</v>
      </c>
      <c r="E2147" s="26" t="s">
        <v>6</v>
      </c>
      <c r="F2147" s="26" t="s">
        <v>12843</v>
      </c>
      <c r="G2147" s="26">
        <v>7</v>
      </c>
      <c r="H2147" s="26" t="s">
        <v>6</v>
      </c>
      <c r="I2147" s="26" t="s">
        <v>12844</v>
      </c>
      <c r="J2147" s="26" t="s">
        <v>12845</v>
      </c>
      <c r="K2147" s="26">
        <v>2012</v>
      </c>
      <c r="L2147" s="26" t="s">
        <v>6</v>
      </c>
      <c r="M2147" s="26" t="s">
        <v>6</v>
      </c>
      <c r="N2147" s="26" t="s">
        <v>6</v>
      </c>
    </row>
    <row r="2148" spans="1:14" x14ac:dyDescent="0.35">
      <c r="A2148" t="s">
        <v>62</v>
      </c>
      <c r="B2148">
        <f t="shared" si="33"/>
        <v>2</v>
      </c>
      <c r="C2148" s="25" t="s">
        <v>12846</v>
      </c>
      <c r="D2148" s="25" t="s">
        <v>2276</v>
      </c>
      <c r="E2148" s="25" t="s">
        <v>6</v>
      </c>
      <c r="F2148" s="25" t="s">
        <v>12847</v>
      </c>
      <c r="G2148" s="25">
        <v>7</v>
      </c>
      <c r="H2148" s="25" t="s">
        <v>6</v>
      </c>
      <c r="I2148" s="25" t="s">
        <v>12848</v>
      </c>
      <c r="J2148" s="25" t="s">
        <v>12849</v>
      </c>
      <c r="K2148" s="25">
        <v>2009</v>
      </c>
      <c r="L2148" s="25" t="s">
        <v>6</v>
      </c>
      <c r="M2148" s="25" t="s">
        <v>6</v>
      </c>
      <c r="N2148" s="25" t="s">
        <v>6</v>
      </c>
    </row>
    <row r="2149" spans="1:14" x14ac:dyDescent="0.35">
      <c r="B2149">
        <f t="shared" si="33"/>
        <v>1</v>
      </c>
      <c r="C2149" s="26" t="s">
        <v>12850</v>
      </c>
      <c r="D2149" s="26" t="s">
        <v>12851</v>
      </c>
      <c r="E2149" s="26" t="s">
        <v>6</v>
      </c>
      <c r="F2149" s="26" t="s">
        <v>12852</v>
      </c>
      <c r="G2149" s="26">
        <v>7</v>
      </c>
      <c r="H2149" s="26" t="s">
        <v>6</v>
      </c>
      <c r="I2149" s="26" t="s">
        <v>12853</v>
      </c>
      <c r="J2149" s="26" t="s">
        <v>12346</v>
      </c>
      <c r="K2149" s="26">
        <v>2016</v>
      </c>
      <c r="L2149" s="26" t="s">
        <v>6</v>
      </c>
      <c r="M2149" s="26" t="s">
        <v>6</v>
      </c>
      <c r="N2149" s="26" t="s">
        <v>6</v>
      </c>
    </row>
    <row r="2150" spans="1:14" x14ac:dyDescent="0.35">
      <c r="B2150">
        <f t="shared" si="33"/>
        <v>1</v>
      </c>
      <c r="C2150" s="25" t="s">
        <v>12854</v>
      </c>
      <c r="D2150" s="25" t="s">
        <v>12855</v>
      </c>
      <c r="E2150" s="25" t="s">
        <v>6</v>
      </c>
      <c r="F2150" s="25" t="s">
        <v>12856</v>
      </c>
      <c r="G2150" s="25">
        <v>7</v>
      </c>
      <c r="H2150" s="25" t="s">
        <v>6</v>
      </c>
      <c r="I2150" s="25" t="s">
        <v>12013</v>
      </c>
      <c r="J2150" s="25" t="s">
        <v>12857</v>
      </c>
      <c r="K2150" s="25">
        <v>2009</v>
      </c>
      <c r="L2150" s="25" t="s">
        <v>6</v>
      </c>
      <c r="M2150" s="25" t="s">
        <v>6</v>
      </c>
      <c r="N2150" s="25" t="s">
        <v>6</v>
      </c>
    </row>
    <row r="2151" spans="1:14" x14ac:dyDescent="0.35">
      <c r="B2151">
        <f t="shared" si="33"/>
        <v>1</v>
      </c>
      <c r="C2151" s="26" t="s">
        <v>12858</v>
      </c>
      <c r="D2151" s="26" t="s">
        <v>12859</v>
      </c>
      <c r="E2151" s="26" t="s">
        <v>6</v>
      </c>
      <c r="F2151" s="26" t="s">
        <v>12860</v>
      </c>
      <c r="G2151" s="26">
        <v>7</v>
      </c>
      <c r="H2151" s="26" t="s">
        <v>6</v>
      </c>
      <c r="I2151" s="26" t="s">
        <v>12861</v>
      </c>
      <c r="J2151" s="26" t="s">
        <v>12862</v>
      </c>
      <c r="K2151" s="26">
        <v>2015</v>
      </c>
      <c r="L2151" s="26" t="s">
        <v>6</v>
      </c>
      <c r="M2151" s="26" t="s">
        <v>6</v>
      </c>
      <c r="N2151" s="26" t="s">
        <v>6</v>
      </c>
    </row>
    <row r="2152" spans="1:14" x14ac:dyDescent="0.35">
      <c r="B2152">
        <f t="shared" si="33"/>
        <v>1</v>
      </c>
      <c r="C2152" s="25" t="s">
        <v>12863</v>
      </c>
      <c r="D2152" s="25" t="s">
        <v>12864</v>
      </c>
      <c r="E2152" s="25" t="s">
        <v>6</v>
      </c>
      <c r="F2152" s="25" t="s">
        <v>12865</v>
      </c>
      <c r="G2152" s="25">
        <v>7</v>
      </c>
      <c r="H2152" s="25" t="s">
        <v>6</v>
      </c>
      <c r="I2152" s="25" t="s">
        <v>12866</v>
      </c>
      <c r="J2152" s="25" t="s">
        <v>12587</v>
      </c>
      <c r="K2152" s="25">
        <v>2020</v>
      </c>
      <c r="L2152" s="25" t="s">
        <v>6</v>
      </c>
      <c r="M2152" s="25" t="s">
        <v>6</v>
      </c>
      <c r="N2152" s="25" t="s">
        <v>6</v>
      </c>
    </row>
    <row r="2153" spans="1:14" x14ac:dyDescent="0.35">
      <c r="A2153" t="s">
        <v>62</v>
      </c>
      <c r="B2153">
        <f t="shared" si="33"/>
        <v>2</v>
      </c>
      <c r="C2153" s="26" t="s">
        <v>12867</v>
      </c>
      <c r="D2153" s="26" t="s">
        <v>12868</v>
      </c>
      <c r="E2153" s="26" t="s">
        <v>6</v>
      </c>
      <c r="F2153" s="26" t="s">
        <v>12869</v>
      </c>
      <c r="G2153" s="26">
        <v>7</v>
      </c>
      <c r="H2153" s="26" t="s">
        <v>6</v>
      </c>
      <c r="I2153" s="26" t="s">
        <v>12870</v>
      </c>
      <c r="J2153" s="26" t="s">
        <v>12871</v>
      </c>
      <c r="K2153" s="26">
        <v>2016</v>
      </c>
      <c r="L2153" s="26" t="s">
        <v>6</v>
      </c>
      <c r="M2153" s="26" t="s">
        <v>6</v>
      </c>
      <c r="N2153" s="26" t="s">
        <v>6</v>
      </c>
    </row>
    <row r="2154" spans="1:14" x14ac:dyDescent="0.35">
      <c r="B2154">
        <f t="shared" si="33"/>
        <v>1</v>
      </c>
      <c r="C2154" s="25" t="s">
        <v>12872</v>
      </c>
      <c r="D2154" s="25" t="s">
        <v>12873</v>
      </c>
      <c r="E2154" s="25" t="s">
        <v>6</v>
      </c>
      <c r="F2154" s="25" t="s">
        <v>12874</v>
      </c>
      <c r="G2154" s="25">
        <v>7</v>
      </c>
      <c r="H2154" s="25" t="s">
        <v>6</v>
      </c>
      <c r="I2154" s="25" t="s">
        <v>12277</v>
      </c>
      <c r="J2154" s="25" t="s">
        <v>12278</v>
      </c>
      <c r="K2154" s="25">
        <v>2011</v>
      </c>
      <c r="L2154" s="25" t="s">
        <v>6</v>
      </c>
      <c r="M2154" s="25" t="s">
        <v>6</v>
      </c>
      <c r="N2154" s="25" t="s">
        <v>6</v>
      </c>
    </row>
    <row r="2155" spans="1:14" x14ac:dyDescent="0.35">
      <c r="B2155">
        <f t="shared" si="33"/>
        <v>1</v>
      </c>
      <c r="C2155" s="26" t="s">
        <v>12875</v>
      </c>
      <c r="D2155" s="26" t="s">
        <v>12876</v>
      </c>
      <c r="E2155" s="26" t="s">
        <v>6</v>
      </c>
      <c r="F2155" s="26" t="s">
        <v>12877</v>
      </c>
      <c r="G2155" s="26">
        <v>7</v>
      </c>
      <c r="H2155" s="26" t="s">
        <v>6</v>
      </c>
      <c r="I2155" s="26" t="s">
        <v>12878</v>
      </c>
      <c r="J2155" s="26" t="s">
        <v>12879</v>
      </c>
      <c r="K2155" s="26">
        <v>2017</v>
      </c>
      <c r="L2155" s="26" t="s">
        <v>6</v>
      </c>
      <c r="M2155" s="26" t="s">
        <v>6</v>
      </c>
      <c r="N2155" s="26" t="s">
        <v>6</v>
      </c>
    </row>
    <row r="2156" spans="1:14" x14ac:dyDescent="0.35">
      <c r="B2156">
        <f t="shared" si="33"/>
        <v>1</v>
      </c>
      <c r="C2156" s="25" t="s">
        <v>12880</v>
      </c>
      <c r="D2156" s="25" t="s">
        <v>12881</v>
      </c>
      <c r="E2156" s="25" t="s">
        <v>6</v>
      </c>
      <c r="F2156" s="25" t="s">
        <v>12882</v>
      </c>
      <c r="G2156" s="25">
        <v>7</v>
      </c>
      <c r="H2156" s="25" t="s">
        <v>6</v>
      </c>
      <c r="I2156" s="25" t="s">
        <v>12883</v>
      </c>
      <c r="J2156" s="25" t="s">
        <v>12884</v>
      </c>
      <c r="K2156" s="25">
        <v>2016</v>
      </c>
      <c r="L2156" s="25" t="s">
        <v>6</v>
      </c>
      <c r="M2156" s="25" t="s">
        <v>6</v>
      </c>
      <c r="N2156" s="25" t="s">
        <v>6</v>
      </c>
    </row>
    <row r="2157" spans="1:14" x14ac:dyDescent="0.35">
      <c r="B2157">
        <f t="shared" si="33"/>
        <v>1</v>
      </c>
      <c r="C2157" s="26" t="s">
        <v>12885</v>
      </c>
      <c r="D2157" s="26" t="s">
        <v>12886</v>
      </c>
      <c r="E2157" s="26" t="s">
        <v>6</v>
      </c>
      <c r="F2157" s="26" t="s">
        <v>12887</v>
      </c>
      <c r="G2157" s="26">
        <v>7</v>
      </c>
      <c r="H2157" s="26" t="s">
        <v>6</v>
      </c>
      <c r="I2157" s="26" t="s">
        <v>12888</v>
      </c>
      <c r="J2157" s="26" t="s">
        <v>12278</v>
      </c>
      <c r="K2157" s="26">
        <v>2014</v>
      </c>
      <c r="L2157" s="26" t="s">
        <v>6</v>
      </c>
      <c r="M2157" s="26" t="s">
        <v>6</v>
      </c>
      <c r="N2157" s="26" t="s">
        <v>6</v>
      </c>
    </row>
    <row r="2158" spans="1:14" x14ac:dyDescent="0.35">
      <c r="B2158">
        <f t="shared" si="33"/>
        <v>1</v>
      </c>
      <c r="C2158" s="25" t="s">
        <v>12889</v>
      </c>
      <c r="D2158" s="25" t="s">
        <v>12890</v>
      </c>
      <c r="E2158" s="25" t="s">
        <v>6</v>
      </c>
      <c r="F2158" s="25" t="s">
        <v>12891</v>
      </c>
      <c r="G2158" s="25">
        <v>7</v>
      </c>
      <c r="H2158" s="25" t="s">
        <v>6</v>
      </c>
      <c r="I2158" s="25" t="s">
        <v>12892</v>
      </c>
      <c r="J2158" s="25" t="s">
        <v>12893</v>
      </c>
      <c r="K2158" s="25">
        <v>2018</v>
      </c>
      <c r="L2158" s="25" t="s">
        <v>6</v>
      </c>
      <c r="M2158" s="25" t="s">
        <v>6</v>
      </c>
      <c r="N2158" s="25" t="s">
        <v>6</v>
      </c>
    </row>
    <row r="2159" spans="1:14" x14ac:dyDescent="0.35">
      <c r="B2159">
        <f t="shared" si="33"/>
        <v>1</v>
      </c>
      <c r="C2159" s="26" t="s">
        <v>12894</v>
      </c>
      <c r="D2159" s="26" t="s">
        <v>12895</v>
      </c>
      <c r="E2159" s="26" t="s">
        <v>6</v>
      </c>
      <c r="F2159" s="26" t="s">
        <v>12896</v>
      </c>
      <c r="G2159" s="26">
        <v>7</v>
      </c>
      <c r="H2159" s="26" t="s">
        <v>6</v>
      </c>
      <c r="I2159" s="26" t="s">
        <v>12897</v>
      </c>
      <c r="J2159" s="26" t="s">
        <v>12278</v>
      </c>
      <c r="K2159" s="26">
        <v>2013</v>
      </c>
      <c r="L2159" s="26" t="s">
        <v>6</v>
      </c>
      <c r="M2159" s="26" t="s">
        <v>6</v>
      </c>
      <c r="N2159" s="26" t="s">
        <v>6</v>
      </c>
    </row>
    <row r="2160" spans="1:14" x14ac:dyDescent="0.35">
      <c r="B2160">
        <f t="shared" si="33"/>
        <v>1</v>
      </c>
      <c r="C2160" s="25" t="s">
        <v>12898</v>
      </c>
      <c r="D2160" s="25" t="s">
        <v>12899</v>
      </c>
      <c r="E2160" s="25" t="s">
        <v>6</v>
      </c>
      <c r="F2160" s="25" t="s">
        <v>12900</v>
      </c>
      <c r="G2160" s="25">
        <v>7</v>
      </c>
      <c r="H2160" s="25" t="s">
        <v>6</v>
      </c>
      <c r="I2160" s="25" t="s">
        <v>12901</v>
      </c>
      <c r="J2160" s="25" t="s">
        <v>12902</v>
      </c>
      <c r="K2160" s="25">
        <v>2013</v>
      </c>
      <c r="L2160" s="25" t="s">
        <v>6</v>
      </c>
      <c r="M2160" s="25" t="s">
        <v>6</v>
      </c>
      <c r="N2160" s="25" t="s">
        <v>6</v>
      </c>
    </row>
    <row r="2161" spans="1:14" x14ac:dyDescent="0.35">
      <c r="A2161" t="s">
        <v>62</v>
      </c>
      <c r="B2161">
        <f t="shared" si="33"/>
        <v>3</v>
      </c>
      <c r="C2161" s="26" t="s">
        <v>12903</v>
      </c>
      <c r="D2161" s="26" t="s">
        <v>12904</v>
      </c>
      <c r="E2161" s="26" t="s">
        <v>6</v>
      </c>
      <c r="F2161" s="26" t="s">
        <v>12905</v>
      </c>
      <c r="G2161" s="26">
        <v>7</v>
      </c>
      <c r="H2161" s="26" t="s">
        <v>6</v>
      </c>
      <c r="I2161" s="26" t="s">
        <v>12906</v>
      </c>
      <c r="J2161" s="26" t="s">
        <v>12907</v>
      </c>
      <c r="K2161" s="26">
        <v>2016</v>
      </c>
      <c r="L2161" s="26" t="s">
        <v>6</v>
      </c>
      <c r="M2161" s="26" t="s">
        <v>6</v>
      </c>
      <c r="N2161" s="26" t="s">
        <v>6</v>
      </c>
    </row>
    <row r="2162" spans="1:14" x14ac:dyDescent="0.35">
      <c r="B2162">
        <f t="shared" si="33"/>
        <v>1</v>
      </c>
      <c r="C2162" s="25" t="s">
        <v>12908</v>
      </c>
      <c r="D2162" s="25" t="s">
        <v>12909</v>
      </c>
      <c r="E2162" s="25" t="s">
        <v>6</v>
      </c>
      <c r="F2162" s="25" t="s">
        <v>12910</v>
      </c>
      <c r="G2162" s="25">
        <v>7</v>
      </c>
      <c r="H2162" s="25" t="s">
        <v>6</v>
      </c>
      <c r="I2162" s="25" t="s">
        <v>12911</v>
      </c>
      <c r="J2162" s="25" t="s">
        <v>12912</v>
      </c>
      <c r="K2162" s="25">
        <v>2009</v>
      </c>
      <c r="L2162" s="25" t="s">
        <v>6</v>
      </c>
      <c r="M2162" s="25" t="s">
        <v>6</v>
      </c>
      <c r="N2162" s="25" t="s">
        <v>6</v>
      </c>
    </row>
    <row r="2163" spans="1:14" x14ac:dyDescent="0.35">
      <c r="A2163" t="s">
        <v>62</v>
      </c>
      <c r="B2163">
        <f t="shared" si="33"/>
        <v>3</v>
      </c>
      <c r="C2163" s="26" t="s">
        <v>12913</v>
      </c>
      <c r="D2163" s="26" t="s">
        <v>12914</v>
      </c>
      <c r="E2163" s="26" t="s">
        <v>6</v>
      </c>
      <c r="F2163" s="26" t="s">
        <v>12915</v>
      </c>
      <c r="G2163" s="26">
        <v>7</v>
      </c>
      <c r="H2163" s="26" t="s">
        <v>6</v>
      </c>
      <c r="I2163" s="26" t="s">
        <v>12916</v>
      </c>
      <c r="J2163" s="26" t="s">
        <v>12917</v>
      </c>
      <c r="K2163" s="26">
        <v>2009</v>
      </c>
      <c r="L2163" s="26" t="s">
        <v>6</v>
      </c>
      <c r="M2163" s="26" t="s">
        <v>6</v>
      </c>
      <c r="N2163" s="26" t="s">
        <v>6</v>
      </c>
    </row>
    <row r="2164" spans="1:14" x14ac:dyDescent="0.35">
      <c r="B2164">
        <f t="shared" si="33"/>
        <v>1</v>
      </c>
      <c r="C2164" s="25" t="s">
        <v>12918</v>
      </c>
      <c r="D2164" s="25" t="s">
        <v>12919</v>
      </c>
      <c r="E2164" s="25" t="s">
        <v>6</v>
      </c>
      <c r="F2164" s="25" t="s">
        <v>12920</v>
      </c>
      <c r="G2164" s="25">
        <v>7</v>
      </c>
      <c r="H2164" s="25" t="s">
        <v>6</v>
      </c>
      <c r="I2164" s="25" t="s">
        <v>12921</v>
      </c>
      <c r="J2164" s="25" t="s">
        <v>12922</v>
      </c>
      <c r="K2164" s="25">
        <v>2017</v>
      </c>
      <c r="L2164" s="25" t="s">
        <v>6</v>
      </c>
      <c r="M2164" s="25" t="s">
        <v>6</v>
      </c>
      <c r="N2164" s="25" t="s">
        <v>6</v>
      </c>
    </row>
    <row r="2165" spans="1:14" x14ac:dyDescent="0.35">
      <c r="A2165" t="s">
        <v>62</v>
      </c>
      <c r="B2165">
        <f t="shared" si="33"/>
        <v>2</v>
      </c>
      <c r="C2165" s="26" t="s">
        <v>6432</v>
      </c>
      <c r="D2165" s="26" t="s">
        <v>12923</v>
      </c>
      <c r="E2165" s="26" t="s">
        <v>6</v>
      </c>
      <c r="F2165" s="26" t="s">
        <v>12924</v>
      </c>
      <c r="G2165" s="26">
        <v>7</v>
      </c>
      <c r="H2165" s="26" t="s">
        <v>6</v>
      </c>
      <c r="I2165" s="26" t="s">
        <v>6436</v>
      </c>
      <c r="J2165" s="26" t="s">
        <v>12925</v>
      </c>
      <c r="K2165" s="26">
        <v>2017</v>
      </c>
      <c r="L2165" s="26" t="s">
        <v>6</v>
      </c>
      <c r="M2165" s="26" t="s">
        <v>6</v>
      </c>
      <c r="N2165" s="26" t="s">
        <v>6</v>
      </c>
    </row>
    <row r="2166" spans="1:14" x14ac:dyDescent="0.35">
      <c r="B2166">
        <f t="shared" si="33"/>
        <v>1</v>
      </c>
      <c r="C2166" s="25" t="s">
        <v>12926</v>
      </c>
      <c r="D2166" s="25" t="s">
        <v>12927</v>
      </c>
      <c r="E2166" s="25" t="s">
        <v>6</v>
      </c>
      <c r="F2166" s="25" t="s">
        <v>12928</v>
      </c>
      <c r="G2166" s="25">
        <v>7</v>
      </c>
      <c r="H2166" s="25" t="s">
        <v>6</v>
      </c>
      <c r="I2166" s="25" t="s">
        <v>12687</v>
      </c>
      <c r="J2166" s="25" t="s">
        <v>12688</v>
      </c>
      <c r="K2166" s="25">
        <v>2018</v>
      </c>
      <c r="L2166" s="25" t="s">
        <v>6</v>
      </c>
      <c r="M2166" s="25" t="s">
        <v>6</v>
      </c>
      <c r="N2166" s="25" t="s">
        <v>6</v>
      </c>
    </row>
    <row r="2167" spans="1:14" x14ac:dyDescent="0.35">
      <c r="B2167">
        <f t="shared" si="33"/>
        <v>1</v>
      </c>
      <c r="C2167" s="26" t="s">
        <v>12929</v>
      </c>
      <c r="D2167" s="26" t="s">
        <v>12930</v>
      </c>
      <c r="E2167" s="26" t="s">
        <v>6</v>
      </c>
      <c r="F2167" s="26" t="s">
        <v>12931</v>
      </c>
      <c r="G2167" s="26">
        <v>7</v>
      </c>
      <c r="H2167" s="26" t="s">
        <v>6</v>
      </c>
      <c r="I2167" s="26" t="s">
        <v>12932</v>
      </c>
      <c r="J2167" s="26" t="s">
        <v>12933</v>
      </c>
      <c r="K2167" s="26">
        <v>2021</v>
      </c>
      <c r="L2167" s="26" t="s">
        <v>6</v>
      </c>
      <c r="M2167" s="26" t="s">
        <v>6</v>
      </c>
      <c r="N2167" s="26" t="s">
        <v>6</v>
      </c>
    </row>
    <row r="2168" spans="1:14" x14ac:dyDescent="0.35">
      <c r="B2168">
        <f t="shared" si="33"/>
        <v>1</v>
      </c>
      <c r="C2168" s="25" t="s">
        <v>12934</v>
      </c>
      <c r="D2168" s="25" t="s">
        <v>12935</v>
      </c>
      <c r="E2168" s="25" t="s">
        <v>6</v>
      </c>
      <c r="F2168" s="25" t="s">
        <v>12936</v>
      </c>
      <c r="G2168" s="25">
        <v>7</v>
      </c>
      <c r="H2168" s="25" t="s">
        <v>6</v>
      </c>
      <c r="I2168" s="25" t="s">
        <v>749</v>
      </c>
      <c r="J2168" s="25" t="s">
        <v>12937</v>
      </c>
      <c r="K2168" s="25">
        <v>2018</v>
      </c>
      <c r="L2168" s="25" t="s">
        <v>6</v>
      </c>
      <c r="M2168" s="25" t="s">
        <v>6</v>
      </c>
      <c r="N2168" s="25" t="s">
        <v>6</v>
      </c>
    </row>
    <row r="2169" spans="1:14" x14ac:dyDescent="0.35">
      <c r="B2169">
        <f t="shared" si="33"/>
        <v>1</v>
      </c>
      <c r="C2169" s="26" t="s">
        <v>12938</v>
      </c>
      <c r="D2169" s="26" t="s">
        <v>12939</v>
      </c>
      <c r="E2169" s="26" t="s">
        <v>6</v>
      </c>
      <c r="F2169" s="26" t="s">
        <v>12940</v>
      </c>
      <c r="G2169" s="26">
        <v>7</v>
      </c>
      <c r="H2169" s="26" t="s">
        <v>6</v>
      </c>
      <c r="I2169" s="26" t="s">
        <v>12941</v>
      </c>
      <c r="J2169" s="26" t="s">
        <v>12942</v>
      </c>
      <c r="K2169" s="26">
        <v>2015</v>
      </c>
      <c r="L2169" s="26" t="s">
        <v>6</v>
      </c>
      <c r="M2169" s="26" t="s">
        <v>6</v>
      </c>
      <c r="N2169" s="26" t="s">
        <v>6</v>
      </c>
    </row>
    <row r="2170" spans="1:14" x14ac:dyDescent="0.35">
      <c r="B2170">
        <f t="shared" si="33"/>
        <v>1</v>
      </c>
      <c r="C2170" s="25" t="s">
        <v>12943</v>
      </c>
      <c r="D2170" s="25" t="s">
        <v>12944</v>
      </c>
      <c r="E2170" s="25" t="s">
        <v>6</v>
      </c>
      <c r="F2170" s="25" t="s">
        <v>12945</v>
      </c>
      <c r="G2170" s="25">
        <v>7</v>
      </c>
      <c r="H2170" s="25" t="s">
        <v>6</v>
      </c>
      <c r="I2170" s="25" t="s">
        <v>12946</v>
      </c>
      <c r="J2170" s="25" t="s">
        <v>12947</v>
      </c>
      <c r="K2170" s="25">
        <v>2018</v>
      </c>
      <c r="L2170" s="25" t="s">
        <v>6</v>
      </c>
      <c r="M2170" s="25" t="s">
        <v>6</v>
      </c>
      <c r="N2170" s="25" t="s">
        <v>6</v>
      </c>
    </row>
    <row r="2171" spans="1:14" x14ac:dyDescent="0.35">
      <c r="B2171">
        <f t="shared" si="33"/>
        <v>1</v>
      </c>
      <c r="C2171" s="26" t="s">
        <v>12948</v>
      </c>
      <c r="D2171" s="26" t="s">
        <v>12949</v>
      </c>
      <c r="E2171" s="26" t="s">
        <v>6</v>
      </c>
      <c r="F2171" s="26" t="s">
        <v>12950</v>
      </c>
      <c r="G2171" s="26">
        <v>7</v>
      </c>
      <c r="H2171" s="26" t="s">
        <v>6</v>
      </c>
      <c r="I2171" s="26" t="s">
        <v>12951</v>
      </c>
      <c r="J2171" s="26" t="s">
        <v>12952</v>
      </c>
      <c r="K2171" s="26">
        <v>2017</v>
      </c>
      <c r="L2171" s="26" t="s">
        <v>6</v>
      </c>
      <c r="M2171" s="26" t="s">
        <v>6</v>
      </c>
      <c r="N2171" s="26" t="s">
        <v>6</v>
      </c>
    </row>
    <row r="2172" spans="1:14" x14ac:dyDescent="0.35">
      <c r="B2172">
        <f t="shared" si="33"/>
        <v>1</v>
      </c>
      <c r="C2172" s="25" t="s">
        <v>12953</v>
      </c>
      <c r="D2172" s="25" t="s">
        <v>12954</v>
      </c>
      <c r="E2172" s="25" t="s">
        <v>6</v>
      </c>
      <c r="F2172" s="25" t="s">
        <v>12955</v>
      </c>
      <c r="G2172" s="25">
        <v>7</v>
      </c>
      <c r="H2172" s="25" t="s">
        <v>6</v>
      </c>
      <c r="I2172" s="25" t="s">
        <v>12956</v>
      </c>
      <c r="J2172" s="25" t="s">
        <v>12957</v>
      </c>
      <c r="K2172" s="25">
        <v>2017</v>
      </c>
      <c r="L2172" s="25" t="s">
        <v>6</v>
      </c>
      <c r="M2172" s="25" t="s">
        <v>6</v>
      </c>
      <c r="N2172" s="25" t="s">
        <v>6</v>
      </c>
    </row>
    <row r="2173" spans="1:14" x14ac:dyDescent="0.35">
      <c r="A2173" t="s">
        <v>62</v>
      </c>
      <c r="B2173">
        <f t="shared" si="33"/>
        <v>2</v>
      </c>
      <c r="C2173" s="26" t="s">
        <v>5752</v>
      </c>
      <c r="D2173" s="26" t="s">
        <v>12958</v>
      </c>
      <c r="E2173" s="26" t="s">
        <v>6</v>
      </c>
      <c r="F2173" s="26" t="s">
        <v>12959</v>
      </c>
      <c r="G2173" s="26">
        <v>7</v>
      </c>
      <c r="H2173" s="26" t="s">
        <v>6</v>
      </c>
      <c r="I2173" s="26" t="s">
        <v>5409</v>
      </c>
      <c r="J2173" s="26" t="s">
        <v>12960</v>
      </c>
      <c r="K2173" s="26">
        <v>2009</v>
      </c>
      <c r="L2173" s="26" t="s">
        <v>6</v>
      </c>
      <c r="M2173" s="26" t="s">
        <v>6</v>
      </c>
      <c r="N2173" s="26" t="s">
        <v>6</v>
      </c>
    </row>
    <row r="2174" spans="1:14" x14ac:dyDescent="0.35">
      <c r="B2174">
        <f t="shared" si="33"/>
        <v>1</v>
      </c>
      <c r="C2174" s="25" t="s">
        <v>12961</v>
      </c>
      <c r="D2174" s="25" t="s">
        <v>12962</v>
      </c>
      <c r="E2174" s="25" t="s">
        <v>6</v>
      </c>
      <c r="F2174" s="25" t="s">
        <v>12963</v>
      </c>
      <c r="G2174" s="25">
        <v>7</v>
      </c>
      <c r="H2174" s="25" t="s">
        <v>6</v>
      </c>
      <c r="I2174" s="25" t="s">
        <v>12964</v>
      </c>
      <c r="J2174" s="25" t="s">
        <v>12965</v>
      </c>
      <c r="K2174" s="25">
        <v>2017</v>
      </c>
      <c r="L2174" s="25" t="s">
        <v>6</v>
      </c>
      <c r="M2174" s="25" t="s">
        <v>6</v>
      </c>
      <c r="N2174" s="25" t="s">
        <v>6</v>
      </c>
    </row>
    <row r="2175" spans="1:14" x14ac:dyDescent="0.35">
      <c r="B2175">
        <f t="shared" si="33"/>
        <v>1</v>
      </c>
      <c r="C2175" s="26" t="s">
        <v>12966</v>
      </c>
      <c r="D2175" s="26" t="s">
        <v>12967</v>
      </c>
      <c r="E2175" s="26" t="s">
        <v>6</v>
      </c>
      <c r="F2175" s="26" t="s">
        <v>12968</v>
      </c>
      <c r="G2175" s="26">
        <v>7</v>
      </c>
      <c r="H2175" s="26" t="s">
        <v>6</v>
      </c>
      <c r="I2175" s="26" t="s">
        <v>12969</v>
      </c>
      <c r="J2175" s="26" t="s">
        <v>12970</v>
      </c>
      <c r="K2175" s="26">
        <v>2011</v>
      </c>
      <c r="L2175" s="26" t="s">
        <v>6</v>
      </c>
      <c r="M2175" s="26" t="s">
        <v>6</v>
      </c>
      <c r="N2175" s="26" t="s">
        <v>6</v>
      </c>
    </row>
    <row r="2176" spans="1:14" x14ac:dyDescent="0.35">
      <c r="B2176">
        <f t="shared" si="33"/>
        <v>1</v>
      </c>
      <c r="C2176" s="25" t="s">
        <v>12971</v>
      </c>
      <c r="D2176" s="25" t="s">
        <v>12972</v>
      </c>
      <c r="E2176" s="25" t="s">
        <v>6</v>
      </c>
      <c r="F2176" s="25" t="s">
        <v>12973</v>
      </c>
      <c r="G2176" s="25">
        <v>7</v>
      </c>
      <c r="H2176" s="25" t="s">
        <v>6</v>
      </c>
      <c r="I2176" s="25" t="s">
        <v>12974</v>
      </c>
      <c r="J2176" s="25" t="s">
        <v>12667</v>
      </c>
      <c r="K2176" s="25">
        <v>2019</v>
      </c>
      <c r="L2176" s="25" t="s">
        <v>6</v>
      </c>
      <c r="M2176" s="25" t="s">
        <v>6</v>
      </c>
      <c r="N2176" s="25" t="s">
        <v>6</v>
      </c>
    </row>
    <row r="2177" spans="1:14" x14ac:dyDescent="0.35">
      <c r="B2177">
        <f t="shared" si="33"/>
        <v>1</v>
      </c>
      <c r="C2177" s="26" t="s">
        <v>12975</v>
      </c>
      <c r="D2177" s="26" t="s">
        <v>12976</v>
      </c>
      <c r="E2177" s="26" t="s">
        <v>6</v>
      </c>
      <c r="F2177" s="26" t="s">
        <v>12977</v>
      </c>
      <c r="G2177" s="26">
        <v>7</v>
      </c>
      <c r="H2177" s="26" t="s">
        <v>6</v>
      </c>
      <c r="I2177" s="26" t="s">
        <v>12978</v>
      </c>
      <c r="J2177" s="26" t="s">
        <v>12979</v>
      </c>
      <c r="K2177" s="26">
        <v>2017</v>
      </c>
      <c r="L2177" s="26" t="s">
        <v>6</v>
      </c>
      <c r="M2177" s="26" t="s">
        <v>6</v>
      </c>
      <c r="N2177" s="26" t="s">
        <v>6</v>
      </c>
    </row>
    <row r="2178" spans="1:14" x14ac:dyDescent="0.35">
      <c r="B2178">
        <f t="shared" ref="B2178:B2241" si="34">COUNTIF(C:C,C2178)</f>
        <v>1</v>
      </c>
      <c r="C2178" s="25" t="s">
        <v>12980</v>
      </c>
      <c r="D2178" s="25" t="s">
        <v>12981</v>
      </c>
      <c r="E2178" s="25" t="s">
        <v>6</v>
      </c>
      <c r="F2178" s="25" t="s">
        <v>12982</v>
      </c>
      <c r="G2178" s="25">
        <v>7</v>
      </c>
      <c r="H2178" s="25" t="s">
        <v>6</v>
      </c>
      <c r="I2178" s="25" t="s">
        <v>12983</v>
      </c>
      <c r="J2178" s="25" t="s">
        <v>12984</v>
      </c>
      <c r="K2178" s="25">
        <v>2014</v>
      </c>
      <c r="L2178" s="25" t="s">
        <v>6</v>
      </c>
      <c r="M2178" s="25" t="s">
        <v>6</v>
      </c>
      <c r="N2178" s="25" t="s">
        <v>6</v>
      </c>
    </row>
    <row r="2179" spans="1:14" x14ac:dyDescent="0.35">
      <c r="B2179">
        <f t="shared" si="34"/>
        <v>1</v>
      </c>
      <c r="C2179" s="26" t="s">
        <v>12985</v>
      </c>
      <c r="D2179" s="26" t="s">
        <v>12986</v>
      </c>
      <c r="E2179" s="26" t="s">
        <v>6</v>
      </c>
      <c r="F2179" s="26" t="s">
        <v>12987</v>
      </c>
      <c r="G2179" s="26">
        <v>7</v>
      </c>
      <c r="H2179" s="26" t="s">
        <v>6</v>
      </c>
      <c r="I2179" s="26" t="s">
        <v>12988</v>
      </c>
      <c r="J2179" s="26" t="s">
        <v>12989</v>
      </c>
      <c r="K2179" s="26">
        <v>2018</v>
      </c>
      <c r="L2179" s="26" t="s">
        <v>6</v>
      </c>
      <c r="M2179" s="26" t="s">
        <v>6</v>
      </c>
      <c r="N2179" s="26" t="s">
        <v>6</v>
      </c>
    </row>
    <row r="2180" spans="1:14" x14ac:dyDescent="0.35">
      <c r="B2180">
        <f t="shared" si="34"/>
        <v>1</v>
      </c>
      <c r="C2180" s="25" t="s">
        <v>12990</v>
      </c>
      <c r="D2180" s="25" t="s">
        <v>12991</v>
      </c>
      <c r="E2180" s="25" t="s">
        <v>6</v>
      </c>
      <c r="F2180" s="25" t="s">
        <v>12992</v>
      </c>
      <c r="G2180" s="25">
        <v>7</v>
      </c>
      <c r="H2180" s="25" t="s">
        <v>6</v>
      </c>
      <c r="I2180" s="25" t="s">
        <v>12993</v>
      </c>
      <c r="J2180" s="25" t="s">
        <v>12994</v>
      </c>
      <c r="K2180" s="25">
        <v>2019</v>
      </c>
      <c r="L2180" s="25" t="s">
        <v>6</v>
      </c>
      <c r="M2180" s="25" t="s">
        <v>6</v>
      </c>
      <c r="N2180" s="25" t="s">
        <v>6</v>
      </c>
    </row>
    <row r="2181" spans="1:14" x14ac:dyDescent="0.35">
      <c r="B2181">
        <f t="shared" si="34"/>
        <v>1</v>
      </c>
      <c r="C2181" s="26" t="s">
        <v>12995</v>
      </c>
      <c r="D2181" s="26" t="s">
        <v>6</v>
      </c>
      <c r="E2181" s="26" t="s">
        <v>6</v>
      </c>
      <c r="F2181" s="26" t="s">
        <v>12996</v>
      </c>
      <c r="G2181" s="26">
        <v>7</v>
      </c>
      <c r="H2181" s="26" t="s">
        <v>6</v>
      </c>
      <c r="I2181" s="26" t="s">
        <v>12997</v>
      </c>
      <c r="J2181" s="26" t="s">
        <v>12998</v>
      </c>
      <c r="K2181" s="26">
        <v>2015</v>
      </c>
      <c r="L2181" s="26" t="s">
        <v>6</v>
      </c>
      <c r="M2181" s="26" t="s">
        <v>6</v>
      </c>
      <c r="N2181" s="26" t="s">
        <v>6</v>
      </c>
    </row>
    <row r="2182" spans="1:14" x14ac:dyDescent="0.35">
      <c r="B2182">
        <f t="shared" si="34"/>
        <v>1</v>
      </c>
      <c r="C2182" s="25" t="s">
        <v>12999</v>
      </c>
      <c r="D2182" s="25" t="s">
        <v>13000</v>
      </c>
      <c r="E2182" s="25" t="s">
        <v>6</v>
      </c>
      <c r="F2182" s="25" t="s">
        <v>13001</v>
      </c>
      <c r="G2182" s="25">
        <v>7</v>
      </c>
      <c r="H2182" s="25" t="s">
        <v>6</v>
      </c>
      <c r="I2182" s="25" t="s">
        <v>13002</v>
      </c>
      <c r="J2182" s="25" t="s">
        <v>13003</v>
      </c>
      <c r="K2182" s="25">
        <v>2016</v>
      </c>
      <c r="L2182" s="25" t="s">
        <v>6</v>
      </c>
      <c r="M2182" s="25" t="s">
        <v>6</v>
      </c>
      <c r="N2182" s="25" t="s">
        <v>6</v>
      </c>
    </row>
    <row r="2183" spans="1:14" x14ac:dyDescent="0.35">
      <c r="B2183">
        <f t="shared" si="34"/>
        <v>1</v>
      </c>
      <c r="C2183" s="26" t="s">
        <v>13004</v>
      </c>
      <c r="D2183" s="26" t="s">
        <v>13005</v>
      </c>
      <c r="E2183" s="26" t="s">
        <v>6</v>
      </c>
      <c r="F2183" s="26" t="s">
        <v>13006</v>
      </c>
      <c r="G2183" s="26">
        <v>7</v>
      </c>
      <c r="H2183" s="26" t="s">
        <v>6</v>
      </c>
      <c r="I2183" s="26" t="s">
        <v>12092</v>
      </c>
      <c r="J2183" s="26" t="s">
        <v>12093</v>
      </c>
      <c r="K2183" s="26">
        <v>2016</v>
      </c>
      <c r="L2183" s="26" t="s">
        <v>6</v>
      </c>
      <c r="M2183" s="26" t="s">
        <v>6</v>
      </c>
      <c r="N2183" s="26" t="s">
        <v>6</v>
      </c>
    </row>
    <row r="2184" spans="1:14" x14ac:dyDescent="0.35">
      <c r="A2184" t="s">
        <v>62</v>
      </c>
      <c r="B2184">
        <f t="shared" si="34"/>
        <v>2</v>
      </c>
      <c r="C2184" s="25" t="s">
        <v>13007</v>
      </c>
      <c r="D2184" s="25" t="s">
        <v>13008</v>
      </c>
      <c r="E2184" s="25" t="s">
        <v>6</v>
      </c>
      <c r="F2184" s="25" t="s">
        <v>13009</v>
      </c>
      <c r="G2184" s="25">
        <v>7</v>
      </c>
      <c r="H2184" s="25" t="s">
        <v>6</v>
      </c>
      <c r="I2184" s="25" t="s">
        <v>11946</v>
      </c>
      <c r="J2184" s="25" t="s">
        <v>11947</v>
      </c>
      <c r="K2184" s="25">
        <v>2012</v>
      </c>
      <c r="L2184" s="25" t="s">
        <v>6</v>
      </c>
      <c r="M2184" s="25" t="s">
        <v>6</v>
      </c>
      <c r="N2184" s="25" t="s">
        <v>6</v>
      </c>
    </row>
    <row r="2185" spans="1:14" x14ac:dyDescent="0.35">
      <c r="B2185">
        <f t="shared" si="34"/>
        <v>1</v>
      </c>
      <c r="C2185" s="26" t="s">
        <v>13010</v>
      </c>
      <c r="D2185" s="26" t="s">
        <v>13011</v>
      </c>
      <c r="E2185" s="26" t="s">
        <v>6</v>
      </c>
      <c r="F2185" s="26" t="s">
        <v>13012</v>
      </c>
      <c r="G2185" s="26">
        <v>7</v>
      </c>
      <c r="H2185" s="26" t="s">
        <v>6</v>
      </c>
      <c r="I2185" s="26" t="s">
        <v>13013</v>
      </c>
      <c r="J2185" s="26" t="s">
        <v>13014</v>
      </c>
      <c r="K2185" s="26">
        <v>2020</v>
      </c>
      <c r="L2185" s="26" t="s">
        <v>6</v>
      </c>
      <c r="M2185" s="26" t="s">
        <v>6</v>
      </c>
      <c r="N2185" s="26" t="s">
        <v>6</v>
      </c>
    </row>
    <row r="2186" spans="1:14" x14ac:dyDescent="0.35">
      <c r="B2186">
        <f t="shared" si="34"/>
        <v>1</v>
      </c>
      <c r="C2186" s="25" t="s">
        <v>13015</v>
      </c>
      <c r="D2186" s="25" t="s">
        <v>13016</v>
      </c>
      <c r="E2186" s="25" t="s">
        <v>6</v>
      </c>
      <c r="F2186" s="25" t="s">
        <v>13017</v>
      </c>
      <c r="G2186" s="25">
        <v>7</v>
      </c>
      <c r="H2186" s="25" t="s">
        <v>6</v>
      </c>
      <c r="I2186" s="25" t="s">
        <v>6436</v>
      </c>
      <c r="J2186" s="25" t="s">
        <v>13018</v>
      </c>
      <c r="K2186" s="25">
        <v>2020</v>
      </c>
      <c r="L2186" s="25" t="s">
        <v>6</v>
      </c>
      <c r="M2186" s="25" t="s">
        <v>6</v>
      </c>
      <c r="N2186" s="25" t="s">
        <v>6</v>
      </c>
    </row>
    <row r="2187" spans="1:14" x14ac:dyDescent="0.35">
      <c r="B2187">
        <f t="shared" si="34"/>
        <v>1</v>
      </c>
      <c r="C2187" s="26" t="s">
        <v>13019</v>
      </c>
      <c r="D2187" s="26" t="s">
        <v>13020</v>
      </c>
      <c r="E2187" s="26" t="s">
        <v>6</v>
      </c>
      <c r="F2187" s="26" t="s">
        <v>13021</v>
      </c>
      <c r="G2187" s="26">
        <v>7</v>
      </c>
      <c r="H2187" s="26" t="s">
        <v>6</v>
      </c>
      <c r="I2187" s="26" t="s">
        <v>922</v>
      </c>
      <c r="J2187" s="26" t="s">
        <v>13022</v>
      </c>
      <c r="K2187" s="26">
        <v>2021</v>
      </c>
      <c r="L2187" s="26" t="s">
        <v>6</v>
      </c>
      <c r="M2187" s="26" t="s">
        <v>6</v>
      </c>
      <c r="N2187" s="26" t="s">
        <v>6</v>
      </c>
    </row>
    <row r="2188" spans="1:14" x14ac:dyDescent="0.35">
      <c r="B2188">
        <f t="shared" si="34"/>
        <v>1</v>
      </c>
      <c r="C2188" s="25" t="s">
        <v>13023</v>
      </c>
      <c r="D2188" s="25" t="s">
        <v>13024</v>
      </c>
      <c r="E2188" s="25" t="s">
        <v>6</v>
      </c>
      <c r="F2188" s="25" t="s">
        <v>13025</v>
      </c>
      <c r="G2188" s="25">
        <v>7</v>
      </c>
      <c r="H2188" s="25" t="s">
        <v>6</v>
      </c>
      <c r="I2188" s="25" t="s">
        <v>534</v>
      </c>
      <c r="J2188" s="25" t="s">
        <v>13026</v>
      </c>
      <c r="K2188" s="25">
        <v>2015</v>
      </c>
      <c r="L2188" s="25" t="s">
        <v>6</v>
      </c>
      <c r="M2188" s="25" t="s">
        <v>6</v>
      </c>
      <c r="N2188" s="25" t="s">
        <v>6</v>
      </c>
    </row>
    <row r="2189" spans="1:14" x14ac:dyDescent="0.35">
      <c r="B2189">
        <f t="shared" si="34"/>
        <v>1</v>
      </c>
      <c r="C2189" s="26" t="s">
        <v>13027</v>
      </c>
      <c r="D2189" s="26" t="s">
        <v>13028</v>
      </c>
      <c r="E2189" s="26" t="s">
        <v>6</v>
      </c>
      <c r="F2189" s="26" t="s">
        <v>13029</v>
      </c>
      <c r="G2189" s="26">
        <v>7</v>
      </c>
      <c r="H2189" s="26" t="s">
        <v>6</v>
      </c>
      <c r="I2189" s="26" t="s">
        <v>13030</v>
      </c>
      <c r="J2189" s="26" t="s">
        <v>13031</v>
      </c>
      <c r="K2189" s="26">
        <v>2018</v>
      </c>
      <c r="L2189" s="26" t="s">
        <v>6</v>
      </c>
      <c r="M2189" s="26" t="s">
        <v>6</v>
      </c>
      <c r="N2189" s="26" t="s">
        <v>6</v>
      </c>
    </row>
    <row r="2190" spans="1:14" x14ac:dyDescent="0.35">
      <c r="B2190">
        <f t="shared" si="34"/>
        <v>1</v>
      </c>
      <c r="C2190" s="25" t="s">
        <v>13032</v>
      </c>
      <c r="D2190" s="25" t="s">
        <v>6</v>
      </c>
      <c r="E2190" s="25" t="s">
        <v>6</v>
      </c>
      <c r="F2190" s="25" t="s">
        <v>13033</v>
      </c>
      <c r="G2190" s="25">
        <v>7</v>
      </c>
      <c r="H2190" s="25" t="s">
        <v>6</v>
      </c>
      <c r="I2190" s="25" t="s">
        <v>144</v>
      </c>
      <c r="J2190" s="25" t="s">
        <v>13034</v>
      </c>
      <c r="K2190" s="25">
        <v>2015</v>
      </c>
      <c r="L2190" s="25" t="s">
        <v>6</v>
      </c>
      <c r="M2190" s="25" t="s">
        <v>6</v>
      </c>
      <c r="N2190" s="25" t="s">
        <v>6</v>
      </c>
    </row>
    <row r="2191" spans="1:14" x14ac:dyDescent="0.35">
      <c r="B2191">
        <f t="shared" si="34"/>
        <v>1</v>
      </c>
      <c r="C2191" s="26" t="s">
        <v>13035</v>
      </c>
      <c r="D2191" s="26" t="s">
        <v>13036</v>
      </c>
      <c r="E2191" s="26" t="s">
        <v>6</v>
      </c>
      <c r="F2191" s="26" t="s">
        <v>13037</v>
      </c>
      <c r="G2191" s="26">
        <v>7</v>
      </c>
      <c r="H2191" s="26" t="s">
        <v>6</v>
      </c>
      <c r="I2191" s="26" t="s">
        <v>13038</v>
      </c>
      <c r="J2191" s="26" t="s">
        <v>13039</v>
      </c>
      <c r="K2191" s="26">
        <v>2015</v>
      </c>
      <c r="L2191" s="26" t="s">
        <v>6</v>
      </c>
      <c r="M2191" s="26" t="s">
        <v>6</v>
      </c>
      <c r="N2191" s="26" t="s">
        <v>6</v>
      </c>
    </row>
    <row r="2192" spans="1:14" x14ac:dyDescent="0.35">
      <c r="B2192">
        <f t="shared" si="34"/>
        <v>1</v>
      </c>
      <c r="C2192" s="25" t="s">
        <v>13040</v>
      </c>
      <c r="D2192" s="25" t="s">
        <v>13041</v>
      </c>
      <c r="E2192" s="25" t="s">
        <v>6</v>
      </c>
      <c r="F2192" s="25" t="s">
        <v>13042</v>
      </c>
      <c r="G2192" s="25">
        <v>7</v>
      </c>
      <c r="H2192" s="25" t="s">
        <v>6</v>
      </c>
      <c r="I2192" s="25" t="s">
        <v>12751</v>
      </c>
      <c r="J2192" s="25" t="s">
        <v>12752</v>
      </c>
      <c r="K2192" s="25">
        <v>2018</v>
      </c>
      <c r="L2192" s="25" t="s">
        <v>6</v>
      </c>
      <c r="M2192" s="25" t="s">
        <v>6</v>
      </c>
      <c r="N2192" s="25" t="s">
        <v>6</v>
      </c>
    </row>
    <row r="2193" spans="1:14" x14ac:dyDescent="0.35">
      <c r="B2193">
        <f t="shared" si="34"/>
        <v>1</v>
      </c>
      <c r="C2193" s="26" t="s">
        <v>13043</v>
      </c>
      <c r="D2193" s="26" t="s">
        <v>13044</v>
      </c>
      <c r="E2193" s="26" t="s">
        <v>6</v>
      </c>
      <c r="F2193" s="26" t="s">
        <v>13045</v>
      </c>
      <c r="G2193" s="26">
        <v>7</v>
      </c>
      <c r="H2193" s="26" t="s">
        <v>6</v>
      </c>
      <c r="I2193" s="26" t="s">
        <v>13046</v>
      </c>
      <c r="J2193" s="26" t="s">
        <v>13047</v>
      </c>
      <c r="K2193" s="26">
        <v>2013</v>
      </c>
      <c r="L2193" s="26" t="s">
        <v>6</v>
      </c>
      <c r="M2193" s="26" t="s">
        <v>6</v>
      </c>
      <c r="N2193" s="26" t="s">
        <v>6</v>
      </c>
    </row>
    <row r="2194" spans="1:14" x14ac:dyDescent="0.35">
      <c r="B2194">
        <f t="shared" si="34"/>
        <v>1</v>
      </c>
      <c r="C2194" s="25" t="s">
        <v>13048</v>
      </c>
      <c r="D2194" s="25" t="s">
        <v>13049</v>
      </c>
      <c r="E2194" s="25" t="s">
        <v>6</v>
      </c>
      <c r="F2194" s="25" t="s">
        <v>13050</v>
      </c>
      <c r="G2194" s="25">
        <v>7</v>
      </c>
      <c r="H2194" s="25" t="s">
        <v>6</v>
      </c>
      <c r="I2194" s="25" t="s">
        <v>11988</v>
      </c>
      <c r="J2194" s="25" t="s">
        <v>13051</v>
      </c>
      <c r="K2194" s="25">
        <v>2011</v>
      </c>
      <c r="L2194" s="25" t="s">
        <v>6</v>
      </c>
      <c r="M2194" s="25" t="s">
        <v>6</v>
      </c>
      <c r="N2194" s="25" t="s">
        <v>6</v>
      </c>
    </row>
    <row r="2195" spans="1:14" x14ac:dyDescent="0.35">
      <c r="B2195">
        <f t="shared" si="34"/>
        <v>1</v>
      </c>
      <c r="C2195" s="26" t="s">
        <v>13052</v>
      </c>
      <c r="D2195" s="26" t="s">
        <v>13053</v>
      </c>
      <c r="E2195" s="26" t="s">
        <v>6</v>
      </c>
      <c r="F2195" s="26" t="s">
        <v>13054</v>
      </c>
      <c r="G2195" s="26">
        <v>7</v>
      </c>
      <c r="H2195" s="26" t="s">
        <v>6</v>
      </c>
      <c r="I2195" s="26" t="s">
        <v>12736</v>
      </c>
      <c r="J2195" s="26" t="s">
        <v>12737</v>
      </c>
      <c r="K2195" s="26">
        <v>2017</v>
      </c>
      <c r="L2195" s="26" t="s">
        <v>6</v>
      </c>
      <c r="M2195" s="26" t="s">
        <v>6</v>
      </c>
      <c r="N2195" s="26" t="s">
        <v>6</v>
      </c>
    </row>
    <row r="2196" spans="1:14" x14ac:dyDescent="0.35">
      <c r="B2196">
        <f t="shared" si="34"/>
        <v>1</v>
      </c>
      <c r="C2196" s="25" t="s">
        <v>13055</v>
      </c>
      <c r="D2196" s="25" t="s">
        <v>13056</v>
      </c>
      <c r="E2196" s="25" t="s">
        <v>6</v>
      </c>
      <c r="F2196" s="25" t="s">
        <v>13057</v>
      </c>
      <c r="G2196" s="25">
        <v>7</v>
      </c>
      <c r="H2196" s="25" t="s">
        <v>6</v>
      </c>
      <c r="I2196" s="25" t="s">
        <v>13058</v>
      </c>
      <c r="J2196" s="25" t="s">
        <v>13059</v>
      </c>
      <c r="K2196" s="25">
        <v>2020</v>
      </c>
      <c r="L2196" s="25" t="s">
        <v>6</v>
      </c>
      <c r="M2196" s="25" t="s">
        <v>6</v>
      </c>
      <c r="N2196" s="25" t="s">
        <v>6</v>
      </c>
    </row>
    <row r="2197" spans="1:14" x14ac:dyDescent="0.35">
      <c r="B2197">
        <f t="shared" si="34"/>
        <v>1</v>
      </c>
      <c r="C2197" s="26" t="s">
        <v>13060</v>
      </c>
      <c r="D2197" s="26" t="s">
        <v>13061</v>
      </c>
      <c r="E2197" s="26" t="s">
        <v>6</v>
      </c>
      <c r="F2197" s="26" t="s">
        <v>13062</v>
      </c>
      <c r="G2197" s="26">
        <v>7</v>
      </c>
      <c r="H2197" s="26" t="s">
        <v>6</v>
      </c>
      <c r="I2197" s="26" t="s">
        <v>13063</v>
      </c>
      <c r="J2197" s="26" t="s">
        <v>13064</v>
      </c>
      <c r="K2197" s="26">
        <v>2019</v>
      </c>
      <c r="L2197" s="26" t="s">
        <v>6</v>
      </c>
      <c r="M2197" s="26" t="s">
        <v>6</v>
      </c>
      <c r="N2197" s="26" t="s">
        <v>6</v>
      </c>
    </row>
    <row r="2198" spans="1:14" x14ac:dyDescent="0.35">
      <c r="B2198">
        <f t="shared" si="34"/>
        <v>1</v>
      </c>
      <c r="C2198" s="25" t="s">
        <v>13065</v>
      </c>
      <c r="D2198" s="25" t="s">
        <v>13066</v>
      </c>
      <c r="E2198" s="25" t="s">
        <v>6</v>
      </c>
      <c r="F2198" s="25" t="s">
        <v>13067</v>
      </c>
      <c r="G2198" s="25">
        <v>7</v>
      </c>
      <c r="H2198" s="25" t="s">
        <v>6</v>
      </c>
      <c r="I2198" s="25" t="s">
        <v>13068</v>
      </c>
      <c r="J2198" s="25" t="s">
        <v>13069</v>
      </c>
      <c r="K2198" s="25">
        <v>2016</v>
      </c>
      <c r="L2198" s="25" t="s">
        <v>6</v>
      </c>
      <c r="M2198" s="25" t="s">
        <v>6</v>
      </c>
      <c r="N2198" s="25" t="s">
        <v>6</v>
      </c>
    </row>
    <row r="2199" spans="1:14" x14ac:dyDescent="0.35">
      <c r="B2199">
        <f t="shared" si="34"/>
        <v>1</v>
      </c>
      <c r="C2199" s="26" t="s">
        <v>13070</v>
      </c>
      <c r="D2199" s="26" t="s">
        <v>13071</v>
      </c>
      <c r="E2199" s="26" t="s">
        <v>6</v>
      </c>
      <c r="F2199" s="26" t="s">
        <v>13072</v>
      </c>
      <c r="G2199" s="26">
        <v>7</v>
      </c>
      <c r="H2199" s="26" t="s">
        <v>6</v>
      </c>
      <c r="I2199" s="26" t="s">
        <v>13073</v>
      </c>
      <c r="J2199" s="26" t="s">
        <v>13074</v>
      </c>
      <c r="K2199" s="26">
        <v>2013</v>
      </c>
      <c r="L2199" s="26" t="s">
        <v>6</v>
      </c>
      <c r="M2199" s="26" t="s">
        <v>6</v>
      </c>
      <c r="N2199" s="26" t="s">
        <v>6</v>
      </c>
    </row>
    <row r="2200" spans="1:14" x14ac:dyDescent="0.35">
      <c r="B2200">
        <f t="shared" si="34"/>
        <v>1</v>
      </c>
      <c r="C2200" s="25" t="s">
        <v>13075</v>
      </c>
      <c r="D2200" s="25" t="s">
        <v>13076</v>
      </c>
      <c r="E2200" s="25" t="s">
        <v>6</v>
      </c>
      <c r="F2200" s="25" t="s">
        <v>13077</v>
      </c>
      <c r="G2200" s="25">
        <v>7</v>
      </c>
      <c r="H2200" s="25" t="s">
        <v>6</v>
      </c>
      <c r="I2200" s="25" t="s">
        <v>144</v>
      </c>
      <c r="J2200" s="25" t="s">
        <v>13078</v>
      </c>
      <c r="K2200" s="25">
        <v>2015</v>
      </c>
      <c r="L2200" s="25" t="s">
        <v>6</v>
      </c>
      <c r="M2200" s="25" t="s">
        <v>6</v>
      </c>
      <c r="N2200" s="25" t="s">
        <v>6</v>
      </c>
    </row>
    <row r="2201" spans="1:14" x14ac:dyDescent="0.35">
      <c r="B2201">
        <f t="shared" si="34"/>
        <v>1</v>
      </c>
      <c r="C2201" s="26" t="s">
        <v>13079</v>
      </c>
      <c r="D2201" s="26" t="s">
        <v>13080</v>
      </c>
      <c r="E2201" s="26" t="s">
        <v>6</v>
      </c>
      <c r="F2201" s="26" t="s">
        <v>13081</v>
      </c>
      <c r="G2201" s="26">
        <v>7</v>
      </c>
      <c r="H2201" s="26" t="s">
        <v>6</v>
      </c>
      <c r="I2201" s="26" t="s">
        <v>13082</v>
      </c>
      <c r="J2201" s="26" t="s">
        <v>13083</v>
      </c>
      <c r="K2201" s="26">
        <v>2020</v>
      </c>
      <c r="L2201" s="26" t="s">
        <v>6</v>
      </c>
      <c r="M2201" s="26" t="s">
        <v>6</v>
      </c>
      <c r="N2201" s="26" t="s">
        <v>6</v>
      </c>
    </row>
    <row r="2202" spans="1:14" x14ac:dyDescent="0.35">
      <c r="B2202">
        <f t="shared" si="34"/>
        <v>1</v>
      </c>
      <c r="C2202" s="25" t="s">
        <v>13084</v>
      </c>
      <c r="D2202" s="25" t="s">
        <v>13085</v>
      </c>
      <c r="E2202" s="25" t="s">
        <v>6</v>
      </c>
      <c r="F2202" s="25" t="s">
        <v>13086</v>
      </c>
      <c r="G2202" s="25">
        <v>7</v>
      </c>
      <c r="H2202" s="25" t="s">
        <v>6</v>
      </c>
      <c r="I2202" s="25" t="s">
        <v>12056</v>
      </c>
      <c r="J2202" s="25" t="s">
        <v>13087</v>
      </c>
      <c r="K2202" s="25">
        <v>2021</v>
      </c>
      <c r="L2202" s="25" t="s">
        <v>6</v>
      </c>
      <c r="M2202" s="25" t="s">
        <v>6</v>
      </c>
      <c r="N2202" s="25" t="s">
        <v>6</v>
      </c>
    </row>
    <row r="2203" spans="1:14" x14ac:dyDescent="0.35">
      <c r="B2203">
        <f t="shared" si="34"/>
        <v>1</v>
      </c>
      <c r="C2203" s="26" t="s">
        <v>13088</v>
      </c>
      <c r="D2203" s="26" t="s">
        <v>13089</v>
      </c>
      <c r="E2203" s="26" t="s">
        <v>6</v>
      </c>
      <c r="F2203" s="26" t="s">
        <v>13090</v>
      </c>
      <c r="G2203" s="26">
        <v>7</v>
      </c>
      <c r="H2203" s="26" t="s">
        <v>6</v>
      </c>
      <c r="I2203" s="26" t="s">
        <v>13091</v>
      </c>
      <c r="J2203" s="26" t="s">
        <v>13092</v>
      </c>
      <c r="K2203" s="26">
        <v>2020</v>
      </c>
      <c r="L2203" s="26" t="s">
        <v>6</v>
      </c>
      <c r="M2203" s="26" t="s">
        <v>6</v>
      </c>
      <c r="N2203" s="26" t="s">
        <v>6</v>
      </c>
    </row>
    <row r="2204" spans="1:14" x14ac:dyDescent="0.35">
      <c r="B2204">
        <f t="shared" si="34"/>
        <v>1</v>
      </c>
      <c r="C2204" s="25" t="s">
        <v>13093</v>
      </c>
      <c r="D2204" s="25" t="s">
        <v>13094</v>
      </c>
      <c r="E2204" s="25" t="s">
        <v>6</v>
      </c>
      <c r="F2204" s="25" t="s">
        <v>13095</v>
      </c>
      <c r="G2204" s="25">
        <v>7</v>
      </c>
      <c r="H2204" s="25" t="s">
        <v>6</v>
      </c>
      <c r="I2204" s="25" t="s">
        <v>13096</v>
      </c>
      <c r="J2204" s="25" t="s">
        <v>13097</v>
      </c>
      <c r="K2204" s="25">
        <v>2015</v>
      </c>
      <c r="L2204" s="25" t="s">
        <v>6</v>
      </c>
      <c r="M2204" s="25" t="s">
        <v>6</v>
      </c>
      <c r="N2204" s="25" t="s">
        <v>6</v>
      </c>
    </row>
    <row r="2205" spans="1:14" x14ac:dyDescent="0.35">
      <c r="A2205" t="s">
        <v>62</v>
      </c>
      <c r="B2205">
        <f t="shared" si="34"/>
        <v>2</v>
      </c>
      <c r="C2205" s="26" t="s">
        <v>13098</v>
      </c>
      <c r="D2205" s="26" t="s">
        <v>13099</v>
      </c>
      <c r="E2205" s="26" t="s">
        <v>6</v>
      </c>
      <c r="F2205" s="26" t="s">
        <v>13100</v>
      </c>
      <c r="G2205" s="26">
        <v>7</v>
      </c>
      <c r="H2205" s="26" t="s">
        <v>6</v>
      </c>
      <c r="I2205" s="26" t="s">
        <v>13101</v>
      </c>
      <c r="J2205" s="26" t="s">
        <v>11973</v>
      </c>
      <c r="K2205" s="26">
        <v>2016</v>
      </c>
      <c r="L2205" s="26" t="s">
        <v>6</v>
      </c>
      <c r="M2205" s="26" t="s">
        <v>6</v>
      </c>
      <c r="N2205" s="26" t="s">
        <v>6</v>
      </c>
    </row>
    <row r="2206" spans="1:14" x14ac:dyDescent="0.35">
      <c r="A2206" t="s">
        <v>62</v>
      </c>
      <c r="B2206">
        <f t="shared" si="34"/>
        <v>2</v>
      </c>
      <c r="C2206" s="25" t="s">
        <v>13102</v>
      </c>
      <c r="D2206" s="25" t="s">
        <v>13103</v>
      </c>
      <c r="E2206" s="25" t="s">
        <v>6</v>
      </c>
      <c r="F2206" s="25" t="s">
        <v>13104</v>
      </c>
      <c r="G2206" s="25">
        <v>7</v>
      </c>
      <c r="H2206" s="25" t="s">
        <v>6</v>
      </c>
      <c r="I2206" s="25" t="s">
        <v>13105</v>
      </c>
      <c r="J2206" s="25" t="s">
        <v>13106</v>
      </c>
      <c r="K2206" s="25">
        <v>2015</v>
      </c>
      <c r="L2206" s="25" t="s">
        <v>6</v>
      </c>
      <c r="M2206" s="25" t="s">
        <v>6</v>
      </c>
      <c r="N2206" s="25" t="s">
        <v>6</v>
      </c>
    </row>
    <row r="2207" spans="1:14" x14ac:dyDescent="0.35">
      <c r="B2207">
        <f t="shared" si="34"/>
        <v>1</v>
      </c>
      <c r="C2207" s="26" t="s">
        <v>13107</v>
      </c>
      <c r="D2207" s="26" t="s">
        <v>13108</v>
      </c>
      <c r="E2207" s="26" t="s">
        <v>6</v>
      </c>
      <c r="F2207" s="26" t="s">
        <v>13109</v>
      </c>
      <c r="G2207" s="26">
        <v>7</v>
      </c>
      <c r="H2207" s="26" t="s">
        <v>6</v>
      </c>
      <c r="I2207" s="26" t="s">
        <v>13110</v>
      </c>
      <c r="J2207" s="26" t="s">
        <v>13111</v>
      </c>
      <c r="K2207" s="26">
        <v>2018</v>
      </c>
      <c r="L2207" s="26" t="s">
        <v>6</v>
      </c>
      <c r="M2207" s="26" t="s">
        <v>6</v>
      </c>
      <c r="N2207" s="26" t="s">
        <v>6</v>
      </c>
    </row>
    <row r="2208" spans="1:14" x14ac:dyDescent="0.35">
      <c r="B2208">
        <f t="shared" si="34"/>
        <v>1</v>
      </c>
      <c r="C2208" s="25" t="s">
        <v>13112</v>
      </c>
      <c r="D2208" s="25" t="s">
        <v>13113</v>
      </c>
      <c r="E2208" s="25" t="s">
        <v>6</v>
      </c>
      <c r="F2208" s="25" t="s">
        <v>13114</v>
      </c>
      <c r="G2208" s="25">
        <v>7</v>
      </c>
      <c r="H2208" s="25" t="s">
        <v>6</v>
      </c>
      <c r="I2208" s="25" t="s">
        <v>13115</v>
      </c>
      <c r="J2208" s="25" t="s">
        <v>13116</v>
      </c>
      <c r="K2208" s="25">
        <v>2018</v>
      </c>
      <c r="L2208" s="25" t="s">
        <v>6</v>
      </c>
      <c r="M2208" s="25" t="s">
        <v>6</v>
      </c>
      <c r="N2208" s="25" t="s">
        <v>6</v>
      </c>
    </row>
    <row r="2209" spans="1:14" x14ac:dyDescent="0.35">
      <c r="B2209">
        <f t="shared" si="34"/>
        <v>1</v>
      </c>
      <c r="C2209" s="26" t="s">
        <v>13117</v>
      </c>
      <c r="D2209" s="26" t="s">
        <v>6</v>
      </c>
      <c r="E2209" s="26" t="s">
        <v>6</v>
      </c>
      <c r="F2209" s="26" t="s">
        <v>13118</v>
      </c>
      <c r="G2209" s="26">
        <v>7</v>
      </c>
      <c r="H2209" s="26" t="s">
        <v>6</v>
      </c>
      <c r="I2209" s="26" t="s">
        <v>11988</v>
      </c>
      <c r="J2209" s="26" t="s">
        <v>13119</v>
      </c>
      <c r="K2209" s="26">
        <v>2009</v>
      </c>
      <c r="L2209" s="26" t="s">
        <v>6</v>
      </c>
      <c r="M2209" s="26" t="s">
        <v>6</v>
      </c>
      <c r="N2209" s="26" t="s">
        <v>6</v>
      </c>
    </row>
    <row r="2210" spans="1:14" x14ac:dyDescent="0.35">
      <c r="A2210" t="s">
        <v>62</v>
      </c>
      <c r="B2210">
        <f t="shared" si="34"/>
        <v>2</v>
      </c>
      <c r="C2210" s="25" t="s">
        <v>4062</v>
      </c>
      <c r="D2210" s="25" t="s">
        <v>13120</v>
      </c>
      <c r="E2210" s="25" t="s">
        <v>6</v>
      </c>
      <c r="F2210" s="25" t="s">
        <v>4065</v>
      </c>
      <c r="G2210" s="25">
        <v>7</v>
      </c>
      <c r="H2210" s="25" t="s">
        <v>6</v>
      </c>
      <c r="I2210" s="25" t="s">
        <v>1386</v>
      </c>
      <c r="J2210" s="25" t="s">
        <v>13121</v>
      </c>
      <c r="K2210" s="25">
        <v>2016</v>
      </c>
      <c r="L2210" s="25" t="s">
        <v>6</v>
      </c>
      <c r="M2210" s="25" t="s">
        <v>6</v>
      </c>
      <c r="N2210" s="25" t="s">
        <v>6</v>
      </c>
    </row>
    <row r="2211" spans="1:14" x14ac:dyDescent="0.35">
      <c r="B2211">
        <f t="shared" si="34"/>
        <v>1</v>
      </c>
      <c r="C2211" s="26" t="s">
        <v>13122</v>
      </c>
      <c r="D2211" s="26" t="s">
        <v>13123</v>
      </c>
      <c r="E2211" s="26" t="s">
        <v>6</v>
      </c>
      <c r="F2211" s="26" t="s">
        <v>13124</v>
      </c>
      <c r="G2211" s="26">
        <v>7</v>
      </c>
      <c r="H2211" s="26" t="s">
        <v>6</v>
      </c>
      <c r="I2211" s="26" t="s">
        <v>13125</v>
      </c>
      <c r="J2211" s="26" t="s">
        <v>13126</v>
      </c>
      <c r="K2211" s="26">
        <v>2018</v>
      </c>
      <c r="L2211" s="26" t="s">
        <v>6</v>
      </c>
      <c r="M2211" s="26" t="s">
        <v>6</v>
      </c>
      <c r="N2211" s="26" t="s">
        <v>6</v>
      </c>
    </row>
    <row r="2212" spans="1:14" x14ac:dyDescent="0.35">
      <c r="B2212">
        <f t="shared" si="34"/>
        <v>1</v>
      </c>
      <c r="C2212" s="25" t="s">
        <v>13127</v>
      </c>
      <c r="D2212" s="25" t="s">
        <v>13128</v>
      </c>
      <c r="E2212" s="25" t="s">
        <v>6</v>
      </c>
      <c r="F2212" s="25" t="s">
        <v>13129</v>
      </c>
      <c r="G2212" s="25">
        <v>7</v>
      </c>
      <c r="H2212" s="25" t="s">
        <v>6</v>
      </c>
      <c r="I2212" s="25" t="s">
        <v>556</v>
      </c>
      <c r="J2212" s="25" t="s">
        <v>13130</v>
      </c>
      <c r="K2212" s="25">
        <v>2016</v>
      </c>
      <c r="L2212" s="25" t="s">
        <v>6</v>
      </c>
      <c r="M2212" s="25" t="s">
        <v>6</v>
      </c>
      <c r="N2212" s="25" t="s">
        <v>6</v>
      </c>
    </row>
    <row r="2213" spans="1:14" x14ac:dyDescent="0.35">
      <c r="A2213" t="s">
        <v>62</v>
      </c>
      <c r="B2213">
        <f t="shared" si="34"/>
        <v>2</v>
      </c>
      <c r="C2213" s="26" t="s">
        <v>403</v>
      </c>
      <c r="D2213" s="26" t="s">
        <v>13131</v>
      </c>
      <c r="E2213" s="26" t="s">
        <v>6</v>
      </c>
      <c r="F2213" s="26" t="s">
        <v>13132</v>
      </c>
      <c r="G2213" s="26">
        <v>7</v>
      </c>
      <c r="H2213" s="26" t="s">
        <v>6</v>
      </c>
      <c r="I2213" s="26" t="s">
        <v>261</v>
      </c>
      <c r="J2213" s="26" t="s">
        <v>13133</v>
      </c>
      <c r="K2213" s="26">
        <v>2016</v>
      </c>
      <c r="L2213" s="26" t="s">
        <v>6</v>
      </c>
      <c r="M2213" s="26" t="s">
        <v>6</v>
      </c>
      <c r="N2213" s="26" t="s">
        <v>6</v>
      </c>
    </row>
    <row r="2214" spans="1:14" x14ac:dyDescent="0.35">
      <c r="B2214">
        <f t="shared" si="34"/>
        <v>1</v>
      </c>
      <c r="C2214" s="25" t="s">
        <v>13134</v>
      </c>
      <c r="D2214" s="25" t="s">
        <v>13135</v>
      </c>
      <c r="E2214" s="25" t="s">
        <v>6</v>
      </c>
      <c r="F2214" s="25" t="s">
        <v>13136</v>
      </c>
      <c r="G2214" s="25">
        <v>7</v>
      </c>
      <c r="H2214" s="25" t="s">
        <v>6</v>
      </c>
      <c r="I2214" s="25" t="s">
        <v>13137</v>
      </c>
      <c r="J2214" s="25" t="s">
        <v>13138</v>
      </c>
      <c r="K2214" s="25">
        <v>2020</v>
      </c>
      <c r="L2214" s="25" t="s">
        <v>6</v>
      </c>
      <c r="M2214" s="25" t="s">
        <v>6</v>
      </c>
      <c r="N2214" s="25" t="s">
        <v>6</v>
      </c>
    </row>
    <row r="2215" spans="1:14" x14ac:dyDescent="0.35">
      <c r="B2215">
        <f t="shared" si="34"/>
        <v>1</v>
      </c>
      <c r="C2215" s="26" t="s">
        <v>13139</v>
      </c>
      <c r="D2215" s="26" t="s">
        <v>13140</v>
      </c>
      <c r="E2215" s="26" t="s">
        <v>6</v>
      </c>
      <c r="F2215" s="26" t="s">
        <v>13141</v>
      </c>
      <c r="G2215" s="26">
        <v>7</v>
      </c>
      <c r="H2215" s="26" t="s">
        <v>6</v>
      </c>
      <c r="I2215" s="26" t="s">
        <v>13142</v>
      </c>
      <c r="J2215" s="26" t="s">
        <v>13143</v>
      </c>
      <c r="K2215" s="26">
        <v>2018</v>
      </c>
      <c r="L2215" s="26" t="s">
        <v>6</v>
      </c>
      <c r="M2215" s="26" t="s">
        <v>6</v>
      </c>
      <c r="N2215" s="26" t="s">
        <v>6</v>
      </c>
    </row>
    <row r="2216" spans="1:14" x14ac:dyDescent="0.35">
      <c r="B2216">
        <f t="shared" si="34"/>
        <v>1</v>
      </c>
      <c r="C2216" s="25" t="s">
        <v>13144</v>
      </c>
      <c r="D2216" s="25" t="s">
        <v>13145</v>
      </c>
      <c r="E2216" s="25" t="s">
        <v>6</v>
      </c>
      <c r="F2216" s="25" t="s">
        <v>13146</v>
      </c>
      <c r="G2216" s="25">
        <v>7</v>
      </c>
      <c r="H2216" s="25" t="s">
        <v>6</v>
      </c>
      <c r="I2216" s="25" t="s">
        <v>12083</v>
      </c>
      <c r="J2216" s="25" t="s">
        <v>13147</v>
      </c>
      <c r="K2216" s="25">
        <v>2010</v>
      </c>
      <c r="L2216" s="25" t="s">
        <v>6</v>
      </c>
      <c r="M2216" s="25" t="s">
        <v>6</v>
      </c>
      <c r="N2216" s="25" t="s">
        <v>6</v>
      </c>
    </row>
    <row r="2217" spans="1:14" x14ac:dyDescent="0.35">
      <c r="B2217">
        <f t="shared" si="34"/>
        <v>1</v>
      </c>
      <c r="C2217" s="26" t="s">
        <v>13148</v>
      </c>
      <c r="D2217" s="26" t="s">
        <v>13149</v>
      </c>
      <c r="E2217" s="26" t="s">
        <v>6</v>
      </c>
      <c r="F2217" s="26" t="s">
        <v>13150</v>
      </c>
      <c r="G2217" s="26">
        <v>7</v>
      </c>
      <c r="H2217" s="26" t="s">
        <v>6</v>
      </c>
      <c r="I2217" s="26" t="s">
        <v>11931</v>
      </c>
      <c r="J2217" s="26" t="s">
        <v>13151</v>
      </c>
      <c r="K2217" s="26">
        <v>2020</v>
      </c>
      <c r="L2217" s="26" t="s">
        <v>6</v>
      </c>
      <c r="M2217" s="26" t="s">
        <v>6</v>
      </c>
      <c r="N2217" s="26" t="s">
        <v>6</v>
      </c>
    </row>
    <row r="2218" spans="1:14" x14ac:dyDescent="0.35">
      <c r="B2218">
        <f t="shared" si="34"/>
        <v>1</v>
      </c>
      <c r="C2218" s="25" t="s">
        <v>13152</v>
      </c>
      <c r="D2218" s="25" t="s">
        <v>13153</v>
      </c>
      <c r="E2218" s="25" t="s">
        <v>6</v>
      </c>
      <c r="F2218" s="25" t="s">
        <v>13154</v>
      </c>
      <c r="G2218" s="25">
        <v>7</v>
      </c>
      <c r="H2218" s="25" t="s">
        <v>6</v>
      </c>
      <c r="I2218" s="25" t="s">
        <v>13155</v>
      </c>
      <c r="J2218" s="25" t="s">
        <v>13156</v>
      </c>
      <c r="K2218" s="25">
        <v>2014</v>
      </c>
      <c r="L2218" s="25" t="s">
        <v>6</v>
      </c>
      <c r="M2218" s="25" t="s">
        <v>6</v>
      </c>
      <c r="N2218" s="25" t="s">
        <v>6</v>
      </c>
    </row>
    <row r="2219" spans="1:14" x14ac:dyDescent="0.35">
      <c r="B2219">
        <f t="shared" si="34"/>
        <v>1</v>
      </c>
      <c r="C2219" s="26" t="s">
        <v>13157</v>
      </c>
      <c r="D2219" s="26" t="s">
        <v>13158</v>
      </c>
      <c r="E2219" s="26" t="s">
        <v>6</v>
      </c>
      <c r="F2219" s="26" t="s">
        <v>13159</v>
      </c>
      <c r="G2219" s="26">
        <v>7</v>
      </c>
      <c r="H2219" s="26" t="s">
        <v>6</v>
      </c>
      <c r="I2219" s="26" t="s">
        <v>13160</v>
      </c>
      <c r="J2219" s="26" t="s">
        <v>13161</v>
      </c>
      <c r="K2219" s="26">
        <v>2018</v>
      </c>
      <c r="L2219" s="26" t="s">
        <v>6</v>
      </c>
      <c r="M2219" s="26" t="s">
        <v>6</v>
      </c>
      <c r="N2219" s="26" t="s">
        <v>6</v>
      </c>
    </row>
    <row r="2220" spans="1:14" x14ac:dyDescent="0.35">
      <c r="B2220">
        <f t="shared" si="34"/>
        <v>1</v>
      </c>
      <c r="C2220" s="25" t="s">
        <v>13162</v>
      </c>
      <c r="D2220" s="25" t="s">
        <v>13163</v>
      </c>
      <c r="E2220" s="25" t="s">
        <v>6</v>
      </c>
      <c r="F2220" s="25" t="s">
        <v>13164</v>
      </c>
      <c r="G2220" s="25">
        <v>7</v>
      </c>
      <c r="H2220" s="25" t="s">
        <v>6</v>
      </c>
      <c r="I2220" s="25" t="s">
        <v>12272</v>
      </c>
      <c r="J2220" s="25" t="s">
        <v>13165</v>
      </c>
      <c r="K2220" s="25">
        <v>2019</v>
      </c>
      <c r="L2220" s="25" t="s">
        <v>6</v>
      </c>
      <c r="M2220" s="25" t="s">
        <v>6</v>
      </c>
      <c r="N2220" s="25" t="s">
        <v>6</v>
      </c>
    </row>
    <row r="2221" spans="1:14" x14ac:dyDescent="0.35">
      <c r="A2221" t="s">
        <v>62</v>
      </c>
      <c r="B2221">
        <f t="shared" si="34"/>
        <v>2</v>
      </c>
      <c r="C2221" s="26" t="s">
        <v>5458</v>
      </c>
      <c r="D2221" s="26" t="s">
        <v>13166</v>
      </c>
      <c r="E2221" s="26" t="s">
        <v>6</v>
      </c>
      <c r="F2221" s="26" t="s">
        <v>13167</v>
      </c>
      <c r="G2221" s="26">
        <v>7</v>
      </c>
      <c r="H2221" s="26" t="s">
        <v>6</v>
      </c>
      <c r="I2221" s="26" t="s">
        <v>13168</v>
      </c>
      <c r="J2221" s="26" t="s">
        <v>13169</v>
      </c>
      <c r="K2221" s="26">
        <v>2019</v>
      </c>
      <c r="L2221" s="26" t="s">
        <v>6</v>
      </c>
      <c r="M2221" s="26" t="s">
        <v>6</v>
      </c>
      <c r="N2221" s="26" t="s">
        <v>6</v>
      </c>
    </row>
    <row r="2222" spans="1:14" x14ac:dyDescent="0.35">
      <c r="B2222">
        <f t="shared" si="34"/>
        <v>1</v>
      </c>
      <c r="C2222" s="25" t="s">
        <v>13170</v>
      </c>
      <c r="D2222" s="25" t="s">
        <v>13171</v>
      </c>
      <c r="E2222" s="25" t="s">
        <v>6</v>
      </c>
      <c r="F2222" s="25" t="s">
        <v>13172</v>
      </c>
      <c r="G2222" s="25">
        <v>7</v>
      </c>
      <c r="H2222" s="25" t="s">
        <v>6</v>
      </c>
      <c r="I2222" s="25" t="s">
        <v>12277</v>
      </c>
      <c r="J2222" s="25" t="s">
        <v>12278</v>
      </c>
      <c r="K2222" s="25">
        <v>2011</v>
      </c>
      <c r="L2222" s="25" t="s">
        <v>6</v>
      </c>
      <c r="M2222" s="25" t="s">
        <v>6</v>
      </c>
      <c r="N2222" s="25" t="s">
        <v>6</v>
      </c>
    </row>
    <row r="2223" spans="1:14" x14ac:dyDescent="0.35">
      <c r="B2223">
        <f t="shared" si="34"/>
        <v>1</v>
      </c>
      <c r="C2223" s="26" t="s">
        <v>13173</v>
      </c>
      <c r="D2223" s="26" t="s">
        <v>6</v>
      </c>
      <c r="E2223" s="26" t="s">
        <v>6</v>
      </c>
      <c r="F2223" s="26" t="s">
        <v>13174</v>
      </c>
      <c r="G2223" s="26">
        <v>7</v>
      </c>
      <c r="H2223" s="26" t="s">
        <v>6</v>
      </c>
      <c r="I2223" s="26" t="s">
        <v>13175</v>
      </c>
      <c r="J2223" s="26" t="s">
        <v>12278</v>
      </c>
      <c r="K2223" s="26">
        <v>2012</v>
      </c>
      <c r="L2223" s="26" t="s">
        <v>6</v>
      </c>
      <c r="M2223" s="26" t="s">
        <v>6</v>
      </c>
      <c r="N2223" s="26" t="s">
        <v>6</v>
      </c>
    </row>
    <row r="2224" spans="1:14" x14ac:dyDescent="0.35">
      <c r="B2224">
        <f t="shared" si="34"/>
        <v>1</v>
      </c>
      <c r="C2224" s="25" t="s">
        <v>13176</v>
      </c>
      <c r="D2224" s="25" t="s">
        <v>13177</v>
      </c>
      <c r="E2224" s="25" t="s">
        <v>6</v>
      </c>
      <c r="F2224" s="25" t="s">
        <v>13178</v>
      </c>
      <c r="G2224" s="25">
        <v>7</v>
      </c>
      <c r="H2224" s="25" t="s">
        <v>6</v>
      </c>
      <c r="I2224" s="25" t="s">
        <v>13179</v>
      </c>
      <c r="J2224" s="25" t="s">
        <v>13180</v>
      </c>
      <c r="K2224" s="25">
        <v>2019</v>
      </c>
      <c r="L2224" s="25" t="s">
        <v>6</v>
      </c>
      <c r="M2224" s="25" t="s">
        <v>6</v>
      </c>
      <c r="N2224" s="25" t="s">
        <v>6</v>
      </c>
    </row>
    <row r="2225" spans="1:14" x14ac:dyDescent="0.35">
      <c r="B2225">
        <f t="shared" si="34"/>
        <v>1</v>
      </c>
      <c r="C2225" s="26" t="s">
        <v>13181</v>
      </c>
      <c r="D2225" s="26" t="s">
        <v>13182</v>
      </c>
      <c r="E2225" s="26" t="s">
        <v>6</v>
      </c>
      <c r="F2225" s="26" t="s">
        <v>13183</v>
      </c>
      <c r="G2225" s="26">
        <v>7</v>
      </c>
      <c r="H2225" s="26" t="s">
        <v>6</v>
      </c>
      <c r="I2225" s="26" t="s">
        <v>13184</v>
      </c>
      <c r="J2225" s="26" t="s">
        <v>12278</v>
      </c>
      <c r="K2225" s="26">
        <v>2020</v>
      </c>
      <c r="L2225" s="26" t="s">
        <v>6</v>
      </c>
      <c r="M2225" s="26" t="s">
        <v>6</v>
      </c>
      <c r="N2225" s="26" t="s">
        <v>6</v>
      </c>
    </row>
    <row r="2226" spans="1:14" x14ac:dyDescent="0.35">
      <c r="B2226">
        <f t="shared" si="34"/>
        <v>1</v>
      </c>
      <c r="C2226" s="25" t="s">
        <v>13185</v>
      </c>
      <c r="D2226" s="25" t="s">
        <v>13186</v>
      </c>
      <c r="E2226" s="25" t="s">
        <v>6</v>
      </c>
      <c r="F2226" s="25" t="s">
        <v>13187</v>
      </c>
      <c r="G2226" s="25">
        <v>7</v>
      </c>
      <c r="H2226" s="25" t="s">
        <v>6</v>
      </c>
      <c r="I2226" s="25" t="s">
        <v>13188</v>
      </c>
      <c r="J2226" s="25" t="s">
        <v>13189</v>
      </c>
      <c r="K2226" s="25">
        <v>2015</v>
      </c>
      <c r="L2226" s="25" t="s">
        <v>6</v>
      </c>
      <c r="M2226" s="25" t="s">
        <v>6</v>
      </c>
      <c r="N2226" s="25" t="s">
        <v>6</v>
      </c>
    </row>
    <row r="2227" spans="1:14" x14ac:dyDescent="0.35">
      <c r="B2227">
        <f t="shared" si="34"/>
        <v>1</v>
      </c>
      <c r="C2227" s="26" t="s">
        <v>13190</v>
      </c>
      <c r="D2227" s="26" t="s">
        <v>13191</v>
      </c>
      <c r="E2227" s="26" t="s">
        <v>6</v>
      </c>
      <c r="F2227" s="26" t="s">
        <v>13192</v>
      </c>
      <c r="G2227" s="26">
        <v>7</v>
      </c>
      <c r="H2227" s="26" t="s">
        <v>6</v>
      </c>
      <c r="I2227" s="26" t="s">
        <v>13193</v>
      </c>
      <c r="J2227" s="26" t="s">
        <v>13194</v>
      </c>
      <c r="K2227" s="26">
        <v>2015</v>
      </c>
      <c r="L2227" s="26" t="s">
        <v>6</v>
      </c>
      <c r="M2227" s="26" t="s">
        <v>6</v>
      </c>
      <c r="N2227" s="26" t="s">
        <v>6</v>
      </c>
    </row>
    <row r="2228" spans="1:14" x14ac:dyDescent="0.35">
      <c r="B2228">
        <f t="shared" si="34"/>
        <v>1</v>
      </c>
      <c r="C2228" s="25" t="s">
        <v>13195</v>
      </c>
      <c r="D2228" s="25" t="s">
        <v>13196</v>
      </c>
      <c r="E2228" s="25" t="s">
        <v>6</v>
      </c>
      <c r="F2228" s="25" t="s">
        <v>13197</v>
      </c>
      <c r="G2228" s="25">
        <v>7</v>
      </c>
      <c r="H2228" s="25" t="s">
        <v>6</v>
      </c>
      <c r="I2228" s="25" t="s">
        <v>12573</v>
      </c>
      <c r="J2228" s="25" t="s">
        <v>12574</v>
      </c>
      <c r="K2228" s="25">
        <v>2012</v>
      </c>
      <c r="L2228" s="25" t="s">
        <v>6</v>
      </c>
      <c r="M2228" s="25" t="s">
        <v>6</v>
      </c>
      <c r="N2228" s="25" t="s">
        <v>6</v>
      </c>
    </row>
    <row r="2229" spans="1:14" x14ac:dyDescent="0.35">
      <c r="A2229" t="s">
        <v>62</v>
      </c>
      <c r="B2229">
        <f t="shared" si="34"/>
        <v>3</v>
      </c>
      <c r="C2229" s="26" t="s">
        <v>13198</v>
      </c>
      <c r="D2229" s="26" t="s">
        <v>13199</v>
      </c>
      <c r="E2229" s="26" t="s">
        <v>6</v>
      </c>
      <c r="F2229" s="26" t="s">
        <v>13200</v>
      </c>
      <c r="G2229" s="26">
        <v>7</v>
      </c>
      <c r="H2229" s="26" t="s">
        <v>6</v>
      </c>
      <c r="I2229" s="26" t="s">
        <v>12723</v>
      </c>
      <c r="J2229" s="26" t="s">
        <v>13201</v>
      </c>
      <c r="K2229" s="26">
        <v>2013</v>
      </c>
      <c r="L2229" s="26" t="s">
        <v>6</v>
      </c>
      <c r="M2229" s="26" t="s">
        <v>6</v>
      </c>
      <c r="N2229" s="26" t="s">
        <v>6</v>
      </c>
    </row>
    <row r="2230" spans="1:14" x14ac:dyDescent="0.35">
      <c r="B2230">
        <f t="shared" si="34"/>
        <v>1</v>
      </c>
      <c r="C2230" s="25" t="s">
        <v>13202</v>
      </c>
      <c r="D2230" s="25" t="s">
        <v>13203</v>
      </c>
      <c r="E2230" s="25" t="s">
        <v>6</v>
      </c>
      <c r="F2230" s="25" t="s">
        <v>13204</v>
      </c>
      <c r="G2230" s="25">
        <v>7</v>
      </c>
      <c r="H2230" s="25" t="s">
        <v>6</v>
      </c>
      <c r="I2230" s="25" t="s">
        <v>13205</v>
      </c>
      <c r="J2230" s="25" t="s">
        <v>13206</v>
      </c>
      <c r="K2230" s="25">
        <v>2019</v>
      </c>
      <c r="L2230" s="25" t="s">
        <v>6</v>
      </c>
      <c r="M2230" s="25" t="s">
        <v>6</v>
      </c>
      <c r="N2230" s="25" t="s">
        <v>6</v>
      </c>
    </row>
    <row r="2231" spans="1:14" x14ac:dyDescent="0.35">
      <c r="B2231">
        <f t="shared" si="34"/>
        <v>1</v>
      </c>
      <c r="C2231" s="26" t="s">
        <v>13207</v>
      </c>
      <c r="D2231" s="26" t="s">
        <v>13208</v>
      </c>
      <c r="E2231" s="26" t="s">
        <v>6</v>
      </c>
      <c r="F2231" s="26" t="s">
        <v>13209</v>
      </c>
      <c r="G2231" s="26">
        <v>7</v>
      </c>
      <c r="H2231" s="26" t="s">
        <v>6</v>
      </c>
      <c r="I2231" s="26" t="s">
        <v>13210</v>
      </c>
      <c r="J2231" s="26" t="s">
        <v>13211</v>
      </c>
      <c r="K2231" s="26">
        <v>2018</v>
      </c>
      <c r="L2231" s="26" t="s">
        <v>6</v>
      </c>
      <c r="M2231" s="26" t="s">
        <v>6</v>
      </c>
      <c r="N2231" s="26" t="s">
        <v>6</v>
      </c>
    </row>
    <row r="2232" spans="1:14" x14ac:dyDescent="0.35">
      <c r="A2232" t="s">
        <v>62</v>
      </c>
      <c r="B2232">
        <f t="shared" si="34"/>
        <v>2</v>
      </c>
      <c r="C2232" s="25" t="s">
        <v>13212</v>
      </c>
      <c r="D2232" s="25" t="s">
        <v>13213</v>
      </c>
      <c r="E2232" s="25" t="s">
        <v>6</v>
      </c>
      <c r="F2232" s="25" t="s">
        <v>13214</v>
      </c>
      <c r="G2232" s="25">
        <v>7</v>
      </c>
      <c r="H2232" s="25" t="s">
        <v>6</v>
      </c>
      <c r="I2232" s="25" t="s">
        <v>12916</v>
      </c>
      <c r="J2232" s="25" t="s">
        <v>13215</v>
      </c>
      <c r="K2232" s="25">
        <v>2011</v>
      </c>
      <c r="L2232" s="25" t="s">
        <v>6</v>
      </c>
      <c r="M2232" s="25" t="s">
        <v>6</v>
      </c>
      <c r="N2232" s="25" t="s">
        <v>6</v>
      </c>
    </row>
    <row r="2233" spans="1:14" x14ac:dyDescent="0.35">
      <c r="B2233">
        <f t="shared" si="34"/>
        <v>1</v>
      </c>
      <c r="C2233" s="26" t="s">
        <v>13216</v>
      </c>
      <c r="D2233" s="26" t="s">
        <v>13217</v>
      </c>
      <c r="E2233" s="26" t="s">
        <v>6</v>
      </c>
      <c r="F2233" s="26" t="s">
        <v>13218</v>
      </c>
      <c r="G2233" s="26">
        <v>7</v>
      </c>
      <c r="H2233" s="26" t="s">
        <v>6</v>
      </c>
      <c r="I2233" s="26" t="s">
        <v>11988</v>
      </c>
      <c r="J2233" s="26" t="s">
        <v>13219</v>
      </c>
      <c r="K2233" s="26">
        <v>2020</v>
      </c>
      <c r="L2233" s="26" t="s">
        <v>6</v>
      </c>
      <c r="M2233" s="26" t="s">
        <v>6</v>
      </c>
      <c r="N2233" s="26" t="s">
        <v>6</v>
      </c>
    </row>
    <row r="2234" spans="1:14" x14ac:dyDescent="0.35">
      <c r="B2234">
        <f t="shared" si="34"/>
        <v>1</v>
      </c>
      <c r="C2234" s="25" t="s">
        <v>13220</v>
      </c>
      <c r="D2234" s="25" t="s">
        <v>13221</v>
      </c>
      <c r="E2234" s="25" t="s">
        <v>6</v>
      </c>
      <c r="F2234" s="25" t="s">
        <v>13222</v>
      </c>
      <c r="G2234" s="25">
        <v>7</v>
      </c>
      <c r="H2234" s="25" t="s">
        <v>6</v>
      </c>
      <c r="I2234" s="25" t="s">
        <v>13223</v>
      </c>
      <c r="J2234" s="25" t="s">
        <v>13224</v>
      </c>
      <c r="K2234" s="25">
        <v>2016</v>
      </c>
      <c r="L2234" s="25" t="s">
        <v>6</v>
      </c>
      <c r="M2234" s="25" t="s">
        <v>6</v>
      </c>
      <c r="N2234" s="25" t="s">
        <v>6</v>
      </c>
    </row>
    <row r="2235" spans="1:14" x14ac:dyDescent="0.35">
      <c r="B2235">
        <f t="shared" si="34"/>
        <v>1</v>
      </c>
      <c r="C2235" s="26" t="s">
        <v>13225</v>
      </c>
      <c r="D2235" s="26" t="s">
        <v>13226</v>
      </c>
      <c r="E2235" s="26" t="s">
        <v>6</v>
      </c>
      <c r="F2235" s="26" t="s">
        <v>13227</v>
      </c>
      <c r="G2235" s="26">
        <v>7</v>
      </c>
      <c r="H2235" s="26" t="s">
        <v>6</v>
      </c>
      <c r="I2235" s="26" t="s">
        <v>13228</v>
      </c>
      <c r="J2235" s="26" t="s">
        <v>13229</v>
      </c>
      <c r="K2235" s="26">
        <v>2020</v>
      </c>
      <c r="L2235" s="26" t="s">
        <v>6</v>
      </c>
      <c r="M2235" s="26" t="s">
        <v>6</v>
      </c>
      <c r="N2235" s="26" t="s">
        <v>6</v>
      </c>
    </row>
    <row r="2236" spans="1:14" x14ac:dyDescent="0.35">
      <c r="B2236">
        <f t="shared" si="34"/>
        <v>1</v>
      </c>
      <c r="C2236" s="25" t="s">
        <v>13230</v>
      </c>
      <c r="D2236" s="25" t="s">
        <v>13231</v>
      </c>
      <c r="E2236" s="25" t="s">
        <v>6</v>
      </c>
      <c r="F2236" s="25" t="s">
        <v>13232</v>
      </c>
      <c r="G2236" s="25">
        <v>7</v>
      </c>
      <c r="H2236" s="25" t="s">
        <v>6</v>
      </c>
      <c r="I2236" s="25" t="s">
        <v>12853</v>
      </c>
      <c r="J2236" s="25" t="s">
        <v>12346</v>
      </c>
      <c r="K2236" s="25">
        <v>2016</v>
      </c>
      <c r="L2236" s="25" t="s">
        <v>6</v>
      </c>
      <c r="M2236" s="25" t="s">
        <v>6</v>
      </c>
      <c r="N2236" s="25" t="s">
        <v>6</v>
      </c>
    </row>
    <row r="2237" spans="1:14" x14ac:dyDescent="0.35">
      <c r="B2237">
        <f t="shared" si="34"/>
        <v>1</v>
      </c>
      <c r="C2237" s="26" t="s">
        <v>13233</v>
      </c>
      <c r="D2237" s="26" t="s">
        <v>13234</v>
      </c>
      <c r="E2237" s="26" t="s">
        <v>6</v>
      </c>
      <c r="F2237" s="26" t="s">
        <v>13235</v>
      </c>
      <c r="G2237" s="26">
        <v>7</v>
      </c>
      <c r="H2237" s="26" t="s">
        <v>6</v>
      </c>
      <c r="I2237" s="26" t="s">
        <v>13236</v>
      </c>
      <c r="J2237" s="26" t="s">
        <v>13237</v>
      </c>
      <c r="K2237" s="26">
        <v>2020</v>
      </c>
      <c r="L2237" s="26" t="s">
        <v>6</v>
      </c>
      <c r="M2237" s="26" t="s">
        <v>6</v>
      </c>
      <c r="N2237" s="26" t="s">
        <v>6</v>
      </c>
    </row>
    <row r="2238" spans="1:14" x14ac:dyDescent="0.35">
      <c r="B2238">
        <f t="shared" si="34"/>
        <v>1</v>
      </c>
      <c r="C2238" s="25" t="s">
        <v>13238</v>
      </c>
      <c r="D2238" s="25" t="s">
        <v>13239</v>
      </c>
      <c r="E2238" s="25" t="s">
        <v>6</v>
      </c>
      <c r="F2238" s="25" t="s">
        <v>13240</v>
      </c>
      <c r="G2238" s="25">
        <v>7</v>
      </c>
      <c r="H2238" s="25" t="s">
        <v>6</v>
      </c>
      <c r="I2238" s="25" t="s">
        <v>13241</v>
      </c>
      <c r="J2238" s="25" t="s">
        <v>12933</v>
      </c>
      <c r="K2238" s="25">
        <v>2021</v>
      </c>
      <c r="L2238" s="25" t="s">
        <v>6</v>
      </c>
      <c r="M2238" s="25" t="s">
        <v>6</v>
      </c>
      <c r="N2238" s="25" t="s">
        <v>6</v>
      </c>
    </row>
    <row r="2239" spans="1:14" x14ac:dyDescent="0.35">
      <c r="B2239">
        <f t="shared" si="34"/>
        <v>1</v>
      </c>
      <c r="C2239" s="26" t="s">
        <v>13242</v>
      </c>
      <c r="D2239" s="26" t="s">
        <v>6</v>
      </c>
      <c r="E2239" s="26" t="s">
        <v>6</v>
      </c>
      <c r="F2239" s="26" t="s">
        <v>13243</v>
      </c>
      <c r="G2239" s="26">
        <v>7</v>
      </c>
      <c r="H2239" s="26" t="s">
        <v>6</v>
      </c>
      <c r="I2239" s="26" t="s">
        <v>13244</v>
      </c>
      <c r="J2239" s="26" t="s">
        <v>13245</v>
      </c>
      <c r="K2239" s="26">
        <v>2013</v>
      </c>
      <c r="L2239" s="26" t="s">
        <v>6</v>
      </c>
      <c r="M2239" s="26" t="s">
        <v>6</v>
      </c>
      <c r="N2239" s="26" t="s">
        <v>6</v>
      </c>
    </row>
    <row r="2240" spans="1:14" x14ac:dyDescent="0.35">
      <c r="B2240">
        <f t="shared" si="34"/>
        <v>1</v>
      </c>
      <c r="C2240" s="25" t="s">
        <v>13246</v>
      </c>
      <c r="D2240" s="25" t="s">
        <v>13247</v>
      </c>
      <c r="E2240" s="25" t="s">
        <v>6</v>
      </c>
      <c r="F2240" s="25" t="s">
        <v>13248</v>
      </c>
      <c r="G2240" s="25">
        <v>7</v>
      </c>
      <c r="H2240" s="25" t="s">
        <v>6</v>
      </c>
      <c r="I2240" s="25" t="s">
        <v>1386</v>
      </c>
      <c r="J2240" s="25" t="s">
        <v>13249</v>
      </c>
      <c r="K2240" s="25">
        <v>2018</v>
      </c>
      <c r="L2240" s="25" t="s">
        <v>6</v>
      </c>
      <c r="M2240" s="25" t="s">
        <v>6</v>
      </c>
      <c r="N2240" s="25" t="s">
        <v>6</v>
      </c>
    </row>
    <row r="2241" spans="2:14" x14ac:dyDescent="0.35">
      <c r="B2241">
        <f t="shared" si="34"/>
        <v>1</v>
      </c>
      <c r="C2241" s="26" t="s">
        <v>13250</v>
      </c>
      <c r="D2241" s="26" t="s">
        <v>13251</v>
      </c>
      <c r="E2241" s="26" t="s">
        <v>6</v>
      </c>
      <c r="F2241" s="26" t="s">
        <v>13252</v>
      </c>
      <c r="G2241" s="26">
        <v>7</v>
      </c>
      <c r="H2241" s="26" t="s">
        <v>6</v>
      </c>
      <c r="I2241" s="26" t="s">
        <v>13253</v>
      </c>
      <c r="J2241" s="26" t="s">
        <v>12278</v>
      </c>
      <c r="K2241" s="26">
        <v>2014</v>
      </c>
      <c r="L2241" s="26" t="s">
        <v>6</v>
      </c>
      <c r="M2241" s="26" t="s">
        <v>6</v>
      </c>
      <c r="N2241" s="26" t="s">
        <v>6</v>
      </c>
    </row>
    <row r="2242" spans="2:14" x14ac:dyDescent="0.35">
      <c r="B2242">
        <f t="shared" ref="B2242:B2305" si="35">COUNTIF(C:C,C2242)</f>
        <v>1</v>
      </c>
      <c r="C2242" s="25" t="s">
        <v>13254</v>
      </c>
      <c r="D2242" s="25" t="s">
        <v>13255</v>
      </c>
      <c r="E2242" s="25" t="s">
        <v>6</v>
      </c>
      <c r="F2242" s="25" t="s">
        <v>13256</v>
      </c>
      <c r="G2242" s="25">
        <v>7</v>
      </c>
      <c r="H2242" s="25" t="s">
        <v>6</v>
      </c>
      <c r="I2242" s="25" t="s">
        <v>13257</v>
      </c>
      <c r="J2242" s="25" t="s">
        <v>13258</v>
      </c>
      <c r="K2242" s="25">
        <v>2017</v>
      </c>
      <c r="L2242" s="25" t="s">
        <v>6</v>
      </c>
      <c r="M2242" s="25" t="s">
        <v>6</v>
      </c>
      <c r="N2242" s="25" t="s">
        <v>6</v>
      </c>
    </row>
    <row r="2243" spans="2:14" x14ac:dyDescent="0.35">
      <c r="B2243">
        <f t="shared" si="35"/>
        <v>1</v>
      </c>
      <c r="C2243" s="26" t="s">
        <v>13259</v>
      </c>
      <c r="D2243" s="26" t="s">
        <v>13260</v>
      </c>
      <c r="E2243" s="26" t="s">
        <v>6</v>
      </c>
      <c r="F2243" s="26" t="s">
        <v>13261</v>
      </c>
      <c r="G2243" s="26">
        <v>7</v>
      </c>
      <c r="H2243" s="26" t="s">
        <v>6</v>
      </c>
      <c r="I2243" s="26" t="s">
        <v>13262</v>
      </c>
      <c r="J2243" s="26" t="s">
        <v>13263</v>
      </c>
      <c r="K2243" s="26">
        <v>2012</v>
      </c>
      <c r="L2243" s="26" t="s">
        <v>6</v>
      </c>
      <c r="M2243" s="26" t="s">
        <v>6</v>
      </c>
      <c r="N2243" s="26" t="s">
        <v>6</v>
      </c>
    </row>
    <row r="2244" spans="2:14" x14ac:dyDescent="0.35">
      <c r="B2244">
        <f t="shared" si="35"/>
        <v>1</v>
      </c>
      <c r="C2244" s="25" t="s">
        <v>13264</v>
      </c>
      <c r="D2244" s="25" t="s">
        <v>6</v>
      </c>
      <c r="E2244" s="25" t="s">
        <v>6</v>
      </c>
      <c r="F2244" s="25" t="s">
        <v>13265</v>
      </c>
      <c r="G2244" s="25">
        <v>7</v>
      </c>
      <c r="H2244" s="25" t="s">
        <v>6</v>
      </c>
      <c r="I2244" s="25" t="s">
        <v>13244</v>
      </c>
      <c r="J2244" s="25" t="s">
        <v>13266</v>
      </c>
      <c r="K2244" s="25">
        <v>2013</v>
      </c>
      <c r="L2244" s="25" t="s">
        <v>6</v>
      </c>
      <c r="M2244" s="25" t="s">
        <v>6</v>
      </c>
      <c r="N2244" s="25" t="s">
        <v>6</v>
      </c>
    </row>
    <row r="2245" spans="2:14" x14ac:dyDescent="0.35">
      <c r="B2245">
        <f t="shared" si="35"/>
        <v>1</v>
      </c>
      <c r="C2245" s="26" t="s">
        <v>13267</v>
      </c>
      <c r="D2245" s="26" t="s">
        <v>13268</v>
      </c>
      <c r="E2245" s="26" t="s">
        <v>6</v>
      </c>
      <c r="F2245" s="26" t="s">
        <v>13269</v>
      </c>
      <c r="G2245" s="26">
        <v>7</v>
      </c>
      <c r="H2245" s="26" t="s">
        <v>6</v>
      </c>
      <c r="I2245" s="26" t="s">
        <v>13270</v>
      </c>
      <c r="J2245" s="26" t="s">
        <v>13271</v>
      </c>
      <c r="K2245" s="26">
        <v>2020</v>
      </c>
      <c r="L2245" s="26" t="s">
        <v>6</v>
      </c>
      <c r="M2245" s="26" t="s">
        <v>6</v>
      </c>
      <c r="N2245" s="26" t="s">
        <v>6</v>
      </c>
    </row>
    <row r="2246" spans="2:14" x14ac:dyDescent="0.35">
      <c r="B2246">
        <f t="shared" si="35"/>
        <v>1</v>
      </c>
      <c r="C2246" s="25" t="s">
        <v>13272</v>
      </c>
      <c r="D2246" s="25" t="s">
        <v>13273</v>
      </c>
      <c r="E2246" s="25" t="s">
        <v>6</v>
      </c>
      <c r="F2246" s="25" t="s">
        <v>13274</v>
      </c>
      <c r="G2246" s="25">
        <v>7</v>
      </c>
      <c r="H2246" s="25" t="s">
        <v>6</v>
      </c>
      <c r="I2246" s="25" t="s">
        <v>13275</v>
      </c>
      <c r="J2246" s="25" t="s">
        <v>13276</v>
      </c>
      <c r="K2246" s="25">
        <v>2016</v>
      </c>
      <c r="L2246" s="25" t="s">
        <v>6</v>
      </c>
      <c r="M2246" s="25" t="s">
        <v>6</v>
      </c>
      <c r="N2246" s="25" t="s">
        <v>6</v>
      </c>
    </row>
    <row r="2247" spans="2:14" x14ac:dyDescent="0.35">
      <c r="B2247">
        <f t="shared" si="35"/>
        <v>1</v>
      </c>
      <c r="C2247" s="26" t="s">
        <v>13277</v>
      </c>
      <c r="D2247" s="26" t="s">
        <v>13278</v>
      </c>
      <c r="E2247" s="26" t="s">
        <v>6</v>
      </c>
      <c r="F2247" s="26" t="s">
        <v>13279</v>
      </c>
      <c r="G2247" s="26">
        <v>7</v>
      </c>
      <c r="H2247" s="26" t="s">
        <v>6</v>
      </c>
      <c r="I2247" s="26" t="s">
        <v>13280</v>
      </c>
      <c r="J2247" s="26" t="s">
        <v>13281</v>
      </c>
      <c r="K2247" s="26">
        <v>2013</v>
      </c>
      <c r="L2247" s="26" t="s">
        <v>6</v>
      </c>
      <c r="M2247" s="26" t="s">
        <v>6</v>
      </c>
      <c r="N2247" s="26" t="s">
        <v>6</v>
      </c>
    </row>
    <row r="2248" spans="2:14" x14ac:dyDescent="0.35">
      <c r="B2248">
        <f t="shared" si="35"/>
        <v>1</v>
      </c>
      <c r="C2248" s="25" t="s">
        <v>13282</v>
      </c>
      <c r="D2248" s="25" t="s">
        <v>13283</v>
      </c>
      <c r="E2248" s="25" t="s">
        <v>6</v>
      </c>
      <c r="F2248" s="25" t="s">
        <v>13284</v>
      </c>
      <c r="G2248" s="25">
        <v>7</v>
      </c>
      <c r="H2248" s="25" t="s">
        <v>6</v>
      </c>
      <c r="I2248" s="25" t="s">
        <v>13285</v>
      </c>
      <c r="J2248" s="25" t="s">
        <v>12278</v>
      </c>
      <c r="K2248" s="25">
        <v>2019</v>
      </c>
      <c r="L2248" s="25" t="s">
        <v>6</v>
      </c>
      <c r="M2248" s="25" t="s">
        <v>6</v>
      </c>
      <c r="N2248" s="25" t="s">
        <v>6</v>
      </c>
    </row>
    <row r="2249" spans="2:14" x14ac:dyDescent="0.35">
      <c r="B2249">
        <f t="shared" si="35"/>
        <v>1</v>
      </c>
      <c r="C2249" s="26" t="s">
        <v>13286</v>
      </c>
      <c r="D2249" s="26" t="s">
        <v>13287</v>
      </c>
      <c r="E2249" s="26" t="s">
        <v>6</v>
      </c>
      <c r="F2249" s="26" t="s">
        <v>13288</v>
      </c>
      <c r="G2249" s="26">
        <v>7</v>
      </c>
      <c r="H2249" s="26" t="s">
        <v>6</v>
      </c>
      <c r="I2249" s="26" t="s">
        <v>13289</v>
      </c>
      <c r="J2249" s="26" t="s">
        <v>13290</v>
      </c>
      <c r="K2249" s="26">
        <v>2012</v>
      </c>
      <c r="L2249" s="26" t="s">
        <v>6</v>
      </c>
      <c r="M2249" s="26" t="s">
        <v>6</v>
      </c>
      <c r="N2249" s="26" t="s">
        <v>6</v>
      </c>
    </row>
    <row r="2250" spans="2:14" x14ac:dyDescent="0.35">
      <c r="B2250">
        <f t="shared" si="35"/>
        <v>1</v>
      </c>
      <c r="C2250" s="25" t="s">
        <v>13291</v>
      </c>
      <c r="D2250" s="25" t="s">
        <v>13292</v>
      </c>
      <c r="E2250" s="25" t="s">
        <v>6</v>
      </c>
      <c r="F2250" s="25" t="s">
        <v>13293</v>
      </c>
      <c r="G2250" s="25">
        <v>7</v>
      </c>
      <c r="H2250" s="25" t="s">
        <v>6</v>
      </c>
      <c r="I2250" s="25" t="s">
        <v>13294</v>
      </c>
      <c r="J2250" s="25" t="s">
        <v>11973</v>
      </c>
      <c r="K2250" s="25">
        <v>2018</v>
      </c>
      <c r="L2250" s="25" t="s">
        <v>6</v>
      </c>
      <c r="M2250" s="25" t="s">
        <v>6</v>
      </c>
      <c r="N2250" s="25" t="s">
        <v>6</v>
      </c>
    </row>
    <row r="2251" spans="2:14" x14ac:dyDescent="0.35">
      <c r="B2251">
        <f t="shared" si="35"/>
        <v>1</v>
      </c>
      <c r="C2251" s="26" t="s">
        <v>13295</v>
      </c>
      <c r="D2251" s="26" t="s">
        <v>13296</v>
      </c>
      <c r="E2251" s="26" t="s">
        <v>6</v>
      </c>
      <c r="F2251" s="26" t="s">
        <v>13297</v>
      </c>
      <c r="G2251" s="26">
        <v>7</v>
      </c>
      <c r="H2251" s="26" t="s">
        <v>6</v>
      </c>
      <c r="I2251" s="26" t="s">
        <v>13298</v>
      </c>
      <c r="J2251" s="26" t="s">
        <v>13299</v>
      </c>
      <c r="K2251" s="26">
        <v>2016</v>
      </c>
      <c r="L2251" s="26" t="s">
        <v>6</v>
      </c>
      <c r="M2251" s="26" t="s">
        <v>6</v>
      </c>
      <c r="N2251" s="26" t="s">
        <v>6</v>
      </c>
    </row>
    <row r="2252" spans="2:14" x14ac:dyDescent="0.35">
      <c r="B2252">
        <f t="shared" si="35"/>
        <v>1</v>
      </c>
      <c r="C2252" s="25" t="s">
        <v>13300</v>
      </c>
      <c r="D2252" s="25" t="s">
        <v>13301</v>
      </c>
      <c r="E2252" s="25" t="s">
        <v>6</v>
      </c>
      <c r="F2252" s="25" t="s">
        <v>13302</v>
      </c>
      <c r="G2252" s="25">
        <v>7</v>
      </c>
      <c r="H2252" s="25" t="s">
        <v>6</v>
      </c>
      <c r="I2252" s="25" t="s">
        <v>13303</v>
      </c>
      <c r="J2252" s="25" t="s">
        <v>13304</v>
      </c>
      <c r="K2252" s="25">
        <v>2016</v>
      </c>
      <c r="L2252" s="25" t="s">
        <v>6</v>
      </c>
      <c r="M2252" s="25" t="s">
        <v>6</v>
      </c>
      <c r="N2252" s="25" t="s">
        <v>6</v>
      </c>
    </row>
    <row r="2253" spans="2:14" x14ac:dyDescent="0.35">
      <c r="B2253">
        <f t="shared" si="35"/>
        <v>1</v>
      </c>
      <c r="C2253" s="26" t="s">
        <v>13305</v>
      </c>
      <c r="D2253" s="26" t="s">
        <v>13306</v>
      </c>
      <c r="E2253" s="26" t="s">
        <v>6</v>
      </c>
      <c r="F2253" s="26" t="s">
        <v>13307</v>
      </c>
      <c r="G2253" s="26">
        <v>7</v>
      </c>
      <c r="H2253" s="26" t="s">
        <v>6</v>
      </c>
      <c r="I2253" s="26" t="s">
        <v>13308</v>
      </c>
      <c r="J2253" s="26" t="s">
        <v>13309</v>
      </c>
      <c r="K2253" s="26">
        <v>2020</v>
      </c>
      <c r="L2253" s="26" t="s">
        <v>6</v>
      </c>
      <c r="M2253" s="26" t="s">
        <v>6</v>
      </c>
      <c r="N2253" s="26" t="s">
        <v>6</v>
      </c>
    </row>
    <row r="2254" spans="2:14" x14ac:dyDescent="0.35">
      <c r="B2254">
        <f t="shared" si="35"/>
        <v>1</v>
      </c>
      <c r="C2254" s="25" t="s">
        <v>13310</v>
      </c>
      <c r="D2254" s="25" t="s">
        <v>13311</v>
      </c>
      <c r="E2254" s="25" t="s">
        <v>6</v>
      </c>
      <c r="F2254" s="25" t="s">
        <v>13312</v>
      </c>
      <c r="G2254" s="25">
        <v>7</v>
      </c>
      <c r="H2254" s="25" t="s">
        <v>6</v>
      </c>
      <c r="I2254" s="25" t="s">
        <v>13313</v>
      </c>
      <c r="J2254" s="25" t="s">
        <v>13314</v>
      </c>
      <c r="K2254" s="25">
        <v>2019</v>
      </c>
      <c r="L2254" s="25" t="s">
        <v>6</v>
      </c>
      <c r="M2254" s="25" t="s">
        <v>6</v>
      </c>
      <c r="N2254" s="25" t="s">
        <v>6</v>
      </c>
    </row>
    <row r="2255" spans="2:14" x14ac:dyDescent="0.35">
      <c r="B2255">
        <f t="shared" si="35"/>
        <v>1</v>
      </c>
      <c r="C2255" s="26" t="s">
        <v>13315</v>
      </c>
      <c r="D2255" s="26" t="s">
        <v>6</v>
      </c>
      <c r="E2255" s="26" t="s">
        <v>6</v>
      </c>
      <c r="F2255" s="26" t="s">
        <v>13316</v>
      </c>
      <c r="G2255" s="26">
        <v>7</v>
      </c>
      <c r="H2255" s="26" t="s">
        <v>6</v>
      </c>
      <c r="I2255" s="26" t="s">
        <v>12481</v>
      </c>
      <c r="J2255" s="26" t="s">
        <v>12482</v>
      </c>
      <c r="K2255" s="26">
        <v>2011</v>
      </c>
      <c r="L2255" s="26" t="s">
        <v>6</v>
      </c>
      <c r="M2255" s="26" t="s">
        <v>6</v>
      </c>
      <c r="N2255" s="26" t="s">
        <v>6</v>
      </c>
    </row>
    <row r="2256" spans="2:14" x14ac:dyDescent="0.35">
      <c r="B2256">
        <f t="shared" si="35"/>
        <v>1</v>
      </c>
      <c r="C2256" s="25" t="s">
        <v>13317</v>
      </c>
      <c r="D2256" s="25" t="s">
        <v>13318</v>
      </c>
      <c r="E2256" s="25" t="s">
        <v>6</v>
      </c>
      <c r="F2256" s="25" t="s">
        <v>13319</v>
      </c>
      <c r="G2256" s="25">
        <v>7</v>
      </c>
      <c r="H2256" s="25" t="s">
        <v>6</v>
      </c>
      <c r="I2256" s="25" t="s">
        <v>12391</v>
      </c>
      <c r="J2256" s="25" t="s">
        <v>13320</v>
      </c>
      <c r="K2256" s="25">
        <v>2019</v>
      </c>
      <c r="L2256" s="25" t="s">
        <v>6</v>
      </c>
      <c r="M2256" s="25" t="s">
        <v>6</v>
      </c>
      <c r="N2256" s="25" t="s">
        <v>6</v>
      </c>
    </row>
    <row r="2257" spans="1:14" x14ac:dyDescent="0.35">
      <c r="B2257">
        <f t="shared" si="35"/>
        <v>1</v>
      </c>
      <c r="C2257" s="26" t="s">
        <v>13321</v>
      </c>
      <c r="D2257" s="26" t="s">
        <v>13322</v>
      </c>
      <c r="E2257" s="26" t="s">
        <v>6</v>
      </c>
      <c r="F2257" s="26" t="s">
        <v>13323</v>
      </c>
      <c r="G2257" s="26">
        <v>7</v>
      </c>
      <c r="H2257" s="26" t="s">
        <v>6</v>
      </c>
      <c r="I2257" s="26" t="s">
        <v>12056</v>
      </c>
      <c r="J2257" s="26" t="s">
        <v>13324</v>
      </c>
      <c r="K2257" s="26">
        <v>2020</v>
      </c>
      <c r="L2257" s="26" t="s">
        <v>6</v>
      </c>
      <c r="M2257" s="26" t="s">
        <v>6</v>
      </c>
      <c r="N2257" s="26" t="s">
        <v>6</v>
      </c>
    </row>
    <row r="2258" spans="1:14" x14ac:dyDescent="0.35">
      <c r="A2258" t="s">
        <v>62</v>
      </c>
      <c r="B2258">
        <f t="shared" si="35"/>
        <v>3</v>
      </c>
      <c r="C2258" s="25" t="s">
        <v>13325</v>
      </c>
      <c r="D2258" s="25" t="s">
        <v>13326</v>
      </c>
      <c r="E2258" s="25" t="s">
        <v>6</v>
      </c>
      <c r="F2258" s="25" t="s">
        <v>13327</v>
      </c>
      <c r="G2258" s="25">
        <v>7</v>
      </c>
      <c r="H2258" s="25" t="s">
        <v>6</v>
      </c>
      <c r="I2258" s="25" t="s">
        <v>13328</v>
      </c>
      <c r="J2258" s="25" t="s">
        <v>13329</v>
      </c>
      <c r="K2258" s="25">
        <v>2014</v>
      </c>
      <c r="L2258" s="25" t="s">
        <v>6</v>
      </c>
      <c r="M2258" s="25" t="s">
        <v>6</v>
      </c>
      <c r="N2258" s="25" t="s">
        <v>6</v>
      </c>
    </row>
    <row r="2259" spans="1:14" x14ac:dyDescent="0.35">
      <c r="B2259">
        <f t="shared" si="35"/>
        <v>1</v>
      </c>
      <c r="C2259" s="26" t="s">
        <v>13330</v>
      </c>
      <c r="D2259" s="26" t="s">
        <v>13331</v>
      </c>
      <c r="E2259" s="26" t="s">
        <v>6</v>
      </c>
      <c r="F2259" s="26" t="s">
        <v>13332</v>
      </c>
      <c r="G2259" s="26">
        <v>7</v>
      </c>
      <c r="H2259" s="26" t="s">
        <v>6</v>
      </c>
      <c r="I2259" s="26" t="s">
        <v>13333</v>
      </c>
      <c r="J2259" s="26" t="s">
        <v>13334</v>
      </c>
      <c r="K2259" s="26">
        <v>2014</v>
      </c>
      <c r="L2259" s="26" t="s">
        <v>6</v>
      </c>
      <c r="M2259" s="26" t="s">
        <v>6</v>
      </c>
      <c r="N2259" s="26" t="s">
        <v>6</v>
      </c>
    </row>
    <row r="2260" spans="1:14" x14ac:dyDescent="0.35">
      <c r="B2260">
        <f t="shared" si="35"/>
        <v>1</v>
      </c>
      <c r="C2260" s="25" t="s">
        <v>13335</v>
      </c>
      <c r="D2260" s="25" t="s">
        <v>13336</v>
      </c>
      <c r="E2260" s="25" t="s">
        <v>6</v>
      </c>
      <c r="F2260" s="25" t="s">
        <v>13337</v>
      </c>
      <c r="G2260" s="25">
        <v>7</v>
      </c>
      <c r="H2260" s="25" t="s">
        <v>6</v>
      </c>
      <c r="I2260" s="25" t="s">
        <v>13338</v>
      </c>
      <c r="J2260" s="25" t="s">
        <v>13339</v>
      </c>
      <c r="K2260" s="25">
        <v>2019</v>
      </c>
      <c r="L2260" s="25" t="s">
        <v>6</v>
      </c>
      <c r="M2260" s="25" t="s">
        <v>6</v>
      </c>
      <c r="N2260" s="25" t="s">
        <v>6</v>
      </c>
    </row>
    <row r="2261" spans="1:14" x14ac:dyDescent="0.35">
      <c r="A2261" t="s">
        <v>62</v>
      </c>
      <c r="B2261">
        <f t="shared" si="35"/>
        <v>2</v>
      </c>
      <c r="C2261" s="26" t="s">
        <v>1897</v>
      </c>
      <c r="D2261" s="26" t="s">
        <v>13340</v>
      </c>
      <c r="E2261" s="26" t="s">
        <v>6</v>
      </c>
      <c r="F2261" s="26" t="s">
        <v>12236</v>
      </c>
      <c r="G2261" s="26">
        <v>7</v>
      </c>
      <c r="H2261" s="26" t="s">
        <v>6</v>
      </c>
      <c r="I2261" s="26" t="s">
        <v>11931</v>
      </c>
      <c r="J2261" s="26" t="s">
        <v>13341</v>
      </c>
      <c r="K2261" s="26">
        <v>2020</v>
      </c>
      <c r="L2261" s="26" t="s">
        <v>6</v>
      </c>
      <c r="M2261" s="26" t="s">
        <v>6</v>
      </c>
      <c r="N2261" s="26" t="s">
        <v>6</v>
      </c>
    </row>
    <row r="2262" spans="1:14" x14ac:dyDescent="0.35">
      <c r="B2262">
        <f t="shared" si="35"/>
        <v>1</v>
      </c>
      <c r="C2262" s="25" t="s">
        <v>13342</v>
      </c>
      <c r="D2262" s="25" t="s">
        <v>13343</v>
      </c>
      <c r="E2262" s="25" t="s">
        <v>6</v>
      </c>
      <c r="F2262" s="25" t="s">
        <v>13344</v>
      </c>
      <c r="G2262" s="25">
        <v>7</v>
      </c>
      <c r="H2262" s="25" t="s">
        <v>6</v>
      </c>
      <c r="I2262" s="25" t="s">
        <v>13345</v>
      </c>
      <c r="J2262" s="25" t="s">
        <v>13346</v>
      </c>
      <c r="K2262" s="25">
        <v>2017</v>
      </c>
      <c r="L2262" s="25" t="s">
        <v>6</v>
      </c>
      <c r="M2262" s="25" t="s">
        <v>6</v>
      </c>
      <c r="N2262" s="25" t="s">
        <v>6</v>
      </c>
    </row>
    <row r="2263" spans="1:14" x14ac:dyDescent="0.35">
      <c r="A2263" t="s">
        <v>62</v>
      </c>
      <c r="B2263">
        <f t="shared" si="35"/>
        <v>2</v>
      </c>
      <c r="C2263" s="26" t="s">
        <v>3617</v>
      </c>
      <c r="D2263" s="26" t="s">
        <v>13347</v>
      </c>
      <c r="E2263" s="26" t="s">
        <v>6</v>
      </c>
      <c r="F2263" s="26" t="s">
        <v>13100</v>
      </c>
      <c r="G2263" s="26">
        <v>7</v>
      </c>
      <c r="H2263" s="26" t="s">
        <v>6</v>
      </c>
      <c r="I2263" s="26" t="s">
        <v>13348</v>
      </c>
      <c r="J2263" s="26" t="s">
        <v>13349</v>
      </c>
      <c r="K2263" s="26">
        <v>2017</v>
      </c>
      <c r="L2263" s="26" t="s">
        <v>6</v>
      </c>
      <c r="M2263" s="26" t="s">
        <v>6</v>
      </c>
      <c r="N2263" s="26" t="s">
        <v>6</v>
      </c>
    </row>
    <row r="2264" spans="1:14" x14ac:dyDescent="0.35">
      <c r="B2264">
        <f t="shared" si="35"/>
        <v>1</v>
      </c>
      <c r="C2264" s="25" t="s">
        <v>13350</v>
      </c>
      <c r="D2264" s="25" t="s">
        <v>13351</v>
      </c>
      <c r="E2264" s="25" t="s">
        <v>6</v>
      </c>
      <c r="F2264" s="25" t="s">
        <v>13352</v>
      </c>
      <c r="G2264" s="25">
        <v>7</v>
      </c>
      <c r="H2264" s="25" t="s">
        <v>6</v>
      </c>
      <c r="I2264" s="25" t="s">
        <v>1386</v>
      </c>
      <c r="J2264" s="25" t="s">
        <v>13353</v>
      </c>
      <c r="K2264" s="25">
        <v>2018</v>
      </c>
      <c r="L2264" s="25" t="s">
        <v>6</v>
      </c>
      <c r="M2264" s="25" t="s">
        <v>6</v>
      </c>
      <c r="N2264" s="25" t="s">
        <v>6</v>
      </c>
    </row>
    <row r="2265" spans="1:14" x14ac:dyDescent="0.35">
      <c r="B2265">
        <f t="shared" si="35"/>
        <v>1</v>
      </c>
      <c r="C2265" s="26" t="s">
        <v>13354</v>
      </c>
      <c r="D2265" s="26" t="s">
        <v>13355</v>
      </c>
      <c r="E2265" s="26" t="s">
        <v>6</v>
      </c>
      <c r="F2265" s="26" t="s">
        <v>13356</v>
      </c>
      <c r="G2265" s="26">
        <v>7</v>
      </c>
      <c r="H2265" s="26" t="s">
        <v>6</v>
      </c>
      <c r="I2265" s="26" t="s">
        <v>13357</v>
      </c>
      <c r="J2265" s="26" t="s">
        <v>13358</v>
      </c>
      <c r="K2265" s="26">
        <v>2015</v>
      </c>
      <c r="L2265" s="26" t="s">
        <v>6</v>
      </c>
      <c r="M2265" s="26" t="s">
        <v>6</v>
      </c>
      <c r="N2265" s="26" t="s">
        <v>6</v>
      </c>
    </row>
    <row r="2266" spans="1:14" x14ac:dyDescent="0.35">
      <c r="B2266">
        <f t="shared" si="35"/>
        <v>1</v>
      </c>
      <c r="C2266" s="25" t="s">
        <v>13359</v>
      </c>
      <c r="D2266" s="25" t="s">
        <v>13360</v>
      </c>
      <c r="E2266" s="25" t="s">
        <v>6</v>
      </c>
      <c r="F2266" s="25" t="s">
        <v>13361</v>
      </c>
      <c r="G2266" s="25">
        <v>7</v>
      </c>
      <c r="H2266" s="25" t="s">
        <v>6</v>
      </c>
      <c r="I2266" s="25" t="s">
        <v>13362</v>
      </c>
      <c r="J2266" s="25" t="s">
        <v>13363</v>
      </c>
      <c r="K2266" s="25">
        <v>2019</v>
      </c>
      <c r="L2266" s="25" t="s">
        <v>6</v>
      </c>
      <c r="M2266" s="25" t="s">
        <v>6</v>
      </c>
      <c r="N2266" s="25" t="s">
        <v>6</v>
      </c>
    </row>
    <row r="2267" spans="1:14" x14ac:dyDescent="0.35">
      <c r="B2267">
        <f t="shared" si="35"/>
        <v>1</v>
      </c>
      <c r="C2267" s="26" t="s">
        <v>13364</v>
      </c>
      <c r="D2267" s="26" t="s">
        <v>13365</v>
      </c>
      <c r="E2267" s="26" t="s">
        <v>6</v>
      </c>
      <c r="F2267" s="26" t="s">
        <v>13366</v>
      </c>
      <c r="G2267" s="26">
        <v>7</v>
      </c>
      <c r="H2267" s="26" t="s">
        <v>6</v>
      </c>
      <c r="I2267" s="26" t="s">
        <v>13367</v>
      </c>
      <c r="J2267" s="26" t="s">
        <v>13368</v>
      </c>
      <c r="K2267" s="26">
        <v>2015</v>
      </c>
      <c r="L2267" s="26" t="s">
        <v>6</v>
      </c>
      <c r="M2267" s="26" t="s">
        <v>6</v>
      </c>
      <c r="N2267" s="26" t="s">
        <v>6</v>
      </c>
    </row>
    <row r="2268" spans="1:14" x14ac:dyDescent="0.35">
      <c r="B2268">
        <f t="shared" si="35"/>
        <v>1</v>
      </c>
      <c r="C2268" s="25" t="s">
        <v>13369</v>
      </c>
      <c r="D2268" s="25" t="s">
        <v>13370</v>
      </c>
      <c r="E2268" s="25" t="s">
        <v>6</v>
      </c>
      <c r="F2268" s="25" t="s">
        <v>13371</v>
      </c>
      <c r="G2268" s="25">
        <v>7</v>
      </c>
      <c r="H2268" s="25" t="s">
        <v>6</v>
      </c>
      <c r="I2268" s="25" t="s">
        <v>13372</v>
      </c>
      <c r="J2268" s="25" t="s">
        <v>13373</v>
      </c>
      <c r="K2268" s="25">
        <v>2015</v>
      </c>
      <c r="L2268" s="25" t="s">
        <v>6</v>
      </c>
      <c r="M2268" s="25" t="s">
        <v>6</v>
      </c>
      <c r="N2268" s="25" t="s">
        <v>6</v>
      </c>
    </row>
    <row r="2269" spans="1:14" x14ac:dyDescent="0.35">
      <c r="B2269">
        <f t="shared" si="35"/>
        <v>1</v>
      </c>
      <c r="C2269" s="26" t="s">
        <v>13374</v>
      </c>
      <c r="D2269" s="26" t="s">
        <v>13375</v>
      </c>
      <c r="E2269" s="26" t="s">
        <v>6</v>
      </c>
      <c r="F2269" s="26" t="s">
        <v>13376</v>
      </c>
      <c r="G2269" s="26">
        <v>7</v>
      </c>
      <c r="H2269" s="26" t="s">
        <v>6</v>
      </c>
      <c r="I2269" s="26" t="s">
        <v>13377</v>
      </c>
      <c r="J2269" s="26" t="s">
        <v>13378</v>
      </c>
      <c r="K2269" s="26">
        <v>2009</v>
      </c>
      <c r="L2269" s="26" t="s">
        <v>6</v>
      </c>
      <c r="M2269" s="26" t="s">
        <v>6</v>
      </c>
      <c r="N2269" s="26" t="s">
        <v>6</v>
      </c>
    </row>
    <row r="2270" spans="1:14" x14ac:dyDescent="0.35">
      <c r="B2270">
        <f t="shared" si="35"/>
        <v>1</v>
      </c>
      <c r="C2270" s="25" t="s">
        <v>13379</v>
      </c>
      <c r="D2270" s="25" t="s">
        <v>13380</v>
      </c>
      <c r="E2270" s="25" t="s">
        <v>6</v>
      </c>
      <c r="F2270" s="25" t="s">
        <v>13381</v>
      </c>
      <c r="G2270" s="25">
        <v>7</v>
      </c>
      <c r="H2270" s="25" t="s">
        <v>6</v>
      </c>
      <c r="I2270" s="25" t="s">
        <v>11950</v>
      </c>
      <c r="J2270" s="25" t="s">
        <v>11951</v>
      </c>
      <c r="K2270" s="25">
        <v>2016</v>
      </c>
      <c r="L2270" s="25" t="s">
        <v>6</v>
      </c>
      <c r="M2270" s="25" t="s">
        <v>6</v>
      </c>
      <c r="N2270" s="25" t="s">
        <v>6</v>
      </c>
    </row>
    <row r="2271" spans="1:14" x14ac:dyDescent="0.35">
      <c r="B2271">
        <f t="shared" si="35"/>
        <v>1</v>
      </c>
      <c r="C2271" s="26" t="s">
        <v>13382</v>
      </c>
      <c r="D2271" s="26" t="s">
        <v>13383</v>
      </c>
      <c r="E2271" s="26" t="s">
        <v>6</v>
      </c>
      <c r="F2271" s="26" t="s">
        <v>13384</v>
      </c>
      <c r="G2271" s="26">
        <v>7</v>
      </c>
      <c r="H2271" s="26" t="s">
        <v>6</v>
      </c>
      <c r="I2271" s="26" t="s">
        <v>13385</v>
      </c>
      <c r="J2271" s="26" t="s">
        <v>13386</v>
      </c>
      <c r="K2271" s="26">
        <v>2016</v>
      </c>
      <c r="L2271" s="26" t="s">
        <v>6</v>
      </c>
      <c r="M2271" s="26" t="s">
        <v>6</v>
      </c>
      <c r="N2271" s="26" t="s">
        <v>6</v>
      </c>
    </row>
    <row r="2272" spans="1:14" x14ac:dyDescent="0.35">
      <c r="B2272">
        <f t="shared" si="35"/>
        <v>1</v>
      </c>
      <c r="C2272" s="25" t="s">
        <v>13387</v>
      </c>
      <c r="D2272" s="25" t="s">
        <v>13388</v>
      </c>
      <c r="E2272" s="25" t="s">
        <v>6</v>
      </c>
      <c r="F2272" s="25" t="s">
        <v>13389</v>
      </c>
      <c r="G2272" s="25">
        <v>7</v>
      </c>
      <c r="H2272" s="25" t="s">
        <v>6</v>
      </c>
      <c r="I2272" s="25" t="s">
        <v>13390</v>
      </c>
      <c r="J2272" s="25" t="s">
        <v>13391</v>
      </c>
      <c r="K2272" s="25">
        <v>2016</v>
      </c>
      <c r="L2272" s="25" t="s">
        <v>6</v>
      </c>
      <c r="M2272" s="25" t="s">
        <v>6</v>
      </c>
      <c r="N2272" s="25" t="s">
        <v>6</v>
      </c>
    </row>
    <row r="2273" spans="1:14" x14ac:dyDescent="0.35">
      <c r="B2273">
        <f t="shared" si="35"/>
        <v>1</v>
      </c>
      <c r="C2273" s="26" t="s">
        <v>13392</v>
      </c>
      <c r="D2273" s="26" t="s">
        <v>13393</v>
      </c>
      <c r="E2273" s="26" t="s">
        <v>6</v>
      </c>
      <c r="F2273" s="26" t="s">
        <v>13394</v>
      </c>
      <c r="G2273" s="26">
        <v>7</v>
      </c>
      <c r="H2273" s="26" t="s">
        <v>6</v>
      </c>
      <c r="I2273" s="26" t="s">
        <v>13395</v>
      </c>
      <c r="J2273" s="26" t="s">
        <v>13396</v>
      </c>
      <c r="K2273" s="26">
        <v>2013</v>
      </c>
      <c r="L2273" s="26" t="s">
        <v>6</v>
      </c>
      <c r="M2273" s="26" t="s">
        <v>6</v>
      </c>
      <c r="N2273" s="26" t="s">
        <v>6</v>
      </c>
    </row>
    <row r="2274" spans="1:14" x14ac:dyDescent="0.35">
      <c r="B2274">
        <f t="shared" si="35"/>
        <v>1</v>
      </c>
      <c r="C2274" s="25" t="s">
        <v>13397</v>
      </c>
      <c r="D2274" s="25" t="s">
        <v>13398</v>
      </c>
      <c r="E2274" s="25" t="s">
        <v>6</v>
      </c>
      <c r="F2274" s="25" t="s">
        <v>13399</v>
      </c>
      <c r="G2274" s="25">
        <v>7</v>
      </c>
      <c r="H2274" s="25" t="s">
        <v>6</v>
      </c>
      <c r="I2274" s="25" t="s">
        <v>12350</v>
      </c>
      <c r="J2274" s="25" t="s">
        <v>13400</v>
      </c>
      <c r="K2274" s="25">
        <v>2011</v>
      </c>
      <c r="L2274" s="25" t="s">
        <v>6</v>
      </c>
      <c r="M2274" s="25" t="s">
        <v>6</v>
      </c>
      <c r="N2274" s="25" t="s">
        <v>6</v>
      </c>
    </row>
    <row r="2275" spans="1:14" x14ac:dyDescent="0.35">
      <c r="B2275">
        <f t="shared" si="35"/>
        <v>1</v>
      </c>
      <c r="C2275" s="26" t="s">
        <v>13401</v>
      </c>
      <c r="D2275" s="26" t="s">
        <v>13402</v>
      </c>
      <c r="E2275" s="26" t="s">
        <v>6</v>
      </c>
      <c r="F2275" s="26" t="s">
        <v>13403</v>
      </c>
      <c r="G2275" s="26">
        <v>7</v>
      </c>
      <c r="H2275" s="26" t="s">
        <v>6</v>
      </c>
      <c r="I2275" s="26" t="s">
        <v>13404</v>
      </c>
      <c r="J2275" s="26" t="s">
        <v>13126</v>
      </c>
      <c r="K2275" s="26">
        <v>2018</v>
      </c>
      <c r="L2275" s="26" t="s">
        <v>6</v>
      </c>
      <c r="M2275" s="26" t="s">
        <v>6</v>
      </c>
      <c r="N2275" s="26" t="s">
        <v>6</v>
      </c>
    </row>
    <row r="2276" spans="1:14" x14ac:dyDescent="0.35">
      <c r="B2276">
        <f t="shared" si="35"/>
        <v>1</v>
      </c>
      <c r="C2276" s="25" t="s">
        <v>13405</v>
      </c>
      <c r="D2276" s="25" t="s">
        <v>13406</v>
      </c>
      <c r="E2276" s="25" t="s">
        <v>6</v>
      </c>
      <c r="F2276" s="25" t="s">
        <v>13407</v>
      </c>
      <c r="G2276" s="25">
        <v>7</v>
      </c>
      <c r="H2276" s="25" t="s">
        <v>6</v>
      </c>
      <c r="I2276" s="25" t="s">
        <v>12528</v>
      </c>
      <c r="J2276" s="25" t="s">
        <v>12529</v>
      </c>
      <c r="K2276" s="25">
        <v>2017</v>
      </c>
      <c r="L2276" s="25" t="s">
        <v>6</v>
      </c>
      <c r="M2276" s="25" t="s">
        <v>6</v>
      </c>
      <c r="N2276" s="25" t="s">
        <v>6</v>
      </c>
    </row>
    <row r="2277" spans="1:14" x14ac:dyDescent="0.35">
      <c r="B2277">
        <f t="shared" si="35"/>
        <v>1</v>
      </c>
      <c r="C2277" s="26" t="s">
        <v>13408</v>
      </c>
      <c r="D2277" s="26" t="s">
        <v>13409</v>
      </c>
      <c r="E2277" s="26" t="s">
        <v>6</v>
      </c>
      <c r="F2277" s="26" t="s">
        <v>13410</v>
      </c>
      <c r="G2277" s="26">
        <v>7</v>
      </c>
      <c r="H2277" s="26" t="s">
        <v>6</v>
      </c>
      <c r="I2277" s="26" t="s">
        <v>13411</v>
      </c>
      <c r="J2277" s="26" t="s">
        <v>11973</v>
      </c>
      <c r="K2277" s="26">
        <v>2009</v>
      </c>
      <c r="L2277" s="26" t="s">
        <v>6</v>
      </c>
      <c r="M2277" s="26" t="s">
        <v>6</v>
      </c>
      <c r="N2277" s="26" t="s">
        <v>6</v>
      </c>
    </row>
    <row r="2278" spans="1:14" x14ac:dyDescent="0.35">
      <c r="B2278">
        <f t="shared" si="35"/>
        <v>1</v>
      </c>
      <c r="C2278" s="25" t="s">
        <v>13412</v>
      </c>
      <c r="D2278" s="25" t="s">
        <v>13413</v>
      </c>
      <c r="E2278" s="25" t="s">
        <v>6</v>
      </c>
      <c r="F2278" s="25" t="s">
        <v>13414</v>
      </c>
      <c r="G2278" s="25">
        <v>7</v>
      </c>
      <c r="H2278" s="25" t="s">
        <v>6</v>
      </c>
      <c r="I2278" s="25" t="s">
        <v>13415</v>
      </c>
      <c r="J2278" s="25" t="s">
        <v>12278</v>
      </c>
      <c r="K2278" s="25">
        <v>2017</v>
      </c>
      <c r="L2278" s="25" t="s">
        <v>6</v>
      </c>
      <c r="M2278" s="25" t="s">
        <v>6</v>
      </c>
      <c r="N2278" s="25" t="s">
        <v>6</v>
      </c>
    </row>
    <row r="2279" spans="1:14" x14ac:dyDescent="0.35">
      <c r="B2279">
        <f t="shared" si="35"/>
        <v>1</v>
      </c>
      <c r="C2279" s="26" t="s">
        <v>13416</v>
      </c>
      <c r="D2279" s="26" t="s">
        <v>13417</v>
      </c>
      <c r="E2279" s="26" t="s">
        <v>6</v>
      </c>
      <c r="F2279" s="26" t="s">
        <v>13418</v>
      </c>
      <c r="G2279" s="26">
        <v>7</v>
      </c>
      <c r="H2279" s="26" t="s">
        <v>6</v>
      </c>
      <c r="I2279" s="26" t="s">
        <v>13419</v>
      </c>
      <c r="J2279" s="26" t="s">
        <v>13420</v>
      </c>
      <c r="K2279" s="26">
        <v>2016</v>
      </c>
      <c r="L2279" s="26" t="s">
        <v>6</v>
      </c>
      <c r="M2279" s="26" t="s">
        <v>6</v>
      </c>
      <c r="N2279" s="26" t="s">
        <v>6</v>
      </c>
    </row>
    <row r="2280" spans="1:14" x14ac:dyDescent="0.35">
      <c r="B2280">
        <f t="shared" si="35"/>
        <v>1</v>
      </c>
      <c r="C2280" s="25" t="s">
        <v>13421</v>
      </c>
      <c r="D2280" s="25" t="s">
        <v>13422</v>
      </c>
      <c r="E2280" s="25" t="s">
        <v>6</v>
      </c>
      <c r="F2280" s="25" t="s">
        <v>13423</v>
      </c>
      <c r="G2280" s="25">
        <v>7</v>
      </c>
      <c r="H2280" s="25" t="s">
        <v>6</v>
      </c>
      <c r="I2280" s="25" t="s">
        <v>12906</v>
      </c>
      <c r="J2280" s="25" t="s">
        <v>13424</v>
      </c>
      <c r="K2280" s="25">
        <v>2019</v>
      </c>
      <c r="L2280" s="25" t="s">
        <v>6</v>
      </c>
      <c r="M2280" s="25" t="s">
        <v>6</v>
      </c>
      <c r="N2280" s="25" t="s">
        <v>6</v>
      </c>
    </row>
    <row r="2281" spans="1:14" x14ac:dyDescent="0.35">
      <c r="A2281" t="s">
        <v>62</v>
      </c>
      <c r="B2281">
        <f t="shared" si="35"/>
        <v>2</v>
      </c>
      <c r="C2281" s="26" t="s">
        <v>5977</v>
      </c>
      <c r="D2281" s="26" t="s">
        <v>13425</v>
      </c>
      <c r="E2281" s="26" t="s">
        <v>6</v>
      </c>
      <c r="F2281" s="26" t="s">
        <v>13426</v>
      </c>
      <c r="G2281" s="26">
        <v>7</v>
      </c>
      <c r="H2281" s="26" t="s">
        <v>6</v>
      </c>
      <c r="I2281" s="26" t="s">
        <v>13427</v>
      </c>
      <c r="J2281" s="26" t="s">
        <v>13428</v>
      </c>
      <c r="K2281" s="26">
        <v>2018</v>
      </c>
      <c r="L2281" s="26" t="s">
        <v>6</v>
      </c>
      <c r="M2281" s="26" t="s">
        <v>6</v>
      </c>
      <c r="N2281" s="26" t="s">
        <v>6</v>
      </c>
    </row>
    <row r="2282" spans="1:14" x14ac:dyDescent="0.35">
      <c r="B2282">
        <f t="shared" si="35"/>
        <v>1</v>
      </c>
      <c r="C2282" s="25" t="s">
        <v>13429</v>
      </c>
      <c r="D2282" s="25" t="s">
        <v>13430</v>
      </c>
      <c r="E2282" s="25" t="s">
        <v>6</v>
      </c>
      <c r="F2282" s="25" t="s">
        <v>13431</v>
      </c>
      <c r="G2282" s="25">
        <v>7</v>
      </c>
      <c r="H2282" s="25" t="s">
        <v>6</v>
      </c>
      <c r="I2282" s="25" t="s">
        <v>11988</v>
      </c>
      <c r="J2282" s="25" t="s">
        <v>13432</v>
      </c>
      <c r="K2282" s="25">
        <v>2011</v>
      </c>
      <c r="L2282" s="25" t="s">
        <v>6</v>
      </c>
      <c r="M2282" s="25" t="s">
        <v>6</v>
      </c>
      <c r="N2282" s="25" t="s">
        <v>6</v>
      </c>
    </row>
    <row r="2283" spans="1:14" x14ac:dyDescent="0.35">
      <c r="B2283">
        <f t="shared" si="35"/>
        <v>1</v>
      </c>
      <c r="C2283" s="26" t="s">
        <v>13433</v>
      </c>
      <c r="D2283" s="26" t="s">
        <v>13434</v>
      </c>
      <c r="E2283" s="26" t="s">
        <v>6</v>
      </c>
      <c r="F2283" s="26" t="s">
        <v>13435</v>
      </c>
      <c r="G2283" s="26">
        <v>7</v>
      </c>
      <c r="H2283" s="26" t="s">
        <v>6</v>
      </c>
      <c r="I2283" s="26" t="s">
        <v>11988</v>
      </c>
      <c r="J2283" s="26" t="s">
        <v>13436</v>
      </c>
      <c r="K2283" s="26">
        <v>2017</v>
      </c>
      <c r="L2283" s="26" t="s">
        <v>6</v>
      </c>
      <c r="M2283" s="26" t="s">
        <v>6</v>
      </c>
      <c r="N2283" s="26" t="s">
        <v>6</v>
      </c>
    </row>
    <row r="2284" spans="1:14" x14ac:dyDescent="0.35">
      <c r="B2284">
        <f t="shared" si="35"/>
        <v>1</v>
      </c>
      <c r="C2284" s="25" t="s">
        <v>13437</v>
      </c>
      <c r="D2284" s="25" t="s">
        <v>13438</v>
      </c>
      <c r="E2284" s="25" t="s">
        <v>6</v>
      </c>
      <c r="F2284" s="25" t="s">
        <v>13439</v>
      </c>
      <c r="G2284" s="25">
        <v>7</v>
      </c>
      <c r="H2284" s="25" t="s">
        <v>6</v>
      </c>
      <c r="I2284" s="25" t="s">
        <v>13440</v>
      </c>
      <c r="J2284" s="25" t="s">
        <v>13441</v>
      </c>
      <c r="K2284" s="25">
        <v>2014</v>
      </c>
      <c r="L2284" s="25" t="s">
        <v>6</v>
      </c>
      <c r="M2284" s="25" t="s">
        <v>6</v>
      </c>
      <c r="N2284" s="25" t="s">
        <v>6</v>
      </c>
    </row>
    <row r="2285" spans="1:14" x14ac:dyDescent="0.35">
      <c r="B2285">
        <f t="shared" si="35"/>
        <v>1</v>
      </c>
      <c r="C2285" s="26" t="s">
        <v>13442</v>
      </c>
      <c r="D2285" s="26" t="s">
        <v>13443</v>
      </c>
      <c r="E2285" s="26" t="s">
        <v>6</v>
      </c>
      <c r="F2285" s="26" t="s">
        <v>13444</v>
      </c>
      <c r="G2285" s="26">
        <v>7</v>
      </c>
      <c r="H2285" s="26" t="s">
        <v>6</v>
      </c>
      <c r="I2285" s="26" t="s">
        <v>13445</v>
      </c>
      <c r="J2285" s="26" t="s">
        <v>13446</v>
      </c>
      <c r="K2285" s="26">
        <v>2011</v>
      </c>
      <c r="L2285" s="26" t="s">
        <v>6</v>
      </c>
      <c r="M2285" s="26" t="s">
        <v>6</v>
      </c>
      <c r="N2285" s="26" t="s">
        <v>6</v>
      </c>
    </row>
    <row r="2286" spans="1:14" x14ac:dyDescent="0.35">
      <c r="B2286">
        <f t="shared" si="35"/>
        <v>1</v>
      </c>
      <c r="C2286" s="25" t="s">
        <v>13447</v>
      </c>
      <c r="D2286" s="25" t="s">
        <v>13448</v>
      </c>
      <c r="E2286" s="25" t="s">
        <v>6</v>
      </c>
      <c r="F2286" s="25" t="s">
        <v>13449</v>
      </c>
      <c r="G2286" s="25">
        <v>7</v>
      </c>
      <c r="H2286" s="25" t="s">
        <v>6</v>
      </c>
      <c r="I2286" s="25" t="s">
        <v>749</v>
      </c>
      <c r="J2286" s="25" t="s">
        <v>13450</v>
      </c>
      <c r="K2286" s="25">
        <v>2018</v>
      </c>
      <c r="L2286" s="25" t="s">
        <v>6</v>
      </c>
      <c r="M2286" s="25" t="s">
        <v>6</v>
      </c>
      <c r="N2286" s="25" t="s">
        <v>6</v>
      </c>
    </row>
    <row r="2287" spans="1:14" x14ac:dyDescent="0.35">
      <c r="A2287" t="s">
        <v>62</v>
      </c>
      <c r="B2287">
        <f t="shared" si="35"/>
        <v>2</v>
      </c>
      <c r="C2287" s="26" t="s">
        <v>11890</v>
      </c>
      <c r="D2287" s="26" t="s">
        <v>13451</v>
      </c>
      <c r="E2287" s="26" t="s">
        <v>6</v>
      </c>
      <c r="F2287" s="26" t="s">
        <v>13452</v>
      </c>
      <c r="G2287" s="26">
        <v>7</v>
      </c>
      <c r="H2287" s="26" t="s">
        <v>6</v>
      </c>
      <c r="I2287" s="26" t="s">
        <v>12333</v>
      </c>
      <c r="J2287" s="26" t="s">
        <v>12334</v>
      </c>
      <c r="K2287" s="26">
        <v>2015</v>
      </c>
      <c r="L2287" s="26" t="s">
        <v>6</v>
      </c>
      <c r="M2287" s="26" t="s">
        <v>6</v>
      </c>
      <c r="N2287" s="26" t="s">
        <v>6</v>
      </c>
    </row>
    <row r="2288" spans="1:14" x14ac:dyDescent="0.35">
      <c r="B2288">
        <f t="shared" si="35"/>
        <v>1</v>
      </c>
      <c r="C2288" s="25" t="s">
        <v>13453</v>
      </c>
      <c r="D2288" s="25" t="s">
        <v>13454</v>
      </c>
      <c r="E2288" s="25" t="s">
        <v>6</v>
      </c>
      <c r="F2288" s="25" t="s">
        <v>13455</v>
      </c>
      <c r="G2288" s="25">
        <v>7</v>
      </c>
      <c r="H2288" s="25" t="s">
        <v>6</v>
      </c>
      <c r="I2288" s="25" t="s">
        <v>13456</v>
      </c>
      <c r="J2288" s="25" t="s">
        <v>13457</v>
      </c>
      <c r="K2288" s="25">
        <v>2019</v>
      </c>
      <c r="L2288" s="25" t="s">
        <v>6</v>
      </c>
      <c r="M2288" s="25" t="s">
        <v>6</v>
      </c>
      <c r="N2288" s="25" t="s">
        <v>6</v>
      </c>
    </row>
    <row r="2289" spans="1:14" x14ac:dyDescent="0.35">
      <c r="A2289" t="s">
        <v>62</v>
      </c>
      <c r="B2289">
        <f t="shared" si="35"/>
        <v>3</v>
      </c>
      <c r="C2289" s="26" t="s">
        <v>13458</v>
      </c>
      <c r="D2289" s="26" t="s">
        <v>13459</v>
      </c>
      <c r="E2289" s="26" t="s">
        <v>6</v>
      </c>
      <c r="F2289" s="26" t="s">
        <v>13460</v>
      </c>
      <c r="G2289" s="26">
        <v>7</v>
      </c>
      <c r="H2289" s="26" t="s">
        <v>6</v>
      </c>
      <c r="I2289" s="26" t="s">
        <v>13461</v>
      </c>
      <c r="J2289" s="26" t="s">
        <v>13462</v>
      </c>
      <c r="K2289" s="26">
        <v>2019</v>
      </c>
      <c r="L2289" s="26" t="s">
        <v>6</v>
      </c>
      <c r="M2289" s="26" t="s">
        <v>6</v>
      </c>
      <c r="N2289" s="26" t="s">
        <v>6</v>
      </c>
    </row>
    <row r="2290" spans="1:14" x14ac:dyDescent="0.35">
      <c r="B2290">
        <f t="shared" si="35"/>
        <v>1</v>
      </c>
      <c r="C2290" s="25" t="s">
        <v>13463</v>
      </c>
      <c r="D2290" s="25" t="s">
        <v>13464</v>
      </c>
      <c r="E2290" s="25" t="s">
        <v>6</v>
      </c>
      <c r="F2290" s="25" t="s">
        <v>13465</v>
      </c>
      <c r="G2290" s="25">
        <v>7</v>
      </c>
      <c r="H2290" s="25" t="s">
        <v>6</v>
      </c>
      <c r="I2290" s="25" t="s">
        <v>13466</v>
      </c>
      <c r="J2290" s="25" t="s">
        <v>13467</v>
      </c>
      <c r="K2290" s="25">
        <v>2020</v>
      </c>
      <c r="L2290" s="25" t="s">
        <v>6</v>
      </c>
      <c r="M2290" s="25" t="s">
        <v>6</v>
      </c>
      <c r="N2290" s="25" t="s">
        <v>6</v>
      </c>
    </row>
    <row r="2291" spans="1:14" x14ac:dyDescent="0.35">
      <c r="B2291">
        <f t="shared" si="35"/>
        <v>1</v>
      </c>
      <c r="C2291" s="26" t="s">
        <v>13468</v>
      </c>
      <c r="D2291" s="26" t="s">
        <v>13469</v>
      </c>
      <c r="E2291" s="26" t="s">
        <v>6</v>
      </c>
      <c r="F2291" s="26" t="s">
        <v>13470</v>
      </c>
      <c r="G2291" s="26">
        <v>7</v>
      </c>
      <c r="H2291" s="26" t="s">
        <v>6</v>
      </c>
      <c r="I2291" s="26" t="s">
        <v>7262</v>
      </c>
      <c r="J2291" s="26" t="s">
        <v>13471</v>
      </c>
      <c r="K2291" s="26">
        <v>2018</v>
      </c>
      <c r="L2291" s="26" t="s">
        <v>6</v>
      </c>
      <c r="M2291" s="26" t="s">
        <v>6</v>
      </c>
      <c r="N2291" s="26" t="s">
        <v>6</v>
      </c>
    </row>
    <row r="2292" spans="1:14" x14ac:dyDescent="0.35">
      <c r="B2292">
        <f t="shared" si="35"/>
        <v>1</v>
      </c>
      <c r="C2292" s="25" t="s">
        <v>13472</v>
      </c>
      <c r="D2292" s="25" t="s">
        <v>13473</v>
      </c>
      <c r="E2292" s="25" t="s">
        <v>6</v>
      </c>
      <c r="F2292" s="25" t="s">
        <v>13474</v>
      </c>
      <c r="G2292" s="25">
        <v>7</v>
      </c>
      <c r="H2292" s="25" t="s">
        <v>6</v>
      </c>
      <c r="I2292" s="25" t="s">
        <v>13475</v>
      </c>
      <c r="J2292" s="25" t="s">
        <v>13476</v>
      </c>
      <c r="K2292" s="25">
        <v>2011</v>
      </c>
      <c r="L2292" s="25" t="s">
        <v>6</v>
      </c>
      <c r="M2292" s="25" t="s">
        <v>6</v>
      </c>
      <c r="N2292" s="25" t="s">
        <v>6</v>
      </c>
    </row>
    <row r="2293" spans="1:14" x14ac:dyDescent="0.35">
      <c r="A2293" t="s">
        <v>62</v>
      </c>
      <c r="B2293">
        <f t="shared" si="35"/>
        <v>3</v>
      </c>
      <c r="C2293" s="26" t="s">
        <v>13477</v>
      </c>
      <c r="D2293" s="26" t="s">
        <v>13478</v>
      </c>
      <c r="E2293" s="26" t="s">
        <v>6</v>
      </c>
      <c r="F2293" s="26" t="s">
        <v>13479</v>
      </c>
      <c r="G2293" s="26">
        <v>7</v>
      </c>
      <c r="H2293" s="26" t="s">
        <v>6</v>
      </c>
      <c r="I2293" s="26" t="s">
        <v>13480</v>
      </c>
      <c r="J2293" s="26" t="s">
        <v>13481</v>
      </c>
      <c r="K2293" s="26">
        <v>2011</v>
      </c>
      <c r="L2293" s="26" t="s">
        <v>6</v>
      </c>
      <c r="M2293" s="26" t="s">
        <v>6</v>
      </c>
      <c r="N2293" s="26" t="s">
        <v>6</v>
      </c>
    </row>
    <row r="2294" spans="1:14" x14ac:dyDescent="0.35">
      <c r="B2294">
        <f t="shared" si="35"/>
        <v>1</v>
      </c>
      <c r="C2294" s="25" t="s">
        <v>13482</v>
      </c>
      <c r="D2294" s="25" t="s">
        <v>13483</v>
      </c>
      <c r="E2294" s="25" t="s">
        <v>6</v>
      </c>
      <c r="F2294" s="25" t="s">
        <v>13484</v>
      </c>
      <c r="G2294" s="25">
        <v>7</v>
      </c>
      <c r="H2294" s="25" t="s">
        <v>6</v>
      </c>
      <c r="I2294" s="25" t="s">
        <v>13485</v>
      </c>
      <c r="J2294" s="25" t="s">
        <v>13486</v>
      </c>
      <c r="K2294" s="25">
        <v>2016</v>
      </c>
      <c r="L2294" s="25" t="s">
        <v>6</v>
      </c>
      <c r="M2294" s="25" t="s">
        <v>6</v>
      </c>
      <c r="N2294" s="25" t="s">
        <v>6</v>
      </c>
    </row>
    <row r="2295" spans="1:14" x14ac:dyDescent="0.35">
      <c r="B2295">
        <f t="shared" si="35"/>
        <v>1</v>
      </c>
      <c r="C2295" s="26" t="s">
        <v>13487</v>
      </c>
      <c r="D2295" s="26" t="s">
        <v>13488</v>
      </c>
      <c r="E2295" s="26" t="s">
        <v>6</v>
      </c>
      <c r="F2295" s="26" t="s">
        <v>13489</v>
      </c>
      <c r="G2295" s="26">
        <v>7</v>
      </c>
      <c r="H2295" s="26" t="s">
        <v>6</v>
      </c>
      <c r="I2295" s="26" t="s">
        <v>478</v>
      </c>
      <c r="J2295" s="26" t="s">
        <v>13490</v>
      </c>
      <c r="K2295" s="26">
        <v>2016</v>
      </c>
      <c r="L2295" s="26" t="s">
        <v>6</v>
      </c>
      <c r="M2295" s="26" t="s">
        <v>6</v>
      </c>
      <c r="N2295" s="26" t="s">
        <v>6</v>
      </c>
    </row>
    <row r="2296" spans="1:14" x14ac:dyDescent="0.35">
      <c r="A2296" t="s">
        <v>62</v>
      </c>
      <c r="B2296">
        <f t="shared" si="35"/>
        <v>2</v>
      </c>
      <c r="C2296" s="25" t="s">
        <v>13491</v>
      </c>
      <c r="D2296" s="25" t="s">
        <v>13492</v>
      </c>
      <c r="E2296" s="25" t="s">
        <v>6</v>
      </c>
      <c r="F2296" s="25" t="s">
        <v>13493</v>
      </c>
      <c r="G2296" s="25">
        <v>7</v>
      </c>
      <c r="H2296" s="25" t="s">
        <v>6</v>
      </c>
      <c r="I2296" s="25" t="s">
        <v>12528</v>
      </c>
      <c r="J2296" s="25" t="s">
        <v>12529</v>
      </c>
      <c r="K2296" s="25">
        <v>2017</v>
      </c>
      <c r="L2296" s="25" t="s">
        <v>6</v>
      </c>
      <c r="M2296" s="25" t="s">
        <v>6</v>
      </c>
      <c r="N2296" s="25" t="s">
        <v>6</v>
      </c>
    </row>
    <row r="2297" spans="1:14" x14ac:dyDescent="0.35">
      <c r="B2297">
        <f t="shared" si="35"/>
        <v>1</v>
      </c>
      <c r="C2297" s="26" t="s">
        <v>13494</v>
      </c>
      <c r="D2297" s="26" t="s">
        <v>13495</v>
      </c>
      <c r="E2297" s="26" t="s">
        <v>6</v>
      </c>
      <c r="F2297" s="26" t="s">
        <v>13496</v>
      </c>
      <c r="G2297" s="26">
        <v>7</v>
      </c>
      <c r="H2297" s="26" t="s">
        <v>6</v>
      </c>
      <c r="I2297" s="26" t="s">
        <v>13497</v>
      </c>
      <c r="J2297" s="26" t="s">
        <v>13498</v>
      </c>
      <c r="K2297" s="26">
        <v>2009</v>
      </c>
      <c r="L2297" s="26" t="s">
        <v>6</v>
      </c>
      <c r="M2297" s="26" t="s">
        <v>6</v>
      </c>
      <c r="N2297" s="26" t="s">
        <v>6</v>
      </c>
    </row>
    <row r="2298" spans="1:14" x14ac:dyDescent="0.35">
      <c r="B2298">
        <f t="shared" si="35"/>
        <v>1</v>
      </c>
      <c r="C2298" s="25" t="s">
        <v>13499</v>
      </c>
      <c r="D2298" s="25" t="s">
        <v>13500</v>
      </c>
      <c r="E2298" s="25" t="s">
        <v>6</v>
      </c>
      <c r="F2298" s="25" t="s">
        <v>13501</v>
      </c>
      <c r="G2298" s="25">
        <v>7</v>
      </c>
      <c r="H2298" s="25" t="s">
        <v>6</v>
      </c>
      <c r="I2298" s="25" t="s">
        <v>13502</v>
      </c>
      <c r="J2298" s="25" t="s">
        <v>13503</v>
      </c>
      <c r="K2298" s="25">
        <v>2014</v>
      </c>
      <c r="L2298" s="25" t="s">
        <v>6</v>
      </c>
      <c r="M2298" s="25" t="s">
        <v>6</v>
      </c>
      <c r="N2298" s="25" t="s">
        <v>6</v>
      </c>
    </row>
    <row r="2299" spans="1:14" x14ac:dyDescent="0.35">
      <c r="B2299">
        <f t="shared" si="35"/>
        <v>1</v>
      </c>
      <c r="C2299" s="26" t="s">
        <v>13504</v>
      </c>
      <c r="D2299" s="26" t="s">
        <v>13505</v>
      </c>
      <c r="E2299" s="26" t="s">
        <v>6</v>
      </c>
      <c r="F2299" s="26" t="s">
        <v>13506</v>
      </c>
      <c r="G2299" s="26">
        <v>7</v>
      </c>
      <c r="H2299" s="26" t="s">
        <v>6</v>
      </c>
      <c r="I2299" s="26" t="s">
        <v>13507</v>
      </c>
      <c r="J2299" s="26" t="s">
        <v>13508</v>
      </c>
      <c r="K2299" s="26">
        <v>2018</v>
      </c>
      <c r="L2299" s="26" t="s">
        <v>6</v>
      </c>
      <c r="M2299" s="26" t="s">
        <v>6</v>
      </c>
      <c r="N2299" s="26" t="s">
        <v>6</v>
      </c>
    </row>
    <row r="2300" spans="1:14" x14ac:dyDescent="0.35">
      <c r="B2300">
        <f t="shared" si="35"/>
        <v>1</v>
      </c>
      <c r="C2300" s="25" t="s">
        <v>13509</v>
      </c>
      <c r="D2300" s="25" t="s">
        <v>13510</v>
      </c>
      <c r="E2300" s="25" t="s">
        <v>6</v>
      </c>
      <c r="F2300" s="25" t="s">
        <v>13511</v>
      </c>
      <c r="G2300" s="25">
        <v>7</v>
      </c>
      <c r="H2300" s="25" t="s">
        <v>6</v>
      </c>
      <c r="I2300" s="25" t="s">
        <v>13512</v>
      </c>
      <c r="J2300" s="25" t="s">
        <v>12933</v>
      </c>
      <c r="K2300" s="25">
        <v>2021</v>
      </c>
      <c r="L2300" s="25" t="s">
        <v>6</v>
      </c>
      <c r="M2300" s="25" t="s">
        <v>6</v>
      </c>
      <c r="N2300" s="25" t="s">
        <v>6</v>
      </c>
    </row>
    <row r="2301" spans="1:14" x14ac:dyDescent="0.35">
      <c r="A2301" t="s">
        <v>62</v>
      </c>
      <c r="B2301">
        <f t="shared" si="35"/>
        <v>2</v>
      </c>
      <c r="C2301" s="26" t="s">
        <v>13513</v>
      </c>
      <c r="D2301" s="26" t="s">
        <v>13514</v>
      </c>
      <c r="E2301" s="26" t="s">
        <v>6</v>
      </c>
      <c r="F2301" s="26" t="s">
        <v>13515</v>
      </c>
      <c r="G2301" s="26">
        <v>7</v>
      </c>
      <c r="H2301" s="26" t="s">
        <v>6</v>
      </c>
      <c r="I2301" s="26" t="s">
        <v>13516</v>
      </c>
      <c r="J2301" s="26" t="s">
        <v>13517</v>
      </c>
      <c r="K2301" s="26">
        <v>2013</v>
      </c>
      <c r="L2301" s="26" t="s">
        <v>6</v>
      </c>
      <c r="M2301" s="26" t="s">
        <v>6</v>
      </c>
      <c r="N2301" s="26" t="s">
        <v>6</v>
      </c>
    </row>
    <row r="2302" spans="1:14" x14ac:dyDescent="0.35">
      <c r="B2302">
        <f t="shared" si="35"/>
        <v>1</v>
      </c>
      <c r="C2302" s="25" t="s">
        <v>13518</v>
      </c>
      <c r="D2302" s="25" t="s">
        <v>13519</v>
      </c>
      <c r="E2302" s="25" t="s">
        <v>6</v>
      </c>
      <c r="F2302" s="25" t="s">
        <v>13520</v>
      </c>
      <c r="G2302" s="25">
        <v>7</v>
      </c>
      <c r="H2302" s="25" t="s">
        <v>6</v>
      </c>
      <c r="I2302" s="25" t="s">
        <v>12533</v>
      </c>
      <c r="J2302" s="25" t="s">
        <v>12534</v>
      </c>
      <c r="K2302" s="25">
        <v>2019</v>
      </c>
      <c r="L2302" s="25" t="s">
        <v>6</v>
      </c>
      <c r="M2302" s="25" t="s">
        <v>6</v>
      </c>
      <c r="N2302" s="25" t="s">
        <v>6</v>
      </c>
    </row>
    <row r="2303" spans="1:14" x14ac:dyDescent="0.35">
      <c r="B2303">
        <f t="shared" si="35"/>
        <v>1</v>
      </c>
      <c r="C2303" s="26" t="s">
        <v>13521</v>
      </c>
      <c r="D2303" s="26" t="s">
        <v>13522</v>
      </c>
      <c r="E2303" s="26" t="s">
        <v>6</v>
      </c>
      <c r="F2303" s="26" t="s">
        <v>13523</v>
      </c>
      <c r="G2303" s="26">
        <v>7</v>
      </c>
      <c r="H2303" s="26" t="s">
        <v>6</v>
      </c>
      <c r="I2303" s="26" t="s">
        <v>13524</v>
      </c>
      <c r="J2303" s="26" t="s">
        <v>13525</v>
      </c>
      <c r="K2303" s="26">
        <v>2009</v>
      </c>
      <c r="L2303" s="26" t="s">
        <v>6</v>
      </c>
      <c r="M2303" s="26" t="s">
        <v>6</v>
      </c>
      <c r="N2303" s="26" t="s">
        <v>6</v>
      </c>
    </row>
    <row r="2304" spans="1:14" x14ac:dyDescent="0.35">
      <c r="B2304">
        <f t="shared" si="35"/>
        <v>1</v>
      </c>
      <c r="C2304" s="25" t="s">
        <v>13526</v>
      </c>
      <c r="D2304" s="25" t="s">
        <v>13527</v>
      </c>
      <c r="E2304" s="25" t="s">
        <v>6</v>
      </c>
      <c r="F2304" s="25" t="s">
        <v>13528</v>
      </c>
      <c r="G2304" s="25">
        <v>7</v>
      </c>
      <c r="H2304" s="25" t="s">
        <v>6</v>
      </c>
      <c r="I2304" s="25" t="s">
        <v>13529</v>
      </c>
      <c r="J2304" s="25" t="s">
        <v>13530</v>
      </c>
      <c r="K2304" s="25">
        <v>2018</v>
      </c>
      <c r="L2304" s="25" t="s">
        <v>6</v>
      </c>
      <c r="M2304" s="25" t="s">
        <v>6</v>
      </c>
      <c r="N2304" s="25" t="s">
        <v>6</v>
      </c>
    </row>
    <row r="2305" spans="1:14" x14ac:dyDescent="0.35">
      <c r="B2305">
        <f t="shared" si="35"/>
        <v>1</v>
      </c>
      <c r="C2305" s="26" t="s">
        <v>13531</v>
      </c>
      <c r="D2305" s="26" t="s">
        <v>13532</v>
      </c>
      <c r="E2305" s="26" t="s">
        <v>6</v>
      </c>
      <c r="F2305" s="26" t="s">
        <v>13533</v>
      </c>
      <c r="G2305" s="26">
        <v>7</v>
      </c>
      <c r="H2305" s="26" t="s">
        <v>6</v>
      </c>
      <c r="I2305" s="26" t="s">
        <v>12391</v>
      </c>
      <c r="J2305" s="26" t="s">
        <v>13534</v>
      </c>
      <c r="K2305" s="26">
        <v>2020</v>
      </c>
      <c r="L2305" s="26" t="s">
        <v>6</v>
      </c>
      <c r="M2305" s="26" t="s">
        <v>6</v>
      </c>
      <c r="N2305" s="26" t="s">
        <v>6</v>
      </c>
    </row>
    <row r="2306" spans="1:14" x14ac:dyDescent="0.35">
      <c r="B2306">
        <f t="shared" ref="B2306:B2369" si="36">COUNTIF(C:C,C2306)</f>
        <v>1</v>
      </c>
      <c r="C2306" s="25" t="s">
        <v>13535</v>
      </c>
      <c r="D2306" s="25" t="s">
        <v>13536</v>
      </c>
      <c r="E2306" s="25" t="s">
        <v>6</v>
      </c>
      <c r="F2306" s="25" t="s">
        <v>13537</v>
      </c>
      <c r="G2306" s="25">
        <v>7</v>
      </c>
      <c r="H2306" s="25" t="s">
        <v>6</v>
      </c>
      <c r="I2306" s="25" t="s">
        <v>13538</v>
      </c>
      <c r="J2306" s="25" t="s">
        <v>12278</v>
      </c>
      <c r="K2306" s="25">
        <v>2018</v>
      </c>
      <c r="L2306" s="25" t="s">
        <v>6</v>
      </c>
      <c r="M2306" s="25" t="s">
        <v>6</v>
      </c>
      <c r="N2306" s="25" t="s">
        <v>6</v>
      </c>
    </row>
    <row r="2307" spans="1:14" x14ac:dyDescent="0.35">
      <c r="B2307">
        <f t="shared" si="36"/>
        <v>1</v>
      </c>
      <c r="C2307" s="26" t="s">
        <v>13539</v>
      </c>
      <c r="D2307" s="26" t="s">
        <v>13540</v>
      </c>
      <c r="E2307" s="26" t="s">
        <v>6</v>
      </c>
      <c r="F2307" s="26" t="s">
        <v>13541</v>
      </c>
      <c r="G2307" s="26">
        <v>7</v>
      </c>
      <c r="H2307" s="26" t="s">
        <v>6</v>
      </c>
      <c r="I2307" s="26" t="s">
        <v>13175</v>
      </c>
      <c r="J2307" s="26" t="s">
        <v>12278</v>
      </c>
      <c r="K2307" s="26">
        <v>2012</v>
      </c>
      <c r="L2307" s="26" t="s">
        <v>6</v>
      </c>
      <c r="M2307" s="26" t="s">
        <v>6</v>
      </c>
      <c r="N2307" s="26" t="s">
        <v>6</v>
      </c>
    </row>
    <row r="2308" spans="1:14" x14ac:dyDescent="0.35">
      <c r="B2308">
        <f t="shared" si="36"/>
        <v>1</v>
      </c>
      <c r="C2308" s="25" t="s">
        <v>13542</v>
      </c>
      <c r="D2308" s="25" t="s">
        <v>13543</v>
      </c>
      <c r="E2308" s="25" t="s">
        <v>6</v>
      </c>
      <c r="F2308" s="25" t="s">
        <v>13544</v>
      </c>
      <c r="G2308" s="25">
        <v>7</v>
      </c>
      <c r="H2308" s="25" t="s">
        <v>6</v>
      </c>
      <c r="I2308" s="25" t="s">
        <v>922</v>
      </c>
      <c r="J2308" s="25" t="s">
        <v>13545</v>
      </c>
      <c r="K2308" s="25">
        <v>2019</v>
      </c>
      <c r="L2308" s="25" t="s">
        <v>6</v>
      </c>
      <c r="M2308" s="25" t="s">
        <v>6</v>
      </c>
      <c r="N2308" s="25" t="s">
        <v>6</v>
      </c>
    </row>
    <row r="2309" spans="1:14" x14ac:dyDescent="0.35">
      <c r="B2309">
        <f t="shared" si="36"/>
        <v>1</v>
      </c>
      <c r="C2309" s="26" t="s">
        <v>13546</v>
      </c>
      <c r="D2309" s="26" t="s">
        <v>13547</v>
      </c>
      <c r="E2309" s="26" t="s">
        <v>6</v>
      </c>
      <c r="F2309" s="26" t="s">
        <v>13548</v>
      </c>
      <c r="G2309" s="26">
        <v>7</v>
      </c>
      <c r="H2309" s="26" t="s">
        <v>6</v>
      </c>
      <c r="I2309" s="26" t="s">
        <v>13549</v>
      </c>
      <c r="J2309" s="26" t="s">
        <v>13550</v>
      </c>
      <c r="K2309" s="26">
        <v>2009</v>
      </c>
      <c r="L2309" s="26" t="s">
        <v>6</v>
      </c>
      <c r="M2309" s="26" t="s">
        <v>6</v>
      </c>
      <c r="N2309" s="26" t="s">
        <v>6</v>
      </c>
    </row>
    <row r="2310" spans="1:14" x14ac:dyDescent="0.35">
      <c r="B2310">
        <f t="shared" si="36"/>
        <v>1</v>
      </c>
      <c r="C2310" s="25" t="s">
        <v>13551</v>
      </c>
      <c r="D2310" s="25" t="s">
        <v>13552</v>
      </c>
      <c r="E2310" s="25" t="s">
        <v>6</v>
      </c>
      <c r="F2310" s="25" t="s">
        <v>13553</v>
      </c>
      <c r="G2310" s="25">
        <v>7</v>
      </c>
      <c r="H2310" s="25" t="s">
        <v>6</v>
      </c>
      <c r="I2310" s="25" t="s">
        <v>13091</v>
      </c>
      <c r="J2310" s="25" t="s">
        <v>13092</v>
      </c>
      <c r="K2310" s="25">
        <v>2020</v>
      </c>
      <c r="L2310" s="25" t="s">
        <v>6</v>
      </c>
      <c r="M2310" s="25" t="s">
        <v>6</v>
      </c>
      <c r="N2310" s="25" t="s">
        <v>6</v>
      </c>
    </row>
    <row r="2311" spans="1:14" x14ac:dyDescent="0.35">
      <c r="B2311">
        <f t="shared" si="36"/>
        <v>1</v>
      </c>
      <c r="C2311" s="26" t="s">
        <v>13554</v>
      </c>
      <c r="D2311" s="26" t="s">
        <v>6</v>
      </c>
      <c r="E2311" s="26" t="s">
        <v>6</v>
      </c>
      <c r="F2311" s="26" t="s">
        <v>13555</v>
      </c>
      <c r="G2311" s="26">
        <v>7</v>
      </c>
      <c r="H2311" s="26" t="s">
        <v>6</v>
      </c>
      <c r="I2311" s="26" t="s">
        <v>13556</v>
      </c>
      <c r="J2311" s="26" t="s">
        <v>13557</v>
      </c>
      <c r="K2311" s="26">
        <v>2016</v>
      </c>
      <c r="L2311" s="26" t="s">
        <v>6</v>
      </c>
      <c r="M2311" s="26" t="s">
        <v>6</v>
      </c>
      <c r="N2311" s="26" t="s">
        <v>6</v>
      </c>
    </row>
    <row r="2312" spans="1:14" x14ac:dyDescent="0.35">
      <c r="B2312">
        <f t="shared" si="36"/>
        <v>1</v>
      </c>
      <c r="C2312" s="25" t="s">
        <v>13558</v>
      </c>
      <c r="D2312" s="25" t="s">
        <v>13559</v>
      </c>
      <c r="E2312" s="25" t="s">
        <v>6</v>
      </c>
      <c r="F2312" s="25" t="s">
        <v>13560</v>
      </c>
      <c r="G2312" s="25">
        <v>7</v>
      </c>
      <c r="H2312" s="25" t="s">
        <v>6</v>
      </c>
      <c r="I2312" s="25" t="s">
        <v>13561</v>
      </c>
      <c r="J2312" s="25" t="s">
        <v>13562</v>
      </c>
      <c r="K2312" s="25">
        <v>2015</v>
      </c>
      <c r="L2312" s="25" t="s">
        <v>6</v>
      </c>
      <c r="M2312" s="25" t="s">
        <v>6</v>
      </c>
      <c r="N2312" s="25" t="s">
        <v>6</v>
      </c>
    </row>
    <row r="2313" spans="1:14" x14ac:dyDescent="0.35">
      <c r="B2313">
        <f t="shared" si="36"/>
        <v>1</v>
      </c>
      <c r="C2313" s="26" t="s">
        <v>13563</v>
      </c>
      <c r="D2313" s="26" t="s">
        <v>13564</v>
      </c>
      <c r="E2313" s="26" t="s">
        <v>6</v>
      </c>
      <c r="F2313" s="26" t="s">
        <v>13565</v>
      </c>
      <c r="G2313" s="26">
        <v>7</v>
      </c>
      <c r="H2313" s="26" t="s">
        <v>6</v>
      </c>
      <c r="I2313" s="26" t="s">
        <v>13566</v>
      </c>
      <c r="J2313" s="26" t="s">
        <v>13567</v>
      </c>
      <c r="K2313" s="26">
        <v>2010</v>
      </c>
      <c r="L2313" s="26" t="s">
        <v>6</v>
      </c>
      <c r="M2313" s="26" t="s">
        <v>6</v>
      </c>
      <c r="N2313" s="26" t="s">
        <v>6</v>
      </c>
    </row>
    <row r="2314" spans="1:14" x14ac:dyDescent="0.35">
      <c r="B2314">
        <f t="shared" si="36"/>
        <v>1</v>
      </c>
      <c r="C2314" s="25" t="s">
        <v>13568</v>
      </c>
      <c r="D2314" s="25" t="s">
        <v>13569</v>
      </c>
      <c r="E2314" s="25" t="s">
        <v>6</v>
      </c>
      <c r="F2314" s="25" t="s">
        <v>13570</v>
      </c>
      <c r="G2314" s="25">
        <v>7</v>
      </c>
      <c r="H2314" s="25" t="s">
        <v>6</v>
      </c>
      <c r="I2314" s="25" t="s">
        <v>13571</v>
      </c>
      <c r="J2314" s="25" t="s">
        <v>13572</v>
      </c>
      <c r="K2314" s="25">
        <v>2012</v>
      </c>
      <c r="L2314" s="25" t="s">
        <v>6</v>
      </c>
      <c r="M2314" s="25" t="s">
        <v>6</v>
      </c>
      <c r="N2314" s="25" t="s">
        <v>6</v>
      </c>
    </row>
    <row r="2315" spans="1:14" x14ac:dyDescent="0.35">
      <c r="B2315">
        <f t="shared" si="36"/>
        <v>1</v>
      </c>
      <c r="C2315" s="26" t="s">
        <v>13573</v>
      </c>
      <c r="D2315" s="26" t="s">
        <v>13574</v>
      </c>
      <c r="E2315" s="26" t="s">
        <v>6</v>
      </c>
      <c r="F2315" s="26" t="s">
        <v>13575</v>
      </c>
      <c r="G2315" s="26">
        <v>7</v>
      </c>
      <c r="H2315" s="26" t="s">
        <v>6</v>
      </c>
      <c r="I2315" s="26" t="s">
        <v>13576</v>
      </c>
      <c r="J2315" s="26" t="s">
        <v>11973</v>
      </c>
      <c r="K2315" s="26">
        <v>2017</v>
      </c>
      <c r="L2315" s="26" t="s">
        <v>6</v>
      </c>
      <c r="M2315" s="26" t="s">
        <v>6</v>
      </c>
      <c r="N2315" s="26" t="s">
        <v>6</v>
      </c>
    </row>
    <row r="2316" spans="1:14" x14ac:dyDescent="0.35">
      <c r="B2316">
        <f t="shared" si="36"/>
        <v>1</v>
      </c>
      <c r="C2316" s="25" t="s">
        <v>13577</v>
      </c>
      <c r="D2316" s="25" t="s">
        <v>6</v>
      </c>
      <c r="E2316" s="25" t="s">
        <v>6</v>
      </c>
      <c r="F2316" s="25" t="s">
        <v>13578</v>
      </c>
      <c r="G2316" s="25">
        <v>7</v>
      </c>
      <c r="H2316" s="25" t="s">
        <v>6</v>
      </c>
      <c r="I2316" s="25" t="s">
        <v>13579</v>
      </c>
      <c r="J2316" s="25" t="s">
        <v>13580</v>
      </c>
      <c r="K2316" s="25">
        <v>2017</v>
      </c>
      <c r="L2316" s="25" t="s">
        <v>6</v>
      </c>
      <c r="M2316" s="25" t="s">
        <v>6</v>
      </c>
      <c r="N2316" s="25" t="s">
        <v>6</v>
      </c>
    </row>
    <row r="2317" spans="1:14" x14ac:dyDescent="0.35">
      <c r="A2317" t="s">
        <v>62</v>
      </c>
      <c r="B2317">
        <f t="shared" si="36"/>
        <v>2</v>
      </c>
      <c r="C2317" s="26" t="s">
        <v>1699</v>
      </c>
      <c r="D2317" s="26" t="s">
        <v>13581</v>
      </c>
      <c r="E2317" s="26" t="s">
        <v>6</v>
      </c>
      <c r="F2317" s="26" t="s">
        <v>13582</v>
      </c>
      <c r="G2317" s="26">
        <v>7</v>
      </c>
      <c r="H2317" s="26" t="s">
        <v>6</v>
      </c>
      <c r="I2317" s="26" t="s">
        <v>13583</v>
      </c>
      <c r="J2317" s="26" t="s">
        <v>13584</v>
      </c>
      <c r="K2317" s="26">
        <v>2018</v>
      </c>
      <c r="L2317" s="26" t="s">
        <v>6</v>
      </c>
      <c r="M2317" s="26" t="s">
        <v>6</v>
      </c>
      <c r="N2317" s="26" t="s">
        <v>6</v>
      </c>
    </row>
    <row r="2318" spans="1:14" x14ac:dyDescent="0.35">
      <c r="B2318">
        <f t="shared" si="36"/>
        <v>1</v>
      </c>
      <c r="C2318" s="25" t="s">
        <v>13585</v>
      </c>
      <c r="D2318" s="25" t="s">
        <v>13586</v>
      </c>
      <c r="E2318" s="25" t="s">
        <v>6</v>
      </c>
      <c r="F2318" s="25" t="s">
        <v>13587</v>
      </c>
      <c r="G2318" s="25">
        <v>7</v>
      </c>
      <c r="H2318" s="25" t="s">
        <v>6</v>
      </c>
      <c r="I2318" s="25" t="s">
        <v>13588</v>
      </c>
      <c r="J2318" s="25" t="s">
        <v>13589</v>
      </c>
      <c r="K2318" s="25">
        <v>2009</v>
      </c>
      <c r="L2318" s="25" t="s">
        <v>6</v>
      </c>
      <c r="M2318" s="25" t="s">
        <v>6</v>
      </c>
      <c r="N2318" s="25" t="s">
        <v>6</v>
      </c>
    </row>
    <row r="2319" spans="1:14" x14ac:dyDescent="0.35">
      <c r="B2319">
        <f t="shared" si="36"/>
        <v>1</v>
      </c>
      <c r="C2319" s="26" t="s">
        <v>13590</v>
      </c>
      <c r="D2319" s="26" t="s">
        <v>13591</v>
      </c>
      <c r="E2319" s="26" t="s">
        <v>6</v>
      </c>
      <c r="F2319" s="26" t="s">
        <v>13592</v>
      </c>
      <c r="G2319" s="26">
        <v>7</v>
      </c>
      <c r="H2319" s="26" t="s">
        <v>6</v>
      </c>
      <c r="I2319" s="26" t="s">
        <v>13593</v>
      </c>
      <c r="J2319" s="26" t="s">
        <v>13594</v>
      </c>
      <c r="K2319" s="26">
        <v>2020</v>
      </c>
      <c r="L2319" s="26" t="s">
        <v>6</v>
      </c>
      <c r="M2319" s="26" t="s">
        <v>6</v>
      </c>
      <c r="N2319" s="26" t="s">
        <v>6</v>
      </c>
    </row>
    <row r="2320" spans="1:14" x14ac:dyDescent="0.35">
      <c r="B2320">
        <f t="shared" si="36"/>
        <v>1</v>
      </c>
      <c r="C2320" s="25" t="s">
        <v>13595</v>
      </c>
      <c r="D2320" s="25" t="s">
        <v>13596</v>
      </c>
      <c r="E2320" s="25" t="s">
        <v>6</v>
      </c>
      <c r="F2320" s="25" t="s">
        <v>13597</v>
      </c>
      <c r="G2320" s="25">
        <v>7</v>
      </c>
      <c r="H2320" s="25" t="s">
        <v>6</v>
      </c>
      <c r="I2320" s="25" t="s">
        <v>12797</v>
      </c>
      <c r="J2320" s="25" t="s">
        <v>13598</v>
      </c>
      <c r="K2320" s="25">
        <v>2013</v>
      </c>
      <c r="L2320" s="25" t="s">
        <v>6</v>
      </c>
      <c r="M2320" s="25" t="s">
        <v>6</v>
      </c>
      <c r="N2320" s="25" t="s">
        <v>6</v>
      </c>
    </row>
    <row r="2321" spans="1:14" x14ac:dyDescent="0.35">
      <c r="B2321">
        <f t="shared" si="36"/>
        <v>1</v>
      </c>
      <c r="C2321" s="26" t="s">
        <v>13599</v>
      </c>
      <c r="D2321" s="26" t="s">
        <v>13600</v>
      </c>
      <c r="E2321" s="26" t="s">
        <v>6</v>
      </c>
      <c r="F2321" s="26" t="s">
        <v>13601</v>
      </c>
      <c r="G2321" s="26">
        <v>7</v>
      </c>
      <c r="H2321" s="26" t="s">
        <v>6</v>
      </c>
      <c r="I2321" s="26" t="s">
        <v>13602</v>
      </c>
      <c r="J2321" s="26" t="s">
        <v>13603</v>
      </c>
      <c r="K2321" s="26">
        <v>2018</v>
      </c>
      <c r="L2321" s="26" t="s">
        <v>6</v>
      </c>
      <c r="M2321" s="26" t="s">
        <v>6</v>
      </c>
      <c r="N2321" s="26" t="s">
        <v>6</v>
      </c>
    </row>
    <row r="2322" spans="1:14" x14ac:dyDescent="0.35">
      <c r="B2322">
        <f t="shared" si="36"/>
        <v>1</v>
      </c>
      <c r="C2322" s="25" t="s">
        <v>13604</v>
      </c>
      <c r="D2322" s="25" t="s">
        <v>13605</v>
      </c>
      <c r="E2322" s="25" t="s">
        <v>6</v>
      </c>
      <c r="F2322" s="25" t="s">
        <v>13606</v>
      </c>
      <c r="G2322" s="25">
        <v>7</v>
      </c>
      <c r="H2322" s="25" t="s">
        <v>6</v>
      </c>
      <c r="I2322" s="25" t="s">
        <v>922</v>
      </c>
      <c r="J2322" s="25" t="s">
        <v>13607</v>
      </c>
      <c r="K2322" s="25">
        <v>2016</v>
      </c>
      <c r="L2322" s="25" t="s">
        <v>6</v>
      </c>
      <c r="M2322" s="25" t="s">
        <v>6</v>
      </c>
      <c r="N2322" s="25" t="s">
        <v>6</v>
      </c>
    </row>
    <row r="2323" spans="1:14" x14ac:dyDescent="0.35">
      <c r="B2323">
        <f t="shared" si="36"/>
        <v>1</v>
      </c>
      <c r="C2323" s="26" t="s">
        <v>13608</v>
      </c>
      <c r="D2323" s="26" t="s">
        <v>13609</v>
      </c>
      <c r="E2323" s="26" t="s">
        <v>6</v>
      </c>
      <c r="F2323" s="26" t="s">
        <v>13610</v>
      </c>
      <c r="G2323" s="26">
        <v>7</v>
      </c>
      <c r="H2323" s="26" t="s">
        <v>6</v>
      </c>
      <c r="I2323" s="26" t="s">
        <v>13611</v>
      </c>
      <c r="J2323" s="26" t="s">
        <v>13612</v>
      </c>
      <c r="K2323" s="26">
        <v>2013</v>
      </c>
      <c r="L2323" s="26" t="s">
        <v>6</v>
      </c>
      <c r="M2323" s="26" t="s">
        <v>6</v>
      </c>
      <c r="N2323" s="26" t="s">
        <v>6</v>
      </c>
    </row>
    <row r="2324" spans="1:14" x14ac:dyDescent="0.35">
      <c r="A2324" t="s">
        <v>62</v>
      </c>
      <c r="B2324">
        <f t="shared" si="36"/>
        <v>2</v>
      </c>
      <c r="C2324" s="25" t="s">
        <v>1650</v>
      </c>
      <c r="D2324" s="25" t="s">
        <v>13613</v>
      </c>
      <c r="E2324" s="25" t="s">
        <v>6</v>
      </c>
      <c r="F2324" s="25" t="s">
        <v>13614</v>
      </c>
      <c r="G2324" s="25">
        <v>7</v>
      </c>
      <c r="H2324" s="25" t="s">
        <v>6</v>
      </c>
      <c r="I2324" s="25" t="s">
        <v>144</v>
      </c>
      <c r="J2324" s="25" t="s">
        <v>13615</v>
      </c>
      <c r="K2324" s="25">
        <v>2015</v>
      </c>
      <c r="L2324" s="25" t="s">
        <v>6</v>
      </c>
      <c r="M2324" s="25" t="s">
        <v>6</v>
      </c>
      <c r="N2324" s="25" t="s">
        <v>6</v>
      </c>
    </row>
    <row r="2325" spans="1:14" x14ac:dyDescent="0.35">
      <c r="B2325">
        <f t="shared" si="36"/>
        <v>1</v>
      </c>
      <c r="C2325" s="26" t="s">
        <v>13616</v>
      </c>
      <c r="D2325" s="26" t="s">
        <v>13617</v>
      </c>
      <c r="E2325" s="26" t="s">
        <v>6</v>
      </c>
      <c r="F2325" s="26" t="s">
        <v>13618</v>
      </c>
      <c r="G2325" s="26">
        <v>7</v>
      </c>
      <c r="H2325" s="26" t="s">
        <v>6</v>
      </c>
      <c r="I2325" s="26" t="s">
        <v>749</v>
      </c>
      <c r="J2325" s="26" t="s">
        <v>13619</v>
      </c>
      <c r="K2325" s="26">
        <v>2020</v>
      </c>
      <c r="L2325" s="26" t="s">
        <v>6</v>
      </c>
      <c r="M2325" s="26" t="s">
        <v>6</v>
      </c>
      <c r="N2325" s="26" t="s">
        <v>6</v>
      </c>
    </row>
    <row r="2326" spans="1:14" x14ac:dyDescent="0.35">
      <c r="B2326">
        <f t="shared" si="36"/>
        <v>1</v>
      </c>
      <c r="C2326" s="25" t="s">
        <v>13620</v>
      </c>
      <c r="D2326" s="25" t="s">
        <v>6</v>
      </c>
      <c r="E2326" s="25" t="s">
        <v>6</v>
      </c>
      <c r="F2326" s="25" t="s">
        <v>13621</v>
      </c>
      <c r="G2326" s="25">
        <v>7</v>
      </c>
      <c r="H2326" s="25" t="s">
        <v>6</v>
      </c>
      <c r="I2326" s="25" t="s">
        <v>13622</v>
      </c>
      <c r="J2326" s="25" t="s">
        <v>13623</v>
      </c>
      <c r="K2326" s="25">
        <v>2009</v>
      </c>
      <c r="L2326" s="25" t="s">
        <v>6</v>
      </c>
      <c r="M2326" s="25" t="s">
        <v>6</v>
      </c>
      <c r="N2326" s="25" t="s">
        <v>6</v>
      </c>
    </row>
    <row r="2327" spans="1:14" x14ac:dyDescent="0.35">
      <c r="B2327">
        <f t="shared" si="36"/>
        <v>1</v>
      </c>
      <c r="C2327" s="26" t="s">
        <v>13624</v>
      </c>
      <c r="D2327" s="26" t="s">
        <v>13625</v>
      </c>
      <c r="E2327" s="26" t="s">
        <v>6</v>
      </c>
      <c r="F2327" s="26" t="s">
        <v>13626</v>
      </c>
      <c r="G2327" s="26">
        <v>7</v>
      </c>
      <c r="H2327" s="26" t="s">
        <v>6</v>
      </c>
      <c r="I2327" s="26" t="s">
        <v>13627</v>
      </c>
      <c r="J2327" s="26" t="s">
        <v>13628</v>
      </c>
      <c r="K2327" s="26">
        <v>2018</v>
      </c>
      <c r="L2327" s="26" t="s">
        <v>6</v>
      </c>
      <c r="M2327" s="26" t="s">
        <v>6</v>
      </c>
      <c r="N2327" s="26" t="s">
        <v>6</v>
      </c>
    </row>
    <row r="2328" spans="1:14" x14ac:dyDescent="0.35">
      <c r="B2328">
        <f t="shared" si="36"/>
        <v>1</v>
      </c>
      <c r="C2328" s="25" t="s">
        <v>13629</v>
      </c>
      <c r="D2328" s="25" t="s">
        <v>13630</v>
      </c>
      <c r="E2328" s="25" t="s">
        <v>6</v>
      </c>
      <c r="F2328" s="25" t="s">
        <v>13631</v>
      </c>
      <c r="G2328" s="25">
        <v>7</v>
      </c>
      <c r="H2328" s="25" t="s">
        <v>6</v>
      </c>
      <c r="I2328" s="25" t="s">
        <v>13632</v>
      </c>
      <c r="J2328" s="25" t="s">
        <v>13633</v>
      </c>
      <c r="K2328" s="25">
        <v>2016</v>
      </c>
      <c r="L2328" s="25" t="s">
        <v>6</v>
      </c>
      <c r="M2328" s="25" t="s">
        <v>6</v>
      </c>
      <c r="N2328" s="25" t="s">
        <v>6</v>
      </c>
    </row>
    <row r="2329" spans="1:14" x14ac:dyDescent="0.35">
      <c r="A2329" t="s">
        <v>62</v>
      </c>
      <c r="B2329">
        <f t="shared" si="36"/>
        <v>2</v>
      </c>
      <c r="C2329" s="26" t="s">
        <v>13634</v>
      </c>
      <c r="D2329" s="26" t="s">
        <v>13635</v>
      </c>
      <c r="E2329" s="26" t="s">
        <v>6</v>
      </c>
      <c r="F2329" s="26" t="s">
        <v>13636</v>
      </c>
      <c r="G2329" s="26">
        <v>7</v>
      </c>
      <c r="H2329" s="26" t="s">
        <v>6</v>
      </c>
      <c r="I2329" s="26" t="s">
        <v>11946</v>
      </c>
      <c r="J2329" s="26" t="s">
        <v>11947</v>
      </c>
      <c r="K2329" s="26">
        <v>2012</v>
      </c>
      <c r="L2329" s="26" t="s">
        <v>6</v>
      </c>
      <c r="M2329" s="26" t="s">
        <v>6</v>
      </c>
      <c r="N2329" s="26" t="s">
        <v>6</v>
      </c>
    </row>
    <row r="2330" spans="1:14" x14ac:dyDescent="0.35">
      <c r="A2330" t="s">
        <v>62</v>
      </c>
      <c r="B2330">
        <f t="shared" si="36"/>
        <v>3</v>
      </c>
      <c r="C2330" s="25" t="s">
        <v>13637</v>
      </c>
      <c r="D2330" s="25" t="s">
        <v>6</v>
      </c>
      <c r="E2330" s="25" t="s">
        <v>6</v>
      </c>
      <c r="F2330" s="25" t="s">
        <v>12924</v>
      </c>
      <c r="G2330" s="25">
        <v>7</v>
      </c>
      <c r="H2330" s="25" t="s">
        <v>6</v>
      </c>
      <c r="I2330" s="25" t="s">
        <v>13638</v>
      </c>
      <c r="J2330" s="25" t="s">
        <v>13639</v>
      </c>
      <c r="K2330" s="25">
        <v>2018</v>
      </c>
      <c r="L2330" s="25" t="s">
        <v>6</v>
      </c>
      <c r="M2330" s="25" t="s">
        <v>6</v>
      </c>
      <c r="N2330" s="25" t="s">
        <v>6</v>
      </c>
    </row>
    <row r="2331" spans="1:14" x14ac:dyDescent="0.35">
      <c r="B2331">
        <f t="shared" si="36"/>
        <v>1</v>
      </c>
      <c r="C2331" s="26" t="s">
        <v>13640</v>
      </c>
      <c r="D2331" s="26" t="s">
        <v>13641</v>
      </c>
      <c r="E2331" s="26" t="s">
        <v>6</v>
      </c>
      <c r="F2331" s="26" t="s">
        <v>13642</v>
      </c>
      <c r="G2331" s="26">
        <v>7</v>
      </c>
      <c r="H2331" s="26" t="s">
        <v>6</v>
      </c>
      <c r="I2331" s="26" t="s">
        <v>13643</v>
      </c>
      <c r="J2331" s="26" t="s">
        <v>13644</v>
      </c>
      <c r="K2331" s="26">
        <v>2013</v>
      </c>
      <c r="L2331" s="26" t="s">
        <v>6</v>
      </c>
      <c r="M2331" s="26" t="s">
        <v>6</v>
      </c>
      <c r="N2331" s="26" t="s">
        <v>6</v>
      </c>
    </row>
    <row r="2332" spans="1:14" x14ac:dyDescent="0.35">
      <c r="B2332">
        <f t="shared" si="36"/>
        <v>1</v>
      </c>
      <c r="C2332" s="25" t="s">
        <v>13645</v>
      </c>
      <c r="D2332" s="25" t="s">
        <v>13646</v>
      </c>
      <c r="E2332" s="25" t="s">
        <v>6</v>
      </c>
      <c r="F2332" s="25" t="s">
        <v>13647</v>
      </c>
      <c r="G2332" s="25">
        <v>7</v>
      </c>
      <c r="H2332" s="25" t="s">
        <v>6</v>
      </c>
      <c r="I2332" s="25" t="s">
        <v>13648</v>
      </c>
      <c r="J2332" s="25" t="s">
        <v>13649</v>
      </c>
      <c r="K2332" s="25">
        <v>2010</v>
      </c>
      <c r="L2332" s="25" t="s">
        <v>6</v>
      </c>
      <c r="M2332" s="25" t="s">
        <v>6</v>
      </c>
      <c r="N2332" s="25" t="s">
        <v>6</v>
      </c>
    </row>
    <row r="2333" spans="1:14" x14ac:dyDescent="0.35">
      <c r="B2333">
        <f t="shared" si="36"/>
        <v>1</v>
      </c>
      <c r="C2333" s="26" t="s">
        <v>13650</v>
      </c>
      <c r="D2333" s="26" t="s">
        <v>6</v>
      </c>
      <c r="E2333" s="26" t="s">
        <v>6</v>
      </c>
      <c r="F2333" s="26" t="s">
        <v>13651</v>
      </c>
      <c r="G2333" s="26">
        <v>7</v>
      </c>
      <c r="H2333" s="26" t="s">
        <v>6</v>
      </c>
      <c r="I2333" s="26" t="s">
        <v>12651</v>
      </c>
      <c r="J2333" s="26" t="s">
        <v>13652</v>
      </c>
      <c r="K2333" s="26">
        <v>2021</v>
      </c>
      <c r="L2333" s="26" t="s">
        <v>6</v>
      </c>
      <c r="M2333" s="26" t="s">
        <v>6</v>
      </c>
      <c r="N2333" s="26" t="s">
        <v>6</v>
      </c>
    </row>
    <row r="2334" spans="1:14" x14ac:dyDescent="0.35">
      <c r="B2334">
        <f t="shared" si="36"/>
        <v>1</v>
      </c>
      <c r="C2334" s="25" t="s">
        <v>13653</v>
      </c>
      <c r="D2334" s="25" t="s">
        <v>13654</v>
      </c>
      <c r="E2334" s="25" t="s">
        <v>6</v>
      </c>
      <c r="F2334" s="25" t="s">
        <v>13655</v>
      </c>
      <c r="G2334" s="25">
        <v>7</v>
      </c>
      <c r="H2334" s="25" t="s">
        <v>6</v>
      </c>
      <c r="I2334" s="25" t="s">
        <v>1808</v>
      </c>
      <c r="J2334" s="25" t="s">
        <v>13656</v>
      </c>
      <c r="K2334" s="25">
        <v>2017</v>
      </c>
      <c r="L2334" s="25" t="s">
        <v>6</v>
      </c>
      <c r="M2334" s="25" t="s">
        <v>6</v>
      </c>
      <c r="N2334" s="25" t="s">
        <v>6</v>
      </c>
    </row>
    <row r="2335" spans="1:14" x14ac:dyDescent="0.35">
      <c r="B2335">
        <f t="shared" si="36"/>
        <v>1</v>
      </c>
      <c r="C2335" s="26" t="s">
        <v>13657</v>
      </c>
      <c r="D2335" s="26" t="s">
        <v>13658</v>
      </c>
      <c r="E2335" s="26" t="s">
        <v>6</v>
      </c>
      <c r="F2335" s="26" t="s">
        <v>13659</v>
      </c>
      <c r="G2335" s="26">
        <v>7</v>
      </c>
      <c r="H2335" s="26" t="s">
        <v>6</v>
      </c>
      <c r="I2335" s="26" t="s">
        <v>13660</v>
      </c>
      <c r="J2335" s="26" t="s">
        <v>13661</v>
      </c>
      <c r="K2335" s="26">
        <v>2015</v>
      </c>
      <c r="L2335" s="26" t="s">
        <v>6</v>
      </c>
      <c r="M2335" s="26" t="s">
        <v>6</v>
      </c>
      <c r="N2335" s="26" t="s">
        <v>6</v>
      </c>
    </row>
    <row r="2336" spans="1:14" x14ac:dyDescent="0.35">
      <c r="B2336">
        <f t="shared" si="36"/>
        <v>1</v>
      </c>
      <c r="C2336" s="25" t="s">
        <v>13662</v>
      </c>
      <c r="D2336" s="25" t="s">
        <v>13663</v>
      </c>
      <c r="E2336" s="25" t="s">
        <v>6</v>
      </c>
      <c r="F2336" s="25" t="s">
        <v>13664</v>
      </c>
      <c r="G2336" s="25">
        <v>7</v>
      </c>
      <c r="H2336" s="25" t="s">
        <v>6</v>
      </c>
      <c r="I2336" s="25" t="s">
        <v>13665</v>
      </c>
      <c r="J2336" s="25" t="s">
        <v>13666</v>
      </c>
      <c r="K2336" s="25">
        <v>2016</v>
      </c>
      <c r="L2336" s="25" t="s">
        <v>6</v>
      </c>
      <c r="M2336" s="25" t="s">
        <v>6</v>
      </c>
      <c r="N2336" s="25" t="s">
        <v>6</v>
      </c>
    </row>
    <row r="2337" spans="1:14" x14ac:dyDescent="0.35">
      <c r="B2337">
        <f t="shared" si="36"/>
        <v>1</v>
      </c>
      <c r="C2337" s="26" t="s">
        <v>13667</v>
      </c>
      <c r="D2337" s="26" t="s">
        <v>13668</v>
      </c>
      <c r="E2337" s="26" t="s">
        <v>6</v>
      </c>
      <c r="F2337" s="26" t="s">
        <v>13669</v>
      </c>
      <c r="G2337" s="26">
        <v>7</v>
      </c>
      <c r="H2337" s="26" t="s">
        <v>6</v>
      </c>
      <c r="I2337" s="26" t="s">
        <v>13670</v>
      </c>
      <c r="J2337" s="26" t="s">
        <v>13671</v>
      </c>
      <c r="K2337" s="26">
        <v>2019</v>
      </c>
      <c r="L2337" s="26" t="s">
        <v>6</v>
      </c>
      <c r="M2337" s="26" t="s">
        <v>6</v>
      </c>
      <c r="N2337" s="26" t="s">
        <v>6</v>
      </c>
    </row>
    <row r="2338" spans="1:14" x14ac:dyDescent="0.35">
      <c r="B2338">
        <f t="shared" si="36"/>
        <v>1</v>
      </c>
      <c r="C2338" s="25" t="s">
        <v>13672</v>
      </c>
      <c r="D2338" s="25" t="s">
        <v>13673</v>
      </c>
      <c r="E2338" s="25" t="s">
        <v>6</v>
      </c>
      <c r="F2338" s="25" t="s">
        <v>13399</v>
      </c>
      <c r="G2338" s="25">
        <v>7</v>
      </c>
      <c r="H2338" s="25" t="s">
        <v>6</v>
      </c>
      <c r="I2338" s="25" t="s">
        <v>13674</v>
      </c>
      <c r="J2338" s="25" t="s">
        <v>13675</v>
      </c>
      <c r="K2338" s="25">
        <v>2012</v>
      </c>
      <c r="L2338" s="25" t="s">
        <v>6</v>
      </c>
      <c r="M2338" s="25" t="s">
        <v>6</v>
      </c>
      <c r="N2338" s="25" t="s">
        <v>6</v>
      </c>
    </row>
    <row r="2339" spans="1:14" x14ac:dyDescent="0.35">
      <c r="B2339">
        <f t="shared" si="36"/>
        <v>1</v>
      </c>
      <c r="C2339" s="26" t="s">
        <v>13676</v>
      </c>
      <c r="D2339" s="26" t="s">
        <v>13677</v>
      </c>
      <c r="E2339" s="26" t="s">
        <v>6</v>
      </c>
      <c r="F2339" s="26" t="s">
        <v>13678</v>
      </c>
      <c r="G2339" s="26">
        <v>7</v>
      </c>
      <c r="H2339" s="26" t="s">
        <v>6</v>
      </c>
      <c r="I2339" s="26" t="s">
        <v>597</v>
      </c>
      <c r="J2339" s="26" t="s">
        <v>13679</v>
      </c>
      <c r="K2339" s="26">
        <v>2018</v>
      </c>
      <c r="L2339" s="26" t="s">
        <v>6</v>
      </c>
      <c r="M2339" s="26" t="s">
        <v>6</v>
      </c>
      <c r="N2339" s="26" t="s">
        <v>6</v>
      </c>
    </row>
    <row r="2340" spans="1:14" x14ac:dyDescent="0.35">
      <c r="B2340">
        <f t="shared" si="36"/>
        <v>1</v>
      </c>
      <c r="C2340" s="25" t="s">
        <v>13680</v>
      </c>
      <c r="D2340" s="25" t="s">
        <v>13681</v>
      </c>
      <c r="E2340" s="25" t="s">
        <v>6</v>
      </c>
      <c r="F2340" s="25" t="s">
        <v>13682</v>
      </c>
      <c r="G2340" s="25">
        <v>7</v>
      </c>
      <c r="H2340" s="25" t="s">
        <v>6</v>
      </c>
      <c r="I2340" s="25" t="s">
        <v>13683</v>
      </c>
      <c r="J2340" s="25" t="s">
        <v>11973</v>
      </c>
      <c r="K2340" s="25">
        <v>2013</v>
      </c>
      <c r="L2340" s="25" t="s">
        <v>6</v>
      </c>
      <c r="M2340" s="25" t="s">
        <v>6</v>
      </c>
      <c r="N2340" s="25" t="s">
        <v>6</v>
      </c>
    </row>
    <row r="2341" spans="1:14" x14ac:dyDescent="0.35">
      <c r="B2341">
        <f t="shared" si="36"/>
        <v>1</v>
      </c>
      <c r="C2341" s="26" t="s">
        <v>13684</v>
      </c>
      <c r="D2341" s="26" t="s">
        <v>13685</v>
      </c>
      <c r="E2341" s="26" t="s">
        <v>6</v>
      </c>
      <c r="F2341" s="26" t="s">
        <v>13686</v>
      </c>
      <c r="G2341" s="26">
        <v>7</v>
      </c>
      <c r="H2341" s="26" t="s">
        <v>6</v>
      </c>
      <c r="I2341" s="26" t="s">
        <v>13193</v>
      </c>
      <c r="J2341" s="26" t="s">
        <v>13687</v>
      </c>
      <c r="K2341" s="26">
        <v>2015</v>
      </c>
      <c r="L2341" s="26" t="s">
        <v>6</v>
      </c>
      <c r="M2341" s="26" t="s">
        <v>6</v>
      </c>
      <c r="N2341" s="26" t="s">
        <v>6</v>
      </c>
    </row>
    <row r="2342" spans="1:14" x14ac:dyDescent="0.35">
      <c r="B2342">
        <f t="shared" si="36"/>
        <v>1</v>
      </c>
      <c r="C2342" s="25" t="s">
        <v>13688</v>
      </c>
      <c r="D2342" s="25" t="s">
        <v>13689</v>
      </c>
      <c r="E2342" s="25" t="s">
        <v>6</v>
      </c>
      <c r="F2342" s="25" t="s">
        <v>13690</v>
      </c>
      <c r="G2342" s="25">
        <v>7</v>
      </c>
      <c r="H2342" s="25" t="s">
        <v>6</v>
      </c>
      <c r="I2342" s="25" t="s">
        <v>12805</v>
      </c>
      <c r="J2342" s="25" t="s">
        <v>12806</v>
      </c>
      <c r="K2342" s="25">
        <v>2011</v>
      </c>
      <c r="L2342" s="25" t="s">
        <v>6</v>
      </c>
      <c r="M2342" s="25" t="s">
        <v>6</v>
      </c>
      <c r="N2342" s="25" t="s">
        <v>6</v>
      </c>
    </row>
    <row r="2343" spans="1:14" x14ac:dyDescent="0.35">
      <c r="B2343">
        <f t="shared" si="36"/>
        <v>1</v>
      </c>
      <c r="C2343" s="26" t="s">
        <v>13691</v>
      </c>
      <c r="D2343" s="26" t="s">
        <v>13692</v>
      </c>
      <c r="E2343" s="26" t="s">
        <v>6</v>
      </c>
      <c r="F2343" s="26" t="s">
        <v>13693</v>
      </c>
      <c r="G2343" s="26">
        <v>7</v>
      </c>
      <c r="H2343" s="26" t="s">
        <v>6</v>
      </c>
      <c r="I2343" s="26" t="s">
        <v>13142</v>
      </c>
      <c r="J2343" s="26" t="s">
        <v>13143</v>
      </c>
      <c r="K2343" s="26">
        <v>2018</v>
      </c>
      <c r="L2343" s="26" t="s">
        <v>6</v>
      </c>
      <c r="M2343" s="26" t="s">
        <v>6</v>
      </c>
      <c r="N2343" s="26" t="s">
        <v>6</v>
      </c>
    </row>
    <row r="2344" spans="1:14" x14ac:dyDescent="0.35">
      <c r="B2344">
        <f t="shared" si="36"/>
        <v>1</v>
      </c>
      <c r="C2344" s="25" t="s">
        <v>13694</v>
      </c>
      <c r="D2344" s="25" t="s">
        <v>13695</v>
      </c>
      <c r="E2344" s="25" t="s">
        <v>6</v>
      </c>
      <c r="F2344" s="25" t="s">
        <v>13696</v>
      </c>
      <c r="G2344" s="25">
        <v>7</v>
      </c>
      <c r="H2344" s="25" t="s">
        <v>6</v>
      </c>
      <c r="I2344" s="25" t="s">
        <v>13697</v>
      </c>
      <c r="J2344" s="25" t="s">
        <v>13698</v>
      </c>
      <c r="K2344" s="25">
        <v>2015</v>
      </c>
      <c r="L2344" s="25" t="s">
        <v>6</v>
      </c>
      <c r="M2344" s="25" t="s">
        <v>6</v>
      </c>
      <c r="N2344" s="25" t="s">
        <v>6</v>
      </c>
    </row>
    <row r="2345" spans="1:14" x14ac:dyDescent="0.35">
      <c r="B2345">
        <f t="shared" si="36"/>
        <v>1</v>
      </c>
      <c r="C2345" s="26" t="s">
        <v>13699</v>
      </c>
      <c r="D2345" s="26" t="s">
        <v>13700</v>
      </c>
      <c r="E2345" s="26" t="s">
        <v>6</v>
      </c>
      <c r="F2345" s="26" t="s">
        <v>13701</v>
      </c>
      <c r="G2345" s="26">
        <v>7</v>
      </c>
      <c r="H2345" s="26" t="s">
        <v>6</v>
      </c>
      <c r="I2345" s="26" t="s">
        <v>13702</v>
      </c>
      <c r="J2345" s="26" t="s">
        <v>13703</v>
      </c>
      <c r="K2345" s="26">
        <v>2018</v>
      </c>
      <c r="L2345" s="26" t="s">
        <v>6</v>
      </c>
      <c r="M2345" s="26" t="s">
        <v>6</v>
      </c>
      <c r="N2345" s="26" t="s">
        <v>6</v>
      </c>
    </row>
    <row r="2346" spans="1:14" x14ac:dyDescent="0.35">
      <c r="B2346">
        <f t="shared" si="36"/>
        <v>1</v>
      </c>
      <c r="C2346" s="25" t="s">
        <v>13704</v>
      </c>
      <c r="D2346" s="25" t="s">
        <v>13705</v>
      </c>
      <c r="E2346" s="25" t="s">
        <v>6</v>
      </c>
      <c r="F2346" s="25" t="s">
        <v>13706</v>
      </c>
      <c r="G2346" s="25">
        <v>7</v>
      </c>
      <c r="H2346" s="25" t="s">
        <v>6</v>
      </c>
      <c r="I2346" s="25" t="s">
        <v>12573</v>
      </c>
      <c r="J2346" s="25" t="s">
        <v>12574</v>
      </c>
      <c r="K2346" s="25">
        <v>2012</v>
      </c>
      <c r="L2346" s="25" t="s">
        <v>6</v>
      </c>
      <c r="M2346" s="25" t="s">
        <v>6</v>
      </c>
      <c r="N2346" s="25" t="s">
        <v>6</v>
      </c>
    </row>
    <row r="2347" spans="1:14" x14ac:dyDescent="0.35">
      <c r="B2347">
        <f t="shared" si="36"/>
        <v>1</v>
      </c>
      <c r="C2347" s="26" t="s">
        <v>13707</v>
      </c>
      <c r="D2347" s="26" t="s">
        <v>13708</v>
      </c>
      <c r="E2347" s="26" t="s">
        <v>6</v>
      </c>
      <c r="F2347" s="26" t="s">
        <v>13709</v>
      </c>
      <c r="G2347" s="26">
        <v>7</v>
      </c>
      <c r="H2347" s="26" t="s">
        <v>6</v>
      </c>
      <c r="I2347" s="26" t="s">
        <v>13710</v>
      </c>
      <c r="J2347" s="26" t="s">
        <v>13711</v>
      </c>
      <c r="K2347" s="26">
        <v>2019</v>
      </c>
      <c r="L2347" s="26" t="s">
        <v>6</v>
      </c>
      <c r="M2347" s="26" t="s">
        <v>6</v>
      </c>
      <c r="N2347" s="26" t="s">
        <v>6</v>
      </c>
    </row>
    <row r="2348" spans="1:14" x14ac:dyDescent="0.35">
      <c r="B2348">
        <f t="shared" si="36"/>
        <v>1</v>
      </c>
      <c r="C2348" s="25" t="s">
        <v>13712</v>
      </c>
      <c r="D2348" s="25" t="s">
        <v>13713</v>
      </c>
      <c r="E2348" s="25" t="s">
        <v>6</v>
      </c>
      <c r="F2348" s="25" t="s">
        <v>13714</v>
      </c>
      <c r="G2348" s="25">
        <v>7</v>
      </c>
      <c r="H2348" s="25" t="s">
        <v>6</v>
      </c>
      <c r="I2348" s="25" t="s">
        <v>13715</v>
      </c>
      <c r="J2348" s="25" t="s">
        <v>13716</v>
      </c>
      <c r="K2348" s="25">
        <v>2018</v>
      </c>
      <c r="L2348" s="25" t="s">
        <v>6</v>
      </c>
      <c r="M2348" s="25" t="s">
        <v>6</v>
      </c>
      <c r="N2348" s="25" t="s">
        <v>6</v>
      </c>
    </row>
    <row r="2349" spans="1:14" x14ac:dyDescent="0.35">
      <c r="A2349" t="s">
        <v>62</v>
      </c>
      <c r="B2349">
        <f t="shared" si="36"/>
        <v>2</v>
      </c>
      <c r="C2349" s="26" t="s">
        <v>13717</v>
      </c>
      <c r="D2349" s="26" t="s">
        <v>13718</v>
      </c>
      <c r="E2349" s="26" t="s">
        <v>6</v>
      </c>
      <c r="F2349" s="26" t="s">
        <v>13719</v>
      </c>
      <c r="G2349" s="26">
        <v>7</v>
      </c>
      <c r="H2349" s="26" t="s">
        <v>6</v>
      </c>
      <c r="I2349" s="26" t="s">
        <v>13720</v>
      </c>
      <c r="J2349" s="26" t="s">
        <v>13721</v>
      </c>
      <c r="K2349" s="26">
        <v>2016</v>
      </c>
      <c r="L2349" s="26" t="s">
        <v>6</v>
      </c>
      <c r="M2349" s="26" t="s">
        <v>6</v>
      </c>
      <c r="N2349" s="26" t="s">
        <v>6</v>
      </c>
    </row>
    <row r="2350" spans="1:14" x14ac:dyDescent="0.35">
      <c r="B2350">
        <f t="shared" si="36"/>
        <v>1</v>
      </c>
      <c r="C2350" s="25" t="s">
        <v>13722</v>
      </c>
      <c r="D2350" s="25" t="s">
        <v>6</v>
      </c>
      <c r="E2350" s="25" t="s">
        <v>6</v>
      </c>
      <c r="F2350" s="25" t="s">
        <v>13723</v>
      </c>
      <c r="G2350" s="25">
        <v>7</v>
      </c>
      <c r="H2350" s="25" t="s">
        <v>6</v>
      </c>
      <c r="I2350" s="25" t="s">
        <v>12805</v>
      </c>
      <c r="J2350" s="25" t="s">
        <v>12806</v>
      </c>
      <c r="K2350" s="25">
        <v>2011</v>
      </c>
      <c r="L2350" s="25" t="s">
        <v>6</v>
      </c>
      <c r="M2350" s="25" t="s">
        <v>6</v>
      </c>
      <c r="N2350" s="25" t="s">
        <v>6</v>
      </c>
    </row>
    <row r="2351" spans="1:14" x14ac:dyDescent="0.35">
      <c r="B2351">
        <f t="shared" si="36"/>
        <v>1</v>
      </c>
      <c r="C2351" s="26" t="s">
        <v>13724</v>
      </c>
      <c r="D2351" s="26" t="s">
        <v>13725</v>
      </c>
      <c r="E2351" s="26" t="s">
        <v>6</v>
      </c>
      <c r="F2351" s="26" t="s">
        <v>13726</v>
      </c>
      <c r="G2351" s="26">
        <v>7</v>
      </c>
      <c r="H2351" s="26" t="s">
        <v>6</v>
      </c>
      <c r="I2351" s="26" t="s">
        <v>13727</v>
      </c>
      <c r="J2351" s="26" t="s">
        <v>13728</v>
      </c>
      <c r="K2351" s="26">
        <v>2015</v>
      </c>
      <c r="L2351" s="26" t="s">
        <v>6</v>
      </c>
      <c r="M2351" s="26" t="s">
        <v>6</v>
      </c>
      <c r="N2351" s="26" t="s">
        <v>6</v>
      </c>
    </row>
    <row r="2352" spans="1:14" x14ac:dyDescent="0.35">
      <c r="B2352">
        <f t="shared" si="36"/>
        <v>1</v>
      </c>
      <c r="C2352" s="25" t="s">
        <v>13729</v>
      </c>
      <c r="D2352" s="25" t="s">
        <v>13730</v>
      </c>
      <c r="E2352" s="25" t="s">
        <v>6</v>
      </c>
      <c r="F2352" s="25" t="s">
        <v>13731</v>
      </c>
      <c r="G2352" s="25">
        <v>7</v>
      </c>
      <c r="H2352" s="25" t="s">
        <v>6</v>
      </c>
      <c r="I2352" s="25" t="s">
        <v>13732</v>
      </c>
      <c r="J2352" s="25" t="s">
        <v>13733</v>
      </c>
      <c r="K2352" s="25">
        <v>2015</v>
      </c>
      <c r="L2352" s="25" t="s">
        <v>6</v>
      </c>
      <c r="M2352" s="25" t="s">
        <v>6</v>
      </c>
      <c r="N2352" s="25" t="s">
        <v>6</v>
      </c>
    </row>
    <row r="2353" spans="1:14" x14ac:dyDescent="0.35">
      <c r="B2353">
        <f t="shared" si="36"/>
        <v>1</v>
      </c>
      <c r="C2353" s="26" t="s">
        <v>13734</v>
      </c>
      <c r="D2353" s="26" t="s">
        <v>13735</v>
      </c>
      <c r="E2353" s="26" t="s">
        <v>6</v>
      </c>
      <c r="F2353" s="26" t="s">
        <v>13736</v>
      </c>
      <c r="G2353" s="26">
        <v>7</v>
      </c>
      <c r="H2353" s="26" t="s">
        <v>6</v>
      </c>
      <c r="I2353" s="26" t="s">
        <v>12626</v>
      </c>
      <c r="J2353" s="26" t="s">
        <v>13737</v>
      </c>
      <c r="K2353" s="26">
        <v>2013</v>
      </c>
      <c r="L2353" s="26" t="s">
        <v>6</v>
      </c>
      <c r="M2353" s="26" t="s">
        <v>6</v>
      </c>
      <c r="N2353" s="26" t="s">
        <v>6</v>
      </c>
    </row>
    <row r="2354" spans="1:14" x14ac:dyDescent="0.35">
      <c r="A2354" t="s">
        <v>62</v>
      </c>
      <c r="B2354">
        <f t="shared" si="36"/>
        <v>2</v>
      </c>
      <c r="C2354" s="25" t="s">
        <v>396</v>
      </c>
      <c r="D2354" s="25" t="s">
        <v>13738</v>
      </c>
      <c r="E2354" s="25" t="s">
        <v>6</v>
      </c>
      <c r="F2354" s="25" t="s">
        <v>13132</v>
      </c>
      <c r="G2354" s="25">
        <v>7</v>
      </c>
      <c r="H2354" s="25" t="s">
        <v>6</v>
      </c>
      <c r="I2354" s="25" t="s">
        <v>261</v>
      </c>
      <c r="J2354" s="25" t="s">
        <v>13739</v>
      </c>
      <c r="K2354" s="25">
        <v>2016</v>
      </c>
      <c r="L2354" s="25" t="s">
        <v>6</v>
      </c>
      <c r="M2354" s="25" t="s">
        <v>6</v>
      </c>
      <c r="N2354" s="25" t="s">
        <v>6</v>
      </c>
    </row>
    <row r="2355" spans="1:14" x14ac:dyDescent="0.35">
      <c r="A2355" t="s">
        <v>62</v>
      </c>
      <c r="B2355">
        <f t="shared" si="36"/>
        <v>2</v>
      </c>
      <c r="C2355" s="26" t="s">
        <v>13740</v>
      </c>
      <c r="D2355" s="26" t="s">
        <v>13741</v>
      </c>
      <c r="E2355" s="26" t="s">
        <v>6</v>
      </c>
      <c r="F2355" s="26" t="s">
        <v>13742</v>
      </c>
      <c r="G2355" s="26">
        <v>7</v>
      </c>
      <c r="H2355" s="26" t="s">
        <v>6</v>
      </c>
      <c r="I2355" s="26" t="s">
        <v>13743</v>
      </c>
      <c r="J2355" s="26" t="s">
        <v>12957</v>
      </c>
      <c r="K2355" s="26">
        <v>2017</v>
      </c>
      <c r="L2355" s="26" t="s">
        <v>6</v>
      </c>
      <c r="M2355" s="26" t="s">
        <v>6</v>
      </c>
      <c r="N2355" s="26" t="s">
        <v>6</v>
      </c>
    </row>
    <row r="2356" spans="1:14" x14ac:dyDescent="0.35">
      <c r="A2356" t="s">
        <v>62</v>
      </c>
      <c r="B2356">
        <f t="shared" si="36"/>
        <v>2</v>
      </c>
      <c r="C2356" s="25" t="s">
        <v>7205</v>
      </c>
      <c r="D2356" s="25" t="s">
        <v>13744</v>
      </c>
      <c r="E2356" s="25" t="s">
        <v>6</v>
      </c>
      <c r="F2356" s="25" t="s">
        <v>13745</v>
      </c>
      <c r="G2356" s="25">
        <v>7</v>
      </c>
      <c r="H2356" s="25" t="s">
        <v>6</v>
      </c>
      <c r="I2356" s="25" t="s">
        <v>12092</v>
      </c>
      <c r="J2356" s="25" t="s">
        <v>12093</v>
      </c>
      <c r="K2356" s="25">
        <v>2016</v>
      </c>
      <c r="L2356" s="25" t="s">
        <v>6</v>
      </c>
      <c r="M2356" s="25" t="s">
        <v>6</v>
      </c>
      <c r="N2356" s="25" t="s">
        <v>6</v>
      </c>
    </row>
    <row r="2357" spans="1:14" x14ac:dyDescent="0.35">
      <c r="B2357">
        <f t="shared" si="36"/>
        <v>1</v>
      </c>
      <c r="C2357" s="26" t="s">
        <v>13746</v>
      </c>
      <c r="D2357" s="26" t="s">
        <v>13747</v>
      </c>
      <c r="E2357" s="26" t="s">
        <v>6</v>
      </c>
      <c r="F2357" s="26" t="s">
        <v>13748</v>
      </c>
      <c r="G2357" s="26">
        <v>7</v>
      </c>
      <c r="H2357" s="26" t="s">
        <v>6</v>
      </c>
      <c r="I2357" s="26" t="s">
        <v>6</v>
      </c>
      <c r="J2357" s="26" t="s">
        <v>6</v>
      </c>
      <c r="K2357" s="26"/>
      <c r="L2357" s="26" t="s">
        <v>6</v>
      </c>
      <c r="M2357" s="26" t="s">
        <v>6</v>
      </c>
      <c r="N2357" s="26" t="s">
        <v>6</v>
      </c>
    </row>
    <row r="2358" spans="1:14" x14ac:dyDescent="0.35">
      <c r="B2358">
        <f t="shared" si="36"/>
        <v>1</v>
      </c>
      <c r="C2358" s="25" t="s">
        <v>13749</v>
      </c>
      <c r="D2358" s="25" t="s">
        <v>13750</v>
      </c>
      <c r="E2358" s="25" t="s">
        <v>6</v>
      </c>
      <c r="F2358" s="25" t="s">
        <v>13751</v>
      </c>
      <c r="G2358" s="25">
        <v>7</v>
      </c>
      <c r="H2358" s="25" t="s">
        <v>6</v>
      </c>
      <c r="I2358" s="25" t="s">
        <v>13752</v>
      </c>
      <c r="J2358" s="25" t="s">
        <v>13753</v>
      </c>
      <c r="K2358" s="25">
        <v>2018</v>
      </c>
      <c r="L2358" s="25" t="s">
        <v>6</v>
      </c>
      <c r="M2358" s="25" t="s">
        <v>6</v>
      </c>
      <c r="N2358" s="25" t="s">
        <v>6</v>
      </c>
    </row>
    <row r="2359" spans="1:14" x14ac:dyDescent="0.35">
      <c r="B2359">
        <f t="shared" si="36"/>
        <v>1</v>
      </c>
      <c r="C2359" s="26" t="s">
        <v>13754</v>
      </c>
      <c r="D2359" s="26" t="s">
        <v>13755</v>
      </c>
      <c r="E2359" s="26" t="s">
        <v>6</v>
      </c>
      <c r="F2359" s="26" t="s">
        <v>13756</v>
      </c>
      <c r="G2359" s="26">
        <v>7</v>
      </c>
      <c r="H2359" s="26" t="s">
        <v>6</v>
      </c>
      <c r="I2359" s="26" t="s">
        <v>13757</v>
      </c>
      <c r="J2359" s="26" t="s">
        <v>13758</v>
      </c>
      <c r="K2359" s="26">
        <v>2017</v>
      </c>
      <c r="L2359" s="26" t="s">
        <v>6</v>
      </c>
      <c r="M2359" s="26" t="s">
        <v>6</v>
      </c>
      <c r="N2359" s="26" t="s">
        <v>6</v>
      </c>
    </row>
    <row r="2360" spans="1:14" x14ac:dyDescent="0.35">
      <c r="B2360">
        <f t="shared" si="36"/>
        <v>1</v>
      </c>
      <c r="C2360" s="25" t="s">
        <v>13759</v>
      </c>
      <c r="D2360" s="25" t="s">
        <v>13760</v>
      </c>
      <c r="E2360" s="25" t="s">
        <v>6</v>
      </c>
      <c r="F2360" s="25" t="s">
        <v>13761</v>
      </c>
      <c r="G2360" s="25">
        <v>7</v>
      </c>
      <c r="H2360" s="25" t="s">
        <v>6</v>
      </c>
      <c r="I2360" s="25" t="s">
        <v>12066</v>
      </c>
      <c r="J2360" s="25" t="s">
        <v>13762</v>
      </c>
      <c r="K2360" s="25">
        <v>2017</v>
      </c>
      <c r="L2360" s="25" t="s">
        <v>6</v>
      </c>
      <c r="M2360" s="25" t="s">
        <v>6</v>
      </c>
      <c r="N2360" s="25" t="s">
        <v>6</v>
      </c>
    </row>
    <row r="2361" spans="1:14" x14ac:dyDescent="0.35">
      <c r="B2361">
        <f t="shared" si="36"/>
        <v>1</v>
      </c>
      <c r="C2361" s="26" t="s">
        <v>13763</v>
      </c>
      <c r="D2361" s="26" t="s">
        <v>13764</v>
      </c>
      <c r="E2361" s="26" t="s">
        <v>6</v>
      </c>
      <c r="F2361" s="26" t="s">
        <v>13765</v>
      </c>
      <c r="G2361" s="26">
        <v>7</v>
      </c>
      <c r="H2361" s="26" t="s">
        <v>6</v>
      </c>
      <c r="I2361" s="26" t="s">
        <v>13372</v>
      </c>
      <c r="J2361" s="26" t="s">
        <v>13373</v>
      </c>
      <c r="K2361" s="26">
        <v>2015</v>
      </c>
      <c r="L2361" s="26" t="s">
        <v>6</v>
      </c>
      <c r="M2361" s="26" t="s">
        <v>6</v>
      </c>
      <c r="N2361" s="26" t="s">
        <v>6</v>
      </c>
    </row>
    <row r="2362" spans="1:14" x14ac:dyDescent="0.35">
      <c r="B2362">
        <f t="shared" si="36"/>
        <v>1</v>
      </c>
      <c r="C2362" s="25" t="s">
        <v>13766</v>
      </c>
      <c r="D2362" s="25" t="s">
        <v>13767</v>
      </c>
      <c r="E2362" s="25" t="s">
        <v>6</v>
      </c>
      <c r="F2362" s="25" t="s">
        <v>13768</v>
      </c>
      <c r="G2362" s="25">
        <v>7</v>
      </c>
      <c r="H2362" s="25" t="s">
        <v>6</v>
      </c>
      <c r="I2362" s="25" t="s">
        <v>13769</v>
      </c>
      <c r="J2362" s="25" t="s">
        <v>13770</v>
      </c>
      <c r="K2362" s="25">
        <v>2014</v>
      </c>
      <c r="L2362" s="25" t="s">
        <v>6</v>
      </c>
      <c r="M2362" s="25" t="s">
        <v>6</v>
      </c>
      <c r="N2362" s="25" t="s">
        <v>6</v>
      </c>
    </row>
    <row r="2363" spans="1:14" x14ac:dyDescent="0.35">
      <c r="B2363">
        <f t="shared" si="36"/>
        <v>1</v>
      </c>
      <c r="C2363" s="26" t="s">
        <v>13771</v>
      </c>
      <c r="D2363" s="26" t="s">
        <v>13772</v>
      </c>
      <c r="E2363" s="26" t="s">
        <v>6</v>
      </c>
      <c r="F2363" s="26" t="s">
        <v>13773</v>
      </c>
      <c r="G2363" s="26">
        <v>7</v>
      </c>
      <c r="H2363" s="26" t="s">
        <v>6</v>
      </c>
      <c r="I2363" s="26" t="s">
        <v>13774</v>
      </c>
      <c r="J2363" s="26" t="s">
        <v>12454</v>
      </c>
      <c r="K2363" s="26">
        <v>2009</v>
      </c>
      <c r="L2363" s="26" t="s">
        <v>6</v>
      </c>
      <c r="M2363" s="26" t="s">
        <v>6</v>
      </c>
      <c r="N2363" s="26" t="s">
        <v>6</v>
      </c>
    </row>
    <row r="2364" spans="1:14" x14ac:dyDescent="0.35">
      <c r="B2364">
        <f t="shared" si="36"/>
        <v>1</v>
      </c>
      <c r="C2364" s="25" t="s">
        <v>13775</v>
      </c>
      <c r="D2364" s="25" t="s">
        <v>13776</v>
      </c>
      <c r="E2364" s="25" t="s">
        <v>6</v>
      </c>
      <c r="F2364" s="25" t="s">
        <v>13777</v>
      </c>
      <c r="G2364" s="25">
        <v>7</v>
      </c>
      <c r="H2364" s="25" t="s">
        <v>6</v>
      </c>
      <c r="I2364" s="25" t="s">
        <v>13778</v>
      </c>
      <c r="J2364" s="25" t="s">
        <v>13779</v>
      </c>
      <c r="K2364" s="25">
        <v>2014</v>
      </c>
      <c r="L2364" s="25" t="s">
        <v>6</v>
      </c>
      <c r="M2364" s="25" t="s">
        <v>6</v>
      </c>
      <c r="N2364" s="25" t="s">
        <v>6</v>
      </c>
    </row>
    <row r="2365" spans="1:14" x14ac:dyDescent="0.35">
      <c r="B2365">
        <f t="shared" si="36"/>
        <v>1</v>
      </c>
      <c r="C2365" s="26" t="s">
        <v>13780</v>
      </c>
      <c r="D2365" s="26" t="s">
        <v>13781</v>
      </c>
      <c r="E2365" s="26" t="s">
        <v>6</v>
      </c>
      <c r="F2365" s="26" t="s">
        <v>13782</v>
      </c>
      <c r="G2365" s="26">
        <v>7</v>
      </c>
      <c r="H2365" s="26" t="s">
        <v>6</v>
      </c>
      <c r="I2365" s="26" t="s">
        <v>12259</v>
      </c>
      <c r="J2365" s="26" t="s">
        <v>12260</v>
      </c>
      <c r="K2365" s="26">
        <v>2021</v>
      </c>
      <c r="L2365" s="26" t="s">
        <v>6</v>
      </c>
      <c r="M2365" s="26" t="s">
        <v>6</v>
      </c>
      <c r="N2365" s="26" t="s">
        <v>6</v>
      </c>
    </row>
    <row r="2366" spans="1:14" x14ac:dyDescent="0.35">
      <c r="B2366">
        <f t="shared" si="36"/>
        <v>1</v>
      </c>
      <c r="C2366" s="25" t="s">
        <v>13783</v>
      </c>
      <c r="D2366" s="25" t="s">
        <v>13784</v>
      </c>
      <c r="E2366" s="25" t="s">
        <v>6</v>
      </c>
      <c r="F2366" s="25" t="s">
        <v>13785</v>
      </c>
      <c r="G2366" s="25">
        <v>7</v>
      </c>
      <c r="H2366" s="25" t="s">
        <v>6</v>
      </c>
      <c r="I2366" s="25" t="s">
        <v>13786</v>
      </c>
      <c r="J2366" s="25" t="s">
        <v>13787</v>
      </c>
      <c r="K2366" s="25">
        <v>2021</v>
      </c>
      <c r="L2366" s="25" t="s">
        <v>6</v>
      </c>
      <c r="M2366" s="25" t="s">
        <v>6</v>
      </c>
      <c r="N2366" s="25" t="s">
        <v>6</v>
      </c>
    </row>
    <row r="2367" spans="1:14" x14ac:dyDescent="0.35">
      <c r="B2367">
        <f t="shared" si="36"/>
        <v>1</v>
      </c>
      <c r="C2367" s="26" t="s">
        <v>13788</v>
      </c>
      <c r="D2367" s="26" t="s">
        <v>13789</v>
      </c>
      <c r="E2367" s="26" t="s">
        <v>6</v>
      </c>
      <c r="F2367" s="26" t="s">
        <v>13790</v>
      </c>
      <c r="G2367" s="26">
        <v>7</v>
      </c>
      <c r="H2367" s="26" t="s">
        <v>6</v>
      </c>
      <c r="I2367" s="26" t="s">
        <v>13791</v>
      </c>
      <c r="J2367" s="26" t="s">
        <v>13792</v>
      </c>
      <c r="K2367" s="26">
        <v>2016</v>
      </c>
      <c r="L2367" s="26" t="s">
        <v>6</v>
      </c>
      <c r="M2367" s="26" t="s">
        <v>6</v>
      </c>
      <c r="N2367" s="26" t="s">
        <v>6</v>
      </c>
    </row>
    <row r="2368" spans="1:14" x14ac:dyDescent="0.35">
      <c r="B2368">
        <f t="shared" si="36"/>
        <v>1</v>
      </c>
      <c r="C2368" s="25" t="s">
        <v>13793</v>
      </c>
      <c r="D2368" s="25" t="s">
        <v>13794</v>
      </c>
      <c r="E2368" s="25" t="s">
        <v>6</v>
      </c>
      <c r="F2368" s="25" t="s">
        <v>13795</v>
      </c>
      <c r="G2368" s="25">
        <v>7</v>
      </c>
      <c r="H2368" s="25" t="s">
        <v>6</v>
      </c>
      <c r="I2368" s="25" t="s">
        <v>13796</v>
      </c>
      <c r="J2368" s="25" t="s">
        <v>13797</v>
      </c>
      <c r="K2368" s="25">
        <v>2015</v>
      </c>
      <c r="L2368" s="25" t="s">
        <v>6</v>
      </c>
      <c r="M2368" s="25" t="s">
        <v>6</v>
      </c>
      <c r="N2368" s="25" t="s">
        <v>6</v>
      </c>
    </row>
    <row r="2369" spans="1:14" x14ac:dyDescent="0.35">
      <c r="B2369">
        <f t="shared" si="36"/>
        <v>1</v>
      </c>
      <c r="C2369" s="26" t="s">
        <v>13798</v>
      </c>
      <c r="D2369" s="26" t="s">
        <v>13799</v>
      </c>
      <c r="E2369" s="26" t="s">
        <v>6</v>
      </c>
      <c r="F2369" s="26" t="s">
        <v>13800</v>
      </c>
      <c r="G2369" s="26">
        <v>7</v>
      </c>
      <c r="H2369" s="26" t="s">
        <v>6</v>
      </c>
      <c r="I2369" s="26" t="s">
        <v>12997</v>
      </c>
      <c r="J2369" s="26" t="s">
        <v>13801</v>
      </c>
      <c r="K2369" s="26">
        <v>2015</v>
      </c>
      <c r="L2369" s="26" t="s">
        <v>6</v>
      </c>
      <c r="M2369" s="26" t="s">
        <v>6</v>
      </c>
      <c r="N2369" s="26" t="s">
        <v>6</v>
      </c>
    </row>
    <row r="2370" spans="1:14" x14ac:dyDescent="0.35">
      <c r="B2370">
        <f t="shared" ref="B2370:B2433" si="37">COUNTIF(C:C,C2370)</f>
        <v>1</v>
      </c>
      <c r="C2370" s="25" t="s">
        <v>13802</v>
      </c>
      <c r="D2370" s="25" t="s">
        <v>13803</v>
      </c>
      <c r="E2370" s="25" t="s">
        <v>6</v>
      </c>
      <c r="F2370" s="25" t="s">
        <v>13307</v>
      </c>
      <c r="G2370" s="25">
        <v>7</v>
      </c>
      <c r="H2370" s="25" t="s">
        <v>6</v>
      </c>
      <c r="I2370" s="25" t="s">
        <v>1392</v>
      </c>
      <c r="J2370" s="25" t="s">
        <v>13804</v>
      </c>
      <c r="K2370" s="25">
        <v>2018</v>
      </c>
      <c r="L2370" s="25" t="s">
        <v>6</v>
      </c>
      <c r="M2370" s="25" t="s">
        <v>6</v>
      </c>
      <c r="N2370" s="25" t="s">
        <v>6</v>
      </c>
    </row>
    <row r="2371" spans="1:14" x14ac:dyDescent="0.35">
      <c r="B2371">
        <f t="shared" si="37"/>
        <v>1</v>
      </c>
      <c r="C2371" s="26" t="s">
        <v>13805</v>
      </c>
      <c r="D2371" s="26" t="s">
        <v>13806</v>
      </c>
      <c r="E2371" s="26" t="s">
        <v>6</v>
      </c>
      <c r="F2371" s="26" t="s">
        <v>13807</v>
      </c>
      <c r="G2371" s="26">
        <v>7</v>
      </c>
      <c r="H2371" s="26" t="s">
        <v>6</v>
      </c>
      <c r="I2371" s="26" t="s">
        <v>13808</v>
      </c>
      <c r="J2371" s="26" t="s">
        <v>12213</v>
      </c>
      <c r="K2371" s="26">
        <v>2018</v>
      </c>
      <c r="L2371" s="26" t="s">
        <v>6</v>
      </c>
      <c r="M2371" s="26" t="s">
        <v>6</v>
      </c>
      <c r="N2371" s="26" t="s">
        <v>6</v>
      </c>
    </row>
    <row r="2372" spans="1:14" x14ac:dyDescent="0.35">
      <c r="A2372" t="s">
        <v>62</v>
      </c>
      <c r="B2372">
        <f t="shared" si="37"/>
        <v>2</v>
      </c>
      <c r="C2372" s="25" t="s">
        <v>13809</v>
      </c>
      <c r="D2372" s="25" t="s">
        <v>13810</v>
      </c>
      <c r="E2372" s="25" t="s">
        <v>6</v>
      </c>
      <c r="F2372" s="25" t="s">
        <v>6074</v>
      </c>
      <c r="G2372" s="25">
        <v>7</v>
      </c>
      <c r="H2372" s="25" t="s">
        <v>6</v>
      </c>
      <c r="I2372" s="25" t="s">
        <v>13811</v>
      </c>
      <c r="J2372" s="25" t="s">
        <v>13812</v>
      </c>
      <c r="K2372" s="25">
        <v>2012</v>
      </c>
      <c r="L2372" s="25" t="s">
        <v>6</v>
      </c>
      <c r="M2372" s="25" t="s">
        <v>6</v>
      </c>
      <c r="N2372" s="25" t="s">
        <v>6</v>
      </c>
    </row>
    <row r="2373" spans="1:14" x14ac:dyDescent="0.35">
      <c r="B2373">
        <f t="shared" si="37"/>
        <v>1</v>
      </c>
      <c r="C2373" s="26" t="s">
        <v>13813</v>
      </c>
      <c r="D2373" s="26" t="s">
        <v>13814</v>
      </c>
      <c r="E2373" s="26" t="s">
        <v>6</v>
      </c>
      <c r="F2373" s="26" t="s">
        <v>13815</v>
      </c>
      <c r="G2373" s="26">
        <v>7</v>
      </c>
      <c r="H2373" s="26" t="s">
        <v>6</v>
      </c>
      <c r="I2373" s="26" t="s">
        <v>12333</v>
      </c>
      <c r="J2373" s="26" t="s">
        <v>12334</v>
      </c>
      <c r="K2373" s="26">
        <v>2015</v>
      </c>
      <c r="L2373" s="26" t="s">
        <v>6</v>
      </c>
      <c r="M2373" s="26" t="s">
        <v>6</v>
      </c>
      <c r="N2373" s="26" t="s">
        <v>6</v>
      </c>
    </row>
    <row r="2374" spans="1:14" x14ac:dyDescent="0.35">
      <c r="B2374">
        <f t="shared" si="37"/>
        <v>1</v>
      </c>
      <c r="C2374" s="25" t="s">
        <v>13816</v>
      </c>
      <c r="D2374" s="25" t="s">
        <v>13817</v>
      </c>
      <c r="E2374" s="25" t="s">
        <v>6</v>
      </c>
      <c r="F2374" s="25" t="s">
        <v>13818</v>
      </c>
      <c r="G2374" s="25">
        <v>7</v>
      </c>
      <c r="H2374" s="25" t="s">
        <v>6</v>
      </c>
      <c r="I2374" s="25" t="s">
        <v>13819</v>
      </c>
      <c r="J2374" s="25" t="s">
        <v>13820</v>
      </c>
      <c r="K2374" s="25">
        <v>2015</v>
      </c>
      <c r="L2374" s="25" t="s">
        <v>6</v>
      </c>
      <c r="M2374" s="25" t="s">
        <v>6</v>
      </c>
      <c r="N2374" s="25" t="s">
        <v>6</v>
      </c>
    </row>
    <row r="2375" spans="1:14" x14ac:dyDescent="0.35">
      <c r="B2375">
        <f t="shared" si="37"/>
        <v>1</v>
      </c>
      <c r="C2375" s="26" t="s">
        <v>13821</v>
      </c>
      <c r="D2375" s="26" t="s">
        <v>13822</v>
      </c>
      <c r="E2375" s="26" t="s">
        <v>6</v>
      </c>
      <c r="F2375" s="26" t="s">
        <v>13823</v>
      </c>
      <c r="G2375" s="26">
        <v>7</v>
      </c>
      <c r="H2375" s="26" t="s">
        <v>6</v>
      </c>
      <c r="I2375" s="26" t="s">
        <v>13824</v>
      </c>
      <c r="J2375" s="26" t="s">
        <v>13825</v>
      </c>
      <c r="K2375" s="26">
        <v>2012</v>
      </c>
      <c r="L2375" s="26" t="s">
        <v>6</v>
      </c>
      <c r="M2375" s="26" t="s">
        <v>6</v>
      </c>
      <c r="N2375" s="26" t="s">
        <v>6</v>
      </c>
    </row>
    <row r="2376" spans="1:14" x14ac:dyDescent="0.35">
      <c r="B2376">
        <f t="shared" si="37"/>
        <v>1</v>
      </c>
      <c r="C2376" s="25" t="s">
        <v>13826</v>
      </c>
      <c r="D2376" s="25" t="s">
        <v>13827</v>
      </c>
      <c r="E2376" s="25" t="s">
        <v>6</v>
      </c>
      <c r="F2376" s="25" t="s">
        <v>13828</v>
      </c>
      <c r="G2376" s="25">
        <v>7</v>
      </c>
      <c r="H2376" s="25" t="s">
        <v>6</v>
      </c>
      <c r="I2376" s="25" t="s">
        <v>13829</v>
      </c>
      <c r="J2376" s="25" t="s">
        <v>13830</v>
      </c>
      <c r="K2376" s="25">
        <v>2020</v>
      </c>
      <c r="L2376" s="25" t="s">
        <v>6</v>
      </c>
      <c r="M2376" s="25" t="s">
        <v>6</v>
      </c>
      <c r="N2376" s="25" t="s">
        <v>6</v>
      </c>
    </row>
    <row r="2377" spans="1:14" x14ac:dyDescent="0.35">
      <c r="B2377">
        <f t="shared" si="37"/>
        <v>1</v>
      </c>
      <c r="C2377" s="26" t="s">
        <v>13831</v>
      </c>
      <c r="D2377" s="26" t="s">
        <v>13832</v>
      </c>
      <c r="E2377" s="26" t="s">
        <v>6</v>
      </c>
      <c r="F2377" s="26" t="s">
        <v>13833</v>
      </c>
      <c r="G2377" s="26">
        <v>7</v>
      </c>
      <c r="H2377" s="26" t="s">
        <v>6</v>
      </c>
      <c r="I2377" s="26" t="s">
        <v>13834</v>
      </c>
      <c r="J2377" s="26" t="s">
        <v>13835</v>
      </c>
      <c r="K2377" s="26">
        <v>2020</v>
      </c>
      <c r="L2377" s="26" t="s">
        <v>6</v>
      </c>
      <c r="M2377" s="26" t="s">
        <v>6</v>
      </c>
      <c r="N2377" s="26" t="s">
        <v>6</v>
      </c>
    </row>
    <row r="2378" spans="1:14" x14ac:dyDescent="0.35">
      <c r="B2378">
        <f t="shared" si="37"/>
        <v>1</v>
      </c>
      <c r="C2378" s="25" t="s">
        <v>13836</v>
      </c>
      <c r="D2378" s="25" t="s">
        <v>13837</v>
      </c>
      <c r="E2378" s="25" t="s">
        <v>6</v>
      </c>
      <c r="F2378" s="25" t="s">
        <v>13838</v>
      </c>
      <c r="G2378" s="25">
        <v>7</v>
      </c>
      <c r="H2378" s="25" t="s">
        <v>6</v>
      </c>
      <c r="I2378" s="25" t="s">
        <v>13839</v>
      </c>
      <c r="J2378" s="25" t="s">
        <v>13840</v>
      </c>
      <c r="K2378" s="25">
        <v>2016</v>
      </c>
      <c r="L2378" s="25" t="s">
        <v>6</v>
      </c>
      <c r="M2378" s="25" t="s">
        <v>6</v>
      </c>
      <c r="N2378" s="25" t="s">
        <v>6</v>
      </c>
    </row>
    <row r="2379" spans="1:14" x14ac:dyDescent="0.35">
      <c r="B2379">
        <f t="shared" si="37"/>
        <v>1</v>
      </c>
      <c r="C2379" s="26" t="s">
        <v>13841</v>
      </c>
      <c r="D2379" s="26" t="s">
        <v>13842</v>
      </c>
      <c r="E2379" s="26" t="s">
        <v>6</v>
      </c>
      <c r="F2379" s="26" t="s">
        <v>13843</v>
      </c>
      <c r="G2379" s="26">
        <v>7</v>
      </c>
      <c r="H2379" s="26" t="s">
        <v>6</v>
      </c>
      <c r="I2379" s="26" t="s">
        <v>13844</v>
      </c>
      <c r="J2379" s="26" t="s">
        <v>13845</v>
      </c>
      <c r="K2379" s="26">
        <v>2011</v>
      </c>
      <c r="L2379" s="26" t="s">
        <v>6</v>
      </c>
      <c r="M2379" s="26" t="s">
        <v>6</v>
      </c>
      <c r="N2379" s="26" t="s">
        <v>6</v>
      </c>
    </row>
    <row r="2380" spans="1:14" x14ac:dyDescent="0.35">
      <c r="B2380">
        <f t="shared" si="37"/>
        <v>1</v>
      </c>
      <c r="C2380" s="25" t="s">
        <v>13846</v>
      </c>
      <c r="D2380" s="25" t="s">
        <v>13847</v>
      </c>
      <c r="E2380" s="25" t="s">
        <v>6</v>
      </c>
      <c r="F2380" s="25" t="s">
        <v>13848</v>
      </c>
      <c r="G2380" s="25">
        <v>7</v>
      </c>
      <c r="H2380" s="25" t="s">
        <v>6</v>
      </c>
      <c r="I2380" s="25" t="s">
        <v>13849</v>
      </c>
      <c r="J2380" s="25" t="s">
        <v>13850</v>
      </c>
      <c r="K2380" s="25">
        <v>2017</v>
      </c>
      <c r="L2380" s="25" t="s">
        <v>6</v>
      </c>
      <c r="M2380" s="25" t="s">
        <v>6</v>
      </c>
      <c r="N2380" s="25" t="s">
        <v>6</v>
      </c>
    </row>
    <row r="2381" spans="1:14" x14ac:dyDescent="0.35">
      <c r="B2381">
        <f t="shared" si="37"/>
        <v>1</v>
      </c>
      <c r="C2381" s="26" t="s">
        <v>13851</v>
      </c>
      <c r="D2381" s="26" t="s">
        <v>13852</v>
      </c>
      <c r="E2381" s="26" t="s">
        <v>6</v>
      </c>
      <c r="F2381" s="26" t="s">
        <v>13853</v>
      </c>
      <c r="G2381" s="26">
        <v>7</v>
      </c>
      <c r="H2381" s="26" t="s">
        <v>6</v>
      </c>
      <c r="I2381" s="26" t="s">
        <v>556</v>
      </c>
      <c r="J2381" s="26" t="s">
        <v>13854</v>
      </c>
      <c r="K2381" s="26">
        <v>2010</v>
      </c>
      <c r="L2381" s="26" t="s">
        <v>6</v>
      </c>
      <c r="M2381" s="26" t="s">
        <v>6</v>
      </c>
      <c r="N2381" s="26" t="s">
        <v>6</v>
      </c>
    </row>
    <row r="2382" spans="1:14" x14ac:dyDescent="0.35">
      <c r="B2382">
        <f t="shared" si="37"/>
        <v>1</v>
      </c>
      <c r="C2382" s="25" t="s">
        <v>13855</v>
      </c>
      <c r="D2382" s="25" t="s">
        <v>13856</v>
      </c>
      <c r="E2382" s="25" t="s">
        <v>6</v>
      </c>
      <c r="F2382" s="25" t="s">
        <v>13857</v>
      </c>
      <c r="G2382" s="25">
        <v>7</v>
      </c>
      <c r="H2382" s="25" t="s">
        <v>6</v>
      </c>
      <c r="I2382" s="25" t="s">
        <v>13858</v>
      </c>
      <c r="J2382" s="25" t="s">
        <v>13859</v>
      </c>
      <c r="K2382" s="25">
        <v>2012</v>
      </c>
      <c r="L2382" s="25" t="s">
        <v>6</v>
      </c>
      <c r="M2382" s="25" t="s">
        <v>6</v>
      </c>
      <c r="N2382" s="25" t="s">
        <v>6</v>
      </c>
    </row>
    <row r="2383" spans="1:14" x14ac:dyDescent="0.35">
      <c r="B2383">
        <f t="shared" si="37"/>
        <v>1</v>
      </c>
      <c r="C2383" s="26" t="s">
        <v>13860</v>
      </c>
      <c r="D2383" s="26" t="s">
        <v>13861</v>
      </c>
      <c r="E2383" s="26" t="s">
        <v>6</v>
      </c>
      <c r="F2383" s="26" t="s">
        <v>13862</v>
      </c>
      <c r="G2383" s="26">
        <v>7</v>
      </c>
      <c r="H2383" s="26" t="s">
        <v>6</v>
      </c>
      <c r="I2383" s="26" t="s">
        <v>12473</v>
      </c>
      <c r="J2383" s="26" t="s">
        <v>13863</v>
      </c>
      <c r="K2383" s="26">
        <v>2009</v>
      </c>
      <c r="L2383" s="26" t="s">
        <v>6</v>
      </c>
      <c r="M2383" s="26" t="s">
        <v>6</v>
      </c>
      <c r="N2383" s="26" t="s">
        <v>6</v>
      </c>
    </row>
    <row r="2384" spans="1:14" x14ac:dyDescent="0.35">
      <c r="B2384">
        <f t="shared" si="37"/>
        <v>1</v>
      </c>
      <c r="C2384" s="25" t="s">
        <v>13864</v>
      </c>
      <c r="D2384" s="25" t="s">
        <v>13865</v>
      </c>
      <c r="E2384" s="25" t="s">
        <v>6</v>
      </c>
      <c r="F2384" s="25" t="s">
        <v>13866</v>
      </c>
      <c r="G2384" s="25">
        <v>7</v>
      </c>
      <c r="H2384" s="25" t="s">
        <v>6</v>
      </c>
      <c r="I2384" s="25" t="s">
        <v>13867</v>
      </c>
      <c r="J2384" s="25" t="s">
        <v>11973</v>
      </c>
      <c r="K2384" s="25">
        <v>2019</v>
      </c>
      <c r="L2384" s="25" t="s">
        <v>6</v>
      </c>
      <c r="M2384" s="25" t="s">
        <v>6</v>
      </c>
      <c r="N2384" s="25" t="s">
        <v>6</v>
      </c>
    </row>
    <row r="2385" spans="2:14" x14ac:dyDescent="0.35">
      <c r="B2385">
        <f t="shared" si="37"/>
        <v>1</v>
      </c>
      <c r="C2385" s="26" t="s">
        <v>13868</v>
      </c>
      <c r="D2385" s="26" t="s">
        <v>13869</v>
      </c>
      <c r="E2385" s="26" t="s">
        <v>6</v>
      </c>
      <c r="F2385" s="26" t="s">
        <v>13870</v>
      </c>
      <c r="G2385" s="26">
        <v>7</v>
      </c>
      <c r="H2385" s="26" t="s">
        <v>6</v>
      </c>
      <c r="I2385" s="26" t="s">
        <v>13871</v>
      </c>
      <c r="J2385" s="26" t="s">
        <v>13872</v>
      </c>
      <c r="K2385" s="26">
        <v>2012</v>
      </c>
      <c r="L2385" s="26" t="s">
        <v>6</v>
      </c>
      <c r="M2385" s="26" t="s">
        <v>6</v>
      </c>
      <c r="N2385" s="26" t="s">
        <v>6</v>
      </c>
    </row>
    <row r="2386" spans="2:14" x14ac:dyDescent="0.35">
      <c r="B2386">
        <f t="shared" si="37"/>
        <v>1</v>
      </c>
      <c r="C2386" s="25" t="s">
        <v>13873</v>
      </c>
      <c r="D2386" s="25" t="s">
        <v>13874</v>
      </c>
      <c r="E2386" s="25" t="s">
        <v>6</v>
      </c>
      <c r="F2386" s="25" t="s">
        <v>13875</v>
      </c>
      <c r="G2386" s="25">
        <v>7</v>
      </c>
      <c r="H2386" s="25" t="s">
        <v>6</v>
      </c>
      <c r="I2386" s="25" t="s">
        <v>144</v>
      </c>
      <c r="J2386" s="25" t="s">
        <v>13876</v>
      </c>
      <c r="K2386" s="25">
        <v>2015</v>
      </c>
      <c r="L2386" s="25" t="s">
        <v>6</v>
      </c>
      <c r="M2386" s="25" t="s">
        <v>6</v>
      </c>
      <c r="N2386" s="25" t="s">
        <v>6</v>
      </c>
    </row>
    <row r="2387" spans="2:14" x14ac:dyDescent="0.35">
      <c r="B2387">
        <f t="shared" si="37"/>
        <v>1</v>
      </c>
      <c r="C2387" s="26" t="s">
        <v>13877</v>
      </c>
      <c r="D2387" s="26" t="s">
        <v>13878</v>
      </c>
      <c r="E2387" s="26" t="s">
        <v>6</v>
      </c>
      <c r="F2387" s="26" t="s">
        <v>13879</v>
      </c>
      <c r="G2387" s="26">
        <v>7</v>
      </c>
      <c r="H2387" s="26" t="s">
        <v>6</v>
      </c>
      <c r="I2387" s="26" t="s">
        <v>13880</v>
      </c>
      <c r="J2387" s="26" t="s">
        <v>13881</v>
      </c>
      <c r="K2387" s="26">
        <v>2015</v>
      </c>
      <c r="L2387" s="26" t="s">
        <v>6</v>
      </c>
      <c r="M2387" s="26" t="s">
        <v>6</v>
      </c>
      <c r="N2387" s="26" t="s">
        <v>6</v>
      </c>
    </row>
    <row r="2388" spans="2:14" x14ac:dyDescent="0.35">
      <c r="B2388">
        <f t="shared" si="37"/>
        <v>1</v>
      </c>
      <c r="C2388" s="25" t="s">
        <v>13882</v>
      </c>
      <c r="D2388" s="25" t="s">
        <v>6</v>
      </c>
      <c r="E2388" s="25" t="s">
        <v>6</v>
      </c>
      <c r="F2388" s="25" t="s">
        <v>13883</v>
      </c>
      <c r="G2388" s="25">
        <v>7</v>
      </c>
      <c r="H2388" s="25" t="s">
        <v>6</v>
      </c>
      <c r="I2388" s="25" t="s">
        <v>13884</v>
      </c>
      <c r="J2388" s="25" t="s">
        <v>13885</v>
      </c>
      <c r="K2388" s="25">
        <v>2014</v>
      </c>
      <c r="L2388" s="25" t="s">
        <v>6</v>
      </c>
      <c r="M2388" s="25" t="s">
        <v>6</v>
      </c>
      <c r="N2388" s="25" t="s">
        <v>6</v>
      </c>
    </row>
    <row r="2389" spans="2:14" x14ac:dyDescent="0.35">
      <c r="B2389">
        <f t="shared" si="37"/>
        <v>1</v>
      </c>
      <c r="C2389" s="26" t="s">
        <v>13886</v>
      </c>
      <c r="D2389" s="26" t="s">
        <v>13887</v>
      </c>
      <c r="E2389" s="26" t="s">
        <v>6</v>
      </c>
      <c r="F2389" s="26" t="s">
        <v>13888</v>
      </c>
      <c r="G2389" s="26">
        <v>7</v>
      </c>
      <c r="H2389" s="26" t="s">
        <v>6</v>
      </c>
      <c r="I2389" s="26" t="s">
        <v>13889</v>
      </c>
      <c r="J2389" s="26" t="s">
        <v>13890</v>
      </c>
      <c r="K2389" s="26">
        <v>2015</v>
      </c>
      <c r="L2389" s="26" t="s">
        <v>6</v>
      </c>
      <c r="M2389" s="26" t="s">
        <v>6</v>
      </c>
      <c r="N2389" s="26" t="s">
        <v>6</v>
      </c>
    </row>
    <row r="2390" spans="2:14" x14ac:dyDescent="0.35">
      <c r="B2390">
        <f t="shared" si="37"/>
        <v>1</v>
      </c>
      <c r="C2390" s="25" t="s">
        <v>13891</v>
      </c>
      <c r="D2390" s="25" t="s">
        <v>13892</v>
      </c>
      <c r="E2390" s="25" t="s">
        <v>6</v>
      </c>
      <c r="F2390" s="25" t="s">
        <v>13893</v>
      </c>
      <c r="G2390" s="25">
        <v>7</v>
      </c>
      <c r="H2390" s="25" t="s">
        <v>6</v>
      </c>
      <c r="I2390" s="25" t="s">
        <v>13894</v>
      </c>
      <c r="J2390" s="25" t="s">
        <v>13895</v>
      </c>
      <c r="K2390" s="25">
        <v>2015</v>
      </c>
      <c r="L2390" s="25" t="s">
        <v>6</v>
      </c>
      <c r="M2390" s="25" t="s">
        <v>6</v>
      </c>
      <c r="N2390" s="25" t="s">
        <v>6</v>
      </c>
    </row>
    <row r="2391" spans="2:14" x14ac:dyDescent="0.35">
      <c r="B2391">
        <f t="shared" si="37"/>
        <v>1</v>
      </c>
      <c r="C2391" s="26" t="s">
        <v>13896</v>
      </c>
      <c r="D2391" s="26" t="s">
        <v>13897</v>
      </c>
      <c r="E2391" s="26" t="s">
        <v>6</v>
      </c>
      <c r="F2391" s="26" t="s">
        <v>13898</v>
      </c>
      <c r="G2391" s="26">
        <v>7</v>
      </c>
      <c r="H2391" s="26" t="s">
        <v>6</v>
      </c>
      <c r="I2391" s="26" t="s">
        <v>13899</v>
      </c>
      <c r="J2391" s="26" t="s">
        <v>11973</v>
      </c>
      <c r="K2391" s="26">
        <v>2013</v>
      </c>
      <c r="L2391" s="26" t="s">
        <v>6</v>
      </c>
      <c r="M2391" s="26" t="s">
        <v>6</v>
      </c>
      <c r="N2391" s="26" t="s">
        <v>6</v>
      </c>
    </row>
    <row r="2392" spans="2:14" x14ac:dyDescent="0.35">
      <c r="B2392">
        <f t="shared" si="37"/>
        <v>1</v>
      </c>
      <c r="C2392" s="25" t="s">
        <v>13900</v>
      </c>
      <c r="D2392" s="25" t="s">
        <v>13901</v>
      </c>
      <c r="E2392" s="25" t="s">
        <v>6</v>
      </c>
      <c r="F2392" s="25" t="s">
        <v>13902</v>
      </c>
      <c r="G2392" s="25">
        <v>7</v>
      </c>
      <c r="H2392" s="25" t="s">
        <v>6</v>
      </c>
      <c r="I2392" s="25" t="s">
        <v>13903</v>
      </c>
      <c r="J2392" s="25" t="s">
        <v>11973</v>
      </c>
      <c r="K2392" s="25">
        <v>2015</v>
      </c>
      <c r="L2392" s="25" t="s">
        <v>6</v>
      </c>
      <c r="M2392" s="25" t="s">
        <v>6</v>
      </c>
      <c r="N2392" s="25" t="s">
        <v>6</v>
      </c>
    </row>
    <row r="2393" spans="2:14" x14ac:dyDescent="0.35">
      <c r="B2393">
        <f t="shared" si="37"/>
        <v>1</v>
      </c>
      <c r="C2393" s="26" t="s">
        <v>13904</v>
      </c>
      <c r="D2393" s="26" t="s">
        <v>13905</v>
      </c>
      <c r="E2393" s="26" t="s">
        <v>6</v>
      </c>
      <c r="F2393" s="26" t="s">
        <v>13906</v>
      </c>
      <c r="G2393" s="26">
        <v>7</v>
      </c>
      <c r="H2393" s="26" t="s">
        <v>6</v>
      </c>
      <c r="I2393" s="26" t="s">
        <v>13907</v>
      </c>
      <c r="J2393" s="26" t="s">
        <v>13908</v>
      </c>
      <c r="K2393" s="26">
        <v>2016</v>
      </c>
      <c r="L2393" s="26" t="s">
        <v>6</v>
      </c>
      <c r="M2393" s="26" t="s">
        <v>6</v>
      </c>
      <c r="N2393" s="26" t="s">
        <v>6</v>
      </c>
    </row>
    <row r="2394" spans="2:14" x14ac:dyDescent="0.35">
      <c r="B2394">
        <f t="shared" si="37"/>
        <v>1</v>
      </c>
      <c r="C2394" s="25" t="s">
        <v>13909</v>
      </c>
      <c r="D2394" s="25" t="s">
        <v>13910</v>
      </c>
      <c r="E2394" s="25" t="s">
        <v>6</v>
      </c>
      <c r="F2394" s="25" t="s">
        <v>13911</v>
      </c>
      <c r="G2394" s="25">
        <v>7</v>
      </c>
      <c r="H2394" s="25" t="s">
        <v>6</v>
      </c>
      <c r="I2394" s="25" t="s">
        <v>13912</v>
      </c>
      <c r="J2394" s="25" t="s">
        <v>13913</v>
      </c>
      <c r="K2394" s="25">
        <v>2020</v>
      </c>
      <c r="L2394" s="25" t="s">
        <v>6</v>
      </c>
      <c r="M2394" s="25" t="s">
        <v>6</v>
      </c>
      <c r="N2394" s="25" t="s">
        <v>6</v>
      </c>
    </row>
    <row r="2395" spans="2:14" x14ac:dyDescent="0.35">
      <c r="B2395">
        <f t="shared" si="37"/>
        <v>1</v>
      </c>
      <c r="C2395" s="26" t="s">
        <v>13914</v>
      </c>
      <c r="D2395" s="26" t="s">
        <v>13915</v>
      </c>
      <c r="E2395" s="26" t="s">
        <v>6</v>
      </c>
      <c r="F2395" s="26" t="s">
        <v>13916</v>
      </c>
      <c r="G2395" s="26">
        <v>7</v>
      </c>
      <c r="H2395" s="26" t="s">
        <v>6</v>
      </c>
      <c r="I2395" s="26" t="s">
        <v>13579</v>
      </c>
      <c r="J2395" s="26" t="s">
        <v>13580</v>
      </c>
      <c r="K2395" s="26">
        <v>2017</v>
      </c>
      <c r="L2395" s="26" t="s">
        <v>6</v>
      </c>
      <c r="M2395" s="26" t="s">
        <v>6</v>
      </c>
      <c r="N2395" s="26" t="s">
        <v>6</v>
      </c>
    </row>
    <row r="2396" spans="2:14" x14ac:dyDescent="0.35">
      <c r="B2396">
        <f t="shared" si="37"/>
        <v>1</v>
      </c>
      <c r="C2396" s="25" t="s">
        <v>13917</v>
      </c>
      <c r="D2396" s="25" t="s">
        <v>13918</v>
      </c>
      <c r="E2396" s="25" t="s">
        <v>6</v>
      </c>
      <c r="F2396" s="25" t="s">
        <v>13919</v>
      </c>
      <c r="G2396" s="25">
        <v>7</v>
      </c>
      <c r="H2396" s="25" t="s">
        <v>6</v>
      </c>
      <c r="I2396" s="25" t="s">
        <v>12056</v>
      </c>
      <c r="J2396" s="25" t="s">
        <v>13920</v>
      </c>
      <c r="K2396" s="25">
        <v>2019</v>
      </c>
      <c r="L2396" s="25" t="s">
        <v>6</v>
      </c>
      <c r="M2396" s="25" t="s">
        <v>6</v>
      </c>
      <c r="N2396" s="25" t="s">
        <v>6</v>
      </c>
    </row>
    <row r="2397" spans="2:14" x14ac:dyDescent="0.35">
      <c r="B2397">
        <f t="shared" si="37"/>
        <v>1</v>
      </c>
      <c r="C2397" s="26" t="s">
        <v>13921</v>
      </c>
      <c r="D2397" s="26" t="s">
        <v>13922</v>
      </c>
      <c r="E2397" s="26" t="s">
        <v>6</v>
      </c>
      <c r="F2397" s="26" t="s">
        <v>13923</v>
      </c>
      <c r="G2397" s="26">
        <v>7</v>
      </c>
      <c r="H2397" s="26" t="s">
        <v>6</v>
      </c>
      <c r="I2397" s="26" t="s">
        <v>13924</v>
      </c>
      <c r="J2397" s="26" t="s">
        <v>13925</v>
      </c>
      <c r="K2397" s="26">
        <v>2019</v>
      </c>
      <c r="L2397" s="26" t="s">
        <v>6</v>
      </c>
      <c r="M2397" s="26" t="s">
        <v>6</v>
      </c>
      <c r="N2397" s="26" t="s">
        <v>6</v>
      </c>
    </row>
    <row r="2398" spans="2:14" x14ac:dyDescent="0.35">
      <c r="B2398">
        <f t="shared" si="37"/>
        <v>1</v>
      </c>
      <c r="C2398" s="25" t="s">
        <v>13926</v>
      </c>
      <c r="D2398" s="25" t="s">
        <v>13927</v>
      </c>
      <c r="E2398" s="25" t="s">
        <v>6</v>
      </c>
      <c r="F2398" s="25" t="s">
        <v>13928</v>
      </c>
      <c r="G2398" s="25">
        <v>7</v>
      </c>
      <c r="H2398" s="25" t="s">
        <v>6</v>
      </c>
      <c r="I2398" s="25" t="s">
        <v>12421</v>
      </c>
      <c r="J2398" s="25" t="s">
        <v>12278</v>
      </c>
      <c r="K2398" s="25">
        <v>2020</v>
      </c>
      <c r="L2398" s="25" t="s">
        <v>6</v>
      </c>
      <c r="M2398" s="25" t="s">
        <v>6</v>
      </c>
      <c r="N2398" s="25" t="s">
        <v>6</v>
      </c>
    </row>
    <row r="2399" spans="2:14" x14ac:dyDescent="0.35">
      <c r="B2399">
        <f t="shared" si="37"/>
        <v>1</v>
      </c>
      <c r="C2399" s="26" t="s">
        <v>13929</v>
      </c>
      <c r="D2399" s="26" t="s">
        <v>13930</v>
      </c>
      <c r="E2399" s="26" t="s">
        <v>6</v>
      </c>
      <c r="F2399" s="26" t="s">
        <v>13931</v>
      </c>
      <c r="G2399" s="26">
        <v>7</v>
      </c>
      <c r="H2399" s="26" t="s">
        <v>6</v>
      </c>
      <c r="I2399" s="26" t="s">
        <v>13932</v>
      </c>
      <c r="J2399" s="26" t="s">
        <v>13933</v>
      </c>
      <c r="K2399" s="26">
        <v>2017</v>
      </c>
      <c r="L2399" s="26" t="s">
        <v>6</v>
      </c>
      <c r="M2399" s="26" t="s">
        <v>6</v>
      </c>
      <c r="N2399" s="26" t="s">
        <v>6</v>
      </c>
    </row>
    <row r="2400" spans="2:14" x14ac:dyDescent="0.35">
      <c r="B2400">
        <f t="shared" si="37"/>
        <v>1</v>
      </c>
      <c r="C2400" s="25" t="s">
        <v>13934</v>
      </c>
      <c r="D2400" s="25" t="s">
        <v>13935</v>
      </c>
      <c r="E2400" s="25" t="s">
        <v>6</v>
      </c>
      <c r="F2400" s="25" t="s">
        <v>13936</v>
      </c>
      <c r="G2400" s="25">
        <v>7</v>
      </c>
      <c r="H2400" s="25" t="s">
        <v>6</v>
      </c>
      <c r="I2400" s="25" t="s">
        <v>1117</v>
      </c>
      <c r="J2400" s="25" t="s">
        <v>13937</v>
      </c>
      <c r="K2400" s="25">
        <v>2018</v>
      </c>
      <c r="L2400" s="25" t="s">
        <v>6</v>
      </c>
      <c r="M2400" s="25" t="s">
        <v>6</v>
      </c>
      <c r="N2400" s="25" t="s">
        <v>6</v>
      </c>
    </row>
    <row r="2401" spans="1:14" x14ac:dyDescent="0.35">
      <c r="A2401" t="s">
        <v>62</v>
      </c>
      <c r="B2401">
        <f t="shared" si="37"/>
        <v>2</v>
      </c>
      <c r="C2401" s="26" t="s">
        <v>13938</v>
      </c>
      <c r="D2401" s="26" t="s">
        <v>13939</v>
      </c>
      <c r="E2401" s="26" t="s">
        <v>6</v>
      </c>
      <c r="F2401" s="26" t="s">
        <v>13940</v>
      </c>
      <c r="G2401" s="26">
        <v>7</v>
      </c>
      <c r="H2401" s="26" t="s">
        <v>6</v>
      </c>
      <c r="I2401" s="26" t="s">
        <v>13941</v>
      </c>
      <c r="J2401" s="26" t="s">
        <v>13942</v>
      </c>
      <c r="K2401" s="26">
        <v>2010</v>
      </c>
      <c r="L2401" s="26" t="s">
        <v>6</v>
      </c>
      <c r="M2401" s="26" t="s">
        <v>6</v>
      </c>
      <c r="N2401" s="26" t="s">
        <v>6</v>
      </c>
    </row>
    <row r="2402" spans="1:14" x14ac:dyDescent="0.35">
      <c r="B2402">
        <f t="shared" si="37"/>
        <v>1</v>
      </c>
      <c r="C2402" s="25" t="s">
        <v>13943</v>
      </c>
      <c r="D2402" s="25" t="s">
        <v>13944</v>
      </c>
      <c r="E2402" s="25" t="s">
        <v>6</v>
      </c>
      <c r="F2402" s="25" t="s">
        <v>13866</v>
      </c>
      <c r="G2402" s="25">
        <v>7</v>
      </c>
      <c r="H2402" s="25" t="s">
        <v>6</v>
      </c>
      <c r="I2402" s="25" t="s">
        <v>13945</v>
      </c>
      <c r="J2402" s="25" t="s">
        <v>13946</v>
      </c>
      <c r="K2402" s="25">
        <v>2021</v>
      </c>
      <c r="L2402" s="25" t="s">
        <v>6</v>
      </c>
      <c r="M2402" s="25" t="s">
        <v>6</v>
      </c>
      <c r="N2402" s="25" t="s">
        <v>6</v>
      </c>
    </row>
    <row r="2403" spans="1:14" x14ac:dyDescent="0.35">
      <c r="B2403">
        <f t="shared" si="37"/>
        <v>1</v>
      </c>
      <c r="C2403" s="26" t="s">
        <v>13947</v>
      </c>
      <c r="D2403" s="26" t="s">
        <v>13948</v>
      </c>
      <c r="E2403" s="26" t="s">
        <v>6</v>
      </c>
      <c r="F2403" s="26" t="s">
        <v>13949</v>
      </c>
      <c r="G2403" s="26">
        <v>7</v>
      </c>
      <c r="H2403" s="26" t="s">
        <v>6</v>
      </c>
      <c r="I2403" s="26" t="s">
        <v>11988</v>
      </c>
      <c r="J2403" s="26" t="s">
        <v>13950</v>
      </c>
      <c r="K2403" s="26">
        <v>2017</v>
      </c>
      <c r="L2403" s="26" t="s">
        <v>6</v>
      </c>
      <c r="M2403" s="26" t="s">
        <v>6</v>
      </c>
      <c r="N2403" s="26" t="s">
        <v>6</v>
      </c>
    </row>
    <row r="2404" spans="1:14" x14ac:dyDescent="0.35">
      <c r="B2404">
        <f t="shared" si="37"/>
        <v>1</v>
      </c>
      <c r="C2404" s="25" t="s">
        <v>13951</v>
      </c>
      <c r="D2404" s="25" t="s">
        <v>13952</v>
      </c>
      <c r="E2404" s="25" t="s">
        <v>6</v>
      </c>
      <c r="F2404" s="25" t="s">
        <v>13953</v>
      </c>
      <c r="G2404" s="25">
        <v>7</v>
      </c>
      <c r="H2404" s="25" t="s">
        <v>6</v>
      </c>
      <c r="I2404" s="25" t="s">
        <v>13954</v>
      </c>
      <c r="J2404" s="25" t="s">
        <v>13955</v>
      </c>
      <c r="K2404" s="25">
        <v>2019</v>
      </c>
      <c r="L2404" s="25" t="s">
        <v>6</v>
      </c>
      <c r="M2404" s="25" t="s">
        <v>6</v>
      </c>
      <c r="N2404" s="25" t="s">
        <v>6</v>
      </c>
    </row>
    <row r="2405" spans="1:14" x14ac:dyDescent="0.35">
      <c r="B2405">
        <f t="shared" si="37"/>
        <v>1</v>
      </c>
      <c r="C2405" s="26" t="s">
        <v>13956</v>
      </c>
      <c r="D2405" s="26" t="s">
        <v>13957</v>
      </c>
      <c r="E2405" s="26" t="s">
        <v>6</v>
      </c>
      <c r="F2405" s="26" t="s">
        <v>13958</v>
      </c>
      <c r="G2405" s="26">
        <v>7</v>
      </c>
      <c r="H2405" s="26" t="s">
        <v>6</v>
      </c>
      <c r="I2405" s="26" t="s">
        <v>13959</v>
      </c>
      <c r="J2405" s="26" t="s">
        <v>13960</v>
      </c>
      <c r="K2405" s="26">
        <v>2018</v>
      </c>
      <c r="L2405" s="26" t="s">
        <v>6</v>
      </c>
      <c r="M2405" s="26" t="s">
        <v>6</v>
      </c>
      <c r="N2405" s="26" t="s">
        <v>6</v>
      </c>
    </row>
    <row r="2406" spans="1:14" x14ac:dyDescent="0.35">
      <c r="A2406" t="s">
        <v>62</v>
      </c>
      <c r="B2406">
        <f t="shared" si="37"/>
        <v>2</v>
      </c>
      <c r="C2406" s="25" t="s">
        <v>13961</v>
      </c>
      <c r="D2406" s="25" t="s">
        <v>13962</v>
      </c>
      <c r="E2406" s="25" t="s">
        <v>6</v>
      </c>
      <c r="F2406" s="25" t="s">
        <v>13479</v>
      </c>
      <c r="G2406" s="25">
        <v>7</v>
      </c>
      <c r="H2406" s="25" t="s">
        <v>6</v>
      </c>
      <c r="I2406" s="25" t="s">
        <v>13963</v>
      </c>
      <c r="J2406" s="25" t="s">
        <v>13964</v>
      </c>
      <c r="K2406" s="25">
        <v>2015</v>
      </c>
      <c r="L2406" s="25" t="s">
        <v>6</v>
      </c>
      <c r="M2406" s="25" t="s">
        <v>6</v>
      </c>
      <c r="N2406" s="25" t="s">
        <v>6</v>
      </c>
    </row>
    <row r="2407" spans="1:14" x14ac:dyDescent="0.35">
      <c r="B2407">
        <f t="shared" si="37"/>
        <v>1</v>
      </c>
      <c r="C2407" s="26" t="s">
        <v>13965</v>
      </c>
      <c r="D2407" s="26" t="s">
        <v>13966</v>
      </c>
      <c r="E2407" s="26" t="s">
        <v>6</v>
      </c>
      <c r="F2407" s="26" t="s">
        <v>13967</v>
      </c>
      <c r="G2407" s="26">
        <v>7</v>
      </c>
      <c r="H2407" s="26" t="s">
        <v>6</v>
      </c>
      <c r="I2407" s="26" t="s">
        <v>13968</v>
      </c>
      <c r="J2407" s="26" t="s">
        <v>13969</v>
      </c>
      <c r="K2407" s="26">
        <v>2018</v>
      </c>
      <c r="L2407" s="26" t="s">
        <v>6</v>
      </c>
      <c r="M2407" s="26" t="s">
        <v>6</v>
      </c>
      <c r="N2407" s="26" t="s">
        <v>6</v>
      </c>
    </row>
    <row r="2408" spans="1:14" x14ac:dyDescent="0.35">
      <c r="B2408">
        <f t="shared" si="37"/>
        <v>1</v>
      </c>
      <c r="C2408" s="25" t="s">
        <v>13970</v>
      </c>
      <c r="D2408" s="25" t="s">
        <v>13971</v>
      </c>
      <c r="E2408" s="25" t="s">
        <v>6</v>
      </c>
      <c r="F2408" s="25" t="s">
        <v>13972</v>
      </c>
      <c r="G2408" s="25">
        <v>7</v>
      </c>
      <c r="H2408" s="25" t="s">
        <v>6</v>
      </c>
      <c r="I2408" s="25" t="s">
        <v>13973</v>
      </c>
      <c r="J2408" s="25" t="s">
        <v>13974</v>
      </c>
      <c r="K2408" s="25">
        <v>2013</v>
      </c>
      <c r="L2408" s="25" t="s">
        <v>6</v>
      </c>
      <c r="M2408" s="25" t="s">
        <v>6</v>
      </c>
      <c r="N2408" s="25" t="s">
        <v>6</v>
      </c>
    </row>
    <row r="2409" spans="1:14" x14ac:dyDescent="0.35">
      <c r="B2409">
        <f t="shared" si="37"/>
        <v>1</v>
      </c>
      <c r="C2409" s="26" t="s">
        <v>13975</v>
      </c>
      <c r="D2409" s="26" t="s">
        <v>13976</v>
      </c>
      <c r="E2409" s="26" t="s">
        <v>6</v>
      </c>
      <c r="F2409" s="26" t="s">
        <v>13977</v>
      </c>
      <c r="G2409" s="26">
        <v>7</v>
      </c>
      <c r="H2409" s="26" t="s">
        <v>6</v>
      </c>
      <c r="I2409" s="26" t="s">
        <v>13978</v>
      </c>
      <c r="J2409" s="26" t="s">
        <v>13979</v>
      </c>
      <c r="K2409" s="26">
        <v>2018</v>
      </c>
      <c r="L2409" s="26" t="s">
        <v>6</v>
      </c>
      <c r="M2409" s="26" t="s">
        <v>6</v>
      </c>
      <c r="N2409" s="26" t="s">
        <v>6</v>
      </c>
    </row>
    <row r="2410" spans="1:14" x14ac:dyDescent="0.35">
      <c r="B2410">
        <f t="shared" si="37"/>
        <v>1</v>
      </c>
      <c r="C2410" s="25" t="s">
        <v>13980</v>
      </c>
      <c r="D2410" s="25" t="s">
        <v>13981</v>
      </c>
      <c r="E2410" s="25" t="s">
        <v>6</v>
      </c>
      <c r="F2410" s="25" t="s">
        <v>13982</v>
      </c>
      <c r="G2410" s="25">
        <v>7</v>
      </c>
      <c r="H2410" s="25" t="s">
        <v>6</v>
      </c>
      <c r="I2410" s="25" t="s">
        <v>13983</v>
      </c>
      <c r="J2410" s="25" t="s">
        <v>13984</v>
      </c>
      <c r="K2410" s="25">
        <v>2019</v>
      </c>
      <c r="L2410" s="25" t="s">
        <v>6</v>
      </c>
      <c r="M2410" s="25" t="s">
        <v>6</v>
      </c>
      <c r="N2410" s="25" t="s">
        <v>6</v>
      </c>
    </row>
    <row r="2411" spans="1:14" x14ac:dyDescent="0.35">
      <c r="B2411">
        <f t="shared" si="37"/>
        <v>1</v>
      </c>
      <c r="C2411" s="26" t="s">
        <v>13985</v>
      </c>
      <c r="D2411" s="26" t="s">
        <v>13986</v>
      </c>
      <c r="E2411" s="26" t="s">
        <v>6</v>
      </c>
      <c r="F2411" s="26" t="s">
        <v>13109</v>
      </c>
      <c r="G2411" s="26">
        <v>7</v>
      </c>
      <c r="H2411" s="26" t="s">
        <v>6</v>
      </c>
      <c r="I2411" s="26" t="s">
        <v>8593</v>
      </c>
      <c r="J2411" s="26" t="s">
        <v>13987</v>
      </c>
      <c r="K2411" s="26">
        <v>2019</v>
      </c>
      <c r="L2411" s="26" t="s">
        <v>6</v>
      </c>
      <c r="M2411" s="26" t="s">
        <v>6</v>
      </c>
      <c r="N2411" s="26" t="s">
        <v>6</v>
      </c>
    </row>
    <row r="2412" spans="1:14" x14ac:dyDescent="0.35">
      <c r="B2412">
        <f t="shared" si="37"/>
        <v>1</v>
      </c>
      <c r="C2412" s="25" t="s">
        <v>13988</v>
      </c>
      <c r="D2412" s="25" t="s">
        <v>13989</v>
      </c>
      <c r="E2412" s="25" t="s">
        <v>6</v>
      </c>
      <c r="F2412" s="25" t="s">
        <v>13990</v>
      </c>
      <c r="G2412" s="25">
        <v>7</v>
      </c>
      <c r="H2412" s="25" t="s">
        <v>6</v>
      </c>
      <c r="I2412" s="25" t="s">
        <v>13991</v>
      </c>
      <c r="J2412" s="25" t="s">
        <v>13992</v>
      </c>
      <c r="K2412" s="25">
        <v>2012</v>
      </c>
      <c r="L2412" s="25" t="s">
        <v>6</v>
      </c>
      <c r="M2412" s="25" t="s">
        <v>6</v>
      </c>
      <c r="N2412" s="25" t="s">
        <v>6</v>
      </c>
    </row>
    <row r="2413" spans="1:14" x14ac:dyDescent="0.35">
      <c r="B2413">
        <f t="shared" si="37"/>
        <v>1</v>
      </c>
      <c r="C2413" s="26" t="s">
        <v>13993</v>
      </c>
      <c r="D2413" s="26" t="s">
        <v>13994</v>
      </c>
      <c r="E2413" s="26" t="s">
        <v>6</v>
      </c>
      <c r="F2413" s="26" t="s">
        <v>13995</v>
      </c>
      <c r="G2413" s="26">
        <v>7</v>
      </c>
      <c r="H2413" s="26" t="s">
        <v>6</v>
      </c>
      <c r="I2413" s="26" t="s">
        <v>11988</v>
      </c>
      <c r="J2413" s="26" t="s">
        <v>13003</v>
      </c>
      <c r="K2413" s="26">
        <v>2011</v>
      </c>
      <c r="L2413" s="26" t="s">
        <v>6</v>
      </c>
      <c r="M2413" s="26" t="s">
        <v>6</v>
      </c>
      <c r="N2413" s="26" t="s">
        <v>6</v>
      </c>
    </row>
    <row r="2414" spans="1:14" x14ac:dyDescent="0.35">
      <c r="B2414">
        <f t="shared" si="37"/>
        <v>1</v>
      </c>
      <c r="C2414" s="25" t="s">
        <v>13996</v>
      </c>
      <c r="D2414" s="25" t="s">
        <v>13997</v>
      </c>
      <c r="E2414" s="25" t="s">
        <v>6</v>
      </c>
      <c r="F2414" s="25" t="s">
        <v>13998</v>
      </c>
      <c r="G2414" s="25">
        <v>7</v>
      </c>
      <c r="H2414" s="25" t="s">
        <v>6</v>
      </c>
      <c r="I2414" s="25" t="s">
        <v>13999</v>
      </c>
      <c r="J2414" s="25" t="s">
        <v>11973</v>
      </c>
      <c r="K2414" s="25">
        <v>2021</v>
      </c>
      <c r="L2414" s="25" t="s">
        <v>6</v>
      </c>
      <c r="M2414" s="25" t="s">
        <v>6</v>
      </c>
      <c r="N2414" s="25" t="s">
        <v>6</v>
      </c>
    </row>
    <row r="2415" spans="1:14" x14ac:dyDescent="0.35">
      <c r="B2415">
        <f t="shared" si="37"/>
        <v>1</v>
      </c>
      <c r="C2415" s="26" t="s">
        <v>14000</v>
      </c>
      <c r="D2415" s="26" t="s">
        <v>14001</v>
      </c>
      <c r="E2415" s="26" t="s">
        <v>6</v>
      </c>
      <c r="F2415" s="26" t="s">
        <v>14002</v>
      </c>
      <c r="G2415" s="26">
        <v>7</v>
      </c>
      <c r="H2415" s="26" t="s">
        <v>6</v>
      </c>
      <c r="I2415" s="26" t="s">
        <v>13959</v>
      </c>
      <c r="J2415" s="26" t="s">
        <v>14003</v>
      </c>
      <c r="K2415" s="26">
        <v>2018</v>
      </c>
      <c r="L2415" s="26" t="s">
        <v>6</v>
      </c>
      <c r="M2415" s="26" t="s">
        <v>6</v>
      </c>
      <c r="N2415" s="26" t="s">
        <v>6</v>
      </c>
    </row>
    <row r="2416" spans="1:14" x14ac:dyDescent="0.35">
      <c r="B2416">
        <f t="shared" si="37"/>
        <v>1</v>
      </c>
      <c r="C2416" s="25" t="s">
        <v>14004</v>
      </c>
      <c r="D2416" s="25" t="s">
        <v>14005</v>
      </c>
      <c r="E2416" s="25" t="s">
        <v>6</v>
      </c>
      <c r="F2416" s="25" t="s">
        <v>14006</v>
      </c>
      <c r="G2416" s="25">
        <v>7</v>
      </c>
      <c r="H2416" s="25" t="s">
        <v>6</v>
      </c>
      <c r="I2416" s="25" t="s">
        <v>14007</v>
      </c>
      <c r="J2416" s="25" t="s">
        <v>14008</v>
      </c>
      <c r="K2416" s="25">
        <v>2019</v>
      </c>
      <c r="L2416" s="25" t="s">
        <v>6</v>
      </c>
      <c r="M2416" s="25" t="s">
        <v>6</v>
      </c>
      <c r="N2416" s="25" t="s">
        <v>6</v>
      </c>
    </row>
    <row r="2417" spans="1:14" x14ac:dyDescent="0.35">
      <c r="B2417">
        <f t="shared" si="37"/>
        <v>1</v>
      </c>
      <c r="C2417" s="26" t="s">
        <v>14009</v>
      </c>
      <c r="D2417" s="26" t="s">
        <v>14010</v>
      </c>
      <c r="E2417" s="26" t="s">
        <v>6</v>
      </c>
      <c r="F2417" s="26" t="s">
        <v>14011</v>
      </c>
      <c r="G2417" s="26">
        <v>7</v>
      </c>
      <c r="H2417" s="26" t="s">
        <v>6</v>
      </c>
      <c r="I2417" s="26" t="s">
        <v>14012</v>
      </c>
      <c r="J2417" s="26" t="s">
        <v>14013</v>
      </c>
      <c r="K2417" s="26">
        <v>2017</v>
      </c>
      <c r="L2417" s="26" t="s">
        <v>6</v>
      </c>
      <c r="M2417" s="26" t="s">
        <v>6</v>
      </c>
      <c r="N2417" s="26" t="s">
        <v>6</v>
      </c>
    </row>
    <row r="2418" spans="1:14" x14ac:dyDescent="0.35">
      <c r="B2418">
        <f t="shared" si="37"/>
        <v>1</v>
      </c>
      <c r="C2418" s="25" t="s">
        <v>14014</v>
      </c>
      <c r="D2418" s="25" t="s">
        <v>14015</v>
      </c>
      <c r="E2418" s="25" t="s">
        <v>6</v>
      </c>
      <c r="F2418" s="25" t="s">
        <v>14016</v>
      </c>
      <c r="G2418" s="25">
        <v>7</v>
      </c>
      <c r="H2418" s="25" t="s">
        <v>6</v>
      </c>
      <c r="I2418" s="25" t="s">
        <v>14017</v>
      </c>
      <c r="J2418" s="25" t="s">
        <v>14018</v>
      </c>
      <c r="K2418" s="25">
        <v>2015</v>
      </c>
      <c r="L2418" s="25" t="s">
        <v>6</v>
      </c>
      <c r="M2418" s="25" t="s">
        <v>6</v>
      </c>
      <c r="N2418" s="25" t="s">
        <v>6</v>
      </c>
    </row>
    <row r="2419" spans="1:14" x14ac:dyDescent="0.35">
      <c r="B2419">
        <f t="shared" si="37"/>
        <v>1</v>
      </c>
      <c r="C2419" s="26" t="s">
        <v>14019</v>
      </c>
      <c r="D2419" s="26" t="s">
        <v>14020</v>
      </c>
      <c r="E2419" s="26" t="s">
        <v>6</v>
      </c>
      <c r="F2419" s="26" t="s">
        <v>13274</v>
      </c>
      <c r="G2419" s="26">
        <v>7</v>
      </c>
      <c r="H2419" s="26" t="s">
        <v>6</v>
      </c>
      <c r="I2419" s="26" t="s">
        <v>14021</v>
      </c>
      <c r="J2419" s="26" t="s">
        <v>14022</v>
      </c>
      <c r="K2419" s="26">
        <v>2016</v>
      </c>
      <c r="L2419" s="26" t="s">
        <v>6</v>
      </c>
      <c r="M2419" s="26" t="s">
        <v>6</v>
      </c>
      <c r="N2419" s="26" t="s">
        <v>6</v>
      </c>
    </row>
    <row r="2420" spans="1:14" x14ac:dyDescent="0.35">
      <c r="B2420">
        <f t="shared" si="37"/>
        <v>1</v>
      </c>
      <c r="C2420" s="25" t="s">
        <v>14023</v>
      </c>
      <c r="D2420" s="25" t="s">
        <v>14024</v>
      </c>
      <c r="E2420" s="25" t="s">
        <v>6</v>
      </c>
      <c r="F2420" s="25" t="s">
        <v>14025</v>
      </c>
      <c r="G2420" s="25">
        <v>7</v>
      </c>
      <c r="H2420" s="25" t="s">
        <v>6</v>
      </c>
      <c r="I2420" s="25" t="s">
        <v>14026</v>
      </c>
      <c r="J2420" s="25" t="s">
        <v>14027</v>
      </c>
      <c r="K2420" s="25">
        <v>2016</v>
      </c>
      <c r="L2420" s="25" t="s">
        <v>6</v>
      </c>
      <c r="M2420" s="25" t="s">
        <v>6</v>
      </c>
      <c r="N2420" s="25" t="s">
        <v>6</v>
      </c>
    </row>
    <row r="2421" spans="1:14" x14ac:dyDescent="0.35">
      <c r="B2421">
        <f t="shared" si="37"/>
        <v>1</v>
      </c>
      <c r="C2421" s="26" t="s">
        <v>14028</v>
      </c>
      <c r="D2421" s="26" t="s">
        <v>14029</v>
      </c>
      <c r="E2421" s="26" t="s">
        <v>6</v>
      </c>
      <c r="F2421" s="26" t="s">
        <v>14030</v>
      </c>
      <c r="G2421" s="26">
        <v>7</v>
      </c>
      <c r="H2421" s="26" t="s">
        <v>6</v>
      </c>
      <c r="I2421" s="26" t="s">
        <v>14031</v>
      </c>
      <c r="J2421" s="26" t="s">
        <v>14032</v>
      </c>
      <c r="K2421" s="26">
        <v>2018</v>
      </c>
      <c r="L2421" s="26" t="s">
        <v>6</v>
      </c>
      <c r="M2421" s="26" t="s">
        <v>6</v>
      </c>
      <c r="N2421" s="26" t="s">
        <v>6</v>
      </c>
    </row>
    <row r="2422" spans="1:14" x14ac:dyDescent="0.35">
      <c r="B2422">
        <f t="shared" si="37"/>
        <v>1</v>
      </c>
      <c r="C2422" s="25" t="s">
        <v>14033</v>
      </c>
      <c r="D2422" s="25" t="s">
        <v>14034</v>
      </c>
      <c r="E2422" s="25" t="s">
        <v>6</v>
      </c>
      <c r="F2422" s="25" t="s">
        <v>14035</v>
      </c>
      <c r="G2422" s="25">
        <v>7</v>
      </c>
      <c r="H2422" s="25" t="s">
        <v>6</v>
      </c>
      <c r="I2422" s="25" t="s">
        <v>14036</v>
      </c>
      <c r="J2422" s="25" t="s">
        <v>14037</v>
      </c>
      <c r="K2422" s="25">
        <v>2019</v>
      </c>
      <c r="L2422" s="25" t="s">
        <v>6</v>
      </c>
      <c r="M2422" s="25" t="s">
        <v>6</v>
      </c>
      <c r="N2422" s="25" t="s">
        <v>6</v>
      </c>
    </row>
    <row r="2423" spans="1:14" x14ac:dyDescent="0.35">
      <c r="B2423">
        <f t="shared" si="37"/>
        <v>1</v>
      </c>
      <c r="C2423" s="26" t="s">
        <v>14038</v>
      </c>
      <c r="D2423" s="26" t="s">
        <v>14039</v>
      </c>
      <c r="E2423" s="26" t="s">
        <v>6</v>
      </c>
      <c r="F2423" s="26" t="s">
        <v>14040</v>
      </c>
      <c r="G2423" s="26">
        <v>7</v>
      </c>
      <c r="H2423" s="26" t="s">
        <v>6</v>
      </c>
      <c r="I2423" s="26" t="s">
        <v>14041</v>
      </c>
      <c r="J2423" s="26" t="s">
        <v>14042</v>
      </c>
      <c r="K2423" s="26">
        <v>2019</v>
      </c>
      <c r="L2423" s="26" t="s">
        <v>6</v>
      </c>
      <c r="M2423" s="26" t="s">
        <v>6</v>
      </c>
      <c r="N2423" s="26" t="s">
        <v>6</v>
      </c>
    </row>
    <row r="2424" spans="1:14" x14ac:dyDescent="0.35">
      <c r="B2424">
        <f t="shared" si="37"/>
        <v>1</v>
      </c>
      <c r="C2424" s="25" t="s">
        <v>14043</v>
      </c>
      <c r="D2424" s="25" t="s">
        <v>14044</v>
      </c>
      <c r="E2424" s="25" t="s">
        <v>6</v>
      </c>
      <c r="F2424" s="25" t="s">
        <v>14045</v>
      </c>
      <c r="G2424" s="25">
        <v>7</v>
      </c>
      <c r="H2424" s="25" t="s">
        <v>6</v>
      </c>
      <c r="I2424" s="25" t="s">
        <v>14041</v>
      </c>
      <c r="J2424" s="25" t="s">
        <v>14046</v>
      </c>
      <c r="K2424" s="25">
        <v>2019</v>
      </c>
      <c r="L2424" s="25" t="s">
        <v>6</v>
      </c>
      <c r="M2424" s="25" t="s">
        <v>6</v>
      </c>
      <c r="N2424" s="25" t="s">
        <v>6</v>
      </c>
    </row>
    <row r="2425" spans="1:14" x14ac:dyDescent="0.35">
      <c r="B2425">
        <f t="shared" si="37"/>
        <v>1</v>
      </c>
      <c r="C2425" s="26" t="s">
        <v>14047</v>
      </c>
      <c r="D2425" s="26" t="s">
        <v>14048</v>
      </c>
      <c r="E2425" s="26" t="s">
        <v>6</v>
      </c>
      <c r="F2425" s="26" t="s">
        <v>14049</v>
      </c>
      <c r="G2425" s="26">
        <v>7</v>
      </c>
      <c r="H2425" s="26" t="s">
        <v>6</v>
      </c>
      <c r="I2425" s="26" t="s">
        <v>13710</v>
      </c>
      <c r="J2425" s="26" t="s">
        <v>13711</v>
      </c>
      <c r="K2425" s="26">
        <v>2019</v>
      </c>
      <c r="L2425" s="26" t="s">
        <v>6</v>
      </c>
      <c r="M2425" s="26" t="s">
        <v>6</v>
      </c>
      <c r="N2425" s="26" t="s">
        <v>6</v>
      </c>
    </row>
    <row r="2426" spans="1:14" x14ac:dyDescent="0.35">
      <c r="B2426">
        <f t="shared" si="37"/>
        <v>1</v>
      </c>
      <c r="C2426" s="25" t="s">
        <v>14050</v>
      </c>
      <c r="D2426" s="25" t="s">
        <v>14051</v>
      </c>
      <c r="E2426" s="25" t="s">
        <v>6</v>
      </c>
      <c r="F2426" s="25" t="s">
        <v>14052</v>
      </c>
      <c r="G2426" s="25">
        <v>7</v>
      </c>
      <c r="H2426" s="25" t="s">
        <v>6</v>
      </c>
      <c r="I2426" s="25" t="s">
        <v>14053</v>
      </c>
      <c r="J2426" s="25" t="s">
        <v>14054</v>
      </c>
      <c r="K2426" s="25">
        <v>2020</v>
      </c>
      <c r="L2426" s="25" t="s">
        <v>6</v>
      </c>
      <c r="M2426" s="25" t="s">
        <v>6</v>
      </c>
      <c r="N2426" s="25" t="s">
        <v>6</v>
      </c>
    </row>
    <row r="2427" spans="1:14" x14ac:dyDescent="0.35">
      <c r="B2427">
        <f t="shared" si="37"/>
        <v>1</v>
      </c>
      <c r="C2427" s="26" t="s">
        <v>14055</v>
      </c>
      <c r="D2427" s="26" t="s">
        <v>14056</v>
      </c>
      <c r="E2427" s="26" t="s">
        <v>6</v>
      </c>
      <c r="F2427" s="26" t="s">
        <v>14057</v>
      </c>
      <c r="G2427" s="26">
        <v>7</v>
      </c>
      <c r="H2427" s="26" t="s">
        <v>6</v>
      </c>
      <c r="I2427" s="26" t="s">
        <v>14058</v>
      </c>
      <c r="J2427" s="26" t="s">
        <v>14059</v>
      </c>
      <c r="K2427" s="26">
        <v>2010</v>
      </c>
      <c r="L2427" s="26" t="s">
        <v>6</v>
      </c>
      <c r="M2427" s="26" t="s">
        <v>6</v>
      </c>
      <c r="N2427" s="26" t="s">
        <v>6</v>
      </c>
    </row>
    <row r="2428" spans="1:14" x14ac:dyDescent="0.35">
      <c r="B2428">
        <f t="shared" si="37"/>
        <v>1</v>
      </c>
      <c r="C2428" s="25" t="s">
        <v>14060</v>
      </c>
      <c r="D2428" s="25" t="s">
        <v>14061</v>
      </c>
      <c r="E2428" s="25" t="s">
        <v>6</v>
      </c>
      <c r="F2428" s="25" t="s">
        <v>14062</v>
      </c>
      <c r="G2428" s="25">
        <v>7</v>
      </c>
      <c r="H2428" s="25" t="s">
        <v>6</v>
      </c>
      <c r="I2428" s="25" t="s">
        <v>14063</v>
      </c>
      <c r="J2428" s="25" t="s">
        <v>14064</v>
      </c>
      <c r="K2428" s="25">
        <v>2019</v>
      </c>
      <c r="L2428" s="25" t="s">
        <v>6</v>
      </c>
      <c r="M2428" s="25" t="s">
        <v>6</v>
      </c>
      <c r="N2428" s="25" t="s">
        <v>6</v>
      </c>
    </row>
    <row r="2429" spans="1:14" x14ac:dyDescent="0.35">
      <c r="B2429">
        <f t="shared" si="37"/>
        <v>1</v>
      </c>
      <c r="C2429" s="26" t="s">
        <v>14065</v>
      </c>
      <c r="D2429" s="26" t="s">
        <v>14066</v>
      </c>
      <c r="E2429" s="26" t="s">
        <v>6</v>
      </c>
      <c r="F2429" s="26" t="s">
        <v>14067</v>
      </c>
      <c r="G2429" s="26">
        <v>7</v>
      </c>
      <c r="H2429" s="26" t="s">
        <v>6</v>
      </c>
      <c r="I2429" s="26" t="s">
        <v>6436</v>
      </c>
      <c r="J2429" s="26" t="s">
        <v>14068</v>
      </c>
      <c r="K2429" s="26">
        <v>2009</v>
      </c>
      <c r="L2429" s="26" t="s">
        <v>6</v>
      </c>
      <c r="M2429" s="26" t="s">
        <v>6</v>
      </c>
      <c r="N2429" s="26" t="s">
        <v>6</v>
      </c>
    </row>
    <row r="2430" spans="1:14" x14ac:dyDescent="0.35">
      <c r="B2430">
        <f t="shared" si="37"/>
        <v>1</v>
      </c>
      <c r="C2430" s="25" t="s">
        <v>14069</v>
      </c>
      <c r="D2430" s="25" t="s">
        <v>14070</v>
      </c>
      <c r="E2430" s="25" t="s">
        <v>6</v>
      </c>
      <c r="F2430" s="25" t="s">
        <v>14071</v>
      </c>
      <c r="G2430" s="25">
        <v>7</v>
      </c>
      <c r="H2430" s="25" t="s">
        <v>6</v>
      </c>
      <c r="I2430" s="25" t="s">
        <v>12350</v>
      </c>
      <c r="J2430" s="25" t="s">
        <v>14072</v>
      </c>
      <c r="K2430" s="25">
        <v>2011</v>
      </c>
      <c r="L2430" s="25" t="s">
        <v>6</v>
      </c>
      <c r="M2430" s="25" t="s">
        <v>6</v>
      </c>
      <c r="N2430" s="25" t="s">
        <v>6</v>
      </c>
    </row>
    <row r="2431" spans="1:14" x14ac:dyDescent="0.35">
      <c r="B2431">
        <f t="shared" si="37"/>
        <v>1</v>
      </c>
      <c r="C2431" s="26" t="s">
        <v>14073</v>
      </c>
      <c r="D2431" s="26" t="s">
        <v>14074</v>
      </c>
      <c r="E2431" s="26" t="s">
        <v>6</v>
      </c>
      <c r="F2431" s="26" t="s">
        <v>14075</v>
      </c>
      <c r="G2431" s="26">
        <v>7</v>
      </c>
      <c r="H2431" s="26" t="s">
        <v>6</v>
      </c>
      <c r="I2431" s="26" t="s">
        <v>14076</v>
      </c>
      <c r="J2431" s="26" t="s">
        <v>12278</v>
      </c>
      <c r="K2431" s="26">
        <v>2020</v>
      </c>
      <c r="L2431" s="26" t="s">
        <v>6</v>
      </c>
      <c r="M2431" s="26" t="s">
        <v>6</v>
      </c>
      <c r="N2431" s="26" t="s">
        <v>6</v>
      </c>
    </row>
    <row r="2432" spans="1:14" x14ac:dyDescent="0.35">
      <c r="A2432" t="s">
        <v>62</v>
      </c>
      <c r="B2432">
        <f t="shared" si="37"/>
        <v>2</v>
      </c>
      <c r="C2432" s="25" t="s">
        <v>6645</v>
      </c>
      <c r="D2432" s="25" t="s">
        <v>14077</v>
      </c>
      <c r="E2432" s="25" t="s">
        <v>6</v>
      </c>
      <c r="F2432" s="25" t="s">
        <v>14078</v>
      </c>
      <c r="G2432" s="25">
        <v>7</v>
      </c>
      <c r="H2432" s="25" t="s">
        <v>6</v>
      </c>
      <c r="I2432" s="25" t="s">
        <v>144</v>
      </c>
      <c r="J2432" s="25" t="s">
        <v>14079</v>
      </c>
      <c r="K2432" s="25">
        <v>2015</v>
      </c>
      <c r="L2432" s="25" t="s">
        <v>6</v>
      </c>
      <c r="M2432" s="25" t="s">
        <v>6</v>
      </c>
      <c r="N2432" s="25" t="s">
        <v>6</v>
      </c>
    </row>
    <row r="2433" spans="1:14" x14ac:dyDescent="0.35">
      <c r="B2433">
        <f t="shared" si="37"/>
        <v>1</v>
      </c>
      <c r="C2433" s="26" t="s">
        <v>14080</v>
      </c>
      <c r="D2433" s="26" t="s">
        <v>14081</v>
      </c>
      <c r="E2433" s="26" t="s">
        <v>6</v>
      </c>
      <c r="F2433" s="26" t="s">
        <v>14082</v>
      </c>
      <c r="G2433" s="26">
        <v>7</v>
      </c>
      <c r="H2433" s="26" t="s">
        <v>6</v>
      </c>
      <c r="I2433" s="26" t="s">
        <v>14083</v>
      </c>
      <c r="J2433" s="26" t="s">
        <v>14084</v>
      </c>
      <c r="K2433" s="26">
        <v>2013</v>
      </c>
      <c r="L2433" s="26" t="s">
        <v>6</v>
      </c>
      <c r="M2433" s="26" t="s">
        <v>6</v>
      </c>
      <c r="N2433" s="26" t="s">
        <v>6</v>
      </c>
    </row>
    <row r="2434" spans="1:14" x14ac:dyDescent="0.35">
      <c r="A2434" t="s">
        <v>62</v>
      </c>
      <c r="B2434">
        <f t="shared" ref="B2434:B2497" si="38">COUNTIF(C:C,C2434)</f>
        <v>3</v>
      </c>
      <c r="C2434" s="25" t="s">
        <v>6439</v>
      </c>
      <c r="D2434" s="25" t="s">
        <v>14085</v>
      </c>
      <c r="E2434" s="25" t="s">
        <v>6</v>
      </c>
      <c r="F2434" s="25" t="s">
        <v>12924</v>
      </c>
      <c r="G2434" s="25">
        <v>7</v>
      </c>
      <c r="H2434" s="25" t="s">
        <v>6</v>
      </c>
      <c r="I2434" s="25" t="s">
        <v>6436</v>
      </c>
      <c r="J2434" s="25" t="s">
        <v>14086</v>
      </c>
      <c r="K2434" s="25">
        <v>2018</v>
      </c>
      <c r="L2434" s="25" t="s">
        <v>6</v>
      </c>
      <c r="M2434" s="25" t="s">
        <v>6</v>
      </c>
      <c r="N2434" s="25" t="s">
        <v>6</v>
      </c>
    </row>
    <row r="2435" spans="1:14" x14ac:dyDescent="0.35">
      <c r="A2435" t="s">
        <v>62</v>
      </c>
      <c r="B2435">
        <f t="shared" si="38"/>
        <v>2</v>
      </c>
      <c r="C2435" s="26" t="s">
        <v>14087</v>
      </c>
      <c r="D2435" s="26" t="s">
        <v>14088</v>
      </c>
      <c r="E2435" s="26" t="s">
        <v>6</v>
      </c>
      <c r="F2435" s="26" t="s">
        <v>14089</v>
      </c>
      <c r="G2435" s="26">
        <v>7</v>
      </c>
      <c r="H2435" s="26" t="s">
        <v>6</v>
      </c>
      <c r="I2435" s="26" t="s">
        <v>14090</v>
      </c>
      <c r="J2435" s="26" t="s">
        <v>14091</v>
      </c>
      <c r="K2435" s="26">
        <v>2017</v>
      </c>
      <c r="L2435" s="26" t="s">
        <v>6</v>
      </c>
      <c r="M2435" s="26" t="s">
        <v>6</v>
      </c>
      <c r="N2435" s="26" t="s">
        <v>6</v>
      </c>
    </row>
    <row r="2436" spans="1:14" x14ac:dyDescent="0.35">
      <c r="B2436">
        <f t="shared" si="38"/>
        <v>1</v>
      </c>
      <c r="C2436" s="25" t="s">
        <v>14092</v>
      </c>
      <c r="D2436" s="25" t="s">
        <v>14093</v>
      </c>
      <c r="E2436" s="25" t="s">
        <v>6</v>
      </c>
      <c r="F2436" s="25" t="s">
        <v>14094</v>
      </c>
      <c r="G2436" s="25">
        <v>7</v>
      </c>
      <c r="H2436" s="25" t="s">
        <v>6</v>
      </c>
      <c r="I2436" s="25" t="s">
        <v>929</v>
      </c>
      <c r="J2436" s="25" t="s">
        <v>14095</v>
      </c>
      <c r="K2436" s="25">
        <v>2017</v>
      </c>
      <c r="L2436" s="25" t="s">
        <v>6</v>
      </c>
      <c r="M2436" s="25" t="s">
        <v>6</v>
      </c>
      <c r="N2436" s="25" t="s">
        <v>6</v>
      </c>
    </row>
    <row r="2437" spans="1:14" x14ac:dyDescent="0.35">
      <c r="A2437" t="s">
        <v>62</v>
      </c>
      <c r="B2437">
        <f t="shared" si="38"/>
        <v>2</v>
      </c>
      <c r="C2437" s="26" t="s">
        <v>14096</v>
      </c>
      <c r="D2437" s="26" t="s">
        <v>14097</v>
      </c>
      <c r="E2437" s="26" t="s">
        <v>6</v>
      </c>
      <c r="F2437" s="26" t="s">
        <v>14098</v>
      </c>
      <c r="G2437" s="26">
        <v>7</v>
      </c>
      <c r="H2437" s="26" t="s">
        <v>6</v>
      </c>
      <c r="I2437" s="26" t="s">
        <v>14099</v>
      </c>
      <c r="J2437" s="26" t="s">
        <v>14100</v>
      </c>
      <c r="K2437" s="26">
        <v>2009</v>
      </c>
      <c r="L2437" s="26" t="s">
        <v>6</v>
      </c>
      <c r="M2437" s="26" t="s">
        <v>6</v>
      </c>
      <c r="N2437" s="26" t="s">
        <v>6</v>
      </c>
    </row>
    <row r="2438" spans="1:14" x14ac:dyDescent="0.35">
      <c r="B2438">
        <f t="shared" si="38"/>
        <v>1</v>
      </c>
      <c r="C2438" s="25" t="s">
        <v>14101</v>
      </c>
      <c r="D2438" s="25" t="s">
        <v>14102</v>
      </c>
      <c r="E2438" s="25" t="s">
        <v>6</v>
      </c>
      <c r="F2438" s="25" t="s">
        <v>14103</v>
      </c>
      <c r="G2438" s="25">
        <v>7</v>
      </c>
      <c r="H2438" s="25" t="s">
        <v>6</v>
      </c>
      <c r="I2438" s="25" t="s">
        <v>14104</v>
      </c>
      <c r="J2438" s="25" t="s">
        <v>14105</v>
      </c>
      <c r="K2438" s="25">
        <v>2021</v>
      </c>
      <c r="L2438" s="25" t="s">
        <v>6</v>
      </c>
      <c r="M2438" s="25" t="s">
        <v>6</v>
      </c>
      <c r="N2438" s="25" t="s">
        <v>6</v>
      </c>
    </row>
    <row r="2439" spans="1:14" x14ac:dyDescent="0.35">
      <c r="B2439">
        <f t="shared" si="38"/>
        <v>1</v>
      </c>
      <c r="C2439" s="26" t="s">
        <v>14106</v>
      </c>
      <c r="D2439" s="26" t="s">
        <v>14107</v>
      </c>
      <c r="E2439" s="26" t="s">
        <v>6</v>
      </c>
      <c r="F2439" s="26" t="s">
        <v>14108</v>
      </c>
      <c r="G2439" s="26">
        <v>7</v>
      </c>
      <c r="H2439" s="26" t="s">
        <v>6</v>
      </c>
      <c r="I2439" s="26" t="s">
        <v>14109</v>
      </c>
      <c r="J2439" s="26" t="s">
        <v>14110</v>
      </c>
      <c r="K2439" s="26">
        <v>2016</v>
      </c>
      <c r="L2439" s="26" t="s">
        <v>6</v>
      </c>
      <c r="M2439" s="26" t="s">
        <v>6</v>
      </c>
      <c r="N2439" s="26" t="s">
        <v>6</v>
      </c>
    </row>
    <row r="2440" spans="1:14" x14ac:dyDescent="0.35">
      <c r="B2440">
        <f t="shared" si="38"/>
        <v>1</v>
      </c>
      <c r="C2440" s="25" t="s">
        <v>14111</v>
      </c>
      <c r="D2440" s="25" t="s">
        <v>14112</v>
      </c>
      <c r="E2440" s="25" t="s">
        <v>6</v>
      </c>
      <c r="F2440" s="25" t="s">
        <v>14113</v>
      </c>
      <c r="G2440" s="25">
        <v>7</v>
      </c>
      <c r="H2440" s="25" t="s">
        <v>6</v>
      </c>
      <c r="I2440" s="25" t="s">
        <v>556</v>
      </c>
      <c r="J2440" s="25" t="s">
        <v>14114</v>
      </c>
      <c r="K2440" s="25">
        <v>2017</v>
      </c>
      <c r="L2440" s="25" t="s">
        <v>6</v>
      </c>
      <c r="M2440" s="25" t="s">
        <v>6</v>
      </c>
      <c r="N2440" s="25" t="s">
        <v>6</v>
      </c>
    </row>
    <row r="2441" spans="1:14" x14ac:dyDescent="0.35">
      <c r="B2441">
        <f t="shared" si="38"/>
        <v>1</v>
      </c>
      <c r="C2441" s="26" t="s">
        <v>14115</v>
      </c>
      <c r="D2441" s="26" t="s">
        <v>14116</v>
      </c>
      <c r="E2441" s="26" t="s">
        <v>6</v>
      </c>
      <c r="F2441" s="26" t="s">
        <v>14117</v>
      </c>
      <c r="G2441" s="26">
        <v>7</v>
      </c>
      <c r="H2441" s="26" t="s">
        <v>6</v>
      </c>
      <c r="I2441" s="26" t="s">
        <v>1392</v>
      </c>
      <c r="J2441" s="26" t="s">
        <v>14118</v>
      </c>
      <c r="K2441" s="26">
        <v>2020</v>
      </c>
      <c r="L2441" s="26" t="s">
        <v>6</v>
      </c>
      <c r="M2441" s="26" t="s">
        <v>6</v>
      </c>
      <c r="N2441" s="26" t="s">
        <v>6</v>
      </c>
    </row>
    <row r="2442" spans="1:14" x14ac:dyDescent="0.35">
      <c r="A2442" t="s">
        <v>62</v>
      </c>
      <c r="B2442">
        <f t="shared" si="38"/>
        <v>2</v>
      </c>
      <c r="C2442" s="25" t="s">
        <v>14119</v>
      </c>
      <c r="D2442" s="25" t="s">
        <v>14120</v>
      </c>
      <c r="E2442" s="25" t="s">
        <v>6</v>
      </c>
      <c r="F2442" s="25" t="s">
        <v>14121</v>
      </c>
      <c r="G2442" s="25">
        <v>7</v>
      </c>
      <c r="H2442" s="25" t="s">
        <v>6</v>
      </c>
      <c r="I2442" s="25" t="s">
        <v>12013</v>
      </c>
      <c r="J2442" s="25" t="s">
        <v>14122</v>
      </c>
      <c r="K2442" s="25">
        <v>2009</v>
      </c>
      <c r="L2442" s="25" t="s">
        <v>6</v>
      </c>
      <c r="M2442" s="25" t="s">
        <v>6</v>
      </c>
      <c r="N2442" s="25" t="s">
        <v>6</v>
      </c>
    </row>
    <row r="2443" spans="1:14" x14ac:dyDescent="0.35">
      <c r="B2443">
        <f t="shared" si="38"/>
        <v>1</v>
      </c>
      <c r="C2443" s="26" t="s">
        <v>14123</v>
      </c>
      <c r="D2443" s="26" t="s">
        <v>14124</v>
      </c>
      <c r="E2443" s="26" t="s">
        <v>6</v>
      </c>
      <c r="F2443" s="26" t="s">
        <v>14125</v>
      </c>
      <c r="G2443" s="26">
        <v>7</v>
      </c>
      <c r="H2443" s="26" t="s">
        <v>6</v>
      </c>
      <c r="I2443" s="26" t="s">
        <v>14126</v>
      </c>
      <c r="J2443" s="26" t="s">
        <v>14127</v>
      </c>
      <c r="K2443" s="26">
        <v>2019</v>
      </c>
      <c r="L2443" s="26" t="s">
        <v>6</v>
      </c>
      <c r="M2443" s="26" t="s">
        <v>6</v>
      </c>
      <c r="N2443" s="26" t="s">
        <v>6</v>
      </c>
    </row>
    <row r="2444" spans="1:14" x14ac:dyDescent="0.35">
      <c r="B2444">
        <f t="shared" si="38"/>
        <v>1</v>
      </c>
      <c r="C2444" s="25" t="s">
        <v>14128</v>
      </c>
      <c r="D2444" s="25" t="s">
        <v>14129</v>
      </c>
      <c r="E2444" s="25" t="s">
        <v>6</v>
      </c>
      <c r="F2444" s="25" t="s">
        <v>14130</v>
      </c>
      <c r="G2444" s="25">
        <v>7</v>
      </c>
      <c r="H2444" s="25" t="s">
        <v>6</v>
      </c>
      <c r="I2444" s="25" t="s">
        <v>14131</v>
      </c>
      <c r="J2444" s="25" t="s">
        <v>11973</v>
      </c>
      <c r="K2444" s="25">
        <v>2014</v>
      </c>
      <c r="L2444" s="25" t="s">
        <v>6</v>
      </c>
      <c r="M2444" s="25" t="s">
        <v>6</v>
      </c>
      <c r="N2444" s="25" t="s">
        <v>6</v>
      </c>
    </row>
    <row r="2445" spans="1:14" x14ac:dyDescent="0.35">
      <c r="B2445">
        <f t="shared" si="38"/>
        <v>1</v>
      </c>
      <c r="C2445" s="26" t="s">
        <v>14132</v>
      </c>
      <c r="D2445" s="26" t="s">
        <v>14133</v>
      </c>
      <c r="E2445" s="26" t="s">
        <v>6</v>
      </c>
      <c r="F2445" s="26" t="s">
        <v>14134</v>
      </c>
      <c r="G2445" s="26">
        <v>7</v>
      </c>
      <c r="H2445" s="26" t="s">
        <v>6</v>
      </c>
      <c r="I2445" s="26" t="s">
        <v>14135</v>
      </c>
      <c r="J2445" s="26" t="s">
        <v>14136</v>
      </c>
      <c r="K2445" s="26">
        <v>2009</v>
      </c>
      <c r="L2445" s="26" t="s">
        <v>6</v>
      </c>
      <c r="M2445" s="26" t="s">
        <v>6</v>
      </c>
      <c r="N2445" s="26" t="s">
        <v>6</v>
      </c>
    </row>
    <row r="2446" spans="1:14" x14ac:dyDescent="0.35">
      <c r="B2446">
        <f t="shared" si="38"/>
        <v>1</v>
      </c>
      <c r="C2446" s="25" t="s">
        <v>14137</v>
      </c>
      <c r="D2446" s="25" t="s">
        <v>14138</v>
      </c>
      <c r="E2446" s="25" t="s">
        <v>6</v>
      </c>
      <c r="F2446" s="25" t="s">
        <v>14139</v>
      </c>
      <c r="G2446" s="25">
        <v>7</v>
      </c>
      <c r="H2446" s="25" t="s">
        <v>6</v>
      </c>
      <c r="I2446" s="25" t="s">
        <v>14140</v>
      </c>
      <c r="J2446" s="25" t="s">
        <v>14141</v>
      </c>
      <c r="K2446" s="25">
        <v>2018</v>
      </c>
      <c r="L2446" s="25" t="s">
        <v>6</v>
      </c>
      <c r="M2446" s="25" t="s">
        <v>6</v>
      </c>
      <c r="N2446" s="25" t="s">
        <v>6</v>
      </c>
    </row>
    <row r="2447" spans="1:14" x14ac:dyDescent="0.35">
      <c r="A2447" t="s">
        <v>62</v>
      </c>
      <c r="B2447">
        <f t="shared" si="38"/>
        <v>2</v>
      </c>
      <c r="C2447" s="26" t="s">
        <v>14142</v>
      </c>
      <c r="D2447" s="26" t="s">
        <v>14143</v>
      </c>
      <c r="E2447" s="26" t="s">
        <v>6</v>
      </c>
      <c r="F2447" s="26" t="s">
        <v>14144</v>
      </c>
      <c r="G2447" s="26">
        <v>7</v>
      </c>
      <c r="H2447" s="26" t="s">
        <v>6</v>
      </c>
      <c r="I2447" s="26" t="s">
        <v>14145</v>
      </c>
      <c r="J2447" s="26" t="s">
        <v>14146</v>
      </c>
      <c r="K2447" s="26">
        <v>2018</v>
      </c>
      <c r="L2447" s="26" t="s">
        <v>6</v>
      </c>
      <c r="M2447" s="26" t="s">
        <v>6</v>
      </c>
      <c r="N2447" s="26" t="s">
        <v>6</v>
      </c>
    </row>
    <row r="2448" spans="1:14" x14ac:dyDescent="0.35">
      <c r="B2448">
        <f t="shared" si="38"/>
        <v>1</v>
      </c>
      <c r="C2448" s="25" t="s">
        <v>14147</v>
      </c>
      <c r="D2448" s="25" t="s">
        <v>14148</v>
      </c>
      <c r="E2448" s="25" t="s">
        <v>6</v>
      </c>
      <c r="F2448" s="25" t="s">
        <v>14149</v>
      </c>
      <c r="G2448" s="25">
        <v>7</v>
      </c>
      <c r="H2448" s="25" t="s">
        <v>6</v>
      </c>
      <c r="I2448" s="25" t="s">
        <v>14150</v>
      </c>
      <c r="J2448" s="25" t="s">
        <v>14151</v>
      </c>
      <c r="K2448" s="25">
        <v>2015</v>
      </c>
      <c r="L2448" s="25" t="s">
        <v>6</v>
      </c>
      <c r="M2448" s="25" t="s">
        <v>6</v>
      </c>
      <c r="N2448" s="25" t="s">
        <v>6</v>
      </c>
    </row>
    <row r="2449" spans="1:14" x14ac:dyDescent="0.35">
      <c r="B2449">
        <f t="shared" si="38"/>
        <v>1</v>
      </c>
      <c r="C2449" s="26" t="s">
        <v>14152</v>
      </c>
      <c r="D2449" s="26" t="s">
        <v>14153</v>
      </c>
      <c r="E2449" s="26" t="s">
        <v>6</v>
      </c>
      <c r="F2449" s="26" t="s">
        <v>14154</v>
      </c>
      <c r="G2449" s="26">
        <v>7</v>
      </c>
      <c r="H2449" s="26" t="s">
        <v>6</v>
      </c>
      <c r="I2449" s="26" t="s">
        <v>14155</v>
      </c>
      <c r="J2449" s="26" t="s">
        <v>14156</v>
      </c>
      <c r="K2449" s="26">
        <v>2019</v>
      </c>
      <c r="L2449" s="26" t="s">
        <v>6</v>
      </c>
      <c r="M2449" s="26" t="s">
        <v>6</v>
      </c>
      <c r="N2449" s="26" t="s">
        <v>6</v>
      </c>
    </row>
    <row r="2450" spans="1:14" x14ac:dyDescent="0.35">
      <c r="B2450">
        <f t="shared" si="38"/>
        <v>1</v>
      </c>
      <c r="C2450" s="25" t="s">
        <v>14157</v>
      </c>
      <c r="D2450" s="25" t="s">
        <v>14158</v>
      </c>
      <c r="E2450" s="25" t="s">
        <v>6</v>
      </c>
      <c r="F2450" s="25" t="s">
        <v>14159</v>
      </c>
      <c r="G2450" s="25">
        <v>7</v>
      </c>
      <c r="H2450" s="25" t="s">
        <v>6</v>
      </c>
      <c r="I2450" s="25" t="s">
        <v>14160</v>
      </c>
      <c r="J2450" s="25" t="s">
        <v>14161</v>
      </c>
      <c r="K2450" s="25">
        <v>2010</v>
      </c>
      <c r="L2450" s="25" t="s">
        <v>6</v>
      </c>
      <c r="M2450" s="25" t="s">
        <v>6</v>
      </c>
      <c r="N2450" s="25" t="s">
        <v>6</v>
      </c>
    </row>
    <row r="2451" spans="1:14" x14ac:dyDescent="0.35">
      <c r="B2451">
        <f t="shared" si="38"/>
        <v>1</v>
      </c>
      <c r="C2451" s="26" t="s">
        <v>14162</v>
      </c>
      <c r="D2451" s="26" t="s">
        <v>14163</v>
      </c>
      <c r="E2451" s="26" t="s">
        <v>6</v>
      </c>
      <c r="F2451" s="26" t="s">
        <v>14164</v>
      </c>
      <c r="G2451" s="26">
        <v>7</v>
      </c>
      <c r="H2451" s="26" t="s">
        <v>6</v>
      </c>
      <c r="I2451" s="26" t="s">
        <v>14165</v>
      </c>
      <c r="J2451" s="26" t="s">
        <v>14166</v>
      </c>
      <c r="K2451" s="26">
        <v>2020</v>
      </c>
      <c r="L2451" s="26" t="s">
        <v>6</v>
      </c>
      <c r="M2451" s="26" t="s">
        <v>6</v>
      </c>
      <c r="N2451" s="26" t="s">
        <v>6</v>
      </c>
    </row>
    <row r="2452" spans="1:14" x14ac:dyDescent="0.35">
      <c r="B2452">
        <f t="shared" si="38"/>
        <v>1</v>
      </c>
      <c r="C2452" s="25" t="s">
        <v>14167</v>
      </c>
      <c r="D2452" s="25" t="s">
        <v>14168</v>
      </c>
      <c r="E2452" s="25" t="s">
        <v>6</v>
      </c>
      <c r="F2452" s="25" t="s">
        <v>14169</v>
      </c>
      <c r="G2452" s="25">
        <v>7</v>
      </c>
      <c r="H2452" s="25" t="s">
        <v>6</v>
      </c>
      <c r="I2452" s="25" t="s">
        <v>14170</v>
      </c>
      <c r="J2452" s="25" t="s">
        <v>14171</v>
      </c>
      <c r="K2452" s="25">
        <v>2012</v>
      </c>
      <c r="L2452" s="25" t="s">
        <v>6</v>
      </c>
      <c r="M2452" s="25" t="s">
        <v>6</v>
      </c>
      <c r="N2452" s="25" t="s">
        <v>6</v>
      </c>
    </row>
    <row r="2453" spans="1:14" x14ac:dyDescent="0.35">
      <c r="B2453">
        <f t="shared" si="38"/>
        <v>1</v>
      </c>
      <c r="C2453" s="26" t="s">
        <v>14172</v>
      </c>
      <c r="D2453" s="26" t="s">
        <v>14173</v>
      </c>
      <c r="E2453" s="26" t="s">
        <v>6</v>
      </c>
      <c r="F2453" s="26" t="s">
        <v>14174</v>
      </c>
      <c r="G2453" s="26">
        <v>7</v>
      </c>
      <c r="H2453" s="26" t="s">
        <v>6</v>
      </c>
      <c r="I2453" s="26" t="s">
        <v>14175</v>
      </c>
      <c r="J2453" s="26" t="s">
        <v>14176</v>
      </c>
      <c r="K2453" s="26">
        <v>2011</v>
      </c>
      <c r="L2453" s="26" t="s">
        <v>6</v>
      </c>
      <c r="M2453" s="26" t="s">
        <v>6</v>
      </c>
      <c r="N2453" s="26" t="s">
        <v>6</v>
      </c>
    </row>
    <row r="2454" spans="1:14" x14ac:dyDescent="0.35">
      <c r="B2454">
        <f t="shared" si="38"/>
        <v>1</v>
      </c>
      <c r="C2454" s="25" t="s">
        <v>14177</v>
      </c>
      <c r="D2454" s="25" t="s">
        <v>14178</v>
      </c>
      <c r="E2454" s="25" t="s">
        <v>6</v>
      </c>
      <c r="F2454" s="25" t="s">
        <v>14179</v>
      </c>
      <c r="G2454" s="25">
        <v>7</v>
      </c>
      <c r="H2454" s="25" t="s">
        <v>6</v>
      </c>
      <c r="I2454" s="25" t="s">
        <v>14180</v>
      </c>
      <c r="J2454" s="25" t="s">
        <v>14181</v>
      </c>
      <c r="K2454" s="25">
        <v>2010</v>
      </c>
      <c r="L2454" s="25" t="s">
        <v>6</v>
      </c>
      <c r="M2454" s="25" t="s">
        <v>6</v>
      </c>
      <c r="N2454" s="25" t="s">
        <v>6</v>
      </c>
    </row>
    <row r="2455" spans="1:14" x14ac:dyDescent="0.35">
      <c r="B2455">
        <f t="shared" si="38"/>
        <v>1</v>
      </c>
      <c r="C2455" s="26" t="s">
        <v>14182</v>
      </c>
      <c r="D2455" s="26" t="s">
        <v>14183</v>
      </c>
      <c r="E2455" s="26" t="s">
        <v>6</v>
      </c>
      <c r="F2455" s="26" t="s">
        <v>14184</v>
      </c>
      <c r="G2455" s="26">
        <v>7</v>
      </c>
      <c r="H2455" s="26" t="s">
        <v>6</v>
      </c>
      <c r="I2455" s="26" t="s">
        <v>14185</v>
      </c>
      <c r="J2455" s="26" t="s">
        <v>14186</v>
      </c>
      <c r="K2455" s="26">
        <v>2020</v>
      </c>
      <c r="L2455" s="26" t="s">
        <v>6</v>
      </c>
      <c r="M2455" s="26" t="s">
        <v>6</v>
      </c>
      <c r="N2455" s="26" t="s">
        <v>6</v>
      </c>
    </row>
    <row r="2456" spans="1:14" x14ac:dyDescent="0.35">
      <c r="A2456" t="s">
        <v>62</v>
      </c>
      <c r="B2456">
        <f t="shared" si="38"/>
        <v>2</v>
      </c>
      <c r="C2456" s="25" t="s">
        <v>14187</v>
      </c>
      <c r="D2456" s="25" t="s">
        <v>14188</v>
      </c>
      <c r="E2456" s="25" t="s">
        <v>6</v>
      </c>
      <c r="F2456" s="25" t="s">
        <v>14189</v>
      </c>
      <c r="G2456" s="25">
        <v>7</v>
      </c>
      <c r="H2456" s="25" t="s">
        <v>6</v>
      </c>
      <c r="I2456" s="25" t="s">
        <v>14190</v>
      </c>
      <c r="J2456" s="25" t="s">
        <v>14191</v>
      </c>
      <c r="K2456" s="25">
        <v>2014</v>
      </c>
      <c r="L2456" s="25" t="s">
        <v>6</v>
      </c>
      <c r="M2456" s="25" t="s">
        <v>6</v>
      </c>
      <c r="N2456" s="25" t="s">
        <v>6</v>
      </c>
    </row>
    <row r="2457" spans="1:14" x14ac:dyDescent="0.35">
      <c r="B2457">
        <f t="shared" si="38"/>
        <v>1</v>
      </c>
      <c r="C2457" s="26" t="s">
        <v>14192</v>
      </c>
      <c r="D2457" s="26" t="s">
        <v>14193</v>
      </c>
      <c r="E2457" s="26" t="s">
        <v>6</v>
      </c>
      <c r="F2457" s="26" t="s">
        <v>14194</v>
      </c>
      <c r="G2457" s="26">
        <v>7</v>
      </c>
      <c r="H2457" s="26" t="s">
        <v>6</v>
      </c>
      <c r="I2457" s="26" t="s">
        <v>14195</v>
      </c>
      <c r="J2457" s="26" t="s">
        <v>14196</v>
      </c>
      <c r="K2457" s="26">
        <v>2017</v>
      </c>
      <c r="L2457" s="26" t="s">
        <v>6</v>
      </c>
      <c r="M2457" s="26" t="s">
        <v>6</v>
      </c>
      <c r="N2457" s="26" t="s">
        <v>6</v>
      </c>
    </row>
    <row r="2458" spans="1:14" x14ac:dyDescent="0.35">
      <c r="B2458">
        <f t="shared" si="38"/>
        <v>1</v>
      </c>
      <c r="C2458" s="25" t="s">
        <v>14197</v>
      </c>
      <c r="D2458" s="25" t="s">
        <v>14198</v>
      </c>
      <c r="E2458" s="25" t="s">
        <v>6</v>
      </c>
      <c r="F2458" s="25" t="s">
        <v>14199</v>
      </c>
      <c r="G2458" s="25">
        <v>7</v>
      </c>
      <c r="H2458" s="25" t="s">
        <v>6</v>
      </c>
      <c r="I2458" s="25" t="s">
        <v>14200</v>
      </c>
      <c r="J2458" s="25" t="s">
        <v>14201</v>
      </c>
      <c r="K2458" s="25">
        <v>2015</v>
      </c>
      <c r="L2458" s="25" t="s">
        <v>6</v>
      </c>
      <c r="M2458" s="25" t="s">
        <v>6</v>
      </c>
      <c r="N2458" s="25" t="s">
        <v>6</v>
      </c>
    </row>
    <row r="2459" spans="1:14" x14ac:dyDescent="0.35">
      <c r="B2459">
        <f t="shared" si="38"/>
        <v>1</v>
      </c>
      <c r="C2459" s="26" t="s">
        <v>14202</v>
      </c>
      <c r="D2459" s="26" t="s">
        <v>14203</v>
      </c>
      <c r="E2459" s="26" t="s">
        <v>6</v>
      </c>
      <c r="F2459" s="26" t="s">
        <v>14204</v>
      </c>
      <c r="G2459" s="26">
        <v>7</v>
      </c>
      <c r="H2459" s="26" t="s">
        <v>6</v>
      </c>
      <c r="I2459" s="26" t="s">
        <v>13579</v>
      </c>
      <c r="J2459" s="26" t="s">
        <v>13580</v>
      </c>
      <c r="K2459" s="26">
        <v>2017</v>
      </c>
      <c r="L2459" s="26" t="s">
        <v>6</v>
      </c>
      <c r="M2459" s="26" t="s">
        <v>6</v>
      </c>
      <c r="N2459" s="26" t="s">
        <v>6</v>
      </c>
    </row>
    <row r="2460" spans="1:14" x14ac:dyDescent="0.35">
      <c r="B2460">
        <f t="shared" si="38"/>
        <v>1</v>
      </c>
      <c r="C2460" s="25" t="s">
        <v>14205</v>
      </c>
      <c r="D2460" s="25" t="s">
        <v>14206</v>
      </c>
      <c r="E2460" s="25" t="s">
        <v>6</v>
      </c>
      <c r="F2460" s="25" t="s">
        <v>14207</v>
      </c>
      <c r="G2460" s="25">
        <v>7</v>
      </c>
      <c r="H2460" s="25" t="s">
        <v>6</v>
      </c>
      <c r="I2460" s="25" t="s">
        <v>13808</v>
      </c>
      <c r="J2460" s="25" t="s">
        <v>12213</v>
      </c>
      <c r="K2460" s="25">
        <v>2018</v>
      </c>
      <c r="L2460" s="25" t="s">
        <v>6</v>
      </c>
      <c r="M2460" s="25" t="s">
        <v>6</v>
      </c>
      <c r="N2460" s="25" t="s">
        <v>6</v>
      </c>
    </row>
    <row r="2461" spans="1:14" x14ac:dyDescent="0.35">
      <c r="B2461">
        <f t="shared" si="38"/>
        <v>1</v>
      </c>
      <c r="C2461" s="26" t="s">
        <v>14208</v>
      </c>
      <c r="D2461" s="26" t="s">
        <v>14209</v>
      </c>
      <c r="E2461" s="26" t="s">
        <v>6</v>
      </c>
      <c r="F2461" s="26" t="s">
        <v>14210</v>
      </c>
      <c r="G2461" s="26">
        <v>7</v>
      </c>
      <c r="H2461" s="26" t="s">
        <v>6</v>
      </c>
      <c r="I2461" s="26" t="s">
        <v>12892</v>
      </c>
      <c r="J2461" s="26" t="s">
        <v>12893</v>
      </c>
      <c r="K2461" s="26">
        <v>2018</v>
      </c>
      <c r="L2461" s="26" t="s">
        <v>6</v>
      </c>
      <c r="M2461" s="26" t="s">
        <v>6</v>
      </c>
      <c r="N2461" s="26" t="s">
        <v>6</v>
      </c>
    </row>
    <row r="2462" spans="1:14" x14ac:dyDescent="0.35">
      <c r="B2462">
        <f t="shared" si="38"/>
        <v>1</v>
      </c>
      <c r="C2462" s="25" t="s">
        <v>14211</v>
      </c>
      <c r="D2462" s="25" t="s">
        <v>14212</v>
      </c>
      <c r="E2462" s="25" t="s">
        <v>6</v>
      </c>
      <c r="F2462" s="25" t="s">
        <v>14213</v>
      </c>
      <c r="G2462" s="25">
        <v>7</v>
      </c>
      <c r="H2462" s="25" t="s">
        <v>6</v>
      </c>
      <c r="I2462" s="25" t="s">
        <v>14214</v>
      </c>
      <c r="J2462" s="25" t="s">
        <v>14215</v>
      </c>
      <c r="K2462" s="25">
        <v>2017</v>
      </c>
      <c r="L2462" s="25" t="s">
        <v>6</v>
      </c>
      <c r="M2462" s="25" t="s">
        <v>6</v>
      </c>
      <c r="N2462" s="25" t="s">
        <v>6</v>
      </c>
    </row>
    <row r="2463" spans="1:14" x14ac:dyDescent="0.35">
      <c r="B2463">
        <f t="shared" si="38"/>
        <v>1</v>
      </c>
      <c r="C2463" s="26" t="s">
        <v>14216</v>
      </c>
      <c r="D2463" s="26" t="s">
        <v>14217</v>
      </c>
      <c r="E2463" s="26" t="s">
        <v>6</v>
      </c>
      <c r="F2463" s="26" t="s">
        <v>14218</v>
      </c>
      <c r="G2463" s="26">
        <v>7</v>
      </c>
      <c r="H2463" s="26" t="s">
        <v>6</v>
      </c>
      <c r="I2463" s="26" t="s">
        <v>12254</v>
      </c>
      <c r="J2463" s="26" t="s">
        <v>12255</v>
      </c>
      <c r="K2463" s="26">
        <v>2013</v>
      </c>
      <c r="L2463" s="26" t="s">
        <v>6</v>
      </c>
      <c r="M2463" s="26" t="s">
        <v>6</v>
      </c>
      <c r="N2463" s="26" t="s">
        <v>6</v>
      </c>
    </row>
    <row r="2464" spans="1:14" x14ac:dyDescent="0.35">
      <c r="B2464">
        <f t="shared" si="38"/>
        <v>1</v>
      </c>
      <c r="C2464" s="25" t="s">
        <v>14219</v>
      </c>
      <c r="D2464" s="25" t="s">
        <v>14220</v>
      </c>
      <c r="E2464" s="25" t="s">
        <v>6</v>
      </c>
      <c r="F2464" s="25" t="s">
        <v>14221</v>
      </c>
      <c r="G2464" s="25">
        <v>7</v>
      </c>
      <c r="H2464" s="25" t="s">
        <v>6</v>
      </c>
      <c r="I2464" s="25" t="s">
        <v>13512</v>
      </c>
      <c r="J2464" s="25" t="s">
        <v>12933</v>
      </c>
      <c r="K2464" s="25">
        <v>2021</v>
      </c>
      <c r="L2464" s="25" t="s">
        <v>6</v>
      </c>
      <c r="M2464" s="25" t="s">
        <v>6</v>
      </c>
      <c r="N2464" s="25" t="s">
        <v>6</v>
      </c>
    </row>
    <row r="2465" spans="1:14" x14ac:dyDescent="0.35">
      <c r="B2465">
        <f t="shared" si="38"/>
        <v>1</v>
      </c>
      <c r="C2465" s="26" t="s">
        <v>14222</v>
      </c>
      <c r="D2465" s="26" t="s">
        <v>14223</v>
      </c>
      <c r="E2465" s="26" t="s">
        <v>6</v>
      </c>
      <c r="F2465" s="26" t="s">
        <v>13745</v>
      </c>
      <c r="G2465" s="26">
        <v>7</v>
      </c>
      <c r="H2465" s="26" t="s">
        <v>6</v>
      </c>
      <c r="I2465" s="26" t="s">
        <v>14224</v>
      </c>
      <c r="J2465" s="26" t="s">
        <v>14225</v>
      </c>
      <c r="K2465" s="26">
        <v>2020</v>
      </c>
      <c r="L2465" s="26" t="s">
        <v>6</v>
      </c>
      <c r="M2465" s="26" t="s">
        <v>6</v>
      </c>
      <c r="N2465" s="26" t="s">
        <v>6</v>
      </c>
    </row>
    <row r="2466" spans="1:14" x14ac:dyDescent="0.35">
      <c r="B2466">
        <f t="shared" si="38"/>
        <v>1</v>
      </c>
      <c r="C2466" s="25" t="s">
        <v>14226</v>
      </c>
      <c r="D2466" s="25" t="s">
        <v>14227</v>
      </c>
      <c r="E2466" s="25" t="s">
        <v>6</v>
      </c>
      <c r="F2466" s="25" t="s">
        <v>14228</v>
      </c>
      <c r="G2466" s="25">
        <v>7</v>
      </c>
      <c r="H2466" s="25" t="s">
        <v>6</v>
      </c>
      <c r="I2466" s="25" t="s">
        <v>14229</v>
      </c>
      <c r="J2466" s="25" t="s">
        <v>14230</v>
      </c>
      <c r="K2466" s="25">
        <v>2017</v>
      </c>
      <c r="L2466" s="25" t="s">
        <v>6</v>
      </c>
      <c r="M2466" s="25" t="s">
        <v>6</v>
      </c>
      <c r="N2466" s="25" t="s">
        <v>6</v>
      </c>
    </row>
    <row r="2467" spans="1:14" x14ac:dyDescent="0.35">
      <c r="B2467">
        <f t="shared" si="38"/>
        <v>1</v>
      </c>
      <c r="C2467" s="26" t="s">
        <v>14231</v>
      </c>
      <c r="D2467" s="26" t="s">
        <v>14232</v>
      </c>
      <c r="E2467" s="26" t="s">
        <v>6</v>
      </c>
      <c r="F2467" s="26" t="s">
        <v>14233</v>
      </c>
      <c r="G2467" s="26">
        <v>7</v>
      </c>
      <c r="H2467" s="26" t="s">
        <v>6</v>
      </c>
      <c r="I2467" s="26" t="s">
        <v>14234</v>
      </c>
      <c r="J2467" s="26" t="s">
        <v>14235</v>
      </c>
      <c r="K2467" s="26">
        <v>2015</v>
      </c>
      <c r="L2467" s="26" t="s">
        <v>6</v>
      </c>
      <c r="M2467" s="26" t="s">
        <v>6</v>
      </c>
      <c r="N2467" s="26" t="s">
        <v>6</v>
      </c>
    </row>
    <row r="2468" spans="1:14" x14ac:dyDescent="0.35">
      <c r="B2468">
        <f t="shared" si="38"/>
        <v>1</v>
      </c>
      <c r="C2468" s="25" t="s">
        <v>14236</v>
      </c>
      <c r="D2468" s="25" t="s">
        <v>14237</v>
      </c>
      <c r="E2468" s="25" t="s">
        <v>6</v>
      </c>
      <c r="F2468" s="25" t="s">
        <v>14238</v>
      </c>
      <c r="G2468" s="25">
        <v>7</v>
      </c>
      <c r="H2468" s="25" t="s">
        <v>6</v>
      </c>
      <c r="I2468" s="25" t="s">
        <v>14239</v>
      </c>
      <c r="J2468" s="25" t="s">
        <v>14240</v>
      </c>
      <c r="K2468" s="25">
        <v>2020</v>
      </c>
      <c r="L2468" s="25" t="s">
        <v>6</v>
      </c>
      <c r="M2468" s="25" t="s">
        <v>6</v>
      </c>
      <c r="N2468" s="25" t="s">
        <v>6</v>
      </c>
    </row>
    <row r="2469" spans="1:14" x14ac:dyDescent="0.35">
      <c r="B2469">
        <f t="shared" si="38"/>
        <v>1</v>
      </c>
      <c r="C2469" s="26" t="s">
        <v>14241</v>
      </c>
      <c r="D2469" s="26" t="s">
        <v>14242</v>
      </c>
      <c r="E2469" s="26" t="s">
        <v>6</v>
      </c>
      <c r="F2469" s="26" t="s">
        <v>14243</v>
      </c>
      <c r="G2469" s="26">
        <v>7</v>
      </c>
      <c r="H2469" s="26" t="s">
        <v>6</v>
      </c>
      <c r="I2469" s="26" t="s">
        <v>12692</v>
      </c>
      <c r="J2469" s="26" t="s">
        <v>12693</v>
      </c>
      <c r="K2469" s="26">
        <v>2018</v>
      </c>
      <c r="L2469" s="26" t="s">
        <v>6</v>
      </c>
      <c r="M2469" s="26" t="s">
        <v>6</v>
      </c>
      <c r="N2469" s="26" t="s">
        <v>6</v>
      </c>
    </row>
    <row r="2470" spans="1:14" x14ac:dyDescent="0.35">
      <c r="B2470">
        <f t="shared" si="38"/>
        <v>1</v>
      </c>
      <c r="C2470" s="25" t="s">
        <v>14244</v>
      </c>
      <c r="D2470" s="25" t="s">
        <v>14245</v>
      </c>
      <c r="E2470" s="25" t="s">
        <v>6</v>
      </c>
      <c r="F2470" s="25" t="s">
        <v>14246</v>
      </c>
      <c r="G2470" s="25">
        <v>7</v>
      </c>
      <c r="H2470" s="25" t="s">
        <v>6</v>
      </c>
      <c r="I2470" s="25" t="s">
        <v>14247</v>
      </c>
      <c r="J2470" s="25" t="s">
        <v>14248</v>
      </c>
      <c r="K2470" s="25">
        <v>2016</v>
      </c>
      <c r="L2470" s="25" t="s">
        <v>6</v>
      </c>
      <c r="M2470" s="25" t="s">
        <v>6</v>
      </c>
      <c r="N2470" s="25" t="s">
        <v>6</v>
      </c>
    </row>
    <row r="2471" spans="1:14" x14ac:dyDescent="0.35">
      <c r="A2471" t="s">
        <v>62</v>
      </c>
      <c r="B2471">
        <f t="shared" si="38"/>
        <v>2</v>
      </c>
      <c r="C2471" s="26" t="s">
        <v>11258</v>
      </c>
      <c r="D2471" s="26" t="s">
        <v>14249</v>
      </c>
      <c r="E2471" s="26" t="s">
        <v>6</v>
      </c>
      <c r="F2471" s="26" t="s">
        <v>14250</v>
      </c>
      <c r="G2471" s="26">
        <v>7</v>
      </c>
      <c r="H2471" s="26" t="s">
        <v>6</v>
      </c>
      <c r="I2471" s="26" t="s">
        <v>144</v>
      </c>
      <c r="J2471" s="26" t="s">
        <v>14251</v>
      </c>
      <c r="K2471" s="26">
        <v>2015</v>
      </c>
      <c r="L2471" s="26" t="s">
        <v>6</v>
      </c>
      <c r="M2471" s="26" t="s">
        <v>6</v>
      </c>
      <c r="N2471" s="26" t="s">
        <v>6</v>
      </c>
    </row>
    <row r="2472" spans="1:14" x14ac:dyDescent="0.35">
      <c r="B2472">
        <f t="shared" si="38"/>
        <v>1</v>
      </c>
      <c r="C2472" s="25" t="s">
        <v>14252</v>
      </c>
      <c r="D2472" s="25" t="s">
        <v>14253</v>
      </c>
      <c r="E2472" s="25" t="s">
        <v>6</v>
      </c>
      <c r="F2472" s="25" t="s">
        <v>13493</v>
      </c>
      <c r="G2472" s="25">
        <v>7</v>
      </c>
      <c r="H2472" s="25" t="s">
        <v>6</v>
      </c>
      <c r="I2472" s="25" t="s">
        <v>12528</v>
      </c>
      <c r="J2472" s="25" t="s">
        <v>12529</v>
      </c>
      <c r="K2472" s="25">
        <v>2017</v>
      </c>
      <c r="L2472" s="25" t="s">
        <v>6</v>
      </c>
      <c r="M2472" s="25" t="s">
        <v>6</v>
      </c>
      <c r="N2472" s="25" t="s">
        <v>6</v>
      </c>
    </row>
    <row r="2473" spans="1:14" x14ac:dyDescent="0.35">
      <c r="B2473">
        <f t="shared" si="38"/>
        <v>1</v>
      </c>
      <c r="C2473" s="26" t="s">
        <v>14254</v>
      </c>
      <c r="D2473" s="26" t="s">
        <v>14255</v>
      </c>
      <c r="E2473" s="26" t="s">
        <v>6</v>
      </c>
      <c r="F2473" s="26" t="s">
        <v>14256</v>
      </c>
      <c r="G2473" s="26">
        <v>7</v>
      </c>
      <c r="H2473" s="26" t="s">
        <v>6</v>
      </c>
      <c r="I2473" s="26" t="s">
        <v>12988</v>
      </c>
      <c r="J2473" s="26" t="s">
        <v>14257</v>
      </c>
      <c r="K2473" s="26">
        <v>2017</v>
      </c>
      <c r="L2473" s="26" t="s">
        <v>6</v>
      </c>
      <c r="M2473" s="26" t="s">
        <v>6</v>
      </c>
      <c r="N2473" s="26" t="s">
        <v>6</v>
      </c>
    </row>
    <row r="2474" spans="1:14" x14ac:dyDescent="0.35">
      <c r="B2474">
        <f t="shared" si="38"/>
        <v>1</v>
      </c>
      <c r="C2474" s="25" t="s">
        <v>14258</v>
      </c>
      <c r="D2474" s="25" t="s">
        <v>14259</v>
      </c>
      <c r="E2474" s="25" t="s">
        <v>6</v>
      </c>
      <c r="F2474" s="25" t="s">
        <v>14260</v>
      </c>
      <c r="G2474" s="25">
        <v>7</v>
      </c>
      <c r="H2474" s="25" t="s">
        <v>6</v>
      </c>
      <c r="I2474" s="25" t="s">
        <v>1386</v>
      </c>
      <c r="J2474" s="25" t="s">
        <v>14261</v>
      </c>
      <c r="K2474" s="25">
        <v>2020</v>
      </c>
      <c r="L2474" s="25" t="s">
        <v>6</v>
      </c>
      <c r="M2474" s="25" t="s">
        <v>6</v>
      </c>
      <c r="N2474" s="25" t="s">
        <v>6</v>
      </c>
    </row>
    <row r="2475" spans="1:14" x14ac:dyDescent="0.35">
      <c r="B2475">
        <f t="shared" si="38"/>
        <v>1</v>
      </c>
      <c r="C2475" s="26" t="s">
        <v>14262</v>
      </c>
      <c r="D2475" s="26" t="s">
        <v>14263</v>
      </c>
      <c r="E2475" s="26" t="s">
        <v>6</v>
      </c>
      <c r="F2475" s="26" t="s">
        <v>14264</v>
      </c>
      <c r="G2475" s="26">
        <v>7</v>
      </c>
      <c r="H2475" s="26" t="s">
        <v>6</v>
      </c>
      <c r="I2475" s="26" t="s">
        <v>14265</v>
      </c>
      <c r="J2475" s="26" t="s">
        <v>14266</v>
      </c>
      <c r="K2475" s="26">
        <v>2016</v>
      </c>
      <c r="L2475" s="26" t="s">
        <v>6</v>
      </c>
      <c r="M2475" s="26" t="s">
        <v>6</v>
      </c>
      <c r="N2475" s="26" t="s">
        <v>6</v>
      </c>
    </row>
    <row r="2476" spans="1:14" x14ac:dyDescent="0.35">
      <c r="A2476" t="s">
        <v>62</v>
      </c>
      <c r="B2476">
        <f t="shared" si="38"/>
        <v>2</v>
      </c>
      <c r="C2476" s="25" t="s">
        <v>14267</v>
      </c>
      <c r="D2476" s="25" t="s">
        <v>14268</v>
      </c>
      <c r="E2476" s="25" t="s">
        <v>6</v>
      </c>
      <c r="F2476" s="25" t="s">
        <v>14269</v>
      </c>
      <c r="G2476" s="25">
        <v>7</v>
      </c>
      <c r="H2476" s="25" t="s">
        <v>6</v>
      </c>
      <c r="I2476" s="25" t="s">
        <v>14270</v>
      </c>
      <c r="J2476" s="25" t="s">
        <v>14271</v>
      </c>
      <c r="K2476" s="25">
        <v>2017</v>
      </c>
      <c r="L2476" s="25" t="s">
        <v>6</v>
      </c>
      <c r="M2476" s="25" t="s">
        <v>6</v>
      </c>
      <c r="N2476" s="25" t="s">
        <v>6</v>
      </c>
    </row>
    <row r="2477" spans="1:14" x14ac:dyDescent="0.35">
      <c r="B2477">
        <f t="shared" si="38"/>
        <v>1</v>
      </c>
      <c r="C2477" s="26" t="s">
        <v>14272</v>
      </c>
      <c r="D2477" s="26" t="s">
        <v>14273</v>
      </c>
      <c r="E2477" s="26" t="s">
        <v>6</v>
      </c>
      <c r="F2477" s="26" t="s">
        <v>14274</v>
      </c>
      <c r="G2477" s="26">
        <v>7</v>
      </c>
      <c r="H2477" s="26" t="s">
        <v>6</v>
      </c>
      <c r="I2477" s="26" t="s">
        <v>14275</v>
      </c>
      <c r="J2477" s="26" t="s">
        <v>14276</v>
      </c>
      <c r="K2477" s="26">
        <v>2018</v>
      </c>
      <c r="L2477" s="26" t="s">
        <v>6</v>
      </c>
      <c r="M2477" s="26" t="s">
        <v>6</v>
      </c>
      <c r="N2477" s="26" t="s">
        <v>6</v>
      </c>
    </row>
    <row r="2478" spans="1:14" x14ac:dyDescent="0.35">
      <c r="B2478">
        <f t="shared" si="38"/>
        <v>1</v>
      </c>
      <c r="C2478" s="25" t="s">
        <v>14277</v>
      </c>
      <c r="D2478" s="25" t="s">
        <v>14278</v>
      </c>
      <c r="E2478" s="25" t="s">
        <v>6</v>
      </c>
      <c r="F2478" s="25" t="s">
        <v>14279</v>
      </c>
      <c r="G2478" s="25">
        <v>7</v>
      </c>
      <c r="H2478" s="25" t="s">
        <v>6</v>
      </c>
      <c r="I2478" s="25" t="s">
        <v>14280</v>
      </c>
      <c r="J2478" s="25" t="s">
        <v>14281</v>
      </c>
      <c r="K2478" s="25">
        <v>2021</v>
      </c>
      <c r="L2478" s="25" t="s">
        <v>6</v>
      </c>
      <c r="M2478" s="25" t="s">
        <v>6</v>
      </c>
      <c r="N2478" s="25" t="s">
        <v>6</v>
      </c>
    </row>
    <row r="2479" spans="1:14" x14ac:dyDescent="0.35">
      <c r="B2479">
        <f t="shared" si="38"/>
        <v>1</v>
      </c>
      <c r="C2479" s="26" t="s">
        <v>14282</v>
      </c>
      <c r="D2479" s="26" t="s">
        <v>14283</v>
      </c>
      <c r="E2479" s="26" t="s">
        <v>6</v>
      </c>
      <c r="F2479" s="26" t="s">
        <v>14284</v>
      </c>
      <c r="G2479" s="26">
        <v>7</v>
      </c>
      <c r="H2479" s="26" t="s">
        <v>6</v>
      </c>
      <c r="I2479" s="26" t="s">
        <v>14285</v>
      </c>
      <c r="J2479" s="26" t="s">
        <v>14286</v>
      </c>
      <c r="K2479" s="26">
        <v>2014</v>
      </c>
      <c r="L2479" s="26" t="s">
        <v>6</v>
      </c>
      <c r="M2479" s="26" t="s">
        <v>6</v>
      </c>
      <c r="N2479" s="26" t="s">
        <v>6</v>
      </c>
    </row>
    <row r="2480" spans="1:14" x14ac:dyDescent="0.35">
      <c r="B2480">
        <f t="shared" si="38"/>
        <v>1</v>
      </c>
      <c r="C2480" s="25" t="s">
        <v>14287</v>
      </c>
      <c r="D2480" s="25" t="s">
        <v>14288</v>
      </c>
      <c r="E2480" s="25" t="s">
        <v>6</v>
      </c>
      <c r="F2480" s="25" t="s">
        <v>14289</v>
      </c>
      <c r="G2480" s="25">
        <v>7</v>
      </c>
      <c r="H2480" s="25" t="s">
        <v>6</v>
      </c>
      <c r="I2480" s="25" t="s">
        <v>14290</v>
      </c>
      <c r="J2480" s="25" t="s">
        <v>14291</v>
      </c>
      <c r="K2480" s="25">
        <v>2019</v>
      </c>
      <c r="L2480" s="25" t="s">
        <v>6</v>
      </c>
      <c r="M2480" s="25" t="s">
        <v>6</v>
      </c>
      <c r="N2480" s="25" t="s">
        <v>6</v>
      </c>
    </row>
    <row r="2481" spans="2:14" x14ac:dyDescent="0.35">
      <c r="B2481">
        <f t="shared" si="38"/>
        <v>1</v>
      </c>
      <c r="C2481" s="26" t="s">
        <v>14292</v>
      </c>
      <c r="D2481" s="26" t="s">
        <v>14293</v>
      </c>
      <c r="E2481" s="26" t="s">
        <v>6</v>
      </c>
      <c r="F2481" s="26" t="s">
        <v>14294</v>
      </c>
      <c r="G2481" s="26">
        <v>7</v>
      </c>
      <c r="H2481" s="26" t="s">
        <v>6</v>
      </c>
      <c r="I2481" s="26" t="s">
        <v>14295</v>
      </c>
      <c r="J2481" s="26" t="s">
        <v>14296</v>
      </c>
      <c r="K2481" s="26">
        <v>2014</v>
      </c>
      <c r="L2481" s="26" t="s">
        <v>6</v>
      </c>
      <c r="M2481" s="26" t="s">
        <v>6</v>
      </c>
      <c r="N2481" s="26" t="s">
        <v>6</v>
      </c>
    </row>
    <row r="2482" spans="2:14" x14ac:dyDescent="0.35">
      <c r="B2482">
        <f t="shared" si="38"/>
        <v>1</v>
      </c>
      <c r="C2482" s="25" t="s">
        <v>14297</v>
      </c>
      <c r="D2482" s="25" t="s">
        <v>14298</v>
      </c>
      <c r="E2482" s="25" t="s">
        <v>6</v>
      </c>
      <c r="F2482" s="25" t="s">
        <v>14299</v>
      </c>
      <c r="G2482" s="25">
        <v>7</v>
      </c>
      <c r="H2482" s="25" t="s">
        <v>6</v>
      </c>
      <c r="I2482" s="25" t="s">
        <v>14300</v>
      </c>
      <c r="J2482" s="25" t="s">
        <v>14301</v>
      </c>
      <c r="K2482" s="25">
        <v>2018</v>
      </c>
      <c r="L2482" s="25" t="s">
        <v>6</v>
      </c>
      <c r="M2482" s="25" t="s">
        <v>6</v>
      </c>
      <c r="N2482" s="25" t="s">
        <v>6</v>
      </c>
    </row>
    <row r="2483" spans="2:14" x14ac:dyDescent="0.35">
      <c r="B2483">
        <f t="shared" si="38"/>
        <v>1</v>
      </c>
      <c r="C2483" s="26" t="s">
        <v>14302</v>
      </c>
      <c r="D2483" s="26" t="s">
        <v>14303</v>
      </c>
      <c r="E2483" s="26" t="s">
        <v>6</v>
      </c>
      <c r="F2483" s="26" t="s">
        <v>14304</v>
      </c>
      <c r="G2483" s="26">
        <v>7</v>
      </c>
      <c r="H2483" s="26" t="s">
        <v>6</v>
      </c>
      <c r="I2483" s="26" t="s">
        <v>14305</v>
      </c>
      <c r="J2483" s="26" t="s">
        <v>14306</v>
      </c>
      <c r="K2483" s="26">
        <v>2013</v>
      </c>
      <c r="L2483" s="26" t="s">
        <v>6</v>
      </c>
      <c r="M2483" s="26" t="s">
        <v>6</v>
      </c>
      <c r="N2483" s="26" t="s">
        <v>6</v>
      </c>
    </row>
    <row r="2484" spans="2:14" x14ac:dyDescent="0.35">
      <c r="B2484">
        <f t="shared" si="38"/>
        <v>1</v>
      </c>
      <c r="C2484" s="25" t="s">
        <v>14307</v>
      </c>
      <c r="D2484" s="25" t="s">
        <v>14308</v>
      </c>
      <c r="E2484" s="25" t="s">
        <v>6</v>
      </c>
      <c r="F2484" s="25" t="s">
        <v>14309</v>
      </c>
      <c r="G2484" s="25">
        <v>7</v>
      </c>
      <c r="H2484" s="25" t="s">
        <v>6</v>
      </c>
      <c r="I2484" s="25" t="s">
        <v>14310</v>
      </c>
      <c r="J2484" s="25" t="s">
        <v>14311</v>
      </c>
      <c r="K2484" s="25">
        <v>2019</v>
      </c>
      <c r="L2484" s="25" t="s">
        <v>6</v>
      </c>
      <c r="M2484" s="25" t="s">
        <v>6</v>
      </c>
      <c r="N2484" s="25" t="s">
        <v>6</v>
      </c>
    </row>
    <row r="2485" spans="2:14" x14ac:dyDescent="0.35">
      <c r="B2485">
        <f t="shared" si="38"/>
        <v>1</v>
      </c>
      <c r="C2485" s="26" t="s">
        <v>14312</v>
      </c>
      <c r="D2485" s="26" t="s">
        <v>14313</v>
      </c>
      <c r="E2485" s="26" t="s">
        <v>6</v>
      </c>
      <c r="F2485" s="26" t="s">
        <v>14314</v>
      </c>
      <c r="G2485" s="26">
        <v>7</v>
      </c>
      <c r="H2485" s="26" t="s">
        <v>6</v>
      </c>
      <c r="I2485" s="26" t="s">
        <v>14315</v>
      </c>
      <c r="J2485" s="26" t="s">
        <v>14316</v>
      </c>
      <c r="K2485" s="26">
        <v>2012</v>
      </c>
      <c r="L2485" s="26" t="s">
        <v>6</v>
      </c>
      <c r="M2485" s="26" t="s">
        <v>6</v>
      </c>
      <c r="N2485" s="26" t="s">
        <v>6</v>
      </c>
    </row>
    <row r="2486" spans="2:14" x14ac:dyDescent="0.35">
      <c r="B2486">
        <f t="shared" si="38"/>
        <v>1</v>
      </c>
      <c r="C2486" s="25" t="s">
        <v>14317</v>
      </c>
      <c r="D2486" s="25" t="s">
        <v>14318</v>
      </c>
      <c r="E2486" s="25" t="s">
        <v>6</v>
      </c>
      <c r="F2486" s="25" t="s">
        <v>14319</v>
      </c>
      <c r="G2486" s="25">
        <v>7</v>
      </c>
      <c r="H2486" s="25" t="s">
        <v>6</v>
      </c>
      <c r="I2486" s="25" t="s">
        <v>12092</v>
      </c>
      <c r="J2486" s="25" t="s">
        <v>12093</v>
      </c>
      <c r="K2486" s="25">
        <v>2016</v>
      </c>
      <c r="L2486" s="25" t="s">
        <v>6</v>
      </c>
      <c r="M2486" s="25" t="s">
        <v>6</v>
      </c>
      <c r="N2486" s="25" t="s">
        <v>6</v>
      </c>
    </row>
    <row r="2487" spans="2:14" x14ac:dyDescent="0.35">
      <c r="B2487">
        <f t="shared" si="38"/>
        <v>1</v>
      </c>
      <c r="C2487" s="26" t="s">
        <v>14320</v>
      </c>
      <c r="D2487" s="26" t="s">
        <v>14321</v>
      </c>
      <c r="E2487" s="26" t="s">
        <v>6</v>
      </c>
      <c r="F2487" s="26" t="s">
        <v>14322</v>
      </c>
      <c r="G2487" s="26">
        <v>7</v>
      </c>
      <c r="H2487" s="26" t="s">
        <v>6</v>
      </c>
      <c r="I2487" s="26" t="s">
        <v>13983</v>
      </c>
      <c r="J2487" s="26" t="s">
        <v>14323</v>
      </c>
      <c r="K2487" s="26">
        <v>2017</v>
      </c>
      <c r="L2487" s="26" t="s">
        <v>6</v>
      </c>
      <c r="M2487" s="26" t="s">
        <v>6</v>
      </c>
      <c r="N2487" s="26" t="s">
        <v>6</v>
      </c>
    </row>
    <row r="2488" spans="2:14" x14ac:dyDescent="0.35">
      <c r="B2488">
        <f t="shared" si="38"/>
        <v>1</v>
      </c>
      <c r="C2488" s="25" t="s">
        <v>14324</v>
      </c>
      <c r="D2488" s="25" t="s">
        <v>14325</v>
      </c>
      <c r="E2488" s="25" t="s">
        <v>6</v>
      </c>
      <c r="F2488" s="25" t="s">
        <v>14326</v>
      </c>
      <c r="G2488" s="25">
        <v>7</v>
      </c>
      <c r="H2488" s="25" t="s">
        <v>6</v>
      </c>
      <c r="I2488" s="25" t="s">
        <v>13959</v>
      </c>
      <c r="J2488" s="25" t="s">
        <v>14327</v>
      </c>
      <c r="K2488" s="25">
        <v>2018</v>
      </c>
      <c r="L2488" s="25" t="s">
        <v>6</v>
      </c>
      <c r="M2488" s="25" t="s">
        <v>6</v>
      </c>
      <c r="N2488" s="25" t="s">
        <v>6</v>
      </c>
    </row>
    <row r="2489" spans="2:14" x14ac:dyDescent="0.35">
      <c r="B2489">
        <f t="shared" si="38"/>
        <v>1</v>
      </c>
      <c r="C2489" s="26" t="s">
        <v>14328</v>
      </c>
      <c r="D2489" s="26" t="s">
        <v>14329</v>
      </c>
      <c r="E2489" s="26" t="s">
        <v>6</v>
      </c>
      <c r="F2489" s="26" t="s">
        <v>14330</v>
      </c>
      <c r="G2489" s="26">
        <v>7</v>
      </c>
      <c r="H2489" s="26" t="s">
        <v>6</v>
      </c>
      <c r="I2489" s="26" t="s">
        <v>5409</v>
      </c>
      <c r="J2489" s="26" t="s">
        <v>14331</v>
      </c>
      <c r="K2489" s="26">
        <v>2011</v>
      </c>
      <c r="L2489" s="26" t="s">
        <v>6</v>
      </c>
      <c r="M2489" s="26" t="s">
        <v>6</v>
      </c>
      <c r="N2489" s="26" t="s">
        <v>6</v>
      </c>
    </row>
    <row r="2490" spans="2:14" x14ac:dyDescent="0.35">
      <c r="B2490">
        <f t="shared" si="38"/>
        <v>1</v>
      </c>
      <c r="C2490" s="25" t="s">
        <v>14332</v>
      </c>
      <c r="D2490" s="25" t="s">
        <v>14333</v>
      </c>
      <c r="E2490" s="25" t="s">
        <v>6</v>
      </c>
      <c r="F2490" s="25" t="s">
        <v>14334</v>
      </c>
      <c r="G2490" s="25">
        <v>7</v>
      </c>
      <c r="H2490" s="25" t="s">
        <v>6</v>
      </c>
      <c r="I2490" s="25" t="s">
        <v>14335</v>
      </c>
      <c r="J2490" s="25" t="s">
        <v>14336</v>
      </c>
      <c r="K2490" s="25">
        <v>2016</v>
      </c>
      <c r="L2490" s="25" t="s">
        <v>6</v>
      </c>
      <c r="M2490" s="25" t="s">
        <v>6</v>
      </c>
      <c r="N2490" s="25" t="s">
        <v>6</v>
      </c>
    </row>
    <row r="2491" spans="2:14" x14ac:dyDescent="0.35">
      <c r="B2491">
        <f t="shared" si="38"/>
        <v>1</v>
      </c>
      <c r="C2491" s="26" t="s">
        <v>14337</v>
      </c>
      <c r="D2491" s="26" t="s">
        <v>14338</v>
      </c>
      <c r="E2491" s="26" t="s">
        <v>6</v>
      </c>
      <c r="F2491" s="26" t="s">
        <v>14339</v>
      </c>
      <c r="G2491" s="26">
        <v>7</v>
      </c>
      <c r="H2491" s="26" t="s">
        <v>6</v>
      </c>
      <c r="I2491" s="26" t="s">
        <v>14340</v>
      </c>
      <c r="J2491" s="26" t="s">
        <v>14341</v>
      </c>
      <c r="K2491" s="26">
        <v>2016</v>
      </c>
      <c r="L2491" s="26" t="s">
        <v>6</v>
      </c>
      <c r="M2491" s="26" t="s">
        <v>6</v>
      </c>
      <c r="N2491" s="26" t="s">
        <v>6</v>
      </c>
    </row>
    <row r="2492" spans="2:14" x14ac:dyDescent="0.35">
      <c r="B2492">
        <f t="shared" si="38"/>
        <v>1</v>
      </c>
      <c r="C2492" s="25" t="s">
        <v>14342</v>
      </c>
      <c r="D2492" s="25" t="s">
        <v>14343</v>
      </c>
      <c r="E2492" s="25" t="s">
        <v>6</v>
      </c>
      <c r="F2492" s="25" t="s">
        <v>14344</v>
      </c>
      <c r="G2492" s="25">
        <v>7</v>
      </c>
      <c r="H2492" s="25" t="s">
        <v>6</v>
      </c>
      <c r="I2492" s="25" t="s">
        <v>14345</v>
      </c>
      <c r="J2492" s="25" t="s">
        <v>14346</v>
      </c>
      <c r="K2492" s="25">
        <v>2016</v>
      </c>
      <c r="L2492" s="25" t="s">
        <v>6</v>
      </c>
      <c r="M2492" s="25" t="s">
        <v>6</v>
      </c>
      <c r="N2492" s="25" t="s">
        <v>6</v>
      </c>
    </row>
    <row r="2493" spans="2:14" x14ac:dyDescent="0.35">
      <c r="B2493">
        <f t="shared" si="38"/>
        <v>1</v>
      </c>
      <c r="C2493" s="26" t="s">
        <v>14347</v>
      </c>
      <c r="D2493" s="26" t="s">
        <v>14348</v>
      </c>
      <c r="E2493" s="26" t="s">
        <v>6</v>
      </c>
      <c r="F2493" s="26" t="s">
        <v>14349</v>
      </c>
      <c r="G2493" s="26">
        <v>7</v>
      </c>
      <c r="H2493" s="26" t="s">
        <v>6</v>
      </c>
      <c r="I2493" s="26" t="s">
        <v>13983</v>
      </c>
      <c r="J2493" s="26" t="s">
        <v>14350</v>
      </c>
      <c r="K2493" s="26">
        <v>2019</v>
      </c>
      <c r="L2493" s="26" t="s">
        <v>6</v>
      </c>
      <c r="M2493" s="26" t="s">
        <v>6</v>
      </c>
      <c r="N2493" s="26" t="s">
        <v>6</v>
      </c>
    </row>
    <row r="2494" spans="2:14" x14ac:dyDescent="0.35">
      <c r="B2494">
        <f t="shared" si="38"/>
        <v>1</v>
      </c>
      <c r="C2494" s="25" t="s">
        <v>14351</v>
      </c>
      <c r="D2494" s="25" t="s">
        <v>14352</v>
      </c>
      <c r="E2494" s="25" t="s">
        <v>6</v>
      </c>
      <c r="F2494" s="25" t="s">
        <v>14353</v>
      </c>
      <c r="G2494" s="25">
        <v>7</v>
      </c>
      <c r="H2494" s="25" t="s">
        <v>6</v>
      </c>
      <c r="I2494" s="25" t="s">
        <v>14354</v>
      </c>
      <c r="J2494" s="25" t="s">
        <v>14355</v>
      </c>
      <c r="K2494" s="25">
        <v>2016</v>
      </c>
      <c r="L2494" s="25" t="s">
        <v>6</v>
      </c>
      <c r="M2494" s="25" t="s">
        <v>6</v>
      </c>
      <c r="N2494" s="25" t="s">
        <v>6</v>
      </c>
    </row>
    <row r="2495" spans="2:14" x14ac:dyDescent="0.35">
      <c r="B2495">
        <f t="shared" si="38"/>
        <v>1</v>
      </c>
      <c r="C2495" s="26" t="s">
        <v>14356</v>
      </c>
      <c r="D2495" s="26" t="s">
        <v>14357</v>
      </c>
      <c r="E2495" s="26" t="s">
        <v>6</v>
      </c>
      <c r="F2495" s="26" t="s">
        <v>14358</v>
      </c>
      <c r="G2495" s="26">
        <v>7</v>
      </c>
      <c r="H2495" s="26" t="s">
        <v>6</v>
      </c>
      <c r="I2495" s="26" t="s">
        <v>14359</v>
      </c>
      <c r="J2495" s="26" t="s">
        <v>14360</v>
      </c>
      <c r="K2495" s="26">
        <v>2018</v>
      </c>
      <c r="L2495" s="26" t="s">
        <v>6</v>
      </c>
      <c r="M2495" s="26" t="s">
        <v>6</v>
      </c>
      <c r="N2495" s="26" t="s">
        <v>6</v>
      </c>
    </row>
    <row r="2496" spans="2:14" x14ac:dyDescent="0.35">
      <c r="B2496">
        <f t="shared" si="38"/>
        <v>1</v>
      </c>
      <c r="C2496" s="25" t="s">
        <v>14361</v>
      </c>
      <c r="D2496" s="25" t="s">
        <v>14362</v>
      </c>
      <c r="E2496" s="25" t="s">
        <v>6</v>
      </c>
      <c r="F2496" s="25" t="s">
        <v>14363</v>
      </c>
      <c r="G2496" s="25">
        <v>7</v>
      </c>
      <c r="H2496" s="25" t="s">
        <v>6</v>
      </c>
      <c r="I2496" s="25" t="s">
        <v>14364</v>
      </c>
      <c r="J2496" s="25" t="s">
        <v>14365</v>
      </c>
      <c r="K2496" s="25">
        <v>2012</v>
      </c>
      <c r="L2496" s="25" t="s">
        <v>6</v>
      </c>
      <c r="M2496" s="25" t="s">
        <v>6</v>
      </c>
      <c r="N2496" s="25" t="s">
        <v>6</v>
      </c>
    </row>
    <row r="2497" spans="1:14" x14ac:dyDescent="0.35">
      <c r="B2497">
        <f t="shared" si="38"/>
        <v>1</v>
      </c>
      <c r="C2497" s="26" t="s">
        <v>14366</v>
      </c>
      <c r="D2497" s="26" t="s">
        <v>14367</v>
      </c>
      <c r="E2497" s="26" t="s">
        <v>6</v>
      </c>
      <c r="F2497" s="26" t="s">
        <v>14368</v>
      </c>
      <c r="G2497" s="26">
        <v>7</v>
      </c>
      <c r="H2497" s="26" t="s">
        <v>6</v>
      </c>
      <c r="I2497" s="26" t="s">
        <v>14369</v>
      </c>
      <c r="J2497" s="26" t="s">
        <v>14370</v>
      </c>
      <c r="K2497" s="26">
        <v>2020</v>
      </c>
      <c r="L2497" s="26" t="s">
        <v>6</v>
      </c>
      <c r="M2497" s="26" t="s">
        <v>6</v>
      </c>
      <c r="N2497" s="26" t="s">
        <v>6</v>
      </c>
    </row>
    <row r="2498" spans="1:14" x14ac:dyDescent="0.35">
      <c r="B2498">
        <f t="shared" ref="B2498:B2561" si="39">COUNTIF(C:C,C2498)</f>
        <v>1</v>
      </c>
      <c r="C2498" s="25" t="s">
        <v>14371</v>
      </c>
      <c r="D2498" s="25" t="s">
        <v>14372</v>
      </c>
      <c r="E2498" s="25" t="s">
        <v>6</v>
      </c>
      <c r="F2498" s="25" t="s">
        <v>14373</v>
      </c>
      <c r="G2498" s="25">
        <v>7</v>
      </c>
      <c r="H2498" s="25" t="s">
        <v>6</v>
      </c>
      <c r="I2498" s="25" t="s">
        <v>14374</v>
      </c>
      <c r="J2498" s="25" t="s">
        <v>14375</v>
      </c>
      <c r="K2498" s="25">
        <v>2012</v>
      </c>
      <c r="L2498" s="25" t="s">
        <v>6</v>
      </c>
      <c r="M2498" s="25" t="s">
        <v>6</v>
      </c>
      <c r="N2498" s="25" t="s">
        <v>6</v>
      </c>
    </row>
    <row r="2499" spans="1:14" x14ac:dyDescent="0.35">
      <c r="B2499">
        <f t="shared" si="39"/>
        <v>1</v>
      </c>
      <c r="C2499" s="26" t="s">
        <v>14376</v>
      </c>
      <c r="D2499" s="26" t="s">
        <v>14377</v>
      </c>
      <c r="E2499" s="26" t="s">
        <v>6</v>
      </c>
      <c r="F2499" s="26" t="s">
        <v>14378</v>
      </c>
      <c r="G2499" s="26">
        <v>7</v>
      </c>
      <c r="H2499" s="26" t="s">
        <v>6</v>
      </c>
      <c r="I2499" s="26" t="s">
        <v>14379</v>
      </c>
      <c r="J2499" s="26" t="s">
        <v>14380</v>
      </c>
      <c r="K2499" s="26">
        <v>2013</v>
      </c>
      <c r="L2499" s="26" t="s">
        <v>6</v>
      </c>
      <c r="M2499" s="26" t="s">
        <v>6</v>
      </c>
      <c r="N2499" s="26" t="s">
        <v>6</v>
      </c>
    </row>
    <row r="2500" spans="1:14" x14ac:dyDescent="0.35">
      <c r="B2500">
        <f t="shared" si="39"/>
        <v>1</v>
      </c>
      <c r="C2500" s="25" t="s">
        <v>14381</v>
      </c>
      <c r="D2500" s="25" t="s">
        <v>14382</v>
      </c>
      <c r="E2500" s="25" t="s">
        <v>6</v>
      </c>
      <c r="F2500" s="25" t="s">
        <v>14383</v>
      </c>
      <c r="G2500" s="25">
        <v>7</v>
      </c>
      <c r="H2500" s="25" t="s">
        <v>6</v>
      </c>
      <c r="I2500" s="25" t="s">
        <v>14384</v>
      </c>
      <c r="J2500" s="25" t="s">
        <v>14385</v>
      </c>
      <c r="K2500" s="25">
        <v>2017</v>
      </c>
      <c r="L2500" s="25" t="s">
        <v>6</v>
      </c>
      <c r="M2500" s="25" t="s">
        <v>6</v>
      </c>
      <c r="N2500" s="25" t="s">
        <v>6</v>
      </c>
    </row>
    <row r="2501" spans="1:14" x14ac:dyDescent="0.35">
      <c r="B2501">
        <f t="shared" si="39"/>
        <v>1</v>
      </c>
      <c r="C2501" s="26" t="s">
        <v>14386</v>
      </c>
      <c r="D2501" s="26" t="s">
        <v>14387</v>
      </c>
      <c r="E2501" s="26" t="s">
        <v>6</v>
      </c>
      <c r="F2501" s="26" t="s">
        <v>14388</v>
      </c>
      <c r="G2501" s="26">
        <v>7</v>
      </c>
      <c r="H2501" s="26" t="s">
        <v>6</v>
      </c>
      <c r="I2501" s="26" t="s">
        <v>14389</v>
      </c>
      <c r="J2501" s="26" t="s">
        <v>14390</v>
      </c>
      <c r="K2501" s="26">
        <v>2020</v>
      </c>
      <c r="L2501" s="26" t="s">
        <v>6</v>
      </c>
      <c r="M2501" s="26" t="s">
        <v>6</v>
      </c>
      <c r="N2501" s="26" t="s">
        <v>6</v>
      </c>
    </row>
    <row r="2502" spans="1:14" x14ac:dyDescent="0.35">
      <c r="B2502">
        <f t="shared" si="39"/>
        <v>1</v>
      </c>
      <c r="C2502" s="25" t="s">
        <v>14391</v>
      </c>
      <c r="D2502" s="25" t="s">
        <v>14392</v>
      </c>
      <c r="E2502" s="25" t="s">
        <v>6</v>
      </c>
      <c r="F2502" s="25" t="s">
        <v>14393</v>
      </c>
      <c r="G2502" s="25">
        <v>7</v>
      </c>
      <c r="H2502" s="25" t="s">
        <v>6</v>
      </c>
      <c r="I2502" s="25" t="s">
        <v>14394</v>
      </c>
      <c r="J2502" s="25" t="s">
        <v>11973</v>
      </c>
      <c r="K2502" s="25">
        <v>2014</v>
      </c>
      <c r="L2502" s="25" t="s">
        <v>6</v>
      </c>
      <c r="M2502" s="25" t="s">
        <v>6</v>
      </c>
      <c r="N2502" s="25" t="s">
        <v>6</v>
      </c>
    </row>
    <row r="2503" spans="1:14" x14ac:dyDescent="0.35">
      <c r="B2503">
        <f t="shared" si="39"/>
        <v>1</v>
      </c>
      <c r="C2503" s="26" t="s">
        <v>14395</v>
      </c>
      <c r="D2503" s="26" t="s">
        <v>14396</v>
      </c>
      <c r="E2503" s="26" t="s">
        <v>6</v>
      </c>
      <c r="F2503" s="26" t="s">
        <v>14397</v>
      </c>
      <c r="G2503" s="26">
        <v>7</v>
      </c>
      <c r="H2503" s="26" t="s">
        <v>6</v>
      </c>
      <c r="I2503" s="26" t="s">
        <v>14398</v>
      </c>
      <c r="J2503" s="26" t="s">
        <v>14399</v>
      </c>
      <c r="K2503" s="26">
        <v>2014</v>
      </c>
      <c r="L2503" s="26" t="s">
        <v>6</v>
      </c>
      <c r="M2503" s="26" t="s">
        <v>6</v>
      </c>
      <c r="N2503" s="26" t="s">
        <v>6</v>
      </c>
    </row>
    <row r="2504" spans="1:14" x14ac:dyDescent="0.35">
      <c r="A2504" t="s">
        <v>62</v>
      </c>
      <c r="B2504">
        <f t="shared" si="39"/>
        <v>2</v>
      </c>
      <c r="C2504" s="25" t="s">
        <v>3733</v>
      </c>
      <c r="D2504" s="25" t="s">
        <v>14400</v>
      </c>
      <c r="E2504" s="25" t="s">
        <v>6</v>
      </c>
      <c r="F2504" s="25" t="s">
        <v>14401</v>
      </c>
      <c r="G2504" s="25">
        <v>7</v>
      </c>
      <c r="H2504" s="25" t="s">
        <v>6</v>
      </c>
      <c r="I2504" s="25" t="s">
        <v>14402</v>
      </c>
      <c r="J2504" s="25" t="s">
        <v>14403</v>
      </c>
      <c r="K2504" s="25">
        <v>2019</v>
      </c>
      <c r="L2504" s="25" t="s">
        <v>6</v>
      </c>
      <c r="M2504" s="25" t="s">
        <v>6</v>
      </c>
      <c r="N2504" s="25" t="s">
        <v>6</v>
      </c>
    </row>
    <row r="2505" spans="1:14" x14ac:dyDescent="0.35">
      <c r="B2505">
        <f t="shared" si="39"/>
        <v>1</v>
      </c>
      <c r="C2505" s="26" t="s">
        <v>14404</v>
      </c>
      <c r="D2505" s="26" t="s">
        <v>14405</v>
      </c>
      <c r="E2505" s="26" t="s">
        <v>6</v>
      </c>
      <c r="F2505" s="26" t="s">
        <v>14406</v>
      </c>
      <c r="G2505" s="26">
        <v>7</v>
      </c>
      <c r="H2505" s="26" t="s">
        <v>6</v>
      </c>
      <c r="I2505" s="26" t="s">
        <v>14407</v>
      </c>
      <c r="J2505" s="26" t="s">
        <v>14408</v>
      </c>
      <c r="K2505" s="26">
        <v>2014</v>
      </c>
      <c r="L2505" s="26" t="s">
        <v>6</v>
      </c>
      <c r="M2505" s="26" t="s">
        <v>6</v>
      </c>
      <c r="N2505" s="26" t="s">
        <v>6</v>
      </c>
    </row>
    <row r="2506" spans="1:14" x14ac:dyDescent="0.35">
      <c r="A2506" t="s">
        <v>62</v>
      </c>
      <c r="B2506">
        <f t="shared" si="39"/>
        <v>2</v>
      </c>
      <c r="C2506" s="25" t="s">
        <v>1273</v>
      </c>
      <c r="D2506" s="25" t="s">
        <v>14409</v>
      </c>
      <c r="E2506" s="25" t="s">
        <v>6</v>
      </c>
      <c r="F2506" s="25" t="s">
        <v>14410</v>
      </c>
      <c r="G2506" s="25">
        <v>7</v>
      </c>
      <c r="H2506" s="25" t="s">
        <v>6</v>
      </c>
      <c r="I2506" s="25" t="s">
        <v>14411</v>
      </c>
      <c r="J2506" s="25" t="s">
        <v>14412</v>
      </c>
      <c r="K2506" s="25">
        <v>2016</v>
      </c>
      <c r="L2506" s="25" t="s">
        <v>6</v>
      </c>
      <c r="M2506" s="25" t="s">
        <v>6</v>
      </c>
      <c r="N2506" s="25" t="s">
        <v>6</v>
      </c>
    </row>
    <row r="2507" spans="1:14" x14ac:dyDescent="0.35">
      <c r="B2507">
        <f t="shared" si="39"/>
        <v>1</v>
      </c>
      <c r="C2507" s="26" t="s">
        <v>14413</v>
      </c>
      <c r="D2507" s="26" t="s">
        <v>14414</v>
      </c>
      <c r="E2507" s="26" t="s">
        <v>6</v>
      </c>
      <c r="F2507" s="26" t="s">
        <v>14415</v>
      </c>
      <c r="G2507" s="26">
        <v>7</v>
      </c>
      <c r="H2507" s="26" t="s">
        <v>6</v>
      </c>
      <c r="I2507" s="26" t="s">
        <v>14416</v>
      </c>
      <c r="J2507" s="26" t="s">
        <v>14417</v>
      </c>
      <c r="K2507" s="26">
        <v>2019</v>
      </c>
      <c r="L2507" s="26" t="s">
        <v>6</v>
      </c>
      <c r="M2507" s="26" t="s">
        <v>6</v>
      </c>
      <c r="N2507" s="26" t="s">
        <v>6</v>
      </c>
    </row>
    <row r="2508" spans="1:14" x14ac:dyDescent="0.35">
      <c r="B2508">
        <f t="shared" si="39"/>
        <v>1</v>
      </c>
      <c r="C2508" s="25" t="s">
        <v>14418</v>
      </c>
      <c r="D2508" s="25" t="s">
        <v>14419</v>
      </c>
      <c r="E2508" s="25" t="s">
        <v>6</v>
      </c>
      <c r="F2508" s="25" t="s">
        <v>14420</v>
      </c>
      <c r="G2508" s="25">
        <v>7</v>
      </c>
      <c r="H2508" s="25" t="s">
        <v>6</v>
      </c>
      <c r="I2508" s="25" t="s">
        <v>12043</v>
      </c>
      <c r="J2508" s="25" t="s">
        <v>14421</v>
      </c>
      <c r="K2508" s="25">
        <v>2013</v>
      </c>
      <c r="L2508" s="25" t="s">
        <v>6</v>
      </c>
      <c r="M2508" s="25" t="s">
        <v>6</v>
      </c>
      <c r="N2508" s="25" t="s">
        <v>6</v>
      </c>
    </row>
    <row r="2509" spans="1:14" x14ac:dyDescent="0.35">
      <c r="B2509">
        <f t="shared" si="39"/>
        <v>1</v>
      </c>
      <c r="C2509" s="26" t="s">
        <v>14422</v>
      </c>
      <c r="D2509" s="26" t="s">
        <v>14423</v>
      </c>
      <c r="E2509" s="26" t="s">
        <v>6</v>
      </c>
      <c r="F2509" s="26" t="s">
        <v>14424</v>
      </c>
      <c r="G2509" s="26">
        <v>7</v>
      </c>
      <c r="H2509" s="26" t="s">
        <v>6</v>
      </c>
      <c r="I2509" s="26" t="s">
        <v>14425</v>
      </c>
      <c r="J2509" s="26" t="s">
        <v>14426</v>
      </c>
      <c r="K2509" s="26">
        <v>2019</v>
      </c>
      <c r="L2509" s="26" t="s">
        <v>6</v>
      </c>
      <c r="M2509" s="26" t="s">
        <v>6</v>
      </c>
      <c r="N2509" s="26" t="s">
        <v>6</v>
      </c>
    </row>
    <row r="2510" spans="1:14" x14ac:dyDescent="0.35">
      <c r="B2510">
        <f t="shared" si="39"/>
        <v>1</v>
      </c>
      <c r="C2510" s="25" t="s">
        <v>14427</v>
      </c>
      <c r="D2510" s="25" t="s">
        <v>14428</v>
      </c>
      <c r="E2510" s="25" t="s">
        <v>6</v>
      </c>
      <c r="F2510" s="25" t="s">
        <v>14429</v>
      </c>
      <c r="G2510" s="25">
        <v>7</v>
      </c>
      <c r="H2510" s="25" t="s">
        <v>6</v>
      </c>
      <c r="I2510" s="25" t="s">
        <v>14430</v>
      </c>
      <c r="J2510" s="25" t="s">
        <v>14431</v>
      </c>
      <c r="K2510" s="25">
        <v>2021</v>
      </c>
      <c r="L2510" s="25" t="s">
        <v>6</v>
      </c>
      <c r="M2510" s="25" t="s">
        <v>6</v>
      </c>
      <c r="N2510" s="25" t="s">
        <v>6</v>
      </c>
    </row>
    <row r="2511" spans="1:14" x14ac:dyDescent="0.35">
      <c r="B2511">
        <f t="shared" si="39"/>
        <v>1</v>
      </c>
      <c r="C2511" s="26" t="s">
        <v>14432</v>
      </c>
      <c r="D2511" s="26" t="s">
        <v>14433</v>
      </c>
      <c r="E2511" s="26" t="s">
        <v>6</v>
      </c>
      <c r="F2511" s="26" t="s">
        <v>14434</v>
      </c>
      <c r="G2511" s="26">
        <v>7</v>
      </c>
      <c r="H2511" s="26" t="s">
        <v>6</v>
      </c>
      <c r="I2511" s="26" t="s">
        <v>14435</v>
      </c>
      <c r="J2511" s="26" t="s">
        <v>12278</v>
      </c>
      <c r="K2511" s="26">
        <v>2019</v>
      </c>
      <c r="L2511" s="26" t="s">
        <v>6</v>
      </c>
      <c r="M2511" s="26" t="s">
        <v>6</v>
      </c>
      <c r="N2511" s="26" t="s">
        <v>6</v>
      </c>
    </row>
    <row r="2512" spans="1:14" x14ac:dyDescent="0.35">
      <c r="B2512">
        <f t="shared" si="39"/>
        <v>1</v>
      </c>
      <c r="C2512" s="25" t="s">
        <v>14436</v>
      </c>
      <c r="D2512" s="25" t="s">
        <v>14437</v>
      </c>
      <c r="E2512" s="25" t="s">
        <v>6</v>
      </c>
      <c r="F2512" s="25" t="s">
        <v>14438</v>
      </c>
      <c r="G2512" s="25">
        <v>7</v>
      </c>
      <c r="H2512" s="25" t="s">
        <v>6</v>
      </c>
      <c r="I2512" s="25" t="s">
        <v>4307</v>
      </c>
      <c r="J2512" s="25" t="s">
        <v>14439</v>
      </c>
      <c r="K2512" s="25">
        <v>2016</v>
      </c>
      <c r="L2512" s="25" t="s">
        <v>6</v>
      </c>
      <c r="M2512" s="25" t="s">
        <v>6</v>
      </c>
      <c r="N2512" s="25" t="s">
        <v>6</v>
      </c>
    </row>
    <row r="2513" spans="2:14" x14ac:dyDescent="0.35">
      <c r="B2513">
        <f t="shared" si="39"/>
        <v>1</v>
      </c>
      <c r="C2513" s="26" t="s">
        <v>14440</v>
      </c>
      <c r="D2513" s="26" t="s">
        <v>14441</v>
      </c>
      <c r="E2513" s="26" t="s">
        <v>6</v>
      </c>
      <c r="F2513" s="26" t="s">
        <v>14442</v>
      </c>
      <c r="G2513" s="26">
        <v>7</v>
      </c>
      <c r="H2513" s="26" t="s">
        <v>6</v>
      </c>
      <c r="I2513" s="26" t="s">
        <v>14443</v>
      </c>
      <c r="J2513" s="26" t="s">
        <v>14444</v>
      </c>
      <c r="K2513" s="26">
        <v>2020</v>
      </c>
      <c r="L2513" s="26" t="s">
        <v>6</v>
      </c>
      <c r="M2513" s="26" t="s">
        <v>6</v>
      </c>
      <c r="N2513" s="26" t="s">
        <v>6</v>
      </c>
    </row>
    <row r="2514" spans="2:14" x14ac:dyDescent="0.35">
      <c r="B2514">
        <f t="shared" si="39"/>
        <v>1</v>
      </c>
      <c r="C2514" s="25" t="s">
        <v>14445</v>
      </c>
      <c r="D2514" s="25" t="s">
        <v>14446</v>
      </c>
      <c r="E2514" s="25" t="s">
        <v>6</v>
      </c>
      <c r="F2514" s="25" t="s">
        <v>14447</v>
      </c>
      <c r="G2514" s="25">
        <v>7</v>
      </c>
      <c r="H2514" s="25" t="s">
        <v>6</v>
      </c>
      <c r="I2514" s="25" t="s">
        <v>14448</v>
      </c>
      <c r="J2514" s="25" t="s">
        <v>14449</v>
      </c>
      <c r="K2514" s="25">
        <v>2018</v>
      </c>
      <c r="L2514" s="25" t="s">
        <v>6</v>
      </c>
      <c r="M2514" s="25" t="s">
        <v>6</v>
      </c>
      <c r="N2514" s="25" t="s">
        <v>6</v>
      </c>
    </row>
    <row r="2515" spans="2:14" x14ac:dyDescent="0.35">
      <c r="B2515">
        <f t="shared" si="39"/>
        <v>1</v>
      </c>
      <c r="C2515" s="26" t="s">
        <v>14450</v>
      </c>
      <c r="D2515" s="26" t="s">
        <v>14451</v>
      </c>
      <c r="E2515" s="26" t="s">
        <v>6</v>
      </c>
      <c r="F2515" s="26" t="s">
        <v>14452</v>
      </c>
      <c r="G2515" s="26">
        <v>7</v>
      </c>
      <c r="H2515" s="26" t="s">
        <v>6</v>
      </c>
      <c r="I2515" s="26" t="s">
        <v>14453</v>
      </c>
      <c r="J2515" s="26" t="s">
        <v>14454</v>
      </c>
      <c r="K2515" s="26">
        <v>2010</v>
      </c>
      <c r="L2515" s="26" t="s">
        <v>6</v>
      </c>
      <c r="M2515" s="26" t="s">
        <v>6</v>
      </c>
      <c r="N2515" s="26" t="s">
        <v>6</v>
      </c>
    </row>
    <row r="2516" spans="2:14" x14ac:dyDescent="0.35">
      <c r="B2516">
        <f t="shared" si="39"/>
        <v>1</v>
      </c>
      <c r="C2516" s="25" t="s">
        <v>14455</v>
      </c>
      <c r="D2516" s="25" t="s">
        <v>14456</v>
      </c>
      <c r="E2516" s="25" t="s">
        <v>6</v>
      </c>
      <c r="F2516" s="25" t="s">
        <v>14457</v>
      </c>
      <c r="G2516" s="25">
        <v>7</v>
      </c>
      <c r="H2516" s="25" t="s">
        <v>6</v>
      </c>
      <c r="I2516" s="25" t="s">
        <v>12772</v>
      </c>
      <c r="J2516" s="25" t="s">
        <v>13206</v>
      </c>
      <c r="K2516" s="25">
        <v>2009</v>
      </c>
      <c r="L2516" s="25" t="s">
        <v>6</v>
      </c>
      <c r="M2516" s="25" t="s">
        <v>6</v>
      </c>
      <c r="N2516" s="25" t="s">
        <v>6</v>
      </c>
    </row>
    <row r="2517" spans="2:14" x14ac:dyDescent="0.35">
      <c r="B2517">
        <f t="shared" si="39"/>
        <v>1</v>
      </c>
      <c r="C2517" s="26" t="s">
        <v>14458</v>
      </c>
      <c r="D2517" s="26" t="s">
        <v>14459</v>
      </c>
      <c r="E2517" s="26" t="s">
        <v>6</v>
      </c>
      <c r="F2517" s="26" t="s">
        <v>14460</v>
      </c>
      <c r="G2517" s="26">
        <v>7</v>
      </c>
      <c r="H2517" s="26" t="s">
        <v>6</v>
      </c>
      <c r="I2517" s="26" t="s">
        <v>14461</v>
      </c>
      <c r="J2517" s="26" t="s">
        <v>14462</v>
      </c>
      <c r="K2517" s="26">
        <v>2015</v>
      </c>
      <c r="L2517" s="26" t="s">
        <v>6</v>
      </c>
      <c r="M2517" s="26" t="s">
        <v>6</v>
      </c>
      <c r="N2517" s="26" t="s">
        <v>6</v>
      </c>
    </row>
    <row r="2518" spans="2:14" x14ac:dyDescent="0.35">
      <c r="B2518">
        <f t="shared" si="39"/>
        <v>1</v>
      </c>
      <c r="C2518" s="25" t="s">
        <v>14463</v>
      </c>
      <c r="D2518" s="25" t="s">
        <v>14464</v>
      </c>
      <c r="E2518" s="25" t="s">
        <v>6</v>
      </c>
      <c r="F2518" s="25" t="s">
        <v>14465</v>
      </c>
      <c r="G2518" s="25">
        <v>7</v>
      </c>
      <c r="H2518" s="25" t="s">
        <v>6</v>
      </c>
      <c r="I2518" s="25" t="s">
        <v>14466</v>
      </c>
      <c r="J2518" s="25" t="s">
        <v>14467</v>
      </c>
      <c r="K2518" s="25">
        <v>2009</v>
      </c>
      <c r="L2518" s="25" t="s">
        <v>6</v>
      </c>
      <c r="M2518" s="25" t="s">
        <v>6</v>
      </c>
      <c r="N2518" s="25" t="s">
        <v>6</v>
      </c>
    </row>
    <row r="2519" spans="2:14" x14ac:dyDescent="0.35">
      <c r="B2519">
        <f t="shared" si="39"/>
        <v>1</v>
      </c>
      <c r="C2519" s="26" t="s">
        <v>14468</v>
      </c>
      <c r="D2519" s="26" t="s">
        <v>14469</v>
      </c>
      <c r="E2519" s="26" t="s">
        <v>6</v>
      </c>
      <c r="F2519" s="26" t="s">
        <v>14470</v>
      </c>
      <c r="G2519" s="26">
        <v>7</v>
      </c>
      <c r="H2519" s="26" t="s">
        <v>6</v>
      </c>
      <c r="I2519" s="26" t="s">
        <v>12736</v>
      </c>
      <c r="J2519" s="26" t="s">
        <v>12737</v>
      </c>
      <c r="K2519" s="26">
        <v>2017</v>
      </c>
      <c r="L2519" s="26" t="s">
        <v>6</v>
      </c>
      <c r="M2519" s="26" t="s">
        <v>6</v>
      </c>
      <c r="N2519" s="26" t="s">
        <v>6</v>
      </c>
    </row>
    <row r="2520" spans="2:14" x14ac:dyDescent="0.35">
      <c r="B2520">
        <f t="shared" si="39"/>
        <v>1</v>
      </c>
      <c r="C2520" s="25" t="s">
        <v>14471</v>
      </c>
      <c r="D2520" s="25" t="s">
        <v>14472</v>
      </c>
      <c r="E2520" s="25" t="s">
        <v>6</v>
      </c>
      <c r="F2520" s="25" t="s">
        <v>14473</v>
      </c>
      <c r="G2520" s="25">
        <v>7</v>
      </c>
      <c r="H2520" s="25" t="s">
        <v>6</v>
      </c>
      <c r="I2520" s="25" t="s">
        <v>14474</v>
      </c>
      <c r="J2520" s="25" t="s">
        <v>14475</v>
      </c>
      <c r="K2520" s="25">
        <v>2015</v>
      </c>
      <c r="L2520" s="25" t="s">
        <v>6</v>
      </c>
      <c r="M2520" s="25" t="s">
        <v>6</v>
      </c>
      <c r="N2520" s="25" t="s">
        <v>6</v>
      </c>
    </row>
    <row r="2521" spans="2:14" x14ac:dyDescent="0.35">
      <c r="B2521">
        <f t="shared" si="39"/>
        <v>1</v>
      </c>
      <c r="C2521" s="26" t="s">
        <v>14476</v>
      </c>
      <c r="D2521" s="26" t="s">
        <v>14477</v>
      </c>
      <c r="E2521" s="26" t="s">
        <v>6</v>
      </c>
      <c r="F2521" s="26" t="s">
        <v>14478</v>
      </c>
      <c r="G2521" s="26">
        <v>7</v>
      </c>
      <c r="H2521" s="26" t="s">
        <v>6</v>
      </c>
      <c r="I2521" s="26" t="s">
        <v>12227</v>
      </c>
      <c r="J2521" s="26" t="s">
        <v>14479</v>
      </c>
      <c r="K2521" s="26">
        <v>2014</v>
      </c>
      <c r="L2521" s="26" t="s">
        <v>6</v>
      </c>
      <c r="M2521" s="26" t="s">
        <v>6</v>
      </c>
      <c r="N2521" s="26" t="s">
        <v>6</v>
      </c>
    </row>
    <row r="2522" spans="2:14" x14ac:dyDescent="0.35">
      <c r="B2522">
        <f t="shared" si="39"/>
        <v>1</v>
      </c>
      <c r="C2522" s="25" t="s">
        <v>14480</v>
      </c>
      <c r="D2522" s="25" t="s">
        <v>14481</v>
      </c>
      <c r="E2522" s="25" t="s">
        <v>6</v>
      </c>
      <c r="F2522" s="25" t="s">
        <v>14482</v>
      </c>
      <c r="G2522" s="25">
        <v>7</v>
      </c>
      <c r="H2522" s="25" t="s">
        <v>6</v>
      </c>
      <c r="I2522" s="25" t="s">
        <v>14483</v>
      </c>
      <c r="J2522" s="25" t="s">
        <v>14484</v>
      </c>
      <c r="K2522" s="25">
        <v>2018</v>
      </c>
      <c r="L2522" s="25" t="s">
        <v>6</v>
      </c>
      <c r="M2522" s="25" t="s">
        <v>6</v>
      </c>
      <c r="N2522" s="25" t="s">
        <v>6</v>
      </c>
    </row>
    <row r="2523" spans="2:14" x14ac:dyDescent="0.35">
      <c r="B2523">
        <f t="shared" si="39"/>
        <v>1</v>
      </c>
      <c r="C2523" s="26" t="s">
        <v>14485</v>
      </c>
      <c r="D2523" s="26" t="s">
        <v>14486</v>
      </c>
      <c r="E2523" s="26" t="s">
        <v>6</v>
      </c>
      <c r="F2523" s="26" t="s">
        <v>14487</v>
      </c>
      <c r="G2523" s="26">
        <v>7</v>
      </c>
      <c r="H2523" s="26" t="s">
        <v>6</v>
      </c>
      <c r="I2523" s="26" t="s">
        <v>14488</v>
      </c>
      <c r="J2523" s="26" t="s">
        <v>14489</v>
      </c>
      <c r="K2523" s="26">
        <v>2014</v>
      </c>
      <c r="L2523" s="26" t="s">
        <v>6</v>
      </c>
      <c r="M2523" s="26" t="s">
        <v>6</v>
      </c>
      <c r="N2523" s="26" t="s">
        <v>6</v>
      </c>
    </row>
    <row r="2524" spans="2:14" x14ac:dyDescent="0.35">
      <c r="B2524">
        <f t="shared" si="39"/>
        <v>1</v>
      </c>
      <c r="C2524" s="25" t="s">
        <v>14490</v>
      </c>
      <c r="D2524" s="25" t="s">
        <v>14491</v>
      </c>
      <c r="E2524" s="25" t="s">
        <v>6</v>
      </c>
      <c r="F2524" s="25" t="s">
        <v>14492</v>
      </c>
      <c r="G2524" s="25">
        <v>7</v>
      </c>
      <c r="H2524" s="25" t="s">
        <v>6</v>
      </c>
      <c r="I2524" s="25" t="s">
        <v>14493</v>
      </c>
      <c r="J2524" s="25" t="s">
        <v>14494</v>
      </c>
      <c r="K2524" s="25">
        <v>2018</v>
      </c>
      <c r="L2524" s="25" t="s">
        <v>6</v>
      </c>
      <c r="M2524" s="25" t="s">
        <v>6</v>
      </c>
      <c r="N2524" s="25" t="s">
        <v>6</v>
      </c>
    </row>
    <row r="2525" spans="2:14" x14ac:dyDescent="0.35">
      <c r="B2525">
        <f t="shared" si="39"/>
        <v>1</v>
      </c>
      <c r="C2525" s="26" t="s">
        <v>14495</v>
      </c>
      <c r="D2525" s="26" t="s">
        <v>14496</v>
      </c>
      <c r="E2525" s="26" t="s">
        <v>6</v>
      </c>
      <c r="F2525" s="26" t="s">
        <v>14497</v>
      </c>
      <c r="G2525" s="26">
        <v>7</v>
      </c>
      <c r="H2525" s="26" t="s">
        <v>6</v>
      </c>
      <c r="I2525" s="26" t="s">
        <v>14498</v>
      </c>
      <c r="J2525" s="26" t="s">
        <v>14499</v>
      </c>
      <c r="K2525" s="26">
        <v>2020</v>
      </c>
      <c r="L2525" s="26" t="s">
        <v>6</v>
      </c>
      <c r="M2525" s="26" t="s">
        <v>6</v>
      </c>
      <c r="N2525" s="26" t="s">
        <v>6</v>
      </c>
    </row>
    <row r="2526" spans="2:14" x14ac:dyDescent="0.35">
      <c r="B2526">
        <f t="shared" si="39"/>
        <v>1</v>
      </c>
      <c r="C2526" s="25" t="s">
        <v>14500</v>
      </c>
      <c r="D2526" s="25" t="s">
        <v>14501</v>
      </c>
      <c r="E2526" s="25" t="s">
        <v>6</v>
      </c>
      <c r="F2526" s="25" t="s">
        <v>14502</v>
      </c>
      <c r="G2526" s="25">
        <v>7</v>
      </c>
      <c r="H2526" s="25" t="s">
        <v>6</v>
      </c>
      <c r="I2526" s="25" t="s">
        <v>14503</v>
      </c>
      <c r="J2526" s="25" t="s">
        <v>14504</v>
      </c>
      <c r="K2526" s="25">
        <v>2017</v>
      </c>
      <c r="L2526" s="25" t="s">
        <v>6</v>
      </c>
      <c r="M2526" s="25" t="s">
        <v>6</v>
      </c>
      <c r="N2526" s="25" t="s">
        <v>6</v>
      </c>
    </row>
    <row r="2527" spans="2:14" x14ac:dyDescent="0.35">
      <c r="B2527">
        <f t="shared" si="39"/>
        <v>1</v>
      </c>
      <c r="C2527" s="26" t="s">
        <v>14505</v>
      </c>
      <c r="D2527" s="26" t="s">
        <v>14506</v>
      </c>
      <c r="E2527" s="26" t="s">
        <v>6</v>
      </c>
      <c r="F2527" s="26" t="s">
        <v>14507</v>
      </c>
      <c r="G2527" s="26">
        <v>7</v>
      </c>
      <c r="H2527" s="26" t="s">
        <v>6</v>
      </c>
      <c r="I2527" s="26" t="s">
        <v>14508</v>
      </c>
      <c r="J2527" s="26" t="s">
        <v>14509</v>
      </c>
      <c r="K2527" s="26">
        <v>2012</v>
      </c>
      <c r="L2527" s="26" t="s">
        <v>6</v>
      </c>
      <c r="M2527" s="26" t="s">
        <v>6</v>
      </c>
      <c r="N2527" s="26" t="s">
        <v>6</v>
      </c>
    </row>
    <row r="2528" spans="2:14" x14ac:dyDescent="0.35">
      <c r="B2528">
        <f t="shared" si="39"/>
        <v>1</v>
      </c>
      <c r="C2528" s="25" t="s">
        <v>14510</v>
      </c>
      <c r="D2528" s="25" t="s">
        <v>14511</v>
      </c>
      <c r="E2528" s="25" t="s">
        <v>6</v>
      </c>
      <c r="F2528" s="25" t="s">
        <v>14512</v>
      </c>
      <c r="G2528" s="25">
        <v>7</v>
      </c>
      <c r="H2528" s="25" t="s">
        <v>6</v>
      </c>
      <c r="I2528" s="25" t="s">
        <v>14513</v>
      </c>
      <c r="J2528" s="25" t="s">
        <v>14514</v>
      </c>
      <c r="K2528" s="25">
        <v>2014</v>
      </c>
      <c r="L2528" s="25" t="s">
        <v>6</v>
      </c>
      <c r="M2528" s="25" t="s">
        <v>6</v>
      </c>
      <c r="N2528" s="25" t="s">
        <v>6</v>
      </c>
    </row>
    <row r="2529" spans="2:14" x14ac:dyDescent="0.35">
      <c r="B2529">
        <f t="shared" si="39"/>
        <v>1</v>
      </c>
      <c r="C2529" s="26" t="s">
        <v>14515</v>
      </c>
      <c r="D2529" s="26" t="s">
        <v>14516</v>
      </c>
      <c r="E2529" s="26" t="s">
        <v>6</v>
      </c>
      <c r="F2529" s="26" t="s">
        <v>14517</v>
      </c>
      <c r="G2529" s="26">
        <v>7</v>
      </c>
      <c r="H2529" s="26" t="s">
        <v>6</v>
      </c>
      <c r="I2529" s="26" t="s">
        <v>14518</v>
      </c>
      <c r="J2529" s="26" t="s">
        <v>14519</v>
      </c>
      <c r="K2529" s="26">
        <v>2014</v>
      </c>
      <c r="L2529" s="26" t="s">
        <v>6</v>
      </c>
      <c r="M2529" s="26" t="s">
        <v>6</v>
      </c>
      <c r="N2529" s="26" t="s">
        <v>6</v>
      </c>
    </row>
    <row r="2530" spans="2:14" x14ac:dyDescent="0.35">
      <c r="B2530">
        <f t="shared" si="39"/>
        <v>1</v>
      </c>
      <c r="C2530" s="25" t="s">
        <v>14520</v>
      </c>
      <c r="D2530" s="25" t="s">
        <v>14521</v>
      </c>
      <c r="E2530" s="25" t="s">
        <v>6</v>
      </c>
      <c r="F2530" s="25" t="s">
        <v>12820</v>
      </c>
      <c r="G2530" s="25">
        <v>7</v>
      </c>
      <c r="H2530" s="25" t="s">
        <v>6</v>
      </c>
      <c r="I2530" s="25" t="s">
        <v>13757</v>
      </c>
      <c r="J2530" s="25" t="s">
        <v>14522</v>
      </c>
      <c r="K2530" s="25">
        <v>2020</v>
      </c>
      <c r="L2530" s="25" t="s">
        <v>6</v>
      </c>
      <c r="M2530" s="25" t="s">
        <v>6</v>
      </c>
      <c r="N2530" s="25" t="s">
        <v>6</v>
      </c>
    </row>
    <row r="2531" spans="2:14" x14ac:dyDescent="0.35">
      <c r="B2531">
        <f t="shared" si="39"/>
        <v>1</v>
      </c>
      <c r="C2531" s="26" t="s">
        <v>14523</v>
      </c>
      <c r="D2531" s="26" t="s">
        <v>14524</v>
      </c>
      <c r="E2531" s="26" t="s">
        <v>6</v>
      </c>
      <c r="F2531" s="26" t="s">
        <v>14525</v>
      </c>
      <c r="G2531" s="26">
        <v>7</v>
      </c>
      <c r="H2531" s="26" t="s">
        <v>6</v>
      </c>
      <c r="I2531" s="26" t="s">
        <v>12626</v>
      </c>
      <c r="J2531" s="26" t="s">
        <v>14526</v>
      </c>
      <c r="K2531" s="26">
        <v>2013</v>
      </c>
      <c r="L2531" s="26" t="s">
        <v>6</v>
      </c>
      <c r="M2531" s="26" t="s">
        <v>6</v>
      </c>
      <c r="N2531" s="26" t="s">
        <v>6</v>
      </c>
    </row>
    <row r="2532" spans="2:14" x14ac:dyDescent="0.35">
      <c r="B2532">
        <f t="shared" si="39"/>
        <v>1</v>
      </c>
      <c r="C2532" s="25" t="s">
        <v>14527</v>
      </c>
      <c r="D2532" s="25" t="s">
        <v>14528</v>
      </c>
      <c r="E2532" s="25" t="s">
        <v>6</v>
      </c>
      <c r="F2532" s="25" t="s">
        <v>14529</v>
      </c>
      <c r="G2532" s="25">
        <v>7</v>
      </c>
      <c r="H2532" s="25" t="s">
        <v>6</v>
      </c>
      <c r="I2532" s="25" t="s">
        <v>14530</v>
      </c>
      <c r="J2532" s="25" t="s">
        <v>14531</v>
      </c>
      <c r="K2532" s="25">
        <v>2010</v>
      </c>
      <c r="L2532" s="25" t="s">
        <v>6</v>
      </c>
      <c r="M2532" s="25" t="s">
        <v>6</v>
      </c>
      <c r="N2532" s="25" t="s">
        <v>6</v>
      </c>
    </row>
    <row r="2533" spans="2:14" x14ac:dyDescent="0.35">
      <c r="B2533">
        <f t="shared" si="39"/>
        <v>1</v>
      </c>
      <c r="C2533" s="26" t="s">
        <v>14532</v>
      </c>
      <c r="D2533" s="26" t="s">
        <v>14533</v>
      </c>
      <c r="E2533" s="26" t="s">
        <v>6</v>
      </c>
      <c r="F2533" s="26" t="s">
        <v>14534</v>
      </c>
      <c r="G2533" s="26">
        <v>7</v>
      </c>
      <c r="H2533" s="26" t="s">
        <v>6</v>
      </c>
      <c r="I2533" s="26" t="s">
        <v>14535</v>
      </c>
      <c r="J2533" s="26" t="s">
        <v>14536</v>
      </c>
      <c r="K2533" s="26">
        <v>2009</v>
      </c>
      <c r="L2533" s="26" t="s">
        <v>6</v>
      </c>
      <c r="M2533" s="26" t="s">
        <v>6</v>
      </c>
      <c r="N2533" s="26" t="s">
        <v>6</v>
      </c>
    </row>
    <row r="2534" spans="2:14" x14ac:dyDescent="0.35">
      <c r="B2534">
        <f t="shared" si="39"/>
        <v>1</v>
      </c>
      <c r="C2534" s="25" t="s">
        <v>14537</v>
      </c>
      <c r="D2534" s="25" t="s">
        <v>14538</v>
      </c>
      <c r="E2534" s="25" t="s">
        <v>6</v>
      </c>
      <c r="F2534" s="25" t="s">
        <v>14539</v>
      </c>
      <c r="G2534" s="25">
        <v>7</v>
      </c>
      <c r="H2534" s="25" t="s">
        <v>6</v>
      </c>
      <c r="I2534" s="25" t="s">
        <v>14540</v>
      </c>
      <c r="J2534" s="25" t="s">
        <v>11973</v>
      </c>
      <c r="K2534" s="25">
        <v>2014</v>
      </c>
      <c r="L2534" s="25" t="s">
        <v>6</v>
      </c>
      <c r="M2534" s="25" t="s">
        <v>6</v>
      </c>
      <c r="N2534" s="25" t="s">
        <v>6</v>
      </c>
    </row>
    <row r="2535" spans="2:14" x14ac:dyDescent="0.35">
      <c r="B2535">
        <f t="shared" si="39"/>
        <v>1</v>
      </c>
      <c r="C2535" s="26" t="s">
        <v>14541</v>
      </c>
      <c r="D2535" s="26" t="s">
        <v>14542</v>
      </c>
      <c r="E2535" s="26" t="s">
        <v>6</v>
      </c>
      <c r="F2535" s="26" t="s">
        <v>14543</v>
      </c>
      <c r="G2535" s="26">
        <v>7</v>
      </c>
      <c r="H2535" s="26" t="s">
        <v>6</v>
      </c>
      <c r="I2535" s="26" t="s">
        <v>14544</v>
      </c>
      <c r="J2535" s="26" t="s">
        <v>14545</v>
      </c>
      <c r="K2535" s="26">
        <v>2016</v>
      </c>
      <c r="L2535" s="26" t="s">
        <v>6</v>
      </c>
      <c r="M2535" s="26" t="s">
        <v>6</v>
      </c>
      <c r="N2535" s="26" t="s">
        <v>6</v>
      </c>
    </row>
    <row r="2536" spans="2:14" x14ac:dyDescent="0.35">
      <c r="B2536">
        <f t="shared" si="39"/>
        <v>1</v>
      </c>
      <c r="C2536" s="25" t="s">
        <v>14546</v>
      </c>
      <c r="D2536" s="25" t="s">
        <v>14547</v>
      </c>
      <c r="E2536" s="25" t="s">
        <v>6</v>
      </c>
      <c r="F2536" s="25" t="s">
        <v>14548</v>
      </c>
      <c r="G2536" s="25">
        <v>7</v>
      </c>
      <c r="H2536" s="25" t="s">
        <v>6</v>
      </c>
      <c r="I2536" s="25" t="s">
        <v>12573</v>
      </c>
      <c r="J2536" s="25" t="s">
        <v>12574</v>
      </c>
      <c r="K2536" s="25">
        <v>2012</v>
      </c>
      <c r="L2536" s="25" t="s">
        <v>6</v>
      </c>
      <c r="M2536" s="25" t="s">
        <v>6</v>
      </c>
      <c r="N2536" s="25" t="s">
        <v>6</v>
      </c>
    </row>
    <row r="2537" spans="2:14" x14ac:dyDescent="0.35">
      <c r="B2537">
        <f t="shared" si="39"/>
        <v>1</v>
      </c>
      <c r="C2537" s="26" t="s">
        <v>14549</v>
      </c>
      <c r="D2537" s="26" t="s">
        <v>14550</v>
      </c>
      <c r="E2537" s="26" t="s">
        <v>6</v>
      </c>
      <c r="F2537" s="26" t="s">
        <v>14551</v>
      </c>
      <c r="G2537" s="26">
        <v>7</v>
      </c>
      <c r="H2537" s="26" t="s">
        <v>6</v>
      </c>
      <c r="I2537" s="26" t="s">
        <v>14552</v>
      </c>
      <c r="J2537" s="26" t="s">
        <v>14553</v>
      </c>
      <c r="K2537" s="26">
        <v>2018</v>
      </c>
      <c r="L2537" s="26" t="s">
        <v>6</v>
      </c>
      <c r="M2537" s="26" t="s">
        <v>6</v>
      </c>
      <c r="N2537" s="26" t="s">
        <v>6</v>
      </c>
    </row>
    <row r="2538" spans="2:14" x14ac:dyDescent="0.35">
      <c r="B2538">
        <f t="shared" si="39"/>
        <v>1</v>
      </c>
      <c r="C2538" s="25" t="s">
        <v>14554</v>
      </c>
      <c r="D2538" s="25" t="s">
        <v>14555</v>
      </c>
      <c r="E2538" s="25" t="s">
        <v>6</v>
      </c>
      <c r="F2538" s="25" t="s">
        <v>14556</v>
      </c>
      <c r="G2538" s="25">
        <v>7</v>
      </c>
      <c r="H2538" s="25" t="s">
        <v>6</v>
      </c>
      <c r="I2538" s="25" t="s">
        <v>12573</v>
      </c>
      <c r="J2538" s="25" t="s">
        <v>12574</v>
      </c>
      <c r="K2538" s="25">
        <v>2012</v>
      </c>
      <c r="L2538" s="25" t="s">
        <v>6</v>
      </c>
      <c r="M2538" s="25" t="s">
        <v>6</v>
      </c>
      <c r="N2538" s="25" t="s">
        <v>6</v>
      </c>
    </row>
    <row r="2539" spans="2:14" x14ac:dyDescent="0.35">
      <c r="B2539">
        <f t="shared" si="39"/>
        <v>1</v>
      </c>
      <c r="C2539" s="26" t="s">
        <v>14557</v>
      </c>
      <c r="D2539" s="26" t="s">
        <v>14558</v>
      </c>
      <c r="E2539" s="26" t="s">
        <v>6</v>
      </c>
      <c r="F2539" s="26" t="s">
        <v>14559</v>
      </c>
      <c r="G2539" s="26">
        <v>7</v>
      </c>
      <c r="H2539" s="26" t="s">
        <v>6</v>
      </c>
      <c r="I2539" s="26" t="s">
        <v>1392</v>
      </c>
      <c r="J2539" s="26" t="s">
        <v>14560</v>
      </c>
      <c r="K2539" s="26">
        <v>2015</v>
      </c>
      <c r="L2539" s="26" t="s">
        <v>6</v>
      </c>
      <c r="M2539" s="26" t="s">
        <v>6</v>
      </c>
      <c r="N2539" s="26" t="s">
        <v>6</v>
      </c>
    </row>
    <row r="2540" spans="2:14" x14ac:dyDescent="0.35">
      <c r="B2540">
        <f t="shared" si="39"/>
        <v>1</v>
      </c>
      <c r="C2540" s="25" t="s">
        <v>14561</v>
      </c>
      <c r="D2540" s="25" t="s">
        <v>14562</v>
      </c>
      <c r="E2540" s="25" t="s">
        <v>6</v>
      </c>
      <c r="F2540" s="25" t="s">
        <v>14563</v>
      </c>
      <c r="G2540" s="25">
        <v>7</v>
      </c>
      <c r="H2540" s="25" t="s">
        <v>6</v>
      </c>
      <c r="I2540" s="25" t="s">
        <v>14564</v>
      </c>
      <c r="J2540" s="25" t="s">
        <v>14565</v>
      </c>
      <c r="K2540" s="25">
        <v>2018</v>
      </c>
      <c r="L2540" s="25" t="s">
        <v>6</v>
      </c>
      <c r="M2540" s="25" t="s">
        <v>6</v>
      </c>
      <c r="N2540" s="25" t="s">
        <v>6</v>
      </c>
    </row>
    <row r="2541" spans="2:14" x14ac:dyDescent="0.35">
      <c r="B2541">
        <f t="shared" si="39"/>
        <v>1</v>
      </c>
      <c r="C2541" s="26" t="s">
        <v>14566</v>
      </c>
      <c r="D2541" s="26" t="s">
        <v>14567</v>
      </c>
      <c r="E2541" s="26" t="s">
        <v>6</v>
      </c>
      <c r="F2541" s="26" t="s">
        <v>14568</v>
      </c>
      <c r="G2541" s="26">
        <v>7</v>
      </c>
      <c r="H2541" s="26" t="s">
        <v>6</v>
      </c>
      <c r="I2541" s="26" t="s">
        <v>14104</v>
      </c>
      <c r="J2541" s="26" t="s">
        <v>14105</v>
      </c>
      <c r="K2541" s="26">
        <v>2021</v>
      </c>
      <c r="L2541" s="26" t="s">
        <v>6</v>
      </c>
      <c r="M2541" s="26" t="s">
        <v>6</v>
      </c>
      <c r="N2541" s="26" t="s">
        <v>6</v>
      </c>
    </row>
    <row r="2542" spans="2:14" x14ac:dyDescent="0.35">
      <c r="B2542">
        <f t="shared" si="39"/>
        <v>1</v>
      </c>
      <c r="C2542" s="25" t="s">
        <v>14569</v>
      </c>
      <c r="D2542" s="25" t="s">
        <v>14570</v>
      </c>
      <c r="E2542" s="25" t="s">
        <v>6</v>
      </c>
      <c r="F2542" s="25" t="s">
        <v>14571</v>
      </c>
      <c r="G2542" s="25">
        <v>7</v>
      </c>
      <c r="H2542" s="25" t="s">
        <v>6</v>
      </c>
      <c r="I2542" s="25" t="s">
        <v>13002</v>
      </c>
      <c r="J2542" s="25" t="s">
        <v>14572</v>
      </c>
      <c r="K2542" s="25">
        <v>2016</v>
      </c>
      <c r="L2542" s="25" t="s">
        <v>6</v>
      </c>
      <c r="M2542" s="25" t="s">
        <v>6</v>
      </c>
      <c r="N2542" s="25" t="s">
        <v>6</v>
      </c>
    </row>
    <row r="2543" spans="2:14" x14ac:dyDescent="0.35">
      <c r="B2543">
        <f t="shared" si="39"/>
        <v>1</v>
      </c>
      <c r="C2543" s="26" t="s">
        <v>14573</v>
      </c>
      <c r="D2543" s="26" t="s">
        <v>14574</v>
      </c>
      <c r="E2543" s="26" t="s">
        <v>6</v>
      </c>
      <c r="F2543" s="26" t="s">
        <v>14575</v>
      </c>
      <c r="G2543" s="26">
        <v>7</v>
      </c>
      <c r="H2543" s="26" t="s">
        <v>6</v>
      </c>
      <c r="I2543" s="26" t="s">
        <v>14576</v>
      </c>
      <c r="J2543" s="26" t="s">
        <v>14577</v>
      </c>
      <c r="K2543" s="26">
        <v>2019</v>
      </c>
      <c r="L2543" s="26" t="s">
        <v>6</v>
      </c>
      <c r="M2543" s="26" t="s">
        <v>6</v>
      </c>
      <c r="N2543" s="26" t="s">
        <v>6</v>
      </c>
    </row>
    <row r="2544" spans="2:14" x14ac:dyDescent="0.35">
      <c r="B2544">
        <f t="shared" si="39"/>
        <v>1</v>
      </c>
      <c r="C2544" s="25" t="s">
        <v>14578</v>
      </c>
      <c r="D2544" s="25" t="s">
        <v>14579</v>
      </c>
      <c r="E2544" s="25" t="s">
        <v>6</v>
      </c>
      <c r="F2544" s="25" t="s">
        <v>13274</v>
      </c>
      <c r="G2544" s="25">
        <v>7</v>
      </c>
      <c r="H2544" s="25" t="s">
        <v>6</v>
      </c>
      <c r="I2544" s="25" t="s">
        <v>14580</v>
      </c>
      <c r="J2544" s="25" t="s">
        <v>14581</v>
      </c>
      <c r="K2544" s="25">
        <v>2016</v>
      </c>
      <c r="L2544" s="25" t="s">
        <v>6</v>
      </c>
      <c r="M2544" s="25" t="s">
        <v>6</v>
      </c>
      <c r="N2544" s="25" t="s">
        <v>6</v>
      </c>
    </row>
    <row r="2545" spans="1:14" x14ac:dyDescent="0.35">
      <c r="B2545">
        <f t="shared" si="39"/>
        <v>1</v>
      </c>
      <c r="C2545" s="26" t="s">
        <v>14582</v>
      </c>
      <c r="D2545" s="26" t="s">
        <v>14583</v>
      </c>
      <c r="E2545" s="26" t="s">
        <v>6</v>
      </c>
      <c r="F2545" s="26" t="s">
        <v>14584</v>
      </c>
      <c r="G2545" s="26">
        <v>7</v>
      </c>
      <c r="H2545" s="26" t="s">
        <v>6</v>
      </c>
      <c r="I2545" s="26" t="s">
        <v>14585</v>
      </c>
      <c r="J2545" s="26" t="s">
        <v>12327</v>
      </c>
      <c r="K2545" s="26">
        <v>2019</v>
      </c>
      <c r="L2545" s="26" t="s">
        <v>6</v>
      </c>
      <c r="M2545" s="26" t="s">
        <v>6</v>
      </c>
      <c r="N2545" s="26" t="s">
        <v>6</v>
      </c>
    </row>
    <row r="2546" spans="1:14" x14ac:dyDescent="0.35">
      <c r="B2546">
        <f t="shared" si="39"/>
        <v>1</v>
      </c>
      <c r="C2546" s="25" t="s">
        <v>14586</v>
      </c>
      <c r="D2546" s="25" t="s">
        <v>14587</v>
      </c>
      <c r="E2546" s="25" t="s">
        <v>6</v>
      </c>
      <c r="F2546" s="25" t="s">
        <v>14588</v>
      </c>
      <c r="G2546" s="25">
        <v>7</v>
      </c>
      <c r="H2546" s="25" t="s">
        <v>6</v>
      </c>
      <c r="I2546" s="25" t="s">
        <v>14589</v>
      </c>
      <c r="J2546" s="25" t="s">
        <v>14590</v>
      </c>
      <c r="K2546" s="25">
        <v>2018</v>
      </c>
      <c r="L2546" s="25" t="s">
        <v>6</v>
      </c>
      <c r="M2546" s="25" t="s">
        <v>6</v>
      </c>
      <c r="N2546" s="25" t="s">
        <v>6</v>
      </c>
    </row>
    <row r="2547" spans="1:14" x14ac:dyDescent="0.35">
      <c r="B2547">
        <f t="shared" si="39"/>
        <v>1</v>
      </c>
      <c r="C2547" s="26" t="s">
        <v>14591</v>
      </c>
      <c r="D2547" s="26" t="s">
        <v>14592</v>
      </c>
      <c r="E2547" s="26" t="s">
        <v>6</v>
      </c>
      <c r="F2547" s="26" t="s">
        <v>14593</v>
      </c>
      <c r="G2547" s="26">
        <v>7</v>
      </c>
      <c r="H2547" s="26" t="s">
        <v>6</v>
      </c>
      <c r="I2547" s="26" t="s">
        <v>12056</v>
      </c>
      <c r="J2547" s="26" t="s">
        <v>14594</v>
      </c>
      <c r="K2547" s="26">
        <v>2019</v>
      </c>
      <c r="L2547" s="26" t="s">
        <v>6</v>
      </c>
      <c r="M2547" s="26" t="s">
        <v>6</v>
      </c>
      <c r="N2547" s="26" t="s">
        <v>6</v>
      </c>
    </row>
    <row r="2548" spans="1:14" x14ac:dyDescent="0.35">
      <c r="B2548">
        <f t="shared" si="39"/>
        <v>1</v>
      </c>
      <c r="C2548" s="25" t="s">
        <v>14595</v>
      </c>
      <c r="D2548" s="25" t="s">
        <v>14596</v>
      </c>
      <c r="E2548" s="25" t="s">
        <v>6</v>
      </c>
      <c r="F2548" s="25" t="s">
        <v>14597</v>
      </c>
      <c r="G2548" s="25">
        <v>7</v>
      </c>
      <c r="H2548" s="25" t="s">
        <v>6</v>
      </c>
      <c r="I2548" s="25" t="s">
        <v>13710</v>
      </c>
      <c r="J2548" s="25" t="s">
        <v>13711</v>
      </c>
      <c r="K2548" s="25">
        <v>2019</v>
      </c>
      <c r="L2548" s="25" t="s">
        <v>6</v>
      </c>
      <c r="M2548" s="25" t="s">
        <v>6</v>
      </c>
      <c r="N2548" s="25" t="s">
        <v>6</v>
      </c>
    </row>
    <row r="2549" spans="1:14" x14ac:dyDescent="0.35">
      <c r="B2549">
        <f t="shared" si="39"/>
        <v>1</v>
      </c>
      <c r="C2549" s="26" t="s">
        <v>14598</v>
      </c>
      <c r="D2549" s="26" t="s">
        <v>14599</v>
      </c>
      <c r="E2549" s="26" t="s">
        <v>6</v>
      </c>
      <c r="F2549" s="26" t="s">
        <v>14600</v>
      </c>
      <c r="G2549" s="26">
        <v>7</v>
      </c>
      <c r="H2549" s="26" t="s">
        <v>6</v>
      </c>
      <c r="I2549" s="26" t="s">
        <v>12125</v>
      </c>
      <c r="J2549" s="26" t="s">
        <v>14601</v>
      </c>
      <c r="K2549" s="26">
        <v>2018</v>
      </c>
      <c r="L2549" s="26" t="s">
        <v>6</v>
      </c>
      <c r="M2549" s="26" t="s">
        <v>6</v>
      </c>
      <c r="N2549" s="26" t="s">
        <v>6</v>
      </c>
    </row>
    <row r="2550" spans="1:14" x14ac:dyDescent="0.35">
      <c r="B2550">
        <f t="shared" si="39"/>
        <v>1</v>
      </c>
      <c r="C2550" s="25" t="s">
        <v>14602</v>
      </c>
      <c r="D2550" s="25" t="s">
        <v>14603</v>
      </c>
      <c r="E2550" s="25" t="s">
        <v>6</v>
      </c>
      <c r="F2550" s="25" t="s">
        <v>14604</v>
      </c>
      <c r="G2550" s="25">
        <v>7</v>
      </c>
      <c r="H2550" s="25" t="s">
        <v>6</v>
      </c>
      <c r="I2550" s="25" t="s">
        <v>14605</v>
      </c>
      <c r="J2550" s="25" t="s">
        <v>14606</v>
      </c>
      <c r="K2550" s="25">
        <v>2019</v>
      </c>
      <c r="L2550" s="25" t="s">
        <v>6</v>
      </c>
      <c r="M2550" s="25" t="s">
        <v>6</v>
      </c>
      <c r="N2550" s="25" t="s">
        <v>6</v>
      </c>
    </row>
    <row r="2551" spans="1:14" x14ac:dyDescent="0.35">
      <c r="B2551">
        <f t="shared" si="39"/>
        <v>1</v>
      </c>
      <c r="C2551" s="26" t="s">
        <v>14607</v>
      </c>
      <c r="D2551" s="26" t="s">
        <v>14608</v>
      </c>
      <c r="E2551" s="26" t="s">
        <v>6</v>
      </c>
      <c r="F2551" s="26" t="s">
        <v>14609</v>
      </c>
      <c r="G2551" s="26">
        <v>7</v>
      </c>
      <c r="H2551" s="26" t="s">
        <v>6</v>
      </c>
      <c r="I2551" s="26" t="s">
        <v>13796</v>
      </c>
      <c r="J2551" s="26" t="s">
        <v>13797</v>
      </c>
      <c r="K2551" s="26">
        <v>2015</v>
      </c>
      <c r="L2551" s="26" t="s">
        <v>6</v>
      </c>
      <c r="M2551" s="26" t="s">
        <v>6</v>
      </c>
      <c r="N2551" s="26" t="s">
        <v>6</v>
      </c>
    </row>
    <row r="2552" spans="1:14" x14ac:dyDescent="0.35">
      <c r="B2552">
        <f t="shared" si="39"/>
        <v>1</v>
      </c>
      <c r="C2552" s="25" t="s">
        <v>14610</v>
      </c>
      <c r="D2552" s="25" t="s">
        <v>14611</v>
      </c>
      <c r="E2552" s="25" t="s">
        <v>6</v>
      </c>
      <c r="F2552" s="25" t="s">
        <v>14612</v>
      </c>
      <c r="G2552" s="25">
        <v>7</v>
      </c>
      <c r="H2552" s="25" t="s">
        <v>6</v>
      </c>
      <c r="I2552" s="25" t="s">
        <v>13091</v>
      </c>
      <c r="J2552" s="25" t="s">
        <v>13092</v>
      </c>
      <c r="K2552" s="25">
        <v>2020</v>
      </c>
      <c r="L2552" s="25" t="s">
        <v>6</v>
      </c>
      <c r="M2552" s="25" t="s">
        <v>6</v>
      </c>
      <c r="N2552" s="25" t="s">
        <v>6</v>
      </c>
    </row>
    <row r="2553" spans="1:14" x14ac:dyDescent="0.35">
      <c r="B2553">
        <f t="shared" si="39"/>
        <v>1</v>
      </c>
      <c r="C2553" s="26" t="s">
        <v>14613</v>
      </c>
      <c r="D2553" s="26" t="s">
        <v>14614</v>
      </c>
      <c r="E2553" s="26" t="s">
        <v>6</v>
      </c>
      <c r="F2553" s="26" t="s">
        <v>14615</v>
      </c>
      <c r="G2553" s="26">
        <v>7</v>
      </c>
      <c r="H2553" s="26" t="s">
        <v>6</v>
      </c>
      <c r="I2553" s="26" t="s">
        <v>14616</v>
      </c>
      <c r="J2553" s="26" t="s">
        <v>14617</v>
      </c>
      <c r="K2553" s="26">
        <v>2012</v>
      </c>
      <c r="L2553" s="26" t="s">
        <v>6</v>
      </c>
      <c r="M2553" s="26" t="s">
        <v>6</v>
      </c>
      <c r="N2553" s="26" t="s">
        <v>6</v>
      </c>
    </row>
    <row r="2554" spans="1:14" x14ac:dyDescent="0.35">
      <c r="B2554">
        <f t="shared" si="39"/>
        <v>1</v>
      </c>
      <c r="C2554" s="25" t="s">
        <v>14618</v>
      </c>
      <c r="D2554" s="25" t="s">
        <v>14619</v>
      </c>
      <c r="E2554" s="25" t="s">
        <v>6</v>
      </c>
      <c r="F2554" s="25" t="s">
        <v>14620</v>
      </c>
      <c r="G2554" s="25">
        <v>7</v>
      </c>
      <c r="H2554" s="25" t="s">
        <v>6</v>
      </c>
      <c r="I2554" s="25" t="s">
        <v>14621</v>
      </c>
      <c r="J2554" s="25" t="s">
        <v>14622</v>
      </c>
      <c r="K2554" s="25">
        <v>2010</v>
      </c>
      <c r="L2554" s="25" t="s">
        <v>6</v>
      </c>
      <c r="M2554" s="25" t="s">
        <v>6</v>
      </c>
      <c r="N2554" s="25" t="s">
        <v>6</v>
      </c>
    </row>
    <row r="2555" spans="1:14" x14ac:dyDescent="0.35">
      <c r="B2555">
        <f t="shared" si="39"/>
        <v>1</v>
      </c>
      <c r="C2555" s="26" t="s">
        <v>14623</v>
      </c>
      <c r="D2555" s="26" t="s">
        <v>14624</v>
      </c>
      <c r="E2555" s="26" t="s">
        <v>6</v>
      </c>
      <c r="F2555" s="26" t="s">
        <v>14625</v>
      </c>
      <c r="G2555" s="26">
        <v>7</v>
      </c>
      <c r="H2555" s="26" t="s">
        <v>6</v>
      </c>
      <c r="I2555" s="26" t="s">
        <v>14626</v>
      </c>
      <c r="J2555" s="26" t="s">
        <v>12213</v>
      </c>
      <c r="K2555" s="26">
        <v>2014</v>
      </c>
      <c r="L2555" s="26" t="s">
        <v>6</v>
      </c>
      <c r="M2555" s="26" t="s">
        <v>6</v>
      </c>
      <c r="N2555" s="26" t="s">
        <v>6</v>
      </c>
    </row>
    <row r="2556" spans="1:14" x14ac:dyDescent="0.35">
      <c r="B2556">
        <f t="shared" si="39"/>
        <v>1</v>
      </c>
      <c r="C2556" s="25" t="s">
        <v>14627</v>
      </c>
      <c r="D2556" s="25" t="s">
        <v>14628</v>
      </c>
      <c r="E2556" s="25" t="s">
        <v>6</v>
      </c>
      <c r="F2556" s="25" t="s">
        <v>14629</v>
      </c>
      <c r="G2556" s="25">
        <v>7</v>
      </c>
      <c r="H2556" s="25" t="s">
        <v>6</v>
      </c>
      <c r="I2556" s="25" t="s">
        <v>14630</v>
      </c>
      <c r="J2556" s="25" t="s">
        <v>14631</v>
      </c>
      <c r="K2556" s="25">
        <v>2020</v>
      </c>
      <c r="L2556" s="25" t="s">
        <v>6</v>
      </c>
      <c r="M2556" s="25" t="s">
        <v>6</v>
      </c>
      <c r="N2556" s="25" t="s">
        <v>6</v>
      </c>
    </row>
    <row r="2557" spans="1:14" x14ac:dyDescent="0.35">
      <c r="B2557">
        <f t="shared" si="39"/>
        <v>1</v>
      </c>
      <c r="C2557" s="26" t="s">
        <v>14632</v>
      </c>
      <c r="D2557" s="26" t="s">
        <v>14633</v>
      </c>
      <c r="E2557" s="26" t="s">
        <v>6</v>
      </c>
      <c r="F2557" s="26" t="s">
        <v>14634</v>
      </c>
      <c r="G2557" s="26">
        <v>7</v>
      </c>
      <c r="H2557" s="26" t="s">
        <v>6</v>
      </c>
      <c r="I2557" s="26" t="s">
        <v>14379</v>
      </c>
      <c r="J2557" s="26" t="s">
        <v>14380</v>
      </c>
      <c r="K2557" s="26">
        <v>2013</v>
      </c>
      <c r="L2557" s="26" t="s">
        <v>6</v>
      </c>
      <c r="M2557" s="26" t="s">
        <v>6</v>
      </c>
      <c r="N2557" s="26" t="s">
        <v>6</v>
      </c>
    </row>
    <row r="2558" spans="1:14" x14ac:dyDescent="0.35">
      <c r="B2558">
        <f t="shared" si="39"/>
        <v>1</v>
      </c>
      <c r="C2558" s="25" t="s">
        <v>14635</v>
      </c>
      <c r="D2558" s="25" t="s">
        <v>14636</v>
      </c>
      <c r="E2558" s="25" t="s">
        <v>6</v>
      </c>
      <c r="F2558" s="25" t="s">
        <v>14637</v>
      </c>
      <c r="G2558" s="25">
        <v>7</v>
      </c>
      <c r="H2558" s="25" t="s">
        <v>6</v>
      </c>
      <c r="I2558" s="25" t="s">
        <v>13834</v>
      </c>
      <c r="J2558" s="25" t="s">
        <v>14638</v>
      </c>
      <c r="K2558" s="25">
        <v>2020</v>
      </c>
      <c r="L2558" s="25" t="s">
        <v>6</v>
      </c>
      <c r="M2558" s="25" t="s">
        <v>6</v>
      </c>
      <c r="N2558" s="25" t="s">
        <v>6</v>
      </c>
    </row>
    <row r="2559" spans="1:14" x14ac:dyDescent="0.35">
      <c r="A2559" t="s">
        <v>62</v>
      </c>
      <c r="B2559">
        <f t="shared" si="39"/>
        <v>3</v>
      </c>
      <c r="C2559" s="26" t="s">
        <v>7907</v>
      </c>
      <c r="D2559" s="26" t="s">
        <v>14639</v>
      </c>
      <c r="E2559" s="26" t="s">
        <v>6</v>
      </c>
      <c r="F2559" s="26" t="s">
        <v>14640</v>
      </c>
      <c r="G2559" s="26">
        <v>7</v>
      </c>
      <c r="H2559" s="26" t="s">
        <v>6</v>
      </c>
      <c r="I2559" s="26" t="s">
        <v>14641</v>
      </c>
      <c r="J2559" s="26" t="s">
        <v>12334</v>
      </c>
      <c r="K2559" s="26">
        <v>2015</v>
      </c>
      <c r="L2559" s="26" t="s">
        <v>6</v>
      </c>
      <c r="M2559" s="26" t="s">
        <v>6</v>
      </c>
      <c r="N2559" s="26" t="s">
        <v>6</v>
      </c>
    </row>
    <row r="2560" spans="1:14" x14ac:dyDescent="0.35">
      <c r="B2560">
        <f t="shared" si="39"/>
        <v>1</v>
      </c>
      <c r="C2560" s="25" t="s">
        <v>14642</v>
      </c>
      <c r="D2560" s="25" t="s">
        <v>14643</v>
      </c>
      <c r="E2560" s="25" t="s">
        <v>6</v>
      </c>
      <c r="F2560" s="25" t="s">
        <v>14644</v>
      </c>
      <c r="G2560" s="25">
        <v>7</v>
      </c>
      <c r="H2560" s="25" t="s">
        <v>6</v>
      </c>
      <c r="I2560" s="25" t="s">
        <v>14645</v>
      </c>
      <c r="J2560" s="25" t="s">
        <v>12278</v>
      </c>
      <c r="K2560" s="25">
        <v>2014</v>
      </c>
      <c r="L2560" s="25" t="s">
        <v>6</v>
      </c>
      <c r="M2560" s="25" t="s">
        <v>6</v>
      </c>
      <c r="N2560" s="25" t="s">
        <v>6</v>
      </c>
    </row>
    <row r="2561" spans="1:14" x14ac:dyDescent="0.35">
      <c r="B2561">
        <f t="shared" si="39"/>
        <v>1</v>
      </c>
      <c r="C2561" s="26" t="s">
        <v>14646</v>
      </c>
      <c r="D2561" s="26" t="s">
        <v>14647</v>
      </c>
      <c r="E2561" s="26" t="s">
        <v>6</v>
      </c>
      <c r="F2561" s="26" t="s">
        <v>14648</v>
      </c>
      <c r="G2561" s="26">
        <v>7</v>
      </c>
      <c r="H2561" s="26" t="s">
        <v>6</v>
      </c>
      <c r="I2561" s="26" t="s">
        <v>12056</v>
      </c>
      <c r="J2561" s="26" t="s">
        <v>14649</v>
      </c>
      <c r="K2561" s="26">
        <v>2020</v>
      </c>
      <c r="L2561" s="26" t="s">
        <v>6</v>
      </c>
      <c r="M2561" s="26" t="s">
        <v>6</v>
      </c>
      <c r="N2561" s="26" t="s">
        <v>6</v>
      </c>
    </row>
    <row r="2562" spans="1:14" x14ac:dyDescent="0.35">
      <c r="B2562">
        <f t="shared" ref="B2562:B2625" si="40">COUNTIF(C:C,C2562)</f>
        <v>1</v>
      </c>
      <c r="C2562" s="25" t="s">
        <v>14650</v>
      </c>
      <c r="D2562" s="25" t="s">
        <v>14651</v>
      </c>
      <c r="E2562" s="25" t="s">
        <v>6</v>
      </c>
      <c r="F2562" s="25" t="s">
        <v>14652</v>
      </c>
      <c r="G2562" s="25">
        <v>7</v>
      </c>
      <c r="H2562" s="25" t="s">
        <v>6</v>
      </c>
      <c r="I2562" s="25" t="s">
        <v>13091</v>
      </c>
      <c r="J2562" s="25" t="s">
        <v>13092</v>
      </c>
      <c r="K2562" s="25">
        <v>2020</v>
      </c>
      <c r="L2562" s="25" t="s">
        <v>6</v>
      </c>
      <c r="M2562" s="25" t="s">
        <v>6</v>
      </c>
      <c r="N2562" s="25" t="s">
        <v>6</v>
      </c>
    </row>
    <row r="2563" spans="1:14" x14ac:dyDescent="0.35">
      <c r="B2563">
        <f t="shared" si="40"/>
        <v>1</v>
      </c>
      <c r="C2563" s="26" t="s">
        <v>14653</v>
      </c>
      <c r="D2563" s="26" t="s">
        <v>14654</v>
      </c>
      <c r="E2563" s="26" t="s">
        <v>6</v>
      </c>
      <c r="F2563" s="26" t="s">
        <v>14655</v>
      </c>
      <c r="G2563" s="26">
        <v>7</v>
      </c>
      <c r="H2563" s="26" t="s">
        <v>6</v>
      </c>
      <c r="I2563" s="26" t="s">
        <v>14656</v>
      </c>
      <c r="J2563" s="26" t="s">
        <v>14657</v>
      </c>
      <c r="K2563" s="26">
        <v>2018</v>
      </c>
      <c r="L2563" s="26" t="s">
        <v>6</v>
      </c>
      <c r="M2563" s="26" t="s">
        <v>6</v>
      </c>
      <c r="N2563" s="26" t="s">
        <v>6</v>
      </c>
    </row>
    <row r="2564" spans="1:14" x14ac:dyDescent="0.35">
      <c r="B2564">
        <f t="shared" si="40"/>
        <v>1</v>
      </c>
      <c r="C2564" s="25" t="s">
        <v>14658</v>
      </c>
      <c r="D2564" s="25" t="s">
        <v>6</v>
      </c>
      <c r="E2564" s="25" t="s">
        <v>6</v>
      </c>
      <c r="F2564" s="25" t="s">
        <v>14659</v>
      </c>
      <c r="G2564" s="25">
        <v>7</v>
      </c>
      <c r="H2564" s="25" t="s">
        <v>6</v>
      </c>
      <c r="I2564" s="25" t="s">
        <v>12956</v>
      </c>
      <c r="J2564" s="25" t="s">
        <v>12957</v>
      </c>
      <c r="K2564" s="25">
        <v>2017</v>
      </c>
      <c r="L2564" s="25" t="s">
        <v>6</v>
      </c>
      <c r="M2564" s="25" t="s">
        <v>6</v>
      </c>
      <c r="N2564" s="25" t="s">
        <v>6</v>
      </c>
    </row>
    <row r="2565" spans="1:14" x14ac:dyDescent="0.35">
      <c r="A2565" t="s">
        <v>62</v>
      </c>
      <c r="B2565">
        <f t="shared" si="40"/>
        <v>3</v>
      </c>
      <c r="C2565" s="26" t="s">
        <v>14660</v>
      </c>
      <c r="D2565" s="26" t="s">
        <v>14661</v>
      </c>
      <c r="E2565" s="26" t="s">
        <v>6</v>
      </c>
      <c r="F2565" s="26" t="s">
        <v>12276</v>
      </c>
      <c r="G2565" s="26">
        <v>7</v>
      </c>
      <c r="H2565" s="26" t="s">
        <v>6</v>
      </c>
      <c r="I2565" s="26" t="s">
        <v>14662</v>
      </c>
      <c r="J2565" s="26" t="s">
        <v>14663</v>
      </c>
      <c r="K2565" s="26">
        <v>2011</v>
      </c>
      <c r="L2565" s="26" t="s">
        <v>6</v>
      </c>
      <c r="M2565" s="26" t="s">
        <v>6</v>
      </c>
      <c r="N2565" s="26" t="s">
        <v>6</v>
      </c>
    </row>
    <row r="2566" spans="1:14" x14ac:dyDescent="0.35">
      <c r="B2566">
        <f t="shared" si="40"/>
        <v>1</v>
      </c>
      <c r="C2566" s="25" t="s">
        <v>14664</v>
      </c>
      <c r="D2566" s="25" t="s">
        <v>14665</v>
      </c>
      <c r="E2566" s="25" t="s">
        <v>6</v>
      </c>
      <c r="F2566" s="25" t="s">
        <v>14666</v>
      </c>
      <c r="G2566" s="25">
        <v>7</v>
      </c>
      <c r="H2566" s="25" t="s">
        <v>6</v>
      </c>
      <c r="I2566" s="25" t="s">
        <v>14667</v>
      </c>
      <c r="J2566" s="25" t="s">
        <v>14668</v>
      </c>
      <c r="K2566" s="25">
        <v>2019</v>
      </c>
      <c r="L2566" s="25" t="s">
        <v>6</v>
      </c>
      <c r="M2566" s="25" t="s">
        <v>6</v>
      </c>
      <c r="N2566" s="25" t="s">
        <v>6</v>
      </c>
    </row>
    <row r="2567" spans="1:14" x14ac:dyDescent="0.35">
      <c r="B2567">
        <f t="shared" si="40"/>
        <v>1</v>
      </c>
      <c r="C2567" s="26" t="s">
        <v>14669</v>
      </c>
      <c r="D2567" s="26" t="s">
        <v>14670</v>
      </c>
      <c r="E2567" s="26" t="s">
        <v>6</v>
      </c>
      <c r="F2567" s="26" t="s">
        <v>14671</v>
      </c>
      <c r="G2567" s="26">
        <v>7</v>
      </c>
      <c r="H2567" s="26" t="s">
        <v>6</v>
      </c>
      <c r="I2567" s="26" t="s">
        <v>14672</v>
      </c>
      <c r="J2567" s="26" t="s">
        <v>14673</v>
      </c>
      <c r="K2567" s="26">
        <v>2021</v>
      </c>
      <c r="L2567" s="26" t="s">
        <v>6</v>
      </c>
      <c r="M2567" s="26" t="s">
        <v>6</v>
      </c>
      <c r="N2567" s="26" t="s">
        <v>6</v>
      </c>
    </row>
    <row r="2568" spans="1:14" x14ac:dyDescent="0.35">
      <c r="B2568">
        <f t="shared" si="40"/>
        <v>1</v>
      </c>
      <c r="C2568" s="25" t="s">
        <v>14674</v>
      </c>
      <c r="D2568" s="25" t="s">
        <v>14675</v>
      </c>
      <c r="E2568" s="25" t="s">
        <v>6</v>
      </c>
      <c r="F2568" s="25" t="s">
        <v>14676</v>
      </c>
      <c r="G2568" s="25">
        <v>7</v>
      </c>
      <c r="H2568" s="25" t="s">
        <v>6</v>
      </c>
      <c r="I2568" s="25" t="s">
        <v>14677</v>
      </c>
      <c r="J2568" s="25" t="s">
        <v>14678</v>
      </c>
      <c r="K2568" s="25">
        <v>2019</v>
      </c>
      <c r="L2568" s="25" t="s">
        <v>6</v>
      </c>
      <c r="M2568" s="25" t="s">
        <v>6</v>
      </c>
      <c r="N2568" s="25" t="s">
        <v>6</v>
      </c>
    </row>
    <row r="2569" spans="1:14" x14ac:dyDescent="0.35">
      <c r="B2569">
        <f t="shared" si="40"/>
        <v>1</v>
      </c>
      <c r="C2569" s="26" t="s">
        <v>14679</v>
      </c>
      <c r="D2569" s="26" t="s">
        <v>14680</v>
      </c>
      <c r="E2569" s="26" t="s">
        <v>6</v>
      </c>
      <c r="F2569" s="26" t="s">
        <v>14681</v>
      </c>
      <c r="G2569" s="26">
        <v>7</v>
      </c>
      <c r="H2569" s="26" t="s">
        <v>6</v>
      </c>
      <c r="I2569" s="26" t="s">
        <v>14682</v>
      </c>
      <c r="J2569" s="26" t="s">
        <v>14683</v>
      </c>
      <c r="K2569" s="26">
        <v>2013</v>
      </c>
      <c r="L2569" s="26" t="s">
        <v>6</v>
      </c>
      <c r="M2569" s="26" t="s">
        <v>6</v>
      </c>
      <c r="N2569" s="26" t="s">
        <v>6</v>
      </c>
    </row>
    <row r="2570" spans="1:14" x14ac:dyDescent="0.35">
      <c r="B2570">
        <f t="shared" si="40"/>
        <v>1</v>
      </c>
      <c r="C2570" s="25" t="s">
        <v>14684</v>
      </c>
      <c r="D2570" s="25" t="s">
        <v>14685</v>
      </c>
      <c r="E2570" s="25" t="s">
        <v>6</v>
      </c>
      <c r="F2570" s="25" t="s">
        <v>14686</v>
      </c>
      <c r="G2570" s="25">
        <v>7</v>
      </c>
      <c r="H2570" s="25" t="s">
        <v>6</v>
      </c>
      <c r="I2570" s="25" t="s">
        <v>14687</v>
      </c>
      <c r="J2570" s="25" t="s">
        <v>14688</v>
      </c>
      <c r="K2570" s="25">
        <v>2013</v>
      </c>
      <c r="L2570" s="25" t="s">
        <v>6</v>
      </c>
      <c r="M2570" s="25" t="s">
        <v>6</v>
      </c>
      <c r="N2570" s="25" t="s">
        <v>6</v>
      </c>
    </row>
    <row r="2571" spans="1:14" x14ac:dyDescent="0.35">
      <c r="A2571" t="s">
        <v>62</v>
      </c>
      <c r="B2571">
        <f t="shared" si="40"/>
        <v>2</v>
      </c>
      <c r="C2571" s="26" t="s">
        <v>8630</v>
      </c>
      <c r="D2571" s="26" t="s">
        <v>14689</v>
      </c>
      <c r="E2571" s="26" t="s">
        <v>6</v>
      </c>
      <c r="F2571" s="26" t="s">
        <v>14690</v>
      </c>
      <c r="G2571" s="26">
        <v>7</v>
      </c>
      <c r="H2571" s="26" t="s">
        <v>6</v>
      </c>
      <c r="I2571" s="26" t="s">
        <v>14691</v>
      </c>
      <c r="J2571" s="26" t="s">
        <v>12464</v>
      </c>
      <c r="K2571" s="26">
        <v>2020</v>
      </c>
      <c r="L2571" s="26" t="s">
        <v>6</v>
      </c>
      <c r="M2571" s="26" t="s">
        <v>6</v>
      </c>
      <c r="N2571" s="26" t="s">
        <v>6</v>
      </c>
    </row>
    <row r="2572" spans="1:14" x14ac:dyDescent="0.35">
      <c r="B2572">
        <f t="shared" si="40"/>
        <v>1</v>
      </c>
      <c r="C2572" s="25" t="s">
        <v>14692</v>
      </c>
      <c r="D2572" s="25" t="s">
        <v>14693</v>
      </c>
      <c r="E2572" s="25" t="s">
        <v>6</v>
      </c>
      <c r="F2572" s="25" t="s">
        <v>14694</v>
      </c>
      <c r="G2572" s="25">
        <v>7</v>
      </c>
      <c r="H2572" s="25" t="s">
        <v>6</v>
      </c>
      <c r="I2572" s="25" t="s">
        <v>14695</v>
      </c>
      <c r="J2572" s="25" t="s">
        <v>14696</v>
      </c>
      <c r="K2572" s="25">
        <v>2018</v>
      </c>
      <c r="L2572" s="25" t="s">
        <v>6</v>
      </c>
      <c r="M2572" s="25" t="s">
        <v>6</v>
      </c>
      <c r="N2572" s="25" t="s">
        <v>6</v>
      </c>
    </row>
    <row r="2573" spans="1:14" x14ac:dyDescent="0.35">
      <c r="A2573" t="s">
        <v>62</v>
      </c>
      <c r="B2573">
        <f t="shared" si="40"/>
        <v>2</v>
      </c>
      <c r="C2573" s="26" t="s">
        <v>14697</v>
      </c>
      <c r="D2573" s="26" t="s">
        <v>14698</v>
      </c>
      <c r="E2573" s="26" t="s">
        <v>6</v>
      </c>
      <c r="F2573" s="26" t="s">
        <v>14699</v>
      </c>
      <c r="G2573" s="26">
        <v>7</v>
      </c>
      <c r="H2573" s="26" t="s">
        <v>6</v>
      </c>
      <c r="I2573" s="26" t="s">
        <v>14700</v>
      </c>
      <c r="J2573" s="26" t="s">
        <v>11973</v>
      </c>
      <c r="K2573" s="26">
        <v>2016</v>
      </c>
      <c r="L2573" s="26" t="s">
        <v>6</v>
      </c>
      <c r="M2573" s="26" t="s">
        <v>6</v>
      </c>
      <c r="N2573" s="26" t="s">
        <v>6</v>
      </c>
    </row>
    <row r="2574" spans="1:14" x14ac:dyDescent="0.35">
      <c r="B2574">
        <f t="shared" si="40"/>
        <v>1</v>
      </c>
      <c r="C2574" s="25" t="s">
        <v>14701</v>
      </c>
      <c r="D2574" s="25" t="s">
        <v>14702</v>
      </c>
      <c r="E2574" s="25" t="s">
        <v>6</v>
      </c>
      <c r="F2574" s="25" t="s">
        <v>14703</v>
      </c>
      <c r="G2574" s="25">
        <v>7</v>
      </c>
      <c r="H2574" s="25" t="s">
        <v>6</v>
      </c>
      <c r="I2574" s="25" t="s">
        <v>14704</v>
      </c>
      <c r="J2574" s="25" t="s">
        <v>14705</v>
      </c>
      <c r="K2574" s="25">
        <v>2013</v>
      </c>
      <c r="L2574" s="25" t="s">
        <v>6</v>
      </c>
      <c r="M2574" s="25" t="s">
        <v>6</v>
      </c>
      <c r="N2574" s="25" t="s">
        <v>6</v>
      </c>
    </row>
    <row r="2575" spans="1:14" x14ac:dyDescent="0.35">
      <c r="B2575">
        <f t="shared" si="40"/>
        <v>1</v>
      </c>
      <c r="C2575" s="26" t="s">
        <v>14706</v>
      </c>
      <c r="D2575" s="26" t="s">
        <v>14707</v>
      </c>
      <c r="E2575" s="26" t="s">
        <v>6</v>
      </c>
      <c r="F2575" s="26" t="s">
        <v>14708</v>
      </c>
      <c r="G2575" s="26">
        <v>7</v>
      </c>
      <c r="H2575" s="26" t="s">
        <v>6</v>
      </c>
      <c r="I2575" s="26" t="s">
        <v>11814</v>
      </c>
      <c r="J2575" s="26" t="s">
        <v>14709</v>
      </c>
      <c r="K2575" s="26">
        <v>2013</v>
      </c>
      <c r="L2575" s="26" t="s">
        <v>6</v>
      </c>
      <c r="M2575" s="26" t="s">
        <v>6</v>
      </c>
      <c r="N2575" s="26" t="s">
        <v>6</v>
      </c>
    </row>
    <row r="2576" spans="1:14" x14ac:dyDescent="0.35">
      <c r="B2576">
        <f t="shared" si="40"/>
        <v>1</v>
      </c>
      <c r="C2576" s="25" t="s">
        <v>14710</v>
      </c>
      <c r="D2576" s="25" t="s">
        <v>14711</v>
      </c>
      <c r="E2576" s="25" t="s">
        <v>6</v>
      </c>
      <c r="F2576" s="25" t="s">
        <v>14712</v>
      </c>
      <c r="G2576" s="25">
        <v>7</v>
      </c>
      <c r="H2576" s="25" t="s">
        <v>6</v>
      </c>
      <c r="I2576" s="25" t="s">
        <v>14713</v>
      </c>
      <c r="J2576" s="25" t="s">
        <v>14714</v>
      </c>
      <c r="K2576" s="25">
        <v>2009</v>
      </c>
      <c r="L2576" s="25" t="s">
        <v>6</v>
      </c>
      <c r="M2576" s="25" t="s">
        <v>6</v>
      </c>
      <c r="N2576" s="25" t="s">
        <v>6</v>
      </c>
    </row>
    <row r="2577" spans="1:14" x14ac:dyDescent="0.35">
      <c r="B2577">
        <f t="shared" si="40"/>
        <v>1</v>
      </c>
      <c r="C2577" s="26" t="s">
        <v>14715</v>
      </c>
      <c r="D2577" s="26" t="s">
        <v>14716</v>
      </c>
      <c r="E2577" s="26" t="s">
        <v>6</v>
      </c>
      <c r="F2577" s="26" t="s">
        <v>14717</v>
      </c>
      <c r="G2577" s="26">
        <v>7</v>
      </c>
      <c r="H2577" s="26" t="s">
        <v>6</v>
      </c>
      <c r="I2577" s="26" t="s">
        <v>14718</v>
      </c>
      <c r="J2577" s="26" t="s">
        <v>14719</v>
      </c>
      <c r="K2577" s="26">
        <v>2019</v>
      </c>
      <c r="L2577" s="26" t="s">
        <v>6</v>
      </c>
      <c r="M2577" s="26" t="s">
        <v>6</v>
      </c>
      <c r="N2577" s="26" t="s">
        <v>6</v>
      </c>
    </row>
    <row r="2578" spans="1:14" x14ac:dyDescent="0.35">
      <c r="B2578">
        <f t="shared" si="40"/>
        <v>1</v>
      </c>
      <c r="C2578" s="25" t="s">
        <v>14720</v>
      </c>
      <c r="D2578" s="25" t="s">
        <v>14721</v>
      </c>
      <c r="E2578" s="25" t="s">
        <v>6</v>
      </c>
      <c r="F2578" s="25" t="s">
        <v>14722</v>
      </c>
      <c r="G2578" s="25">
        <v>7</v>
      </c>
      <c r="H2578" s="25" t="s">
        <v>6</v>
      </c>
      <c r="I2578" s="25" t="s">
        <v>12573</v>
      </c>
      <c r="J2578" s="25" t="s">
        <v>12574</v>
      </c>
      <c r="K2578" s="25">
        <v>2012</v>
      </c>
      <c r="L2578" s="25" t="s">
        <v>6</v>
      </c>
      <c r="M2578" s="25" t="s">
        <v>6</v>
      </c>
      <c r="N2578" s="25" t="s">
        <v>6</v>
      </c>
    </row>
    <row r="2579" spans="1:14" x14ac:dyDescent="0.35">
      <c r="B2579">
        <f t="shared" si="40"/>
        <v>1</v>
      </c>
      <c r="C2579" s="26" t="s">
        <v>14723</v>
      </c>
      <c r="D2579" s="26" t="s">
        <v>14724</v>
      </c>
      <c r="E2579" s="26" t="s">
        <v>6</v>
      </c>
      <c r="F2579" s="26" t="s">
        <v>14725</v>
      </c>
      <c r="G2579" s="26">
        <v>7</v>
      </c>
      <c r="H2579" s="26" t="s">
        <v>6</v>
      </c>
      <c r="I2579" s="26" t="s">
        <v>13502</v>
      </c>
      <c r="J2579" s="26" t="s">
        <v>13503</v>
      </c>
      <c r="K2579" s="26">
        <v>2014</v>
      </c>
      <c r="L2579" s="26" t="s">
        <v>6</v>
      </c>
      <c r="M2579" s="26" t="s">
        <v>6</v>
      </c>
      <c r="N2579" s="26" t="s">
        <v>6</v>
      </c>
    </row>
    <row r="2580" spans="1:14" x14ac:dyDescent="0.35">
      <c r="B2580">
        <f t="shared" si="40"/>
        <v>1</v>
      </c>
      <c r="C2580" s="25" t="s">
        <v>14726</v>
      </c>
      <c r="D2580" s="25" t="s">
        <v>14727</v>
      </c>
      <c r="E2580" s="25" t="s">
        <v>6</v>
      </c>
      <c r="F2580" s="25" t="s">
        <v>14728</v>
      </c>
      <c r="G2580" s="25">
        <v>7</v>
      </c>
      <c r="H2580" s="25" t="s">
        <v>6</v>
      </c>
      <c r="I2580" s="25" t="s">
        <v>14729</v>
      </c>
      <c r="J2580" s="25" t="s">
        <v>14730</v>
      </c>
      <c r="K2580" s="25">
        <v>2013</v>
      </c>
      <c r="L2580" s="25" t="s">
        <v>6</v>
      </c>
      <c r="M2580" s="25" t="s">
        <v>6</v>
      </c>
      <c r="N2580" s="25" t="s">
        <v>6</v>
      </c>
    </row>
    <row r="2581" spans="1:14" x14ac:dyDescent="0.35">
      <c r="A2581" t="s">
        <v>62</v>
      </c>
      <c r="B2581">
        <f t="shared" si="40"/>
        <v>3</v>
      </c>
      <c r="C2581" s="26" t="s">
        <v>9472</v>
      </c>
      <c r="D2581" s="26" t="s">
        <v>14731</v>
      </c>
      <c r="E2581" s="26" t="s">
        <v>6</v>
      </c>
      <c r="F2581" s="26" t="s">
        <v>14732</v>
      </c>
      <c r="G2581" s="26">
        <v>7</v>
      </c>
      <c r="H2581" s="26" t="s">
        <v>6</v>
      </c>
      <c r="I2581" s="26" t="s">
        <v>12408</v>
      </c>
      <c r="J2581" s="26" t="s">
        <v>12409</v>
      </c>
      <c r="K2581" s="26">
        <v>2018</v>
      </c>
      <c r="L2581" s="26" t="s">
        <v>6</v>
      </c>
      <c r="M2581" s="26" t="s">
        <v>6</v>
      </c>
      <c r="N2581" s="26" t="s">
        <v>6</v>
      </c>
    </row>
    <row r="2582" spans="1:14" x14ac:dyDescent="0.35">
      <c r="B2582">
        <f t="shared" si="40"/>
        <v>1</v>
      </c>
      <c r="C2582" s="25" t="s">
        <v>14733</v>
      </c>
      <c r="D2582" s="25" t="s">
        <v>14734</v>
      </c>
      <c r="E2582" s="25" t="s">
        <v>6</v>
      </c>
      <c r="F2582" s="25" t="s">
        <v>14735</v>
      </c>
      <c r="G2582" s="25">
        <v>7</v>
      </c>
      <c r="H2582" s="25" t="s">
        <v>6</v>
      </c>
      <c r="I2582" s="25" t="s">
        <v>13456</v>
      </c>
      <c r="J2582" s="25" t="s">
        <v>13457</v>
      </c>
      <c r="K2582" s="25">
        <v>2019</v>
      </c>
      <c r="L2582" s="25" t="s">
        <v>6</v>
      </c>
      <c r="M2582" s="25" t="s">
        <v>6</v>
      </c>
      <c r="N2582" s="25" t="s">
        <v>6</v>
      </c>
    </row>
    <row r="2583" spans="1:14" x14ac:dyDescent="0.35">
      <c r="B2583">
        <f t="shared" si="40"/>
        <v>1</v>
      </c>
      <c r="C2583" s="26" t="s">
        <v>14736</v>
      </c>
      <c r="D2583" s="26" t="s">
        <v>14737</v>
      </c>
      <c r="E2583" s="26" t="s">
        <v>6</v>
      </c>
      <c r="F2583" s="26" t="s">
        <v>14738</v>
      </c>
      <c r="G2583" s="26">
        <v>7</v>
      </c>
      <c r="H2583" s="26" t="s">
        <v>6</v>
      </c>
      <c r="I2583" s="26" t="s">
        <v>14739</v>
      </c>
      <c r="J2583" s="26" t="s">
        <v>14740</v>
      </c>
      <c r="K2583" s="26">
        <v>2019</v>
      </c>
      <c r="L2583" s="26" t="s">
        <v>6</v>
      </c>
      <c r="M2583" s="26" t="s">
        <v>6</v>
      </c>
      <c r="N2583" s="26" t="s">
        <v>6</v>
      </c>
    </row>
    <row r="2584" spans="1:14" x14ac:dyDescent="0.35">
      <c r="B2584">
        <f t="shared" si="40"/>
        <v>1</v>
      </c>
      <c r="C2584" s="25" t="s">
        <v>14741</v>
      </c>
      <c r="D2584" s="25" t="s">
        <v>14742</v>
      </c>
      <c r="E2584" s="25" t="s">
        <v>6</v>
      </c>
      <c r="F2584" s="25" t="s">
        <v>14743</v>
      </c>
      <c r="G2584" s="25">
        <v>7</v>
      </c>
      <c r="H2584" s="25" t="s">
        <v>6</v>
      </c>
      <c r="I2584" s="25" t="s">
        <v>14744</v>
      </c>
      <c r="J2584" s="25" t="s">
        <v>14745</v>
      </c>
      <c r="K2584" s="25">
        <v>2020</v>
      </c>
      <c r="L2584" s="25" t="s">
        <v>6</v>
      </c>
      <c r="M2584" s="25" t="s">
        <v>6</v>
      </c>
      <c r="N2584" s="25" t="s">
        <v>6</v>
      </c>
    </row>
    <row r="2585" spans="1:14" x14ac:dyDescent="0.35">
      <c r="B2585">
        <f t="shared" si="40"/>
        <v>1</v>
      </c>
      <c r="C2585" s="26" t="s">
        <v>14746</v>
      </c>
      <c r="D2585" s="26" t="s">
        <v>14747</v>
      </c>
      <c r="E2585" s="26" t="s">
        <v>6</v>
      </c>
      <c r="F2585" s="26" t="s">
        <v>14748</v>
      </c>
      <c r="G2585" s="26">
        <v>7</v>
      </c>
      <c r="H2585" s="26" t="s">
        <v>6</v>
      </c>
      <c r="I2585" s="26" t="s">
        <v>14508</v>
      </c>
      <c r="J2585" s="26" t="s">
        <v>14749</v>
      </c>
      <c r="K2585" s="26">
        <v>2012</v>
      </c>
      <c r="L2585" s="26" t="s">
        <v>6</v>
      </c>
      <c r="M2585" s="26" t="s">
        <v>6</v>
      </c>
      <c r="N2585" s="26" t="s">
        <v>6</v>
      </c>
    </row>
    <row r="2586" spans="1:14" x14ac:dyDescent="0.35">
      <c r="B2586">
        <f t="shared" si="40"/>
        <v>1</v>
      </c>
      <c r="C2586" s="25" t="s">
        <v>14750</v>
      </c>
      <c r="D2586" s="25" t="s">
        <v>14751</v>
      </c>
      <c r="E2586" s="25" t="s">
        <v>6</v>
      </c>
      <c r="F2586" s="25" t="s">
        <v>14752</v>
      </c>
      <c r="G2586" s="25">
        <v>7</v>
      </c>
      <c r="H2586" s="25" t="s">
        <v>6</v>
      </c>
      <c r="I2586" s="25" t="s">
        <v>1392</v>
      </c>
      <c r="J2586" s="25" t="s">
        <v>14753</v>
      </c>
      <c r="K2586" s="25">
        <v>2013</v>
      </c>
      <c r="L2586" s="25" t="s">
        <v>6</v>
      </c>
      <c r="M2586" s="25" t="s">
        <v>6</v>
      </c>
      <c r="N2586" s="25" t="s">
        <v>6</v>
      </c>
    </row>
    <row r="2587" spans="1:14" x14ac:dyDescent="0.35">
      <c r="A2587" t="s">
        <v>62</v>
      </c>
      <c r="B2587">
        <f t="shared" si="40"/>
        <v>2</v>
      </c>
      <c r="C2587" s="26" t="s">
        <v>4663</v>
      </c>
      <c r="D2587" s="26" t="s">
        <v>14754</v>
      </c>
      <c r="E2587" s="26" t="s">
        <v>6</v>
      </c>
      <c r="F2587" s="26" t="s">
        <v>14755</v>
      </c>
      <c r="G2587" s="26">
        <v>7</v>
      </c>
      <c r="H2587" s="26" t="s">
        <v>6</v>
      </c>
      <c r="I2587" s="26" t="s">
        <v>14756</v>
      </c>
      <c r="J2587" s="26" t="s">
        <v>14757</v>
      </c>
      <c r="K2587" s="26">
        <v>2020</v>
      </c>
      <c r="L2587" s="26" t="s">
        <v>6</v>
      </c>
      <c r="M2587" s="26" t="s">
        <v>6</v>
      </c>
      <c r="N2587" s="26" t="s">
        <v>6</v>
      </c>
    </row>
    <row r="2588" spans="1:14" x14ac:dyDescent="0.35">
      <c r="B2588">
        <f t="shared" si="40"/>
        <v>1</v>
      </c>
      <c r="C2588" s="25" t="s">
        <v>14758</v>
      </c>
      <c r="D2588" s="25" t="s">
        <v>14759</v>
      </c>
      <c r="E2588" s="25" t="s">
        <v>6</v>
      </c>
      <c r="F2588" s="25" t="s">
        <v>14760</v>
      </c>
      <c r="G2588" s="25">
        <v>7</v>
      </c>
      <c r="H2588" s="25" t="s">
        <v>6</v>
      </c>
      <c r="I2588" s="25" t="s">
        <v>14761</v>
      </c>
      <c r="J2588" s="25" t="s">
        <v>14762</v>
      </c>
      <c r="K2588" s="25">
        <v>2020</v>
      </c>
      <c r="L2588" s="25" t="s">
        <v>6</v>
      </c>
      <c r="M2588" s="25" t="s">
        <v>6</v>
      </c>
      <c r="N2588" s="25" t="s">
        <v>6</v>
      </c>
    </row>
    <row r="2589" spans="1:14" x14ac:dyDescent="0.35">
      <c r="B2589">
        <f t="shared" si="40"/>
        <v>1</v>
      </c>
      <c r="C2589" s="26" t="s">
        <v>14763</v>
      </c>
      <c r="D2589" s="26" t="s">
        <v>14764</v>
      </c>
      <c r="E2589" s="26" t="s">
        <v>6</v>
      </c>
      <c r="F2589" s="26" t="s">
        <v>14765</v>
      </c>
      <c r="G2589" s="26">
        <v>7</v>
      </c>
      <c r="H2589" s="26" t="s">
        <v>6</v>
      </c>
      <c r="I2589" s="26" t="s">
        <v>556</v>
      </c>
      <c r="J2589" s="26" t="s">
        <v>14766</v>
      </c>
      <c r="K2589" s="26">
        <v>2016</v>
      </c>
      <c r="L2589" s="26" t="s">
        <v>6</v>
      </c>
      <c r="M2589" s="26" t="s">
        <v>6</v>
      </c>
      <c r="N2589" s="26" t="s">
        <v>6</v>
      </c>
    </row>
    <row r="2590" spans="1:14" x14ac:dyDescent="0.35">
      <c r="B2590">
        <f t="shared" si="40"/>
        <v>1</v>
      </c>
      <c r="C2590" s="25" t="s">
        <v>14767</v>
      </c>
      <c r="D2590" s="25" t="s">
        <v>14768</v>
      </c>
      <c r="E2590" s="25" t="s">
        <v>6</v>
      </c>
      <c r="F2590" s="25" t="s">
        <v>14769</v>
      </c>
      <c r="G2590" s="25">
        <v>7</v>
      </c>
      <c r="H2590" s="25" t="s">
        <v>6</v>
      </c>
      <c r="I2590" s="25" t="s">
        <v>12682</v>
      </c>
      <c r="J2590" s="25" t="s">
        <v>12070</v>
      </c>
      <c r="K2590" s="25">
        <v>2016</v>
      </c>
      <c r="L2590" s="25" t="s">
        <v>6</v>
      </c>
      <c r="M2590" s="25" t="s">
        <v>6</v>
      </c>
      <c r="N2590" s="25" t="s">
        <v>6</v>
      </c>
    </row>
    <row r="2591" spans="1:14" x14ac:dyDescent="0.35">
      <c r="B2591">
        <f t="shared" si="40"/>
        <v>1</v>
      </c>
      <c r="C2591" s="26" t="s">
        <v>14770</v>
      </c>
      <c r="D2591" s="26" t="s">
        <v>14771</v>
      </c>
      <c r="E2591" s="26" t="s">
        <v>6</v>
      </c>
      <c r="F2591" s="26" t="s">
        <v>14772</v>
      </c>
      <c r="G2591" s="26">
        <v>7</v>
      </c>
      <c r="H2591" s="26" t="s">
        <v>6</v>
      </c>
      <c r="I2591" s="26" t="s">
        <v>14773</v>
      </c>
      <c r="J2591" s="26" t="s">
        <v>14774</v>
      </c>
      <c r="K2591" s="26">
        <v>2012</v>
      </c>
      <c r="L2591" s="26" t="s">
        <v>6</v>
      </c>
      <c r="M2591" s="26" t="s">
        <v>6</v>
      </c>
      <c r="N2591" s="26" t="s">
        <v>6</v>
      </c>
    </row>
    <row r="2592" spans="1:14" x14ac:dyDescent="0.35">
      <c r="B2592">
        <f t="shared" si="40"/>
        <v>1</v>
      </c>
      <c r="C2592" s="25" t="s">
        <v>14775</v>
      </c>
      <c r="D2592" s="25" t="s">
        <v>14776</v>
      </c>
      <c r="E2592" s="25" t="s">
        <v>6</v>
      </c>
      <c r="F2592" s="25" t="s">
        <v>14777</v>
      </c>
      <c r="G2592" s="25">
        <v>7</v>
      </c>
      <c r="H2592" s="25" t="s">
        <v>6</v>
      </c>
      <c r="I2592" s="25" t="s">
        <v>14778</v>
      </c>
      <c r="J2592" s="25" t="s">
        <v>14779</v>
      </c>
      <c r="K2592" s="25">
        <v>2014</v>
      </c>
      <c r="L2592" s="25" t="s">
        <v>6</v>
      </c>
      <c r="M2592" s="25" t="s">
        <v>6</v>
      </c>
      <c r="N2592" s="25" t="s">
        <v>6</v>
      </c>
    </row>
    <row r="2593" spans="1:14" x14ac:dyDescent="0.35">
      <c r="B2593">
        <f t="shared" si="40"/>
        <v>1</v>
      </c>
      <c r="C2593" s="26" t="s">
        <v>14780</v>
      </c>
      <c r="D2593" s="26" t="s">
        <v>14781</v>
      </c>
      <c r="E2593" s="26" t="s">
        <v>6</v>
      </c>
      <c r="F2593" s="26" t="s">
        <v>14782</v>
      </c>
      <c r="G2593" s="26">
        <v>7</v>
      </c>
      <c r="H2593" s="26" t="s">
        <v>6</v>
      </c>
      <c r="I2593" s="26" t="s">
        <v>14667</v>
      </c>
      <c r="J2593" s="26" t="s">
        <v>14668</v>
      </c>
      <c r="K2593" s="26">
        <v>2019</v>
      </c>
      <c r="L2593" s="26" t="s">
        <v>6</v>
      </c>
      <c r="M2593" s="26" t="s">
        <v>6</v>
      </c>
      <c r="N2593" s="26" t="s">
        <v>6</v>
      </c>
    </row>
    <row r="2594" spans="1:14" x14ac:dyDescent="0.35">
      <c r="B2594">
        <f t="shared" si="40"/>
        <v>1</v>
      </c>
      <c r="C2594" s="25" t="s">
        <v>14783</v>
      </c>
      <c r="D2594" s="25" t="s">
        <v>14784</v>
      </c>
      <c r="E2594" s="25" t="s">
        <v>6</v>
      </c>
      <c r="F2594" s="25" t="s">
        <v>14785</v>
      </c>
      <c r="G2594" s="25">
        <v>7</v>
      </c>
      <c r="H2594" s="25" t="s">
        <v>6</v>
      </c>
      <c r="I2594" s="25" t="s">
        <v>13903</v>
      </c>
      <c r="J2594" s="25" t="s">
        <v>11973</v>
      </c>
      <c r="K2594" s="25">
        <v>2015</v>
      </c>
      <c r="L2594" s="25" t="s">
        <v>6</v>
      </c>
      <c r="M2594" s="25" t="s">
        <v>6</v>
      </c>
      <c r="N2594" s="25" t="s">
        <v>6</v>
      </c>
    </row>
    <row r="2595" spans="1:14" x14ac:dyDescent="0.35">
      <c r="B2595">
        <f t="shared" si="40"/>
        <v>1</v>
      </c>
      <c r="C2595" s="26" t="s">
        <v>14786</v>
      </c>
      <c r="D2595" s="26" t="s">
        <v>14787</v>
      </c>
      <c r="E2595" s="26" t="s">
        <v>6</v>
      </c>
      <c r="F2595" s="26" t="s">
        <v>14788</v>
      </c>
      <c r="G2595" s="26">
        <v>7</v>
      </c>
      <c r="H2595" s="26" t="s">
        <v>6</v>
      </c>
      <c r="I2595" s="26" t="s">
        <v>597</v>
      </c>
      <c r="J2595" s="26" t="s">
        <v>14789</v>
      </c>
      <c r="K2595" s="26">
        <v>2020</v>
      </c>
      <c r="L2595" s="26" t="s">
        <v>6</v>
      </c>
      <c r="M2595" s="26" t="s">
        <v>6</v>
      </c>
      <c r="N2595" s="26" t="s">
        <v>6</v>
      </c>
    </row>
    <row r="2596" spans="1:14" x14ac:dyDescent="0.35">
      <c r="B2596">
        <f t="shared" si="40"/>
        <v>1</v>
      </c>
      <c r="C2596" s="25" t="s">
        <v>14790</v>
      </c>
      <c r="D2596" s="25" t="s">
        <v>14791</v>
      </c>
      <c r="E2596" s="25" t="s">
        <v>6</v>
      </c>
      <c r="F2596" s="25" t="s">
        <v>14792</v>
      </c>
      <c r="G2596" s="25">
        <v>7</v>
      </c>
      <c r="H2596" s="25" t="s">
        <v>6</v>
      </c>
      <c r="I2596" s="25" t="s">
        <v>14793</v>
      </c>
      <c r="J2596" s="25" t="s">
        <v>14794</v>
      </c>
      <c r="K2596" s="25">
        <v>2017</v>
      </c>
      <c r="L2596" s="25" t="s">
        <v>6</v>
      </c>
      <c r="M2596" s="25" t="s">
        <v>6</v>
      </c>
      <c r="N2596" s="25" t="s">
        <v>6</v>
      </c>
    </row>
    <row r="2597" spans="1:14" x14ac:dyDescent="0.35">
      <c r="B2597">
        <f t="shared" si="40"/>
        <v>1</v>
      </c>
      <c r="C2597" s="26" t="s">
        <v>14795</v>
      </c>
      <c r="D2597" s="26" t="s">
        <v>14796</v>
      </c>
      <c r="E2597" s="26" t="s">
        <v>6</v>
      </c>
      <c r="F2597" s="26" t="s">
        <v>14797</v>
      </c>
      <c r="G2597" s="26">
        <v>7</v>
      </c>
      <c r="H2597" s="26" t="s">
        <v>6</v>
      </c>
      <c r="I2597" s="26" t="s">
        <v>14798</v>
      </c>
      <c r="J2597" s="26" t="s">
        <v>14799</v>
      </c>
      <c r="K2597" s="26">
        <v>2017</v>
      </c>
      <c r="L2597" s="26" t="s">
        <v>6</v>
      </c>
      <c r="M2597" s="26" t="s">
        <v>6</v>
      </c>
      <c r="N2597" s="26" t="s">
        <v>6</v>
      </c>
    </row>
    <row r="2598" spans="1:14" x14ac:dyDescent="0.35">
      <c r="B2598">
        <f t="shared" si="40"/>
        <v>1</v>
      </c>
      <c r="C2598" s="25" t="s">
        <v>14800</v>
      </c>
      <c r="D2598" s="25" t="s">
        <v>14801</v>
      </c>
      <c r="E2598" s="25" t="s">
        <v>6</v>
      </c>
      <c r="F2598" s="25" t="s">
        <v>14802</v>
      </c>
      <c r="G2598" s="25">
        <v>7</v>
      </c>
      <c r="H2598" s="25" t="s">
        <v>6</v>
      </c>
      <c r="I2598" s="25" t="s">
        <v>12573</v>
      </c>
      <c r="J2598" s="25" t="s">
        <v>12574</v>
      </c>
      <c r="K2598" s="25">
        <v>2012</v>
      </c>
      <c r="L2598" s="25" t="s">
        <v>6</v>
      </c>
      <c r="M2598" s="25" t="s">
        <v>6</v>
      </c>
      <c r="N2598" s="25" t="s">
        <v>6</v>
      </c>
    </row>
    <row r="2599" spans="1:14" x14ac:dyDescent="0.35">
      <c r="B2599">
        <f t="shared" si="40"/>
        <v>1</v>
      </c>
      <c r="C2599" s="26" t="s">
        <v>14803</v>
      </c>
      <c r="D2599" s="26" t="s">
        <v>14804</v>
      </c>
      <c r="E2599" s="26" t="s">
        <v>6</v>
      </c>
      <c r="F2599" s="26" t="s">
        <v>14805</v>
      </c>
      <c r="G2599" s="26">
        <v>7</v>
      </c>
      <c r="H2599" s="26" t="s">
        <v>6</v>
      </c>
      <c r="I2599" s="26" t="s">
        <v>14806</v>
      </c>
      <c r="J2599" s="26" t="s">
        <v>14807</v>
      </c>
      <c r="K2599" s="26">
        <v>2018</v>
      </c>
      <c r="L2599" s="26" t="s">
        <v>6</v>
      </c>
      <c r="M2599" s="26" t="s">
        <v>6</v>
      </c>
      <c r="N2599" s="26" t="s">
        <v>6</v>
      </c>
    </row>
    <row r="2600" spans="1:14" x14ac:dyDescent="0.35">
      <c r="B2600">
        <f t="shared" si="40"/>
        <v>1</v>
      </c>
      <c r="C2600" s="25" t="s">
        <v>14808</v>
      </c>
      <c r="D2600" s="25" t="s">
        <v>14809</v>
      </c>
      <c r="E2600" s="25" t="s">
        <v>6</v>
      </c>
      <c r="F2600" s="25" t="s">
        <v>14810</v>
      </c>
      <c r="G2600" s="25">
        <v>7</v>
      </c>
      <c r="H2600" s="25" t="s">
        <v>6</v>
      </c>
      <c r="I2600" s="25" t="s">
        <v>14811</v>
      </c>
      <c r="J2600" s="25" t="s">
        <v>14812</v>
      </c>
      <c r="K2600" s="25">
        <v>2009</v>
      </c>
      <c r="L2600" s="25" t="s">
        <v>6</v>
      </c>
      <c r="M2600" s="25" t="s">
        <v>6</v>
      </c>
      <c r="N2600" s="25" t="s">
        <v>6</v>
      </c>
    </row>
    <row r="2601" spans="1:14" x14ac:dyDescent="0.35">
      <c r="B2601">
        <f t="shared" si="40"/>
        <v>1</v>
      </c>
      <c r="C2601" s="26" t="s">
        <v>14813</v>
      </c>
      <c r="D2601" s="26" t="s">
        <v>14814</v>
      </c>
      <c r="E2601" s="26" t="s">
        <v>6</v>
      </c>
      <c r="F2601" s="26" t="s">
        <v>14815</v>
      </c>
      <c r="G2601" s="26">
        <v>7</v>
      </c>
      <c r="H2601" s="26" t="s">
        <v>6</v>
      </c>
      <c r="I2601" s="26" t="s">
        <v>14816</v>
      </c>
      <c r="J2601" s="26" t="s">
        <v>14817</v>
      </c>
      <c r="K2601" s="26">
        <v>2018</v>
      </c>
      <c r="L2601" s="26" t="s">
        <v>6</v>
      </c>
      <c r="M2601" s="26" t="s">
        <v>6</v>
      </c>
      <c r="N2601" s="26" t="s">
        <v>6</v>
      </c>
    </row>
    <row r="2602" spans="1:14" x14ac:dyDescent="0.35">
      <c r="A2602" t="s">
        <v>62</v>
      </c>
      <c r="B2602">
        <f t="shared" si="40"/>
        <v>2</v>
      </c>
      <c r="C2602" s="25" t="s">
        <v>14818</v>
      </c>
      <c r="D2602" s="25" t="s">
        <v>14819</v>
      </c>
      <c r="E2602" s="25" t="s">
        <v>6</v>
      </c>
      <c r="F2602" s="25" t="s">
        <v>14820</v>
      </c>
      <c r="G2602" s="25">
        <v>7</v>
      </c>
      <c r="H2602" s="25" t="s">
        <v>6</v>
      </c>
      <c r="I2602" s="25" t="s">
        <v>144</v>
      </c>
      <c r="J2602" s="25" t="s">
        <v>14821</v>
      </c>
      <c r="K2602" s="25">
        <v>2018</v>
      </c>
      <c r="L2602" s="25" t="s">
        <v>6</v>
      </c>
      <c r="M2602" s="25" t="s">
        <v>6</v>
      </c>
      <c r="N2602" s="25" t="s">
        <v>6</v>
      </c>
    </row>
    <row r="2603" spans="1:14" x14ac:dyDescent="0.35">
      <c r="B2603">
        <f t="shared" si="40"/>
        <v>1</v>
      </c>
      <c r="C2603" s="26" t="s">
        <v>14822</v>
      </c>
      <c r="D2603" s="26" t="s">
        <v>14823</v>
      </c>
      <c r="E2603" s="26" t="s">
        <v>6</v>
      </c>
      <c r="F2603" s="26" t="s">
        <v>14824</v>
      </c>
      <c r="G2603" s="26">
        <v>7</v>
      </c>
      <c r="H2603" s="26" t="s">
        <v>6</v>
      </c>
      <c r="I2603" s="26" t="s">
        <v>6</v>
      </c>
      <c r="J2603" s="26" t="s">
        <v>6</v>
      </c>
      <c r="K2603" s="26"/>
      <c r="L2603" s="26" t="s">
        <v>6</v>
      </c>
      <c r="M2603" s="26" t="s">
        <v>6</v>
      </c>
      <c r="N2603" s="26" t="s">
        <v>6</v>
      </c>
    </row>
    <row r="2604" spans="1:14" x14ac:dyDescent="0.35">
      <c r="B2604">
        <f t="shared" si="40"/>
        <v>1</v>
      </c>
      <c r="C2604" s="25" t="s">
        <v>14825</v>
      </c>
      <c r="D2604" s="25" t="s">
        <v>14826</v>
      </c>
      <c r="E2604" s="25" t="s">
        <v>6</v>
      </c>
      <c r="F2604" s="25" t="s">
        <v>14827</v>
      </c>
      <c r="G2604" s="25">
        <v>7</v>
      </c>
      <c r="H2604" s="25" t="s">
        <v>6</v>
      </c>
      <c r="I2604" s="25" t="s">
        <v>12272</v>
      </c>
      <c r="J2604" s="25" t="s">
        <v>14828</v>
      </c>
      <c r="K2604" s="25">
        <v>2019</v>
      </c>
      <c r="L2604" s="25" t="s">
        <v>6</v>
      </c>
      <c r="M2604" s="25" t="s">
        <v>6</v>
      </c>
      <c r="N2604" s="25" t="s">
        <v>6</v>
      </c>
    </row>
    <row r="2605" spans="1:14" x14ac:dyDescent="0.35">
      <c r="B2605">
        <f t="shared" si="40"/>
        <v>1</v>
      </c>
      <c r="C2605" s="26" t="s">
        <v>14829</v>
      </c>
      <c r="D2605" s="26" t="s">
        <v>14830</v>
      </c>
      <c r="E2605" s="26" t="s">
        <v>6</v>
      </c>
      <c r="F2605" s="26" t="s">
        <v>14831</v>
      </c>
      <c r="G2605" s="26">
        <v>7</v>
      </c>
      <c r="H2605" s="26" t="s">
        <v>6</v>
      </c>
      <c r="I2605" s="26" t="s">
        <v>7593</v>
      </c>
      <c r="J2605" s="26" t="s">
        <v>14832</v>
      </c>
      <c r="K2605" s="26">
        <v>2019</v>
      </c>
      <c r="L2605" s="26" t="s">
        <v>6</v>
      </c>
      <c r="M2605" s="26" t="s">
        <v>6</v>
      </c>
      <c r="N2605" s="26" t="s">
        <v>6</v>
      </c>
    </row>
    <row r="2606" spans="1:14" x14ac:dyDescent="0.35">
      <c r="A2606" t="s">
        <v>62</v>
      </c>
      <c r="B2606">
        <f t="shared" si="40"/>
        <v>2</v>
      </c>
      <c r="C2606" s="25" t="s">
        <v>14833</v>
      </c>
      <c r="D2606" s="25" t="s">
        <v>14834</v>
      </c>
      <c r="E2606" s="25" t="s">
        <v>6</v>
      </c>
      <c r="F2606" s="25" t="s">
        <v>14835</v>
      </c>
      <c r="G2606" s="25">
        <v>7</v>
      </c>
      <c r="H2606" s="25" t="s">
        <v>6</v>
      </c>
      <c r="I2606" s="25" t="s">
        <v>14099</v>
      </c>
      <c r="J2606" s="25" t="s">
        <v>14836</v>
      </c>
      <c r="K2606" s="25">
        <v>2009</v>
      </c>
      <c r="L2606" s="25" t="s">
        <v>6</v>
      </c>
      <c r="M2606" s="25" t="s">
        <v>6</v>
      </c>
      <c r="N2606" s="25" t="s">
        <v>6</v>
      </c>
    </row>
    <row r="2607" spans="1:14" x14ac:dyDescent="0.35">
      <c r="B2607">
        <f t="shared" si="40"/>
        <v>1</v>
      </c>
      <c r="C2607" s="26" t="s">
        <v>14837</v>
      </c>
      <c r="D2607" s="26" t="s">
        <v>14838</v>
      </c>
      <c r="E2607" s="26" t="s">
        <v>6</v>
      </c>
      <c r="F2607" s="26" t="s">
        <v>14839</v>
      </c>
      <c r="G2607" s="26">
        <v>7</v>
      </c>
      <c r="H2607" s="26" t="s">
        <v>6</v>
      </c>
      <c r="I2607" s="26" t="s">
        <v>14840</v>
      </c>
      <c r="J2607" s="26" t="s">
        <v>12619</v>
      </c>
      <c r="K2607" s="26">
        <v>2014</v>
      </c>
      <c r="L2607" s="26" t="s">
        <v>6</v>
      </c>
      <c r="M2607" s="26" t="s">
        <v>6</v>
      </c>
      <c r="N2607" s="26" t="s">
        <v>6</v>
      </c>
    </row>
    <row r="2608" spans="1:14" x14ac:dyDescent="0.35">
      <c r="B2608">
        <f t="shared" si="40"/>
        <v>1</v>
      </c>
      <c r="C2608" s="25" t="s">
        <v>14841</v>
      </c>
      <c r="D2608" s="25" t="s">
        <v>14842</v>
      </c>
      <c r="E2608" s="25" t="s">
        <v>6</v>
      </c>
      <c r="F2608" s="25" t="s">
        <v>14843</v>
      </c>
      <c r="G2608" s="25">
        <v>7</v>
      </c>
      <c r="H2608" s="25" t="s">
        <v>6</v>
      </c>
      <c r="I2608" s="25" t="s">
        <v>14844</v>
      </c>
      <c r="J2608" s="25" t="s">
        <v>14845</v>
      </c>
      <c r="K2608" s="25">
        <v>2019</v>
      </c>
      <c r="L2608" s="25" t="s">
        <v>6</v>
      </c>
      <c r="M2608" s="25" t="s">
        <v>6</v>
      </c>
      <c r="N2608" s="25" t="s">
        <v>6</v>
      </c>
    </row>
    <row r="2609" spans="1:14" x14ac:dyDescent="0.35">
      <c r="B2609">
        <f t="shared" si="40"/>
        <v>1</v>
      </c>
      <c r="C2609" s="26" t="s">
        <v>14846</v>
      </c>
      <c r="D2609" s="26" t="s">
        <v>14847</v>
      </c>
      <c r="E2609" s="26" t="s">
        <v>6</v>
      </c>
      <c r="F2609" s="26" t="s">
        <v>14848</v>
      </c>
      <c r="G2609" s="26">
        <v>7</v>
      </c>
      <c r="H2609" s="26" t="s">
        <v>6</v>
      </c>
      <c r="I2609" s="26" t="s">
        <v>1386</v>
      </c>
      <c r="J2609" s="26" t="s">
        <v>14849</v>
      </c>
      <c r="K2609" s="26">
        <v>2012</v>
      </c>
      <c r="L2609" s="26" t="s">
        <v>6</v>
      </c>
      <c r="M2609" s="26" t="s">
        <v>6</v>
      </c>
      <c r="N2609" s="26" t="s">
        <v>6</v>
      </c>
    </row>
    <row r="2610" spans="1:14" x14ac:dyDescent="0.35">
      <c r="B2610">
        <f t="shared" si="40"/>
        <v>1</v>
      </c>
      <c r="C2610" s="25" t="s">
        <v>14850</v>
      </c>
      <c r="D2610" s="25" t="s">
        <v>14851</v>
      </c>
      <c r="E2610" s="25" t="s">
        <v>6</v>
      </c>
      <c r="F2610" s="25" t="s">
        <v>14852</v>
      </c>
      <c r="G2610" s="25">
        <v>7</v>
      </c>
      <c r="H2610" s="25" t="s">
        <v>6</v>
      </c>
      <c r="I2610" s="25" t="s">
        <v>14853</v>
      </c>
      <c r="J2610" s="25" t="s">
        <v>14854</v>
      </c>
      <c r="K2610" s="25">
        <v>2016</v>
      </c>
      <c r="L2610" s="25" t="s">
        <v>6</v>
      </c>
      <c r="M2610" s="25" t="s">
        <v>6</v>
      </c>
      <c r="N2610" s="25" t="s">
        <v>6</v>
      </c>
    </row>
    <row r="2611" spans="1:14" x14ac:dyDescent="0.35">
      <c r="A2611" t="s">
        <v>62</v>
      </c>
      <c r="B2611">
        <f t="shared" si="40"/>
        <v>2</v>
      </c>
      <c r="C2611" s="26" t="s">
        <v>10803</v>
      </c>
      <c r="D2611" s="26" t="s">
        <v>14855</v>
      </c>
      <c r="E2611" s="26" t="s">
        <v>6</v>
      </c>
      <c r="F2611" s="26" t="s">
        <v>14856</v>
      </c>
      <c r="G2611" s="26">
        <v>7</v>
      </c>
      <c r="H2611" s="26" t="s">
        <v>6</v>
      </c>
      <c r="I2611" s="26" t="s">
        <v>144</v>
      </c>
      <c r="J2611" s="26" t="s">
        <v>14857</v>
      </c>
      <c r="K2611" s="26">
        <v>2018</v>
      </c>
      <c r="L2611" s="26" t="s">
        <v>6</v>
      </c>
      <c r="M2611" s="26" t="s">
        <v>6</v>
      </c>
      <c r="N2611" s="26" t="s">
        <v>6</v>
      </c>
    </row>
    <row r="2612" spans="1:14" x14ac:dyDescent="0.35">
      <c r="B2612">
        <f t="shared" si="40"/>
        <v>1</v>
      </c>
      <c r="C2612" s="25" t="s">
        <v>14858</v>
      </c>
      <c r="D2612" s="25" t="s">
        <v>14859</v>
      </c>
      <c r="E2612" s="25" t="s">
        <v>6</v>
      </c>
      <c r="F2612" s="25" t="s">
        <v>14860</v>
      </c>
      <c r="G2612" s="25">
        <v>7</v>
      </c>
      <c r="H2612" s="25" t="s">
        <v>6</v>
      </c>
      <c r="I2612" s="25" t="s">
        <v>1392</v>
      </c>
      <c r="J2612" s="25" t="s">
        <v>14861</v>
      </c>
      <c r="K2612" s="25">
        <v>2019</v>
      </c>
      <c r="L2612" s="25" t="s">
        <v>6</v>
      </c>
      <c r="M2612" s="25" t="s">
        <v>6</v>
      </c>
      <c r="N2612" s="25" t="s">
        <v>6</v>
      </c>
    </row>
    <row r="2613" spans="1:14" x14ac:dyDescent="0.35">
      <c r="B2613">
        <f t="shared" si="40"/>
        <v>1</v>
      </c>
      <c r="C2613" s="26" t="s">
        <v>14862</v>
      </c>
      <c r="D2613" s="26" t="s">
        <v>14863</v>
      </c>
      <c r="E2613" s="26" t="s">
        <v>6</v>
      </c>
      <c r="F2613" s="26" t="s">
        <v>14864</v>
      </c>
      <c r="G2613" s="26">
        <v>7</v>
      </c>
      <c r="H2613" s="26" t="s">
        <v>6</v>
      </c>
      <c r="I2613" s="26" t="s">
        <v>144</v>
      </c>
      <c r="J2613" s="26" t="s">
        <v>14865</v>
      </c>
      <c r="K2613" s="26">
        <v>2017</v>
      </c>
      <c r="L2613" s="26" t="s">
        <v>6</v>
      </c>
      <c r="M2613" s="26" t="s">
        <v>6</v>
      </c>
      <c r="N2613" s="26" t="s">
        <v>6</v>
      </c>
    </row>
    <row r="2614" spans="1:14" x14ac:dyDescent="0.35">
      <c r="A2614" t="s">
        <v>62</v>
      </c>
      <c r="B2614">
        <f t="shared" si="40"/>
        <v>2</v>
      </c>
      <c r="C2614" s="25" t="s">
        <v>14866</v>
      </c>
      <c r="D2614" s="25" t="s">
        <v>14867</v>
      </c>
      <c r="E2614" s="25" t="s">
        <v>6</v>
      </c>
      <c r="F2614" s="25" t="s">
        <v>14868</v>
      </c>
      <c r="G2614" s="25">
        <v>7</v>
      </c>
      <c r="H2614" s="25" t="s">
        <v>6</v>
      </c>
      <c r="I2614" s="25" t="s">
        <v>14869</v>
      </c>
      <c r="J2614" s="25" t="s">
        <v>14870</v>
      </c>
      <c r="K2614" s="25">
        <v>2016</v>
      </c>
      <c r="L2614" s="25" t="s">
        <v>6</v>
      </c>
      <c r="M2614" s="25" t="s">
        <v>6</v>
      </c>
      <c r="N2614" s="25" t="s">
        <v>6</v>
      </c>
    </row>
    <row r="2615" spans="1:14" x14ac:dyDescent="0.35">
      <c r="B2615">
        <f t="shared" si="40"/>
        <v>1</v>
      </c>
      <c r="C2615" s="26" t="s">
        <v>14871</v>
      </c>
      <c r="D2615" s="26" t="s">
        <v>14872</v>
      </c>
      <c r="E2615" s="26" t="s">
        <v>6</v>
      </c>
      <c r="F2615" s="26" t="s">
        <v>14873</v>
      </c>
      <c r="G2615" s="26">
        <v>7</v>
      </c>
      <c r="H2615" s="26" t="s">
        <v>6</v>
      </c>
      <c r="I2615" s="26" t="s">
        <v>14874</v>
      </c>
      <c r="J2615" s="26" t="s">
        <v>14875</v>
      </c>
      <c r="K2615" s="26">
        <v>2012</v>
      </c>
      <c r="L2615" s="26" t="s">
        <v>6</v>
      </c>
      <c r="M2615" s="26" t="s">
        <v>6</v>
      </c>
      <c r="N2615" s="26" t="s">
        <v>6</v>
      </c>
    </row>
    <row r="2616" spans="1:14" x14ac:dyDescent="0.35">
      <c r="B2616">
        <f t="shared" si="40"/>
        <v>1</v>
      </c>
      <c r="C2616" s="25" t="s">
        <v>14876</v>
      </c>
      <c r="D2616" s="25" t="s">
        <v>14877</v>
      </c>
      <c r="E2616" s="25" t="s">
        <v>6</v>
      </c>
      <c r="F2616" s="25" t="s">
        <v>14878</v>
      </c>
      <c r="G2616" s="25">
        <v>7</v>
      </c>
      <c r="H2616" s="25" t="s">
        <v>6</v>
      </c>
      <c r="I2616" s="25" t="s">
        <v>14879</v>
      </c>
      <c r="J2616" s="25" t="s">
        <v>14880</v>
      </c>
      <c r="K2616" s="25">
        <v>2015</v>
      </c>
      <c r="L2616" s="25" t="s">
        <v>6</v>
      </c>
      <c r="M2616" s="25" t="s">
        <v>6</v>
      </c>
      <c r="N2616" s="25" t="s">
        <v>6</v>
      </c>
    </row>
    <row r="2617" spans="1:14" x14ac:dyDescent="0.35">
      <c r="A2617" t="s">
        <v>62</v>
      </c>
      <c r="B2617">
        <f t="shared" si="40"/>
        <v>2</v>
      </c>
      <c r="C2617" s="26" t="s">
        <v>14881</v>
      </c>
      <c r="D2617" s="26" t="s">
        <v>14882</v>
      </c>
      <c r="E2617" s="26" t="s">
        <v>6</v>
      </c>
      <c r="F2617" s="26" t="s">
        <v>14883</v>
      </c>
      <c r="G2617" s="26">
        <v>7</v>
      </c>
      <c r="H2617" s="26" t="s">
        <v>6</v>
      </c>
      <c r="I2617" s="26" t="s">
        <v>14379</v>
      </c>
      <c r="J2617" s="26" t="s">
        <v>14380</v>
      </c>
      <c r="K2617" s="26">
        <v>2013</v>
      </c>
      <c r="L2617" s="26" t="s">
        <v>6</v>
      </c>
      <c r="M2617" s="26" t="s">
        <v>6</v>
      </c>
      <c r="N2617" s="26" t="s">
        <v>6</v>
      </c>
    </row>
    <row r="2618" spans="1:14" x14ac:dyDescent="0.35">
      <c r="B2618">
        <f t="shared" si="40"/>
        <v>1</v>
      </c>
      <c r="C2618" s="25" t="s">
        <v>14884</v>
      </c>
      <c r="D2618" s="25" t="s">
        <v>14885</v>
      </c>
      <c r="E2618" s="25" t="s">
        <v>6</v>
      </c>
      <c r="F2618" s="25" t="s">
        <v>14886</v>
      </c>
      <c r="G2618" s="25">
        <v>7</v>
      </c>
      <c r="H2618" s="25" t="s">
        <v>6</v>
      </c>
      <c r="I2618" s="25" t="s">
        <v>14887</v>
      </c>
      <c r="J2618" s="25" t="s">
        <v>11973</v>
      </c>
      <c r="K2618" s="25">
        <v>2009</v>
      </c>
      <c r="L2618" s="25" t="s">
        <v>6</v>
      </c>
      <c r="M2618" s="25" t="s">
        <v>6</v>
      </c>
      <c r="N2618" s="25" t="s">
        <v>6</v>
      </c>
    </row>
    <row r="2619" spans="1:14" x14ac:dyDescent="0.35">
      <c r="B2619">
        <f t="shared" si="40"/>
        <v>1</v>
      </c>
      <c r="C2619" s="26" t="s">
        <v>14888</v>
      </c>
      <c r="D2619" s="26" t="s">
        <v>14889</v>
      </c>
      <c r="E2619" s="26" t="s">
        <v>6</v>
      </c>
      <c r="F2619" s="26" t="s">
        <v>14890</v>
      </c>
      <c r="G2619" s="26">
        <v>7</v>
      </c>
      <c r="H2619" s="26" t="s">
        <v>6</v>
      </c>
      <c r="I2619" s="26" t="s">
        <v>14891</v>
      </c>
      <c r="J2619" s="26" t="s">
        <v>12529</v>
      </c>
      <c r="K2619" s="26">
        <v>2009</v>
      </c>
      <c r="L2619" s="26" t="s">
        <v>6</v>
      </c>
      <c r="M2619" s="26" t="s">
        <v>6</v>
      </c>
      <c r="N2619" s="26" t="s">
        <v>6</v>
      </c>
    </row>
    <row r="2620" spans="1:14" x14ac:dyDescent="0.35">
      <c r="A2620" t="s">
        <v>62</v>
      </c>
      <c r="B2620">
        <f t="shared" si="40"/>
        <v>2</v>
      </c>
      <c r="C2620" s="25" t="s">
        <v>7400</v>
      </c>
      <c r="D2620" s="25" t="s">
        <v>14892</v>
      </c>
      <c r="E2620" s="25" t="s">
        <v>6</v>
      </c>
      <c r="F2620" s="25" t="s">
        <v>14893</v>
      </c>
      <c r="G2620" s="25">
        <v>7</v>
      </c>
      <c r="H2620" s="25" t="s">
        <v>6</v>
      </c>
      <c r="I2620" s="25" t="s">
        <v>12906</v>
      </c>
      <c r="J2620" s="25" t="s">
        <v>14894</v>
      </c>
      <c r="K2620" s="25">
        <v>2021</v>
      </c>
      <c r="L2620" s="25" t="s">
        <v>6</v>
      </c>
      <c r="M2620" s="25" t="s">
        <v>6</v>
      </c>
      <c r="N2620" s="25" t="s">
        <v>6</v>
      </c>
    </row>
    <row r="2621" spans="1:14" x14ac:dyDescent="0.35">
      <c r="B2621">
        <f t="shared" si="40"/>
        <v>1</v>
      </c>
      <c r="C2621" s="26" t="s">
        <v>14895</v>
      </c>
      <c r="D2621" s="26" t="s">
        <v>14896</v>
      </c>
      <c r="E2621" s="26" t="s">
        <v>6</v>
      </c>
      <c r="F2621" s="26" t="s">
        <v>14897</v>
      </c>
      <c r="G2621" s="26">
        <v>7</v>
      </c>
      <c r="H2621" s="26" t="s">
        <v>6</v>
      </c>
      <c r="I2621" s="26" t="s">
        <v>13710</v>
      </c>
      <c r="J2621" s="26" t="s">
        <v>13711</v>
      </c>
      <c r="K2621" s="26">
        <v>2019</v>
      </c>
      <c r="L2621" s="26" t="s">
        <v>6</v>
      </c>
      <c r="M2621" s="26" t="s">
        <v>6</v>
      </c>
      <c r="N2621" s="26" t="s">
        <v>6</v>
      </c>
    </row>
    <row r="2622" spans="1:14" x14ac:dyDescent="0.35">
      <c r="B2622">
        <f t="shared" si="40"/>
        <v>1</v>
      </c>
      <c r="C2622" s="25" t="s">
        <v>14898</v>
      </c>
      <c r="D2622" s="25" t="s">
        <v>14899</v>
      </c>
      <c r="E2622" s="25" t="s">
        <v>6</v>
      </c>
      <c r="F2622" s="25" t="s">
        <v>14900</v>
      </c>
      <c r="G2622" s="25">
        <v>7</v>
      </c>
      <c r="H2622" s="25" t="s">
        <v>6</v>
      </c>
      <c r="I2622" s="25" t="s">
        <v>14901</v>
      </c>
      <c r="J2622" s="25" t="s">
        <v>14902</v>
      </c>
      <c r="K2622" s="25">
        <v>2012</v>
      </c>
      <c r="L2622" s="25" t="s">
        <v>6</v>
      </c>
      <c r="M2622" s="25" t="s">
        <v>6</v>
      </c>
      <c r="N2622" s="25" t="s">
        <v>6</v>
      </c>
    </row>
    <row r="2623" spans="1:14" x14ac:dyDescent="0.35">
      <c r="B2623">
        <f t="shared" si="40"/>
        <v>1</v>
      </c>
      <c r="C2623" s="26" t="s">
        <v>14903</v>
      </c>
      <c r="D2623" s="26" t="s">
        <v>14904</v>
      </c>
      <c r="E2623" s="26" t="s">
        <v>6</v>
      </c>
      <c r="F2623" s="26" t="s">
        <v>14905</v>
      </c>
      <c r="G2623" s="26">
        <v>7</v>
      </c>
      <c r="H2623" s="26" t="s">
        <v>6</v>
      </c>
      <c r="I2623" s="26" t="s">
        <v>13959</v>
      </c>
      <c r="J2623" s="26" t="s">
        <v>14906</v>
      </c>
      <c r="K2623" s="26">
        <v>2018</v>
      </c>
      <c r="L2623" s="26" t="s">
        <v>6</v>
      </c>
      <c r="M2623" s="26" t="s">
        <v>6</v>
      </c>
      <c r="N2623" s="26" t="s">
        <v>6</v>
      </c>
    </row>
    <row r="2624" spans="1:14" x14ac:dyDescent="0.35">
      <c r="A2624" t="s">
        <v>62</v>
      </c>
      <c r="B2624">
        <f t="shared" si="40"/>
        <v>2</v>
      </c>
      <c r="C2624" s="25" t="s">
        <v>14907</v>
      </c>
      <c r="D2624" s="25" t="s">
        <v>14908</v>
      </c>
      <c r="E2624" s="25" t="s">
        <v>6</v>
      </c>
      <c r="F2624" s="25" t="s">
        <v>14909</v>
      </c>
      <c r="G2624" s="25">
        <v>7</v>
      </c>
      <c r="H2624" s="25" t="s">
        <v>6</v>
      </c>
      <c r="I2624" s="25" t="s">
        <v>14910</v>
      </c>
      <c r="J2624" s="25" t="s">
        <v>14911</v>
      </c>
      <c r="K2624" s="25">
        <v>2016</v>
      </c>
      <c r="L2624" s="25" t="s">
        <v>6</v>
      </c>
      <c r="M2624" s="25" t="s">
        <v>6</v>
      </c>
      <c r="N2624" s="25" t="s">
        <v>6</v>
      </c>
    </row>
    <row r="2625" spans="2:14" x14ac:dyDescent="0.35">
      <c r="B2625">
        <f t="shared" si="40"/>
        <v>1</v>
      </c>
      <c r="C2625" s="26" t="s">
        <v>14912</v>
      </c>
      <c r="D2625" s="26" t="s">
        <v>14913</v>
      </c>
      <c r="E2625" s="26" t="s">
        <v>6</v>
      </c>
      <c r="F2625" s="26" t="s">
        <v>14914</v>
      </c>
      <c r="G2625" s="26">
        <v>7</v>
      </c>
      <c r="H2625" s="26" t="s">
        <v>6</v>
      </c>
      <c r="I2625" s="26" t="s">
        <v>12983</v>
      </c>
      <c r="J2625" s="26" t="s">
        <v>14915</v>
      </c>
      <c r="K2625" s="26">
        <v>2014</v>
      </c>
      <c r="L2625" s="26" t="s">
        <v>6</v>
      </c>
      <c r="M2625" s="26" t="s">
        <v>6</v>
      </c>
      <c r="N2625" s="26" t="s">
        <v>6</v>
      </c>
    </row>
    <row r="2626" spans="2:14" x14ac:dyDescent="0.35">
      <c r="B2626">
        <f t="shared" ref="B2626:B2689" si="41">COUNTIF(C:C,C2626)</f>
        <v>1</v>
      </c>
      <c r="C2626" s="25" t="s">
        <v>14916</v>
      </c>
      <c r="D2626" s="25" t="s">
        <v>14917</v>
      </c>
      <c r="E2626" s="25" t="s">
        <v>6</v>
      </c>
      <c r="F2626" s="25" t="s">
        <v>14918</v>
      </c>
      <c r="G2626" s="25">
        <v>7</v>
      </c>
      <c r="H2626" s="25" t="s">
        <v>6</v>
      </c>
      <c r="I2626" s="25" t="s">
        <v>14919</v>
      </c>
      <c r="J2626" s="25" t="s">
        <v>14920</v>
      </c>
      <c r="K2626" s="25">
        <v>2018</v>
      </c>
      <c r="L2626" s="25" t="s">
        <v>6</v>
      </c>
      <c r="M2626" s="25" t="s">
        <v>6</v>
      </c>
      <c r="N2626" s="25" t="s">
        <v>6</v>
      </c>
    </row>
    <row r="2627" spans="2:14" x14ac:dyDescent="0.35">
      <c r="B2627">
        <f t="shared" si="41"/>
        <v>1</v>
      </c>
      <c r="C2627" s="26" t="s">
        <v>14921</v>
      </c>
      <c r="D2627" s="26" t="s">
        <v>14922</v>
      </c>
      <c r="E2627" s="26" t="s">
        <v>6</v>
      </c>
      <c r="F2627" s="26" t="s">
        <v>14827</v>
      </c>
      <c r="G2627" s="26">
        <v>7</v>
      </c>
      <c r="H2627" s="26" t="s">
        <v>6</v>
      </c>
      <c r="I2627" s="26" t="s">
        <v>13757</v>
      </c>
      <c r="J2627" s="26" t="s">
        <v>14923</v>
      </c>
      <c r="K2627" s="26">
        <v>2018</v>
      </c>
      <c r="L2627" s="26" t="s">
        <v>6</v>
      </c>
      <c r="M2627" s="26" t="s">
        <v>6</v>
      </c>
      <c r="N2627" s="26" t="s">
        <v>6</v>
      </c>
    </row>
    <row r="2628" spans="2:14" x14ac:dyDescent="0.35">
      <c r="B2628">
        <f t="shared" si="41"/>
        <v>1</v>
      </c>
      <c r="C2628" s="25" t="s">
        <v>14924</v>
      </c>
      <c r="D2628" s="25" t="s">
        <v>14925</v>
      </c>
      <c r="E2628" s="25" t="s">
        <v>6</v>
      </c>
      <c r="F2628" s="25" t="s">
        <v>14926</v>
      </c>
      <c r="G2628" s="25">
        <v>7</v>
      </c>
      <c r="H2628" s="25" t="s">
        <v>6</v>
      </c>
      <c r="I2628" s="25" t="s">
        <v>12277</v>
      </c>
      <c r="J2628" s="25" t="s">
        <v>12278</v>
      </c>
      <c r="K2628" s="25">
        <v>2011</v>
      </c>
      <c r="L2628" s="25" t="s">
        <v>6</v>
      </c>
      <c r="M2628" s="25" t="s">
        <v>6</v>
      </c>
      <c r="N2628" s="25" t="s">
        <v>6</v>
      </c>
    </row>
    <row r="2629" spans="2:14" x14ac:dyDescent="0.35">
      <c r="B2629">
        <f t="shared" si="41"/>
        <v>1</v>
      </c>
      <c r="C2629" s="26" t="s">
        <v>14927</v>
      </c>
      <c r="D2629" s="26" t="s">
        <v>14928</v>
      </c>
      <c r="E2629" s="26" t="s">
        <v>6</v>
      </c>
      <c r="F2629" s="26" t="s">
        <v>14929</v>
      </c>
      <c r="G2629" s="26">
        <v>7</v>
      </c>
      <c r="H2629" s="26" t="s">
        <v>6</v>
      </c>
      <c r="I2629" s="26" t="s">
        <v>14930</v>
      </c>
      <c r="J2629" s="26" t="s">
        <v>14931</v>
      </c>
      <c r="K2629" s="26">
        <v>2014</v>
      </c>
      <c r="L2629" s="26" t="s">
        <v>6</v>
      </c>
      <c r="M2629" s="26" t="s">
        <v>6</v>
      </c>
      <c r="N2629" s="26" t="s">
        <v>6</v>
      </c>
    </row>
    <row r="2630" spans="2:14" x14ac:dyDescent="0.35">
      <c r="B2630">
        <f t="shared" si="41"/>
        <v>1</v>
      </c>
      <c r="C2630" s="25" t="s">
        <v>14932</v>
      </c>
      <c r="D2630" s="25" t="s">
        <v>14933</v>
      </c>
      <c r="E2630" s="25" t="s">
        <v>6</v>
      </c>
      <c r="F2630" s="25" t="s">
        <v>14934</v>
      </c>
      <c r="G2630" s="25">
        <v>7</v>
      </c>
      <c r="H2630" s="25" t="s">
        <v>6</v>
      </c>
      <c r="I2630" s="25" t="s">
        <v>12573</v>
      </c>
      <c r="J2630" s="25" t="s">
        <v>12574</v>
      </c>
      <c r="K2630" s="25">
        <v>2012</v>
      </c>
      <c r="L2630" s="25" t="s">
        <v>6</v>
      </c>
      <c r="M2630" s="25" t="s">
        <v>6</v>
      </c>
      <c r="N2630" s="25" t="s">
        <v>6</v>
      </c>
    </row>
    <row r="2631" spans="2:14" x14ac:dyDescent="0.35">
      <c r="B2631">
        <f t="shared" si="41"/>
        <v>1</v>
      </c>
      <c r="C2631" s="26" t="s">
        <v>14935</v>
      </c>
      <c r="D2631" s="26" t="s">
        <v>14936</v>
      </c>
      <c r="E2631" s="26" t="s">
        <v>6</v>
      </c>
      <c r="F2631" s="26" t="s">
        <v>14937</v>
      </c>
      <c r="G2631" s="26">
        <v>7</v>
      </c>
      <c r="H2631" s="26" t="s">
        <v>6</v>
      </c>
      <c r="I2631" s="26" t="s">
        <v>556</v>
      </c>
      <c r="J2631" s="26" t="s">
        <v>14938</v>
      </c>
      <c r="K2631" s="26">
        <v>2020</v>
      </c>
      <c r="L2631" s="26" t="s">
        <v>6</v>
      </c>
      <c r="M2631" s="26" t="s">
        <v>6</v>
      </c>
      <c r="N2631" s="26" t="s">
        <v>6</v>
      </c>
    </row>
    <row r="2632" spans="2:14" x14ac:dyDescent="0.35">
      <c r="B2632">
        <f t="shared" si="41"/>
        <v>1</v>
      </c>
      <c r="C2632" s="25" t="s">
        <v>14939</v>
      </c>
      <c r="D2632" s="25" t="s">
        <v>14940</v>
      </c>
      <c r="E2632" s="25" t="s">
        <v>6</v>
      </c>
      <c r="F2632" s="25" t="s">
        <v>14941</v>
      </c>
      <c r="G2632" s="25">
        <v>7</v>
      </c>
      <c r="H2632" s="25" t="s">
        <v>6</v>
      </c>
      <c r="I2632" s="25" t="s">
        <v>14942</v>
      </c>
      <c r="J2632" s="25" t="s">
        <v>14943</v>
      </c>
      <c r="K2632" s="25">
        <v>2019</v>
      </c>
      <c r="L2632" s="25" t="s">
        <v>6</v>
      </c>
      <c r="M2632" s="25" t="s">
        <v>6</v>
      </c>
      <c r="N2632" s="25" t="s">
        <v>6</v>
      </c>
    </row>
    <row r="2633" spans="2:14" x14ac:dyDescent="0.35">
      <c r="B2633">
        <f t="shared" si="41"/>
        <v>1</v>
      </c>
      <c r="C2633" s="26" t="s">
        <v>14944</v>
      </c>
      <c r="D2633" s="26" t="s">
        <v>14945</v>
      </c>
      <c r="E2633" s="26" t="s">
        <v>6</v>
      </c>
      <c r="F2633" s="26" t="s">
        <v>14946</v>
      </c>
      <c r="G2633" s="26">
        <v>7</v>
      </c>
      <c r="H2633" s="26" t="s">
        <v>6</v>
      </c>
      <c r="I2633" s="26" t="s">
        <v>12565</v>
      </c>
      <c r="J2633" s="26" t="s">
        <v>12566</v>
      </c>
      <c r="K2633" s="26">
        <v>2009</v>
      </c>
      <c r="L2633" s="26" t="s">
        <v>6</v>
      </c>
      <c r="M2633" s="26" t="s">
        <v>6</v>
      </c>
      <c r="N2633" s="26" t="s">
        <v>6</v>
      </c>
    </row>
    <row r="2634" spans="2:14" x14ac:dyDescent="0.35">
      <c r="B2634">
        <f t="shared" si="41"/>
        <v>1</v>
      </c>
      <c r="C2634" s="25" t="s">
        <v>14947</v>
      </c>
      <c r="D2634" s="25" t="s">
        <v>14948</v>
      </c>
      <c r="E2634" s="25" t="s">
        <v>6</v>
      </c>
      <c r="F2634" s="25" t="s">
        <v>14949</v>
      </c>
      <c r="G2634" s="25">
        <v>7</v>
      </c>
      <c r="H2634" s="25" t="s">
        <v>6</v>
      </c>
      <c r="I2634" s="25" t="s">
        <v>14950</v>
      </c>
      <c r="J2634" s="25" t="s">
        <v>14951</v>
      </c>
      <c r="K2634" s="25">
        <v>2020</v>
      </c>
      <c r="L2634" s="25" t="s">
        <v>6</v>
      </c>
      <c r="M2634" s="25" t="s">
        <v>6</v>
      </c>
      <c r="N2634" s="25" t="s">
        <v>6</v>
      </c>
    </row>
    <row r="2635" spans="2:14" x14ac:dyDescent="0.35">
      <c r="B2635">
        <f t="shared" si="41"/>
        <v>1</v>
      </c>
      <c r="C2635" s="26" t="s">
        <v>14952</v>
      </c>
      <c r="D2635" s="26" t="s">
        <v>14953</v>
      </c>
      <c r="E2635" s="26" t="s">
        <v>6</v>
      </c>
      <c r="F2635" s="26" t="s">
        <v>14954</v>
      </c>
      <c r="G2635" s="26">
        <v>7</v>
      </c>
      <c r="H2635" s="26" t="s">
        <v>6</v>
      </c>
      <c r="I2635" s="26" t="s">
        <v>12692</v>
      </c>
      <c r="J2635" s="26" t="s">
        <v>12693</v>
      </c>
      <c r="K2635" s="26">
        <v>2018</v>
      </c>
      <c r="L2635" s="26" t="s">
        <v>6</v>
      </c>
      <c r="M2635" s="26" t="s">
        <v>6</v>
      </c>
      <c r="N2635" s="26" t="s">
        <v>6</v>
      </c>
    </row>
    <row r="2636" spans="2:14" x14ac:dyDescent="0.35">
      <c r="B2636">
        <f t="shared" si="41"/>
        <v>1</v>
      </c>
      <c r="C2636" s="25" t="s">
        <v>14955</v>
      </c>
      <c r="D2636" s="25" t="s">
        <v>14956</v>
      </c>
      <c r="E2636" s="25" t="s">
        <v>6</v>
      </c>
      <c r="F2636" s="25" t="s">
        <v>14049</v>
      </c>
      <c r="G2636" s="25">
        <v>7</v>
      </c>
      <c r="H2636" s="25" t="s">
        <v>6</v>
      </c>
      <c r="I2636" s="25" t="s">
        <v>13710</v>
      </c>
      <c r="J2636" s="25" t="s">
        <v>13711</v>
      </c>
      <c r="K2636" s="25">
        <v>2019</v>
      </c>
      <c r="L2636" s="25" t="s">
        <v>6</v>
      </c>
      <c r="M2636" s="25" t="s">
        <v>6</v>
      </c>
      <c r="N2636" s="25" t="s">
        <v>6</v>
      </c>
    </row>
    <row r="2637" spans="2:14" x14ac:dyDescent="0.35">
      <c r="B2637">
        <f t="shared" si="41"/>
        <v>1</v>
      </c>
      <c r="C2637" s="26" t="s">
        <v>14957</v>
      </c>
      <c r="D2637" s="26" t="s">
        <v>14958</v>
      </c>
      <c r="E2637" s="26" t="s">
        <v>6</v>
      </c>
      <c r="F2637" s="26" t="s">
        <v>14959</v>
      </c>
      <c r="G2637" s="26">
        <v>7</v>
      </c>
      <c r="H2637" s="26" t="s">
        <v>6</v>
      </c>
      <c r="I2637" s="26" t="s">
        <v>14960</v>
      </c>
      <c r="J2637" s="26" t="s">
        <v>14961</v>
      </c>
      <c r="K2637" s="26">
        <v>2018</v>
      </c>
      <c r="L2637" s="26" t="s">
        <v>6</v>
      </c>
      <c r="M2637" s="26" t="s">
        <v>6</v>
      </c>
      <c r="N2637" s="26" t="s">
        <v>6</v>
      </c>
    </row>
    <row r="2638" spans="2:14" x14ac:dyDescent="0.35">
      <c r="B2638">
        <f t="shared" si="41"/>
        <v>1</v>
      </c>
      <c r="C2638" s="25" t="s">
        <v>14962</v>
      </c>
      <c r="D2638" s="25" t="s">
        <v>14963</v>
      </c>
      <c r="E2638" s="25" t="s">
        <v>6</v>
      </c>
      <c r="F2638" s="25" t="s">
        <v>14964</v>
      </c>
      <c r="G2638" s="25">
        <v>7</v>
      </c>
      <c r="H2638" s="25" t="s">
        <v>6</v>
      </c>
      <c r="I2638" s="25" t="s">
        <v>14965</v>
      </c>
      <c r="J2638" s="25" t="s">
        <v>14966</v>
      </c>
      <c r="K2638" s="25">
        <v>2018</v>
      </c>
      <c r="L2638" s="25" t="s">
        <v>6</v>
      </c>
      <c r="M2638" s="25" t="s">
        <v>6</v>
      </c>
      <c r="N2638" s="25" t="s">
        <v>6</v>
      </c>
    </row>
    <row r="2639" spans="2:14" x14ac:dyDescent="0.35">
      <c r="B2639">
        <f t="shared" si="41"/>
        <v>1</v>
      </c>
      <c r="C2639" s="26" t="s">
        <v>14967</v>
      </c>
      <c r="D2639" s="26" t="s">
        <v>14968</v>
      </c>
      <c r="E2639" s="26" t="s">
        <v>6</v>
      </c>
      <c r="F2639" s="26" t="s">
        <v>14969</v>
      </c>
      <c r="G2639" s="26">
        <v>7</v>
      </c>
      <c r="H2639" s="26" t="s">
        <v>6</v>
      </c>
      <c r="I2639" s="26" t="s">
        <v>14970</v>
      </c>
      <c r="J2639" s="26" t="s">
        <v>14971</v>
      </c>
      <c r="K2639" s="26">
        <v>2017</v>
      </c>
      <c r="L2639" s="26" t="s">
        <v>6</v>
      </c>
      <c r="M2639" s="26" t="s">
        <v>6</v>
      </c>
      <c r="N2639" s="26" t="s">
        <v>6</v>
      </c>
    </row>
    <row r="2640" spans="2:14" x14ac:dyDescent="0.35">
      <c r="B2640">
        <f t="shared" si="41"/>
        <v>1</v>
      </c>
      <c r="C2640" s="25" t="s">
        <v>14972</v>
      </c>
      <c r="D2640" s="25" t="s">
        <v>14973</v>
      </c>
      <c r="E2640" s="25" t="s">
        <v>6</v>
      </c>
      <c r="F2640" s="25" t="s">
        <v>14974</v>
      </c>
      <c r="G2640" s="25">
        <v>7</v>
      </c>
      <c r="H2640" s="25" t="s">
        <v>6</v>
      </c>
      <c r="I2640" s="25" t="s">
        <v>14975</v>
      </c>
      <c r="J2640" s="25" t="s">
        <v>14976</v>
      </c>
      <c r="K2640" s="25">
        <v>2014</v>
      </c>
      <c r="L2640" s="25" t="s">
        <v>6</v>
      </c>
      <c r="M2640" s="25" t="s">
        <v>6</v>
      </c>
      <c r="N2640" s="25" t="s">
        <v>6</v>
      </c>
    </row>
    <row r="2641" spans="2:14" x14ac:dyDescent="0.35">
      <c r="B2641">
        <f t="shared" si="41"/>
        <v>1</v>
      </c>
      <c r="C2641" s="26" t="s">
        <v>14977</v>
      </c>
      <c r="D2641" s="26" t="s">
        <v>14978</v>
      </c>
      <c r="E2641" s="26" t="s">
        <v>6</v>
      </c>
      <c r="F2641" s="26" t="s">
        <v>14979</v>
      </c>
      <c r="G2641" s="26">
        <v>7</v>
      </c>
      <c r="H2641" s="26" t="s">
        <v>6</v>
      </c>
      <c r="I2641" s="26" t="s">
        <v>13796</v>
      </c>
      <c r="J2641" s="26" t="s">
        <v>13797</v>
      </c>
      <c r="K2641" s="26">
        <v>2015</v>
      </c>
      <c r="L2641" s="26" t="s">
        <v>6</v>
      </c>
      <c r="M2641" s="26" t="s">
        <v>6</v>
      </c>
      <c r="N2641" s="26" t="s">
        <v>6</v>
      </c>
    </row>
    <row r="2642" spans="2:14" x14ac:dyDescent="0.35">
      <c r="B2642">
        <f t="shared" si="41"/>
        <v>1</v>
      </c>
      <c r="C2642" s="25" t="s">
        <v>14980</v>
      </c>
      <c r="D2642" s="25" t="s">
        <v>14981</v>
      </c>
      <c r="E2642" s="25" t="s">
        <v>6</v>
      </c>
      <c r="F2642" s="25" t="s">
        <v>14982</v>
      </c>
      <c r="G2642" s="25">
        <v>7</v>
      </c>
      <c r="H2642" s="25" t="s">
        <v>6</v>
      </c>
      <c r="I2642" s="25" t="s">
        <v>12797</v>
      </c>
      <c r="J2642" s="25" t="s">
        <v>14983</v>
      </c>
      <c r="K2642" s="25">
        <v>2011</v>
      </c>
      <c r="L2642" s="25" t="s">
        <v>6</v>
      </c>
      <c r="M2642" s="25" t="s">
        <v>6</v>
      </c>
      <c r="N2642" s="25" t="s">
        <v>6</v>
      </c>
    </row>
    <row r="2643" spans="2:14" x14ac:dyDescent="0.35">
      <c r="B2643">
        <f t="shared" si="41"/>
        <v>1</v>
      </c>
      <c r="C2643" s="26" t="s">
        <v>14984</v>
      </c>
      <c r="D2643" s="26" t="s">
        <v>14985</v>
      </c>
      <c r="E2643" s="26" t="s">
        <v>6</v>
      </c>
      <c r="F2643" s="26" t="s">
        <v>14986</v>
      </c>
      <c r="G2643" s="26">
        <v>7</v>
      </c>
      <c r="H2643" s="26" t="s">
        <v>6</v>
      </c>
      <c r="I2643" s="26" t="s">
        <v>14987</v>
      </c>
      <c r="J2643" s="26" t="s">
        <v>14988</v>
      </c>
      <c r="K2643" s="26">
        <v>2014</v>
      </c>
      <c r="L2643" s="26" t="s">
        <v>6</v>
      </c>
      <c r="M2643" s="26" t="s">
        <v>6</v>
      </c>
      <c r="N2643" s="26" t="s">
        <v>6</v>
      </c>
    </row>
    <row r="2644" spans="2:14" x14ac:dyDescent="0.35">
      <c r="B2644">
        <f t="shared" si="41"/>
        <v>1</v>
      </c>
      <c r="C2644" s="25" t="s">
        <v>14989</v>
      </c>
      <c r="D2644" s="25" t="s">
        <v>14990</v>
      </c>
      <c r="E2644" s="25" t="s">
        <v>6</v>
      </c>
      <c r="F2644" s="25" t="s">
        <v>14991</v>
      </c>
      <c r="G2644" s="25">
        <v>7</v>
      </c>
      <c r="H2644" s="25" t="s">
        <v>6</v>
      </c>
      <c r="I2644" s="25" t="s">
        <v>14992</v>
      </c>
      <c r="J2644" s="25" t="s">
        <v>14993</v>
      </c>
      <c r="K2644" s="25">
        <v>2019</v>
      </c>
      <c r="L2644" s="25" t="s">
        <v>6</v>
      </c>
      <c r="M2644" s="25" t="s">
        <v>6</v>
      </c>
      <c r="N2644" s="25" t="s">
        <v>6</v>
      </c>
    </row>
    <row r="2645" spans="2:14" x14ac:dyDescent="0.35">
      <c r="B2645">
        <f t="shared" si="41"/>
        <v>1</v>
      </c>
      <c r="C2645" s="26" t="s">
        <v>14994</v>
      </c>
      <c r="D2645" s="26" t="s">
        <v>14995</v>
      </c>
      <c r="E2645" s="26" t="s">
        <v>6</v>
      </c>
      <c r="F2645" s="26" t="s">
        <v>14996</v>
      </c>
      <c r="G2645" s="26">
        <v>7</v>
      </c>
      <c r="H2645" s="26" t="s">
        <v>6</v>
      </c>
      <c r="I2645" s="26" t="s">
        <v>14997</v>
      </c>
      <c r="J2645" s="26" t="s">
        <v>14998</v>
      </c>
      <c r="K2645" s="26">
        <v>2018</v>
      </c>
      <c r="L2645" s="26" t="s">
        <v>6</v>
      </c>
      <c r="M2645" s="26" t="s">
        <v>6</v>
      </c>
      <c r="N2645" s="26" t="s">
        <v>6</v>
      </c>
    </row>
    <row r="2646" spans="2:14" x14ac:dyDescent="0.35">
      <c r="B2646">
        <f t="shared" si="41"/>
        <v>1</v>
      </c>
      <c r="C2646" s="25" t="s">
        <v>14999</v>
      </c>
      <c r="D2646" s="25" t="s">
        <v>15000</v>
      </c>
      <c r="E2646" s="25" t="s">
        <v>6</v>
      </c>
      <c r="F2646" s="25" t="s">
        <v>15001</v>
      </c>
      <c r="G2646" s="25">
        <v>7</v>
      </c>
      <c r="H2646" s="25" t="s">
        <v>6</v>
      </c>
      <c r="I2646" s="25" t="s">
        <v>13502</v>
      </c>
      <c r="J2646" s="25" t="s">
        <v>13503</v>
      </c>
      <c r="K2646" s="25">
        <v>2014</v>
      </c>
      <c r="L2646" s="25" t="s">
        <v>6</v>
      </c>
      <c r="M2646" s="25" t="s">
        <v>6</v>
      </c>
      <c r="N2646" s="25" t="s">
        <v>6</v>
      </c>
    </row>
    <row r="2647" spans="2:14" x14ac:dyDescent="0.35">
      <c r="B2647">
        <f t="shared" si="41"/>
        <v>1</v>
      </c>
      <c r="C2647" s="26" t="s">
        <v>15002</v>
      </c>
      <c r="D2647" s="26" t="s">
        <v>15003</v>
      </c>
      <c r="E2647" s="26" t="s">
        <v>6</v>
      </c>
      <c r="F2647" s="26" t="s">
        <v>15004</v>
      </c>
      <c r="G2647" s="26">
        <v>7</v>
      </c>
      <c r="H2647" s="26" t="s">
        <v>6</v>
      </c>
      <c r="I2647" s="26" t="s">
        <v>15005</v>
      </c>
      <c r="J2647" s="26" t="s">
        <v>15006</v>
      </c>
      <c r="K2647" s="26">
        <v>2015</v>
      </c>
      <c r="L2647" s="26" t="s">
        <v>6</v>
      </c>
      <c r="M2647" s="26" t="s">
        <v>6</v>
      </c>
      <c r="N2647" s="26" t="s">
        <v>6</v>
      </c>
    </row>
    <row r="2648" spans="2:14" x14ac:dyDescent="0.35">
      <c r="B2648">
        <f t="shared" si="41"/>
        <v>1</v>
      </c>
      <c r="C2648" s="25" t="s">
        <v>15007</v>
      </c>
      <c r="D2648" s="25" t="s">
        <v>15008</v>
      </c>
      <c r="E2648" s="25" t="s">
        <v>6</v>
      </c>
      <c r="F2648" s="25" t="s">
        <v>15009</v>
      </c>
      <c r="G2648" s="25">
        <v>7</v>
      </c>
      <c r="H2648" s="25" t="s">
        <v>6</v>
      </c>
      <c r="I2648" s="25" t="s">
        <v>15010</v>
      </c>
      <c r="J2648" s="25" t="s">
        <v>15011</v>
      </c>
      <c r="K2648" s="25">
        <v>2019</v>
      </c>
      <c r="L2648" s="25" t="s">
        <v>6</v>
      </c>
      <c r="M2648" s="25" t="s">
        <v>6</v>
      </c>
      <c r="N2648" s="25" t="s">
        <v>6</v>
      </c>
    </row>
    <row r="2649" spans="2:14" x14ac:dyDescent="0.35">
      <c r="B2649">
        <f t="shared" si="41"/>
        <v>1</v>
      </c>
      <c r="C2649" s="26" t="s">
        <v>15012</v>
      </c>
      <c r="D2649" s="26" t="s">
        <v>15013</v>
      </c>
      <c r="E2649" s="26" t="s">
        <v>6</v>
      </c>
      <c r="F2649" s="26" t="s">
        <v>15014</v>
      </c>
      <c r="G2649" s="26">
        <v>7</v>
      </c>
      <c r="H2649" s="26" t="s">
        <v>6</v>
      </c>
      <c r="I2649" s="26" t="s">
        <v>15015</v>
      </c>
      <c r="J2649" s="26" t="s">
        <v>15016</v>
      </c>
      <c r="K2649" s="26">
        <v>2020</v>
      </c>
      <c r="L2649" s="26" t="s">
        <v>6</v>
      </c>
      <c r="M2649" s="26" t="s">
        <v>6</v>
      </c>
      <c r="N2649" s="26" t="s">
        <v>6</v>
      </c>
    </row>
    <row r="2650" spans="2:14" x14ac:dyDescent="0.35">
      <c r="B2650">
        <f t="shared" si="41"/>
        <v>1</v>
      </c>
      <c r="C2650" s="25" t="s">
        <v>15017</v>
      </c>
      <c r="D2650" s="25" t="s">
        <v>15018</v>
      </c>
      <c r="E2650" s="25" t="s">
        <v>6</v>
      </c>
      <c r="F2650" s="25" t="s">
        <v>15019</v>
      </c>
      <c r="G2650" s="25">
        <v>7</v>
      </c>
      <c r="H2650" s="25" t="s">
        <v>6</v>
      </c>
      <c r="I2650" s="25" t="s">
        <v>12861</v>
      </c>
      <c r="J2650" s="25" t="s">
        <v>12862</v>
      </c>
      <c r="K2650" s="25">
        <v>2015</v>
      </c>
      <c r="L2650" s="25" t="s">
        <v>6</v>
      </c>
      <c r="M2650" s="25" t="s">
        <v>6</v>
      </c>
      <c r="N2650" s="25" t="s">
        <v>6</v>
      </c>
    </row>
    <row r="2651" spans="2:14" x14ac:dyDescent="0.35">
      <c r="B2651">
        <f t="shared" si="41"/>
        <v>1</v>
      </c>
      <c r="C2651" s="26" t="s">
        <v>15020</v>
      </c>
      <c r="D2651" s="26" t="s">
        <v>15021</v>
      </c>
      <c r="E2651" s="26" t="s">
        <v>6</v>
      </c>
      <c r="F2651" s="26" t="s">
        <v>15022</v>
      </c>
      <c r="G2651" s="26">
        <v>7</v>
      </c>
      <c r="H2651" s="26" t="s">
        <v>6</v>
      </c>
      <c r="I2651" s="26" t="s">
        <v>15023</v>
      </c>
      <c r="J2651" s="26" t="s">
        <v>15024</v>
      </c>
      <c r="K2651" s="26">
        <v>2014</v>
      </c>
      <c r="L2651" s="26" t="s">
        <v>6</v>
      </c>
      <c r="M2651" s="26" t="s">
        <v>6</v>
      </c>
      <c r="N2651" s="26" t="s">
        <v>6</v>
      </c>
    </row>
    <row r="2652" spans="2:14" x14ac:dyDescent="0.35">
      <c r="B2652">
        <f t="shared" si="41"/>
        <v>1</v>
      </c>
      <c r="C2652" s="25" t="s">
        <v>15025</v>
      </c>
      <c r="D2652" s="25" t="s">
        <v>15026</v>
      </c>
      <c r="E2652" s="25" t="s">
        <v>6</v>
      </c>
      <c r="F2652" s="25" t="s">
        <v>15027</v>
      </c>
      <c r="G2652" s="25">
        <v>7</v>
      </c>
      <c r="H2652" s="25" t="s">
        <v>6</v>
      </c>
      <c r="I2652" s="25" t="s">
        <v>15028</v>
      </c>
      <c r="J2652" s="25" t="s">
        <v>15029</v>
      </c>
      <c r="K2652" s="25">
        <v>2016</v>
      </c>
      <c r="L2652" s="25" t="s">
        <v>6</v>
      </c>
      <c r="M2652" s="25" t="s">
        <v>6</v>
      </c>
      <c r="N2652" s="25" t="s">
        <v>6</v>
      </c>
    </row>
    <row r="2653" spans="2:14" x14ac:dyDescent="0.35">
      <c r="B2653">
        <f t="shared" si="41"/>
        <v>1</v>
      </c>
      <c r="C2653" s="26" t="s">
        <v>15030</v>
      </c>
      <c r="D2653" s="26" t="s">
        <v>15031</v>
      </c>
      <c r="E2653" s="26" t="s">
        <v>6</v>
      </c>
      <c r="F2653" s="26" t="s">
        <v>15032</v>
      </c>
      <c r="G2653" s="26">
        <v>7</v>
      </c>
      <c r="H2653" s="26" t="s">
        <v>6</v>
      </c>
      <c r="I2653" s="26" t="s">
        <v>15033</v>
      </c>
      <c r="J2653" s="26" t="s">
        <v>15034</v>
      </c>
      <c r="K2653" s="26">
        <v>2013</v>
      </c>
      <c r="L2653" s="26" t="s">
        <v>6</v>
      </c>
      <c r="M2653" s="26" t="s">
        <v>6</v>
      </c>
      <c r="N2653" s="26" t="s">
        <v>6</v>
      </c>
    </row>
    <row r="2654" spans="2:14" x14ac:dyDescent="0.35">
      <c r="B2654">
        <f t="shared" si="41"/>
        <v>1</v>
      </c>
      <c r="C2654" s="25" t="s">
        <v>15035</v>
      </c>
      <c r="D2654" s="25" t="s">
        <v>15036</v>
      </c>
      <c r="E2654" s="25" t="s">
        <v>6</v>
      </c>
      <c r="F2654" s="25" t="s">
        <v>15037</v>
      </c>
      <c r="G2654" s="25">
        <v>7</v>
      </c>
      <c r="H2654" s="25" t="s">
        <v>6</v>
      </c>
      <c r="I2654" s="25" t="s">
        <v>261</v>
      </c>
      <c r="J2654" s="25" t="s">
        <v>15038</v>
      </c>
      <c r="K2654" s="25">
        <v>2017</v>
      </c>
      <c r="L2654" s="25" t="s">
        <v>6</v>
      </c>
      <c r="M2654" s="25" t="s">
        <v>6</v>
      </c>
      <c r="N2654" s="25" t="s">
        <v>6</v>
      </c>
    </row>
    <row r="2655" spans="2:14" x14ac:dyDescent="0.35">
      <c r="B2655">
        <f t="shared" si="41"/>
        <v>1</v>
      </c>
      <c r="C2655" s="26" t="s">
        <v>15039</v>
      </c>
      <c r="D2655" s="26" t="s">
        <v>6</v>
      </c>
      <c r="E2655" s="26" t="s">
        <v>6</v>
      </c>
      <c r="F2655" s="26" t="s">
        <v>13862</v>
      </c>
      <c r="G2655" s="26">
        <v>7</v>
      </c>
      <c r="H2655" s="26" t="s">
        <v>6</v>
      </c>
      <c r="I2655" s="26" t="s">
        <v>13774</v>
      </c>
      <c r="J2655" s="26" t="s">
        <v>12454</v>
      </c>
      <c r="K2655" s="26">
        <v>2009</v>
      </c>
      <c r="L2655" s="26" t="s">
        <v>6</v>
      </c>
      <c r="M2655" s="26" t="s">
        <v>6</v>
      </c>
      <c r="N2655" s="26" t="s">
        <v>6</v>
      </c>
    </row>
    <row r="2656" spans="2:14" x14ac:dyDescent="0.35">
      <c r="B2656">
        <f t="shared" si="41"/>
        <v>1</v>
      </c>
      <c r="C2656" s="25" t="s">
        <v>15040</v>
      </c>
      <c r="D2656" s="25" t="s">
        <v>15041</v>
      </c>
      <c r="E2656" s="25" t="s">
        <v>6</v>
      </c>
      <c r="F2656" s="25" t="s">
        <v>15042</v>
      </c>
      <c r="G2656" s="25">
        <v>7</v>
      </c>
      <c r="H2656" s="25" t="s">
        <v>6</v>
      </c>
      <c r="I2656" s="25" t="s">
        <v>15043</v>
      </c>
      <c r="J2656" s="25" t="s">
        <v>15044</v>
      </c>
      <c r="K2656" s="25">
        <v>2009</v>
      </c>
      <c r="L2656" s="25" t="s">
        <v>6</v>
      </c>
      <c r="M2656" s="25" t="s">
        <v>6</v>
      </c>
      <c r="N2656" s="25" t="s">
        <v>6</v>
      </c>
    </row>
    <row r="2657" spans="1:14" x14ac:dyDescent="0.35">
      <c r="B2657">
        <f t="shared" si="41"/>
        <v>1</v>
      </c>
      <c r="C2657" s="26" t="s">
        <v>15045</v>
      </c>
      <c r="D2657" s="26" t="s">
        <v>15046</v>
      </c>
      <c r="E2657" s="26" t="s">
        <v>6</v>
      </c>
      <c r="F2657" s="26" t="s">
        <v>15047</v>
      </c>
      <c r="G2657" s="26">
        <v>7</v>
      </c>
      <c r="H2657" s="26" t="s">
        <v>6</v>
      </c>
      <c r="I2657" s="26" t="s">
        <v>12573</v>
      </c>
      <c r="J2657" s="26" t="s">
        <v>12574</v>
      </c>
      <c r="K2657" s="26">
        <v>2012</v>
      </c>
      <c r="L2657" s="26" t="s">
        <v>6</v>
      </c>
      <c r="M2657" s="26" t="s">
        <v>6</v>
      </c>
      <c r="N2657" s="26" t="s">
        <v>6</v>
      </c>
    </row>
    <row r="2658" spans="1:14" x14ac:dyDescent="0.35">
      <c r="B2658">
        <f t="shared" si="41"/>
        <v>1</v>
      </c>
      <c r="C2658" s="25" t="s">
        <v>15048</v>
      </c>
      <c r="D2658" s="25" t="s">
        <v>15049</v>
      </c>
      <c r="E2658" s="25" t="s">
        <v>6</v>
      </c>
      <c r="F2658" s="25" t="s">
        <v>15050</v>
      </c>
      <c r="G2658" s="25">
        <v>7</v>
      </c>
      <c r="H2658" s="25" t="s">
        <v>6</v>
      </c>
      <c r="I2658" s="25" t="s">
        <v>12988</v>
      </c>
      <c r="J2658" s="25" t="s">
        <v>15051</v>
      </c>
      <c r="K2658" s="25">
        <v>2019</v>
      </c>
      <c r="L2658" s="25" t="s">
        <v>6</v>
      </c>
      <c r="M2658" s="25" t="s">
        <v>6</v>
      </c>
      <c r="N2658" s="25" t="s">
        <v>6</v>
      </c>
    </row>
    <row r="2659" spans="1:14" x14ac:dyDescent="0.35">
      <c r="B2659">
        <f t="shared" si="41"/>
        <v>1</v>
      </c>
      <c r="C2659" s="26" t="s">
        <v>15052</v>
      </c>
      <c r="D2659" s="26" t="s">
        <v>15053</v>
      </c>
      <c r="E2659" s="26" t="s">
        <v>6</v>
      </c>
      <c r="F2659" s="26" t="s">
        <v>15054</v>
      </c>
      <c r="G2659" s="26">
        <v>7</v>
      </c>
      <c r="H2659" s="26" t="s">
        <v>6</v>
      </c>
      <c r="I2659" s="26" t="s">
        <v>6898</v>
      </c>
      <c r="J2659" s="26" t="s">
        <v>15055</v>
      </c>
      <c r="K2659" s="26">
        <v>2016</v>
      </c>
      <c r="L2659" s="26" t="s">
        <v>6</v>
      </c>
      <c r="M2659" s="26" t="s">
        <v>6</v>
      </c>
      <c r="N2659" s="26" t="s">
        <v>6</v>
      </c>
    </row>
    <row r="2660" spans="1:14" x14ac:dyDescent="0.35">
      <c r="B2660">
        <f t="shared" si="41"/>
        <v>1</v>
      </c>
      <c r="C2660" s="25" t="s">
        <v>15056</v>
      </c>
      <c r="D2660" s="25" t="s">
        <v>15057</v>
      </c>
      <c r="E2660" s="25" t="s">
        <v>6</v>
      </c>
      <c r="F2660" s="25" t="s">
        <v>15058</v>
      </c>
      <c r="G2660" s="25">
        <v>7</v>
      </c>
      <c r="H2660" s="25" t="s">
        <v>6</v>
      </c>
      <c r="I2660" s="25" t="s">
        <v>15059</v>
      </c>
      <c r="J2660" s="25" t="s">
        <v>15060</v>
      </c>
      <c r="K2660" s="25">
        <v>2014</v>
      </c>
      <c r="L2660" s="25" t="s">
        <v>6</v>
      </c>
      <c r="M2660" s="25" t="s">
        <v>6</v>
      </c>
      <c r="N2660" s="25" t="s">
        <v>6</v>
      </c>
    </row>
    <row r="2661" spans="1:14" x14ac:dyDescent="0.35">
      <c r="B2661">
        <f t="shared" si="41"/>
        <v>1</v>
      </c>
      <c r="C2661" s="26" t="s">
        <v>15061</v>
      </c>
      <c r="D2661" s="26" t="s">
        <v>15062</v>
      </c>
      <c r="E2661" s="26" t="s">
        <v>6</v>
      </c>
      <c r="F2661" s="26" t="s">
        <v>15063</v>
      </c>
      <c r="G2661" s="26">
        <v>7</v>
      </c>
      <c r="H2661" s="26" t="s">
        <v>6</v>
      </c>
      <c r="I2661" s="26" t="s">
        <v>13390</v>
      </c>
      <c r="J2661" s="26" t="s">
        <v>15064</v>
      </c>
      <c r="K2661" s="26">
        <v>2016</v>
      </c>
      <c r="L2661" s="26" t="s">
        <v>6</v>
      </c>
      <c r="M2661" s="26" t="s">
        <v>6</v>
      </c>
      <c r="N2661" s="26" t="s">
        <v>6</v>
      </c>
    </row>
    <row r="2662" spans="1:14" x14ac:dyDescent="0.35">
      <c r="B2662">
        <f t="shared" si="41"/>
        <v>1</v>
      </c>
      <c r="C2662" s="25" t="s">
        <v>15065</v>
      </c>
      <c r="D2662" s="25" t="s">
        <v>15066</v>
      </c>
      <c r="E2662" s="25" t="s">
        <v>6</v>
      </c>
      <c r="F2662" s="25" t="s">
        <v>15067</v>
      </c>
      <c r="G2662" s="25">
        <v>7</v>
      </c>
      <c r="H2662" s="25" t="s">
        <v>6</v>
      </c>
      <c r="I2662" s="25" t="s">
        <v>14672</v>
      </c>
      <c r="J2662" s="25" t="s">
        <v>14673</v>
      </c>
      <c r="K2662" s="25">
        <v>2021</v>
      </c>
      <c r="L2662" s="25" t="s">
        <v>6</v>
      </c>
      <c r="M2662" s="25" t="s">
        <v>6</v>
      </c>
      <c r="N2662" s="25" t="s">
        <v>6</v>
      </c>
    </row>
    <row r="2663" spans="1:14" x14ac:dyDescent="0.35">
      <c r="B2663">
        <f t="shared" si="41"/>
        <v>1</v>
      </c>
      <c r="C2663" s="26" t="s">
        <v>15068</v>
      </c>
      <c r="D2663" s="26" t="s">
        <v>15069</v>
      </c>
      <c r="E2663" s="26" t="s">
        <v>6</v>
      </c>
      <c r="F2663" s="26" t="s">
        <v>15070</v>
      </c>
      <c r="G2663" s="26">
        <v>7</v>
      </c>
      <c r="H2663" s="26" t="s">
        <v>6</v>
      </c>
      <c r="I2663" s="26" t="s">
        <v>12458</v>
      </c>
      <c r="J2663" s="26" t="s">
        <v>12459</v>
      </c>
      <c r="K2663" s="26">
        <v>2012</v>
      </c>
      <c r="L2663" s="26" t="s">
        <v>6</v>
      </c>
      <c r="M2663" s="26" t="s">
        <v>6</v>
      </c>
      <c r="N2663" s="26" t="s">
        <v>6</v>
      </c>
    </row>
    <row r="2664" spans="1:14" x14ac:dyDescent="0.35">
      <c r="B2664">
        <f t="shared" si="41"/>
        <v>1</v>
      </c>
      <c r="C2664" s="25" t="s">
        <v>15071</v>
      </c>
      <c r="D2664" s="25" t="s">
        <v>15072</v>
      </c>
      <c r="E2664" s="25" t="s">
        <v>6</v>
      </c>
      <c r="F2664" s="25" t="s">
        <v>14827</v>
      </c>
      <c r="G2664" s="25">
        <v>7</v>
      </c>
      <c r="H2664" s="25" t="s">
        <v>6</v>
      </c>
      <c r="I2664" s="25" t="s">
        <v>13757</v>
      </c>
      <c r="J2664" s="25" t="s">
        <v>14484</v>
      </c>
      <c r="K2664" s="25">
        <v>2018</v>
      </c>
      <c r="L2664" s="25" t="s">
        <v>6</v>
      </c>
      <c r="M2664" s="25" t="s">
        <v>6</v>
      </c>
      <c r="N2664" s="25" t="s">
        <v>6</v>
      </c>
    </row>
    <row r="2665" spans="1:14" x14ac:dyDescent="0.35">
      <c r="B2665">
        <f t="shared" si="41"/>
        <v>1</v>
      </c>
      <c r="C2665" s="26" t="s">
        <v>15073</v>
      </c>
      <c r="D2665" s="26" t="s">
        <v>15074</v>
      </c>
      <c r="E2665" s="26" t="s">
        <v>6</v>
      </c>
      <c r="F2665" s="26" t="s">
        <v>15075</v>
      </c>
      <c r="G2665" s="26">
        <v>7</v>
      </c>
      <c r="H2665" s="26" t="s">
        <v>6</v>
      </c>
      <c r="I2665" s="26" t="s">
        <v>15076</v>
      </c>
      <c r="J2665" s="26" t="s">
        <v>15077</v>
      </c>
      <c r="K2665" s="26">
        <v>2011</v>
      </c>
      <c r="L2665" s="26" t="s">
        <v>6</v>
      </c>
      <c r="M2665" s="26" t="s">
        <v>6</v>
      </c>
      <c r="N2665" s="26" t="s">
        <v>6</v>
      </c>
    </row>
    <row r="2666" spans="1:14" x14ac:dyDescent="0.35">
      <c r="B2666">
        <f t="shared" si="41"/>
        <v>1</v>
      </c>
      <c r="C2666" s="25" t="s">
        <v>15078</v>
      </c>
      <c r="D2666" s="25" t="s">
        <v>15079</v>
      </c>
      <c r="E2666" s="25" t="s">
        <v>6</v>
      </c>
      <c r="F2666" s="25" t="s">
        <v>15080</v>
      </c>
      <c r="G2666" s="25">
        <v>7</v>
      </c>
      <c r="H2666" s="25" t="s">
        <v>6</v>
      </c>
      <c r="I2666" s="25" t="s">
        <v>15081</v>
      </c>
      <c r="J2666" s="25" t="s">
        <v>15082</v>
      </c>
      <c r="K2666" s="25">
        <v>2014</v>
      </c>
      <c r="L2666" s="25" t="s">
        <v>6</v>
      </c>
      <c r="M2666" s="25" t="s">
        <v>6</v>
      </c>
      <c r="N2666" s="25" t="s">
        <v>6</v>
      </c>
    </row>
    <row r="2667" spans="1:14" x14ac:dyDescent="0.35">
      <c r="A2667" t="s">
        <v>62</v>
      </c>
      <c r="B2667">
        <f t="shared" si="41"/>
        <v>2</v>
      </c>
      <c r="C2667" s="26" t="s">
        <v>140</v>
      </c>
      <c r="D2667" s="26" t="s">
        <v>15083</v>
      </c>
      <c r="E2667" s="26" t="s">
        <v>6</v>
      </c>
      <c r="F2667" s="26" t="s">
        <v>15084</v>
      </c>
      <c r="G2667" s="26">
        <v>7</v>
      </c>
      <c r="H2667" s="26" t="s">
        <v>6</v>
      </c>
      <c r="I2667" s="26" t="s">
        <v>144</v>
      </c>
      <c r="J2667" s="26" t="s">
        <v>15085</v>
      </c>
      <c r="K2667" s="26">
        <v>2020</v>
      </c>
      <c r="L2667" s="26" t="s">
        <v>6</v>
      </c>
      <c r="M2667" s="26" t="s">
        <v>6</v>
      </c>
      <c r="N2667" s="26" t="s">
        <v>6</v>
      </c>
    </row>
    <row r="2668" spans="1:14" x14ac:dyDescent="0.35">
      <c r="B2668">
        <f t="shared" si="41"/>
        <v>1</v>
      </c>
      <c r="C2668" s="25" t="s">
        <v>15086</v>
      </c>
      <c r="D2668" s="25" t="s">
        <v>15087</v>
      </c>
      <c r="E2668" s="25" t="s">
        <v>6</v>
      </c>
      <c r="F2668" s="25" t="s">
        <v>14765</v>
      </c>
      <c r="G2668" s="25">
        <v>7</v>
      </c>
      <c r="H2668" s="25" t="s">
        <v>6</v>
      </c>
      <c r="I2668" s="25" t="s">
        <v>556</v>
      </c>
      <c r="J2668" s="25" t="s">
        <v>15088</v>
      </c>
      <c r="K2668" s="25">
        <v>2016</v>
      </c>
      <c r="L2668" s="25" t="s">
        <v>6</v>
      </c>
      <c r="M2668" s="25" t="s">
        <v>6</v>
      </c>
      <c r="N2668" s="25" t="s">
        <v>6</v>
      </c>
    </row>
    <row r="2669" spans="1:14" x14ac:dyDescent="0.35">
      <c r="B2669">
        <f t="shared" si="41"/>
        <v>1</v>
      </c>
      <c r="C2669" s="26" t="s">
        <v>15089</v>
      </c>
      <c r="D2669" s="26" t="s">
        <v>15090</v>
      </c>
      <c r="E2669" s="26" t="s">
        <v>6</v>
      </c>
      <c r="F2669" s="26" t="s">
        <v>15091</v>
      </c>
      <c r="G2669" s="26">
        <v>7</v>
      </c>
      <c r="H2669" s="26" t="s">
        <v>6</v>
      </c>
      <c r="I2669" s="26" t="s">
        <v>15092</v>
      </c>
      <c r="J2669" s="26" t="s">
        <v>15093</v>
      </c>
      <c r="K2669" s="26">
        <v>2015</v>
      </c>
      <c r="L2669" s="26" t="s">
        <v>6</v>
      </c>
      <c r="M2669" s="26" t="s">
        <v>6</v>
      </c>
      <c r="N2669" s="26" t="s">
        <v>6</v>
      </c>
    </row>
    <row r="2670" spans="1:14" x14ac:dyDescent="0.35">
      <c r="A2670" t="s">
        <v>62</v>
      </c>
      <c r="B2670">
        <f t="shared" si="41"/>
        <v>2</v>
      </c>
      <c r="C2670" s="25" t="s">
        <v>2887</v>
      </c>
      <c r="D2670" s="25" t="s">
        <v>15094</v>
      </c>
      <c r="E2670" s="25" t="s">
        <v>6</v>
      </c>
      <c r="F2670" s="25" t="s">
        <v>15095</v>
      </c>
      <c r="G2670" s="25">
        <v>7</v>
      </c>
      <c r="H2670" s="25" t="s">
        <v>6</v>
      </c>
      <c r="I2670" s="25" t="s">
        <v>144</v>
      </c>
      <c r="J2670" s="25" t="s">
        <v>15096</v>
      </c>
      <c r="K2670" s="25">
        <v>2015</v>
      </c>
      <c r="L2670" s="25" t="s">
        <v>6</v>
      </c>
      <c r="M2670" s="25" t="s">
        <v>6</v>
      </c>
      <c r="N2670" s="25" t="s">
        <v>6</v>
      </c>
    </row>
    <row r="2671" spans="1:14" x14ac:dyDescent="0.35">
      <c r="B2671">
        <f t="shared" si="41"/>
        <v>1</v>
      </c>
      <c r="C2671" s="26" t="s">
        <v>15097</v>
      </c>
      <c r="D2671" s="26" t="s">
        <v>15098</v>
      </c>
      <c r="E2671" s="26" t="s">
        <v>6</v>
      </c>
      <c r="F2671" s="26" t="s">
        <v>15099</v>
      </c>
      <c r="G2671" s="26">
        <v>7</v>
      </c>
      <c r="H2671" s="26" t="s">
        <v>6</v>
      </c>
      <c r="I2671" s="26" t="s">
        <v>15100</v>
      </c>
      <c r="J2671" s="26" t="s">
        <v>15101</v>
      </c>
      <c r="K2671" s="26">
        <v>2020</v>
      </c>
      <c r="L2671" s="26" t="s">
        <v>6</v>
      </c>
      <c r="M2671" s="26" t="s">
        <v>6</v>
      </c>
      <c r="N2671" s="26" t="s">
        <v>6</v>
      </c>
    </row>
    <row r="2672" spans="1:14" x14ac:dyDescent="0.35">
      <c r="B2672">
        <f t="shared" si="41"/>
        <v>1</v>
      </c>
      <c r="C2672" s="25" t="s">
        <v>15102</v>
      </c>
      <c r="D2672" s="25" t="s">
        <v>15103</v>
      </c>
      <c r="E2672" s="25" t="s">
        <v>6</v>
      </c>
      <c r="F2672" s="25" t="s">
        <v>15104</v>
      </c>
      <c r="G2672" s="25">
        <v>7</v>
      </c>
      <c r="H2672" s="25" t="s">
        <v>6</v>
      </c>
      <c r="I2672" s="25" t="s">
        <v>12043</v>
      </c>
      <c r="J2672" s="25" t="s">
        <v>15105</v>
      </c>
      <c r="K2672" s="25">
        <v>2013</v>
      </c>
      <c r="L2672" s="25" t="s">
        <v>6</v>
      </c>
      <c r="M2672" s="25" t="s">
        <v>6</v>
      </c>
      <c r="N2672" s="25" t="s">
        <v>6</v>
      </c>
    </row>
    <row r="2673" spans="1:14" x14ac:dyDescent="0.35">
      <c r="B2673">
        <f t="shared" si="41"/>
        <v>1</v>
      </c>
      <c r="C2673" s="26" t="s">
        <v>15106</v>
      </c>
      <c r="D2673" s="26" t="s">
        <v>15107</v>
      </c>
      <c r="E2673" s="26" t="s">
        <v>6</v>
      </c>
      <c r="F2673" s="26" t="s">
        <v>15108</v>
      </c>
      <c r="G2673" s="26">
        <v>7</v>
      </c>
      <c r="H2673" s="26" t="s">
        <v>6</v>
      </c>
      <c r="I2673" s="26" t="s">
        <v>15109</v>
      </c>
      <c r="J2673" s="26" t="s">
        <v>15110</v>
      </c>
      <c r="K2673" s="26">
        <v>2015</v>
      </c>
      <c r="L2673" s="26" t="s">
        <v>6</v>
      </c>
      <c r="M2673" s="26" t="s">
        <v>6</v>
      </c>
      <c r="N2673" s="26" t="s">
        <v>6</v>
      </c>
    </row>
    <row r="2674" spans="1:14" x14ac:dyDescent="0.35">
      <c r="B2674">
        <f t="shared" si="41"/>
        <v>1</v>
      </c>
      <c r="C2674" s="25" t="s">
        <v>15111</v>
      </c>
      <c r="D2674" s="25" t="s">
        <v>15112</v>
      </c>
      <c r="E2674" s="25" t="s">
        <v>6</v>
      </c>
      <c r="F2674" s="25" t="s">
        <v>15113</v>
      </c>
      <c r="G2674" s="25">
        <v>7</v>
      </c>
      <c r="H2674" s="25" t="s">
        <v>6</v>
      </c>
      <c r="I2674" s="25" t="s">
        <v>15114</v>
      </c>
      <c r="J2674" s="25" t="s">
        <v>15115</v>
      </c>
      <c r="K2674" s="25">
        <v>2018</v>
      </c>
      <c r="L2674" s="25" t="s">
        <v>6</v>
      </c>
      <c r="M2674" s="25" t="s">
        <v>6</v>
      </c>
      <c r="N2674" s="25" t="s">
        <v>6</v>
      </c>
    </row>
    <row r="2675" spans="1:14" x14ac:dyDescent="0.35">
      <c r="B2675">
        <f t="shared" si="41"/>
        <v>1</v>
      </c>
      <c r="C2675" s="26" t="s">
        <v>15116</v>
      </c>
      <c r="D2675" s="26" t="s">
        <v>15117</v>
      </c>
      <c r="E2675" s="26" t="s">
        <v>6</v>
      </c>
      <c r="F2675" s="26" t="s">
        <v>15118</v>
      </c>
      <c r="G2675" s="26">
        <v>7</v>
      </c>
      <c r="H2675" s="26" t="s">
        <v>6</v>
      </c>
      <c r="I2675" s="26" t="s">
        <v>261</v>
      </c>
      <c r="J2675" s="26" t="s">
        <v>12070</v>
      </c>
      <c r="K2675" s="26">
        <v>2015</v>
      </c>
      <c r="L2675" s="26" t="s">
        <v>6</v>
      </c>
      <c r="M2675" s="26" t="s">
        <v>6</v>
      </c>
      <c r="N2675" s="26" t="s">
        <v>6</v>
      </c>
    </row>
    <row r="2676" spans="1:14" x14ac:dyDescent="0.35">
      <c r="B2676">
        <f t="shared" si="41"/>
        <v>1</v>
      </c>
      <c r="C2676" s="25" t="s">
        <v>15119</v>
      </c>
      <c r="D2676" s="25" t="s">
        <v>15120</v>
      </c>
      <c r="E2676" s="25" t="s">
        <v>6</v>
      </c>
      <c r="F2676" s="25" t="s">
        <v>15121</v>
      </c>
      <c r="G2676" s="25">
        <v>7</v>
      </c>
      <c r="H2676" s="25" t="s">
        <v>6</v>
      </c>
      <c r="I2676" s="25" t="s">
        <v>12413</v>
      </c>
      <c r="J2676" s="25" t="s">
        <v>15122</v>
      </c>
      <c r="K2676" s="25">
        <v>2014</v>
      </c>
      <c r="L2676" s="25" t="s">
        <v>6</v>
      </c>
      <c r="M2676" s="25" t="s">
        <v>6</v>
      </c>
      <c r="N2676" s="25" t="s">
        <v>6</v>
      </c>
    </row>
    <row r="2677" spans="1:14" x14ac:dyDescent="0.35">
      <c r="B2677">
        <f t="shared" si="41"/>
        <v>1</v>
      </c>
      <c r="C2677" s="26" t="s">
        <v>15123</v>
      </c>
      <c r="D2677" s="26" t="s">
        <v>15124</v>
      </c>
      <c r="E2677" s="26" t="s">
        <v>6</v>
      </c>
      <c r="F2677" s="26" t="s">
        <v>15125</v>
      </c>
      <c r="G2677" s="26">
        <v>7</v>
      </c>
      <c r="H2677" s="26" t="s">
        <v>6</v>
      </c>
      <c r="I2677" s="26" t="s">
        <v>6863</v>
      </c>
      <c r="J2677" s="26" t="s">
        <v>12070</v>
      </c>
      <c r="K2677" s="26">
        <v>2016</v>
      </c>
      <c r="L2677" s="26" t="s">
        <v>6</v>
      </c>
      <c r="M2677" s="26" t="s">
        <v>6</v>
      </c>
      <c r="N2677" s="26" t="s">
        <v>6</v>
      </c>
    </row>
    <row r="2678" spans="1:14" x14ac:dyDescent="0.35">
      <c r="B2678">
        <f t="shared" si="41"/>
        <v>1</v>
      </c>
      <c r="C2678" s="25" t="s">
        <v>15126</v>
      </c>
      <c r="D2678" s="25" t="s">
        <v>15127</v>
      </c>
      <c r="E2678" s="25" t="s">
        <v>6</v>
      </c>
      <c r="F2678" s="25" t="s">
        <v>15128</v>
      </c>
      <c r="G2678" s="25">
        <v>7</v>
      </c>
      <c r="H2678" s="25" t="s">
        <v>6</v>
      </c>
      <c r="I2678" s="25" t="s">
        <v>12125</v>
      </c>
      <c r="J2678" s="25" t="s">
        <v>15129</v>
      </c>
      <c r="K2678" s="25">
        <v>2020</v>
      </c>
      <c r="L2678" s="25" t="s">
        <v>6</v>
      </c>
      <c r="M2678" s="25" t="s">
        <v>6</v>
      </c>
      <c r="N2678" s="25" t="s">
        <v>6</v>
      </c>
    </row>
    <row r="2679" spans="1:14" x14ac:dyDescent="0.35">
      <c r="B2679">
        <f t="shared" si="41"/>
        <v>1</v>
      </c>
      <c r="C2679" s="26" t="s">
        <v>15130</v>
      </c>
      <c r="D2679" s="26" t="s">
        <v>15131</v>
      </c>
      <c r="E2679" s="26" t="s">
        <v>6</v>
      </c>
      <c r="F2679" s="26" t="s">
        <v>15132</v>
      </c>
      <c r="G2679" s="26">
        <v>7</v>
      </c>
      <c r="H2679" s="26" t="s">
        <v>6</v>
      </c>
      <c r="I2679" s="26" t="s">
        <v>1392</v>
      </c>
      <c r="J2679" s="26" t="s">
        <v>15133</v>
      </c>
      <c r="K2679" s="26">
        <v>2012</v>
      </c>
      <c r="L2679" s="26" t="s">
        <v>6</v>
      </c>
      <c r="M2679" s="26" t="s">
        <v>6</v>
      </c>
      <c r="N2679" s="26" t="s">
        <v>6</v>
      </c>
    </row>
    <row r="2680" spans="1:14" x14ac:dyDescent="0.35">
      <c r="B2680">
        <f t="shared" si="41"/>
        <v>1</v>
      </c>
      <c r="C2680" s="25" t="s">
        <v>15134</v>
      </c>
      <c r="D2680" s="25" t="s">
        <v>15135</v>
      </c>
      <c r="E2680" s="25" t="s">
        <v>6</v>
      </c>
      <c r="F2680" s="25" t="s">
        <v>15136</v>
      </c>
      <c r="G2680" s="25">
        <v>7</v>
      </c>
      <c r="H2680" s="25" t="s">
        <v>6</v>
      </c>
      <c r="I2680" s="25" t="s">
        <v>13834</v>
      </c>
      <c r="J2680" s="25" t="s">
        <v>15137</v>
      </c>
      <c r="K2680" s="25">
        <v>2017</v>
      </c>
      <c r="L2680" s="25" t="s">
        <v>6</v>
      </c>
      <c r="M2680" s="25" t="s">
        <v>6</v>
      </c>
      <c r="N2680" s="25" t="s">
        <v>6</v>
      </c>
    </row>
    <row r="2681" spans="1:14" x14ac:dyDescent="0.35">
      <c r="A2681" t="s">
        <v>62</v>
      </c>
      <c r="B2681">
        <f t="shared" si="41"/>
        <v>2</v>
      </c>
      <c r="C2681" s="26" t="s">
        <v>15138</v>
      </c>
      <c r="D2681" s="26" t="s">
        <v>15139</v>
      </c>
      <c r="E2681" s="26" t="s">
        <v>6</v>
      </c>
      <c r="F2681" s="26" t="s">
        <v>15140</v>
      </c>
      <c r="G2681" s="26">
        <v>7</v>
      </c>
      <c r="H2681" s="26" t="s">
        <v>6</v>
      </c>
      <c r="I2681" s="26" t="s">
        <v>144</v>
      </c>
      <c r="J2681" s="26" t="s">
        <v>15141</v>
      </c>
      <c r="K2681" s="26">
        <v>2015</v>
      </c>
      <c r="L2681" s="26" t="s">
        <v>6</v>
      </c>
      <c r="M2681" s="26" t="s">
        <v>6</v>
      </c>
      <c r="N2681" s="26" t="s">
        <v>6</v>
      </c>
    </row>
    <row r="2682" spans="1:14" x14ac:dyDescent="0.35">
      <c r="B2682">
        <f t="shared" si="41"/>
        <v>1</v>
      </c>
      <c r="C2682" s="25" t="s">
        <v>15142</v>
      </c>
      <c r="D2682" s="25" t="s">
        <v>15143</v>
      </c>
      <c r="E2682" s="25" t="s">
        <v>6</v>
      </c>
      <c r="F2682" s="25" t="s">
        <v>15144</v>
      </c>
      <c r="G2682" s="25">
        <v>7</v>
      </c>
      <c r="H2682" s="25" t="s">
        <v>6</v>
      </c>
      <c r="I2682" s="25" t="s">
        <v>13796</v>
      </c>
      <c r="J2682" s="25" t="s">
        <v>13797</v>
      </c>
      <c r="K2682" s="25">
        <v>2015</v>
      </c>
      <c r="L2682" s="25" t="s">
        <v>6</v>
      </c>
      <c r="M2682" s="25" t="s">
        <v>6</v>
      </c>
      <c r="N2682" s="25" t="s">
        <v>6</v>
      </c>
    </row>
    <row r="2683" spans="1:14" x14ac:dyDescent="0.35">
      <c r="B2683">
        <f t="shared" si="41"/>
        <v>1</v>
      </c>
      <c r="C2683" s="26" t="s">
        <v>15145</v>
      </c>
      <c r="D2683" s="26" t="s">
        <v>15146</v>
      </c>
      <c r="E2683" s="26" t="s">
        <v>6</v>
      </c>
      <c r="F2683" s="26" t="s">
        <v>15147</v>
      </c>
      <c r="G2683" s="26">
        <v>7</v>
      </c>
      <c r="H2683" s="26" t="s">
        <v>6</v>
      </c>
      <c r="I2683" s="26" t="s">
        <v>15148</v>
      </c>
      <c r="J2683" s="26" t="s">
        <v>15149</v>
      </c>
      <c r="K2683" s="26">
        <v>2018</v>
      </c>
      <c r="L2683" s="26" t="s">
        <v>6</v>
      </c>
      <c r="M2683" s="26" t="s">
        <v>6</v>
      </c>
      <c r="N2683" s="26" t="s">
        <v>6</v>
      </c>
    </row>
    <row r="2684" spans="1:14" x14ac:dyDescent="0.35">
      <c r="B2684">
        <f t="shared" si="41"/>
        <v>1</v>
      </c>
      <c r="C2684" s="25" t="s">
        <v>15150</v>
      </c>
      <c r="D2684" s="25" t="s">
        <v>15151</v>
      </c>
      <c r="E2684" s="25" t="s">
        <v>6</v>
      </c>
      <c r="F2684" s="25" t="s">
        <v>13465</v>
      </c>
      <c r="G2684" s="25">
        <v>7</v>
      </c>
      <c r="H2684" s="25" t="s">
        <v>6</v>
      </c>
      <c r="I2684" s="25" t="s">
        <v>15152</v>
      </c>
      <c r="J2684" s="25" t="s">
        <v>12667</v>
      </c>
      <c r="K2684" s="25">
        <v>2019</v>
      </c>
      <c r="L2684" s="25" t="s">
        <v>6</v>
      </c>
      <c r="M2684" s="25" t="s">
        <v>6</v>
      </c>
      <c r="N2684" s="25" t="s">
        <v>6</v>
      </c>
    </row>
    <row r="2685" spans="1:14" x14ac:dyDescent="0.35">
      <c r="A2685" t="s">
        <v>62</v>
      </c>
      <c r="B2685">
        <f t="shared" si="41"/>
        <v>2</v>
      </c>
      <c r="C2685" s="26" t="s">
        <v>15153</v>
      </c>
      <c r="D2685" s="26" t="s">
        <v>15154</v>
      </c>
      <c r="E2685" s="26" t="s">
        <v>6</v>
      </c>
      <c r="F2685" s="26" t="s">
        <v>15155</v>
      </c>
      <c r="G2685" s="26">
        <v>7</v>
      </c>
      <c r="H2685" s="26" t="s">
        <v>6</v>
      </c>
      <c r="I2685" s="26" t="s">
        <v>144</v>
      </c>
      <c r="J2685" s="26" t="s">
        <v>15156</v>
      </c>
      <c r="K2685" s="26">
        <v>2015</v>
      </c>
      <c r="L2685" s="26" t="s">
        <v>6</v>
      </c>
      <c r="M2685" s="26" t="s">
        <v>6</v>
      </c>
      <c r="N2685" s="26" t="s">
        <v>6</v>
      </c>
    </row>
    <row r="2686" spans="1:14" x14ac:dyDescent="0.35">
      <c r="B2686">
        <f t="shared" si="41"/>
        <v>1</v>
      </c>
      <c r="C2686" s="25" t="s">
        <v>15157</v>
      </c>
      <c r="D2686" s="25" t="s">
        <v>15158</v>
      </c>
      <c r="E2686" s="25" t="s">
        <v>6</v>
      </c>
      <c r="F2686" s="25" t="s">
        <v>15159</v>
      </c>
      <c r="G2686" s="25">
        <v>7</v>
      </c>
      <c r="H2686" s="25" t="s">
        <v>6</v>
      </c>
      <c r="I2686" s="25" t="s">
        <v>14970</v>
      </c>
      <c r="J2686" s="25" t="s">
        <v>15160</v>
      </c>
      <c r="K2686" s="25">
        <v>2014</v>
      </c>
      <c r="L2686" s="25" t="s">
        <v>6</v>
      </c>
      <c r="M2686" s="25" t="s">
        <v>6</v>
      </c>
      <c r="N2686" s="25" t="s">
        <v>6</v>
      </c>
    </row>
    <row r="2687" spans="1:14" x14ac:dyDescent="0.35">
      <c r="B2687">
        <f t="shared" si="41"/>
        <v>1</v>
      </c>
      <c r="C2687" s="26" t="s">
        <v>15161</v>
      </c>
      <c r="D2687" s="26" t="s">
        <v>15162</v>
      </c>
      <c r="E2687" s="26" t="s">
        <v>6</v>
      </c>
      <c r="F2687" s="26" t="s">
        <v>15163</v>
      </c>
      <c r="G2687" s="26">
        <v>7</v>
      </c>
      <c r="H2687" s="26" t="s">
        <v>6</v>
      </c>
      <c r="I2687" s="26" t="s">
        <v>1622</v>
      </c>
      <c r="J2687" s="26" t="s">
        <v>15164</v>
      </c>
      <c r="K2687" s="26">
        <v>2013</v>
      </c>
      <c r="L2687" s="26" t="s">
        <v>6</v>
      </c>
      <c r="M2687" s="26" t="s">
        <v>6</v>
      </c>
      <c r="N2687" s="26" t="s">
        <v>6</v>
      </c>
    </row>
    <row r="2688" spans="1:14" x14ac:dyDescent="0.35">
      <c r="A2688" t="s">
        <v>62</v>
      </c>
      <c r="B2688">
        <f t="shared" si="41"/>
        <v>2</v>
      </c>
      <c r="C2688" s="25" t="s">
        <v>15165</v>
      </c>
      <c r="D2688" s="25" t="s">
        <v>15166</v>
      </c>
      <c r="E2688" s="25" t="s">
        <v>6</v>
      </c>
      <c r="F2688" s="25" t="s">
        <v>15167</v>
      </c>
      <c r="G2688" s="25">
        <v>7</v>
      </c>
      <c r="H2688" s="25" t="s">
        <v>6</v>
      </c>
      <c r="I2688" s="25" t="s">
        <v>12013</v>
      </c>
      <c r="J2688" s="25" t="s">
        <v>15168</v>
      </c>
      <c r="K2688" s="25">
        <v>2009</v>
      </c>
      <c r="L2688" s="25" t="s">
        <v>6</v>
      </c>
      <c r="M2688" s="25" t="s">
        <v>6</v>
      </c>
      <c r="N2688" s="25" t="s">
        <v>6</v>
      </c>
    </row>
    <row r="2689" spans="1:14" x14ac:dyDescent="0.35">
      <c r="B2689">
        <f t="shared" si="41"/>
        <v>1</v>
      </c>
      <c r="C2689" s="26" t="s">
        <v>15169</v>
      </c>
      <c r="D2689" s="26" t="s">
        <v>15170</v>
      </c>
      <c r="E2689" s="26" t="s">
        <v>6</v>
      </c>
      <c r="F2689" s="26" t="s">
        <v>15171</v>
      </c>
      <c r="G2689" s="26">
        <v>7</v>
      </c>
      <c r="H2689" s="26" t="s">
        <v>6</v>
      </c>
      <c r="I2689" s="26" t="s">
        <v>15172</v>
      </c>
      <c r="J2689" s="26" t="s">
        <v>15173</v>
      </c>
      <c r="K2689" s="26">
        <v>2018</v>
      </c>
      <c r="L2689" s="26" t="s">
        <v>6</v>
      </c>
      <c r="M2689" s="26" t="s">
        <v>6</v>
      </c>
      <c r="N2689" s="26" t="s">
        <v>6</v>
      </c>
    </row>
    <row r="2690" spans="1:14" x14ac:dyDescent="0.35">
      <c r="B2690">
        <f t="shared" ref="B2690:B2753" si="42">COUNTIF(C:C,C2690)</f>
        <v>1</v>
      </c>
      <c r="C2690" s="25" t="s">
        <v>15174</v>
      </c>
      <c r="D2690" s="25" t="s">
        <v>15175</v>
      </c>
      <c r="E2690" s="25" t="s">
        <v>6</v>
      </c>
      <c r="F2690" s="25" t="s">
        <v>15176</v>
      </c>
      <c r="G2690" s="25">
        <v>7</v>
      </c>
      <c r="H2690" s="25" t="s">
        <v>6</v>
      </c>
      <c r="I2690" s="25" t="s">
        <v>144</v>
      </c>
      <c r="J2690" s="25" t="s">
        <v>15177</v>
      </c>
      <c r="K2690" s="25">
        <v>2015</v>
      </c>
      <c r="L2690" s="25" t="s">
        <v>6</v>
      </c>
      <c r="M2690" s="25" t="s">
        <v>6</v>
      </c>
      <c r="N2690" s="25" t="s">
        <v>6</v>
      </c>
    </row>
    <row r="2691" spans="1:14" x14ac:dyDescent="0.35">
      <c r="A2691" t="s">
        <v>62</v>
      </c>
      <c r="B2691">
        <f t="shared" si="42"/>
        <v>2</v>
      </c>
      <c r="C2691" s="26" t="s">
        <v>2545</v>
      </c>
      <c r="D2691" s="26" t="s">
        <v>15178</v>
      </c>
      <c r="E2691" s="26" t="s">
        <v>6</v>
      </c>
      <c r="F2691" s="26" t="s">
        <v>15179</v>
      </c>
      <c r="G2691" s="26">
        <v>7</v>
      </c>
      <c r="H2691" s="26" t="s">
        <v>6</v>
      </c>
      <c r="I2691" s="26" t="s">
        <v>144</v>
      </c>
      <c r="J2691" s="26" t="s">
        <v>15180</v>
      </c>
      <c r="K2691" s="26">
        <v>2015</v>
      </c>
      <c r="L2691" s="26" t="s">
        <v>6</v>
      </c>
      <c r="M2691" s="26" t="s">
        <v>6</v>
      </c>
      <c r="N2691" s="26" t="s">
        <v>6</v>
      </c>
    </row>
    <row r="2692" spans="1:14" x14ac:dyDescent="0.35">
      <c r="B2692">
        <f t="shared" si="42"/>
        <v>1</v>
      </c>
      <c r="C2692" s="25" t="s">
        <v>15181</v>
      </c>
      <c r="D2692" s="25" t="s">
        <v>15182</v>
      </c>
      <c r="E2692" s="25" t="s">
        <v>6</v>
      </c>
      <c r="F2692" s="25" t="s">
        <v>15183</v>
      </c>
      <c r="G2692" s="25">
        <v>7</v>
      </c>
      <c r="H2692" s="25" t="s">
        <v>6</v>
      </c>
      <c r="I2692" s="25" t="s">
        <v>15184</v>
      </c>
      <c r="J2692" s="25" t="s">
        <v>15185</v>
      </c>
      <c r="K2692" s="25">
        <v>2012</v>
      </c>
      <c r="L2692" s="25" t="s">
        <v>6</v>
      </c>
      <c r="M2692" s="25" t="s">
        <v>6</v>
      </c>
      <c r="N2692" s="25" t="s">
        <v>6</v>
      </c>
    </row>
    <row r="2693" spans="1:14" x14ac:dyDescent="0.35">
      <c r="B2693">
        <f t="shared" si="42"/>
        <v>1</v>
      </c>
      <c r="C2693" s="26" t="s">
        <v>15186</v>
      </c>
      <c r="D2693" s="26" t="s">
        <v>15187</v>
      </c>
      <c r="E2693" s="26" t="s">
        <v>6</v>
      </c>
      <c r="F2693" s="26" t="s">
        <v>15188</v>
      </c>
      <c r="G2693" s="26">
        <v>7</v>
      </c>
      <c r="H2693" s="26" t="s">
        <v>6</v>
      </c>
      <c r="I2693" s="26" t="s">
        <v>5033</v>
      </c>
      <c r="J2693" s="26" t="s">
        <v>15189</v>
      </c>
      <c r="K2693" s="26">
        <v>2017</v>
      </c>
      <c r="L2693" s="26" t="s">
        <v>6</v>
      </c>
      <c r="M2693" s="26" t="s">
        <v>6</v>
      </c>
      <c r="N2693" s="26" t="s">
        <v>6</v>
      </c>
    </row>
    <row r="2694" spans="1:14" x14ac:dyDescent="0.35">
      <c r="B2694">
        <f t="shared" si="42"/>
        <v>1</v>
      </c>
      <c r="C2694" s="25" t="s">
        <v>15190</v>
      </c>
      <c r="D2694" s="25" t="s">
        <v>15191</v>
      </c>
      <c r="E2694" s="25" t="s">
        <v>6</v>
      </c>
      <c r="F2694" s="25" t="s">
        <v>15192</v>
      </c>
      <c r="G2694" s="25">
        <v>7</v>
      </c>
      <c r="H2694" s="25" t="s">
        <v>6</v>
      </c>
      <c r="I2694" s="25" t="s">
        <v>15193</v>
      </c>
      <c r="J2694" s="25" t="s">
        <v>15194</v>
      </c>
      <c r="K2694" s="25">
        <v>2018</v>
      </c>
      <c r="L2694" s="25" t="s">
        <v>6</v>
      </c>
      <c r="M2694" s="25" t="s">
        <v>6</v>
      </c>
      <c r="N2694" s="25" t="s">
        <v>6</v>
      </c>
    </row>
    <row r="2695" spans="1:14" x14ac:dyDescent="0.35">
      <c r="B2695">
        <f t="shared" si="42"/>
        <v>1</v>
      </c>
      <c r="C2695" s="26" t="s">
        <v>15195</v>
      </c>
      <c r="D2695" s="26" t="s">
        <v>15196</v>
      </c>
      <c r="E2695" s="26" t="s">
        <v>6</v>
      </c>
      <c r="F2695" s="26" t="s">
        <v>15197</v>
      </c>
      <c r="G2695" s="26">
        <v>7</v>
      </c>
      <c r="H2695" s="26" t="s">
        <v>6</v>
      </c>
      <c r="I2695" s="26" t="s">
        <v>15198</v>
      </c>
      <c r="J2695" s="26" t="s">
        <v>15199</v>
      </c>
      <c r="K2695" s="26">
        <v>2015</v>
      </c>
      <c r="L2695" s="26" t="s">
        <v>6</v>
      </c>
      <c r="M2695" s="26" t="s">
        <v>6</v>
      </c>
      <c r="N2695" s="26" t="s">
        <v>6</v>
      </c>
    </row>
    <row r="2696" spans="1:14" x14ac:dyDescent="0.35">
      <c r="B2696">
        <f t="shared" si="42"/>
        <v>1</v>
      </c>
      <c r="C2696" s="25" t="s">
        <v>15200</v>
      </c>
      <c r="D2696" s="25" t="s">
        <v>15201</v>
      </c>
      <c r="E2696" s="25" t="s">
        <v>6</v>
      </c>
      <c r="F2696" s="25" t="s">
        <v>15202</v>
      </c>
      <c r="G2696" s="25">
        <v>7</v>
      </c>
      <c r="H2696" s="25" t="s">
        <v>6</v>
      </c>
      <c r="I2696" s="25" t="s">
        <v>15203</v>
      </c>
      <c r="J2696" s="25" t="s">
        <v>15204</v>
      </c>
      <c r="K2696" s="25">
        <v>2016</v>
      </c>
      <c r="L2696" s="25" t="s">
        <v>6</v>
      </c>
      <c r="M2696" s="25" t="s">
        <v>6</v>
      </c>
      <c r="N2696" s="25" t="s">
        <v>6</v>
      </c>
    </row>
    <row r="2697" spans="1:14" x14ac:dyDescent="0.35">
      <c r="A2697" t="s">
        <v>62</v>
      </c>
      <c r="B2697">
        <f t="shared" si="42"/>
        <v>2</v>
      </c>
      <c r="C2697" s="26" t="s">
        <v>15205</v>
      </c>
      <c r="D2697" s="26" t="s">
        <v>15206</v>
      </c>
      <c r="E2697" s="26" t="s">
        <v>6</v>
      </c>
      <c r="F2697" s="26" t="s">
        <v>15207</v>
      </c>
      <c r="G2697" s="26">
        <v>7</v>
      </c>
      <c r="H2697" s="26" t="s">
        <v>6</v>
      </c>
      <c r="I2697" s="26" t="s">
        <v>144</v>
      </c>
      <c r="J2697" s="26" t="s">
        <v>15208</v>
      </c>
      <c r="K2697" s="26">
        <v>2020</v>
      </c>
      <c r="L2697" s="26" t="s">
        <v>6</v>
      </c>
      <c r="M2697" s="26" t="s">
        <v>6</v>
      </c>
      <c r="N2697" s="26" t="s">
        <v>6</v>
      </c>
    </row>
    <row r="2698" spans="1:14" x14ac:dyDescent="0.35">
      <c r="A2698" t="s">
        <v>62</v>
      </c>
      <c r="B2698">
        <f t="shared" si="42"/>
        <v>2</v>
      </c>
      <c r="C2698" s="25" t="s">
        <v>15209</v>
      </c>
      <c r="D2698" s="25" t="s">
        <v>15210</v>
      </c>
      <c r="E2698" s="25" t="s">
        <v>6</v>
      </c>
      <c r="F2698" s="25" t="s">
        <v>15211</v>
      </c>
      <c r="G2698" s="25">
        <v>7</v>
      </c>
      <c r="H2698" s="25" t="s">
        <v>6</v>
      </c>
      <c r="I2698" s="25" t="s">
        <v>144</v>
      </c>
      <c r="J2698" s="25" t="s">
        <v>15212</v>
      </c>
      <c r="K2698" s="25">
        <v>2019</v>
      </c>
      <c r="L2698" s="25" t="s">
        <v>6</v>
      </c>
      <c r="M2698" s="25" t="s">
        <v>6</v>
      </c>
      <c r="N2698" s="25" t="s">
        <v>6</v>
      </c>
    </row>
    <row r="2699" spans="1:14" x14ac:dyDescent="0.35">
      <c r="B2699">
        <f t="shared" si="42"/>
        <v>1</v>
      </c>
      <c r="C2699" s="26" t="s">
        <v>15213</v>
      </c>
      <c r="D2699" s="26" t="s">
        <v>15214</v>
      </c>
      <c r="E2699" s="26" t="s">
        <v>6</v>
      </c>
      <c r="F2699" s="26" t="s">
        <v>15215</v>
      </c>
      <c r="G2699" s="26">
        <v>7</v>
      </c>
      <c r="H2699" s="26" t="s">
        <v>6</v>
      </c>
      <c r="I2699" s="26" t="s">
        <v>15216</v>
      </c>
      <c r="J2699" s="26" t="s">
        <v>15217</v>
      </c>
      <c r="K2699" s="26">
        <v>2010</v>
      </c>
      <c r="L2699" s="26" t="s">
        <v>6</v>
      </c>
      <c r="M2699" s="26" t="s">
        <v>6</v>
      </c>
      <c r="N2699" s="26" t="s">
        <v>6</v>
      </c>
    </row>
    <row r="2700" spans="1:14" x14ac:dyDescent="0.35">
      <c r="B2700">
        <f t="shared" si="42"/>
        <v>1</v>
      </c>
      <c r="C2700" s="25" t="s">
        <v>15218</v>
      </c>
      <c r="D2700" s="25" t="s">
        <v>15219</v>
      </c>
      <c r="E2700" s="25" t="s">
        <v>6</v>
      </c>
      <c r="F2700" s="25" t="s">
        <v>14752</v>
      </c>
      <c r="G2700" s="25">
        <v>7</v>
      </c>
      <c r="H2700" s="25" t="s">
        <v>6</v>
      </c>
      <c r="I2700" s="25" t="s">
        <v>1386</v>
      </c>
      <c r="J2700" s="25" t="s">
        <v>15220</v>
      </c>
      <c r="K2700" s="25">
        <v>2012</v>
      </c>
      <c r="L2700" s="25" t="s">
        <v>6</v>
      </c>
      <c r="M2700" s="25" t="s">
        <v>6</v>
      </c>
      <c r="N2700" s="25" t="s">
        <v>6</v>
      </c>
    </row>
    <row r="2701" spans="1:14" x14ac:dyDescent="0.35">
      <c r="B2701">
        <f t="shared" si="42"/>
        <v>1</v>
      </c>
      <c r="C2701" s="25" t="s">
        <v>15221</v>
      </c>
      <c r="D2701" s="25" t="s">
        <v>15222</v>
      </c>
      <c r="E2701" s="25" t="s">
        <v>15223</v>
      </c>
      <c r="F2701" s="25" t="s">
        <v>15224</v>
      </c>
      <c r="G2701" s="25">
        <v>7</v>
      </c>
      <c r="H2701" s="25" t="s">
        <v>6</v>
      </c>
      <c r="I2701" s="25" t="s">
        <v>15225</v>
      </c>
      <c r="J2701" s="25" t="s">
        <v>15226</v>
      </c>
      <c r="K2701" s="25">
        <v>2009</v>
      </c>
      <c r="L2701" s="25" t="s">
        <v>6</v>
      </c>
      <c r="M2701" s="25" t="s">
        <v>6</v>
      </c>
      <c r="N2701" s="25" t="s">
        <v>6</v>
      </c>
    </row>
    <row r="2702" spans="1:14" x14ac:dyDescent="0.35">
      <c r="B2702">
        <f t="shared" si="42"/>
        <v>1</v>
      </c>
      <c r="C2702" s="26" t="s">
        <v>15227</v>
      </c>
      <c r="D2702" s="26" t="s">
        <v>15228</v>
      </c>
      <c r="E2702" s="26" t="s">
        <v>15229</v>
      </c>
      <c r="F2702" s="26" t="s">
        <v>15230</v>
      </c>
      <c r="G2702" s="26">
        <v>6</v>
      </c>
      <c r="H2702" s="26" t="s">
        <v>6</v>
      </c>
      <c r="I2702" s="26" t="s">
        <v>6</v>
      </c>
      <c r="J2702" s="26" t="s">
        <v>15231</v>
      </c>
      <c r="K2702" s="26">
        <v>2009</v>
      </c>
      <c r="L2702" s="26" t="s">
        <v>6</v>
      </c>
      <c r="M2702" s="26" t="s">
        <v>15232</v>
      </c>
      <c r="N2702" s="26" t="s">
        <v>6</v>
      </c>
    </row>
    <row r="2703" spans="1:14" x14ac:dyDescent="0.35">
      <c r="B2703">
        <f t="shared" si="42"/>
        <v>1</v>
      </c>
      <c r="C2703" s="25" t="s">
        <v>15233</v>
      </c>
      <c r="D2703" s="25" t="s">
        <v>15234</v>
      </c>
      <c r="E2703" s="25" t="s">
        <v>15235</v>
      </c>
      <c r="F2703" s="25" t="s">
        <v>15236</v>
      </c>
      <c r="G2703" s="25">
        <v>7</v>
      </c>
      <c r="H2703" s="25" t="s">
        <v>6</v>
      </c>
      <c r="I2703" s="25" t="s">
        <v>15237</v>
      </c>
      <c r="J2703" s="25" t="s">
        <v>8045</v>
      </c>
      <c r="K2703" s="25">
        <v>2009</v>
      </c>
      <c r="L2703" s="25" t="s">
        <v>6</v>
      </c>
      <c r="M2703" s="25" t="s">
        <v>6</v>
      </c>
      <c r="N2703" s="25" t="s">
        <v>6</v>
      </c>
    </row>
    <row r="2704" spans="1:14" x14ac:dyDescent="0.35">
      <c r="A2704" t="s">
        <v>62</v>
      </c>
      <c r="B2704">
        <f t="shared" si="42"/>
        <v>3</v>
      </c>
      <c r="C2704" s="26" t="s">
        <v>12209</v>
      </c>
      <c r="D2704" s="26" t="s">
        <v>15238</v>
      </c>
      <c r="E2704" s="26" t="s">
        <v>15239</v>
      </c>
      <c r="F2704" s="26" t="s">
        <v>12211</v>
      </c>
      <c r="G2704" s="26">
        <v>6</v>
      </c>
      <c r="H2704" s="26" t="s">
        <v>6</v>
      </c>
      <c r="I2704" s="26" t="s">
        <v>6</v>
      </c>
      <c r="J2704" s="26" t="s">
        <v>1544</v>
      </c>
      <c r="K2704" s="26">
        <v>2009</v>
      </c>
      <c r="L2704" s="26" t="s">
        <v>6</v>
      </c>
      <c r="M2704" s="26" t="s">
        <v>15240</v>
      </c>
      <c r="N2704" s="26" t="s">
        <v>6</v>
      </c>
    </row>
    <row r="2705" spans="1:14" x14ac:dyDescent="0.35">
      <c r="B2705">
        <f t="shared" si="42"/>
        <v>1</v>
      </c>
      <c r="C2705" s="25" t="s">
        <v>15241</v>
      </c>
      <c r="D2705" s="25" t="s">
        <v>15242</v>
      </c>
      <c r="E2705" s="25" t="s">
        <v>15243</v>
      </c>
      <c r="F2705" s="25" t="s">
        <v>15244</v>
      </c>
      <c r="G2705" s="25">
        <v>6</v>
      </c>
      <c r="H2705" s="25" t="s">
        <v>6</v>
      </c>
      <c r="I2705" s="25" t="s">
        <v>6</v>
      </c>
      <c r="J2705" s="25" t="s">
        <v>15245</v>
      </c>
      <c r="K2705" s="25">
        <v>2009</v>
      </c>
      <c r="L2705" s="25" t="s">
        <v>6</v>
      </c>
      <c r="M2705" s="25" t="s">
        <v>15246</v>
      </c>
      <c r="N2705" s="25" t="s">
        <v>6</v>
      </c>
    </row>
    <row r="2706" spans="1:14" x14ac:dyDescent="0.35">
      <c r="B2706">
        <f t="shared" si="42"/>
        <v>1</v>
      </c>
      <c r="C2706" s="26" t="s">
        <v>15247</v>
      </c>
      <c r="D2706" s="26" t="s">
        <v>15248</v>
      </c>
      <c r="E2706" s="26" t="s">
        <v>15249</v>
      </c>
      <c r="F2706" s="26" t="s">
        <v>15250</v>
      </c>
      <c r="G2706" s="26">
        <v>6</v>
      </c>
      <c r="H2706" s="26" t="s">
        <v>6</v>
      </c>
      <c r="I2706" s="26" t="s">
        <v>6</v>
      </c>
      <c r="J2706" s="26" t="s">
        <v>3955</v>
      </c>
      <c r="K2706" s="26">
        <v>2009</v>
      </c>
      <c r="L2706" s="26" t="s">
        <v>6</v>
      </c>
      <c r="M2706" s="26" t="s">
        <v>15251</v>
      </c>
      <c r="N2706" s="26" t="s">
        <v>6</v>
      </c>
    </row>
    <row r="2707" spans="1:14" x14ac:dyDescent="0.35">
      <c r="B2707">
        <f t="shared" si="42"/>
        <v>1</v>
      </c>
      <c r="C2707" s="25" t="s">
        <v>15252</v>
      </c>
      <c r="D2707" s="25" t="s">
        <v>15253</v>
      </c>
      <c r="E2707" s="25" t="s">
        <v>15254</v>
      </c>
      <c r="F2707" s="25" t="s">
        <v>13621</v>
      </c>
      <c r="G2707" s="25">
        <v>6</v>
      </c>
      <c r="H2707" s="25" t="s">
        <v>6</v>
      </c>
      <c r="I2707" s="25" t="s">
        <v>6</v>
      </c>
      <c r="J2707" s="25" t="s">
        <v>15255</v>
      </c>
      <c r="K2707" s="25">
        <v>2009</v>
      </c>
      <c r="L2707" s="25" t="s">
        <v>6</v>
      </c>
      <c r="M2707" s="25" t="s">
        <v>13622</v>
      </c>
      <c r="N2707" s="25" t="s">
        <v>6</v>
      </c>
    </row>
    <row r="2708" spans="1:14" x14ac:dyDescent="0.35">
      <c r="A2708" t="s">
        <v>62</v>
      </c>
      <c r="B2708">
        <f t="shared" si="42"/>
        <v>3</v>
      </c>
      <c r="C2708" s="26" t="s">
        <v>12312</v>
      </c>
      <c r="D2708" s="26" t="s">
        <v>15256</v>
      </c>
      <c r="E2708" s="26" t="s">
        <v>15257</v>
      </c>
      <c r="F2708" s="26" t="s">
        <v>12314</v>
      </c>
      <c r="G2708" s="26">
        <v>6</v>
      </c>
      <c r="H2708" s="26" t="s">
        <v>6</v>
      </c>
      <c r="I2708" s="26" t="s">
        <v>6</v>
      </c>
      <c r="J2708" s="26" t="s">
        <v>9120</v>
      </c>
      <c r="K2708" s="26">
        <v>2009</v>
      </c>
      <c r="L2708" s="26" t="s">
        <v>6</v>
      </c>
      <c r="M2708" s="26" t="s">
        <v>15258</v>
      </c>
      <c r="N2708" s="26" t="s">
        <v>6</v>
      </c>
    </row>
    <row r="2709" spans="1:14" x14ac:dyDescent="0.35">
      <c r="A2709" t="s">
        <v>62</v>
      </c>
      <c r="B2709">
        <f t="shared" si="42"/>
        <v>2</v>
      </c>
      <c r="C2709" s="25" t="s">
        <v>15259</v>
      </c>
      <c r="D2709" s="25" t="s">
        <v>15260</v>
      </c>
      <c r="E2709" s="25" t="s">
        <v>6</v>
      </c>
      <c r="F2709" s="25" t="s">
        <v>6</v>
      </c>
      <c r="G2709" s="25">
        <v>6</v>
      </c>
      <c r="H2709" s="25" t="s">
        <v>6</v>
      </c>
      <c r="I2709" s="25" t="s">
        <v>6</v>
      </c>
      <c r="J2709" s="25" t="s">
        <v>15261</v>
      </c>
      <c r="K2709" s="25">
        <v>2009</v>
      </c>
      <c r="L2709" s="25" t="s">
        <v>6</v>
      </c>
      <c r="M2709" s="25" t="s">
        <v>15258</v>
      </c>
      <c r="N2709" s="25" t="s">
        <v>6</v>
      </c>
    </row>
    <row r="2710" spans="1:14" x14ac:dyDescent="0.35">
      <c r="B2710">
        <f t="shared" si="42"/>
        <v>1</v>
      </c>
      <c r="C2710" s="26" t="s">
        <v>15262</v>
      </c>
      <c r="D2710" s="26" t="s">
        <v>15263</v>
      </c>
      <c r="E2710" s="26" t="s">
        <v>15264</v>
      </c>
      <c r="F2710" s="26" t="s">
        <v>15265</v>
      </c>
      <c r="G2710" s="26">
        <v>6</v>
      </c>
      <c r="H2710" s="26" t="s">
        <v>6</v>
      </c>
      <c r="I2710" s="26" t="s">
        <v>6</v>
      </c>
      <c r="J2710" s="26" t="s">
        <v>8292</v>
      </c>
      <c r="K2710" s="26">
        <v>2009</v>
      </c>
      <c r="L2710" s="26" t="s">
        <v>6</v>
      </c>
      <c r="M2710" s="26" t="s">
        <v>15266</v>
      </c>
      <c r="N2710" s="26" t="s">
        <v>6</v>
      </c>
    </row>
    <row r="2711" spans="1:14" x14ac:dyDescent="0.35">
      <c r="B2711">
        <f t="shared" si="42"/>
        <v>1</v>
      </c>
      <c r="C2711" s="25" t="s">
        <v>15267</v>
      </c>
      <c r="D2711" s="25" t="s">
        <v>15268</v>
      </c>
      <c r="E2711" s="25" t="s">
        <v>15269</v>
      </c>
      <c r="F2711" s="25" t="s">
        <v>15270</v>
      </c>
      <c r="G2711" s="25">
        <v>6</v>
      </c>
      <c r="H2711" s="25" t="s">
        <v>6</v>
      </c>
      <c r="I2711" s="25" t="s">
        <v>6</v>
      </c>
      <c r="J2711" s="25" t="s">
        <v>15271</v>
      </c>
      <c r="K2711" s="25">
        <v>2009</v>
      </c>
      <c r="L2711" s="25" t="s">
        <v>6</v>
      </c>
      <c r="M2711" s="25" t="s">
        <v>15272</v>
      </c>
      <c r="N2711" s="25" t="s">
        <v>6</v>
      </c>
    </row>
    <row r="2712" spans="1:14" x14ac:dyDescent="0.35">
      <c r="A2712" t="s">
        <v>62</v>
      </c>
      <c r="B2712">
        <f t="shared" si="42"/>
        <v>3</v>
      </c>
      <c r="C2712" s="26" t="s">
        <v>11704</v>
      </c>
      <c r="D2712" s="26" t="s">
        <v>15273</v>
      </c>
      <c r="E2712" s="26" t="s">
        <v>15274</v>
      </c>
      <c r="F2712" s="26" t="s">
        <v>12231</v>
      </c>
      <c r="G2712" s="26">
        <v>6</v>
      </c>
      <c r="H2712" s="26" t="s">
        <v>6</v>
      </c>
      <c r="I2712" s="26" t="s">
        <v>6</v>
      </c>
      <c r="J2712" s="26" t="s">
        <v>11709</v>
      </c>
      <c r="K2712" s="26">
        <v>2009</v>
      </c>
      <c r="L2712" s="26" t="s">
        <v>6</v>
      </c>
      <c r="M2712" s="26" t="s">
        <v>15275</v>
      </c>
      <c r="N2712" s="26" t="s">
        <v>6</v>
      </c>
    </row>
    <row r="2713" spans="1:14" x14ac:dyDescent="0.35">
      <c r="B2713">
        <f t="shared" si="42"/>
        <v>1</v>
      </c>
      <c r="C2713" s="25" t="s">
        <v>15276</v>
      </c>
      <c r="D2713" s="25" t="s">
        <v>15277</v>
      </c>
      <c r="E2713" s="25" t="s">
        <v>15278</v>
      </c>
      <c r="F2713" s="25" t="s">
        <v>15279</v>
      </c>
      <c r="G2713" s="25">
        <v>6</v>
      </c>
      <c r="H2713" s="25" t="s">
        <v>6</v>
      </c>
      <c r="I2713" s="25" t="s">
        <v>6</v>
      </c>
      <c r="J2713" s="25" t="s">
        <v>15280</v>
      </c>
      <c r="K2713" s="25">
        <v>2009</v>
      </c>
      <c r="L2713" s="25" t="s">
        <v>6</v>
      </c>
      <c r="M2713" s="25" t="s">
        <v>15281</v>
      </c>
      <c r="N2713" s="25" t="s">
        <v>6</v>
      </c>
    </row>
    <row r="2714" spans="1:14" x14ac:dyDescent="0.35">
      <c r="B2714">
        <f t="shared" si="42"/>
        <v>1</v>
      </c>
      <c r="C2714" s="26" t="s">
        <v>15282</v>
      </c>
      <c r="D2714" s="26" t="s">
        <v>15283</v>
      </c>
      <c r="E2714" s="26" t="s">
        <v>15284</v>
      </c>
      <c r="F2714" s="26" t="s">
        <v>15285</v>
      </c>
      <c r="G2714" s="26">
        <v>6</v>
      </c>
      <c r="H2714" s="26" t="s">
        <v>6</v>
      </c>
      <c r="I2714" s="26" t="s">
        <v>6</v>
      </c>
      <c r="J2714" s="26" t="s">
        <v>15286</v>
      </c>
      <c r="K2714" s="26">
        <v>2009</v>
      </c>
      <c r="L2714" s="26" t="s">
        <v>6</v>
      </c>
      <c r="M2714" s="26" t="s">
        <v>15287</v>
      </c>
      <c r="N2714" s="26" t="s">
        <v>6</v>
      </c>
    </row>
    <row r="2715" spans="1:14" x14ac:dyDescent="0.35">
      <c r="A2715" t="s">
        <v>62</v>
      </c>
      <c r="B2715">
        <f t="shared" si="42"/>
        <v>2</v>
      </c>
      <c r="C2715" s="25" t="s">
        <v>5996</v>
      </c>
      <c r="D2715" s="25" t="s">
        <v>15288</v>
      </c>
      <c r="E2715" s="25" t="s">
        <v>15289</v>
      </c>
      <c r="F2715" s="25" t="s">
        <v>14134</v>
      </c>
      <c r="G2715" s="25">
        <v>6</v>
      </c>
      <c r="H2715" s="25" t="s">
        <v>6</v>
      </c>
      <c r="I2715" s="25" t="s">
        <v>6</v>
      </c>
      <c r="J2715" s="25" t="s">
        <v>6001</v>
      </c>
      <c r="K2715" s="25">
        <v>2009</v>
      </c>
      <c r="L2715" s="25" t="s">
        <v>6</v>
      </c>
      <c r="M2715" s="25" t="s">
        <v>15287</v>
      </c>
      <c r="N2715" s="25" t="s">
        <v>6</v>
      </c>
    </row>
    <row r="2716" spans="1:14" x14ac:dyDescent="0.35">
      <c r="A2716" t="s">
        <v>62</v>
      </c>
      <c r="B2716">
        <f t="shared" si="42"/>
        <v>2</v>
      </c>
      <c r="C2716" s="26" t="s">
        <v>15290</v>
      </c>
      <c r="D2716" s="26" t="s">
        <v>12195</v>
      </c>
      <c r="E2716" s="26" t="s">
        <v>15291</v>
      </c>
      <c r="F2716" s="26" t="s">
        <v>12196</v>
      </c>
      <c r="G2716" s="26">
        <v>6</v>
      </c>
      <c r="H2716" s="26" t="s">
        <v>6</v>
      </c>
      <c r="I2716" s="26" t="s">
        <v>6</v>
      </c>
      <c r="J2716" s="26" t="s">
        <v>15292</v>
      </c>
      <c r="K2716" s="26">
        <v>2009</v>
      </c>
      <c r="L2716" s="26" t="s">
        <v>6</v>
      </c>
      <c r="M2716" s="26" t="s">
        <v>15293</v>
      </c>
      <c r="N2716" s="26" t="s">
        <v>6</v>
      </c>
    </row>
    <row r="2717" spans="1:14" x14ac:dyDescent="0.35">
      <c r="A2717" t="s">
        <v>62</v>
      </c>
      <c r="B2717">
        <f t="shared" si="42"/>
        <v>2</v>
      </c>
      <c r="C2717" s="25" t="s">
        <v>11020</v>
      </c>
      <c r="D2717" s="25" t="s">
        <v>15294</v>
      </c>
      <c r="E2717" s="25" t="s">
        <v>15295</v>
      </c>
      <c r="F2717" s="25" t="s">
        <v>15296</v>
      </c>
      <c r="G2717" s="25">
        <v>6</v>
      </c>
      <c r="H2717" s="25" t="s">
        <v>6</v>
      </c>
      <c r="I2717" s="25" t="s">
        <v>6</v>
      </c>
      <c r="J2717" s="25" t="s">
        <v>188</v>
      </c>
      <c r="K2717" s="25">
        <v>2009</v>
      </c>
      <c r="L2717" s="25" t="s">
        <v>6</v>
      </c>
      <c r="M2717" s="25" t="s">
        <v>15297</v>
      </c>
      <c r="N2717" s="25" t="s">
        <v>6</v>
      </c>
    </row>
    <row r="2718" spans="1:14" x14ac:dyDescent="0.35">
      <c r="A2718" t="s">
        <v>62</v>
      </c>
      <c r="B2718">
        <f t="shared" si="42"/>
        <v>2</v>
      </c>
      <c r="C2718" s="26" t="s">
        <v>7762</v>
      </c>
      <c r="D2718" s="26" t="s">
        <v>15298</v>
      </c>
      <c r="E2718" s="26" t="s">
        <v>15299</v>
      </c>
      <c r="F2718" s="26" t="s">
        <v>15300</v>
      </c>
      <c r="G2718" s="26">
        <v>6</v>
      </c>
      <c r="H2718" s="26" t="s">
        <v>6</v>
      </c>
      <c r="I2718" s="26" t="s">
        <v>6</v>
      </c>
      <c r="J2718" s="26" t="s">
        <v>3695</v>
      </c>
      <c r="K2718" s="26">
        <v>2009</v>
      </c>
      <c r="L2718" s="26" t="s">
        <v>6</v>
      </c>
      <c r="M2718" s="26" t="s">
        <v>15301</v>
      </c>
      <c r="N2718" s="26" t="s">
        <v>6</v>
      </c>
    </row>
    <row r="2719" spans="1:14" x14ac:dyDescent="0.35">
      <c r="A2719" t="s">
        <v>62</v>
      </c>
      <c r="B2719">
        <f t="shared" si="42"/>
        <v>2</v>
      </c>
      <c r="C2719" s="25" t="s">
        <v>15302</v>
      </c>
      <c r="D2719" s="25" t="s">
        <v>15303</v>
      </c>
      <c r="E2719" s="25" t="s">
        <v>15304</v>
      </c>
      <c r="F2719" s="25" t="s">
        <v>15305</v>
      </c>
      <c r="G2719" s="25">
        <v>6</v>
      </c>
      <c r="H2719" s="25" t="s">
        <v>6</v>
      </c>
      <c r="I2719" s="25" t="s">
        <v>6</v>
      </c>
      <c r="J2719" s="25" t="s">
        <v>6260</v>
      </c>
      <c r="K2719" s="25">
        <v>2009</v>
      </c>
      <c r="L2719" s="25" t="s">
        <v>6</v>
      </c>
      <c r="M2719" s="25" t="s">
        <v>15306</v>
      </c>
      <c r="N2719" s="25" t="s">
        <v>6</v>
      </c>
    </row>
    <row r="2720" spans="1:14" x14ac:dyDescent="0.35">
      <c r="A2720" t="s">
        <v>62</v>
      </c>
      <c r="B2720">
        <f t="shared" si="42"/>
        <v>2</v>
      </c>
      <c r="C2720" s="26" t="s">
        <v>15307</v>
      </c>
      <c r="D2720" s="26" t="s">
        <v>15308</v>
      </c>
      <c r="E2720" s="26" t="s">
        <v>15309</v>
      </c>
      <c r="F2720" s="26" t="s">
        <v>15310</v>
      </c>
      <c r="G2720" s="26">
        <v>6</v>
      </c>
      <c r="H2720" s="26" t="s">
        <v>6</v>
      </c>
      <c r="I2720" s="26" t="s">
        <v>6</v>
      </c>
      <c r="J2720" s="26" t="s">
        <v>6260</v>
      </c>
      <c r="K2720" s="26">
        <v>2009</v>
      </c>
      <c r="L2720" s="26" t="s">
        <v>6</v>
      </c>
      <c r="M2720" s="26" t="s">
        <v>15306</v>
      </c>
      <c r="N2720" s="26" t="s">
        <v>6</v>
      </c>
    </row>
    <row r="2721" spans="1:14" x14ac:dyDescent="0.35">
      <c r="A2721" t="s">
        <v>62</v>
      </c>
      <c r="B2721">
        <f t="shared" si="42"/>
        <v>2</v>
      </c>
      <c r="C2721" s="25" t="s">
        <v>15311</v>
      </c>
      <c r="D2721" s="25" t="s">
        <v>15312</v>
      </c>
      <c r="E2721" s="25" t="s">
        <v>15313</v>
      </c>
      <c r="F2721" s="25" t="s">
        <v>12740</v>
      </c>
      <c r="G2721" s="25">
        <v>6</v>
      </c>
      <c r="H2721" s="25" t="s">
        <v>6</v>
      </c>
      <c r="I2721" s="25" t="s">
        <v>6</v>
      </c>
      <c r="J2721" s="25" t="s">
        <v>15314</v>
      </c>
      <c r="K2721" s="25">
        <v>2009</v>
      </c>
      <c r="L2721" s="25" t="s">
        <v>6</v>
      </c>
      <c r="M2721" s="25" t="s">
        <v>15315</v>
      </c>
      <c r="N2721" s="25" t="s">
        <v>6</v>
      </c>
    </row>
    <row r="2722" spans="1:14" x14ac:dyDescent="0.35">
      <c r="B2722">
        <f t="shared" si="42"/>
        <v>1</v>
      </c>
      <c r="C2722" s="26" t="s">
        <v>15316</v>
      </c>
      <c r="D2722" s="26" t="s">
        <v>15317</v>
      </c>
      <c r="E2722" s="26" t="s">
        <v>15318</v>
      </c>
      <c r="F2722" s="26" t="s">
        <v>15319</v>
      </c>
      <c r="G2722" s="26">
        <v>7</v>
      </c>
      <c r="H2722" s="26" t="s">
        <v>6</v>
      </c>
      <c r="I2722" s="26" t="s">
        <v>2920</v>
      </c>
      <c r="J2722" s="26" t="s">
        <v>15320</v>
      </c>
      <c r="K2722" s="26">
        <v>2010</v>
      </c>
      <c r="L2722" s="26" t="s">
        <v>6</v>
      </c>
      <c r="M2722" s="26" t="s">
        <v>6</v>
      </c>
      <c r="N2722" s="26" t="s">
        <v>6</v>
      </c>
    </row>
    <row r="2723" spans="1:14" x14ac:dyDescent="0.35">
      <c r="B2723">
        <f t="shared" si="42"/>
        <v>1</v>
      </c>
      <c r="C2723" s="25" t="s">
        <v>15321</v>
      </c>
      <c r="D2723" s="25" t="s">
        <v>15322</v>
      </c>
      <c r="E2723" s="25" t="s">
        <v>15323</v>
      </c>
      <c r="F2723" s="25" t="s">
        <v>15324</v>
      </c>
      <c r="G2723" s="25">
        <v>6</v>
      </c>
      <c r="H2723" s="25" t="s">
        <v>6</v>
      </c>
      <c r="I2723" s="25" t="s">
        <v>6</v>
      </c>
      <c r="J2723" s="25" t="s">
        <v>1816</v>
      </c>
      <c r="K2723" s="25">
        <v>2010</v>
      </c>
      <c r="L2723" s="25" t="s">
        <v>6</v>
      </c>
      <c r="M2723" s="25" t="s">
        <v>15325</v>
      </c>
      <c r="N2723" s="25" t="s">
        <v>6</v>
      </c>
    </row>
    <row r="2724" spans="1:14" x14ac:dyDescent="0.35">
      <c r="B2724">
        <f t="shared" si="42"/>
        <v>1</v>
      </c>
      <c r="C2724" s="26" t="s">
        <v>15326</v>
      </c>
      <c r="D2724" s="26" t="s">
        <v>15327</v>
      </c>
      <c r="E2724" s="26" t="s">
        <v>6</v>
      </c>
      <c r="F2724" s="26" t="s">
        <v>6</v>
      </c>
      <c r="G2724" s="26">
        <v>6</v>
      </c>
      <c r="H2724" s="26" t="s">
        <v>6</v>
      </c>
      <c r="I2724" s="26" t="s">
        <v>6</v>
      </c>
      <c r="J2724" s="26" t="s">
        <v>15328</v>
      </c>
      <c r="K2724" s="26">
        <v>2010</v>
      </c>
      <c r="L2724" s="26" t="s">
        <v>6</v>
      </c>
      <c r="M2724" s="26" t="s">
        <v>15329</v>
      </c>
      <c r="N2724" s="26" t="s">
        <v>6</v>
      </c>
    </row>
    <row r="2725" spans="1:14" x14ac:dyDescent="0.35">
      <c r="A2725" t="s">
        <v>62</v>
      </c>
      <c r="B2725">
        <f t="shared" si="42"/>
        <v>2</v>
      </c>
      <c r="C2725" s="25" t="s">
        <v>12180</v>
      </c>
      <c r="D2725" s="25" t="s">
        <v>15330</v>
      </c>
      <c r="E2725" s="25" t="s">
        <v>15331</v>
      </c>
      <c r="F2725" s="25" t="s">
        <v>12182</v>
      </c>
      <c r="G2725" s="25">
        <v>7</v>
      </c>
      <c r="H2725" s="25" t="s">
        <v>6</v>
      </c>
      <c r="I2725" s="25" t="s">
        <v>15332</v>
      </c>
      <c r="J2725" s="25" t="s">
        <v>15333</v>
      </c>
      <c r="K2725" s="25">
        <v>2010</v>
      </c>
      <c r="L2725" s="25" t="s">
        <v>6</v>
      </c>
      <c r="M2725" s="25" t="s">
        <v>6</v>
      </c>
      <c r="N2725" s="25" t="s">
        <v>6</v>
      </c>
    </row>
    <row r="2726" spans="1:14" x14ac:dyDescent="0.35">
      <c r="A2726" t="s">
        <v>62</v>
      </c>
      <c r="B2726">
        <f t="shared" si="42"/>
        <v>2</v>
      </c>
      <c r="C2726" s="26" t="s">
        <v>15334</v>
      </c>
      <c r="D2726" s="26" t="s">
        <v>15335</v>
      </c>
      <c r="E2726" s="26" t="s">
        <v>15336</v>
      </c>
      <c r="F2726" s="26" t="s">
        <v>15337</v>
      </c>
      <c r="G2726" s="26">
        <v>6</v>
      </c>
      <c r="H2726" s="26" t="s">
        <v>6</v>
      </c>
      <c r="I2726" s="26" t="s">
        <v>6</v>
      </c>
      <c r="J2726" s="26" t="s">
        <v>7829</v>
      </c>
      <c r="K2726" s="26">
        <v>2009</v>
      </c>
      <c r="L2726" s="26" t="s">
        <v>6</v>
      </c>
      <c r="M2726" s="26" t="s">
        <v>15338</v>
      </c>
      <c r="N2726" s="26" t="s">
        <v>6</v>
      </c>
    </row>
    <row r="2727" spans="1:14" x14ac:dyDescent="0.35">
      <c r="A2727" t="s">
        <v>62</v>
      </c>
      <c r="B2727">
        <f t="shared" si="42"/>
        <v>2</v>
      </c>
      <c r="C2727" s="25" t="s">
        <v>2969</v>
      </c>
      <c r="D2727" s="25" t="s">
        <v>15339</v>
      </c>
      <c r="E2727" s="25" t="s">
        <v>15340</v>
      </c>
      <c r="F2727" s="25" t="s">
        <v>15341</v>
      </c>
      <c r="G2727" s="25">
        <v>6</v>
      </c>
      <c r="H2727" s="25" t="s">
        <v>6</v>
      </c>
      <c r="I2727" s="25" t="s">
        <v>6</v>
      </c>
      <c r="J2727" s="25" t="s">
        <v>2974</v>
      </c>
      <c r="K2727" s="25">
        <v>2010</v>
      </c>
      <c r="L2727" s="25" t="s">
        <v>6</v>
      </c>
      <c r="M2727" s="25" t="s">
        <v>15342</v>
      </c>
      <c r="N2727" s="25" t="s">
        <v>6</v>
      </c>
    </row>
    <row r="2728" spans="1:14" x14ac:dyDescent="0.35">
      <c r="B2728">
        <f t="shared" si="42"/>
        <v>1</v>
      </c>
      <c r="C2728" s="26" t="s">
        <v>15343</v>
      </c>
      <c r="D2728" s="26" t="s">
        <v>15344</v>
      </c>
      <c r="E2728" s="26" t="s">
        <v>6</v>
      </c>
      <c r="F2728" s="26" t="s">
        <v>6</v>
      </c>
      <c r="G2728" s="26">
        <v>6</v>
      </c>
      <c r="H2728" s="26" t="s">
        <v>6</v>
      </c>
      <c r="I2728" s="26" t="s">
        <v>6</v>
      </c>
      <c r="J2728" s="26" t="s">
        <v>15345</v>
      </c>
      <c r="K2728" s="26">
        <v>2010</v>
      </c>
      <c r="L2728" s="26" t="s">
        <v>6</v>
      </c>
      <c r="M2728" s="26" t="s">
        <v>15342</v>
      </c>
      <c r="N2728" s="26" t="s">
        <v>6</v>
      </c>
    </row>
    <row r="2729" spans="1:14" x14ac:dyDescent="0.35">
      <c r="A2729" t="s">
        <v>62</v>
      </c>
      <c r="B2729">
        <f t="shared" si="42"/>
        <v>2</v>
      </c>
      <c r="C2729" s="25" t="s">
        <v>15346</v>
      </c>
      <c r="D2729" s="25" t="s">
        <v>15347</v>
      </c>
      <c r="E2729" s="25" t="s">
        <v>15348</v>
      </c>
      <c r="F2729" s="25" t="s">
        <v>15349</v>
      </c>
      <c r="G2729" s="25">
        <v>6</v>
      </c>
      <c r="H2729" s="25" t="s">
        <v>6</v>
      </c>
      <c r="I2729" s="25" t="s">
        <v>6</v>
      </c>
      <c r="J2729" s="25" t="s">
        <v>9458</v>
      </c>
      <c r="K2729" s="25">
        <v>2009</v>
      </c>
      <c r="L2729" s="25" t="s">
        <v>6</v>
      </c>
      <c r="M2729" s="25" t="s">
        <v>15350</v>
      </c>
      <c r="N2729" s="25" t="s">
        <v>6</v>
      </c>
    </row>
    <row r="2730" spans="1:14" x14ac:dyDescent="0.35">
      <c r="A2730" t="s">
        <v>62</v>
      </c>
      <c r="B2730">
        <f t="shared" si="42"/>
        <v>2</v>
      </c>
      <c r="C2730" s="26" t="s">
        <v>15351</v>
      </c>
      <c r="D2730" s="26" t="s">
        <v>15352</v>
      </c>
      <c r="E2730" s="26" t="s">
        <v>6</v>
      </c>
      <c r="F2730" s="26" t="s">
        <v>6</v>
      </c>
      <c r="G2730" s="26">
        <v>6</v>
      </c>
      <c r="H2730" s="26" t="s">
        <v>6</v>
      </c>
      <c r="I2730" s="26" t="s">
        <v>6</v>
      </c>
      <c r="J2730" s="26" t="s">
        <v>15353</v>
      </c>
      <c r="K2730" s="26">
        <v>2010</v>
      </c>
      <c r="L2730" s="26" t="s">
        <v>6</v>
      </c>
      <c r="M2730" s="26" t="s">
        <v>15354</v>
      </c>
      <c r="N2730" s="26" t="s">
        <v>6</v>
      </c>
    </row>
    <row r="2731" spans="1:14" x14ac:dyDescent="0.35">
      <c r="B2731">
        <f t="shared" si="42"/>
        <v>1</v>
      </c>
      <c r="C2731" s="25" t="s">
        <v>15355</v>
      </c>
      <c r="D2731" s="25" t="s">
        <v>15356</v>
      </c>
      <c r="E2731" s="25" t="s">
        <v>15357</v>
      </c>
      <c r="F2731" s="25" t="s">
        <v>15358</v>
      </c>
      <c r="G2731" s="25">
        <v>6</v>
      </c>
      <c r="H2731" s="25" t="s">
        <v>6</v>
      </c>
      <c r="I2731" s="25" t="s">
        <v>6</v>
      </c>
      <c r="J2731" s="25" t="s">
        <v>15359</v>
      </c>
      <c r="K2731" s="25">
        <v>2010</v>
      </c>
      <c r="L2731" s="25" t="s">
        <v>6</v>
      </c>
      <c r="M2731" s="25" t="s">
        <v>15360</v>
      </c>
      <c r="N2731" s="25" t="s">
        <v>6</v>
      </c>
    </row>
    <row r="2732" spans="1:14" x14ac:dyDescent="0.35">
      <c r="B2732">
        <f t="shared" si="42"/>
        <v>1</v>
      </c>
      <c r="C2732" s="26" t="s">
        <v>15361</v>
      </c>
      <c r="D2732" s="26" t="s">
        <v>15362</v>
      </c>
      <c r="E2732" s="26" t="s">
        <v>15363</v>
      </c>
      <c r="F2732" s="26" t="s">
        <v>15364</v>
      </c>
      <c r="G2732" s="26">
        <v>6</v>
      </c>
      <c r="H2732" s="26" t="s">
        <v>6</v>
      </c>
      <c r="I2732" s="26" t="s">
        <v>6</v>
      </c>
      <c r="J2732" s="26" t="s">
        <v>15365</v>
      </c>
      <c r="K2732" s="26">
        <v>2010</v>
      </c>
      <c r="L2732" s="26" t="s">
        <v>6</v>
      </c>
      <c r="M2732" s="26" t="s">
        <v>15366</v>
      </c>
      <c r="N2732" s="26" t="s">
        <v>6</v>
      </c>
    </row>
    <row r="2733" spans="1:14" x14ac:dyDescent="0.35">
      <c r="A2733" t="s">
        <v>62</v>
      </c>
      <c r="B2733">
        <f t="shared" si="42"/>
        <v>2</v>
      </c>
      <c r="C2733" s="25" t="s">
        <v>15367</v>
      </c>
      <c r="D2733" s="25" t="s">
        <v>15368</v>
      </c>
      <c r="E2733" s="25" t="s">
        <v>15369</v>
      </c>
      <c r="F2733" s="25" t="s">
        <v>15370</v>
      </c>
      <c r="G2733" s="25">
        <v>6</v>
      </c>
      <c r="H2733" s="25" t="s">
        <v>6</v>
      </c>
      <c r="I2733" s="25" t="s">
        <v>6</v>
      </c>
      <c r="J2733" s="25" t="s">
        <v>15371</v>
      </c>
      <c r="K2733" s="25">
        <v>2010</v>
      </c>
      <c r="L2733" s="25" t="s">
        <v>6</v>
      </c>
      <c r="M2733" s="25" t="s">
        <v>15372</v>
      </c>
      <c r="N2733" s="25" t="s">
        <v>6</v>
      </c>
    </row>
    <row r="2734" spans="1:14" x14ac:dyDescent="0.35">
      <c r="B2734">
        <f t="shared" si="42"/>
        <v>1</v>
      </c>
      <c r="C2734" s="26" t="s">
        <v>15373</v>
      </c>
      <c r="D2734" s="26" t="s">
        <v>15374</v>
      </c>
      <c r="E2734" s="26" t="s">
        <v>15375</v>
      </c>
      <c r="F2734" s="26" t="s">
        <v>15376</v>
      </c>
      <c r="G2734" s="26">
        <v>6</v>
      </c>
      <c r="H2734" s="26" t="s">
        <v>6</v>
      </c>
      <c r="I2734" s="26" t="s">
        <v>6</v>
      </c>
      <c r="J2734" s="26" t="s">
        <v>6782</v>
      </c>
      <c r="K2734" s="26">
        <v>2010</v>
      </c>
      <c r="L2734" s="26" t="s">
        <v>6</v>
      </c>
      <c r="M2734" s="26" t="s">
        <v>15377</v>
      </c>
      <c r="N2734" s="26" t="s">
        <v>6</v>
      </c>
    </row>
    <row r="2735" spans="1:14" x14ac:dyDescent="0.35">
      <c r="A2735" t="s">
        <v>62</v>
      </c>
      <c r="B2735">
        <f t="shared" si="42"/>
        <v>3</v>
      </c>
      <c r="C2735" s="25" t="s">
        <v>12224</v>
      </c>
      <c r="D2735" s="25" t="s">
        <v>12225</v>
      </c>
      <c r="E2735" s="25" t="s">
        <v>15378</v>
      </c>
      <c r="F2735" s="25" t="s">
        <v>12226</v>
      </c>
      <c r="G2735" s="25">
        <v>7</v>
      </c>
      <c r="H2735" s="25" t="s">
        <v>6</v>
      </c>
      <c r="I2735" s="25" t="s">
        <v>4629</v>
      </c>
      <c r="J2735" s="25" t="s">
        <v>4630</v>
      </c>
      <c r="K2735" s="25">
        <v>2011</v>
      </c>
      <c r="L2735" s="25" t="s">
        <v>6</v>
      </c>
      <c r="M2735" s="25" t="s">
        <v>6</v>
      </c>
      <c r="N2735" s="25" t="s">
        <v>6</v>
      </c>
    </row>
    <row r="2736" spans="1:14" x14ac:dyDescent="0.35">
      <c r="A2736" t="s">
        <v>62</v>
      </c>
      <c r="B2736">
        <f t="shared" si="42"/>
        <v>2</v>
      </c>
      <c r="C2736" s="26" t="s">
        <v>4931</v>
      </c>
      <c r="D2736" s="26" t="s">
        <v>15379</v>
      </c>
      <c r="E2736" s="26" t="s">
        <v>15380</v>
      </c>
      <c r="F2736" s="26" t="s">
        <v>15381</v>
      </c>
      <c r="G2736" s="26">
        <v>6</v>
      </c>
      <c r="H2736" s="26" t="s">
        <v>6</v>
      </c>
      <c r="I2736" s="26" t="s">
        <v>6</v>
      </c>
      <c r="J2736" s="26" t="s">
        <v>4936</v>
      </c>
      <c r="K2736" s="26">
        <v>2010</v>
      </c>
      <c r="L2736" s="26" t="s">
        <v>6</v>
      </c>
      <c r="M2736" s="26" t="s">
        <v>15382</v>
      </c>
      <c r="N2736" s="26" t="s">
        <v>6</v>
      </c>
    </row>
    <row r="2737" spans="1:14" x14ac:dyDescent="0.35">
      <c r="A2737" t="s">
        <v>62</v>
      </c>
      <c r="B2737">
        <f t="shared" si="42"/>
        <v>2</v>
      </c>
      <c r="C2737" s="25" t="s">
        <v>9796</v>
      </c>
      <c r="D2737" s="25" t="s">
        <v>15383</v>
      </c>
      <c r="E2737" s="25" t="s">
        <v>15384</v>
      </c>
      <c r="F2737" s="25" t="s">
        <v>15385</v>
      </c>
      <c r="G2737" s="25">
        <v>6</v>
      </c>
      <c r="H2737" s="25" t="s">
        <v>6</v>
      </c>
      <c r="I2737" s="25" t="s">
        <v>6</v>
      </c>
      <c r="J2737" s="25" t="s">
        <v>9799</v>
      </c>
      <c r="K2737" s="25">
        <v>2010</v>
      </c>
      <c r="L2737" s="25" t="s">
        <v>6</v>
      </c>
      <c r="M2737" s="25" t="s">
        <v>15386</v>
      </c>
      <c r="N2737" s="25" t="s">
        <v>6</v>
      </c>
    </row>
    <row r="2738" spans="1:14" x14ac:dyDescent="0.35">
      <c r="B2738">
        <f t="shared" si="42"/>
        <v>1</v>
      </c>
      <c r="C2738" s="26" t="s">
        <v>15387</v>
      </c>
      <c r="D2738" s="26" t="s">
        <v>15388</v>
      </c>
      <c r="E2738" s="26" t="s">
        <v>15389</v>
      </c>
      <c r="F2738" s="26" t="s">
        <v>15390</v>
      </c>
      <c r="G2738" s="26">
        <v>6</v>
      </c>
      <c r="H2738" s="26" t="s">
        <v>6</v>
      </c>
      <c r="I2738" s="26" t="s">
        <v>6</v>
      </c>
      <c r="J2738" s="26" t="s">
        <v>15391</v>
      </c>
      <c r="K2738" s="26">
        <v>2010</v>
      </c>
      <c r="L2738" s="26" t="s">
        <v>6</v>
      </c>
      <c r="M2738" s="26" t="s">
        <v>15386</v>
      </c>
      <c r="N2738" s="26" t="s">
        <v>6</v>
      </c>
    </row>
    <row r="2739" spans="1:14" x14ac:dyDescent="0.35">
      <c r="A2739" t="s">
        <v>62</v>
      </c>
      <c r="B2739">
        <f t="shared" si="42"/>
        <v>2</v>
      </c>
      <c r="C2739" s="25" t="s">
        <v>15392</v>
      </c>
      <c r="D2739" s="25" t="s">
        <v>15393</v>
      </c>
      <c r="E2739" s="25" t="s">
        <v>15394</v>
      </c>
      <c r="F2739" s="25" t="s">
        <v>15395</v>
      </c>
      <c r="G2739" s="25">
        <v>6</v>
      </c>
      <c r="H2739" s="25" t="s">
        <v>6</v>
      </c>
      <c r="I2739" s="25" t="s">
        <v>6</v>
      </c>
      <c r="J2739" s="25" t="s">
        <v>4605</v>
      </c>
      <c r="K2739" s="25">
        <v>2010</v>
      </c>
      <c r="L2739" s="25" t="s">
        <v>6</v>
      </c>
      <c r="M2739" s="25" t="s">
        <v>15386</v>
      </c>
      <c r="N2739" s="25" t="s">
        <v>6</v>
      </c>
    </row>
    <row r="2740" spans="1:14" x14ac:dyDescent="0.35">
      <c r="B2740">
        <f t="shared" si="42"/>
        <v>1</v>
      </c>
      <c r="C2740" s="26" t="s">
        <v>15396</v>
      </c>
      <c r="D2740" s="26" t="s">
        <v>15397</v>
      </c>
      <c r="E2740" s="26" t="s">
        <v>15398</v>
      </c>
      <c r="F2740" s="26" t="s">
        <v>15399</v>
      </c>
      <c r="G2740" s="26">
        <v>7</v>
      </c>
      <c r="H2740" s="26" t="s">
        <v>6</v>
      </c>
      <c r="I2740" s="26" t="s">
        <v>1398</v>
      </c>
      <c r="J2740" s="26" t="s">
        <v>15400</v>
      </c>
      <c r="K2740" s="26">
        <v>2010</v>
      </c>
      <c r="L2740" s="26" t="s">
        <v>6</v>
      </c>
      <c r="M2740" s="26" t="s">
        <v>6</v>
      </c>
      <c r="N2740" s="26" t="s">
        <v>6</v>
      </c>
    </row>
    <row r="2741" spans="1:14" x14ac:dyDescent="0.35">
      <c r="A2741" t="s">
        <v>62</v>
      </c>
      <c r="B2741">
        <f t="shared" si="42"/>
        <v>2</v>
      </c>
      <c r="C2741" s="25" t="s">
        <v>15401</v>
      </c>
      <c r="D2741" s="25" t="s">
        <v>15402</v>
      </c>
      <c r="E2741" s="25" t="s">
        <v>15403</v>
      </c>
      <c r="F2741" s="25" t="s">
        <v>15404</v>
      </c>
      <c r="G2741" s="25">
        <v>6</v>
      </c>
      <c r="H2741" s="25" t="s">
        <v>6</v>
      </c>
      <c r="I2741" s="25" t="s">
        <v>6</v>
      </c>
      <c r="J2741" s="25" t="s">
        <v>9439</v>
      </c>
      <c r="K2741" s="25">
        <v>2010</v>
      </c>
      <c r="L2741" s="25" t="s">
        <v>6</v>
      </c>
      <c r="M2741" s="25" t="s">
        <v>15405</v>
      </c>
      <c r="N2741" s="25" t="s">
        <v>6</v>
      </c>
    </row>
    <row r="2742" spans="1:14" x14ac:dyDescent="0.35">
      <c r="A2742" t="s">
        <v>62</v>
      </c>
      <c r="B2742">
        <f t="shared" si="42"/>
        <v>2</v>
      </c>
      <c r="C2742" s="26" t="s">
        <v>1745</v>
      </c>
      <c r="D2742" s="26" t="s">
        <v>15406</v>
      </c>
      <c r="E2742" s="26" t="s">
        <v>15407</v>
      </c>
      <c r="F2742" s="26" t="s">
        <v>15408</v>
      </c>
      <c r="G2742" s="26">
        <v>6</v>
      </c>
      <c r="H2742" s="26" t="s">
        <v>6</v>
      </c>
      <c r="I2742" s="26" t="s">
        <v>6</v>
      </c>
      <c r="J2742" s="26" t="s">
        <v>1749</v>
      </c>
      <c r="K2742" s="26">
        <v>2010</v>
      </c>
      <c r="L2742" s="26" t="s">
        <v>6</v>
      </c>
      <c r="M2742" s="26" t="s">
        <v>15409</v>
      </c>
      <c r="N2742" s="26" t="s">
        <v>6</v>
      </c>
    </row>
    <row r="2743" spans="1:14" x14ac:dyDescent="0.35">
      <c r="B2743">
        <f t="shared" si="42"/>
        <v>1</v>
      </c>
      <c r="C2743" s="25" t="s">
        <v>15410</v>
      </c>
      <c r="D2743" s="25" t="s">
        <v>15411</v>
      </c>
      <c r="E2743" s="25" t="s">
        <v>6</v>
      </c>
      <c r="F2743" s="25" t="s">
        <v>15412</v>
      </c>
      <c r="G2743" s="25">
        <v>6</v>
      </c>
      <c r="H2743" s="25" t="s">
        <v>6</v>
      </c>
      <c r="I2743" s="25" t="s">
        <v>6</v>
      </c>
      <c r="J2743" s="25" t="s">
        <v>15413</v>
      </c>
      <c r="K2743" s="25">
        <v>2010</v>
      </c>
      <c r="L2743" s="25" t="s">
        <v>6</v>
      </c>
      <c r="M2743" s="25" t="s">
        <v>15414</v>
      </c>
      <c r="N2743" s="25" t="s">
        <v>6</v>
      </c>
    </row>
    <row r="2744" spans="1:14" x14ac:dyDescent="0.35">
      <c r="A2744" t="s">
        <v>62</v>
      </c>
      <c r="B2744">
        <f t="shared" si="42"/>
        <v>2</v>
      </c>
      <c r="C2744" s="26" t="s">
        <v>15415</v>
      </c>
      <c r="D2744" s="26" t="s">
        <v>15416</v>
      </c>
      <c r="E2744" s="26" t="s">
        <v>15417</v>
      </c>
      <c r="F2744" s="26" t="s">
        <v>15418</v>
      </c>
      <c r="G2744" s="26">
        <v>6</v>
      </c>
      <c r="H2744" s="26" t="s">
        <v>6</v>
      </c>
      <c r="I2744" s="26" t="s">
        <v>6</v>
      </c>
      <c r="J2744" s="26" t="s">
        <v>10408</v>
      </c>
      <c r="K2744" s="26">
        <v>2010</v>
      </c>
      <c r="L2744" s="26" t="s">
        <v>6</v>
      </c>
      <c r="M2744" s="26" t="s">
        <v>15419</v>
      </c>
      <c r="N2744" s="26" t="s">
        <v>6</v>
      </c>
    </row>
    <row r="2745" spans="1:14" x14ac:dyDescent="0.35">
      <c r="A2745" t="s">
        <v>62</v>
      </c>
      <c r="B2745">
        <f t="shared" si="42"/>
        <v>2</v>
      </c>
      <c r="C2745" s="25" t="s">
        <v>15420</v>
      </c>
      <c r="D2745" s="25" t="s">
        <v>15421</v>
      </c>
      <c r="E2745" s="25" t="s">
        <v>15422</v>
      </c>
      <c r="F2745" s="25" t="s">
        <v>15408</v>
      </c>
      <c r="G2745" s="25">
        <v>6</v>
      </c>
      <c r="H2745" s="25" t="s">
        <v>6</v>
      </c>
      <c r="I2745" s="25" t="s">
        <v>6</v>
      </c>
      <c r="J2745" s="25" t="s">
        <v>1743</v>
      </c>
      <c r="K2745" s="25">
        <v>2010</v>
      </c>
      <c r="L2745" s="25" t="s">
        <v>6</v>
      </c>
      <c r="M2745" s="25" t="s">
        <v>15423</v>
      </c>
      <c r="N2745" s="25" t="s">
        <v>6</v>
      </c>
    </row>
    <row r="2746" spans="1:14" x14ac:dyDescent="0.35">
      <c r="B2746">
        <f t="shared" si="42"/>
        <v>1</v>
      </c>
      <c r="C2746" s="26" t="s">
        <v>15424</v>
      </c>
      <c r="D2746" s="26" t="s">
        <v>15425</v>
      </c>
      <c r="E2746" s="26" t="s">
        <v>15426</v>
      </c>
      <c r="F2746" s="26" t="s">
        <v>15427</v>
      </c>
      <c r="G2746" s="26">
        <v>6</v>
      </c>
      <c r="H2746" s="26" t="s">
        <v>6</v>
      </c>
      <c r="I2746" s="26" t="s">
        <v>6</v>
      </c>
      <c r="J2746" s="26" t="s">
        <v>236</v>
      </c>
      <c r="K2746" s="26">
        <v>2010</v>
      </c>
      <c r="L2746" s="26" t="s">
        <v>6</v>
      </c>
      <c r="M2746" s="26" t="s">
        <v>15428</v>
      </c>
      <c r="N2746" s="26" t="s">
        <v>6</v>
      </c>
    </row>
    <row r="2747" spans="1:14" x14ac:dyDescent="0.35">
      <c r="B2747">
        <f t="shared" si="42"/>
        <v>1</v>
      </c>
      <c r="C2747" s="25" t="s">
        <v>15429</v>
      </c>
      <c r="D2747" s="25" t="s">
        <v>15430</v>
      </c>
      <c r="E2747" s="25" t="s">
        <v>15431</v>
      </c>
      <c r="F2747" s="25" t="s">
        <v>15432</v>
      </c>
      <c r="G2747" s="25">
        <v>6</v>
      </c>
      <c r="H2747" s="25" t="s">
        <v>6</v>
      </c>
      <c r="I2747" s="25" t="s">
        <v>6</v>
      </c>
      <c r="J2747" s="25" t="s">
        <v>15433</v>
      </c>
      <c r="K2747" s="25">
        <v>2010</v>
      </c>
      <c r="L2747" s="25" t="s">
        <v>6</v>
      </c>
      <c r="M2747" s="25" t="s">
        <v>15434</v>
      </c>
      <c r="N2747" s="25" t="s">
        <v>6</v>
      </c>
    </row>
    <row r="2748" spans="1:14" x14ac:dyDescent="0.35">
      <c r="B2748">
        <f t="shared" si="42"/>
        <v>1</v>
      </c>
      <c r="C2748" s="26" t="s">
        <v>15435</v>
      </c>
      <c r="D2748" s="26" t="s">
        <v>15436</v>
      </c>
      <c r="E2748" s="26" t="s">
        <v>15437</v>
      </c>
      <c r="F2748" s="26" t="s">
        <v>15438</v>
      </c>
      <c r="G2748" s="26">
        <v>6</v>
      </c>
      <c r="H2748" s="26" t="s">
        <v>6</v>
      </c>
      <c r="I2748" s="26" t="s">
        <v>6</v>
      </c>
      <c r="J2748" s="26" t="s">
        <v>15439</v>
      </c>
      <c r="K2748" s="26">
        <v>2010</v>
      </c>
      <c r="L2748" s="26" t="s">
        <v>6</v>
      </c>
      <c r="M2748" s="26" t="s">
        <v>15440</v>
      </c>
      <c r="N2748" s="26" t="s">
        <v>6</v>
      </c>
    </row>
    <row r="2749" spans="1:14" x14ac:dyDescent="0.35">
      <c r="A2749" t="s">
        <v>62</v>
      </c>
      <c r="B2749">
        <f t="shared" si="42"/>
        <v>2</v>
      </c>
      <c r="C2749" s="25" t="s">
        <v>15441</v>
      </c>
      <c r="D2749" s="25" t="s">
        <v>15442</v>
      </c>
      <c r="E2749" s="25" t="s">
        <v>15443</v>
      </c>
      <c r="F2749" s="25" t="s">
        <v>15444</v>
      </c>
      <c r="G2749" s="25">
        <v>6</v>
      </c>
      <c r="H2749" s="25" t="s">
        <v>6</v>
      </c>
      <c r="I2749" s="25" t="s">
        <v>6</v>
      </c>
      <c r="J2749" s="25" t="s">
        <v>6198</v>
      </c>
      <c r="K2749" s="25">
        <v>2010</v>
      </c>
      <c r="L2749" s="25" t="s">
        <v>6</v>
      </c>
      <c r="M2749" s="25" t="s">
        <v>15445</v>
      </c>
      <c r="N2749" s="25" t="s">
        <v>6</v>
      </c>
    </row>
    <row r="2750" spans="1:14" x14ac:dyDescent="0.35">
      <c r="A2750" t="s">
        <v>62</v>
      </c>
      <c r="B2750">
        <f t="shared" si="42"/>
        <v>2</v>
      </c>
      <c r="C2750" s="26" t="s">
        <v>15446</v>
      </c>
      <c r="D2750" s="26" t="s">
        <v>15447</v>
      </c>
      <c r="E2750" s="26" t="s">
        <v>15448</v>
      </c>
      <c r="F2750" s="26" t="s">
        <v>15449</v>
      </c>
      <c r="G2750" s="26">
        <v>6</v>
      </c>
      <c r="H2750" s="26" t="s">
        <v>6</v>
      </c>
      <c r="I2750" s="26" t="s">
        <v>6</v>
      </c>
      <c r="J2750" s="26" t="s">
        <v>828</v>
      </c>
      <c r="K2750" s="26">
        <v>2010</v>
      </c>
      <c r="L2750" s="26" t="s">
        <v>6</v>
      </c>
      <c r="M2750" s="26" t="s">
        <v>15450</v>
      </c>
      <c r="N2750" s="26" t="s">
        <v>6</v>
      </c>
    </row>
    <row r="2751" spans="1:14" x14ac:dyDescent="0.35">
      <c r="A2751" t="s">
        <v>62</v>
      </c>
      <c r="B2751">
        <f t="shared" si="42"/>
        <v>3</v>
      </c>
      <c r="C2751" s="25" t="s">
        <v>13477</v>
      </c>
      <c r="D2751" s="25" t="s">
        <v>13478</v>
      </c>
      <c r="E2751" s="25" t="s">
        <v>15451</v>
      </c>
      <c r="F2751" s="25" t="s">
        <v>13479</v>
      </c>
      <c r="G2751" s="25">
        <v>7</v>
      </c>
      <c r="H2751" s="25" t="s">
        <v>6</v>
      </c>
      <c r="I2751" s="25" t="s">
        <v>11594</v>
      </c>
      <c r="J2751" s="25" t="s">
        <v>11595</v>
      </c>
      <c r="K2751" s="25">
        <v>2011</v>
      </c>
      <c r="L2751" s="25" t="s">
        <v>6</v>
      </c>
      <c r="M2751" s="25" t="s">
        <v>6</v>
      </c>
      <c r="N2751" s="25" t="s">
        <v>6</v>
      </c>
    </row>
    <row r="2752" spans="1:14" x14ac:dyDescent="0.35">
      <c r="B2752">
        <f t="shared" si="42"/>
        <v>1</v>
      </c>
      <c r="C2752" s="26" t="s">
        <v>15452</v>
      </c>
      <c r="D2752" s="26" t="s">
        <v>15453</v>
      </c>
      <c r="E2752" s="26" t="s">
        <v>15454</v>
      </c>
      <c r="F2752" s="26" t="s">
        <v>15455</v>
      </c>
      <c r="G2752" s="26">
        <v>6</v>
      </c>
      <c r="H2752" s="26" t="s">
        <v>6</v>
      </c>
      <c r="I2752" s="26" t="s">
        <v>6</v>
      </c>
      <c r="J2752" s="26" t="s">
        <v>2481</v>
      </c>
      <c r="K2752" s="26">
        <v>2010</v>
      </c>
      <c r="L2752" s="26" t="s">
        <v>6</v>
      </c>
      <c r="M2752" s="26" t="s">
        <v>15456</v>
      </c>
      <c r="N2752" s="26" t="s">
        <v>6</v>
      </c>
    </row>
    <row r="2753" spans="1:14" x14ac:dyDescent="0.35">
      <c r="A2753" t="s">
        <v>62</v>
      </c>
      <c r="B2753">
        <f t="shared" si="42"/>
        <v>3</v>
      </c>
      <c r="C2753" s="25" t="s">
        <v>12799</v>
      </c>
      <c r="D2753" s="25" t="s">
        <v>15457</v>
      </c>
      <c r="E2753" s="25" t="s">
        <v>15458</v>
      </c>
      <c r="F2753" s="25" t="s">
        <v>12800</v>
      </c>
      <c r="G2753" s="25">
        <v>7</v>
      </c>
      <c r="H2753" s="25" t="s">
        <v>6</v>
      </c>
      <c r="I2753" s="25" t="s">
        <v>2920</v>
      </c>
      <c r="J2753" s="25" t="s">
        <v>2992</v>
      </c>
      <c r="K2753" s="25">
        <v>2011</v>
      </c>
      <c r="L2753" s="25" t="s">
        <v>6</v>
      </c>
      <c r="M2753" s="25" t="s">
        <v>6</v>
      </c>
      <c r="N2753" s="25" t="s">
        <v>6</v>
      </c>
    </row>
    <row r="2754" spans="1:14" x14ac:dyDescent="0.35">
      <c r="A2754" t="s">
        <v>62</v>
      </c>
      <c r="B2754">
        <f t="shared" ref="B2754:B2817" si="43">COUNTIF(C:C,C2754)</f>
        <v>2</v>
      </c>
      <c r="C2754" s="26" t="s">
        <v>15459</v>
      </c>
      <c r="D2754" s="26" t="s">
        <v>15460</v>
      </c>
      <c r="E2754" s="26" t="s">
        <v>15461</v>
      </c>
      <c r="F2754" s="26" t="s">
        <v>12713</v>
      </c>
      <c r="G2754" s="26">
        <v>6</v>
      </c>
      <c r="H2754" s="26" t="s">
        <v>6</v>
      </c>
      <c r="I2754" s="26" t="s">
        <v>6</v>
      </c>
      <c r="J2754" s="26" t="s">
        <v>15462</v>
      </c>
      <c r="K2754" s="26">
        <v>2011</v>
      </c>
      <c r="L2754" s="26" t="s">
        <v>6</v>
      </c>
      <c r="M2754" s="26" t="s">
        <v>15463</v>
      </c>
      <c r="N2754" s="26" t="s">
        <v>6</v>
      </c>
    </row>
    <row r="2755" spans="1:14" x14ac:dyDescent="0.35">
      <c r="A2755" t="s">
        <v>62</v>
      </c>
      <c r="B2755">
        <f t="shared" si="43"/>
        <v>2</v>
      </c>
      <c r="C2755" s="25" t="s">
        <v>11982</v>
      </c>
      <c r="D2755" s="25" t="s">
        <v>15464</v>
      </c>
      <c r="E2755" s="25" t="s">
        <v>15465</v>
      </c>
      <c r="F2755" s="25" t="s">
        <v>11983</v>
      </c>
      <c r="G2755" s="25">
        <v>7</v>
      </c>
      <c r="H2755" s="25" t="s">
        <v>6</v>
      </c>
      <c r="I2755" s="25" t="s">
        <v>15466</v>
      </c>
      <c r="J2755" s="25" t="s">
        <v>15467</v>
      </c>
      <c r="K2755" s="25">
        <v>2011</v>
      </c>
      <c r="L2755" s="25" t="s">
        <v>6</v>
      </c>
      <c r="M2755" s="25" t="s">
        <v>6</v>
      </c>
      <c r="N2755" s="25" t="s">
        <v>6</v>
      </c>
    </row>
    <row r="2756" spans="1:14" x14ac:dyDescent="0.35">
      <c r="B2756">
        <f t="shared" si="43"/>
        <v>1</v>
      </c>
      <c r="C2756" s="26" t="s">
        <v>15468</v>
      </c>
      <c r="D2756" s="26" t="s">
        <v>15469</v>
      </c>
      <c r="E2756" s="26" t="s">
        <v>15470</v>
      </c>
      <c r="F2756" s="26" t="s">
        <v>15471</v>
      </c>
      <c r="G2756" s="26">
        <v>6</v>
      </c>
      <c r="H2756" s="26" t="s">
        <v>6</v>
      </c>
      <c r="I2756" s="26" t="s">
        <v>6</v>
      </c>
      <c r="J2756" s="26" t="s">
        <v>9777</v>
      </c>
      <c r="K2756" s="26">
        <v>2011</v>
      </c>
      <c r="L2756" s="26" t="s">
        <v>6</v>
      </c>
      <c r="M2756" s="26" t="s">
        <v>15472</v>
      </c>
      <c r="N2756" s="26" t="s">
        <v>6</v>
      </c>
    </row>
    <row r="2757" spans="1:14" x14ac:dyDescent="0.35">
      <c r="A2757" t="s">
        <v>62</v>
      </c>
      <c r="B2757">
        <f t="shared" si="43"/>
        <v>3</v>
      </c>
      <c r="C2757" s="25" t="s">
        <v>10279</v>
      </c>
      <c r="D2757" s="25" t="s">
        <v>12275</v>
      </c>
      <c r="E2757" s="25" t="s">
        <v>15473</v>
      </c>
      <c r="F2757" s="25" t="s">
        <v>12276</v>
      </c>
      <c r="G2757" s="25">
        <v>6</v>
      </c>
      <c r="H2757" s="25" t="s">
        <v>6</v>
      </c>
      <c r="I2757" s="25" t="s">
        <v>6</v>
      </c>
      <c r="J2757" s="25" t="s">
        <v>10283</v>
      </c>
      <c r="K2757" s="25">
        <v>2011</v>
      </c>
      <c r="L2757" s="25" t="s">
        <v>6</v>
      </c>
      <c r="M2757" s="25" t="s">
        <v>15474</v>
      </c>
      <c r="N2757" s="25" t="s">
        <v>6</v>
      </c>
    </row>
    <row r="2758" spans="1:14" x14ac:dyDescent="0.35">
      <c r="A2758" t="s">
        <v>62</v>
      </c>
      <c r="B2758">
        <f t="shared" si="43"/>
        <v>2</v>
      </c>
      <c r="C2758" s="26" t="s">
        <v>7023</v>
      </c>
      <c r="D2758" s="26" t="s">
        <v>15475</v>
      </c>
      <c r="E2758" s="26" t="s">
        <v>15476</v>
      </c>
      <c r="F2758" s="26" t="s">
        <v>15477</v>
      </c>
      <c r="G2758" s="26">
        <v>6</v>
      </c>
      <c r="H2758" s="26" t="s">
        <v>6</v>
      </c>
      <c r="I2758" s="26" t="s">
        <v>6</v>
      </c>
      <c r="J2758" s="26" t="s">
        <v>188</v>
      </c>
      <c r="K2758" s="26">
        <v>2011</v>
      </c>
      <c r="L2758" s="26" t="s">
        <v>6</v>
      </c>
      <c r="M2758" s="26" t="s">
        <v>15478</v>
      </c>
      <c r="N2758" s="26" t="s">
        <v>6</v>
      </c>
    </row>
    <row r="2759" spans="1:14" x14ac:dyDescent="0.35">
      <c r="A2759" t="s">
        <v>62</v>
      </c>
      <c r="B2759">
        <f t="shared" si="43"/>
        <v>2</v>
      </c>
      <c r="C2759" s="25" t="s">
        <v>15479</v>
      </c>
      <c r="D2759" s="25" t="s">
        <v>15480</v>
      </c>
      <c r="E2759" s="25" t="s">
        <v>15481</v>
      </c>
      <c r="F2759" s="25" t="s">
        <v>15482</v>
      </c>
      <c r="G2759" s="25">
        <v>6</v>
      </c>
      <c r="H2759" s="25" t="s">
        <v>6</v>
      </c>
      <c r="I2759" s="25" t="s">
        <v>6</v>
      </c>
      <c r="J2759" s="25" t="s">
        <v>606</v>
      </c>
      <c r="K2759" s="25">
        <v>2011</v>
      </c>
      <c r="L2759" s="25" t="s">
        <v>6</v>
      </c>
      <c r="M2759" s="25" t="s">
        <v>15483</v>
      </c>
      <c r="N2759" s="25" t="s">
        <v>6</v>
      </c>
    </row>
    <row r="2760" spans="1:14" x14ac:dyDescent="0.35">
      <c r="B2760">
        <f t="shared" si="43"/>
        <v>1</v>
      </c>
      <c r="C2760" s="26" t="s">
        <v>15484</v>
      </c>
      <c r="D2760" s="26" t="s">
        <v>15485</v>
      </c>
      <c r="E2760" s="26" t="s">
        <v>15486</v>
      </c>
      <c r="F2760" s="26" t="s">
        <v>15487</v>
      </c>
      <c r="G2760" s="26">
        <v>6</v>
      </c>
      <c r="H2760" s="26" t="s">
        <v>6</v>
      </c>
      <c r="I2760" s="26" t="s">
        <v>6</v>
      </c>
      <c r="J2760" s="26" t="s">
        <v>15488</v>
      </c>
      <c r="K2760" s="26">
        <v>2011</v>
      </c>
      <c r="L2760" s="26" t="s">
        <v>6</v>
      </c>
      <c r="M2760" s="26" t="s">
        <v>15483</v>
      </c>
      <c r="N2760" s="26" t="s">
        <v>6</v>
      </c>
    </row>
    <row r="2761" spans="1:14" x14ac:dyDescent="0.35">
      <c r="B2761">
        <f t="shared" si="43"/>
        <v>1</v>
      </c>
      <c r="C2761" s="25" t="s">
        <v>15489</v>
      </c>
      <c r="D2761" s="25" t="s">
        <v>15490</v>
      </c>
      <c r="E2761" s="25" t="s">
        <v>15491</v>
      </c>
      <c r="F2761" s="25" t="s">
        <v>15492</v>
      </c>
      <c r="G2761" s="25">
        <v>6</v>
      </c>
      <c r="H2761" s="25" t="s">
        <v>6</v>
      </c>
      <c r="I2761" s="25" t="s">
        <v>6</v>
      </c>
      <c r="J2761" s="25" t="s">
        <v>15493</v>
      </c>
      <c r="K2761" s="25">
        <v>2011</v>
      </c>
      <c r="L2761" s="25" t="s">
        <v>6</v>
      </c>
      <c r="M2761" s="25" t="s">
        <v>15494</v>
      </c>
      <c r="N2761" s="25" t="s">
        <v>6</v>
      </c>
    </row>
    <row r="2762" spans="1:14" x14ac:dyDescent="0.35">
      <c r="B2762">
        <f t="shared" si="43"/>
        <v>1</v>
      </c>
      <c r="C2762" s="26" t="s">
        <v>15495</v>
      </c>
      <c r="D2762" s="26" t="s">
        <v>15496</v>
      </c>
      <c r="E2762" s="26" t="s">
        <v>15497</v>
      </c>
      <c r="F2762" s="26" t="s">
        <v>15498</v>
      </c>
      <c r="G2762" s="26">
        <v>6</v>
      </c>
      <c r="H2762" s="26" t="s">
        <v>6</v>
      </c>
      <c r="I2762" s="26" t="s">
        <v>6</v>
      </c>
      <c r="J2762" s="26" t="s">
        <v>15499</v>
      </c>
      <c r="K2762" s="26">
        <v>2011</v>
      </c>
      <c r="L2762" s="26" t="s">
        <v>6</v>
      </c>
      <c r="M2762" s="26" t="s">
        <v>15494</v>
      </c>
      <c r="N2762" s="26" t="s">
        <v>6</v>
      </c>
    </row>
    <row r="2763" spans="1:14" x14ac:dyDescent="0.35">
      <c r="B2763">
        <f t="shared" si="43"/>
        <v>1</v>
      </c>
      <c r="C2763" s="25" t="s">
        <v>15500</v>
      </c>
      <c r="D2763" s="25" t="s">
        <v>15501</v>
      </c>
      <c r="E2763" s="25" t="s">
        <v>15502</v>
      </c>
      <c r="F2763" s="25" t="s">
        <v>15503</v>
      </c>
      <c r="G2763" s="25">
        <v>6</v>
      </c>
      <c r="H2763" s="25" t="s">
        <v>6</v>
      </c>
      <c r="I2763" s="25" t="s">
        <v>6</v>
      </c>
      <c r="J2763" s="25" t="s">
        <v>2182</v>
      </c>
      <c r="K2763" s="25">
        <v>2011</v>
      </c>
      <c r="L2763" s="25" t="s">
        <v>6</v>
      </c>
      <c r="M2763" s="25" t="s">
        <v>15504</v>
      </c>
      <c r="N2763" s="25" t="s">
        <v>6</v>
      </c>
    </row>
    <row r="2764" spans="1:14" x14ac:dyDescent="0.35">
      <c r="B2764">
        <f t="shared" si="43"/>
        <v>1</v>
      </c>
      <c r="C2764" s="26" t="s">
        <v>15505</v>
      </c>
      <c r="D2764" s="26" t="s">
        <v>15506</v>
      </c>
      <c r="E2764" s="26" t="s">
        <v>15507</v>
      </c>
      <c r="F2764" s="26" t="s">
        <v>15508</v>
      </c>
      <c r="G2764" s="26">
        <v>6</v>
      </c>
      <c r="H2764" s="26" t="s">
        <v>6</v>
      </c>
      <c r="I2764" s="26" t="s">
        <v>6</v>
      </c>
      <c r="J2764" s="26" t="s">
        <v>2182</v>
      </c>
      <c r="K2764" s="26">
        <v>2011</v>
      </c>
      <c r="L2764" s="26" t="s">
        <v>6</v>
      </c>
      <c r="M2764" s="26" t="s">
        <v>15504</v>
      </c>
      <c r="N2764" s="26" t="s">
        <v>6</v>
      </c>
    </row>
    <row r="2765" spans="1:14" x14ac:dyDescent="0.35">
      <c r="B2765">
        <f t="shared" si="43"/>
        <v>1</v>
      </c>
      <c r="C2765" s="25" t="s">
        <v>15509</v>
      </c>
      <c r="D2765" s="25" t="s">
        <v>15510</v>
      </c>
      <c r="E2765" s="25" t="s">
        <v>15511</v>
      </c>
      <c r="F2765" s="25" t="s">
        <v>15512</v>
      </c>
      <c r="G2765" s="25">
        <v>6</v>
      </c>
      <c r="H2765" s="25" t="s">
        <v>6</v>
      </c>
      <c r="I2765" s="25" t="s">
        <v>6</v>
      </c>
      <c r="J2765" s="25" t="s">
        <v>15513</v>
      </c>
      <c r="K2765" s="25">
        <v>2011</v>
      </c>
      <c r="L2765" s="25" t="s">
        <v>6</v>
      </c>
      <c r="M2765" s="25" t="s">
        <v>15514</v>
      </c>
      <c r="N2765" s="25" t="s">
        <v>6</v>
      </c>
    </row>
    <row r="2766" spans="1:14" x14ac:dyDescent="0.35">
      <c r="B2766">
        <f t="shared" si="43"/>
        <v>1</v>
      </c>
      <c r="C2766" s="26" t="s">
        <v>15515</v>
      </c>
      <c r="D2766" s="26" t="s">
        <v>15516</v>
      </c>
      <c r="E2766" s="26" t="s">
        <v>15517</v>
      </c>
      <c r="F2766" s="26" t="s">
        <v>15518</v>
      </c>
      <c r="G2766" s="26">
        <v>6</v>
      </c>
      <c r="H2766" s="26" t="s">
        <v>6</v>
      </c>
      <c r="I2766" s="26" t="s">
        <v>6</v>
      </c>
      <c r="J2766" s="26" t="s">
        <v>15519</v>
      </c>
      <c r="K2766" s="26">
        <v>2011</v>
      </c>
      <c r="L2766" s="26" t="s">
        <v>6</v>
      </c>
      <c r="M2766" s="26" t="s">
        <v>15514</v>
      </c>
      <c r="N2766" s="26" t="s">
        <v>6</v>
      </c>
    </row>
    <row r="2767" spans="1:14" x14ac:dyDescent="0.35">
      <c r="A2767" t="s">
        <v>62</v>
      </c>
      <c r="B2767">
        <f t="shared" si="43"/>
        <v>2</v>
      </c>
      <c r="C2767" s="25" t="s">
        <v>9166</v>
      </c>
      <c r="D2767" s="25" t="s">
        <v>15520</v>
      </c>
      <c r="E2767" s="25" t="s">
        <v>15521</v>
      </c>
      <c r="F2767" s="25" t="s">
        <v>15522</v>
      </c>
      <c r="G2767" s="25">
        <v>6</v>
      </c>
      <c r="H2767" s="25" t="s">
        <v>6</v>
      </c>
      <c r="I2767" s="25" t="s">
        <v>6</v>
      </c>
      <c r="J2767" s="25" t="s">
        <v>9170</v>
      </c>
      <c r="K2767" s="25">
        <v>2011</v>
      </c>
      <c r="L2767" s="25" t="s">
        <v>6</v>
      </c>
      <c r="M2767" s="25" t="s">
        <v>15514</v>
      </c>
      <c r="N2767" s="25" t="s">
        <v>6</v>
      </c>
    </row>
    <row r="2768" spans="1:14" x14ac:dyDescent="0.35">
      <c r="A2768" t="s">
        <v>62</v>
      </c>
      <c r="B2768">
        <f t="shared" si="43"/>
        <v>2</v>
      </c>
      <c r="C2768" s="26" t="s">
        <v>1053</v>
      </c>
      <c r="D2768" s="26" t="s">
        <v>15523</v>
      </c>
      <c r="E2768" s="26" t="s">
        <v>15524</v>
      </c>
      <c r="F2768" s="26" t="s">
        <v>15525</v>
      </c>
      <c r="G2768" s="26">
        <v>6</v>
      </c>
      <c r="H2768" s="26" t="s">
        <v>6</v>
      </c>
      <c r="I2768" s="26" t="s">
        <v>6</v>
      </c>
      <c r="J2768" s="26" t="s">
        <v>1058</v>
      </c>
      <c r="K2768" s="26">
        <v>2011</v>
      </c>
      <c r="L2768" s="26" t="s">
        <v>6</v>
      </c>
      <c r="M2768" s="26" t="s">
        <v>15514</v>
      </c>
      <c r="N2768" s="26" t="s">
        <v>6</v>
      </c>
    </row>
    <row r="2769" spans="1:14" x14ac:dyDescent="0.35">
      <c r="B2769">
        <f t="shared" si="43"/>
        <v>1</v>
      </c>
      <c r="C2769" s="25" t="s">
        <v>15526</v>
      </c>
      <c r="D2769" s="25" t="s">
        <v>15527</v>
      </c>
      <c r="E2769" s="25" t="s">
        <v>15528</v>
      </c>
      <c r="F2769" s="25" t="s">
        <v>15529</v>
      </c>
      <c r="G2769" s="25">
        <v>6</v>
      </c>
      <c r="H2769" s="25" t="s">
        <v>6</v>
      </c>
      <c r="I2769" s="25" t="s">
        <v>6</v>
      </c>
      <c r="J2769" s="25" t="s">
        <v>6098</v>
      </c>
      <c r="K2769" s="25">
        <v>2011</v>
      </c>
      <c r="L2769" s="25" t="s">
        <v>6</v>
      </c>
      <c r="M2769" s="25" t="s">
        <v>15530</v>
      </c>
      <c r="N2769" s="25" t="s">
        <v>6</v>
      </c>
    </row>
    <row r="2770" spans="1:14" x14ac:dyDescent="0.35">
      <c r="B2770">
        <f t="shared" si="43"/>
        <v>1</v>
      </c>
      <c r="C2770" s="26" t="s">
        <v>15531</v>
      </c>
      <c r="D2770" s="26" t="s">
        <v>15532</v>
      </c>
      <c r="E2770" s="26" t="s">
        <v>15533</v>
      </c>
      <c r="F2770" s="26" t="s">
        <v>15534</v>
      </c>
      <c r="G2770" s="26">
        <v>6</v>
      </c>
      <c r="H2770" s="26" t="s">
        <v>6</v>
      </c>
      <c r="I2770" s="26" t="s">
        <v>6</v>
      </c>
      <c r="J2770" s="26" t="s">
        <v>2182</v>
      </c>
      <c r="K2770" s="26">
        <v>2011</v>
      </c>
      <c r="L2770" s="26" t="s">
        <v>6</v>
      </c>
      <c r="M2770" s="26" t="s">
        <v>15535</v>
      </c>
      <c r="N2770" s="26" t="s">
        <v>6</v>
      </c>
    </row>
    <row r="2771" spans="1:14" x14ac:dyDescent="0.35">
      <c r="B2771">
        <f t="shared" si="43"/>
        <v>1</v>
      </c>
      <c r="C2771" s="25" t="s">
        <v>15536</v>
      </c>
      <c r="D2771" s="25" t="s">
        <v>15537</v>
      </c>
      <c r="E2771" s="25" t="s">
        <v>15538</v>
      </c>
      <c r="F2771" s="25" t="s">
        <v>15539</v>
      </c>
      <c r="G2771" s="25">
        <v>6</v>
      </c>
      <c r="H2771" s="25" t="s">
        <v>6</v>
      </c>
      <c r="I2771" s="25" t="s">
        <v>6</v>
      </c>
      <c r="J2771" s="25" t="s">
        <v>4922</v>
      </c>
      <c r="K2771" s="25">
        <v>2011</v>
      </c>
      <c r="L2771" s="25" t="s">
        <v>6</v>
      </c>
      <c r="M2771" s="25" t="s">
        <v>15540</v>
      </c>
      <c r="N2771" s="25" t="s">
        <v>6</v>
      </c>
    </row>
    <row r="2772" spans="1:14" x14ac:dyDescent="0.35">
      <c r="B2772">
        <f t="shared" si="43"/>
        <v>1</v>
      </c>
      <c r="C2772" s="26" t="s">
        <v>15541</v>
      </c>
      <c r="D2772" s="26" t="s">
        <v>12015</v>
      </c>
      <c r="E2772" s="26" t="s">
        <v>15542</v>
      </c>
      <c r="F2772" s="26" t="s">
        <v>15543</v>
      </c>
      <c r="G2772" s="26">
        <v>6</v>
      </c>
      <c r="H2772" s="26" t="s">
        <v>6</v>
      </c>
      <c r="I2772" s="26" t="s">
        <v>6</v>
      </c>
      <c r="J2772" s="26" t="s">
        <v>8247</v>
      </c>
      <c r="K2772" s="26">
        <v>2011</v>
      </c>
      <c r="L2772" s="26" t="s">
        <v>6</v>
      </c>
      <c r="M2772" s="26" t="s">
        <v>15544</v>
      </c>
      <c r="N2772" s="26" t="s">
        <v>6</v>
      </c>
    </row>
    <row r="2773" spans="1:14" x14ac:dyDescent="0.35">
      <c r="A2773" t="s">
        <v>62</v>
      </c>
      <c r="B2773">
        <f t="shared" si="43"/>
        <v>2</v>
      </c>
      <c r="C2773" s="25" t="s">
        <v>1751</v>
      </c>
      <c r="D2773" s="25" t="s">
        <v>15545</v>
      </c>
      <c r="E2773" s="25" t="s">
        <v>15546</v>
      </c>
      <c r="F2773" s="25" t="s">
        <v>15408</v>
      </c>
      <c r="G2773" s="25">
        <v>6</v>
      </c>
      <c r="H2773" s="25" t="s">
        <v>6</v>
      </c>
      <c r="I2773" s="25" t="s">
        <v>6</v>
      </c>
      <c r="J2773" s="25" t="s">
        <v>1136</v>
      </c>
      <c r="K2773" s="25">
        <v>2011</v>
      </c>
      <c r="L2773" s="25" t="s">
        <v>6</v>
      </c>
      <c r="M2773" s="25" t="s">
        <v>15547</v>
      </c>
      <c r="N2773" s="25" t="s">
        <v>6</v>
      </c>
    </row>
    <row r="2774" spans="1:14" x14ac:dyDescent="0.35">
      <c r="A2774" t="s">
        <v>62</v>
      </c>
      <c r="B2774">
        <f t="shared" si="43"/>
        <v>2</v>
      </c>
      <c r="C2774" s="26" t="s">
        <v>15351</v>
      </c>
      <c r="D2774" s="26" t="s">
        <v>15548</v>
      </c>
      <c r="E2774" s="26" t="s">
        <v>6</v>
      </c>
      <c r="F2774" s="26" t="s">
        <v>6</v>
      </c>
      <c r="G2774" s="26">
        <v>6</v>
      </c>
      <c r="H2774" s="26" t="s">
        <v>6</v>
      </c>
      <c r="I2774" s="26" t="s">
        <v>6</v>
      </c>
      <c r="J2774" s="26" t="s">
        <v>15549</v>
      </c>
      <c r="K2774" s="26">
        <v>2011</v>
      </c>
      <c r="L2774" s="26" t="s">
        <v>6</v>
      </c>
      <c r="M2774" s="26" t="s">
        <v>15547</v>
      </c>
      <c r="N2774" s="26" t="s">
        <v>6</v>
      </c>
    </row>
    <row r="2775" spans="1:14" x14ac:dyDescent="0.35">
      <c r="A2775" t="s">
        <v>62</v>
      </c>
      <c r="B2775">
        <f t="shared" si="43"/>
        <v>3</v>
      </c>
      <c r="C2775" s="25" t="s">
        <v>15550</v>
      </c>
      <c r="D2775" s="25" t="s">
        <v>15551</v>
      </c>
      <c r="E2775" s="25" t="s">
        <v>15552</v>
      </c>
      <c r="F2775" s="25" t="s">
        <v>12140</v>
      </c>
      <c r="G2775" s="25">
        <v>6</v>
      </c>
      <c r="H2775" s="25" t="s">
        <v>6</v>
      </c>
      <c r="I2775" s="25" t="s">
        <v>6</v>
      </c>
      <c r="J2775" s="25" t="s">
        <v>7549</v>
      </c>
      <c r="K2775" s="25">
        <v>2010</v>
      </c>
      <c r="L2775" s="25" t="s">
        <v>6</v>
      </c>
      <c r="M2775" s="25" t="s">
        <v>15553</v>
      </c>
      <c r="N2775" s="25" t="s">
        <v>6</v>
      </c>
    </row>
    <row r="2776" spans="1:14" x14ac:dyDescent="0.35">
      <c r="A2776" t="s">
        <v>62</v>
      </c>
      <c r="B2776">
        <f t="shared" si="43"/>
        <v>2</v>
      </c>
      <c r="C2776" s="26" t="s">
        <v>2833</v>
      </c>
      <c r="D2776" s="26" t="s">
        <v>15554</v>
      </c>
      <c r="E2776" s="26" t="s">
        <v>15555</v>
      </c>
      <c r="F2776" s="26" t="s">
        <v>15556</v>
      </c>
      <c r="G2776" s="26">
        <v>6</v>
      </c>
      <c r="H2776" s="26" t="s">
        <v>6</v>
      </c>
      <c r="I2776" s="26" t="s">
        <v>6</v>
      </c>
      <c r="J2776" s="26" t="s">
        <v>2838</v>
      </c>
      <c r="K2776" s="26">
        <v>2011</v>
      </c>
      <c r="L2776" s="26" t="s">
        <v>6</v>
      </c>
      <c r="M2776" s="26" t="s">
        <v>15557</v>
      </c>
      <c r="N2776" s="26" t="s">
        <v>6</v>
      </c>
    </row>
    <row r="2777" spans="1:14" x14ac:dyDescent="0.35">
      <c r="B2777">
        <f t="shared" si="43"/>
        <v>1</v>
      </c>
      <c r="C2777" s="25" t="s">
        <v>15558</v>
      </c>
      <c r="D2777" s="25" t="s">
        <v>15559</v>
      </c>
      <c r="E2777" s="25" t="s">
        <v>15560</v>
      </c>
      <c r="F2777" s="25" t="s">
        <v>15561</v>
      </c>
      <c r="G2777" s="25">
        <v>6</v>
      </c>
      <c r="H2777" s="25" t="s">
        <v>6</v>
      </c>
      <c r="I2777" s="25" t="s">
        <v>6</v>
      </c>
      <c r="J2777" s="25" t="s">
        <v>15562</v>
      </c>
      <c r="K2777" s="25">
        <v>2011</v>
      </c>
      <c r="L2777" s="25" t="s">
        <v>6</v>
      </c>
      <c r="M2777" s="25" t="s">
        <v>15563</v>
      </c>
      <c r="N2777" s="25" t="s">
        <v>6</v>
      </c>
    </row>
    <row r="2778" spans="1:14" x14ac:dyDescent="0.35">
      <c r="A2778" t="s">
        <v>62</v>
      </c>
      <c r="B2778">
        <f t="shared" si="43"/>
        <v>2</v>
      </c>
      <c r="C2778" s="26" t="s">
        <v>4170</v>
      </c>
      <c r="D2778" s="26" t="s">
        <v>15564</v>
      </c>
      <c r="E2778" s="26" t="s">
        <v>15565</v>
      </c>
      <c r="F2778" s="26" t="s">
        <v>15566</v>
      </c>
      <c r="G2778" s="26">
        <v>6</v>
      </c>
      <c r="H2778" s="26" t="s">
        <v>6</v>
      </c>
      <c r="I2778" s="26" t="s">
        <v>6</v>
      </c>
      <c r="J2778" s="26" t="s">
        <v>4175</v>
      </c>
      <c r="K2778" s="26">
        <v>2011</v>
      </c>
      <c r="L2778" s="26" t="s">
        <v>6</v>
      </c>
      <c r="M2778" s="26" t="s">
        <v>15567</v>
      </c>
      <c r="N2778" s="26" t="s">
        <v>6</v>
      </c>
    </row>
    <row r="2779" spans="1:14" x14ac:dyDescent="0.35">
      <c r="A2779" t="s">
        <v>62</v>
      </c>
      <c r="B2779">
        <f t="shared" si="43"/>
        <v>2</v>
      </c>
      <c r="C2779" s="25" t="s">
        <v>9820</v>
      </c>
      <c r="D2779" s="25" t="s">
        <v>15568</v>
      </c>
      <c r="E2779" s="25" t="s">
        <v>15569</v>
      </c>
      <c r="F2779" s="25" t="s">
        <v>15570</v>
      </c>
      <c r="G2779" s="25">
        <v>6</v>
      </c>
      <c r="H2779" s="25" t="s">
        <v>6</v>
      </c>
      <c r="I2779" s="25" t="s">
        <v>6</v>
      </c>
      <c r="J2779" s="25" t="s">
        <v>2182</v>
      </c>
      <c r="K2779" s="25">
        <v>2011</v>
      </c>
      <c r="L2779" s="25" t="s">
        <v>6</v>
      </c>
      <c r="M2779" s="25" t="s">
        <v>15571</v>
      </c>
      <c r="N2779" s="25" t="s">
        <v>6</v>
      </c>
    </row>
    <row r="2780" spans="1:14" x14ac:dyDescent="0.35">
      <c r="A2780" t="s">
        <v>62</v>
      </c>
      <c r="B2780">
        <f t="shared" si="43"/>
        <v>2</v>
      </c>
      <c r="C2780" s="26" t="s">
        <v>1235</v>
      </c>
      <c r="D2780" s="26" t="s">
        <v>15572</v>
      </c>
      <c r="E2780" s="26" t="s">
        <v>15573</v>
      </c>
      <c r="F2780" s="26" t="s">
        <v>1238</v>
      </c>
      <c r="G2780" s="26">
        <v>6</v>
      </c>
      <c r="H2780" s="26" t="s">
        <v>6</v>
      </c>
      <c r="I2780" s="26" t="s">
        <v>6</v>
      </c>
      <c r="J2780" s="26" t="s">
        <v>1240</v>
      </c>
      <c r="K2780" s="26">
        <v>2011</v>
      </c>
      <c r="L2780" s="26" t="s">
        <v>6</v>
      </c>
      <c r="M2780" s="26" t="s">
        <v>15574</v>
      </c>
      <c r="N2780" s="26" t="s">
        <v>6</v>
      </c>
    </row>
    <row r="2781" spans="1:14" x14ac:dyDescent="0.35">
      <c r="B2781">
        <f t="shared" si="43"/>
        <v>1</v>
      </c>
      <c r="C2781" s="25" t="s">
        <v>15575</v>
      </c>
      <c r="D2781" s="25" t="s">
        <v>15576</v>
      </c>
      <c r="E2781" s="25" t="s">
        <v>15577</v>
      </c>
      <c r="F2781" s="25" t="s">
        <v>15578</v>
      </c>
      <c r="G2781" s="25">
        <v>6</v>
      </c>
      <c r="H2781" s="25" t="s">
        <v>6</v>
      </c>
      <c r="I2781" s="25" t="s">
        <v>6</v>
      </c>
      <c r="J2781" s="25" t="s">
        <v>15579</v>
      </c>
      <c r="K2781" s="25">
        <v>2011</v>
      </c>
      <c r="L2781" s="25" t="s">
        <v>6</v>
      </c>
      <c r="M2781" s="25" t="s">
        <v>15580</v>
      </c>
      <c r="N2781" s="25" t="s">
        <v>6</v>
      </c>
    </row>
    <row r="2782" spans="1:14" x14ac:dyDescent="0.35">
      <c r="B2782">
        <f t="shared" si="43"/>
        <v>1</v>
      </c>
      <c r="C2782" s="26" t="s">
        <v>15581</v>
      </c>
      <c r="D2782" s="26" t="s">
        <v>15582</v>
      </c>
      <c r="E2782" s="26" t="s">
        <v>15583</v>
      </c>
      <c r="F2782" s="26" t="s">
        <v>15584</v>
      </c>
      <c r="G2782" s="26">
        <v>6</v>
      </c>
      <c r="H2782" s="26" t="s">
        <v>6</v>
      </c>
      <c r="I2782" s="26" t="s">
        <v>6</v>
      </c>
      <c r="J2782" s="26" t="s">
        <v>15585</v>
      </c>
      <c r="K2782" s="26">
        <v>2012</v>
      </c>
      <c r="L2782" s="26" t="s">
        <v>6</v>
      </c>
      <c r="M2782" s="26" t="s">
        <v>15586</v>
      </c>
      <c r="N2782" s="26" t="s">
        <v>6</v>
      </c>
    </row>
    <row r="2783" spans="1:14" x14ac:dyDescent="0.35">
      <c r="B2783">
        <f t="shared" si="43"/>
        <v>1</v>
      </c>
      <c r="C2783" s="25" t="s">
        <v>15587</v>
      </c>
      <c r="D2783" s="25" t="s">
        <v>15588</v>
      </c>
      <c r="E2783" s="25" t="s">
        <v>15589</v>
      </c>
      <c r="F2783" s="25" t="s">
        <v>15590</v>
      </c>
      <c r="G2783" s="25">
        <v>6</v>
      </c>
      <c r="H2783" s="25" t="s">
        <v>6</v>
      </c>
      <c r="I2783" s="25" t="s">
        <v>6</v>
      </c>
      <c r="J2783" s="25" t="s">
        <v>15591</v>
      </c>
      <c r="K2783" s="25">
        <v>2012</v>
      </c>
      <c r="L2783" s="25" t="s">
        <v>6</v>
      </c>
      <c r="M2783" s="25" t="s">
        <v>15586</v>
      </c>
      <c r="N2783" s="25" t="s">
        <v>6</v>
      </c>
    </row>
    <row r="2784" spans="1:14" x14ac:dyDescent="0.35">
      <c r="A2784" t="s">
        <v>62</v>
      </c>
      <c r="B2784">
        <f t="shared" si="43"/>
        <v>2</v>
      </c>
      <c r="C2784" s="26" t="s">
        <v>15592</v>
      </c>
      <c r="D2784" s="26" t="s">
        <v>15593</v>
      </c>
      <c r="E2784" s="26" t="s">
        <v>15594</v>
      </c>
      <c r="F2784" s="26" t="s">
        <v>15418</v>
      </c>
      <c r="G2784" s="26">
        <v>6</v>
      </c>
      <c r="H2784" s="26" t="s">
        <v>6</v>
      </c>
      <c r="I2784" s="26" t="s">
        <v>6</v>
      </c>
      <c r="J2784" s="26" t="s">
        <v>10413</v>
      </c>
      <c r="K2784" s="26">
        <v>2011</v>
      </c>
      <c r="L2784" s="26" t="s">
        <v>6</v>
      </c>
      <c r="M2784" s="26" t="s">
        <v>15595</v>
      </c>
      <c r="N2784" s="26" t="s">
        <v>6</v>
      </c>
    </row>
    <row r="2785" spans="1:14" x14ac:dyDescent="0.35">
      <c r="B2785">
        <f t="shared" si="43"/>
        <v>1</v>
      </c>
      <c r="C2785" s="25" t="s">
        <v>15596</v>
      </c>
      <c r="D2785" s="25" t="s">
        <v>15597</v>
      </c>
      <c r="E2785" s="25" t="s">
        <v>15598</v>
      </c>
      <c r="F2785" s="25" t="s">
        <v>15418</v>
      </c>
      <c r="G2785" s="25">
        <v>6</v>
      </c>
      <c r="H2785" s="25" t="s">
        <v>6</v>
      </c>
      <c r="I2785" s="25" t="s">
        <v>6</v>
      </c>
      <c r="J2785" s="25" t="s">
        <v>15599</v>
      </c>
      <c r="K2785" s="25">
        <v>2011</v>
      </c>
      <c r="L2785" s="25" t="s">
        <v>6</v>
      </c>
      <c r="M2785" s="25" t="s">
        <v>15600</v>
      </c>
      <c r="N2785" s="25" t="s">
        <v>6</v>
      </c>
    </row>
    <row r="2786" spans="1:14" x14ac:dyDescent="0.35">
      <c r="A2786" t="s">
        <v>62</v>
      </c>
      <c r="B2786">
        <f t="shared" si="43"/>
        <v>3</v>
      </c>
      <c r="C2786" s="26" t="s">
        <v>15601</v>
      </c>
      <c r="D2786" s="26" t="s">
        <v>12143</v>
      </c>
      <c r="E2786" s="26" t="s">
        <v>15602</v>
      </c>
      <c r="F2786" s="26" t="s">
        <v>12144</v>
      </c>
      <c r="G2786" s="26">
        <v>6</v>
      </c>
      <c r="H2786" s="26" t="s">
        <v>6</v>
      </c>
      <c r="I2786" s="26" t="s">
        <v>6</v>
      </c>
      <c r="J2786" s="26" t="s">
        <v>10547</v>
      </c>
      <c r="K2786" s="26">
        <v>2012</v>
      </c>
      <c r="L2786" s="26" t="s">
        <v>6</v>
      </c>
      <c r="M2786" s="26" t="s">
        <v>15603</v>
      </c>
      <c r="N2786" s="26" t="s">
        <v>6</v>
      </c>
    </row>
    <row r="2787" spans="1:14" x14ac:dyDescent="0.35">
      <c r="B2787">
        <f t="shared" si="43"/>
        <v>1</v>
      </c>
      <c r="C2787" s="25" t="s">
        <v>15604</v>
      </c>
      <c r="D2787" s="25" t="s">
        <v>15605</v>
      </c>
      <c r="E2787" s="25" t="s">
        <v>15606</v>
      </c>
      <c r="F2787" s="25" t="s">
        <v>15607</v>
      </c>
      <c r="G2787" s="25">
        <v>6</v>
      </c>
      <c r="H2787" s="25" t="s">
        <v>6</v>
      </c>
      <c r="I2787" s="25" t="s">
        <v>6</v>
      </c>
      <c r="J2787" s="25" t="s">
        <v>188</v>
      </c>
      <c r="K2787" s="25">
        <v>2012</v>
      </c>
      <c r="L2787" s="25" t="s">
        <v>6</v>
      </c>
      <c r="M2787" s="25" t="s">
        <v>15608</v>
      </c>
      <c r="N2787" s="25" t="s">
        <v>6</v>
      </c>
    </row>
    <row r="2788" spans="1:14" x14ac:dyDescent="0.35">
      <c r="B2788">
        <f t="shared" si="43"/>
        <v>1</v>
      </c>
      <c r="C2788" s="26" t="s">
        <v>15609</v>
      </c>
      <c r="D2788" s="26" t="s">
        <v>15610</v>
      </c>
      <c r="E2788" s="26" t="s">
        <v>15611</v>
      </c>
      <c r="F2788" s="26" t="s">
        <v>15612</v>
      </c>
      <c r="G2788" s="26">
        <v>6</v>
      </c>
      <c r="H2788" s="26" t="s">
        <v>6</v>
      </c>
      <c r="I2788" s="26" t="s">
        <v>6</v>
      </c>
      <c r="J2788" s="26" t="s">
        <v>6260</v>
      </c>
      <c r="K2788" s="26">
        <v>2012</v>
      </c>
      <c r="L2788" s="26" t="s">
        <v>6</v>
      </c>
      <c r="M2788" s="26" t="s">
        <v>15613</v>
      </c>
      <c r="N2788" s="26" t="s">
        <v>6</v>
      </c>
    </row>
    <row r="2789" spans="1:14" x14ac:dyDescent="0.35">
      <c r="B2789">
        <f t="shared" si="43"/>
        <v>1</v>
      </c>
      <c r="C2789" s="25" t="s">
        <v>15614</v>
      </c>
      <c r="D2789" s="25" t="s">
        <v>15615</v>
      </c>
      <c r="E2789" s="25" t="s">
        <v>15616</v>
      </c>
      <c r="F2789" s="25" t="s">
        <v>15617</v>
      </c>
      <c r="G2789" s="25">
        <v>6</v>
      </c>
      <c r="H2789" s="25" t="s">
        <v>6</v>
      </c>
      <c r="I2789" s="25" t="s">
        <v>6</v>
      </c>
      <c r="J2789" s="25" t="s">
        <v>2182</v>
      </c>
      <c r="K2789" s="25">
        <v>2012</v>
      </c>
      <c r="L2789" s="25" t="s">
        <v>6</v>
      </c>
      <c r="M2789" s="25" t="s">
        <v>15613</v>
      </c>
      <c r="N2789" s="25" t="s">
        <v>6</v>
      </c>
    </row>
    <row r="2790" spans="1:14" x14ac:dyDescent="0.35">
      <c r="A2790" t="s">
        <v>62</v>
      </c>
      <c r="B2790">
        <f t="shared" si="43"/>
        <v>3</v>
      </c>
      <c r="C2790" s="26" t="s">
        <v>6734</v>
      </c>
      <c r="D2790" s="26" t="s">
        <v>15618</v>
      </c>
      <c r="E2790" s="26" t="s">
        <v>15619</v>
      </c>
      <c r="F2790" s="26" t="s">
        <v>15620</v>
      </c>
      <c r="G2790" s="26">
        <v>6</v>
      </c>
      <c r="H2790" s="26" t="s">
        <v>6</v>
      </c>
      <c r="I2790" s="26" t="s">
        <v>6</v>
      </c>
      <c r="J2790" s="26" t="s">
        <v>6738</v>
      </c>
      <c r="K2790" s="26">
        <v>2012</v>
      </c>
      <c r="L2790" s="26" t="s">
        <v>6</v>
      </c>
      <c r="M2790" s="26" t="s">
        <v>15621</v>
      </c>
      <c r="N2790" s="26" t="s">
        <v>6</v>
      </c>
    </row>
    <row r="2791" spans="1:14" x14ac:dyDescent="0.35">
      <c r="A2791" t="s">
        <v>62</v>
      </c>
      <c r="B2791">
        <f t="shared" si="43"/>
        <v>2</v>
      </c>
      <c r="C2791" s="25" t="s">
        <v>15622</v>
      </c>
      <c r="D2791" s="25" t="s">
        <v>15623</v>
      </c>
      <c r="E2791" s="25" t="s">
        <v>15624</v>
      </c>
      <c r="F2791" s="25" t="s">
        <v>15625</v>
      </c>
      <c r="G2791" s="25">
        <v>6</v>
      </c>
      <c r="H2791" s="25" t="s">
        <v>6</v>
      </c>
      <c r="I2791" s="25" t="s">
        <v>6</v>
      </c>
      <c r="J2791" s="25" t="s">
        <v>15626</v>
      </c>
      <c r="K2791" s="25">
        <v>2012</v>
      </c>
      <c r="L2791" s="25" t="s">
        <v>6</v>
      </c>
      <c r="M2791" s="25" t="s">
        <v>15621</v>
      </c>
      <c r="N2791" s="25" t="s">
        <v>6</v>
      </c>
    </row>
    <row r="2792" spans="1:14" x14ac:dyDescent="0.35">
      <c r="A2792" t="s">
        <v>62</v>
      </c>
      <c r="B2792">
        <f t="shared" si="43"/>
        <v>3</v>
      </c>
      <c r="C2792" s="26" t="s">
        <v>3149</v>
      </c>
      <c r="D2792" s="26" t="s">
        <v>15627</v>
      </c>
      <c r="E2792" s="26" t="s">
        <v>15628</v>
      </c>
      <c r="F2792" s="26" t="s">
        <v>15629</v>
      </c>
      <c r="G2792" s="26">
        <v>6</v>
      </c>
      <c r="H2792" s="26" t="s">
        <v>6</v>
      </c>
      <c r="I2792" s="26" t="s">
        <v>6</v>
      </c>
      <c r="J2792" s="26" t="s">
        <v>3153</v>
      </c>
      <c r="K2792" s="26">
        <v>2012</v>
      </c>
      <c r="L2792" s="26" t="s">
        <v>6</v>
      </c>
      <c r="M2792" s="26" t="s">
        <v>15621</v>
      </c>
      <c r="N2792" s="26" t="s">
        <v>6</v>
      </c>
    </row>
    <row r="2793" spans="1:14" x14ac:dyDescent="0.35">
      <c r="A2793" t="s">
        <v>62</v>
      </c>
      <c r="B2793">
        <f t="shared" si="43"/>
        <v>2</v>
      </c>
      <c r="C2793" s="25" t="s">
        <v>6112</v>
      </c>
      <c r="D2793" s="25" t="s">
        <v>15630</v>
      </c>
      <c r="E2793" s="25" t="s">
        <v>15631</v>
      </c>
      <c r="F2793" s="25" t="s">
        <v>12713</v>
      </c>
      <c r="G2793" s="25">
        <v>6</v>
      </c>
      <c r="H2793" s="25" t="s">
        <v>6</v>
      </c>
      <c r="I2793" s="25" t="s">
        <v>6</v>
      </c>
      <c r="J2793" s="25" t="s">
        <v>6117</v>
      </c>
      <c r="K2793" s="25">
        <v>2012</v>
      </c>
      <c r="L2793" s="25" t="s">
        <v>6</v>
      </c>
      <c r="M2793" s="25" t="s">
        <v>15632</v>
      </c>
      <c r="N2793" s="25" t="s">
        <v>6</v>
      </c>
    </row>
    <row r="2794" spans="1:14" x14ac:dyDescent="0.35">
      <c r="B2794">
        <f t="shared" si="43"/>
        <v>1</v>
      </c>
      <c r="C2794" s="26" t="s">
        <v>15633</v>
      </c>
      <c r="D2794" s="26" t="s">
        <v>15634</v>
      </c>
      <c r="E2794" s="26" t="s">
        <v>15635</v>
      </c>
      <c r="F2794" s="26" t="s">
        <v>15636</v>
      </c>
      <c r="G2794" s="26">
        <v>7</v>
      </c>
      <c r="H2794" s="26" t="s">
        <v>6</v>
      </c>
      <c r="I2794" s="26" t="s">
        <v>15225</v>
      </c>
      <c r="J2794" s="26" t="s">
        <v>15637</v>
      </c>
      <c r="K2794" s="26">
        <v>2013</v>
      </c>
      <c r="L2794" s="26" t="s">
        <v>6</v>
      </c>
      <c r="M2794" s="26" t="s">
        <v>6</v>
      </c>
      <c r="N2794" s="26" t="s">
        <v>6</v>
      </c>
    </row>
    <row r="2795" spans="1:14" x14ac:dyDescent="0.35">
      <c r="B2795">
        <f t="shared" si="43"/>
        <v>1</v>
      </c>
      <c r="C2795" s="25" t="s">
        <v>15638</v>
      </c>
      <c r="D2795" s="25" t="s">
        <v>15639</v>
      </c>
      <c r="E2795" s="25" t="s">
        <v>15640</v>
      </c>
      <c r="F2795" s="25" t="s">
        <v>15641</v>
      </c>
      <c r="G2795" s="25">
        <v>7</v>
      </c>
      <c r="H2795" s="25" t="s">
        <v>6</v>
      </c>
      <c r="I2795" s="25" t="s">
        <v>1398</v>
      </c>
      <c r="J2795" s="25" t="s">
        <v>15642</v>
      </c>
      <c r="K2795" s="25">
        <v>2012</v>
      </c>
      <c r="L2795" s="25" t="s">
        <v>6</v>
      </c>
      <c r="M2795" s="25" t="s">
        <v>6</v>
      </c>
      <c r="N2795" s="25" t="s">
        <v>6</v>
      </c>
    </row>
    <row r="2796" spans="1:14" x14ac:dyDescent="0.35">
      <c r="B2796">
        <f t="shared" si="43"/>
        <v>1</v>
      </c>
      <c r="C2796" s="26" t="s">
        <v>15643</v>
      </c>
      <c r="D2796" s="26" t="s">
        <v>15644</v>
      </c>
      <c r="E2796" s="26" t="s">
        <v>15645</v>
      </c>
      <c r="F2796" s="26" t="s">
        <v>15646</v>
      </c>
      <c r="G2796" s="26">
        <v>6</v>
      </c>
      <c r="H2796" s="26" t="s">
        <v>6</v>
      </c>
      <c r="I2796" s="26" t="s">
        <v>6</v>
      </c>
      <c r="J2796" s="26" t="s">
        <v>9493</v>
      </c>
      <c r="K2796" s="26">
        <v>2012</v>
      </c>
      <c r="L2796" s="26" t="s">
        <v>6</v>
      </c>
      <c r="M2796" s="26" t="s">
        <v>15647</v>
      </c>
      <c r="N2796" s="26" t="s">
        <v>6</v>
      </c>
    </row>
    <row r="2797" spans="1:14" x14ac:dyDescent="0.35">
      <c r="B2797">
        <f t="shared" si="43"/>
        <v>1</v>
      </c>
      <c r="C2797" s="25" t="s">
        <v>15648</v>
      </c>
      <c r="D2797" s="25" t="s">
        <v>15649</v>
      </c>
      <c r="E2797" s="25" t="s">
        <v>15650</v>
      </c>
      <c r="F2797" s="25" t="s">
        <v>15651</v>
      </c>
      <c r="G2797" s="25">
        <v>6</v>
      </c>
      <c r="H2797" s="25" t="s">
        <v>6</v>
      </c>
      <c r="I2797" s="25" t="s">
        <v>6</v>
      </c>
      <c r="J2797" s="25" t="s">
        <v>9818</v>
      </c>
      <c r="K2797" s="25">
        <v>2012</v>
      </c>
      <c r="L2797" s="25" t="s">
        <v>6</v>
      </c>
      <c r="M2797" s="25" t="s">
        <v>15652</v>
      </c>
      <c r="N2797" s="25" t="s">
        <v>6</v>
      </c>
    </row>
    <row r="2798" spans="1:14" x14ac:dyDescent="0.35">
      <c r="A2798" t="s">
        <v>62</v>
      </c>
      <c r="B2798">
        <f t="shared" si="43"/>
        <v>2</v>
      </c>
      <c r="C2798" s="26" t="s">
        <v>15653</v>
      </c>
      <c r="D2798" s="26" t="s">
        <v>13635</v>
      </c>
      <c r="E2798" s="26" t="s">
        <v>15654</v>
      </c>
      <c r="F2798" s="26" t="s">
        <v>13636</v>
      </c>
      <c r="G2798" s="26">
        <v>6</v>
      </c>
      <c r="H2798" s="26" t="s">
        <v>6</v>
      </c>
      <c r="I2798" s="26" t="s">
        <v>6</v>
      </c>
      <c r="J2798" s="26" t="s">
        <v>15655</v>
      </c>
      <c r="K2798" s="26">
        <v>2012</v>
      </c>
      <c r="L2798" s="26" t="s">
        <v>6</v>
      </c>
      <c r="M2798" s="26" t="s">
        <v>15656</v>
      </c>
      <c r="N2798" s="26" t="s">
        <v>6</v>
      </c>
    </row>
    <row r="2799" spans="1:14" x14ac:dyDescent="0.35">
      <c r="A2799" t="s">
        <v>62</v>
      </c>
      <c r="B2799">
        <f t="shared" si="43"/>
        <v>3</v>
      </c>
      <c r="C2799" s="25" t="s">
        <v>2302</v>
      </c>
      <c r="D2799" s="25" t="s">
        <v>11944</v>
      </c>
      <c r="E2799" s="25" t="s">
        <v>15657</v>
      </c>
      <c r="F2799" s="25" t="s">
        <v>11945</v>
      </c>
      <c r="G2799" s="25">
        <v>6</v>
      </c>
      <c r="H2799" s="25" t="s">
        <v>6</v>
      </c>
      <c r="I2799" s="25" t="s">
        <v>6</v>
      </c>
      <c r="J2799" s="25" t="s">
        <v>2306</v>
      </c>
      <c r="K2799" s="25">
        <v>2012</v>
      </c>
      <c r="L2799" s="25" t="s">
        <v>6</v>
      </c>
      <c r="M2799" s="25" t="s">
        <v>15656</v>
      </c>
      <c r="N2799" s="25" t="s">
        <v>6</v>
      </c>
    </row>
    <row r="2800" spans="1:14" x14ac:dyDescent="0.35">
      <c r="A2800" t="s">
        <v>62</v>
      </c>
      <c r="B2800">
        <f t="shared" si="43"/>
        <v>3</v>
      </c>
      <c r="C2800" s="26" t="s">
        <v>15658</v>
      </c>
      <c r="D2800" s="26" t="s">
        <v>12365</v>
      </c>
      <c r="E2800" s="26" t="s">
        <v>15659</v>
      </c>
      <c r="F2800" s="26" t="s">
        <v>15660</v>
      </c>
      <c r="G2800" s="26">
        <v>6</v>
      </c>
      <c r="H2800" s="26" t="s">
        <v>6</v>
      </c>
      <c r="I2800" s="26" t="s">
        <v>6</v>
      </c>
      <c r="J2800" s="26" t="s">
        <v>9257</v>
      </c>
      <c r="K2800" s="26">
        <v>2012</v>
      </c>
      <c r="L2800" s="26" t="s">
        <v>6</v>
      </c>
      <c r="M2800" s="26" t="s">
        <v>15656</v>
      </c>
      <c r="N2800" s="26" t="s">
        <v>6</v>
      </c>
    </row>
    <row r="2801" spans="1:14" x14ac:dyDescent="0.35">
      <c r="A2801" t="s">
        <v>62</v>
      </c>
      <c r="B2801">
        <f t="shared" si="43"/>
        <v>2</v>
      </c>
      <c r="C2801" s="25" t="s">
        <v>15661</v>
      </c>
      <c r="D2801" s="25" t="s">
        <v>13008</v>
      </c>
      <c r="E2801" s="25" t="s">
        <v>15662</v>
      </c>
      <c r="F2801" s="25" t="s">
        <v>13009</v>
      </c>
      <c r="G2801" s="25">
        <v>6</v>
      </c>
      <c r="H2801" s="25" t="s">
        <v>6</v>
      </c>
      <c r="I2801" s="25" t="s">
        <v>6</v>
      </c>
      <c r="J2801" s="25" t="s">
        <v>11513</v>
      </c>
      <c r="K2801" s="25">
        <v>2012</v>
      </c>
      <c r="L2801" s="25" t="s">
        <v>6</v>
      </c>
      <c r="M2801" s="25" t="s">
        <v>15656</v>
      </c>
      <c r="N2801" s="25" t="s">
        <v>6</v>
      </c>
    </row>
    <row r="2802" spans="1:14" x14ac:dyDescent="0.35">
      <c r="A2802" t="s">
        <v>62</v>
      </c>
      <c r="B2802">
        <f t="shared" si="43"/>
        <v>3</v>
      </c>
      <c r="C2802" s="26" t="s">
        <v>15663</v>
      </c>
      <c r="D2802" s="26" t="s">
        <v>15664</v>
      </c>
      <c r="E2802" s="26" t="s">
        <v>15665</v>
      </c>
      <c r="F2802" s="26" t="s">
        <v>12290</v>
      </c>
      <c r="G2802" s="26">
        <v>6</v>
      </c>
      <c r="H2802" s="26" t="s">
        <v>6</v>
      </c>
      <c r="I2802" s="26" t="s">
        <v>6</v>
      </c>
      <c r="J2802" s="26" t="s">
        <v>3298</v>
      </c>
      <c r="K2802" s="26">
        <v>2012</v>
      </c>
      <c r="L2802" s="26" t="s">
        <v>6</v>
      </c>
      <c r="M2802" s="26" t="s">
        <v>15656</v>
      </c>
      <c r="N2802" s="26" t="s">
        <v>6</v>
      </c>
    </row>
    <row r="2803" spans="1:14" x14ac:dyDescent="0.35">
      <c r="B2803">
        <f t="shared" si="43"/>
        <v>1</v>
      </c>
      <c r="C2803" s="25" t="s">
        <v>15666</v>
      </c>
      <c r="D2803" s="25" t="s">
        <v>15667</v>
      </c>
      <c r="E2803" s="25" t="s">
        <v>15668</v>
      </c>
      <c r="F2803" s="25" t="s">
        <v>14134</v>
      </c>
      <c r="G2803" s="25">
        <v>6</v>
      </c>
      <c r="H2803" s="25" t="s">
        <v>6</v>
      </c>
      <c r="I2803" s="25" t="s">
        <v>6</v>
      </c>
      <c r="J2803" s="25" t="s">
        <v>6260</v>
      </c>
      <c r="K2803" s="25">
        <v>2012</v>
      </c>
      <c r="L2803" s="25" t="s">
        <v>6</v>
      </c>
      <c r="M2803" s="25" t="s">
        <v>15669</v>
      </c>
      <c r="N2803" s="25" t="s">
        <v>6</v>
      </c>
    </row>
    <row r="2804" spans="1:14" x14ac:dyDescent="0.35">
      <c r="B2804">
        <f t="shared" si="43"/>
        <v>1</v>
      </c>
      <c r="C2804" s="26" t="s">
        <v>15670</v>
      </c>
      <c r="D2804" s="26" t="s">
        <v>15671</v>
      </c>
      <c r="E2804" s="26" t="s">
        <v>15672</v>
      </c>
      <c r="F2804" s="26" t="s">
        <v>15673</v>
      </c>
      <c r="G2804" s="26">
        <v>6</v>
      </c>
      <c r="H2804" s="26" t="s">
        <v>6</v>
      </c>
      <c r="I2804" s="26" t="s">
        <v>6</v>
      </c>
      <c r="J2804" s="26" t="s">
        <v>6260</v>
      </c>
      <c r="K2804" s="26">
        <v>2012</v>
      </c>
      <c r="L2804" s="26" t="s">
        <v>6</v>
      </c>
      <c r="M2804" s="26" t="s">
        <v>15669</v>
      </c>
      <c r="N2804" s="26" t="s">
        <v>6</v>
      </c>
    </row>
    <row r="2805" spans="1:14" x14ac:dyDescent="0.35">
      <c r="B2805">
        <f t="shared" si="43"/>
        <v>1</v>
      </c>
      <c r="C2805" s="25" t="s">
        <v>15674</v>
      </c>
      <c r="D2805" s="25" t="s">
        <v>15675</v>
      </c>
      <c r="E2805" s="25" t="s">
        <v>15676</v>
      </c>
      <c r="F2805" s="25" t="s">
        <v>15677</v>
      </c>
      <c r="G2805" s="25">
        <v>6</v>
      </c>
      <c r="H2805" s="25" t="s">
        <v>6</v>
      </c>
      <c r="I2805" s="25" t="s">
        <v>6</v>
      </c>
      <c r="J2805" s="25" t="s">
        <v>6260</v>
      </c>
      <c r="K2805" s="25">
        <v>2012</v>
      </c>
      <c r="L2805" s="25" t="s">
        <v>6</v>
      </c>
      <c r="M2805" s="25" t="s">
        <v>15669</v>
      </c>
      <c r="N2805" s="25" t="s">
        <v>6</v>
      </c>
    </row>
    <row r="2806" spans="1:14" x14ac:dyDescent="0.35">
      <c r="B2806">
        <f t="shared" si="43"/>
        <v>1</v>
      </c>
      <c r="C2806" s="26" t="s">
        <v>15678</v>
      </c>
      <c r="D2806" s="26" t="s">
        <v>15679</v>
      </c>
      <c r="E2806" s="26" t="s">
        <v>15680</v>
      </c>
      <c r="F2806" s="26" t="s">
        <v>12201</v>
      </c>
      <c r="G2806" s="26">
        <v>6</v>
      </c>
      <c r="H2806" s="26" t="s">
        <v>6</v>
      </c>
      <c r="I2806" s="26" t="s">
        <v>6</v>
      </c>
      <c r="J2806" s="26" t="s">
        <v>6260</v>
      </c>
      <c r="K2806" s="26">
        <v>2012</v>
      </c>
      <c r="L2806" s="26" t="s">
        <v>6</v>
      </c>
      <c r="M2806" s="26" t="s">
        <v>15669</v>
      </c>
      <c r="N2806" s="26" t="s">
        <v>6</v>
      </c>
    </row>
    <row r="2807" spans="1:14" x14ac:dyDescent="0.35">
      <c r="A2807" t="s">
        <v>62</v>
      </c>
      <c r="B2807">
        <f t="shared" si="43"/>
        <v>2</v>
      </c>
      <c r="C2807" s="25" t="s">
        <v>2678</v>
      </c>
      <c r="D2807" s="25" t="s">
        <v>15681</v>
      </c>
      <c r="E2807" s="25" t="s">
        <v>15682</v>
      </c>
      <c r="F2807" s="25" t="s">
        <v>15683</v>
      </c>
      <c r="G2807" s="25">
        <v>6</v>
      </c>
      <c r="H2807" s="25" t="s">
        <v>6</v>
      </c>
      <c r="I2807" s="25" t="s">
        <v>6</v>
      </c>
      <c r="J2807" s="25" t="s">
        <v>6260</v>
      </c>
      <c r="K2807" s="25">
        <v>2012</v>
      </c>
      <c r="L2807" s="25" t="s">
        <v>6</v>
      </c>
      <c r="M2807" s="25" t="s">
        <v>15669</v>
      </c>
      <c r="N2807" s="25" t="s">
        <v>6</v>
      </c>
    </row>
    <row r="2808" spans="1:14" x14ac:dyDescent="0.35">
      <c r="A2808" t="s">
        <v>62</v>
      </c>
      <c r="B2808">
        <f t="shared" si="43"/>
        <v>2</v>
      </c>
      <c r="C2808" s="26" t="s">
        <v>15684</v>
      </c>
      <c r="D2808" s="26" t="s">
        <v>15685</v>
      </c>
      <c r="E2808" s="26" t="s">
        <v>15686</v>
      </c>
      <c r="F2808" s="26" t="s">
        <v>15687</v>
      </c>
      <c r="G2808" s="26">
        <v>6</v>
      </c>
      <c r="H2808" s="26" t="s">
        <v>6</v>
      </c>
      <c r="I2808" s="26" t="s">
        <v>6</v>
      </c>
      <c r="J2808" s="26" t="s">
        <v>6486</v>
      </c>
      <c r="K2808" s="26">
        <v>2012</v>
      </c>
      <c r="L2808" s="26" t="s">
        <v>6</v>
      </c>
      <c r="M2808" s="26" t="s">
        <v>15688</v>
      </c>
      <c r="N2808" s="26" t="s">
        <v>6</v>
      </c>
    </row>
    <row r="2809" spans="1:14" x14ac:dyDescent="0.35">
      <c r="A2809" t="s">
        <v>62</v>
      </c>
      <c r="B2809">
        <f t="shared" si="43"/>
        <v>2</v>
      </c>
      <c r="C2809" s="25" t="s">
        <v>10566</v>
      </c>
      <c r="D2809" s="25" t="s">
        <v>15689</v>
      </c>
      <c r="E2809" s="25" t="s">
        <v>15690</v>
      </c>
      <c r="F2809" s="25" t="s">
        <v>15691</v>
      </c>
      <c r="G2809" s="25">
        <v>6</v>
      </c>
      <c r="H2809" s="25" t="s">
        <v>6</v>
      </c>
      <c r="I2809" s="25" t="s">
        <v>6</v>
      </c>
      <c r="J2809" s="25" t="s">
        <v>2182</v>
      </c>
      <c r="K2809" s="25">
        <v>2012</v>
      </c>
      <c r="L2809" s="25" t="s">
        <v>6</v>
      </c>
      <c r="M2809" s="25" t="s">
        <v>15692</v>
      </c>
      <c r="N2809" s="25" t="s">
        <v>6</v>
      </c>
    </row>
    <row r="2810" spans="1:14" x14ac:dyDescent="0.35">
      <c r="A2810" t="s">
        <v>62</v>
      </c>
      <c r="B2810">
        <f t="shared" si="43"/>
        <v>2</v>
      </c>
      <c r="C2810" s="26" t="s">
        <v>6721</v>
      </c>
      <c r="D2810" s="26" t="s">
        <v>15693</v>
      </c>
      <c r="E2810" s="26" t="s">
        <v>15694</v>
      </c>
      <c r="F2810" s="26" t="s">
        <v>15695</v>
      </c>
      <c r="G2810" s="26">
        <v>6</v>
      </c>
      <c r="H2810" s="26" t="s">
        <v>6</v>
      </c>
      <c r="I2810" s="26" t="s">
        <v>6</v>
      </c>
      <c r="J2810" s="26" t="s">
        <v>6726</v>
      </c>
      <c r="K2810" s="26">
        <v>2012</v>
      </c>
      <c r="L2810" s="26" t="s">
        <v>6</v>
      </c>
      <c r="M2810" s="26" t="s">
        <v>15696</v>
      </c>
      <c r="N2810" s="26" t="s">
        <v>6</v>
      </c>
    </row>
    <row r="2811" spans="1:14" x14ac:dyDescent="0.35">
      <c r="B2811">
        <f t="shared" si="43"/>
        <v>1</v>
      </c>
      <c r="C2811" s="25" t="s">
        <v>15697</v>
      </c>
      <c r="D2811" s="25" t="s">
        <v>15698</v>
      </c>
      <c r="E2811" s="25" t="s">
        <v>15699</v>
      </c>
      <c r="F2811" s="25" t="s">
        <v>15700</v>
      </c>
      <c r="G2811" s="25">
        <v>6</v>
      </c>
      <c r="H2811" s="25" t="s">
        <v>6</v>
      </c>
      <c r="I2811" s="25" t="s">
        <v>6</v>
      </c>
      <c r="J2811" s="25" t="s">
        <v>2182</v>
      </c>
      <c r="K2811" s="25">
        <v>2012</v>
      </c>
      <c r="L2811" s="25" t="s">
        <v>6</v>
      </c>
      <c r="M2811" s="25" t="s">
        <v>15701</v>
      </c>
      <c r="N2811" s="25" t="s">
        <v>6</v>
      </c>
    </row>
    <row r="2812" spans="1:14" x14ac:dyDescent="0.35">
      <c r="A2812" t="s">
        <v>62</v>
      </c>
      <c r="B2812">
        <f t="shared" si="43"/>
        <v>2</v>
      </c>
      <c r="C2812" s="26" t="s">
        <v>6003</v>
      </c>
      <c r="D2812" s="26" t="s">
        <v>15702</v>
      </c>
      <c r="E2812" s="26" t="s">
        <v>15703</v>
      </c>
      <c r="F2812" s="26" t="s">
        <v>15704</v>
      </c>
      <c r="G2812" s="26">
        <v>6</v>
      </c>
      <c r="H2812" s="26" t="s">
        <v>6</v>
      </c>
      <c r="I2812" s="26" t="s">
        <v>6</v>
      </c>
      <c r="J2812" s="26" t="s">
        <v>11894</v>
      </c>
      <c r="K2812" s="26">
        <v>2012</v>
      </c>
      <c r="L2812" s="26" t="s">
        <v>6</v>
      </c>
      <c r="M2812" s="26" t="s">
        <v>15701</v>
      </c>
      <c r="N2812" s="26" t="s">
        <v>6</v>
      </c>
    </row>
    <row r="2813" spans="1:14" x14ac:dyDescent="0.35">
      <c r="B2813">
        <f t="shared" si="43"/>
        <v>1</v>
      </c>
      <c r="C2813" s="25" t="s">
        <v>15705</v>
      </c>
      <c r="D2813" s="25" t="s">
        <v>15706</v>
      </c>
      <c r="E2813" s="25" t="s">
        <v>15707</v>
      </c>
      <c r="F2813" s="25" t="s">
        <v>15708</v>
      </c>
      <c r="G2813" s="25">
        <v>7</v>
      </c>
      <c r="H2813" s="25" t="s">
        <v>6</v>
      </c>
      <c r="I2813" s="25" t="s">
        <v>15709</v>
      </c>
      <c r="J2813" s="25" t="s">
        <v>15710</v>
      </c>
      <c r="K2813" s="25">
        <v>2013</v>
      </c>
      <c r="L2813" s="25" t="s">
        <v>6</v>
      </c>
      <c r="M2813" s="25" t="s">
        <v>6</v>
      </c>
      <c r="N2813" s="25" t="s">
        <v>6</v>
      </c>
    </row>
    <row r="2814" spans="1:14" x14ac:dyDescent="0.35">
      <c r="A2814" t="s">
        <v>62</v>
      </c>
      <c r="B2814">
        <f t="shared" si="43"/>
        <v>2</v>
      </c>
      <c r="C2814" s="26" t="s">
        <v>15711</v>
      </c>
      <c r="D2814" s="26" t="s">
        <v>15712</v>
      </c>
      <c r="E2814" s="26" t="s">
        <v>15713</v>
      </c>
      <c r="F2814" s="26" t="s">
        <v>12135</v>
      </c>
      <c r="G2814" s="26">
        <v>7</v>
      </c>
      <c r="H2814" s="26" t="s">
        <v>6</v>
      </c>
      <c r="I2814" s="26" t="s">
        <v>15709</v>
      </c>
      <c r="J2814" s="26" t="s">
        <v>15714</v>
      </c>
      <c r="K2814" s="26">
        <v>2013</v>
      </c>
      <c r="L2814" s="26" t="s">
        <v>6</v>
      </c>
      <c r="M2814" s="26" t="s">
        <v>6</v>
      </c>
      <c r="N2814" s="26" t="s">
        <v>6</v>
      </c>
    </row>
    <row r="2815" spans="1:14" x14ac:dyDescent="0.35">
      <c r="B2815">
        <f t="shared" si="43"/>
        <v>1</v>
      </c>
      <c r="C2815" s="25" t="s">
        <v>15715</v>
      </c>
      <c r="D2815" s="25" t="s">
        <v>15716</v>
      </c>
      <c r="E2815" s="25" t="s">
        <v>15717</v>
      </c>
      <c r="F2815" s="25" t="s">
        <v>15718</v>
      </c>
      <c r="G2815" s="25">
        <v>7</v>
      </c>
      <c r="H2815" s="25" t="s">
        <v>6</v>
      </c>
      <c r="I2815" s="25" t="s">
        <v>2920</v>
      </c>
      <c r="J2815" s="25" t="s">
        <v>15719</v>
      </c>
      <c r="K2815" s="25">
        <v>2013</v>
      </c>
      <c r="L2815" s="25" t="s">
        <v>6</v>
      </c>
      <c r="M2815" s="25" t="s">
        <v>6</v>
      </c>
      <c r="N2815" s="25" t="s">
        <v>6</v>
      </c>
    </row>
    <row r="2816" spans="1:14" x14ac:dyDescent="0.35">
      <c r="A2816" t="s">
        <v>62</v>
      </c>
      <c r="B2816">
        <f t="shared" si="43"/>
        <v>2</v>
      </c>
      <c r="C2816" s="26" t="s">
        <v>15720</v>
      </c>
      <c r="D2816" s="26" t="s">
        <v>15721</v>
      </c>
      <c r="E2816" s="26" t="s">
        <v>15722</v>
      </c>
      <c r="F2816" s="26" t="s">
        <v>15723</v>
      </c>
      <c r="G2816" s="26">
        <v>7</v>
      </c>
      <c r="H2816" s="26" t="s">
        <v>6</v>
      </c>
      <c r="I2816" s="26" t="s">
        <v>1398</v>
      </c>
      <c r="J2816" s="26" t="s">
        <v>1399</v>
      </c>
      <c r="K2816" s="26">
        <v>2013</v>
      </c>
      <c r="L2816" s="26" t="s">
        <v>6</v>
      </c>
      <c r="M2816" s="26" t="s">
        <v>6</v>
      </c>
      <c r="N2816" s="26" t="s">
        <v>6</v>
      </c>
    </row>
    <row r="2817" spans="1:14" x14ac:dyDescent="0.35">
      <c r="B2817">
        <f t="shared" si="43"/>
        <v>1</v>
      </c>
      <c r="C2817" s="25" t="s">
        <v>15724</v>
      </c>
      <c r="D2817" s="25" t="s">
        <v>15725</v>
      </c>
      <c r="E2817" s="25" t="s">
        <v>15726</v>
      </c>
      <c r="F2817" s="25" t="s">
        <v>15727</v>
      </c>
      <c r="G2817" s="25">
        <v>6</v>
      </c>
      <c r="H2817" s="25" t="s">
        <v>6</v>
      </c>
      <c r="I2817" s="25" t="s">
        <v>6</v>
      </c>
      <c r="J2817" s="25" t="s">
        <v>15655</v>
      </c>
      <c r="K2817" s="25">
        <v>2013</v>
      </c>
      <c r="L2817" s="25" t="s">
        <v>6</v>
      </c>
      <c r="M2817" s="25" t="s">
        <v>15728</v>
      </c>
      <c r="N2817" s="25" t="s">
        <v>6</v>
      </c>
    </row>
    <row r="2818" spans="1:14" x14ac:dyDescent="0.35">
      <c r="B2818">
        <f t="shared" ref="B2818:B2881" si="44">COUNTIF(C:C,C2818)</f>
        <v>1</v>
      </c>
      <c r="C2818" s="26" t="s">
        <v>15729</v>
      </c>
      <c r="D2818" s="26" t="s">
        <v>15730</v>
      </c>
      <c r="E2818" s="26" t="s">
        <v>15731</v>
      </c>
      <c r="F2818" s="26" t="s">
        <v>15732</v>
      </c>
      <c r="G2818" s="26">
        <v>6</v>
      </c>
      <c r="H2818" s="26" t="s">
        <v>6</v>
      </c>
      <c r="I2818" s="26" t="s">
        <v>6</v>
      </c>
      <c r="J2818" s="26" t="s">
        <v>15733</v>
      </c>
      <c r="K2818" s="26">
        <v>2013</v>
      </c>
      <c r="L2818" s="26" t="s">
        <v>6</v>
      </c>
      <c r="M2818" s="26" t="s">
        <v>15734</v>
      </c>
      <c r="N2818" s="26" t="s">
        <v>6</v>
      </c>
    </row>
    <row r="2819" spans="1:14" x14ac:dyDescent="0.35">
      <c r="A2819" t="s">
        <v>62</v>
      </c>
      <c r="B2819">
        <f t="shared" si="44"/>
        <v>2</v>
      </c>
      <c r="C2819" s="25" t="s">
        <v>4676</v>
      </c>
      <c r="D2819" s="25" t="s">
        <v>15735</v>
      </c>
      <c r="E2819" s="25" t="s">
        <v>15736</v>
      </c>
      <c r="F2819" s="25" t="s">
        <v>15737</v>
      </c>
      <c r="G2819" s="25">
        <v>6</v>
      </c>
      <c r="H2819" s="25" t="s">
        <v>6</v>
      </c>
      <c r="I2819" s="25" t="s">
        <v>6</v>
      </c>
      <c r="J2819" s="25" t="s">
        <v>4681</v>
      </c>
      <c r="K2819" s="25">
        <v>2013</v>
      </c>
      <c r="L2819" s="25" t="s">
        <v>6</v>
      </c>
      <c r="M2819" s="25" t="s">
        <v>15738</v>
      </c>
      <c r="N2819" s="25" t="s">
        <v>6</v>
      </c>
    </row>
    <row r="2820" spans="1:14" x14ac:dyDescent="0.35">
      <c r="A2820" t="s">
        <v>62</v>
      </c>
      <c r="B2820">
        <f t="shared" si="44"/>
        <v>2</v>
      </c>
      <c r="C2820" s="26" t="s">
        <v>3715</v>
      </c>
      <c r="D2820" s="26" t="s">
        <v>15739</v>
      </c>
      <c r="E2820" s="26" t="s">
        <v>15740</v>
      </c>
      <c r="F2820" s="26" t="s">
        <v>15741</v>
      </c>
      <c r="G2820" s="26">
        <v>6</v>
      </c>
      <c r="H2820" s="26" t="s">
        <v>6</v>
      </c>
      <c r="I2820" s="26" t="s">
        <v>6</v>
      </c>
      <c r="J2820" s="26" t="s">
        <v>1380</v>
      </c>
      <c r="K2820" s="26">
        <v>2013</v>
      </c>
      <c r="L2820" s="26" t="s">
        <v>6</v>
      </c>
      <c r="M2820" s="26" t="s">
        <v>15742</v>
      </c>
      <c r="N2820" s="26" t="s">
        <v>6</v>
      </c>
    </row>
    <row r="2821" spans="1:14" x14ac:dyDescent="0.35">
      <c r="A2821" t="s">
        <v>62</v>
      </c>
      <c r="B2821">
        <f t="shared" si="44"/>
        <v>2</v>
      </c>
      <c r="C2821" s="25" t="s">
        <v>15743</v>
      </c>
      <c r="D2821" s="25" t="s">
        <v>15744</v>
      </c>
      <c r="E2821" s="25" t="s">
        <v>15745</v>
      </c>
      <c r="F2821" s="25" t="s">
        <v>12111</v>
      </c>
      <c r="G2821" s="25">
        <v>6</v>
      </c>
      <c r="H2821" s="25" t="s">
        <v>6</v>
      </c>
      <c r="I2821" s="25" t="s">
        <v>6</v>
      </c>
      <c r="J2821" s="25" t="s">
        <v>15746</v>
      </c>
      <c r="K2821" s="25">
        <v>2013</v>
      </c>
      <c r="L2821" s="25" t="s">
        <v>6</v>
      </c>
      <c r="M2821" s="25" t="s">
        <v>15747</v>
      </c>
      <c r="N2821" s="25" t="s">
        <v>6</v>
      </c>
    </row>
    <row r="2822" spans="1:14" x14ac:dyDescent="0.35">
      <c r="A2822" t="s">
        <v>62</v>
      </c>
      <c r="B2822">
        <f t="shared" si="44"/>
        <v>2</v>
      </c>
      <c r="C2822" s="26" t="s">
        <v>15748</v>
      </c>
      <c r="D2822" s="26" t="s">
        <v>15749</v>
      </c>
      <c r="E2822" s="26" t="s">
        <v>15750</v>
      </c>
      <c r="F2822" s="26" t="s">
        <v>15751</v>
      </c>
      <c r="G2822" s="26">
        <v>7</v>
      </c>
      <c r="H2822" s="26" t="s">
        <v>6</v>
      </c>
      <c r="I2822" s="26" t="s">
        <v>2920</v>
      </c>
      <c r="J2822" s="26" t="s">
        <v>2921</v>
      </c>
      <c r="K2822" s="26">
        <v>2013</v>
      </c>
      <c r="L2822" s="26" t="s">
        <v>6</v>
      </c>
      <c r="M2822" s="26" t="s">
        <v>6</v>
      </c>
      <c r="N2822" s="26" t="s">
        <v>6</v>
      </c>
    </row>
    <row r="2823" spans="1:14" x14ac:dyDescent="0.35">
      <c r="B2823">
        <f t="shared" si="44"/>
        <v>1</v>
      </c>
      <c r="C2823" s="25" t="s">
        <v>15752</v>
      </c>
      <c r="D2823" s="25" t="s">
        <v>15753</v>
      </c>
      <c r="E2823" s="25" t="s">
        <v>15754</v>
      </c>
      <c r="F2823" s="25" t="s">
        <v>15755</v>
      </c>
      <c r="G2823" s="25">
        <v>6</v>
      </c>
      <c r="H2823" s="25" t="s">
        <v>6</v>
      </c>
      <c r="I2823" s="25" t="s">
        <v>6</v>
      </c>
      <c r="J2823" s="25" t="s">
        <v>363</v>
      </c>
      <c r="K2823" s="25">
        <v>2013</v>
      </c>
      <c r="L2823" s="25" t="s">
        <v>6</v>
      </c>
      <c r="M2823" s="25" t="s">
        <v>15756</v>
      </c>
      <c r="N2823" s="25" t="s">
        <v>6</v>
      </c>
    </row>
    <row r="2824" spans="1:14" x14ac:dyDescent="0.35">
      <c r="A2824" t="s">
        <v>62</v>
      </c>
      <c r="B2824">
        <f t="shared" si="44"/>
        <v>2</v>
      </c>
      <c r="C2824" s="26" t="s">
        <v>15757</v>
      </c>
      <c r="D2824" s="26" t="s">
        <v>15758</v>
      </c>
      <c r="E2824" s="26" t="s">
        <v>6</v>
      </c>
      <c r="F2824" s="26" t="s">
        <v>6</v>
      </c>
      <c r="G2824" s="26">
        <v>6</v>
      </c>
      <c r="H2824" s="26" t="s">
        <v>6</v>
      </c>
      <c r="I2824" s="26" t="s">
        <v>6</v>
      </c>
      <c r="J2824" s="26" t="s">
        <v>15549</v>
      </c>
      <c r="K2824" s="26">
        <v>2013</v>
      </c>
      <c r="L2824" s="26" t="s">
        <v>6</v>
      </c>
      <c r="M2824" s="26" t="s">
        <v>15759</v>
      </c>
      <c r="N2824" s="26" t="s">
        <v>6</v>
      </c>
    </row>
    <row r="2825" spans="1:14" x14ac:dyDescent="0.35">
      <c r="A2825" t="s">
        <v>62</v>
      </c>
      <c r="B2825">
        <f t="shared" si="44"/>
        <v>3</v>
      </c>
      <c r="C2825" s="25" t="s">
        <v>378</v>
      </c>
      <c r="D2825" s="25" t="s">
        <v>15760</v>
      </c>
      <c r="E2825" s="25" t="s">
        <v>15761</v>
      </c>
      <c r="F2825" s="25" t="s">
        <v>15762</v>
      </c>
      <c r="G2825" s="25">
        <v>6</v>
      </c>
      <c r="H2825" s="25" t="s">
        <v>6</v>
      </c>
      <c r="I2825" s="25" t="s">
        <v>6</v>
      </c>
      <c r="J2825" s="25" t="s">
        <v>382</v>
      </c>
      <c r="K2825" s="25">
        <v>2013</v>
      </c>
      <c r="L2825" s="25" t="s">
        <v>6</v>
      </c>
      <c r="M2825" s="25" t="s">
        <v>15759</v>
      </c>
      <c r="N2825" s="25" t="s">
        <v>6</v>
      </c>
    </row>
    <row r="2826" spans="1:14" x14ac:dyDescent="0.35">
      <c r="A2826" t="s">
        <v>62</v>
      </c>
      <c r="B2826">
        <f t="shared" si="44"/>
        <v>3</v>
      </c>
      <c r="C2826" s="26" t="s">
        <v>4645</v>
      </c>
      <c r="D2826" s="26" t="s">
        <v>15763</v>
      </c>
      <c r="E2826" s="26" t="s">
        <v>15764</v>
      </c>
      <c r="F2826" s="26" t="s">
        <v>15765</v>
      </c>
      <c r="G2826" s="26">
        <v>6</v>
      </c>
      <c r="H2826" s="26" t="s">
        <v>6</v>
      </c>
      <c r="I2826" s="26" t="s">
        <v>6</v>
      </c>
      <c r="J2826" s="26" t="s">
        <v>4649</v>
      </c>
      <c r="K2826" s="26">
        <v>2013</v>
      </c>
      <c r="L2826" s="26" t="s">
        <v>6</v>
      </c>
      <c r="M2826" s="26" t="s">
        <v>15759</v>
      </c>
      <c r="N2826" s="26" t="s">
        <v>6</v>
      </c>
    </row>
    <row r="2827" spans="1:14" x14ac:dyDescent="0.35">
      <c r="A2827" t="s">
        <v>62</v>
      </c>
      <c r="B2827">
        <f t="shared" si="44"/>
        <v>3</v>
      </c>
      <c r="C2827" s="25" t="s">
        <v>9742</v>
      </c>
      <c r="D2827" s="25" t="s">
        <v>15766</v>
      </c>
      <c r="E2827" s="25" t="s">
        <v>15767</v>
      </c>
      <c r="F2827" s="25" t="s">
        <v>15768</v>
      </c>
      <c r="G2827" s="25">
        <v>6</v>
      </c>
      <c r="H2827" s="25" t="s">
        <v>6</v>
      </c>
      <c r="I2827" s="25" t="s">
        <v>6</v>
      </c>
      <c r="J2827" s="25" t="s">
        <v>4313</v>
      </c>
      <c r="K2827" s="25">
        <v>2013</v>
      </c>
      <c r="L2827" s="25" t="s">
        <v>6</v>
      </c>
      <c r="M2827" s="25" t="s">
        <v>15759</v>
      </c>
      <c r="N2827" s="25" t="s">
        <v>6</v>
      </c>
    </row>
    <row r="2828" spans="1:14" x14ac:dyDescent="0.35">
      <c r="A2828" t="s">
        <v>62</v>
      </c>
      <c r="B2828">
        <f t="shared" si="44"/>
        <v>2</v>
      </c>
      <c r="C2828" s="26" t="s">
        <v>4075</v>
      </c>
      <c r="D2828" s="26" t="s">
        <v>15769</v>
      </c>
      <c r="E2828" s="26" t="s">
        <v>15770</v>
      </c>
      <c r="F2828" s="26" t="s">
        <v>15771</v>
      </c>
      <c r="G2828" s="26">
        <v>6</v>
      </c>
      <c r="H2828" s="26" t="s">
        <v>6</v>
      </c>
      <c r="I2828" s="26" t="s">
        <v>6</v>
      </c>
      <c r="J2828" s="26" t="s">
        <v>4079</v>
      </c>
      <c r="K2828" s="26">
        <v>2013</v>
      </c>
      <c r="L2828" s="26" t="s">
        <v>6</v>
      </c>
      <c r="M2828" s="26" t="s">
        <v>15759</v>
      </c>
      <c r="N2828" s="26" t="s">
        <v>6</v>
      </c>
    </row>
    <row r="2829" spans="1:14" x14ac:dyDescent="0.35">
      <c r="A2829" t="s">
        <v>62</v>
      </c>
      <c r="B2829">
        <f t="shared" si="44"/>
        <v>3</v>
      </c>
      <c r="C2829" s="25" t="s">
        <v>10501</v>
      </c>
      <c r="D2829" s="25" t="s">
        <v>13199</v>
      </c>
      <c r="E2829" s="25" t="s">
        <v>15772</v>
      </c>
      <c r="F2829" s="25" t="s">
        <v>13200</v>
      </c>
      <c r="G2829" s="25">
        <v>6</v>
      </c>
      <c r="H2829" s="25" t="s">
        <v>6</v>
      </c>
      <c r="I2829" s="25" t="s">
        <v>6</v>
      </c>
      <c r="J2829" s="25" t="s">
        <v>1148</v>
      </c>
      <c r="K2829" s="25">
        <v>2013</v>
      </c>
      <c r="L2829" s="25" t="s">
        <v>6</v>
      </c>
      <c r="M2829" s="25" t="s">
        <v>15759</v>
      </c>
      <c r="N2829" s="25" t="s">
        <v>6</v>
      </c>
    </row>
    <row r="2830" spans="1:14" x14ac:dyDescent="0.35">
      <c r="A2830" t="s">
        <v>62</v>
      </c>
      <c r="B2830">
        <f t="shared" si="44"/>
        <v>2</v>
      </c>
      <c r="C2830" s="26" t="s">
        <v>9247</v>
      </c>
      <c r="D2830" s="26" t="s">
        <v>15773</v>
      </c>
      <c r="E2830" s="26" t="s">
        <v>15774</v>
      </c>
      <c r="F2830" s="26" t="s">
        <v>15775</v>
      </c>
      <c r="G2830" s="26">
        <v>6</v>
      </c>
      <c r="H2830" s="26" t="s">
        <v>6</v>
      </c>
      <c r="I2830" s="26" t="s">
        <v>6</v>
      </c>
      <c r="J2830" s="26" t="s">
        <v>9251</v>
      </c>
      <c r="K2830" s="26">
        <v>2013</v>
      </c>
      <c r="L2830" s="26" t="s">
        <v>6</v>
      </c>
      <c r="M2830" s="26" t="s">
        <v>15759</v>
      </c>
      <c r="N2830" s="26" t="s">
        <v>6</v>
      </c>
    </row>
    <row r="2831" spans="1:14" x14ac:dyDescent="0.35">
      <c r="A2831" t="s">
        <v>62</v>
      </c>
      <c r="B2831">
        <f t="shared" si="44"/>
        <v>3</v>
      </c>
      <c r="C2831" s="25" t="s">
        <v>11454</v>
      </c>
      <c r="D2831" s="25" t="s">
        <v>15776</v>
      </c>
      <c r="E2831" s="25" t="s">
        <v>15777</v>
      </c>
      <c r="F2831" s="25" t="s">
        <v>12722</v>
      </c>
      <c r="G2831" s="25">
        <v>6</v>
      </c>
      <c r="H2831" s="25" t="s">
        <v>6</v>
      </c>
      <c r="I2831" s="25" t="s">
        <v>6</v>
      </c>
      <c r="J2831" s="25" t="s">
        <v>3646</v>
      </c>
      <c r="K2831" s="25">
        <v>2013</v>
      </c>
      <c r="L2831" s="25" t="s">
        <v>6</v>
      </c>
      <c r="M2831" s="25" t="s">
        <v>15759</v>
      </c>
      <c r="N2831" s="25" t="s">
        <v>6</v>
      </c>
    </row>
    <row r="2832" spans="1:14" x14ac:dyDescent="0.35">
      <c r="A2832" t="s">
        <v>62</v>
      </c>
      <c r="B2832">
        <f t="shared" si="44"/>
        <v>2</v>
      </c>
      <c r="C2832" s="26" t="s">
        <v>8226</v>
      </c>
      <c r="D2832" s="26" t="s">
        <v>15778</v>
      </c>
      <c r="E2832" s="26" t="s">
        <v>15779</v>
      </c>
      <c r="F2832" s="26" t="s">
        <v>15780</v>
      </c>
      <c r="G2832" s="26">
        <v>6</v>
      </c>
      <c r="H2832" s="26" t="s">
        <v>6</v>
      </c>
      <c r="I2832" s="26" t="s">
        <v>6</v>
      </c>
      <c r="J2832" s="26" t="s">
        <v>1550</v>
      </c>
      <c r="K2832" s="26">
        <v>2013</v>
      </c>
      <c r="L2832" s="26" t="s">
        <v>6</v>
      </c>
      <c r="M2832" s="26" t="s">
        <v>15759</v>
      </c>
      <c r="N2832" s="26" t="s">
        <v>6</v>
      </c>
    </row>
    <row r="2833" spans="1:14" x14ac:dyDescent="0.35">
      <c r="A2833" t="s">
        <v>62</v>
      </c>
      <c r="B2833">
        <f t="shared" si="44"/>
        <v>2</v>
      </c>
      <c r="C2833" s="25" t="s">
        <v>345</v>
      </c>
      <c r="D2833" s="25" t="s">
        <v>15781</v>
      </c>
      <c r="E2833" s="25" t="s">
        <v>15782</v>
      </c>
      <c r="F2833" s="25" t="s">
        <v>15783</v>
      </c>
      <c r="G2833" s="25">
        <v>6</v>
      </c>
      <c r="H2833" s="25" t="s">
        <v>6</v>
      </c>
      <c r="I2833" s="25" t="s">
        <v>6</v>
      </c>
      <c r="J2833" s="25" t="s">
        <v>350</v>
      </c>
      <c r="K2833" s="25">
        <v>2013</v>
      </c>
      <c r="L2833" s="25" t="s">
        <v>6</v>
      </c>
      <c r="M2833" s="25" t="s">
        <v>15759</v>
      </c>
      <c r="N2833" s="25" t="s">
        <v>6</v>
      </c>
    </row>
    <row r="2834" spans="1:14" x14ac:dyDescent="0.35">
      <c r="A2834" t="s">
        <v>62</v>
      </c>
      <c r="B2834">
        <f t="shared" si="44"/>
        <v>2</v>
      </c>
      <c r="C2834" s="26" t="s">
        <v>2308</v>
      </c>
      <c r="D2834" s="26" t="s">
        <v>15784</v>
      </c>
      <c r="E2834" s="26" t="s">
        <v>15785</v>
      </c>
      <c r="F2834" s="26" t="s">
        <v>11945</v>
      </c>
      <c r="G2834" s="26">
        <v>6</v>
      </c>
      <c r="H2834" s="26" t="s">
        <v>6</v>
      </c>
      <c r="I2834" s="26" t="s">
        <v>6</v>
      </c>
      <c r="J2834" s="26" t="s">
        <v>2311</v>
      </c>
      <c r="K2834" s="26">
        <v>2013</v>
      </c>
      <c r="L2834" s="26" t="s">
        <v>6</v>
      </c>
      <c r="M2834" s="26" t="s">
        <v>15786</v>
      </c>
      <c r="N2834" s="26" t="s">
        <v>6</v>
      </c>
    </row>
    <row r="2835" spans="1:14" x14ac:dyDescent="0.35">
      <c r="B2835">
        <f t="shared" si="44"/>
        <v>1</v>
      </c>
      <c r="C2835" s="25" t="s">
        <v>15787</v>
      </c>
      <c r="D2835" s="25" t="s">
        <v>15788</v>
      </c>
      <c r="E2835" s="25" t="s">
        <v>15789</v>
      </c>
      <c r="F2835" s="25" t="s">
        <v>15790</v>
      </c>
      <c r="G2835" s="25">
        <v>6</v>
      </c>
      <c r="H2835" s="25" t="s">
        <v>6</v>
      </c>
      <c r="I2835" s="25" t="s">
        <v>6</v>
      </c>
      <c r="J2835" s="25" t="s">
        <v>955</v>
      </c>
      <c r="K2835" s="25">
        <v>2013</v>
      </c>
      <c r="L2835" s="25" t="s">
        <v>6</v>
      </c>
      <c r="M2835" s="25" t="s">
        <v>15791</v>
      </c>
      <c r="N2835" s="25" t="s">
        <v>6</v>
      </c>
    </row>
    <row r="2836" spans="1:14" x14ac:dyDescent="0.35">
      <c r="B2836">
        <f t="shared" si="44"/>
        <v>1</v>
      </c>
      <c r="C2836" s="26" t="s">
        <v>15792</v>
      </c>
      <c r="D2836" s="26" t="s">
        <v>15793</v>
      </c>
      <c r="E2836" s="26" t="s">
        <v>15794</v>
      </c>
      <c r="F2836" s="26" t="s">
        <v>15790</v>
      </c>
      <c r="G2836" s="26">
        <v>6</v>
      </c>
      <c r="H2836" s="26" t="s">
        <v>6</v>
      </c>
      <c r="I2836" s="26" t="s">
        <v>6</v>
      </c>
      <c r="J2836" s="26" t="s">
        <v>6260</v>
      </c>
      <c r="K2836" s="26">
        <v>2013</v>
      </c>
      <c r="L2836" s="26" t="s">
        <v>6</v>
      </c>
      <c r="M2836" s="26" t="s">
        <v>15795</v>
      </c>
      <c r="N2836" s="26" t="s">
        <v>6</v>
      </c>
    </row>
    <row r="2837" spans="1:14" x14ac:dyDescent="0.35">
      <c r="A2837" t="s">
        <v>62</v>
      </c>
      <c r="B2837">
        <f t="shared" si="44"/>
        <v>2</v>
      </c>
      <c r="C2837" s="25" t="s">
        <v>15796</v>
      </c>
      <c r="D2837" s="25" t="s">
        <v>15797</v>
      </c>
      <c r="E2837" s="25" t="s">
        <v>15798</v>
      </c>
      <c r="F2837" s="25" t="s">
        <v>15799</v>
      </c>
      <c r="G2837" s="25">
        <v>6</v>
      </c>
      <c r="H2837" s="25" t="s">
        <v>6</v>
      </c>
      <c r="I2837" s="25" t="s">
        <v>6</v>
      </c>
      <c r="J2837" s="25" t="s">
        <v>9722</v>
      </c>
      <c r="K2837" s="25">
        <v>2013</v>
      </c>
      <c r="L2837" s="25" t="s">
        <v>6</v>
      </c>
      <c r="M2837" s="25" t="s">
        <v>15800</v>
      </c>
      <c r="N2837" s="25" t="s">
        <v>6</v>
      </c>
    </row>
    <row r="2838" spans="1:14" x14ac:dyDescent="0.35">
      <c r="B2838">
        <f t="shared" si="44"/>
        <v>1</v>
      </c>
      <c r="C2838" s="26" t="s">
        <v>15801</v>
      </c>
      <c r="D2838" s="26" t="s">
        <v>15802</v>
      </c>
      <c r="E2838" s="26" t="s">
        <v>15803</v>
      </c>
      <c r="F2838" s="26" t="s">
        <v>15804</v>
      </c>
      <c r="G2838" s="26">
        <v>6</v>
      </c>
      <c r="H2838" s="26" t="s">
        <v>6</v>
      </c>
      <c r="I2838" s="26" t="s">
        <v>6</v>
      </c>
      <c r="J2838" s="26" t="s">
        <v>382</v>
      </c>
      <c r="K2838" s="26">
        <v>2013</v>
      </c>
      <c r="L2838" s="26" t="s">
        <v>6</v>
      </c>
      <c r="M2838" s="26" t="s">
        <v>15805</v>
      </c>
      <c r="N2838" s="26" t="s">
        <v>6</v>
      </c>
    </row>
    <row r="2839" spans="1:14" x14ac:dyDescent="0.35">
      <c r="B2839">
        <f t="shared" si="44"/>
        <v>1</v>
      </c>
      <c r="C2839" s="25" t="s">
        <v>15806</v>
      </c>
      <c r="D2839" s="25" t="s">
        <v>15807</v>
      </c>
      <c r="E2839" s="25" t="s">
        <v>15808</v>
      </c>
      <c r="F2839" s="25" t="s">
        <v>15809</v>
      </c>
      <c r="G2839" s="25">
        <v>6</v>
      </c>
      <c r="H2839" s="25" t="s">
        <v>6</v>
      </c>
      <c r="I2839" s="25" t="s">
        <v>6</v>
      </c>
      <c r="J2839" s="25" t="s">
        <v>188</v>
      </c>
      <c r="K2839" s="25">
        <v>2013</v>
      </c>
      <c r="L2839" s="25" t="s">
        <v>6</v>
      </c>
      <c r="M2839" s="25" t="s">
        <v>15805</v>
      </c>
      <c r="N2839" s="25" t="s">
        <v>6</v>
      </c>
    </row>
    <row r="2840" spans="1:14" x14ac:dyDescent="0.35">
      <c r="B2840">
        <f t="shared" si="44"/>
        <v>1</v>
      </c>
      <c r="C2840" s="26" t="s">
        <v>15810</v>
      </c>
      <c r="D2840" s="26" t="s">
        <v>15811</v>
      </c>
      <c r="E2840" s="26" t="s">
        <v>15812</v>
      </c>
      <c r="F2840" s="26" t="s">
        <v>15813</v>
      </c>
      <c r="G2840" s="26">
        <v>6</v>
      </c>
      <c r="H2840" s="26" t="s">
        <v>6</v>
      </c>
      <c r="I2840" s="26" t="s">
        <v>6</v>
      </c>
      <c r="J2840" s="26" t="s">
        <v>15814</v>
      </c>
      <c r="K2840" s="26">
        <v>2013</v>
      </c>
      <c r="L2840" s="26" t="s">
        <v>6</v>
      </c>
      <c r="M2840" s="26" t="s">
        <v>15815</v>
      </c>
      <c r="N2840" s="26" t="s">
        <v>6</v>
      </c>
    </row>
    <row r="2841" spans="1:14" x14ac:dyDescent="0.35">
      <c r="A2841" t="s">
        <v>62</v>
      </c>
      <c r="B2841">
        <f t="shared" si="44"/>
        <v>2</v>
      </c>
      <c r="C2841" s="25" t="s">
        <v>15816</v>
      </c>
      <c r="D2841" s="25" t="s">
        <v>15817</v>
      </c>
      <c r="E2841" s="25" t="s">
        <v>15818</v>
      </c>
      <c r="F2841" s="25" t="s">
        <v>15819</v>
      </c>
      <c r="G2841" s="25">
        <v>6</v>
      </c>
      <c r="H2841" s="25" t="s">
        <v>6</v>
      </c>
      <c r="I2841" s="25" t="s">
        <v>6</v>
      </c>
      <c r="J2841" s="25" t="s">
        <v>7372</v>
      </c>
      <c r="K2841" s="25">
        <v>2013</v>
      </c>
      <c r="L2841" s="25" t="s">
        <v>6</v>
      </c>
      <c r="M2841" s="25" t="s">
        <v>15820</v>
      </c>
      <c r="N2841" s="25" t="s">
        <v>6</v>
      </c>
    </row>
    <row r="2842" spans="1:14" x14ac:dyDescent="0.35">
      <c r="A2842" t="s">
        <v>62</v>
      </c>
      <c r="B2842">
        <f t="shared" si="44"/>
        <v>2</v>
      </c>
      <c r="C2842" s="26" t="s">
        <v>7374</v>
      </c>
      <c r="D2842" s="26" t="s">
        <v>15821</v>
      </c>
      <c r="E2842" s="26" t="s">
        <v>15822</v>
      </c>
      <c r="F2842" s="26" t="s">
        <v>15823</v>
      </c>
      <c r="G2842" s="26">
        <v>6</v>
      </c>
      <c r="H2842" s="26" t="s">
        <v>6</v>
      </c>
      <c r="I2842" s="26" t="s">
        <v>6</v>
      </c>
      <c r="J2842" s="26" t="s">
        <v>7379</v>
      </c>
      <c r="K2842" s="26">
        <v>2013</v>
      </c>
      <c r="L2842" s="26" t="s">
        <v>6</v>
      </c>
      <c r="M2842" s="26" t="s">
        <v>15824</v>
      </c>
      <c r="N2842" s="26" t="s">
        <v>6</v>
      </c>
    </row>
    <row r="2843" spans="1:14" x14ac:dyDescent="0.35">
      <c r="B2843">
        <f t="shared" si="44"/>
        <v>1</v>
      </c>
      <c r="C2843" s="25" t="s">
        <v>15825</v>
      </c>
      <c r="D2843" s="25" t="s">
        <v>15826</v>
      </c>
      <c r="E2843" s="25" t="s">
        <v>15827</v>
      </c>
      <c r="F2843" s="25" t="s">
        <v>15828</v>
      </c>
      <c r="G2843" s="25">
        <v>6</v>
      </c>
      <c r="H2843" s="25" t="s">
        <v>6</v>
      </c>
      <c r="I2843" s="25" t="s">
        <v>6</v>
      </c>
      <c r="J2843" s="25" t="s">
        <v>15829</v>
      </c>
      <c r="K2843" s="25">
        <v>2013</v>
      </c>
      <c r="L2843" s="25" t="s">
        <v>6</v>
      </c>
      <c r="M2843" s="25" t="s">
        <v>15830</v>
      </c>
      <c r="N2843" s="25" t="s">
        <v>6</v>
      </c>
    </row>
    <row r="2844" spans="1:14" x14ac:dyDescent="0.35">
      <c r="B2844">
        <f t="shared" si="44"/>
        <v>1</v>
      </c>
      <c r="C2844" s="26" t="s">
        <v>15831</v>
      </c>
      <c r="D2844" s="26" t="s">
        <v>15832</v>
      </c>
      <c r="E2844" s="26" t="s">
        <v>15833</v>
      </c>
      <c r="F2844" s="26" t="s">
        <v>15834</v>
      </c>
      <c r="G2844" s="26">
        <v>6</v>
      </c>
      <c r="H2844" s="26" t="s">
        <v>6</v>
      </c>
      <c r="I2844" s="26" t="s">
        <v>6</v>
      </c>
      <c r="J2844" s="26" t="s">
        <v>15835</v>
      </c>
      <c r="K2844" s="26">
        <v>2014</v>
      </c>
      <c r="L2844" s="26" t="s">
        <v>6</v>
      </c>
      <c r="M2844" s="26" t="s">
        <v>15836</v>
      </c>
      <c r="N2844" s="26" t="s">
        <v>6</v>
      </c>
    </row>
    <row r="2845" spans="1:14" x14ac:dyDescent="0.35">
      <c r="A2845" t="s">
        <v>62</v>
      </c>
      <c r="B2845">
        <f t="shared" si="44"/>
        <v>3</v>
      </c>
      <c r="C2845" s="25" t="s">
        <v>15837</v>
      </c>
      <c r="D2845" s="25" t="s">
        <v>15838</v>
      </c>
      <c r="E2845" s="25" t="s">
        <v>15839</v>
      </c>
      <c r="F2845" s="25" t="s">
        <v>15840</v>
      </c>
      <c r="G2845" s="25">
        <v>6</v>
      </c>
      <c r="H2845" s="25" t="s">
        <v>6</v>
      </c>
      <c r="I2845" s="25" t="s">
        <v>6</v>
      </c>
      <c r="J2845" s="25" t="s">
        <v>10913</v>
      </c>
      <c r="K2845" s="25">
        <v>2014</v>
      </c>
      <c r="L2845" s="25" t="s">
        <v>6</v>
      </c>
      <c r="M2845" s="25" t="s">
        <v>15841</v>
      </c>
      <c r="N2845" s="25" t="s">
        <v>6</v>
      </c>
    </row>
    <row r="2846" spans="1:14" x14ac:dyDescent="0.35">
      <c r="B2846">
        <f t="shared" si="44"/>
        <v>1</v>
      </c>
      <c r="C2846" s="26" t="s">
        <v>15842</v>
      </c>
      <c r="D2846" s="26" t="s">
        <v>15843</v>
      </c>
      <c r="E2846" s="26" t="s">
        <v>15844</v>
      </c>
      <c r="F2846" s="26" t="s">
        <v>15845</v>
      </c>
      <c r="G2846" s="26">
        <v>6</v>
      </c>
      <c r="H2846" s="26" t="s">
        <v>6</v>
      </c>
      <c r="I2846" s="26" t="s">
        <v>6</v>
      </c>
      <c r="J2846" s="26" t="s">
        <v>1285</v>
      </c>
      <c r="K2846" s="26">
        <v>2014</v>
      </c>
      <c r="L2846" s="26" t="s">
        <v>6</v>
      </c>
      <c r="M2846" s="26" t="s">
        <v>15846</v>
      </c>
      <c r="N2846" s="26" t="s">
        <v>6</v>
      </c>
    </row>
    <row r="2847" spans="1:14" x14ac:dyDescent="0.35">
      <c r="A2847" t="s">
        <v>62</v>
      </c>
      <c r="B2847">
        <f t="shared" si="44"/>
        <v>2</v>
      </c>
      <c r="C2847" s="25" t="s">
        <v>15847</v>
      </c>
      <c r="D2847" s="25" t="s">
        <v>11934</v>
      </c>
      <c r="E2847" s="25" t="s">
        <v>15848</v>
      </c>
      <c r="F2847" s="25" t="s">
        <v>11935</v>
      </c>
      <c r="G2847" s="25">
        <v>6</v>
      </c>
      <c r="H2847" s="25" t="s">
        <v>6</v>
      </c>
      <c r="I2847" s="25" t="s">
        <v>6</v>
      </c>
      <c r="J2847" s="25" t="s">
        <v>15849</v>
      </c>
      <c r="K2847" s="25">
        <v>2014</v>
      </c>
      <c r="L2847" s="25" t="s">
        <v>6</v>
      </c>
      <c r="M2847" s="25" t="s">
        <v>15850</v>
      </c>
      <c r="N2847" s="25" t="s">
        <v>6</v>
      </c>
    </row>
    <row r="2848" spans="1:14" x14ac:dyDescent="0.35">
      <c r="A2848" t="s">
        <v>62</v>
      </c>
      <c r="B2848">
        <f t="shared" si="44"/>
        <v>2</v>
      </c>
      <c r="C2848" s="26" t="s">
        <v>5189</v>
      </c>
      <c r="D2848" s="26" t="s">
        <v>15851</v>
      </c>
      <c r="E2848" s="26" t="s">
        <v>15852</v>
      </c>
      <c r="F2848" s="26" t="s">
        <v>15853</v>
      </c>
      <c r="G2848" s="26">
        <v>7</v>
      </c>
      <c r="H2848" s="26" t="s">
        <v>6</v>
      </c>
      <c r="I2848" s="26" t="s">
        <v>1398</v>
      </c>
      <c r="J2848" s="26" t="s">
        <v>1009</v>
      </c>
      <c r="K2848" s="26">
        <v>2016</v>
      </c>
      <c r="L2848" s="26" t="s">
        <v>6</v>
      </c>
      <c r="M2848" s="26" t="s">
        <v>6</v>
      </c>
      <c r="N2848" s="26" t="s">
        <v>6</v>
      </c>
    </row>
    <row r="2849" spans="1:14" x14ac:dyDescent="0.35">
      <c r="B2849">
        <f t="shared" si="44"/>
        <v>1</v>
      </c>
      <c r="C2849" s="25" t="s">
        <v>15854</v>
      </c>
      <c r="D2849" s="25" t="s">
        <v>15855</v>
      </c>
      <c r="E2849" s="25" t="s">
        <v>15856</v>
      </c>
      <c r="F2849" s="25" t="s">
        <v>15857</v>
      </c>
      <c r="G2849" s="25">
        <v>6</v>
      </c>
      <c r="H2849" s="25" t="s">
        <v>6</v>
      </c>
      <c r="I2849" s="25" t="s">
        <v>6</v>
      </c>
      <c r="J2849" s="25" t="s">
        <v>15858</v>
      </c>
      <c r="K2849" s="25">
        <v>2014</v>
      </c>
      <c r="L2849" s="25" t="s">
        <v>6</v>
      </c>
      <c r="M2849" s="25" t="s">
        <v>15859</v>
      </c>
      <c r="N2849" s="25" t="s">
        <v>6</v>
      </c>
    </row>
    <row r="2850" spans="1:14" x14ac:dyDescent="0.35">
      <c r="A2850" t="s">
        <v>62</v>
      </c>
      <c r="B2850">
        <f t="shared" si="44"/>
        <v>3</v>
      </c>
      <c r="C2850" s="26" t="s">
        <v>15860</v>
      </c>
      <c r="D2850" s="26" t="s">
        <v>15861</v>
      </c>
      <c r="E2850" s="26" t="s">
        <v>15862</v>
      </c>
      <c r="F2850" s="26" t="s">
        <v>12771</v>
      </c>
      <c r="G2850" s="26">
        <v>7</v>
      </c>
      <c r="H2850" s="26" t="s">
        <v>6</v>
      </c>
      <c r="I2850" s="26" t="s">
        <v>2349</v>
      </c>
      <c r="J2850" s="26" t="s">
        <v>2350</v>
      </c>
      <c r="K2850" s="26">
        <v>2014</v>
      </c>
      <c r="L2850" s="26" t="s">
        <v>6</v>
      </c>
      <c r="M2850" s="26" t="s">
        <v>6</v>
      </c>
      <c r="N2850" s="26" t="s">
        <v>6</v>
      </c>
    </row>
    <row r="2851" spans="1:14" x14ac:dyDescent="0.35">
      <c r="A2851" t="s">
        <v>62</v>
      </c>
      <c r="B2851">
        <f t="shared" si="44"/>
        <v>2</v>
      </c>
      <c r="C2851" s="25" t="s">
        <v>8730</v>
      </c>
      <c r="D2851" s="25" t="s">
        <v>15863</v>
      </c>
      <c r="E2851" s="25" t="s">
        <v>15864</v>
      </c>
      <c r="F2851" s="25" t="s">
        <v>15865</v>
      </c>
      <c r="G2851" s="25">
        <v>6</v>
      </c>
      <c r="H2851" s="25" t="s">
        <v>6</v>
      </c>
      <c r="I2851" s="25" t="s">
        <v>6</v>
      </c>
      <c r="J2851" s="25" t="s">
        <v>2182</v>
      </c>
      <c r="K2851" s="25">
        <v>2014</v>
      </c>
      <c r="L2851" s="25" t="s">
        <v>6</v>
      </c>
      <c r="M2851" s="25" t="s">
        <v>15866</v>
      </c>
      <c r="N2851" s="25" t="s">
        <v>6</v>
      </c>
    </row>
    <row r="2852" spans="1:14" x14ac:dyDescent="0.35">
      <c r="A2852" t="s">
        <v>62</v>
      </c>
      <c r="B2852">
        <f t="shared" si="44"/>
        <v>2</v>
      </c>
      <c r="C2852" s="26" t="s">
        <v>12024</v>
      </c>
      <c r="D2852" s="26" t="s">
        <v>15867</v>
      </c>
      <c r="E2852" s="26" t="s">
        <v>15868</v>
      </c>
      <c r="F2852" s="26" t="s">
        <v>12025</v>
      </c>
      <c r="G2852" s="26">
        <v>6</v>
      </c>
      <c r="H2852" s="26" t="s">
        <v>6</v>
      </c>
      <c r="I2852" s="26" t="s">
        <v>6</v>
      </c>
      <c r="J2852" s="26" t="s">
        <v>15869</v>
      </c>
      <c r="K2852" s="26">
        <v>2014</v>
      </c>
      <c r="L2852" s="26" t="s">
        <v>6</v>
      </c>
      <c r="M2852" s="26" t="s">
        <v>15870</v>
      </c>
      <c r="N2852" s="26" t="s">
        <v>6</v>
      </c>
    </row>
    <row r="2853" spans="1:14" x14ac:dyDescent="0.35">
      <c r="B2853">
        <f t="shared" si="44"/>
        <v>1</v>
      </c>
      <c r="C2853" s="25" t="s">
        <v>15871</v>
      </c>
      <c r="D2853" s="25" t="s">
        <v>15872</v>
      </c>
      <c r="E2853" s="25" t="s">
        <v>15873</v>
      </c>
      <c r="F2853" s="25" t="s">
        <v>15874</v>
      </c>
      <c r="G2853" s="25">
        <v>6</v>
      </c>
      <c r="H2853" s="25" t="s">
        <v>6</v>
      </c>
      <c r="I2853" s="25" t="s">
        <v>6</v>
      </c>
      <c r="J2853" s="25" t="s">
        <v>15875</v>
      </c>
      <c r="K2853" s="25">
        <v>2014</v>
      </c>
      <c r="L2853" s="25" t="s">
        <v>6</v>
      </c>
      <c r="M2853" s="25" t="s">
        <v>15876</v>
      </c>
      <c r="N2853" s="25" t="s">
        <v>6</v>
      </c>
    </row>
    <row r="2854" spans="1:14" x14ac:dyDescent="0.35">
      <c r="A2854" t="s">
        <v>62</v>
      </c>
      <c r="B2854">
        <f t="shared" si="44"/>
        <v>2</v>
      </c>
      <c r="C2854" s="26" t="s">
        <v>8705</v>
      </c>
      <c r="D2854" s="26" t="s">
        <v>15877</v>
      </c>
      <c r="E2854" s="26" t="s">
        <v>15878</v>
      </c>
      <c r="F2854" s="26" t="s">
        <v>15879</v>
      </c>
      <c r="G2854" s="26">
        <v>6</v>
      </c>
      <c r="H2854" s="26" t="s">
        <v>6</v>
      </c>
      <c r="I2854" s="26" t="s">
        <v>6</v>
      </c>
      <c r="J2854" s="26" t="s">
        <v>8710</v>
      </c>
      <c r="K2854" s="26">
        <v>2014</v>
      </c>
      <c r="L2854" s="26" t="s">
        <v>6</v>
      </c>
      <c r="M2854" s="26" t="s">
        <v>15880</v>
      </c>
      <c r="N2854" s="26" t="s">
        <v>6</v>
      </c>
    </row>
    <row r="2855" spans="1:14" x14ac:dyDescent="0.35">
      <c r="A2855" t="s">
        <v>62</v>
      </c>
      <c r="B2855">
        <f t="shared" si="44"/>
        <v>2</v>
      </c>
      <c r="C2855" s="25" t="s">
        <v>9023</v>
      </c>
      <c r="D2855" s="25" t="s">
        <v>15881</v>
      </c>
      <c r="E2855" s="25" t="s">
        <v>15882</v>
      </c>
      <c r="F2855" s="25" t="s">
        <v>15883</v>
      </c>
      <c r="G2855" s="25">
        <v>6</v>
      </c>
      <c r="H2855" s="25" t="s">
        <v>6</v>
      </c>
      <c r="I2855" s="25" t="s">
        <v>6</v>
      </c>
      <c r="J2855" s="25" t="s">
        <v>9028</v>
      </c>
      <c r="K2855" s="25">
        <v>2014</v>
      </c>
      <c r="L2855" s="25" t="s">
        <v>6</v>
      </c>
      <c r="M2855" s="25" t="s">
        <v>15884</v>
      </c>
      <c r="N2855" s="25" t="s">
        <v>6</v>
      </c>
    </row>
    <row r="2856" spans="1:14" x14ac:dyDescent="0.35">
      <c r="A2856" t="s">
        <v>62</v>
      </c>
      <c r="B2856">
        <f t="shared" si="44"/>
        <v>2</v>
      </c>
      <c r="C2856" s="26" t="s">
        <v>8670</v>
      </c>
      <c r="D2856" s="26" t="s">
        <v>15885</v>
      </c>
      <c r="E2856" s="26" t="s">
        <v>15886</v>
      </c>
      <c r="F2856" s="26" t="s">
        <v>15887</v>
      </c>
      <c r="G2856" s="26">
        <v>6</v>
      </c>
      <c r="H2856" s="26" t="s">
        <v>6</v>
      </c>
      <c r="I2856" s="26" t="s">
        <v>6</v>
      </c>
      <c r="J2856" s="26" t="s">
        <v>188</v>
      </c>
      <c r="K2856" s="26">
        <v>2014</v>
      </c>
      <c r="L2856" s="26" t="s">
        <v>6</v>
      </c>
      <c r="M2856" s="26" t="s">
        <v>15888</v>
      </c>
      <c r="N2856" s="26" t="s">
        <v>6</v>
      </c>
    </row>
    <row r="2857" spans="1:14" x14ac:dyDescent="0.35">
      <c r="A2857" t="s">
        <v>62</v>
      </c>
      <c r="B2857">
        <f t="shared" si="44"/>
        <v>2</v>
      </c>
      <c r="C2857" s="25" t="s">
        <v>5678</v>
      </c>
      <c r="D2857" s="25" t="s">
        <v>15889</v>
      </c>
      <c r="E2857" s="25" t="s">
        <v>15890</v>
      </c>
      <c r="F2857" s="25" t="s">
        <v>15891</v>
      </c>
      <c r="G2857" s="25">
        <v>6</v>
      </c>
      <c r="H2857" s="25" t="s">
        <v>6</v>
      </c>
      <c r="I2857" s="25" t="s">
        <v>6</v>
      </c>
      <c r="J2857" s="25" t="s">
        <v>6260</v>
      </c>
      <c r="K2857" s="25">
        <v>2014</v>
      </c>
      <c r="L2857" s="25" t="s">
        <v>6</v>
      </c>
      <c r="M2857" s="25" t="s">
        <v>15888</v>
      </c>
      <c r="N2857" s="25" t="s">
        <v>6</v>
      </c>
    </row>
    <row r="2858" spans="1:14" x14ac:dyDescent="0.35">
      <c r="A2858" t="s">
        <v>62</v>
      </c>
      <c r="B2858">
        <f t="shared" si="44"/>
        <v>3</v>
      </c>
      <c r="C2858" s="26" t="s">
        <v>3396</v>
      </c>
      <c r="D2858" s="26" t="s">
        <v>12294</v>
      </c>
      <c r="E2858" s="26" t="s">
        <v>15892</v>
      </c>
      <c r="F2858" s="26" t="s">
        <v>15893</v>
      </c>
      <c r="G2858" s="26">
        <v>6</v>
      </c>
      <c r="H2858" s="26" t="s">
        <v>6</v>
      </c>
      <c r="I2858" s="26" t="s">
        <v>6</v>
      </c>
      <c r="J2858" s="26" t="s">
        <v>6260</v>
      </c>
      <c r="K2858" s="26">
        <v>2014</v>
      </c>
      <c r="L2858" s="26" t="s">
        <v>6</v>
      </c>
      <c r="M2858" s="26" t="s">
        <v>15888</v>
      </c>
      <c r="N2858" s="26" t="s">
        <v>6</v>
      </c>
    </row>
    <row r="2859" spans="1:14" x14ac:dyDescent="0.35">
      <c r="B2859">
        <f t="shared" si="44"/>
        <v>1</v>
      </c>
      <c r="C2859" s="25" t="s">
        <v>15894</v>
      </c>
      <c r="D2859" s="25" t="s">
        <v>15895</v>
      </c>
      <c r="E2859" s="25" t="s">
        <v>15896</v>
      </c>
      <c r="F2859" s="25" t="s">
        <v>15897</v>
      </c>
      <c r="G2859" s="25">
        <v>6</v>
      </c>
      <c r="H2859" s="25" t="s">
        <v>6</v>
      </c>
      <c r="I2859" s="25" t="s">
        <v>6</v>
      </c>
      <c r="J2859" s="25" t="s">
        <v>15898</v>
      </c>
      <c r="K2859" s="25">
        <v>2014</v>
      </c>
      <c r="L2859" s="25" t="s">
        <v>6</v>
      </c>
      <c r="M2859" s="25" t="s">
        <v>15899</v>
      </c>
      <c r="N2859" s="25" t="s">
        <v>6</v>
      </c>
    </row>
    <row r="2860" spans="1:14" x14ac:dyDescent="0.35">
      <c r="A2860" t="s">
        <v>62</v>
      </c>
      <c r="B2860">
        <f t="shared" si="44"/>
        <v>2</v>
      </c>
      <c r="C2860" s="26" t="s">
        <v>3253</v>
      </c>
      <c r="D2860" s="26" t="s">
        <v>15900</v>
      </c>
      <c r="E2860" s="26" t="s">
        <v>15901</v>
      </c>
      <c r="F2860" s="26" t="s">
        <v>15902</v>
      </c>
      <c r="G2860" s="26">
        <v>6</v>
      </c>
      <c r="H2860" s="26" t="s">
        <v>6</v>
      </c>
      <c r="I2860" s="26" t="s">
        <v>6</v>
      </c>
      <c r="J2860" s="26" t="s">
        <v>15903</v>
      </c>
      <c r="K2860" s="26">
        <v>2014</v>
      </c>
      <c r="L2860" s="26" t="s">
        <v>6</v>
      </c>
      <c r="M2860" s="26" t="s">
        <v>15904</v>
      </c>
      <c r="N2860" s="26" t="s">
        <v>6</v>
      </c>
    </row>
    <row r="2861" spans="1:14" x14ac:dyDescent="0.35">
      <c r="A2861" t="s">
        <v>62</v>
      </c>
      <c r="B2861">
        <f t="shared" si="44"/>
        <v>2</v>
      </c>
      <c r="C2861" s="25" t="s">
        <v>15905</v>
      </c>
      <c r="D2861" s="25" t="s">
        <v>15906</v>
      </c>
      <c r="E2861" s="25" t="s">
        <v>15907</v>
      </c>
      <c r="F2861" s="25" t="s">
        <v>15908</v>
      </c>
      <c r="G2861" s="25">
        <v>7</v>
      </c>
      <c r="H2861" s="25" t="s">
        <v>6</v>
      </c>
      <c r="I2861" s="25" t="s">
        <v>2109</v>
      </c>
      <c r="J2861" s="25" t="s">
        <v>2110</v>
      </c>
      <c r="K2861" s="25">
        <v>2014</v>
      </c>
      <c r="L2861" s="25" t="s">
        <v>6</v>
      </c>
      <c r="M2861" s="25" t="s">
        <v>6</v>
      </c>
      <c r="N2861" s="25" t="s">
        <v>6</v>
      </c>
    </row>
    <row r="2862" spans="1:14" x14ac:dyDescent="0.35">
      <c r="B2862">
        <f t="shared" si="44"/>
        <v>1</v>
      </c>
      <c r="C2862" s="26" t="s">
        <v>15909</v>
      </c>
      <c r="D2862" s="26" t="s">
        <v>15910</v>
      </c>
      <c r="E2862" s="26" t="s">
        <v>15911</v>
      </c>
      <c r="F2862" s="26" t="s">
        <v>15912</v>
      </c>
      <c r="G2862" s="26">
        <v>6</v>
      </c>
      <c r="H2862" s="26" t="s">
        <v>6</v>
      </c>
      <c r="I2862" s="26" t="s">
        <v>6</v>
      </c>
      <c r="J2862" s="26" t="s">
        <v>15913</v>
      </c>
      <c r="K2862" s="26">
        <v>2014</v>
      </c>
      <c r="L2862" s="26" t="s">
        <v>6</v>
      </c>
      <c r="M2862" s="26" t="s">
        <v>15914</v>
      </c>
      <c r="N2862" s="26" t="s">
        <v>6</v>
      </c>
    </row>
    <row r="2863" spans="1:14" x14ac:dyDescent="0.35">
      <c r="A2863" t="s">
        <v>62</v>
      </c>
      <c r="B2863">
        <f t="shared" si="44"/>
        <v>3</v>
      </c>
      <c r="C2863" s="25" t="s">
        <v>15915</v>
      </c>
      <c r="D2863" s="25" t="s">
        <v>15916</v>
      </c>
      <c r="E2863" s="25" t="s">
        <v>6</v>
      </c>
      <c r="F2863" s="25" t="s">
        <v>6</v>
      </c>
      <c r="G2863" s="25">
        <v>6</v>
      </c>
      <c r="H2863" s="25" t="s">
        <v>6</v>
      </c>
      <c r="I2863" s="25" t="s">
        <v>6</v>
      </c>
      <c r="J2863" s="25" t="s">
        <v>15917</v>
      </c>
      <c r="K2863" s="25">
        <v>2014</v>
      </c>
      <c r="L2863" s="25" t="s">
        <v>6</v>
      </c>
      <c r="M2863" s="25" t="s">
        <v>15918</v>
      </c>
      <c r="N2863" s="25" t="s">
        <v>6</v>
      </c>
    </row>
    <row r="2864" spans="1:14" x14ac:dyDescent="0.35">
      <c r="A2864" t="s">
        <v>62</v>
      </c>
      <c r="B2864">
        <f t="shared" si="44"/>
        <v>2</v>
      </c>
      <c r="C2864" s="26" t="s">
        <v>384</v>
      </c>
      <c r="D2864" s="26" t="s">
        <v>15919</v>
      </c>
      <c r="E2864" s="26" t="s">
        <v>15920</v>
      </c>
      <c r="F2864" s="26" t="s">
        <v>15921</v>
      </c>
      <c r="G2864" s="26">
        <v>6</v>
      </c>
      <c r="H2864" s="26" t="s">
        <v>6</v>
      </c>
      <c r="I2864" s="26" t="s">
        <v>6</v>
      </c>
      <c r="J2864" s="26" t="s">
        <v>389</v>
      </c>
      <c r="K2864" s="26">
        <v>2014</v>
      </c>
      <c r="L2864" s="26" t="s">
        <v>6</v>
      </c>
      <c r="M2864" s="26" t="s">
        <v>15918</v>
      </c>
      <c r="N2864" s="26" t="s">
        <v>6</v>
      </c>
    </row>
    <row r="2865" spans="1:14" x14ac:dyDescent="0.35">
      <c r="B2865">
        <f t="shared" si="44"/>
        <v>1</v>
      </c>
      <c r="C2865" s="25" t="s">
        <v>15922</v>
      </c>
      <c r="D2865" s="25" t="s">
        <v>15923</v>
      </c>
      <c r="E2865" s="25" t="s">
        <v>15924</v>
      </c>
      <c r="F2865" s="25" t="s">
        <v>15925</v>
      </c>
      <c r="G2865" s="25">
        <v>6</v>
      </c>
      <c r="H2865" s="25" t="s">
        <v>6</v>
      </c>
      <c r="I2865" s="25" t="s">
        <v>6</v>
      </c>
      <c r="J2865" s="25" t="s">
        <v>10770</v>
      </c>
      <c r="K2865" s="25">
        <v>2014</v>
      </c>
      <c r="L2865" s="25" t="s">
        <v>6</v>
      </c>
      <c r="M2865" s="25" t="s">
        <v>15918</v>
      </c>
      <c r="N2865" s="25" t="s">
        <v>6</v>
      </c>
    </row>
    <row r="2866" spans="1:14" x14ac:dyDescent="0.35">
      <c r="A2866" t="s">
        <v>62</v>
      </c>
      <c r="B2866">
        <f t="shared" si="44"/>
        <v>3</v>
      </c>
      <c r="C2866" s="26" t="s">
        <v>10961</v>
      </c>
      <c r="D2866" s="26" t="s">
        <v>13326</v>
      </c>
      <c r="E2866" s="26" t="s">
        <v>15926</v>
      </c>
      <c r="F2866" s="26" t="s">
        <v>15927</v>
      </c>
      <c r="G2866" s="26">
        <v>6</v>
      </c>
      <c r="H2866" s="26" t="s">
        <v>6</v>
      </c>
      <c r="I2866" s="26" t="s">
        <v>6</v>
      </c>
      <c r="J2866" s="26" t="s">
        <v>10965</v>
      </c>
      <c r="K2866" s="26">
        <v>2014</v>
      </c>
      <c r="L2866" s="26" t="s">
        <v>6</v>
      </c>
      <c r="M2866" s="26" t="s">
        <v>15918</v>
      </c>
      <c r="N2866" s="26" t="s">
        <v>6</v>
      </c>
    </row>
    <row r="2867" spans="1:14" x14ac:dyDescent="0.35">
      <c r="A2867" t="s">
        <v>62</v>
      </c>
      <c r="B2867">
        <f t="shared" si="44"/>
        <v>2</v>
      </c>
      <c r="C2867" s="25" t="s">
        <v>3127</v>
      </c>
      <c r="D2867" s="25" t="s">
        <v>15928</v>
      </c>
      <c r="E2867" s="25" t="s">
        <v>15929</v>
      </c>
      <c r="F2867" s="25" t="s">
        <v>15930</v>
      </c>
      <c r="G2867" s="25">
        <v>6</v>
      </c>
      <c r="H2867" s="25" t="s">
        <v>6</v>
      </c>
      <c r="I2867" s="25" t="s">
        <v>6</v>
      </c>
      <c r="J2867" s="25" t="s">
        <v>528</v>
      </c>
      <c r="K2867" s="25">
        <v>2014</v>
      </c>
      <c r="L2867" s="25" t="s">
        <v>6</v>
      </c>
      <c r="M2867" s="25" t="s">
        <v>15918</v>
      </c>
      <c r="N2867" s="25" t="s">
        <v>6</v>
      </c>
    </row>
    <row r="2868" spans="1:14" x14ac:dyDescent="0.35">
      <c r="A2868" t="s">
        <v>62</v>
      </c>
      <c r="B2868">
        <f t="shared" si="44"/>
        <v>2</v>
      </c>
      <c r="C2868" s="26" t="s">
        <v>3173</v>
      </c>
      <c r="D2868" s="26" t="s">
        <v>15931</v>
      </c>
      <c r="E2868" s="26" t="s">
        <v>15932</v>
      </c>
      <c r="F2868" s="26" t="s">
        <v>15933</v>
      </c>
      <c r="G2868" s="26">
        <v>6</v>
      </c>
      <c r="H2868" s="26" t="s">
        <v>6</v>
      </c>
      <c r="I2868" s="26" t="s">
        <v>6</v>
      </c>
      <c r="J2868" s="26" t="s">
        <v>3177</v>
      </c>
      <c r="K2868" s="26">
        <v>2014</v>
      </c>
      <c r="L2868" s="26" t="s">
        <v>6</v>
      </c>
      <c r="M2868" s="26" t="s">
        <v>15918</v>
      </c>
      <c r="N2868" s="26" t="s">
        <v>6</v>
      </c>
    </row>
    <row r="2869" spans="1:14" x14ac:dyDescent="0.35">
      <c r="A2869" t="s">
        <v>62</v>
      </c>
      <c r="B2869">
        <f t="shared" si="44"/>
        <v>2</v>
      </c>
      <c r="C2869" s="25" t="s">
        <v>10809</v>
      </c>
      <c r="D2869" s="25" t="s">
        <v>15934</v>
      </c>
      <c r="E2869" s="25" t="s">
        <v>15935</v>
      </c>
      <c r="F2869" s="25" t="s">
        <v>15936</v>
      </c>
      <c r="G2869" s="25">
        <v>6</v>
      </c>
      <c r="H2869" s="25" t="s">
        <v>6</v>
      </c>
      <c r="I2869" s="25" t="s">
        <v>6</v>
      </c>
      <c r="J2869" s="25" t="s">
        <v>10813</v>
      </c>
      <c r="K2869" s="25">
        <v>2014</v>
      </c>
      <c r="L2869" s="25" t="s">
        <v>6</v>
      </c>
      <c r="M2869" s="25" t="s">
        <v>15918</v>
      </c>
      <c r="N2869" s="25" t="s">
        <v>6</v>
      </c>
    </row>
    <row r="2870" spans="1:14" x14ac:dyDescent="0.35">
      <c r="A2870" t="s">
        <v>62</v>
      </c>
      <c r="B2870">
        <f t="shared" si="44"/>
        <v>2</v>
      </c>
      <c r="C2870" s="26" t="s">
        <v>2659</v>
      </c>
      <c r="D2870" s="26" t="s">
        <v>15937</v>
      </c>
      <c r="E2870" s="26" t="s">
        <v>15938</v>
      </c>
      <c r="F2870" s="26" t="s">
        <v>15939</v>
      </c>
      <c r="G2870" s="26">
        <v>6</v>
      </c>
      <c r="H2870" s="26" t="s">
        <v>6</v>
      </c>
      <c r="I2870" s="26" t="s">
        <v>6</v>
      </c>
      <c r="J2870" s="26" t="s">
        <v>2663</v>
      </c>
      <c r="K2870" s="26">
        <v>2014</v>
      </c>
      <c r="L2870" s="26" t="s">
        <v>6</v>
      </c>
      <c r="M2870" s="26" t="s">
        <v>15918</v>
      </c>
      <c r="N2870" s="26" t="s">
        <v>6</v>
      </c>
    </row>
    <row r="2871" spans="1:14" x14ac:dyDescent="0.35">
      <c r="B2871">
        <f t="shared" si="44"/>
        <v>1</v>
      </c>
      <c r="C2871" s="25" t="s">
        <v>15940</v>
      </c>
      <c r="D2871" s="25" t="s">
        <v>15941</v>
      </c>
      <c r="E2871" s="25" t="s">
        <v>15942</v>
      </c>
      <c r="F2871" s="25" t="s">
        <v>15943</v>
      </c>
      <c r="G2871" s="25">
        <v>6</v>
      </c>
      <c r="H2871" s="25" t="s">
        <v>6</v>
      </c>
      <c r="I2871" s="25" t="s">
        <v>6</v>
      </c>
      <c r="J2871" s="25" t="s">
        <v>188</v>
      </c>
      <c r="K2871" s="25">
        <v>2014</v>
      </c>
      <c r="L2871" s="25" t="s">
        <v>6</v>
      </c>
      <c r="M2871" s="25" t="s">
        <v>15944</v>
      </c>
      <c r="N2871" s="25" t="s">
        <v>6</v>
      </c>
    </row>
    <row r="2872" spans="1:14" x14ac:dyDescent="0.35">
      <c r="A2872" t="s">
        <v>62</v>
      </c>
      <c r="B2872">
        <f t="shared" si="44"/>
        <v>2</v>
      </c>
      <c r="C2872" s="26" t="s">
        <v>15757</v>
      </c>
      <c r="D2872" s="26" t="s">
        <v>15945</v>
      </c>
      <c r="E2872" s="26" t="s">
        <v>6</v>
      </c>
      <c r="F2872" s="26" t="s">
        <v>6</v>
      </c>
      <c r="G2872" s="26">
        <v>6</v>
      </c>
      <c r="H2872" s="26" t="s">
        <v>6</v>
      </c>
      <c r="I2872" s="26" t="s">
        <v>6</v>
      </c>
      <c r="J2872" s="26" t="s">
        <v>382</v>
      </c>
      <c r="K2872" s="26">
        <v>2014</v>
      </c>
      <c r="L2872" s="26" t="s">
        <v>6</v>
      </c>
      <c r="M2872" s="26" t="s">
        <v>15946</v>
      </c>
      <c r="N2872" s="26" t="s">
        <v>6</v>
      </c>
    </row>
    <row r="2873" spans="1:14" x14ac:dyDescent="0.35">
      <c r="A2873" t="s">
        <v>62</v>
      </c>
      <c r="B2873">
        <f t="shared" si="44"/>
        <v>3</v>
      </c>
      <c r="C2873" s="25" t="s">
        <v>15915</v>
      </c>
      <c r="D2873" s="25" t="s">
        <v>15947</v>
      </c>
      <c r="E2873" s="25" t="s">
        <v>6</v>
      </c>
      <c r="F2873" s="25" t="s">
        <v>6</v>
      </c>
      <c r="G2873" s="25">
        <v>6</v>
      </c>
      <c r="H2873" s="25" t="s">
        <v>6</v>
      </c>
      <c r="I2873" s="25" t="s">
        <v>6</v>
      </c>
      <c r="J2873" s="25" t="s">
        <v>11894</v>
      </c>
      <c r="K2873" s="25">
        <v>2014</v>
      </c>
      <c r="L2873" s="25" t="s">
        <v>6</v>
      </c>
      <c r="M2873" s="25" t="s">
        <v>15948</v>
      </c>
      <c r="N2873" s="25" t="s">
        <v>6</v>
      </c>
    </row>
    <row r="2874" spans="1:14" x14ac:dyDescent="0.35">
      <c r="A2874" t="s">
        <v>62</v>
      </c>
      <c r="B2874">
        <f t="shared" si="44"/>
        <v>2</v>
      </c>
      <c r="C2874" s="26" t="s">
        <v>2419</v>
      </c>
      <c r="D2874" s="26" t="s">
        <v>15949</v>
      </c>
      <c r="E2874" s="26" t="s">
        <v>15950</v>
      </c>
      <c r="F2874" s="26" t="s">
        <v>15951</v>
      </c>
      <c r="G2874" s="26">
        <v>6</v>
      </c>
      <c r="H2874" s="26" t="s">
        <v>6</v>
      </c>
      <c r="I2874" s="26" t="s">
        <v>6</v>
      </c>
      <c r="J2874" s="26" t="s">
        <v>6260</v>
      </c>
      <c r="K2874" s="26">
        <v>2014</v>
      </c>
      <c r="L2874" s="26" t="s">
        <v>6</v>
      </c>
      <c r="M2874" s="26" t="s">
        <v>15952</v>
      </c>
      <c r="N2874" s="26" t="s">
        <v>6</v>
      </c>
    </row>
    <row r="2875" spans="1:14" x14ac:dyDescent="0.35">
      <c r="B2875">
        <f t="shared" si="44"/>
        <v>1</v>
      </c>
      <c r="C2875" s="25" t="s">
        <v>15953</v>
      </c>
      <c r="D2875" s="25" t="s">
        <v>15954</v>
      </c>
      <c r="E2875" s="25" t="s">
        <v>15955</v>
      </c>
      <c r="F2875" s="25" t="s">
        <v>15956</v>
      </c>
      <c r="G2875" s="25">
        <v>6</v>
      </c>
      <c r="H2875" s="25" t="s">
        <v>6</v>
      </c>
      <c r="I2875" s="25" t="s">
        <v>6</v>
      </c>
      <c r="J2875" s="25" t="s">
        <v>188</v>
      </c>
      <c r="K2875" s="25">
        <v>2014</v>
      </c>
      <c r="L2875" s="25" t="s">
        <v>6</v>
      </c>
      <c r="M2875" s="25" t="s">
        <v>15957</v>
      </c>
      <c r="N2875" s="25" t="s">
        <v>6</v>
      </c>
    </row>
    <row r="2876" spans="1:14" x14ac:dyDescent="0.35">
      <c r="B2876">
        <f t="shared" si="44"/>
        <v>1</v>
      </c>
      <c r="C2876" s="26" t="s">
        <v>15958</v>
      </c>
      <c r="D2876" s="26" t="s">
        <v>15959</v>
      </c>
      <c r="E2876" s="26" t="s">
        <v>15960</v>
      </c>
      <c r="F2876" s="26" t="s">
        <v>15961</v>
      </c>
      <c r="G2876" s="26">
        <v>6</v>
      </c>
      <c r="H2876" s="26" t="s">
        <v>6</v>
      </c>
      <c r="I2876" s="26" t="s">
        <v>6</v>
      </c>
      <c r="J2876" s="26" t="s">
        <v>564</v>
      </c>
      <c r="K2876" s="26">
        <v>2015</v>
      </c>
      <c r="L2876" s="26" t="s">
        <v>6</v>
      </c>
      <c r="M2876" s="26" t="s">
        <v>14234</v>
      </c>
      <c r="N2876" s="26" t="s">
        <v>6</v>
      </c>
    </row>
    <row r="2877" spans="1:14" x14ac:dyDescent="0.35">
      <c r="A2877" t="s">
        <v>62</v>
      </c>
      <c r="B2877">
        <f t="shared" si="44"/>
        <v>3</v>
      </c>
      <c r="C2877" s="25" t="s">
        <v>8287</v>
      </c>
      <c r="D2877" s="25" t="s">
        <v>12653</v>
      </c>
      <c r="E2877" s="25" t="s">
        <v>15962</v>
      </c>
      <c r="F2877" s="25" t="s">
        <v>12654</v>
      </c>
      <c r="G2877" s="25">
        <v>6</v>
      </c>
      <c r="H2877" s="25" t="s">
        <v>6</v>
      </c>
      <c r="I2877" s="25" t="s">
        <v>6</v>
      </c>
      <c r="J2877" s="25" t="s">
        <v>8292</v>
      </c>
      <c r="K2877" s="25">
        <v>2014</v>
      </c>
      <c r="L2877" s="25" t="s">
        <v>6</v>
      </c>
      <c r="M2877" s="25" t="s">
        <v>15963</v>
      </c>
      <c r="N2877" s="25" t="s">
        <v>6</v>
      </c>
    </row>
    <row r="2878" spans="1:14" x14ac:dyDescent="0.35">
      <c r="B2878">
        <f t="shared" si="44"/>
        <v>1</v>
      </c>
      <c r="C2878" s="26" t="s">
        <v>15964</v>
      </c>
      <c r="D2878" s="26" t="s">
        <v>15965</v>
      </c>
      <c r="E2878" s="26" t="s">
        <v>15966</v>
      </c>
      <c r="F2878" s="26" t="s">
        <v>15967</v>
      </c>
      <c r="G2878" s="26">
        <v>6</v>
      </c>
      <c r="H2878" s="26" t="s">
        <v>6</v>
      </c>
      <c r="I2878" s="26" t="s">
        <v>6</v>
      </c>
      <c r="J2878" s="26" t="s">
        <v>7310</v>
      </c>
      <c r="K2878" s="26">
        <v>2015</v>
      </c>
      <c r="L2878" s="26" t="s">
        <v>6</v>
      </c>
      <c r="M2878" s="26" t="s">
        <v>15968</v>
      </c>
      <c r="N2878" s="26" t="s">
        <v>6</v>
      </c>
    </row>
    <row r="2879" spans="1:14" x14ac:dyDescent="0.35">
      <c r="A2879" t="s">
        <v>62</v>
      </c>
      <c r="B2879">
        <f t="shared" si="44"/>
        <v>3</v>
      </c>
      <c r="C2879" s="25" t="s">
        <v>7907</v>
      </c>
      <c r="D2879" s="25" t="s">
        <v>15969</v>
      </c>
      <c r="E2879" s="25" t="s">
        <v>15970</v>
      </c>
      <c r="F2879" s="25" t="s">
        <v>15971</v>
      </c>
      <c r="G2879" s="25">
        <v>6</v>
      </c>
      <c r="H2879" s="25" t="s">
        <v>6</v>
      </c>
      <c r="I2879" s="25" t="s">
        <v>6</v>
      </c>
      <c r="J2879" s="25" t="s">
        <v>4649</v>
      </c>
      <c r="K2879" s="25">
        <v>2015</v>
      </c>
      <c r="L2879" s="25" t="s">
        <v>6</v>
      </c>
      <c r="M2879" s="25" t="s">
        <v>14641</v>
      </c>
      <c r="N2879" s="25" t="s">
        <v>6</v>
      </c>
    </row>
    <row r="2880" spans="1:14" x14ac:dyDescent="0.35">
      <c r="A2880" t="s">
        <v>62</v>
      </c>
      <c r="B2880">
        <f t="shared" si="44"/>
        <v>4</v>
      </c>
      <c r="C2880" s="26" t="s">
        <v>4309</v>
      </c>
      <c r="D2880" s="26" t="s">
        <v>15972</v>
      </c>
      <c r="E2880" s="26" t="s">
        <v>15973</v>
      </c>
      <c r="F2880" s="26" t="s">
        <v>12332</v>
      </c>
      <c r="G2880" s="26">
        <v>6</v>
      </c>
      <c r="H2880" s="26" t="s">
        <v>6</v>
      </c>
      <c r="I2880" s="26" t="s">
        <v>6</v>
      </c>
      <c r="J2880" s="26" t="s">
        <v>4313</v>
      </c>
      <c r="K2880" s="26">
        <v>2015</v>
      </c>
      <c r="L2880" s="26" t="s">
        <v>6</v>
      </c>
      <c r="M2880" s="26" t="s">
        <v>14641</v>
      </c>
      <c r="N2880" s="26" t="s">
        <v>6</v>
      </c>
    </row>
    <row r="2881" spans="1:14" x14ac:dyDescent="0.35">
      <c r="B2881">
        <f t="shared" si="44"/>
        <v>1</v>
      </c>
      <c r="C2881" s="25" t="s">
        <v>15974</v>
      </c>
      <c r="D2881" s="25" t="s">
        <v>15975</v>
      </c>
      <c r="E2881" s="25" t="s">
        <v>15976</v>
      </c>
      <c r="F2881" s="25" t="s">
        <v>15977</v>
      </c>
      <c r="G2881" s="25">
        <v>6</v>
      </c>
      <c r="H2881" s="25" t="s">
        <v>6</v>
      </c>
      <c r="I2881" s="25" t="s">
        <v>6</v>
      </c>
      <c r="J2881" s="25" t="s">
        <v>3695</v>
      </c>
      <c r="K2881" s="25">
        <v>2015</v>
      </c>
      <c r="L2881" s="25" t="s">
        <v>6</v>
      </c>
      <c r="M2881" s="25" t="s">
        <v>15978</v>
      </c>
      <c r="N2881" s="25" t="s">
        <v>6</v>
      </c>
    </row>
    <row r="2882" spans="1:14" x14ac:dyDescent="0.35">
      <c r="B2882">
        <f t="shared" ref="B2882:B2945" si="45">COUNTIF(C:C,C2882)</f>
        <v>1</v>
      </c>
      <c r="C2882" s="26" t="s">
        <v>15979</v>
      </c>
      <c r="D2882" s="26" t="s">
        <v>15980</v>
      </c>
      <c r="E2882" s="26" t="s">
        <v>15981</v>
      </c>
      <c r="F2882" s="26" t="s">
        <v>15982</v>
      </c>
      <c r="G2882" s="26">
        <v>6</v>
      </c>
      <c r="H2882" s="26" t="s">
        <v>6</v>
      </c>
      <c r="I2882" s="26" t="s">
        <v>6</v>
      </c>
      <c r="J2882" s="26" t="s">
        <v>188</v>
      </c>
      <c r="K2882" s="26">
        <v>2015</v>
      </c>
      <c r="L2882" s="26" t="s">
        <v>6</v>
      </c>
      <c r="M2882" s="26" t="s">
        <v>15983</v>
      </c>
      <c r="N2882" s="26" t="s">
        <v>6</v>
      </c>
    </row>
    <row r="2883" spans="1:14" x14ac:dyDescent="0.35">
      <c r="B2883">
        <f t="shared" si="45"/>
        <v>1</v>
      </c>
      <c r="C2883" s="25" t="s">
        <v>15984</v>
      </c>
      <c r="D2883" s="25" t="s">
        <v>15985</v>
      </c>
      <c r="E2883" s="25" t="s">
        <v>15986</v>
      </c>
      <c r="F2883" s="25" t="s">
        <v>15987</v>
      </c>
      <c r="G2883" s="25">
        <v>6</v>
      </c>
      <c r="H2883" s="25" t="s">
        <v>6</v>
      </c>
      <c r="I2883" s="25" t="s">
        <v>6</v>
      </c>
      <c r="J2883" s="25" t="s">
        <v>15988</v>
      </c>
      <c r="K2883" s="25">
        <v>2015</v>
      </c>
      <c r="L2883" s="25" t="s">
        <v>6</v>
      </c>
      <c r="M2883" s="25" t="s">
        <v>15989</v>
      </c>
      <c r="N2883" s="25" t="s">
        <v>6</v>
      </c>
    </row>
    <row r="2884" spans="1:14" x14ac:dyDescent="0.35">
      <c r="A2884" t="s">
        <v>62</v>
      </c>
      <c r="B2884">
        <f t="shared" si="45"/>
        <v>2</v>
      </c>
      <c r="C2884" s="26" t="s">
        <v>15990</v>
      </c>
      <c r="D2884" s="26" t="s">
        <v>15991</v>
      </c>
      <c r="E2884" s="26" t="s">
        <v>15992</v>
      </c>
      <c r="F2884" s="26" t="s">
        <v>15993</v>
      </c>
      <c r="G2884" s="26">
        <v>6</v>
      </c>
      <c r="H2884" s="26" t="s">
        <v>6</v>
      </c>
      <c r="I2884" s="26" t="s">
        <v>6</v>
      </c>
      <c r="J2884" s="26" t="s">
        <v>3695</v>
      </c>
      <c r="K2884" s="26">
        <v>2015</v>
      </c>
      <c r="L2884" s="26" t="s">
        <v>6</v>
      </c>
      <c r="M2884" s="26" t="s">
        <v>15994</v>
      </c>
      <c r="N2884" s="26" t="s">
        <v>6</v>
      </c>
    </row>
    <row r="2885" spans="1:14" x14ac:dyDescent="0.35">
      <c r="B2885">
        <f t="shared" si="45"/>
        <v>1</v>
      </c>
      <c r="C2885" s="25" t="s">
        <v>15995</v>
      </c>
      <c r="D2885" s="25" t="s">
        <v>15996</v>
      </c>
      <c r="E2885" s="25" t="s">
        <v>15997</v>
      </c>
      <c r="F2885" s="25" t="s">
        <v>15998</v>
      </c>
      <c r="G2885" s="25">
        <v>7</v>
      </c>
      <c r="H2885" s="25" t="s">
        <v>6</v>
      </c>
      <c r="I2885" s="25" t="s">
        <v>15999</v>
      </c>
      <c r="J2885" s="25" t="s">
        <v>16000</v>
      </c>
      <c r="K2885" s="25">
        <v>2015</v>
      </c>
      <c r="L2885" s="25" t="s">
        <v>6</v>
      </c>
      <c r="M2885" s="25" t="s">
        <v>6</v>
      </c>
      <c r="N2885" s="25" t="s">
        <v>6</v>
      </c>
    </row>
    <row r="2886" spans="1:14" x14ac:dyDescent="0.35">
      <c r="B2886">
        <f t="shared" si="45"/>
        <v>1</v>
      </c>
      <c r="C2886" s="26" t="s">
        <v>16001</v>
      </c>
      <c r="D2886" s="26" t="s">
        <v>16002</v>
      </c>
      <c r="E2886" s="26" t="s">
        <v>16003</v>
      </c>
      <c r="F2886" s="26" t="s">
        <v>16004</v>
      </c>
      <c r="G2886" s="26">
        <v>6</v>
      </c>
      <c r="H2886" s="26" t="s">
        <v>6</v>
      </c>
      <c r="I2886" s="26" t="s">
        <v>6</v>
      </c>
      <c r="J2886" s="26" t="s">
        <v>16005</v>
      </c>
      <c r="K2886" s="26">
        <v>2015</v>
      </c>
      <c r="L2886" s="26" t="s">
        <v>6</v>
      </c>
      <c r="M2886" s="26" t="s">
        <v>16006</v>
      </c>
      <c r="N2886" s="26" t="s">
        <v>6</v>
      </c>
    </row>
    <row r="2887" spans="1:14" x14ac:dyDescent="0.35">
      <c r="A2887" t="s">
        <v>62</v>
      </c>
      <c r="B2887">
        <f t="shared" si="45"/>
        <v>3</v>
      </c>
      <c r="C2887" s="25" t="s">
        <v>4397</v>
      </c>
      <c r="D2887" s="25" t="s">
        <v>12149</v>
      </c>
      <c r="E2887" s="25" t="s">
        <v>16007</v>
      </c>
      <c r="F2887" s="25" t="s">
        <v>16008</v>
      </c>
      <c r="G2887" s="25">
        <v>6</v>
      </c>
      <c r="H2887" s="25" t="s">
        <v>6</v>
      </c>
      <c r="I2887" s="25" t="s">
        <v>6</v>
      </c>
      <c r="J2887" s="25" t="s">
        <v>4402</v>
      </c>
      <c r="K2887" s="25">
        <v>2015</v>
      </c>
      <c r="L2887" s="25" t="s">
        <v>6</v>
      </c>
      <c r="M2887" s="25" t="s">
        <v>16009</v>
      </c>
      <c r="N2887" s="25" t="s">
        <v>6</v>
      </c>
    </row>
    <row r="2888" spans="1:14" x14ac:dyDescent="0.35">
      <c r="B2888">
        <f t="shared" si="45"/>
        <v>1</v>
      </c>
      <c r="C2888" s="26" t="s">
        <v>16010</v>
      </c>
      <c r="D2888" s="26" t="s">
        <v>16011</v>
      </c>
      <c r="E2888" s="26" t="s">
        <v>16012</v>
      </c>
      <c r="F2888" s="26" t="s">
        <v>16013</v>
      </c>
      <c r="G2888" s="26">
        <v>6</v>
      </c>
      <c r="H2888" s="26" t="s">
        <v>6</v>
      </c>
      <c r="I2888" s="26" t="s">
        <v>6</v>
      </c>
      <c r="J2888" s="26" t="s">
        <v>16014</v>
      </c>
      <c r="K2888" s="26">
        <v>2015</v>
      </c>
      <c r="L2888" s="26" t="s">
        <v>6</v>
      </c>
      <c r="M2888" s="26" t="s">
        <v>16015</v>
      </c>
      <c r="N2888" s="26" t="s">
        <v>6</v>
      </c>
    </row>
    <row r="2889" spans="1:14" x14ac:dyDescent="0.35">
      <c r="B2889">
        <f t="shared" si="45"/>
        <v>1</v>
      </c>
      <c r="C2889" s="25" t="s">
        <v>16016</v>
      </c>
      <c r="D2889" s="25" t="s">
        <v>16017</v>
      </c>
      <c r="E2889" s="25" t="s">
        <v>16018</v>
      </c>
      <c r="F2889" s="25" t="s">
        <v>16019</v>
      </c>
      <c r="G2889" s="25">
        <v>6</v>
      </c>
      <c r="H2889" s="25" t="s">
        <v>6</v>
      </c>
      <c r="I2889" s="25" t="s">
        <v>6</v>
      </c>
      <c r="J2889" s="25" t="s">
        <v>16020</v>
      </c>
      <c r="K2889" s="25">
        <v>2015</v>
      </c>
      <c r="L2889" s="25" t="s">
        <v>6</v>
      </c>
      <c r="M2889" s="25" t="s">
        <v>16015</v>
      </c>
      <c r="N2889" s="25" t="s">
        <v>6</v>
      </c>
    </row>
    <row r="2890" spans="1:14" x14ac:dyDescent="0.35">
      <c r="A2890" t="s">
        <v>62</v>
      </c>
      <c r="B2890">
        <f t="shared" si="45"/>
        <v>2</v>
      </c>
      <c r="C2890" s="26" t="s">
        <v>9224</v>
      </c>
      <c r="D2890" s="26" t="s">
        <v>16021</v>
      </c>
      <c r="E2890" s="26" t="s">
        <v>16022</v>
      </c>
      <c r="F2890" s="26" t="s">
        <v>16023</v>
      </c>
      <c r="G2890" s="26">
        <v>6</v>
      </c>
      <c r="H2890" s="26" t="s">
        <v>6</v>
      </c>
      <c r="I2890" s="26" t="s">
        <v>6</v>
      </c>
      <c r="J2890" s="26" t="s">
        <v>188</v>
      </c>
      <c r="K2890" s="26">
        <v>2015</v>
      </c>
      <c r="L2890" s="26" t="s">
        <v>6</v>
      </c>
      <c r="M2890" s="26" t="s">
        <v>16024</v>
      </c>
      <c r="N2890" s="26" t="s">
        <v>6</v>
      </c>
    </row>
    <row r="2891" spans="1:14" x14ac:dyDescent="0.35">
      <c r="A2891" t="s">
        <v>62</v>
      </c>
      <c r="B2891">
        <f t="shared" si="45"/>
        <v>3</v>
      </c>
      <c r="C2891" s="25" t="s">
        <v>15915</v>
      </c>
      <c r="D2891" s="25" t="s">
        <v>16025</v>
      </c>
      <c r="E2891" s="25" t="s">
        <v>6</v>
      </c>
      <c r="F2891" s="25" t="s">
        <v>6</v>
      </c>
      <c r="G2891" s="25">
        <v>6</v>
      </c>
      <c r="H2891" s="25" t="s">
        <v>6</v>
      </c>
      <c r="I2891" s="25" t="s">
        <v>6</v>
      </c>
      <c r="J2891" s="25" t="s">
        <v>16026</v>
      </c>
      <c r="K2891" s="25">
        <v>2015</v>
      </c>
      <c r="L2891" s="25" t="s">
        <v>6</v>
      </c>
      <c r="M2891" s="25" t="s">
        <v>16027</v>
      </c>
      <c r="N2891" s="25" t="s">
        <v>6</v>
      </c>
    </row>
    <row r="2892" spans="1:14" x14ac:dyDescent="0.35">
      <c r="B2892">
        <f t="shared" si="45"/>
        <v>1</v>
      </c>
      <c r="C2892" s="26" t="s">
        <v>16028</v>
      </c>
      <c r="D2892" s="26" t="s">
        <v>16029</v>
      </c>
      <c r="E2892" s="26" t="s">
        <v>16030</v>
      </c>
      <c r="F2892" s="26" t="s">
        <v>16031</v>
      </c>
      <c r="G2892" s="26">
        <v>6</v>
      </c>
      <c r="H2892" s="26" t="s">
        <v>6</v>
      </c>
      <c r="I2892" s="26" t="s">
        <v>6</v>
      </c>
      <c r="J2892" s="26" t="s">
        <v>188</v>
      </c>
      <c r="K2892" s="26">
        <v>2015</v>
      </c>
      <c r="L2892" s="26" t="s">
        <v>6</v>
      </c>
      <c r="M2892" s="26" t="s">
        <v>16032</v>
      </c>
      <c r="N2892" s="26" t="s">
        <v>6</v>
      </c>
    </row>
    <row r="2893" spans="1:14" x14ac:dyDescent="0.35">
      <c r="A2893" t="s">
        <v>62</v>
      </c>
      <c r="B2893">
        <f t="shared" si="45"/>
        <v>2</v>
      </c>
      <c r="C2893" s="25" t="s">
        <v>16033</v>
      </c>
      <c r="D2893" s="25" t="s">
        <v>16034</v>
      </c>
      <c r="E2893" s="25" t="s">
        <v>16035</v>
      </c>
      <c r="F2893" s="25" t="s">
        <v>16036</v>
      </c>
      <c r="G2893" s="25">
        <v>7</v>
      </c>
      <c r="H2893" s="25" t="s">
        <v>6</v>
      </c>
      <c r="I2893" s="25" t="s">
        <v>1398</v>
      </c>
      <c r="J2893" s="25" t="s">
        <v>3251</v>
      </c>
      <c r="K2893" s="25">
        <v>2016</v>
      </c>
      <c r="L2893" s="25" t="s">
        <v>6</v>
      </c>
      <c r="M2893" s="25" t="s">
        <v>6</v>
      </c>
      <c r="N2893" s="25" t="s">
        <v>6</v>
      </c>
    </row>
    <row r="2894" spans="1:14" x14ac:dyDescent="0.35">
      <c r="B2894">
        <f t="shared" si="45"/>
        <v>1</v>
      </c>
      <c r="C2894" s="26" t="s">
        <v>16037</v>
      </c>
      <c r="D2894" s="26" t="s">
        <v>16038</v>
      </c>
      <c r="E2894" s="26" t="s">
        <v>16039</v>
      </c>
      <c r="F2894" s="26" t="s">
        <v>16040</v>
      </c>
      <c r="G2894" s="26">
        <v>6</v>
      </c>
      <c r="H2894" s="26" t="s">
        <v>6</v>
      </c>
      <c r="I2894" s="26" t="s">
        <v>6</v>
      </c>
      <c r="J2894" s="26" t="s">
        <v>16041</v>
      </c>
      <c r="K2894" s="26">
        <v>2015</v>
      </c>
      <c r="L2894" s="26" t="s">
        <v>6</v>
      </c>
      <c r="M2894" s="26" t="s">
        <v>16042</v>
      </c>
      <c r="N2894" s="26" t="s">
        <v>6</v>
      </c>
    </row>
    <row r="2895" spans="1:14" x14ac:dyDescent="0.35">
      <c r="B2895">
        <f t="shared" si="45"/>
        <v>1</v>
      </c>
      <c r="C2895" s="25" t="s">
        <v>16043</v>
      </c>
      <c r="D2895" s="25" t="s">
        <v>16044</v>
      </c>
      <c r="E2895" s="25" t="s">
        <v>16045</v>
      </c>
      <c r="F2895" s="25" t="s">
        <v>16046</v>
      </c>
      <c r="G2895" s="25">
        <v>6</v>
      </c>
      <c r="H2895" s="25" t="s">
        <v>6</v>
      </c>
      <c r="I2895" s="25" t="s">
        <v>6</v>
      </c>
      <c r="J2895" s="25" t="s">
        <v>6260</v>
      </c>
      <c r="K2895" s="25">
        <v>2015</v>
      </c>
      <c r="L2895" s="25" t="s">
        <v>6</v>
      </c>
      <c r="M2895" s="25" t="s">
        <v>16047</v>
      </c>
      <c r="N2895" s="25" t="s">
        <v>6</v>
      </c>
    </row>
    <row r="2896" spans="1:14" x14ac:dyDescent="0.35">
      <c r="B2896">
        <f t="shared" si="45"/>
        <v>1</v>
      </c>
      <c r="C2896" s="26" t="s">
        <v>16048</v>
      </c>
      <c r="D2896" s="26" t="s">
        <v>16049</v>
      </c>
      <c r="E2896" s="26" t="s">
        <v>16050</v>
      </c>
      <c r="F2896" s="26" t="s">
        <v>16051</v>
      </c>
      <c r="G2896" s="26">
        <v>6</v>
      </c>
      <c r="H2896" s="26" t="s">
        <v>6</v>
      </c>
      <c r="I2896" s="26" t="s">
        <v>6</v>
      </c>
      <c r="J2896" s="26" t="s">
        <v>188</v>
      </c>
      <c r="K2896" s="26">
        <v>2015</v>
      </c>
      <c r="L2896" s="26" t="s">
        <v>6</v>
      </c>
      <c r="M2896" s="26" t="s">
        <v>16052</v>
      </c>
      <c r="N2896" s="26" t="s">
        <v>6</v>
      </c>
    </row>
    <row r="2897" spans="1:14" x14ac:dyDescent="0.35">
      <c r="A2897" t="s">
        <v>62</v>
      </c>
      <c r="B2897">
        <f t="shared" si="45"/>
        <v>2</v>
      </c>
      <c r="C2897" s="25" t="s">
        <v>16053</v>
      </c>
      <c r="D2897" s="25" t="s">
        <v>16054</v>
      </c>
      <c r="E2897" s="25" t="s">
        <v>16055</v>
      </c>
      <c r="F2897" s="25" t="s">
        <v>16056</v>
      </c>
      <c r="G2897" s="25">
        <v>6</v>
      </c>
      <c r="H2897" s="25" t="s">
        <v>6</v>
      </c>
      <c r="I2897" s="25" t="s">
        <v>6</v>
      </c>
      <c r="J2897" s="25" t="s">
        <v>16057</v>
      </c>
      <c r="K2897" s="25">
        <v>2015</v>
      </c>
      <c r="L2897" s="25" t="s">
        <v>6</v>
      </c>
      <c r="M2897" s="25" t="s">
        <v>16058</v>
      </c>
      <c r="N2897" s="25" t="s">
        <v>6</v>
      </c>
    </row>
    <row r="2898" spans="1:14" x14ac:dyDescent="0.35">
      <c r="A2898" t="s">
        <v>62</v>
      </c>
      <c r="B2898">
        <f t="shared" si="45"/>
        <v>2</v>
      </c>
      <c r="C2898" s="26" t="s">
        <v>12370</v>
      </c>
      <c r="D2898" s="26" t="s">
        <v>16059</v>
      </c>
      <c r="E2898" s="26" t="s">
        <v>16060</v>
      </c>
      <c r="F2898" s="26" t="s">
        <v>16061</v>
      </c>
      <c r="G2898" s="26">
        <v>6</v>
      </c>
      <c r="H2898" s="26" t="s">
        <v>6</v>
      </c>
      <c r="I2898" s="26" t="s">
        <v>6</v>
      </c>
      <c r="J2898" s="26" t="s">
        <v>16062</v>
      </c>
      <c r="K2898" s="26">
        <v>2015</v>
      </c>
      <c r="L2898" s="26" t="s">
        <v>6</v>
      </c>
      <c r="M2898" s="26" t="s">
        <v>16063</v>
      </c>
      <c r="N2898" s="26" t="s">
        <v>6</v>
      </c>
    </row>
    <row r="2899" spans="1:14" x14ac:dyDescent="0.35">
      <c r="B2899">
        <f t="shared" si="45"/>
        <v>1</v>
      </c>
      <c r="C2899" s="25" t="s">
        <v>16064</v>
      </c>
      <c r="D2899" s="25" t="s">
        <v>16065</v>
      </c>
      <c r="E2899" s="25" t="s">
        <v>16066</v>
      </c>
      <c r="F2899" s="25" t="s">
        <v>16067</v>
      </c>
      <c r="G2899" s="25">
        <v>6</v>
      </c>
      <c r="H2899" s="25" t="s">
        <v>6</v>
      </c>
      <c r="I2899" s="25" t="s">
        <v>6</v>
      </c>
      <c r="J2899" s="25" t="s">
        <v>3695</v>
      </c>
      <c r="K2899" s="25">
        <v>2016</v>
      </c>
      <c r="L2899" s="25" t="s">
        <v>6</v>
      </c>
      <c r="M2899" s="25" t="s">
        <v>16068</v>
      </c>
      <c r="N2899" s="25" t="s">
        <v>6</v>
      </c>
    </row>
    <row r="2900" spans="1:14" x14ac:dyDescent="0.35">
      <c r="A2900" t="s">
        <v>62</v>
      </c>
      <c r="B2900">
        <f t="shared" si="45"/>
        <v>2</v>
      </c>
      <c r="C2900" s="26" t="s">
        <v>6047</v>
      </c>
      <c r="D2900" s="26" t="s">
        <v>16069</v>
      </c>
      <c r="E2900" s="26" t="s">
        <v>16070</v>
      </c>
      <c r="F2900" s="26" t="s">
        <v>16071</v>
      </c>
      <c r="G2900" s="26">
        <v>7</v>
      </c>
      <c r="H2900" s="26" t="s">
        <v>6</v>
      </c>
      <c r="I2900" s="26" t="s">
        <v>1398</v>
      </c>
      <c r="J2900" s="26" t="s">
        <v>6051</v>
      </c>
      <c r="K2900" s="26">
        <v>2017</v>
      </c>
      <c r="L2900" s="26" t="s">
        <v>6</v>
      </c>
      <c r="M2900" s="26" t="s">
        <v>6</v>
      </c>
      <c r="N2900" s="26" t="s">
        <v>6</v>
      </c>
    </row>
    <row r="2901" spans="1:14" x14ac:dyDescent="0.35">
      <c r="A2901" t="s">
        <v>62</v>
      </c>
      <c r="B2901">
        <f t="shared" si="45"/>
        <v>3</v>
      </c>
      <c r="C2901" s="25" t="s">
        <v>16072</v>
      </c>
      <c r="D2901" s="25" t="s">
        <v>11948</v>
      </c>
      <c r="E2901" s="25" t="s">
        <v>16073</v>
      </c>
      <c r="F2901" s="25" t="s">
        <v>16074</v>
      </c>
      <c r="G2901" s="25">
        <v>6</v>
      </c>
      <c r="H2901" s="25" t="s">
        <v>6</v>
      </c>
      <c r="I2901" s="25" t="s">
        <v>6</v>
      </c>
      <c r="J2901" s="25" t="s">
        <v>5288</v>
      </c>
      <c r="K2901" s="25">
        <v>2016</v>
      </c>
      <c r="L2901" s="25" t="s">
        <v>6</v>
      </c>
      <c r="M2901" s="25" t="s">
        <v>16075</v>
      </c>
      <c r="N2901" s="25" t="s">
        <v>6</v>
      </c>
    </row>
    <row r="2902" spans="1:14" x14ac:dyDescent="0.35">
      <c r="A2902" t="s">
        <v>62</v>
      </c>
      <c r="B2902">
        <f t="shared" si="45"/>
        <v>2</v>
      </c>
      <c r="C2902" s="26" t="s">
        <v>8736</v>
      </c>
      <c r="D2902" s="26" t="s">
        <v>16076</v>
      </c>
      <c r="E2902" s="26" t="s">
        <v>16077</v>
      </c>
      <c r="F2902" s="26" t="s">
        <v>16078</v>
      </c>
      <c r="G2902" s="26">
        <v>6</v>
      </c>
      <c r="H2902" s="26" t="s">
        <v>6</v>
      </c>
      <c r="I2902" s="26" t="s">
        <v>6</v>
      </c>
      <c r="J2902" s="26" t="s">
        <v>8740</v>
      </c>
      <c r="K2902" s="26">
        <v>2016</v>
      </c>
      <c r="L2902" s="26" t="s">
        <v>6</v>
      </c>
      <c r="M2902" s="26" t="s">
        <v>16079</v>
      </c>
      <c r="N2902" s="26" t="s">
        <v>6</v>
      </c>
    </row>
    <row r="2903" spans="1:14" x14ac:dyDescent="0.35">
      <c r="A2903" t="s">
        <v>62</v>
      </c>
      <c r="B2903">
        <f t="shared" si="45"/>
        <v>2</v>
      </c>
      <c r="C2903" s="25" t="s">
        <v>6301</v>
      </c>
      <c r="D2903" s="25" t="s">
        <v>16080</v>
      </c>
      <c r="E2903" s="25" t="s">
        <v>16081</v>
      </c>
      <c r="F2903" s="25" t="s">
        <v>16082</v>
      </c>
      <c r="G2903" s="25">
        <v>6</v>
      </c>
      <c r="H2903" s="25" t="s">
        <v>6</v>
      </c>
      <c r="I2903" s="25" t="s">
        <v>6</v>
      </c>
      <c r="J2903" s="25" t="s">
        <v>6306</v>
      </c>
      <c r="K2903" s="25">
        <v>2016</v>
      </c>
      <c r="L2903" s="25" t="s">
        <v>6</v>
      </c>
      <c r="M2903" s="25" t="s">
        <v>16079</v>
      </c>
      <c r="N2903" s="25" t="s">
        <v>6</v>
      </c>
    </row>
    <row r="2904" spans="1:14" x14ac:dyDescent="0.35">
      <c r="B2904">
        <f t="shared" si="45"/>
        <v>1</v>
      </c>
      <c r="C2904" s="26" t="s">
        <v>16083</v>
      </c>
      <c r="D2904" s="26" t="s">
        <v>16084</v>
      </c>
      <c r="E2904" s="26" t="s">
        <v>16085</v>
      </c>
      <c r="F2904" s="26" t="s">
        <v>16086</v>
      </c>
      <c r="G2904" s="26">
        <v>6</v>
      </c>
      <c r="H2904" s="26" t="s">
        <v>6</v>
      </c>
      <c r="I2904" s="26" t="s">
        <v>6</v>
      </c>
      <c r="J2904" s="26" t="s">
        <v>16087</v>
      </c>
      <c r="K2904" s="26">
        <v>2016</v>
      </c>
      <c r="L2904" s="26" t="s">
        <v>6</v>
      </c>
      <c r="M2904" s="26" t="s">
        <v>16088</v>
      </c>
      <c r="N2904" s="26" t="s">
        <v>6</v>
      </c>
    </row>
    <row r="2905" spans="1:14" x14ac:dyDescent="0.35">
      <c r="B2905">
        <f t="shared" si="45"/>
        <v>1</v>
      </c>
      <c r="C2905" s="25" t="s">
        <v>16089</v>
      </c>
      <c r="D2905" s="25" t="s">
        <v>16090</v>
      </c>
      <c r="E2905" s="25" t="s">
        <v>16091</v>
      </c>
      <c r="F2905" s="25" t="s">
        <v>16092</v>
      </c>
      <c r="G2905" s="25">
        <v>7</v>
      </c>
      <c r="H2905" s="25" t="s">
        <v>6</v>
      </c>
      <c r="I2905" s="25" t="s">
        <v>542</v>
      </c>
      <c r="J2905" s="25" t="s">
        <v>16093</v>
      </c>
      <c r="K2905" s="25">
        <v>2016</v>
      </c>
      <c r="L2905" s="25" t="s">
        <v>6</v>
      </c>
      <c r="M2905" s="25" t="s">
        <v>6</v>
      </c>
      <c r="N2905" s="25" t="s">
        <v>6</v>
      </c>
    </row>
    <row r="2906" spans="1:14" x14ac:dyDescent="0.35">
      <c r="B2906">
        <f t="shared" si="45"/>
        <v>1</v>
      </c>
      <c r="C2906" s="26" t="s">
        <v>16094</v>
      </c>
      <c r="D2906" s="26" t="s">
        <v>16095</v>
      </c>
      <c r="E2906" s="26" t="s">
        <v>16096</v>
      </c>
      <c r="F2906" s="26" t="s">
        <v>16097</v>
      </c>
      <c r="G2906" s="26">
        <v>6</v>
      </c>
      <c r="H2906" s="26" t="s">
        <v>6</v>
      </c>
      <c r="I2906" s="26" t="s">
        <v>6</v>
      </c>
      <c r="J2906" s="26" t="s">
        <v>7221</v>
      </c>
      <c r="K2906" s="26">
        <v>2016</v>
      </c>
      <c r="L2906" s="26" t="s">
        <v>6</v>
      </c>
      <c r="M2906" s="26" t="s">
        <v>16098</v>
      </c>
      <c r="N2906" s="26" t="s">
        <v>6</v>
      </c>
    </row>
    <row r="2907" spans="1:14" x14ac:dyDescent="0.35">
      <c r="B2907">
        <f t="shared" si="45"/>
        <v>1</v>
      </c>
      <c r="C2907" s="25" t="s">
        <v>16099</v>
      </c>
      <c r="D2907" s="25" t="s">
        <v>16100</v>
      </c>
      <c r="E2907" s="25" t="s">
        <v>16101</v>
      </c>
      <c r="F2907" s="25" t="s">
        <v>16102</v>
      </c>
      <c r="G2907" s="25">
        <v>7</v>
      </c>
      <c r="H2907" s="25" t="s">
        <v>6</v>
      </c>
      <c r="I2907" s="25" t="s">
        <v>411</v>
      </c>
      <c r="J2907" s="25" t="s">
        <v>16103</v>
      </c>
      <c r="K2907" s="25">
        <v>2016</v>
      </c>
      <c r="L2907" s="25" t="s">
        <v>6</v>
      </c>
      <c r="M2907" s="25" t="s">
        <v>6</v>
      </c>
      <c r="N2907" s="25" t="s">
        <v>6</v>
      </c>
    </row>
    <row r="2908" spans="1:14" x14ac:dyDescent="0.35">
      <c r="B2908">
        <f t="shared" si="45"/>
        <v>1</v>
      </c>
      <c r="C2908" s="26" t="s">
        <v>16104</v>
      </c>
      <c r="D2908" s="26" t="s">
        <v>16105</v>
      </c>
      <c r="E2908" s="26" t="s">
        <v>16106</v>
      </c>
      <c r="F2908" s="26" t="s">
        <v>16107</v>
      </c>
      <c r="G2908" s="26">
        <v>7</v>
      </c>
      <c r="H2908" s="26" t="s">
        <v>6</v>
      </c>
      <c r="I2908" s="26" t="s">
        <v>411</v>
      </c>
      <c r="J2908" s="26" t="s">
        <v>16108</v>
      </c>
      <c r="K2908" s="26">
        <v>2016</v>
      </c>
      <c r="L2908" s="26" t="s">
        <v>6</v>
      </c>
      <c r="M2908" s="26" t="s">
        <v>6</v>
      </c>
      <c r="N2908" s="26" t="s">
        <v>6</v>
      </c>
    </row>
    <row r="2909" spans="1:14" x14ac:dyDescent="0.35">
      <c r="A2909" t="s">
        <v>62</v>
      </c>
      <c r="B2909">
        <f t="shared" si="45"/>
        <v>3</v>
      </c>
      <c r="C2909" s="25" t="s">
        <v>12342</v>
      </c>
      <c r="D2909" s="25" t="s">
        <v>12343</v>
      </c>
      <c r="E2909" s="25" t="s">
        <v>16109</v>
      </c>
      <c r="F2909" s="25" t="s">
        <v>16110</v>
      </c>
      <c r="G2909" s="25">
        <v>6</v>
      </c>
      <c r="H2909" s="25" t="s">
        <v>6</v>
      </c>
      <c r="I2909" s="25" t="s">
        <v>6</v>
      </c>
      <c r="J2909" s="25" t="s">
        <v>2488</v>
      </c>
      <c r="K2909" s="25">
        <v>2016</v>
      </c>
      <c r="L2909" s="25" t="s">
        <v>6</v>
      </c>
      <c r="M2909" s="25" t="s">
        <v>16111</v>
      </c>
      <c r="N2909" s="25" t="s">
        <v>6</v>
      </c>
    </row>
    <row r="2910" spans="1:14" x14ac:dyDescent="0.35">
      <c r="A2910" t="s">
        <v>62</v>
      </c>
      <c r="B2910">
        <f t="shared" si="45"/>
        <v>3</v>
      </c>
      <c r="C2910" s="26" t="s">
        <v>1855</v>
      </c>
      <c r="D2910" s="26" t="s">
        <v>12186</v>
      </c>
      <c r="E2910" s="26" t="s">
        <v>16112</v>
      </c>
      <c r="F2910" s="26" t="s">
        <v>12187</v>
      </c>
      <c r="G2910" s="26">
        <v>6</v>
      </c>
      <c r="H2910" s="26" t="s">
        <v>6</v>
      </c>
      <c r="I2910" s="26" t="s">
        <v>6</v>
      </c>
      <c r="J2910" s="26" t="s">
        <v>2182</v>
      </c>
      <c r="K2910" s="26">
        <v>2016</v>
      </c>
      <c r="L2910" s="26" t="s">
        <v>6</v>
      </c>
      <c r="M2910" s="26" t="s">
        <v>16113</v>
      </c>
      <c r="N2910" s="26" t="s">
        <v>6</v>
      </c>
    </row>
    <row r="2911" spans="1:14" x14ac:dyDescent="0.35">
      <c r="A2911" t="s">
        <v>62</v>
      </c>
      <c r="B2911">
        <f t="shared" si="45"/>
        <v>2</v>
      </c>
      <c r="C2911" s="25" t="s">
        <v>16114</v>
      </c>
      <c r="D2911" s="25" t="s">
        <v>16115</v>
      </c>
      <c r="E2911" s="25" t="s">
        <v>16116</v>
      </c>
      <c r="F2911" s="25" t="s">
        <v>16117</v>
      </c>
      <c r="G2911" s="25">
        <v>6</v>
      </c>
      <c r="H2911" s="25" t="s">
        <v>6</v>
      </c>
      <c r="I2911" s="25" t="s">
        <v>6</v>
      </c>
      <c r="J2911" s="25" t="s">
        <v>188</v>
      </c>
      <c r="K2911" s="25">
        <v>2016</v>
      </c>
      <c r="L2911" s="25" t="s">
        <v>6</v>
      </c>
      <c r="M2911" s="25" t="s">
        <v>16118</v>
      </c>
      <c r="N2911" s="25" t="s">
        <v>6</v>
      </c>
    </row>
    <row r="2912" spans="1:14" x14ac:dyDescent="0.35">
      <c r="B2912">
        <f t="shared" si="45"/>
        <v>1</v>
      </c>
      <c r="C2912" s="26" t="s">
        <v>16119</v>
      </c>
      <c r="D2912" s="26" t="s">
        <v>16120</v>
      </c>
      <c r="E2912" s="26" t="s">
        <v>16121</v>
      </c>
      <c r="F2912" s="26" t="s">
        <v>16122</v>
      </c>
      <c r="G2912" s="26">
        <v>6</v>
      </c>
      <c r="H2912" s="26" t="s">
        <v>6</v>
      </c>
      <c r="I2912" s="26" t="s">
        <v>6</v>
      </c>
      <c r="J2912" s="26" t="s">
        <v>16123</v>
      </c>
      <c r="K2912" s="26">
        <v>2016</v>
      </c>
      <c r="L2912" s="26" t="s">
        <v>6</v>
      </c>
      <c r="M2912" s="26" t="s">
        <v>16124</v>
      </c>
      <c r="N2912" s="26" t="s">
        <v>6</v>
      </c>
    </row>
    <row r="2913" spans="1:14" x14ac:dyDescent="0.35">
      <c r="A2913" t="s">
        <v>62</v>
      </c>
      <c r="B2913">
        <f t="shared" si="45"/>
        <v>2</v>
      </c>
      <c r="C2913" s="25" t="s">
        <v>11520</v>
      </c>
      <c r="D2913" s="25" t="s">
        <v>16125</v>
      </c>
      <c r="E2913" s="25" t="s">
        <v>16126</v>
      </c>
      <c r="F2913" s="25" t="s">
        <v>16127</v>
      </c>
      <c r="G2913" s="25">
        <v>6</v>
      </c>
      <c r="H2913" s="25" t="s">
        <v>6</v>
      </c>
      <c r="I2913" s="25" t="s">
        <v>6</v>
      </c>
      <c r="J2913" s="25" t="s">
        <v>11525</v>
      </c>
      <c r="K2913" s="25">
        <v>2016</v>
      </c>
      <c r="L2913" s="25" t="s">
        <v>6</v>
      </c>
      <c r="M2913" s="25" t="s">
        <v>16128</v>
      </c>
      <c r="N2913" s="25" t="s">
        <v>6</v>
      </c>
    </row>
    <row r="2914" spans="1:14" x14ac:dyDescent="0.35">
      <c r="B2914">
        <f t="shared" si="45"/>
        <v>1</v>
      </c>
      <c r="C2914" s="26" t="s">
        <v>16129</v>
      </c>
      <c r="D2914" s="26" t="s">
        <v>16130</v>
      </c>
      <c r="E2914" s="26" t="s">
        <v>16131</v>
      </c>
      <c r="F2914" s="26" t="s">
        <v>16132</v>
      </c>
      <c r="G2914" s="26">
        <v>6</v>
      </c>
      <c r="H2914" s="26" t="s">
        <v>6</v>
      </c>
      <c r="I2914" s="26" t="s">
        <v>6</v>
      </c>
      <c r="J2914" s="26" t="s">
        <v>2182</v>
      </c>
      <c r="K2914" s="26">
        <v>2016</v>
      </c>
      <c r="L2914" s="26" t="s">
        <v>6</v>
      </c>
      <c r="M2914" s="26" t="s">
        <v>16133</v>
      </c>
      <c r="N2914" s="26" t="s">
        <v>6</v>
      </c>
    </row>
    <row r="2915" spans="1:14" x14ac:dyDescent="0.35">
      <c r="A2915" t="s">
        <v>62</v>
      </c>
      <c r="B2915">
        <f t="shared" si="45"/>
        <v>2</v>
      </c>
      <c r="C2915" s="25" t="s">
        <v>16134</v>
      </c>
      <c r="D2915" s="25" t="s">
        <v>16135</v>
      </c>
      <c r="E2915" s="25" t="s">
        <v>16136</v>
      </c>
      <c r="F2915" s="25" t="s">
        <v>16137</v>
      </c>
      <c r="G2915" s="25">
        <v>6</v>
      </c>
      <c r="H2915" s="25" t="s">
        <v>6</v>
      </c>
      <c r="I2915" s="25" t="s">
        <v>6</v>
      </c>
      <c r="J2915" s="25" t="s">
        <v>7790</v>
      </c>
      <c r="K2915" s="25">
        <v>2015</v>
      </c>
      <c r="L2915" s="25" t="s">
        <v>6</v>
      </c>
      <c r="M2915" s="25" t="s">
        <v>16138</v>
      </c>
      <c r="N2915" s="25" t="s">
        <v>6</v>
      </c>
    </row>
    <row r="2916" spans="1:14" x14ac:dyDescent="0.35">
      <c r="B2916">
        <f t="shared" si="45"/>
        <v>1</v>
      </c>
      <c r="C2916" s="26" t="s">
        <v>16139</v>
      </c>
      <c r="D2916" s="26" t="s">
        <v>16140</v>
      </c>
      <c r="E2916" s="26" t="s">
        <v>16141</v>
      </c>
      <c r="F2916" s="26" t="s">
        <v>16142</v>
      </c>
      <c r="G2916" s="26">
        <v>6</v>
      </c>
      <c r="H2916" s="26" t="s">
        <v>6</v>
      </c>
      <c r="I2916" s="26" t="s">
        <v>6</v>
      </c>
      <c r="J2916" s="26" t="s">
        <v>16143</v>
      </c>
      <c r="K2916" s="26">
        <v>2015</v>
      </c>
      <c r="L2916" s="26" t="s">
        <v>6</v>
      </c>
      <c r="M2916" s="26" t="s">
        <v>16138</v>
      </c>
      <c r="N2916" s="26" t="s">
        <v>6</v>
      </c>
    </row>
    <row r="2917" spans="1:14" x14ac:dyDescent="0.35">
      <c r="A2917" t="s">
        <v>62</v>
      </c>
      <c r="B2917">
        <f t="shared" si="45"/>
        <v>2</v>
      </c>
      <c r="C2917" s="25" t="s">
        <v>16144</v>
      </c>
      <c r="D2917" s="25" t="s">
        <v>16145</v>
      </c>
      <c r="E2917" s="25" t="s">
        <v>16146</v>
      </c>
      <c r="F2917" s="25" t="s">
        <v>16147</v>
      </c>
      <c r="G2917" s="25">
        <v>6</v>
      </c>
      <c r="H2917" s="25" t="s">
        <v>6</v>
      </c>
      <c r="I2917" s="25" t="s">
        <v>6</v>
      </c>
      <c r="J2917" s="25" t="s">
        <v>1959</v>
      </c>
      <c r="K2917" s="25">
        <v>2015</v>
      </c>
      <c r="L2917" s="25" t="s">
        <v>6</v>
      </c>
      <c r="M2917" s="25" t="s">
        <v>16138</v>
      </c>
      <c r="N2917" s="25" t="s">
        <v>6</v>
      </c>
    </row>
    <row r="2918" spans="1:14" x14ac:dyDescent="0.35">
      <c r="A2918" t="s">
        <v>62</v>
      </c>
      <c r="B2918">
        <f t="shared" si="45"/>
        <v>2</v>
      </c>
      <c r="C2918" s="26" t="s">
        <v>15259</v>
      </c>
      <c r="D2918" s="26" t="s">
        <v>16148</v>
      </c>
      <c r="E2918" s="26" t="s">
        <v>6</v>
      </c>
      <c r="F2918" s="26" t="s">
        <v>6</v>
      </c>
      <c r="G2918" s="26">
        <v>6</v>
      </c>
      <c r="H2918" s="26" t="s">
        <v>6</v>
      </c>
      <c r="I2918" s="26" t="s">
        <v>6</v>
      </c>
      <c r="J2918" s="26" t="s">
        <v>15261</v>
      </c>
      <c r="K2918" s="26">
        <v>2016</v>
      </c>
      <c r="L2918" s="26" t="s">
        <v>6</v>
      </c>
      <c r="M2918" s="26" t="s">
        <v>16149</v>
      </c>
      <c r="N2918" s="26" t="s">
        <v>6</v>
      </c>
    </row>
    <row r="2919" spans="1:14" x14ac:dyDescent="0.35">
      <c r="A2919" t="s">
        <v>62</v>
      </c>
      <c r="B2919">
        <f t="shared" si="45"/>
        <v>3</v>
      </c>
      <c r="C2919" s="25" t="s">
        <v>16150</v>
      </c>
      <c r="D2919" s="25" t="s">
        <v>10387</v>
      </c>
      <c r="E2919" s="25" t="s">
        <v>16151</v>
      </c>
      <c r="F2919" s="25" t="s">
        <v>16152</v>
      </c>
      <c r="G2919" s="25">
        <v>6</v>
      </c>
      <c r="H2919" s="25" t="s">
        <v>6</v>
      </c>
      <c r="I2919" s="25" t="s">
        <v>6</v>
      </c>
      <c r="J2919" s="25" t="s">
        <v>382</v>
      </c>
      <c r="K2919" s="25">
        <v>2016</v>
      </c>
      <c r="L2919" s="25" t="s">
        <v>6</v>
      </c>
      <c r="M2919" s="25" t="s">
        <v>16149</v>
      </c>
      <c r="N2919" s="25" t="s">
        <v>6</v>
      </c>
    </row>
    <row r="2920" spans="1:14" x14ac:dyDescent="0.35">
      <c r="A2920" t="s">
        <v>62</v>
      </c>
      <c r="B2920">
        <f t="shared" si="45"/>
        <v>4</v>
      </c>
      <c r="C2920" s="26" t="s">
        <v>8493</v>
      </c>
      <c r="D2920" s="26" t="s">
        <v>16153</v>
      </c>
      <c r="E2920" s="26" t="s">
        <v>16154</v>
      </c>
      <c r="F2920" s="26" t="s">
        <v>16155</v>
      </c>
      <c r="G2920" s="26">
        <v>6</v>
      </c>
      <c r="H2920" s="26" t="s">
        <v>6</v>
      </c>
      <c r="I2920" s="26" t="s">
        <v>6</v>
      </c>
      <c r="J2920" s="26" t="s">
        <v>8497</v>
      </c>
      <c r="K2920" s="26">
        <v>2016</v>
      </c>
      <c r="L2920" s="26" t="s">
        <v>6</v>
      </c>
      <c r="M2920" s="26" t="s">
        <v>16149</v>
      </c>
      <c r="N2920" s="26" t="s">
        <v>6</v>
      </c>
    </row>
    <row r="2921" spans="1:14" x14ac:dyDescent="0.35">
      <c r="A2921" t="s">
        <v>62</v>
      </c>
      <c r="B2921">
        <f t="shared" si="45"/>
        <v>3</v>
      </c>
      <c r="C2921" s="25" t="s">
        <v>16156</v>
      </c>
      <c r="D2921" s="25" t="s">
        <v>16157</v>
      </c>
      <c r="E2921" s="25" t="s">
        <v>16158</v>
      </c>
      <c r="F2921" s="25" t="s">
        <v>16159</v>
      </c>
      <c r="G2921" s="25">
        <v>6</v>
      </c>
      <c r="H2921" s="25" t="s">
        <v>6</v>
      </c>
      <c r="I2921" s="25" t="s">
        <v>6</v>
      </c>
      <c r="J2921" s="25" t="s">
        <v>2719</v>
      </c>
      <c r="K2921" s="25">
        <v>2016</v>
      </c>
      <c r="L2921" s="25" t="s">
        <v>6</v>
      </c>
      <c r="M2921" s="25" t="s">
        <v>16149</v>
      </c>
      <c r="N2921" s="25" t="s">
        <v>6</v>
      </c>
    </row>
    <row r="2922" spans="1:14" x14ac:dyDescent="0.35">
      <c r="B2922">
        <f t="shared" si="45"/>
        <v>1</v>
      </c>
      <c r="C2922" s="26" t="s">
        <v>16160</v>
      </c>
      <c r="D2922" s="26" t="s">
        <v>16161</v>
      </c>
      <c r="E2922" s="26" t="s">
        <v>16162</v>
      </c>
      <c r="F2922" s="26" t="s">
        <v>16163</v>
      </c>
      <c r="G2922" s="26">
        <v>6</v>
      </c>
      <c r="H2922" s="26" t="s">
        <v>6</v>
      </c>
      <c r="I2922" s="26" t="s">
        <v>6</v>
      </c>
      <c r="J2922" s="26" t="s">
        <v>2182</v>
      </c>
      <c r="K2922" s="26">
        <v>2016</v>
      </c>
      <c r="L2922" s="26" t="s">
        <v>6</v>
      </c>
      <c r="M2922" s="26" t="s">
        <v>16164</v>
      </c>
      <c r="N2922" s="26" t="s">
        <v>6</v>
      </c>
    </row>
    <row r="2923" spans="1:14" x14ac:dyDescent="0.35">
      <c r="A2923" t="s">
        <v>62</v>
      </c>
      <c r="B2923">
        <f t="shared" si="45"/>
        <v>3</v>
      </c>
      <c r="C2923" s="25" t="s">
        <v>9555</v>
      </c>
      <c r="D2923" s="25" t="s">
        <v>16165</v>
      </c>
      <c r="E2923" s="25" t="s">
        <v>16166</v>
      </c>
      <c r="F2923" s="25" t="s">
        <v>11987</v>
      </c>
      <c r="G2923" s="25">
        <v>7</v>
      </c>
      <c r="H2923" s="25" t="s">
        <v>6</v>
      </c>
      <c r="I2923" s="25" t="s">
        <v>1452</v>
      </c>
      <c r="J2923" s="25" t="s">
        <v>9558</v>
      </c>
      <c r="K2923" s="25">
        <v>2017</v>
      </c>
      <c r="L2923" s="25" t="s">
        <v>6</v>
      </c>
      <c r="M2923" s="25" t="s">
        <v>6</v>
      </c>
      <c r="N2923" s="25" t="s">
        <v>6</v>
      </c>
    </row>
    <row r="2924" spans="1:14" x14ac:dyDescent="0.35">
      <c r="A2924" t="s">
        <v>62</v>
      </c>
      <c r="B2924">
        <f t="shared" si="45"/>
        <v>2</v>
      </c>
      <c r="C2924" s="26" t="s">
        <v>10609</v>
      </c>
      <c r="D2924" s="26" t="s">
        <v>16167</v>
      </c>
      <c r="E2924" s="26" t="s">
        <v>16168</v>
      </c>
      <c r="F2924" s="26" t="s">
        <v>16169</v>
      </c>
      <c r="G2924" s="26">
        <v>6</v>
      </c>
      <c r="H2924" s="26" t="s">
        <v>6</v>
      </c>
      <c r="I2924" s="26" t="s">
        <v>6</v>
      </c>
      <c r="J2924" s="26" t="s">
        <v>6260</v>
      </c>
      <c r="K2924" s="26">
        <v>2016</v>
      </c>
      <c r="L2924" s="26" t="s">
        <v>6</v>
      </c>
      <c r="M2924" s="26" t="s">
        <v>16170</v>
      </c>
      <c r="N2924" s="26" t="s">
        <v>6</v>
      </c>
    </row>
    <row r="2925" spans="1:14" x14ac:dyDescent="0.35">
      <c r="B2925">
        <f t="shared" si="45"/>
        <v>1</v>
      </c>
      <c r="C2925" s="25" t="s">
        <v>16171</v>
      </c>
      <c r="D2925" s="25" t="s">
        <v>16172</v>
      </c>
      <c r="E2925" s="25" t="s">
        <v>16173</v>
      </c>
      <c r="F2925" s="25" t="s">
        <v>16174</v>
      </c>
      <c r="G2925" s="25">
        <v>6</v>
      </c>
      <c r="H2925" s="25" t="s">
        <v>6</v>
      </c>
      <c r="I2925" s="25" t="s">
        <v>6</v>
      </c>
      <c r="J2925" s="25" t="s">
        <v>16175</v>
      </c>
      <c r="K2925" s="25">
        <v>2016</v>
      </c>
      <c r="L2925" s="25" t="s">
        <v>6</v>
      </c>
      <c r="M2925" s="25" t="s">
        <v>16176</v>
      </c>
      <c r="N2925" s="25" t="s">
        <v>6</v>
      </c>
    </row>
    <row r="2926" spans="1:14" x14ac:dyDescent="0.35">
      <c r="B2926">
        <f t="shared" si="45"/>
        <v>1</v>
      </c>
      <c r="C2926" s="26" t="s">
        <v>16177</v>
      </c>
      <c r="D2926" s="26" t="s">
        <v>16178</v>
      </c>
      <c r="E2926" s="26" t="s">
        <v>16179</v>
      </c>
      <c r="F2926" s="26" t="s">
        <v>16180</v>
      </c>
      <c r="G2926" s="26">
        <v>6</v>
      </c>
      <c r="H2926" s="26" t="s">
        <v>6</v>
      </c>
      <c r="I2926" s="26" t="s">
        <v>6</v>
      </c>
      <c r="J2926" s="26" t="s">
        <v>188</v>
      </c>
      <c r="K2926" s="26">
        <v>2016</v>
      </c>
      <c r="L2926" s="26" t="s">
        <v>6</v>
      </c>
      <c r="M2926" s="26" t="s">
        <v>16181</v>
      </c>
      <c r="N2926" s="26" t="s">
        <v>6</v>
      </c>
    </row>
    <row r="2927" spans="1:14" x14ac:dyDescent="0.35">
      <c r="B2927">
        <f t="shared" si="45"/>
        <v>1</v>
      </c>
      <c r="C2927" s="25" t="s">
        <v>16182</v>
      </c>
      <c r="D2927" s="25" t="s">
        <v>16183</v>
      </c>
      <c r="E2927" s="25" t="s">
        <v>16184</v>
      </c>
      <c r="F2927" s="25" t="s">
        <v>16185</v>
      </c>
      <c r="G2927" s="25">
        <v>6</v>
      </c>
      <c r="H2927" s="25" t="s">
        <v>6</v>
      </c>
      <c r="I2927" s="25" t="s">
        <v>6</v>
      </c>
      <c r="J2927" s="25" t="s">
        <v>15439</v>
      </c>
      <c r="K2927" s="25">
        <v>2016</v>
      </c>
      <c r="L2927" s="25" t="s">
        <v>6</v>
      </c>
      <c r="M2927" s="25" t="s">
        <v>16186</v>
      </c>
      <c r="N2927" s="25" t="s">
        <v>6</v>
      </c>
    </row>
    <row r="2928" spans="1:14" x14ac:dyDescent="0.35">
      <c r="A2928" t="s">
        <v>62</v>
      </c>
      <c r="B2928">
        <f t="shared" si="45"/>
        <v>2</v>
      </c>
      <c r="C2928" s="26" t="s">
        <v>16187</v>
      </c>
      <c r="D2928" s="26" t="s">
        <v>16188</v>
      </c>
      <c r="E2928" s="26" t="s">
        <v>16189</v>
      </c>
      <c r="F2928" s="26" t="s">
        <v>16190</v>
      </c>
      <c r="G2928" s="26">
        <v>6</v>
      </c>
      <c r="H2928" s="26" t="s">
        <v>6</v>
      </c>
      <c r="I2928" s="26" t="s">
        <v>6</v>
      </c>
      <c r="J2928" s="26" t="s">
        <v>4985</v>
      </c>
      <c r="K2928" s="26">
        <v>2016</v>
      </c>
      <c r="L2928" s="26" t="s">
        <v>6</v>
      </c>
      <c r="M2928" s="26" t="s">
        <v>16191</v>
      </c>
      <c r="N2928" s="26" t="s">
        <v>6</v>
      </c>
    </row>
    <row r="2929" spans="1:14" x14ac:dyDescent="0.35">
      <c r="A2929" t="s">
        <v>62</v>
      </c>
      <c r="B2929">
        <f t="shared" si="45"/>
        <v>2</v>
      </c>
      <c r="C2929" s="25" t="s">
        <v>11527</v>
      </c>
      <c r="D2929" s="25" t="s">
        <v>16192</v>
      </c>
      <c r="E2929" s="25" t="s">
        <v>16193</v>
      </c>
      <c r="F2929" s="25" t="s">
        <v>16194</v>
      </c>
      <c r="G2929" s="25">
        <v>6</v>
      </c>
      <c r="H2929" s="25" t="s">
        <v>6</v>
      </c>
      <c r="I2929" s="25" t="s">
        <v>6</v>
      </c>
      <c r="J2929" s="25" t="s">
        <v>2838</v>
      </c>
      <c r="K2929" s="25">
        <v>2016</v>
      </c>
      <c r="L2929" s="25" t="s">
        <v>6</v>
      </c>
      <c r="M2929" s="25" t="s">
        <v>16195</v>
      </c>
      <c r="N2929" s="25" t="s">
        <v>6</v>
      </c>
    </row>
    <row r="2930" spans="1:14" x14ac:dyDescent="0.35">
      <c r="A2930" t="s">
        <v>62</v>
      </c>
      <c r="B2930">
        <f t="shared" si="45"/>
        <v>2</v>
      </c>
      <c r="C2930" s="26" t="s">
        <v>2623</v>
      </c>
      <c r="D2930" s="26" t="s">
        <v>16196</v>
      </c>
      <c r="E2930" s="26" t="s">
        <v>16197</v>
      </c>
      <c r="F2930" s="26" t="s">
        <v>16198</v>
      </c>
      <c r="G2930" s="26">
        <v>6</v>
      </c>
      <c r="H2930" s="26" t="s">
        <v>6</v>
      </c>
      <c r="I2930" s="26" t="s">
        <v>6</v>
      </c>
      <c r="J2930" s="26" t="s">
        <v>382</v>
      </c>
      <c r="K2930" s="26">
        <v>2016</v>
      </c>
      <c r="L2930" s="26" t="s">
        <v>6</v>
      </c>
      <c r="M2930" s="26" t="s">
        <v>16199</v>
      </c>
      <c r="N2930" s="26" t="s">
        <v>6</v>
      </c>
    </row>
    <row r="2931" spans="1:14" x14ac:dyDescent="0.35">
      <c r="A2931" t="s">
        <v>62</v>
      </c>
      <c r="B2931">
        <f t="shared" si="45"/>
        <v>4</v>
      </c>
      <c r="C2931" s="25" t="s">
        <v>12415</v>
      </c>
      <c r="D2931" s="25" t="s">
        <v>12416</v>
      </c>
      <c r="E2931" s="25" t="s">
        <v>16200</v>
      </c>
      <c r="F2931" s="25" t="s">
        <v>16201</v>
      </c>
      <c r="G2931" s="25">
        <v>6</v>
      </c>
      <c r="H2931" s="25" t="s">
        <v>6</v>
      </c>
      <c r="I2931" s="25" t="s">
        <v>6</v>
      </c>
      <c r="J2931" s="25" t="s">
        <v>3456</v>
      </c>
      <c r="K2931" s="25">
        <v>2016</v>
      </c>
      <c r="L2931" s="25" t="s">
        <v>6</v>
      </c>
      <c r="M2931" s="25" t="s">
        <v>16202</v>
      </c>
      <c r="N2931" s="25" t="s">
        <v>6</v>
      </c>
    </row>
    <row r="2932" spans="1:14" x14ac:dyDescent="0.35">
      <c r="B2932">
        <f t="shared" si="45"/>
        <v>1</v>
      </c>
      <c r="C2932" s="26" t="s">
        <v>16203</v>
      </c>
      <c r="D2932" s="26" t="s">
        <v>16204</v>
      </c>
      <c r="E2932" s="26" t="s">
        <v>16205</v>
      </c>
      <c r="F2932" s="26" t="s">
        <v>16206</v>
      </c>
      <c r="G2932" s="26">
        <v>6</v>
      </c>
      <c r="H2932" s="26" t="s">
        <v>6</v>
      </c>
      <c r="I2932" s="26" t="s">
        <v>6</v>
      </c>
      <c r="J2932" s="26" t="s">
        <v>4389</v>
      </c>
      <c r="K2932" s="26">
        <v>2016</v>
      </c>
      <c r="L2932" s="26" t="s">
        <v>6</v>
      </c>
      <c r="M2932" s="26" t="s">
        <v>16207</v>
      </c>
      <c r="N2932" s="26" t="s">
        <v>6</v>
      </c>
    </row>
    <row r="2933" spans="1:14" x14ac:dyDescent="0.35">
      <c r="A2933" t="s">
        <v>62</v>
      </c>
      <c r="B2933">
        <f t="shared" si="45"/>
        <v>3</v>
      </c>
      <c r="C2933" s="25" t="s">
        <v>10931</v>
      </c>
      <c r="D2933" s="25" t="s">
        <v>16208</v>
      </c>
      <c r="E2933" s="25" t="s">
        <v>16209</v>
      </c>
      <c r="F2933" s="25" t="s">
        <v>16210</v>
      </c>
      <c r="G2933" s="25">
        <v>6</v>
      </c>
      <c r="H2933" s="25" t="s">
        <v>6</v>
      </c>
      <c r="I2933" s="25" t="s">
        <v>6</v>
      </c>
      <c r="J2933" s="25" t="s">
        <v>382</v>
      </c>
      <c r="K2933" s="25">
        <v>2017</v>
      </c>
      <c r="L2933" s="25" t="s">
        <v>6</v>
      </c>
      <c r="M2933" s="25" t="s">
        <v>16211</v>
      </c>
      <c r="N2933" s="25" t="s">
        <v>6</v>
      </c>
    </row>
    <row r="2934" spans="1:14" x14ac:dyDescent="0.35">
      <c r="A2934" t="s">
        <v>62</v>
      </c>
      <c r="B2934">
        <f t="shared" si="45"/>
        <v>3</v>
      </c>
      <c r="C2934" s="26" t="s">
        <v>10178</v>
      </c>
      <c r="D2934" s="26" t="s">
        <v>12744</v>
      </c>
      <c r="E2934" s="26" t="s">
        <v>16212</v>
      </c>
      <c r="F2934" s="26" t="s">
        <v>16213</v>
      </c>
      <c r="G2934" s="26">
        <v>6</v>
      </c>
      <c r="H2934" s="26" t="s">
        <v>6</v>
      </c>
      <c r="I2934" s="26" t="s">
        <v>6</v>
      </c>
      <c r="J2934" s="26" t="s">
        <v>10183</v>
      </c>
      <c r="K2934" s="26">
        <v>2016</v>
      </c>
      <c r="L2934" s="26" t="s">
        <v>6</v>
      </c>
      <c r="M2934" s="26" t="s">
        <v>16214</v>
      </c>
      <c r="N2934" s="26" t="s">
        <v>6</v>
      </c>
    </row>
    <row r="2935" spans="1:14" x14ac:dyDescent="0.35">
      <c r="A2935" t="s">
        <v>62</v>
      </c>
      <c r="B2935">
        <f t="shared" si="45"/>
        <v>3</v>
      </c>
      <c r="C2935" s="25" t="s">
        <v>1209</v>
      </c>
      <c r="D2935" s="25" t="s">
        <v>12285</v>
      </c>
      <c r="E2935" s="25" t="s">
        <v>16215</v>
      </c>
      <c r="F2935" s="25" t="s">
        <v>1212</v>
      </c>
      <c r="G2935" s="25">
        <v>6</v>
      </c>
      <c r="H2935" s="25" t="s">
        <v>6</v>
      </c>
      <c r="I2935" s="25" t="s">
        <v>6</v>
      </c>
      <c r="J2935" s="25" t="s">
        <v>1214</v>
      </c>
      <c r="K2935" s="25">
        <v>2017</v>
      </c>
      <c r="L2935" s="25" t="s">
        <v>6</v>
      </c>
      <c r="M2935" s="25" t="s">
        <v>16216</v>
      </c>
      <c r="N2935" s="25" t="s">
        <v>6</v>
      </c>
    </row>
    <row r="2936" spans="1:14" x14ac:dyDescent="0.35">
      <c r="B2936">
        <f t="shared" si="45"/>
        <v>1</v>
      </c>
      <c r="C2936" s="26" t="s">
        <v>16217</v>
      </c>
      <c r="D2936" s="26" t="s">
        <v>16218</v>
      </c>
      <c r="E2936" s="26" t="s">
        <v>16219</v>
      </c>
      <c r="F2936" s="26" t="s">
        <v>16220</v>
      </c>
      <c r="G2936" s="26">
        <v>6</v>
      </c>
      <c r="H2936" s="26" t="s">
        <v>6</v>
      </c>
      <c r="I2936" s="26" t="s">
        <v>6</v>
      </c>
      <c r="J2936" s="26" t="s">
        <v>16221</v>
      </c>
      <c r="K2936" s="26">
        <v>2017</v>
      </c>
      <c r="L2936" s="26" t="s">
        <v>6</v>
      </c>
      <c r="M2936" s="26" t="s">
        <v>16222</v>
      </c>
      <c r="N2936" s="26" t="s">
        <v>6</v>
      </c>
    </row>
    <row r="2937" spans="1:14" x14ac:dyDescent="0.35">
      <c r="B2937">
        <f t="shared" si="45"/>
        <v>1</v>
      </c>
      <c r="C2937" s="25" t="s">
        <v>16223</v>
      </c>
      <c r="D2937" s="25" t="s">
        <v>16224</v>
      </c>
      <c r="E2937" s="25" t="s">
        <v>16225</v>
      </c>
      <c r="F2937" s="25" t="s">
        <v>16226</v>
      </c>
      <c r="G2937" s="25">
        <v>6</v>
      </c>
      <c r="H2937" s="25" t="s">
        <v>6</v>
      </c>
      <c r="I2937" s="25" t="s">
        <v>6</v>
      </c>
      <c r="J2937" s="25" t="s">
        <v>16227</v>
      </c>
      <c r="K2937" s="25">
        <v>2017</v>
      </c>
      <c r="L2937" s="25" t="s">
        <v>6</v>
      </c>
      <c r="M2937" s="25" t="s">
        <v>16228</v>
      </c>
      <c r="N2937" s="25" t="s">
        <v>6</v>
      </c>
    </row>
    <row r="2938" spans="1:14" x14ac:dyDescent="0.35">
      <c r="B2938">
        <f t="shared" si="45"/>
        <v>1</v>
      </c>
      <c r="C2938" s="26" t="s">
        <v>16229</v>
      </c>
      <c r="D2938" s="26" t="s">
        <v>16230</v>
      </c>
      <c r="E2938" s="26" t="s">
        <v>16231</v>
      </c>
      <c r="F2938" s="26" t="s">
        <v>16232</v>
      </c>
      <c r="G2938" s="26">
        <v>6</v>
      </c>
      <c r="H2938" s="26" t="s">
        <v>6</v>
      </c>
      <c r="I2938" s="26" t="s">
        <v>6</v>
      </c>
      <c r="J2938" s="26" t="s">
        <v>16233</v>
      </c>
      <c r="K2938" s="26">
        <v>2017</v>
      </c>
      <c r="L2938" s="26" t="s">
        <v>6</v>
      </c>
      <c r="M2938" s="26" t="s">
        <v>16234</v>
      </c>
      <c r="N2938" s="26" t="s">
        <v>6</v>
      </c>
    </row>
    <row r="2939" spans="1:14" x14ac:dyDescent="0.35">
      <c r="B2939">
        <f t="shared" si="45"/>
        <v>1</v>
      </c>
      <c r="C2939" s="25" t="s">
        <v>16235</v>
      </c>
      <c r="D2939" s="25" t="s">
        <v>16236</v>
      </c>
      <c r="E2939" s="25" t="s">
        <v>16237</v>
      </c>
      <c r="F2939" s="25" t="s">
        <v>16238</v>
      </c>
      <c r="G2939" s="25">
        <v>7</v>
      </c>
      <c r="H2939" s="25" t="s">
        <v>6</v>
      </c>
      <c r="I2939" s="25" t="s">
        <v>16239</v>
      </c>
      <c r="J2939" s="25" t="s">
        <v>16240</v>
      </c>
      <c r="K2939" s="25">
        <v>2017</v>
      </c>
      <c r="L2939" s="25" t="s">
        <v>6</v>
      </c>
      <c r="M2939" s="25" t="s">
        <v>6</v>
      </c>
      <c r="N2939" s="25" t="s">
        <v>6</v>
      </c>
    </row>
    <row r="2940" spans="1:14" x14ac:dyDescent="0.35">
      <c r="A2940" t="s">
        <v>62</v>
      </c>
      <c r="B2940">
        <f t="shared" si="45"/>
        <v>2</v>
      </c>
      <c r="C2940" s="26" t="s">
        <v>7286</v>
      </c>
      <c r="D2940" s="26" t="s">
        <v>16241</v>
      </c>
      <c r="E2940" s="26" t="s">
        <v>16242</v>
      </c>
      <c r="F2940" s="26" t="s">
        <v>16243</v>
      </c>
      <c r="G2940" s="26">
        <v>6</v>
      </c>
      <c r="H2940" s="26" t="s">
        <v>6</v>
      </c>
      <c r="I2940" s="26" t="s">
        <v>6</v>
      </c>
      <c r="J2940" s="26" t="s">
        <v>7291</v>
      </c>
      <c r="K2940" s="26">
        <v>2017</v>
      </c>
      <c r="L2940" s="26" t="s">
        <v>6</v>
      </c>
      <c r="M2940" s="26" t="s">
        <v>16244</v>
      </c>
      <c r="N2940" s="26" t="s">
        <v>6</v>
      </c>
    </row>
    <row r="2941" spans="1:14" x14ac:dyDescent="0.35">
      <c r="A2941" t="s">
        <v>62</v>
      </c>
      <c r="B2941">
        <f t="shared" si="45"/>
        <v>2</v>
      </c>
      <c r="C2941" s="25" t="s">
        <v>6829</v>
      </c>
      <c r="D2941" s="25" t="s">
        <v>16245</v>
      </c>
      <c r="E2941" s="25" t="s">
        <v>16246</v>
      </c>
      <c r="F2941" s="25" t="s">
        <v>16247</v>
      </c>
      <c r="G2941" s="25">
        <v>6</v>
      </c>
      <c r="H2941" s="25" t="s">
        <v>6</v>
      </c>
      <c r="I2941" s="25" t="s">
        <v>6</v>
      </c>
      <c r="J2941" s="25" t="s">
        <v>2182</v>
      </c>
      <c r="K2941" s="25">
        <v>2017</v>
      </c>
      <c r="L2941" s="25" t="s">
        <v>6</v>
      </c>
      <c r="M2941" s="25" t="s">
        <v>16248</v>
      </c>
      <c r="N2941" s="25" t="s">
        <v>6</v>
      </c>
    </row>
    <row r="2942" spans="1:14" x14ac:dyDescent="0.35">
      <c r="A2942" t="s">
        <v>62</v>
      </c>
      <c r="B2942">
        <f t="shared" si="45"/>
        <v>3</v>
      </c>
      <c r="C2942" s="26" t="s">
        <v>12554</v>
      </c>
      <c r="D2942" s="26" t="s">
        <v>16249</v>
      </c>
      <c r="E2942" s="26" t="s">
        <v>16250</v>
      </c>
      <c r="F2942" s="26" t="s">
        <v>12556</v>
      </c>
      <c r="G2942" s="26">
        <v>6</v>
      </c>
      <c r="H2942" s="26" t="s">
        <v>6</v>
      </c>
      <c r="I2942" s="26" t="s">
        <v>6</v>
      </c>
      <c r="J2942" s="26" t="s">
        <v>7173</v>
      </c>
      <c r="K2942" s="26">
        <v>2017</v>
      </c>
      <c r="L2942" s="26" t="s">
        <v>6</v>
      </c>
      <c r="M2942" s="26" t="s">
        <v>16251</v>
      </c>
      <c r="N2942" s="26" t="s">
        <v>6</v>
      </c>
    </row>
    <row r="2943" spans="1:14" x14ac:dyDescent="0.35">
      <c r="A2943" t="s">
        <v>62</v>
      </c>
      <c r="B2943">
        <f t="shared" si="45"/>
        <v>3</v>
      </c>
      <c r="C2943" s="25" t="s">
        <v>4880</v>
      </c>
      <c r="D2943" s="25" t="s">
        <v>12438</v>
      </c>
      <c r="E2943" s="25" t="s">
        <v>16252</v>
      </c>
      <c r="F2943" s="25" t="s">
        <v>12439</v>
      </c>
      <c r="G2943" s="25">
        <v>6</v>
      </c>
      <c r="H2943" s="25" t="s">
        <v>6</v>
      </c>
      <c r="I2943" s="25" t="s">
        <v>6</v>
      </c>
      <c r="J2943" s="25" t="s">
        <v>4884</v>
      </c>
      <c r="K2943" s="25">
        <v>2017</v>
      </c>
      <c r="L2943" s="25" t="s">
        <v>6</v>
      </c>
      <c r="M2943" s="25" t="s">
        <v>16253</v>
      </c>
      <c r="N2943" s="25" t="s">
        <v>6</v>
      </c>
    </row>
    <row r="2944" spans="1:14" x14ac:dyDescent="0.35">
      <c r="B2944">
        <f t="shared" si="45"/>
        <v>1</v>
      </c>
      <c r="C2944" s="26" t="s">
        <v>16254</v>
      </c>
      <c r="D2944" s="26" t="s">
        <v>16255</v>
      </c>
      <c r="E2944" s="26" t="s">
        <v>16256</v>
      </c>
      <c r="F2944" s="26" t="s">
        <v>16257</v>
      </c>
      <c r="G2944" s="26">
        <v>6</v>
      </c>
      <c r="H2944" s="26" t="s">
        <v>6</v>
      </c>
      <c r="I2944" s="26" t="s">
        <v>6</v>
      </c>
      <c r="J2944" s="26" t="s">
        <v>188</v>
      </c>
      <c r="K2944" s="26">
        <v>2017</v>
      </c>
      <c r="L2944" s="26" t="s">
        <v>6</v>
      </c>
      <c r="M2944" s="26" t="s">
        <v>16258</v>
      </c>
      <c r="N2944" s="26" t="s">
        <v>6</v>
      </c>
    </row>
    <row r="2945" spans="1:14" x14ac:dyDescent="0.35">
      <c r="B2945">
        <f t="shared" si="45"/>
        <v>1</v>
      </c>
      <c r="C2945" s="25" t="s">
        <v>16259</v>
      </c>
      <c r="D2945" s="25" t="s">
        <v>16260</v>
      </c>
      <c r="E2945" s="25" t="s">
        <v>16261</v>
      </c>
      <c r="F2945" s="25" t="s">
        <v>16262</v>
      </c>
      <c r="G2945" s="25">
        <v>6</v>
      </c>
      <c r="H2945" s="25" t="s">
        <v>6</v>
      </c>
      <c r="I2945" s="25" t="s">
        <v>6</v>
      </c>
      <c r="J2945" s="25" t="s">
        <v>3803</v>
      </c>
      <c r="K2945" s="25">
        <v>2017</v>
      </c>
      <c r="L2945" s="25" t="s">
        <v>6</v>
      </c>
      <c r="M2945" s="25" t="s">
        <v>16263</v>
      </c>
      <c r="N2945" s="25" t="s">
        <v>6</v>
      </c>
    </row>
    <row r="2946" spans="1:14" x14ac:dyDescent="0.35">
      <c r="B2946">
        <f t="shared" ref="B2946:B3009" si="46">COUNTIF(C:C,C2946)</f>
        <v>1</v>
      </c>
      <c r="C2946" s="26" t="s">
        <v>16264</v>
      </c>
      <c r="D2946" s="26" t="s">
        <v>16265</v>
      </c>
      <c r="E2946" s="26" t="s">
        <v>16266</v>
      </c>
      <c r="F2946" s="26" t="s">
        <v>16267</v>
      </c>
      <c r="G2946" s="26">
        <v>7</v>
      </c>
      <c r="H2946" s="26" t="s">
        <v>6</v>
      </c>
      <c r="I2946" s="26" t="s">
        <v>16268</v>
      </c>
      <c r="J2946" s="26" t="s">
        <v>16269</v>
      </c>
      <c r="K2946" s="26">
        <v>2018</v>
      </c>
      <c r="L2946" s="26" t="s">
        <v>6</v>
      </c>
      <c r="M2946" s="26" t="s">
        <v>6</v>
      </c>
      <c r="N2946" s="26" t="s">
        <v>6</v>
      </c>
    </row>
    <row r="2947" spans="1:14" x14ac:dyDescent="0.35">
      <c r="B2947">
        <f t="shared" si="46"/>
        <v>1</v>
      </c>
      <c r="C2947" s="25" t="s">
        <v>16270</v>
      </c>
      <c r="D2947" s="25" t="s">
        <v>16271</v>
      </c>
      <c r="E2947" s="25" t="s">
        <v>16272</v>
      </c>
      <c r="F2947" s="25" t="s">
        <v>16273</v>
      </c>
      <c r="G2947" s="25">
        <v>6</v>
      </c>
      <c r="H2947" s="25" t="s">
        <v>6</v>
      </c>
      <c r="I2947" s="25" t="s">
        <v>6</v>
      </c>
      <c r="J2947" s="25" t="s">
        <v>382</v>
      </c>
      <c r="K2947" s="25">
        <v>2017</v>
      </c>
      <c r="L2947" s="25" t="s">
        <v>6</v>
      </c>
      <c r="M2947" s="25" t="s">
        <v>16274</v>
      </c>
      <c r="N2947" s="25" t="s">
        <v>6</v>
      </c>
    </row>
    <row r="2948" spans="1:14" x14ac:dyDescent="0.35">
      <c r="B2948">
        <f t="shared" si="46"/>
        <v>1</v>
      </c>
      <c r="C2948" s="26" t="s">
        <v>16275</v>
      </c>
      <c r="D2948" s="26" t="s">
        <v>16276</v>
      </c>
      <c r="E2948" s="26" t="s">
        <v>16277</v>
      </c>
      <c r="F2948" s="26" t="s">
        <v>16278</v>
      </c>
      <c r="G2948" s="26">
        <v>6</v>
      </c>
      <c r="H2948" s="26" t="s">
        <v>6</v>
      </c>
      <c r="I2948" s="26" t="s">
        <v>6</v>
      </c>
      <c r="J2948" s="26" t="s">
        <v>2182</v>
      </c>
      <c r="K2948" s="26">
        <v>2017</v>
      </c>
      <c r="L2948" s="26" t="s">
        <v>6</v>
      </c>
      <c r="M2948" s="26" t="s">
        <v>16279</v>
      </c>
      <c r="N2948" s="26" t="s">
        <v>6</v>
      </c>
    </row>
    <row r="2949" spans="1:14" x14ac:dyDescent="0.35">
      <c r="A2949" t="s">
        <v>62</v>
      </c>
      <c r="B2949">
        <f t="shared" si="46"/>
        <v>2</v>
      </c>
      <c r="C2949" s="25" t="s">
        <v>2846</v>
      </c>
      <c r="D2949" s="25" t="s">
        <v>16280</v>
      </c>
      <c r="E2949" s="25" t="s">
        <v>16281</v>
      </c>
      <c r="F2949" s="25" t="s">
        <v>16282</v>
      </c>
      <c r="G2949" s="25">
        <v>6</v>
      </c>
      <c r="H2949" s="25" t="s">
        <v>6</v>
      </c>
      <c r="I2949" s="25" t="s">
        <v>6</v>
      </c>
      <c r="J2949" s="25" t="s">
        <v>188</v>
      </c>
      <c r="K2949" s="25">
        <v>2017</v>
      </c>
      <c r="L2949" s="25" t="s">
        <v>6</v>
      </c>
      <c r="M2949" s="25" t="s">
        <v>16283</v>
      </c>
      <c r="N2949" s="25" t="s">
        <v>6</v>
      </c>
    </row>
    <row r="2950" spans="1:14" x14ac:dyDescent="0.35">
      <c r="B2950">
        <f t="shared" si="46"/>
        <v>1</v>
      </c>
      <c r="C2950" s="26" t="s">
        <v>16284</v>
      </c>
      <c r="D2950" s="26" t="s">
        <v>16285</v>
      </c>
      <c r="E2950" s="26" t="s">
        <v>16286</v>
      </c>
      <c r="F2950" s="26" t="s">
        <v>16287</v>
      </c>
      <c r="G2950" s="26">
        <v>7</v>
      </c>
      <c r="H2950" s="26" t="s">
        <v>6</v>
      </c>
      <c r="I2950" s="26" t="s">
        <v>2215</v>
      </c>
      <c r="J2950" s="26" t="s">
        <v>16288</v>
      </c>
      <c r="K2950" s="26">
        <v>2019</v>
      </c>
      <c r="L2950" s="26" t="s">
        <v>6</v>
      </c>
      <c r="M2950" s="26" t="s">
        <v>6</v>
      </c>
      <c r="N2950" s="26" t="s">
        <v>6</v>
      </c>
    </row>
    <row r="2951" spans="1:14" x14ac:dyDescent="0.35">
      <c r="A2951" t="s">
        <v>62</v>
      </c>
      <c r="B2951">
        <f t="shared" si="46"/>
        <v>2</v>
      </c>
      <c r="C2951" s="25" t="s">
        <v>7149</v>
      </c>
      <c r="D2951" s="25" t="s">
        <v>11970</v>
      </c>
      <c r="E2951" s="25" t="s">
        <v>16289</v>
      </c>
      <c r="F2951" s="25" t="s">
        <v>11971</v>
      </c>
      <c r="G2951" s="25">
        <v>6</v>
      </c>
      <c r="H2951" s="25" t="s">
        <v>6</v>
      </c>
      <c r="I2951" s="25" t="s">
        <v>6</v>
      </c>
      <c r="J2951" s="25" t="s">
        <v>7154</v>
      </c>
      <c r="K2951" s="25">
        <v>2017</v>
      </c>
      <c r="L2951" s="25" t="s">
        <v>6</v>
      </c>
      <c r="M2951" s="25" t="s">
        <v>16290</v>
      </c>
      <c r="N2951" s="25" t="s">
        <v>6</v>
      </c>
    </row>
    <row r="2952" spans="1:14" x14ac:dyDescent="0.35">
      <c r="A2952" t="s">
        <v>62</v>
      </c>
      <c r="B2952">
        <f t="shared" si="46"/>
        <v>2</v>
      </c>
      <c r="C2952" s="26" t="s">
        <v>5496</v>
      </c>
      <c r="D2952" s="26" t="s">
        <v>16291</v>
      </c>
      <c r="E2952" s="26" t="s">
        <v>16292</v>
      </c>
      <c r="F2952" s="26" t="s">
        <v>16293</v>
      </c>
      <c r="G2952" s="26">
        <v>6</v>
      </c>
      <c r="H2952" s="26" t="s">
        <v>6</v>
      </c>
      <c r="I2952" s="26" t="s">
        <v>6</v>
      </c>
      <c r="J2952" s="26" t="s">
        <v>5500</v>
      </c>
      <c r="K2952" s="26">
        <v>2017</v>
      </c>
      <c r="L2952" s="26" t="s">
        <v>6</v>
      </c>
      <c r="M2952" s="26" t="s">
        <v>16294</v>
      </c>
      <c r="N2952" s="26" t="s">
        <v>6</v>
      </c>
    </row>
    <row r="2953" spans="1:14" x14ac:dyDescent="0.35">
      <c r="B2953">
        <f t="shared" si="46"/>
        <v>1</v>
      </c>
      <c r="C2953" s="25" t="s">
        <v>16295</v>
      </c>
      <c r="D2953" s="25" t="s">
        <v>16296</v>
      </c>
      <c r="E2953" s="25" t="s">
        <v>6</v>
      </c>
      <c r="F2953" s="25" t="s">
        <v>6</v>
      </c>
      <c r="G2953" s="25">
        <v>6</v>
      </c>
      <c r="H2953" s="25" t="s">
        <v>6</v>
      </c>
      <c r="I2953" s="25" t="s">
        <v>6</v>
      </c>
      <c r="J2953" s="25" t="s">
        <v>15549</v>
      </c>
      <c r="K2953" s="25">
        <v>2018</v>
      </c>
      <c r="L2953" s="25" t="s">
        <v>6</v>
      </c>
      <c r="M2953" s="25" t="s">
        <v>16297</v>
      </c>
      <c r="N2953" s="25" t="s">
        <v>6</v>
      </c>
    </row>
    <row r="2954" spans="1:14" x14ac:dyDescent="0.35">
      <c r="B2954">
        <f t="shared" si="46"/>
        <v>1</v>
      </c>
      <c r="C2954" s="26" t="s">
        <v>16298</v>
      </c>
      <c r="D2954" s="26" t="s">
        <v>16299</v>
      </c>
      <c r="E2954" s="26" t="s">
        <v>16300</v>
      </c>
      <c r="F2954" s="26" t="s">
        <v>16301</v>
      </c>
      <c r="G2954" s="26">
        <v>6</v>
      </c>
      <c r="H2954" s="26" t="s">
        <v>6</v>
      </c>
      <c r="I2954" s="26" t="s">
        <v>6</v>
      </c>
      <c r="J2954" s="26" t="s">
        <v>16302</v>
      </c>
      <c r="K2954" s="26">
        <v>2018</v>
      </c>
      <c r="L2954" s="26" t="s">
        <v>6</v>
      </c>
      <c r="M2954" s="26" t="s">
        <v>16297</v>
      </c>
      <c r="N2954" s="26" t="s">
        <v>6</v>
      </c>
    </row>
    <row r="2955" spans="1:14" x14ac:dyDescent="0.35">
      <c r="B2955">
        <f t="shared" si="46"/>
        <v>1</v>
      </c>
      <c r="C2955" s="25" t="s">
        <v>16303</v>
      </c>
      <c r="D2955" s="25" t="s">
        <v>16304</v>
      </c>
      <c r="E2955" s="25" t="s">
        <v>16305</v>
      </c>
      <c r="F2955" s="25" t="s">
        <v>16306</v>
      </c>
      <c r="G2955" s="25">
        <v>6</v>
      </c>
      <c r="H2955" s="25" t="s">
        <v>6</v>
      </c>
      <c r="I2955" s="25" t="s">
        <v>6</v>
      </c>
      <c r="J2955" s="25" t="s">
        <v>16307</v>
      </c>
      <c r="K2955" s="25">
        <v>2018</v>
      </c>
      <c r="L2955" s="25" t="s">
        <v>6</v>
      </c>
      <c r="M2955" s="25" t="s">
        <v>16297</v>
      </c>
      <c r="N2955" s="25" t="s">
        <v>6</v>
      </c>
    </row>
    <row r="2956" spans="1:14" x14ac:dyDescent="0.35">
      <c r="A2956" t="s">
        <v>62</v>
      </c>
      <c r="B2956">
        <f t="shared" si="46"/>
        <v>2</v>
      </c>
      <c r="C2956" s="26" t="s">
        <v>8844</v>
      </c>
      <c r="D2956" s="26" t="s">
        <v>16308</v>
      </c>
      <c r="E2956" s="26" t="s">
        <v>16309</v>
      </c>
      <c r="F2956" s="26" t="s">
        <v>16310</v>
      </c>
      <c r="G2956" s="26">
        <v>6</v>
      </c>
      <c r="H2956" s="26" t="s">
        <v>6</v>
      </c>
      <c r="I2956" s="26" t="s">
        <v>6</v>
      </c>
      <c r="J2956" s="26" t="s">
        <v>16311</v>
      </c>
      <c r="K2956" s="26">
        <v>2018</v>
      </c>
      <c r="L2956" s="26" t="s">
        <v>6</v>
      </c>
      <c r="M2956" s="26" t="s">
        <v>16312</v>
      </c>
      <c r="N2956" s="26" t="s">
        <v>6</v>
      </c>
    </row>
    <row r="2957" spans="1:14" x14ac:dyDescent="0.35">
      <c r="A2957" t="s">
        <v>62</v>
      </c>
      <c r="B2957">
        <f t="shared" si="46"/>
        <v>2</v>
      </c>
      <c r="C2957" s="25" t="s">
        <v>16313</v>
      </c>
      <c r="D2957" s="25" t="s">
        <v>16314</v>
      </c>
      <c r="E2957" s="25" t="s">
        <v>16315</v>
      </c>
      <c r="F2957" s="25" t="s">
        <v>16316</v>
      </c>
      <c r="G2957" s="25">
        <v>6</v>
      </c>
      <c r="H2957" s="25" t="s">
        <v>6</v>
      </c>
      <c r="I2957" s="25" t="s">
        <v>6</v>
      </c>
      <c r="J2957" s="25" t="s">
        <v>3555</v>
      </c>
      <c r="K2957" s="25">
        <v>2017</v>
      </c>
      <c r="L2957" s="25" t="s">
        <v>6</v>
      </c>
      <c r="M2957" s="25" t="s">
        <v>16317</v>
      </c>
      <c r="N2957" s="25" t="s">
        <v>6</v>
      </c>
    </row>
    <row r="2958" spans="1:14" x14ac:dyDescent="0.35">
      <c r="A2958" t="s">
        <v>62</v>
      </c>
      <c r="B2958">
        <f t="shared" si="46"/>
        <v>2</v>
      </c>
      <c r="C2958" s="26" t="s">
        <v>16318</v>
      </c>
      <c r="D2958" s="26" t="s">
        <v>16319</v>
      </c>
      <c r="E2958" s="26" t="s">
        <v>16320</v>
      </c>
      <c r="F2958" s="26" t="s">
        <v>16321</v>
      </c>
      <c r="G2958" s="26">
        <v>6</v>
      </c>
      <c r="H2958" s="26" t="s">
        <v>6</v>
      </c>
      <c r="I2958" s="26" t="s">
        <v>6</v>
      </c>
      <c r="J2958" s="26" t="s">
        <v>5871</v>
      </c>
      <c r="K2958" s="26">
        <v>2017</v>
      </c>
      <c r="L2958" s="26" t="s">
        <v>6</v>
      </c>
      <c r="M2958" s="26" t="s">
        <v>16317</v>
      </c>
      <c r="N2958" s="26" t="s">
        <v>6</v>
      </c>
    </row>
    <row r="2959" spans="1:14" x14ac:dyDescent="0.35">
      <c r="A2959" t="s">
        <v>62</v>
      </c>
      <c r="B2959">
        <f t="shared" si="46"/>
        <v>2</v>
      </c>
      <c r="C2959" s="25" t="s">
        <v>2476</v>
      </c>
      <c r="D2959" s="25" t="s">
        <v>16322</v>
      </c>
      <c r="E2959" s="25" t="s">
        <v>16323</v>
      </c>
      <c r="F2959" s="25" t="s">
        <v>16324</v>
      </c>
      <c r="G2959" s="25">
        <v>6</v>
      </c>
      <c r="H2959" s="25" t="s">
        <v>6</v>
      </c>
      <c r="I2959" s="25" t="s">
        <v>6</v>
      </c>
      <c r="J2959" s="25" t="s">
        <v>2481</v>
      </c>
      <c r="K2959" s="25">
        <v>2017</v>
      </c>
      <c r="L2959" s="25" t="s">
        <v>6</v>
      </c>
      <c r="M2959" s="25" t="s">
        <v>16325</v>
      </c>
      <c r="N2959" s="25" t="s">
        <v>6</v>
      </c>
    </row>
    <row r="2960" spans="1:14" x14ac:dyDescent="0.35">
      <c r="A2960" t="s">
        <v>62</v>
      </c>
      <c r="B2960">
        <f t="shared" si="46"/>
        <v>2</v>
      </c>
      <c r="C2960" s="26" t="s">
        <v>4813</v>
      </c>
      <c r="D2960" s="26" t="s">
        <v>16326</v>
      </c>
      <c r="E2960" s="26" t="s">
        <v>16327</v>
      </c>
      <c r="F2960" s="26" t="s">
        <v>16328</v>
      </c>
      <c r="G2960" s="26">
        <v>6</v>
      </c>
      <c r="H2960" s="26" t="s">
        <v>6</v>
      </c>
      <c r="I2960" s="26" t="s">
        <v>6</v>
      </c>
      <c r="J2960" s="26" t="s">
        <v>432</v>
      </c>
      <c r="K2960" s="26">
        <v>2017</v>
      </c>
      <c r="L2960" s="26" t="s">
        <v>6</v>
      </c>
      <c r="M2960" s="26" t="s">
        <v>16329</v>
      </c>
      <c r="N2960" s="26" t="s">
        <v>6</v>
      </c>
    </row>
    <row r="2961" spans="1:14" x14ac:dyDescent="0.35">
      <c r="B2961">
        <f t="shared" si="46"/>
        <v>1</v>
      </c>
      <c r="C2961" s="25" t="s">
        <v>16330</v>
      </c>
      <c r="D2961" s="25" t="s">
        <v>16331</v>
      </c>
      <c r="E2961" s="25" t="s">
        <v>16332</v>
      </c>
      <c r="F2961" s="25" t="s">
        <v>16333</v>
      </c>
      <c r="G2961" s="25">
        <v>6</v>
      </c>
      <c r="H2961" s="25" t="s">
        <v>6</v>
      </c>
      <c r="I2961" s="25" t="s">
        <v>6</v>
      </c>
      <c r="J2961" s="25" t="s">
        <v>16334</v>
      </c>
      <c r="K2961" s="25">
        <v>2017</v>
      </c>
      <c r="L2961" s="25" t="s">
        <v>6</v>
      </c>
      <c r="M2961" s="25" t="s">
        <v>16335</v>
      </c>
      <c r="N2961" s="25" t="s">
        <v>6</v>
      </c>
    </row>
    <row r="2962" spans="1:14" x14ac:dyDescent="0.35">
      <c r="B2962">
        <f t="shared" si="46"/>
        <v>1</v>
      </c>
      <c r="C2962" s="26" t="s">
        <v>16336</v>
      </c>
      <c r="D2962" s="26" t="s">
        <v>16337</v>
      </c>
      <c r="E2962" s="26" t="s">
        <v>16338</v>
      </c>
      <c r="F2962" s="26" t="s">
        <v>16339</v>
      </c>
      <c r="G2962" s="26">
        <v>6</v>
      </c>
      <c r="H2962" s="26" t="s">
        <v>6</v>
      </c>
      <c r="I2962" s="26" t="s">
        <v>6</v>
      </c>
      <c r="J2962" s="26" t="s">
        <v>382</v>
      </c>
      <c r="K2962" s="26">
        <v>2018</v>
      </c>
      <c r="L2962" s="26" t="s">
        <v>6</v>
      </c>
      <c r="M2962" s="26" t="s">
        <v>16340</v>
      </c>
      <c r="N2962" s="26" t="s">
        <v>6</v>
      </c>
    </row>
    <row r="2963" spans="1:14" x14ac:dyDescent="0.35">
      <c r="B2963">
        <f t="shared" si="46"/>
        <v>1</v>
      </c>
      <c r="C2963" s="25" t="s">
        <v>16341</v>
      </c>
      <c r="D2963" s="25" t="s">
        <v>16342</v>
      </c>
      <c r="E2963" s="25" t="s">
        <v>16343</v>
      </c>
      <c r="F2963" s="25" t="s">
        <v>16344</v>
      </c>
      <c r="G2963" s="25">
        <v>7</v>
      </c>
      <c r="H2963" s="25" t="s">
        <v>6</v>
      </c>
      <c r="I2963" s="25" t="s">
        <v>15999</v>
      </c>
      <c r="J2963" s="25" t="s">
        <v>16345</v>
      </c>
      <c r="K2963" s="25">
        <v>2018</v>
      </c>
      <c r="L2963" s="25" t="s">
        <v>6</v>
      </c>
      <c r="M2963" s="25" t="s">
        <v>6</v>
      </c>
      <c r="N2963" s="25" t="s">
        <v>6</v>
      </c>
    </row>
    <row r="2964" spans="1:14" x14ac:dyDescent="0.35">
      <c r="A2964" t="s">
        <v>62</v>
      </c>
      <c r="B2964">
        <f t="shared" si="46"/>
        <v>2</v>
      </c>
      <c r="C2964" s="26" t="s">
        <v>16346</v>
      </c>
      <c r="D2964" s="26" t="s">
        <v>12176</v>
      </c>
      <c r="E2964" s="26" t="s">
        <v>16347</v>
      </c>
      <c r="F2964" s="26" t="s">
        <v>12177</v>
      </c>
      <c r="G2964" s="26">
        <v>6</v>
      </c>
      <c r="H2964" s="26" t="s">
        <v>6</v>
      </c>
      <c r="I2964" s="26" t="s">
        <v>6</v>
      </c>
      <c r="J2964" s="26" t="s">
        <v>16348</v>
      </c>
      <c r="K2964" s="26">
        <v>2018</v>
      </c>
      <c r="L2964" s="26" t="s">
        <v>6</v>
      </c>
      <c r="M2964" s="26" t="s">
        <v>16349</v>
      </c>
      <c r="N2964" s="26" t="s">
        <v>6</v>
      </c>
    </row>
    <row r="2965" spans="1:14" x14ac:dyDescent="0.35">
      <c r="B2965">
        <f t="shared" si="46"/>
        <v>1</v>
      </c>
      <c r="C2965" s="25" t="s">
        <v>16350</v>
      </c>
      <c r="D2965" s="25" t="s">
        <v>16351</v>
      </c>
      <c r="E2965" s="25" t="s">
        <v>16352</v>
      </c>
      <c r="F2965" s="25" t="s">
        <v>16353</v>
      </c>
      <c r="G2965" s="25">
        <v>6</v>
      </c>
      <c r="H2965" s="25" t="s">
        <v>6</v>
      </c>
      <c r="I2965" s="25" t="s">
        <v>6</v>
      </c>
      <c r="J2965" s="25" t="s">
        <v>6260</v>
      </c>
      <c r="K2965" s="25">
        <v>2018</v>
      </c>
      <c r="L2965" s="25" t="s">
        <v>6</v>
      </c>
      <c r="M2965" s="25" t="s">
        <v>16354</v>
      </c>
      <c r="N2965" s="25" t="s">
        <v>6</v>
      </c>
    </row>
    <row r="2966" spans="1:14" x14ac:dyDescent="0.35">
      <c r="B2966">
        <f t="shared" si="46"/>
        <v>1</v>
      </c>
      <c r="C2966" s="26" t="s">
        <v>16355</v>
      </c>
      <c r="D2966" s="26" t="s">
        <v>16356</v>
      </c>
      <c r="E2966" s="26" t="s">
        <v>16357</v>
      </c>
      <c r="F2966" s="26" t="s">
        <v>12924</v>
      </c>
      <c r="G2966" s="26">
        <v>6</v>
      </c>
      <c r="H2966" s="26" t="s">
        <v>6</v>
      </c>
      <c r="I2966" s="26" t="s">
        <v>6</v>
      </c>
      <c r="J2966" s="26" t="s">
        <v>16358</v>
      </c>
      <c r="K2966" s="26">
        <v>2018</v>
      </c>
      <c r="L2966" s="26" t="s">
        <v>6</v>
      </c>
      <c r="M2966" s="26" t="s">
        <v>16359</v>
      </c>
      <c r="N2966" s="26" t="s">
        <v>6</v>
      </c>
    </row>
    <row r="2967" spans="1:14" x14ac:dyDescent="0.35">
      <c r="B2967">
        <f t="shared" si="46"/>
        <v>1</v>
      </c>
      <c r="C2967" s="25" t="s">
        <v>16360</v>
      </c>
      <c r="D2967" s="25" t="s">
        <v>16361</v>
      </c>
      <c r="E2967" s="25" t="s">
        <v>16362</v>
      </c>
      <c r="F2967" s="25" t="s">
        <v>16363</v>
      </c>
      <c r="G2967" s="25">
        <v>6</v>
      </c>
      <c r="H2967" s="25" t="s">
        <v>6</v>
      </c>
      <c r="I2967" s="25" t="s">
        <v>6</v>
      </c>
      <c r="J2967" s="25" t="s">
        <v>6260</v>
      </c>
      <c r="K2967" s="25">
        <v>2018</v>
      </c>
      <c r="L2967" s="25" t="s">
        <v>6</v>
      </c>
      <c r="M2967" s="25" t="s">
        <v>16364</v>
      </c>
      <c r="N2967" s="25" t="s">
        <v>6</v>
      </c>
    </row>
    <row r="2968" spans="1:14" x14ac:dyDescent="0.35">
      <c r="B2968">
        <f t="shared" si="46"/>
        <v>1</v>
      </c>
      <c r="C2968" s="26" t="s">
        <v>16365</v>
      </c>
      <c r="D2968" s="26" t="s">
        <v>16366</v>
      </c>
      <c r="E2968" s="26" t="s">
        <v>16367</v>
      </c>
      <c r="F2968" s="26" t="s">
        <v>16368</v>
      </c>
      <c r="G2968" s="26">
        <v>6</v>
      </c>
      <c r="H2968" s="26" t="s">
        <v>6</v>
      </c>
      <c r="I2968" s="26" t="s">
        <v>6</v>
      </c>
      <c r="J2968" s="26" t="s">
        <v>6260</v>
      </c>
      <c r="K2968" s="26">
        <v>2018</v>
      </c>
      <c r="L2968" s="26" t="s">
        <v>6</v>
      </c>
      <c r="M2968" s="26" t="s">
        <v>16364</v>
      </c>
      <c r="N2968" s="26" t="s">
        <v>6</v>
      </c>
    </row>
    <row r="2969" spans="1:14" x14ac:dyDescent="0.35">
      <c r="B2969">
        <f t="shared" si="46"/>
        <v>1</v>
      </c>
      <c r="C2969" s="25" t="s">
        <v>16369</v>
      </c>
      <c r="D2969" s="25" t="s">
        <v>16370</v>
      </c>
      <c r="E2969" s="25" t="s">
        <v>16371</v>
      </c>
      <c r="F2969" s="25" t="s">
        <v>16372</v>
      </c>
      <c r="G2969" s="25">
        <v>6</v>
      </c>
      <c r="H2969" s="25" t="s">
        <v>6</v>
      </c>
      <c r="I2969" s="25" t="s">
        <v>6</v>
      </c>
      <c r="J2969" s="25" t="s">
        <v>16373</v>
      </c>
      <c r="K2969" s="25">
        <v>2018</v>
      </c>
      <c r="L2969" s="25" t="s">
        <v>6</v>
      </c>
      <c r="M2969" s="25" t="s">
        <v>16374</v>
      </c>
      <c r="N2969" s="25" t="s">
        <v>6</v>
      </c>
    </row>
    <row r="2970" spans="1:14" x14ac:dyDescent="0.35">
      <c r="A2970" t="s">
        <v>62</v>
      </c>
      <c r="B2970">
        <f t="shared" si="46"/>
        <v>2</v>
      </c>
      <c r="C2970" s="26" t="s">
        <v>3704</v>
      </c>
      <c r="D2970" s="26" t="s">
        <v>16375</v>
      </c>
      <c r="E2970" s="26" t="s">
        <v>16376</v>
      </c>
      <c r="F2970" s="26" t="s">
        <v>16377</v>
      </c>
      <c r="G2970" s="26">
        <v>6</v>
      </c>
      <c r="H2970" s="26" t="s">
        <v>6</v>
      </c>
      <c r="I2970" s="26" t="s">
        <v>6</v>
      </c>
      <c r="J2970" s="26" t="s">
        <v>2481</v>
      </c>
      <c r="K2970" s="26">
        <v>2018</v>
      </c>
      <c r="L2970" s="26" t="s">
        <v>6</v>
      </c>
      <c r="M2970" s="26" t="s">
        <v>16378</v>
      </c>
      <c r="N2970" s="26" t="s">
        <v>6</v>
      </c>
    </row>
    <row r="2971" spans="1:14" x14ac:dyDescent="0.35">
      <c r="A2971" t="s">
        <v>62</v>
      </c>
      <c r="B2971">
        <f t="shared" si="46"/>
        <v>2</v>
      </c>
      <c r="C2971" s="25" t="s">
        <v>12822</v>
      </c>
      <c r="D2971" s="25" t="s">
        <v>16379</v>
      </c>
      <c r="E2971" s="25" t="s">
        <v>16380</v>
      </c>
      <c r="F2971" s="25" t="s">
        <v>12824</v>
      </c>
      <c r="G2971" s="25">
        <v>7</v>
      </c>
      <c r="H2971" s="25" t="s">
        <v>6</v>
      </c>
      <c r="I2971" s="25" t="s">
        <v>15332</v>
      </c>
      <c r="J2971" s="25" t="s">
        <v>16381</v>
      </c>
      <c r="K2971" s="25">
        <v>2020</v>
      </c>
      <c r="L2971" s="25" t="s">
        <v>6</v>
      </c>
      <c r="M2971" s="25" t="s">
        <v>6</v>
      </c>
      <c r="N2971" s="25" t="s">
        <v>6</v>
      </c>
    </row>
    <row r="2972" spans="1:14" x14ac:dyDescent="0.35">
      <c r="A2972" t="s">
        <v>62</v>
      </c>
      <c r="B2972">
        <f t="shared" si="46"/>
        <v>4</v>
      </c>
      <c r="C2972" s="26" t="s">
        <v>11964</v>
      </c>
      <c r="D2972" s="26" t="s">
        <v>11965</v>
      </c>
      <c r="E2972" s="26" t="s">
        <v>16382</v>
      </c>
      <c r="F2972" s="26" t="s">
        <v>11966</v>
      </c>
      <c r="G2972" s="26">
        <v>6</v>
      </c>
      <c r="H2972" s="26" t="s">
        <v>6</v>
      </c>
      <c r="I2972" s="26" t="s">
        <v>6</v>
      </c>
      <c r="J2972" s="26" t="s">
        <v>8159</v>
      </c>
      <c r="K2972" s="26">
        <v>2018</v>
      </c>
      <c r="L2972" s="26" t="s">
        <v>6</v>
      </c>
      <c r="M2972" s="26" t="s">
        <v>16383</v>
      </c>
      <c r="N2972" s="26" t="s">
        <v>6</v>
      </c>
    </row>
    <row r="2973" spans="1:14" x14ac:dyDescent="0.35">
      <c r="A2973" t="s">
        <v>62</v>
      </c>
      <c r="B2973">
        <f t="shared" si="46"/>
        <v>2</v>
      </c>
      <c r="C2973" s="25" t="s">
        <v>2949</v>
      </c>
      <c r="D2973" s="25" t="s">
        <v>16384</v>
      </c>
      <c r="E2973" s="25" t="s">
        <v>16385</v>
      </c>
      <c r="F2973" s="25" t="s">
        <v>16386</v>
      </c>
      <c r="G2973" s="25">
        <v>6</v>
      </c>
      <c r="H2973" s="25" t="s">
        <v>6</v>
      </c>
      <c r="I2973" s="25" t="s">
        <v>6</v>
      </c>
      <c r="J2973" s="25" t="s">
        <v>2954</v>
      </c>
      <c r="K2973" s="25">
        <v>2018</v>
      </c>
      <c r="L2973" s="25" t="s">
        <v>6</v>
      </c>
      <c r="M2973" s="25" t="s">
        <v>16387</v>
      </c>
      <c r="N2973" s="25" t="s">
        <v>6</v>
      </c>
    </row>
    <row r="2974" spans="1:14" x14ac:dyDescent="0.35">
      <c r="B2974">
        <f t="shared" si="46"/>
        <v>1</v>
      </c>
      <c r="C2974" s="26" t="s">
        <v>16388</v>
      </c>
      <c r="D2974" s="26" t="s">
        <v>16389</v>
      </c>
      <c r="E2974" s="26" t="s">
        <v>16390</v>
      </c>
      <c r="F2974" s="26" t="s">
        <v>16391</v>
      </c>
      <c r="G2974" s="26">
        <v>6</v>
      </c>
      <c r="H2974" s="26" t="s">
        <v>6</v>
      </c>
      <c r="I2974" s="26" t="s">
        <v>6</v>
      </c>
      <c r="J2974" s="26" t="s">
        <v>16392</v>
      </c>
      <c r="K2974" s="26">
        <v>2018</v>
      </c>
      <c r="L2974" s="26" t="s">
        <v>6</v>
      </c>
      <c r="M2974" s="26" t="s">
        <v>16393</v>
      </c>
      <c r="N2974" s="26" t="s">
        <v>6</v>
      </c>
    </row>
    <row r="2975" spans="1:14" x14ac:dyDescent="0.35">
      <c r="A2975" t="s">
        <v>62</v>
      </c>
      <c r="B2975">
        <f t="shared" si="46"/>
        <v>3</v>
      </c>
      <c r="C2975" s="25" t="s">
        <v>6639</v>
      </c>
      <c r="D2975" s="25" t="s">
        <v>16394</v>
      </c>
      <c r="E2975" s="25" t="s">
        <v>16395</v>
      </c>
      <c r="F2975" s="25" t="s">
        <v>12407</v>
      </c>
      <c r="G2975" s="25">
        <v>6</v>
      </c>
      <c r="H2975" s="25" t="s">
        <v>6</v>
      </c>
      <c r="I2975" s="25" t="s">
        <v>6</v>
      </c>
      <c r="J2975" s="25" t="s">
        <v>16396</v>
      </c>
      <c r="K2975" s="25">
        <v>2018</v>
      </c>
      <c r="L2975" s="25" t="s">
        <v>6</v>
      </c>
      <c r="M2975" s="25" t="s">
        <v>16397</v>
      </c>
      <c r="N2975" s="25" t="s">
        <v>6</v>
      </c>
    </row>
    <row r="2976" spans="1:14" x14ac:dyDescent="0.35">
      <c r="A2976" t="s">
        <v>62</v>
      </c>
      <c r="B2976">
        <f t="shared" si="46"/>
        <v>3</v>
      </c>
      <c r="C2976" s="26" t="s">
        <v>9472</v>
      </c>
      <c r="D2976" s="26" t="s">
        <v>16398</v>
      </c>
      <c r="E2976" s="26" t="s">
        <v>16399</v>
      </c>
      <c r="F2976" s="26" t="s">
        <v>14732</v>
      </c>
      <c r="G2976" s="26">
        <v>6</v>
      </c>
      <c r="H2976" s="26" t="s">
        <v>6</v>
      </c>
      <c r="I2976" s="26" t="s">
        <v>6</v>
      </c>
      <c r="J2976" s="26" t="s">
        <v>16400</v>
      </c>
      <c r="K2976" s="26">
        <v>2018</v>
      </c>
      <c r="L2976" s="26" t="s">
        <v>6</v>
      </c>
      <c r="M2976" s="26" t="s">
        <v>16397</v>
      </c>
      <c r="N2976" s="26" t="s">
        <v>6</v>
      </c>
    </row>
    <row r="2977" spans="1:14" x14ac:dyDescent="0.35">
      <c r="A2977" t="s">
        <v>62</v>
      </c>
      <c r="B2977">
        <f t="shared" si="46"/>
        <v>3</v>
      </c>
      <c r="C2977" s="25" t="s">
        <v>12104</v>
      </c>
      <c r="D2977" s="25" t="s">
        <v>12105</v>
      </c>
      <c r="E2977" s="25" t="s">
        <v>16401</v>
      </c>
      <c r="F2977" s="25" t="s">
        <v>12106</v>
      </c>
      <c r="G2977" s="25">
        <v>6</v>
      </c>
      <c r="H2977" s="25" t="s">
        <v>6</v>
      </c>
      <c r="I2977" s="25" t="s">
        <v>6</v>
      </c>
      <c r="J2977" s="25" t="s">
        <v>9315</v>
      </c>
      <c r="K2977" s="25">
        <v>2019</v>
      </c>
      <c r="L2977" s="25" t="s">
        <v>6</v>
      </c>
      <c r="M2977" s="25" t="s">
        <v>16402</v>
      </c>
      <c r="N2977" s="25" t="s">
        <v>6</v>
      </c>
    </row>
    <row r="2978" spans="1:14" x14ac:dyDescent="0.35">
      <c r="A2978" t="s">
        <v>62</v>
      </c>
      <c r="B2978">
        <f t="shared" si="46"/>
        <v>3</v>
      </c>
      <c r="C2978" s="26" t="s">
        <v>1461</v>
      </c>
      <c r="D2978" s="26" t="s">
        <v>16403</v>
      </c>
      <c r="E2978" s="26" t="s">
        <v>16404</v>
      </c>
      <c r="F2978" s="26" t="s">
        <v>16405</v>
      </c>
      <c r="G2978" s="26">
        <v>7</v>
      </c>
      <c r="H2978" s="26" t="s">
        <v>6</v>
      </c>
      <c r="I2978" s="26" t="s">
        <v>369</v>
      </c>
      <c r="J2978" s="26" t="s">
        <v>1465</v>
      </c>
      <c r="K2978" s="26">
        <v>2020</v>
      </c>
      <c r="L2978" s="26" t="s">
        <v>6</v>
      </c>
      <c r="M2978" s="26" t="s">
        <v>6</v>
      </c>
      <c r="N2978" s="26" t="s">
        <v>6</v>
      </c>
    </row>
    <row r="2979" spans="1:14" x14ac:dyDescent="0.35">
      <c r="A2979" t="s">
        <v>62</v>
      </c>
      <c r="B2979">
        <f t="shared" si="46"/>
        <v>3</v>
      </c>
      <c r="C2979" s="25" t="s">
        <v>2040</v>
      </c>
      <c r="D2979" s="25" t="s">
        <v>12690</v>
      </c>
      <c r="E2979" s="25" t="s">
        <v>16406</v>
      </c>
      <c r="F2979" s="25" t="s">
        <v>12691</v>
      </c>
      <c r="G2979" s="25">
        <v>6</v>
      </c>
      <c r="H2979" s="25" t="s">
        <v>6</v>
      </c>
      <c r="I2979" s="25" t="s">
        <v>6</v>
      </c>
      <c r="J2979" s="25" t="s">
        <v>2045</v>
      </c>
      <c r="K2979" s="25">
        <v>2018</v>
      </c>
      <c r="L2979" s="25" t="s">
        <v>6</v>
      </c>
      <c r="M2979" s="25" t="s">
        <v>16407</v>
      </c>
      <c r="N2979" s="25" t="s">
        <v>6</v>
      </c>
    </row>
    <row r="2980" spans="1:14" x14ac:dyDescent="0.35">
      <c r="A2980" t="s">
        <v>62</v>
      </c>
      <c r="B2980">
        <f t="shared" si="46"/>
        <v>2</v>
      </c>
      <c r="C2980" s="26" t="s">
        <v>8692</v>
      </c>
      <c r="D2980" s="26" t="s">
        <v>16408</v>
      </c>
      <c r="E2980" s="26" t="s">
        <v>16409</v>
      </c>
      <c r="F2980" s="26" t="s">
        <v>16410</v>
      </c>
      <c r="G2980" s="26">
        <v>6</v>
      </c>
      <c r="H2980" s="26" t="s">
        <v>6</v>
      </c>
      <c r="I2980" s="26" t="s">
        <v>6</v>
      </c>
      <c r="J2980" s="26" t="s">
        <v>2182</v>
      </c>
      <c r="K2980" s="26">
        <v>2018</v>
      </c>
      <c r="L2980" s="26" t="s">
        <v>6</v>
      </c>
      <c r="M2980" s="26" t="s">
        <v>16411</v>
      </c>
      <c r="N2980" s="26" t="s">
        <v>6</v>
      </c>
    </row>
    <row r="2981" spans="1:14" x14ac:dyDescent="0.35">
      <c r="B2981">
        <f t="shared" si="46"/>
        <v>1</v>
      </c>
      <c r="C2981" s="25" t="s">
        <v>16412</v>
      </c>
      <c r="D2981" s="25" t="s">
        <v>16413</v>
      </c>
      <c r="E2981" s="25" t="s">
        <v>16414</v>
      </c>
      <c r="F2981" s="25" t="s">
        <v>16415</v>
      </c>
      <c r="G2981" s="25">
        <v>6</v>
      </c>
      <c r="H2981" s="25" t="s">
        <v>6</v>
      </c>
      <c r="I2981" s="25" t="s">
        <v>6</v>
      </c>
      <c r="J2981" s="25" t="s">
        <v>720</v>
      </c>
      <c r="K2981" s="25">
        <v>2019</v>
      </c>
      <c r="L2981" s="25" t="s">
        <v>6</v>
      </c>
      <c r="M2981" s="25" t="s">
        <v>16416</v>
      </c>
      <c r="N2981" s="25" t="s">
        <v>6</v>
      </c>
    </row>
    <row r="2982" spans="1:14" x14ac:dyDescent="0.35">
      <c r="A2982" t="s">
        <v>62</v>
      </c>
      <c r="B2982">
        <f t="shared" si="46"/>
        <v>2</v>
      </c>
      <c r="C2982" s="26" t="s">
        <v>16417</v>
      </c>
      <c r="D2982" s="26" t="s">
        <v>16418</v>
      </c>
      <c r="E2982" s="26" t="s">
        <v>16419</v>
      </c>
      <c r="F2982" s="26" t="s">
        <v>16420</v>
      </c>
      <c r="G2982" s="26">
        <v>6</v>
      </c>
      <c r="H2982" s="26" t="s">
        <v>6</v>
      </c>
      <c r="I2982" s="26" t="s">
        <v>6</v>
      </c>
      <c r="J2982" s="26" t="s">
        <v>8795</v>
      </c>
      <c r="K2982" s="26">
        <v>2019</v>
      </c>
      <c r="L2982" s="26" t="s">
        <v>6</v>
      </c>
      <c r="M2982" s="26" t="s">
        <v>16421</v>
      </c>
      <c r="N2982" s="26" t="s">
        <v>6</v>
      </c>
    </row>
    <row r="2983" spans="1:14" x14ac:dyDescent="0.35">
      <c r="B2983">
        <f t="shared" si="46"/>
        <v>1</v>
      </c>
      <c r="C2983" s="25" t="s">
        <v>16422</v>
      </c>
      <c r="D2983" s="25" t="s">
        <v>16423</v>
      </c>
      <c r="E2983" s="25" t="s">
        <v>16424</v>
      </c>
      <c r="F2983" s="25" t="s">
        <v>16425</v>
      </c>
      <c r="G2983" s="25">
        <v>6</v>
      </c>
      <c r="H2983" s="25" t="s">
        <v>6</v>
      </c>
      <c r="I2983" s="25" t="s">
        <v>6</v>
      </c>
      <c r="J2983" s="25" t="s">
        <v>16426</v>
      </c>
      <c r="K2983" s="25">
        <v>2019</v>
      </c>
      <c r="L2983" s="25" t="s">
        <v>6</v>
      </c>
      <c r="M2983" s="25" t="s">
        <v>16427</v>
      </c>
      <c r="N2983" s="25" t="s">
        <v>6</v>
      </c>
    </row>
    <row r="2984" spans="1:14" x14ac:dyDescent="0.35">
      <c r="A2984" t="s">
        <v>62</v>
      </c>
      <c r="B2984">
        <f t="shared" si="46"/>
        <v>2</v>
      </c>
      <c r="C2984" s="26" t="s">
        <v>2728</v>
      </c>
      <c r="D2984" s="26" t="s">
        <v>16428</v>
      </c>
      <c r="E2984" s="26" t="s">
        <v>16429</v>
      </c>
      <c r="F2984" s="26" t="s">
        <v>16430</v>
      </c>
      <c r="G2984" s="26">
        <v>7</v>
      </c>
      <c r="H2984" s="26" t="s">
        <v>6</v>
      </c>
      <c r="I2984" s="26" t="s">
        <v>542</v>
      </c>
      <c r="J2984" s="26" t="s">
        <v>2732</v>
      </c>
      <c r="K2984" s="26">
        <v>2019</v>
      </c>
      <c r="L2984" s="26" t="s">
        <v>6</v>
      </c>
      <c r="M2984" s="26" t="s">
        <v>6</v>
      </c>
      <c r="N2984" s="26" t="s">
        <v>6</v>
      </c>
    </row>
    <row r="2985" spans="1:14" x14ac:dyDescent="0.35">
      <c r="A2985" t="s">
        <v>62</v>
      </c>
      <c r="B2985">
        <f t="shared" si="46"/>
        <v>3</v>
      </c>
      <c r="C2985" s="25" t="s">
        <v>8064</v>
      </c>
      <c r="D2985" s="25" t="s">
        <v>12238</v>
      </c>
      <c r="E2985" s="25" t="s">
        <v>16431</v>
      </c>
      <c r="F2985" s="25" t="s">
        <v>12239</v>
      </c>
      <c r="G2985" s="25">
        <v>6</v>
      </c>
      <c r="H2985" s="25" t="s">
        <v>6</v>
      </c>
      <c r="I2985" s="25" t="s">
        <v>6</v>
      </c>
      <c r="J2985" s="25" t="s">
        <v>8069</v>
      </c>
      <c r="K2985" s="25">
        <v>2018</v>
      </c>
      <c r="L2985" s="25" t="s">
        <v>6</v>
      </c>
      <c r="M2985" s="25" t="s">
        <v>16432</v>
      </c>
      <c r="N2985" s="25" t="s">
        <v>6</v>
      </c>
    </row>
    <row r="2986" spans="1:14" x14ac:dyDescent="0.35">
      <c r="A2986" t="s">
        <v>62</v>
      </c>
      <c r="B2986">
        <f t="shared" si="46"/>
        <v>2</v>
      </c>
      <c r="C2986" s="26" t="s">
        <v>16433</v>
      </c>
      <c r="D2986" s="26" t="s">
        <v>12611</v>
      </c>
      <c r="E2986" s="26" t="s">
        <v>16434</v>
      </c>
      <c r="F2986" s="26" t="s">
        <v>16435</v>
      </c>
      <c r="G2986" s="26">
        <v>6</v>
      </c>
      <c r="H2986" s="26" t="s">
        <v>6</v>
      </c>
      <c r="I2986" s="26" t="s">
        <v>6</v>
      </c>
      <c r="J2986" s="26" t="s">
        <v>591</v>
      </c>
      <c r="K2986" s="26">
        <v>2018</v>
      </c>
      <c r="L2986" s="26" t="s">
        <v>6</v>
      </c>
      <c r="M2986" s="26" t="s">
        <v>16436</v>
      </c>
      <c r="N2986" s="26" t="s">
        <v>6</v>
      </c>
    </row>
    <row r="2987" spans="1:14" x14ac:dyDescent="0.35">
      <c r="A2987" t="s">
        <v>62</v>
      </c>
      <c r="B2987">
        <f t="shared" si="46"/>
        <v>3</v>
      </c>
      <c r="C2987" s="25" t="s">
        <v>16437</v>
      </c>
      <c r="D2987" s="25" t="s">
        <v>16438</v>
      </c>
      <c r="E2987" s="25" t="s">
        <v>16439</v>
      </c>
      <c r="F2987" s="25" t="s">
        <v>16440</v>
      </c>
      <c r="G2987" s="25">
        <v>6</v>
      </c>
      <c r="H2987" s="25" t="s">
        <v>6</v>
      </c>
      <c r="I2987" s="25" t="s">
        <v>6</v>
      </c>
      <c r="J2987" s="25" t="s">
        <v>6637</v>
      </c>
      <c r="K2987" s="25">
        <v>2019</v>
      </c>
      <c r="L2987" s="25" t="s">
        <v>6</v>
      </c>
      <c r="M2987" s="25" t="s">
        <v>16441</v>
      </c>
      <c r="N2987" s="25" t="s">
        <v>6</v>
      </c>
    </row>
    <row r="2988" spans="1:14" x14ac:dyDescent="0.35">
      <c r="B2988">
        <f t="shared" si="46"/>
        <v>1</v>
      </c>
      <c r="C2988" s="26" t="s">
        <v>16442</v>
      </c>
      <c r="D2988" s="26" t="s">
        <v>16443</v>
      </c>
      <c r="E2988" s="26" t="s">
        <v>16444</v>
      </c>
      <c r="F2988" s="26" t="s">
        <v>16445</v>
      </c>
      <c r="G2988" s="26">
        <v>6</v>
      </c>
      <c r="H2988" s="26" t="s">
        <v>6</v>
      </c>
      <c r="I2988" s="26" t="s">
        <v>6</v>
      </c>
      <c r="J2988" s="26" t="s">
        <v>16446</v>
      </c>
      <c r="K2988" s="26">
        <v>2019</v>
      </c>
      <c r="L2988" s="26" t="s">
        <v>6</v>
      </c>
      <c r="M2988" s="26" t="s">
        <v>16447</v>
      </c>
      <c r="N2988" s="26" t="s">
        <v>6</v>
      </c>
    </row>
    <row r="2989" spans="1:14" x14ac:dyDescent="0.35">
      <c r="B2989">
        <f t="shared" si="46"/>
        <v>1</v>
      </c>
      <c r="C2989" s="25" t="s">
        <v>16448</v>
      </c>
      <c r="D2989" s="25" t="s">
        <v>16449</v>
      </c>
      <c r="E2989" s="25" t="s">
        <v>16450</v>
      </c>
      <c r="F2989" s="25" t="s">
        <v>16451</v>
      </c>
      <c r="G2989" s="25">
        <v>6</v>
      </c>
      <c r="H2989" s="25" t="s">
        <v>6</v>
      </c>
      <c r="I2989" s="25" t="s">
        <v>6</v>
      </c>
      <c r="J2989" s="25" t="s">
        <v>188</v>
      </c>
      <c r="K2989" s="25">
        <v>2019</v>
      </c>
      <c r="L2989" s="25" t="s">
        <v>6</v>
      </c>
      <c r="M2989" s="25" t="s">
        <v>16452</v>
      </c>
      <c r="N2989" s="25" t="s">
        <v>6</v>
      </c>
    </row>
    <row r="2990" spans="1:14" x14ac:dyDescent="0.35">
      <c r="A2990" t="s">
        <v>62</v>
      </c>
      <c r="B2990">
        <f t="shared" si="46"/>
        <v>2</v>
      </c>
      <c r="C2990" s="26" t="s">
        <v>16453</v>
      </c>
      <c r="D2990" s="26" t="s">
        <v>16454</v>
      </c>
      <c r="E2990" s="26" t="s">
        <v>16455</v>
      </c>
      <c r="F2990" s="26" t="s">
        <v>16456</v>
      </c>
      <c r="G2990" s="26">
        <v>6</v>
      </c>
      <c r="H2990" s="26" t="s">
        <v>6</v>
      </c>
      <c r="I2990" s="26" t="s">
        <v>6</v>
      </c>
      <c r="J2990" s="26" t="s">
        <v>6260</v>
      </c>
      <c r="K2990" s="26">
        <v>2019</v>
      </c>
      <c r="L2990" s="26" t="s">
        <v>6</v>
      </c>
      <c r="M2990" s="26" t="s">
        <v>16452</v>
      </c>
      <c r="N2990" s="26" t="s">
        <v>6</v>
      </c>
    </row>
    <row r="2991" spans="1:14" x14ac:dyDescent="0.35">
      <c r="B2991">
        <f t="shared" si="46"/>
        <v>1</v>
      </c>
      <c r="C2991" s="25" t="s">
        <v>16457</v>
      </c>
      <c r="D2991" s="25" t="s">
        <v>16458</v>
      </c>
      <c r="E2991" s="25" t="s">
        <v>16459</v>
      </c>
      <c r="F2991" s="25" t="s">
        <v>16460</v>
      </c>
      <c r="G2991" s="25">
        <v>6</v>
      </c>
      <c r="H2991" s="25" t="s">
        <v>6</v>
      </c>
      <c r="I2991" s="25" t="s">
        <v>6</v>
      </c>
      <c r="J2991" s="25" t="s">
        <v>382</v>
      </c>
      <c r="K2991" s="25">
        <v>2019</v>
      </c>
      <c r="L2991" s="25" t="s">
        <v>6</v>
      </c>
      <c r="M2991" s="25" t="s">
        <v>16452</v>
      </c>
      <c r="N2991" s="25" t="s">
        <v>6</v>
      </c>
    </row>
    <row r="2992" spans="1:14" x14ac:dyDescent="0.35">
      <c r="B2992">
        <f t="shared" si="46"/>
        <v>1</v>
      </c>
      <c r="C2992" s="26" t="s">
        <v>16461</v>
      </c>
      <c r="D2992" s="26" t="s">
        <v>16462</v>
      </c>
      <c r="E2992" s="26" t="s">
        <v>6</v>
      </c>
      <c r="F2992" s="26" t="s">
        <v>6</v>
      </c>
      <c r="G2992" s="26">
        <v>6</v>
      </c>
      <c r="H2992" s="26" t="s">
        <v>6</v>
      </c>
      <c r="I2992" s="26" t="s">
        <v>6</v>
      </c>
      <c r="J2992" s="26" t="s">
        <v>16463</v>
      </c>
      <c r="K2992" s="26">
        <v>2019</v>
      </c>
      <c r="L2992" s="26" t="s">
        <v>6</v>
      </c>
      <c r="M2992" s="26" t="s">
        <v>16464</v>
      </c>
      <c r="N2992" s="26" t="s">
        <v>6</v>
      </c>
    </row>
    <row r="2993" spans="1:14" x14ac:dyDescent="0.35">
      <c r="A2993" t="s">
        <v>62</v>
      </c>
      <c r="B2993">
        <f t="shared" si="46"/>
        <v>2</v>
      </c>
      <c r="C2993" s="25" t="s">
        <v>765</v>
      </c>
      <c r="D2993" s="25" t="s">
        <v>16465</v>
      </c>
      <c r="E2993" s="25" t="s">
        <v>16466</v>
      </c>
      <c r="F2993" s="25" t="s">
        <v>16467</v>
      </c>
      <c r="G2993" s="25">
        <v>7</v>
      </c>
      <c r="H2993" s="25" t="s">
        <v>6</v>
      </c>
      <c r="I2993" s="25" t="s">
        <v>369</v>
      </c>
      <c r="J2993" s="25" t="s">
        <v>768</v>
      </c>
      <c r="K2993" s="25">
        <v>2021</v>
      </c>
      <c r="L2993" s="25" t="s">
        <v>6</v>
      </c>
      <c r="M2993" s="25" t="s">
        <v>6</v>
      </c>
      <c r="N2993" s="25" t="s">
        <v>6</v>
      </c>
    </row>
    <row r="2994" spans="1:14" x14ac:dyDescent="0.35">
      <c r="B2994">
        <f t="shared" si="46"/>
        <v>1</v>
      </c>
      <c r="C2994" s="26" t="s">
        <v>16468</v>
      </c>
      <c r="D2994" s="26" t="s">
        <v>16469</v>
      </c>
      <c r="E2994" s="26" t="s">
        <v>16470</v>
      </c>
      <c r="F2994" s="26" t="s">
        <v>16471</v>
      </c>
      <c r="G2994" s="26">
        <v>6</v>
      </c>
      <c r="H2994" s="26" t="s">
        <v>6</v>
      </c>
      <c r="I2994" s="26" t="s">
        <v>6</v>
      </c>
      <c r="J2994" s="26" t="s">
        <v>16472</v>
      </c>
      <c r="K2994" s="26">
        <v>2019</v>
      </c>
      <c r="L2994" s="26" t="s">
        <v>6</v>
      </c>
      <c r="M2994" s="26" t="s">
        <v>16473</v>
      </c>
      <c r="N2994" s="26" t="s">
        <v>6</v>
      </c>
    </row>
    <row r="2995" spans="1:14" x14ac:dyDescent="0.35">
      <c r="A2995" t="s">
        <v>62</v>
      </c>
      <c r="B2995">
        <f t="shared" si="46"/>
        <v>2</v>
      </c>
      <c r="C2995" s="25" t="s">
        <v>2471</v>
      </c>
      <c r="D2995" s="25" t="s">
        <v>16474</v>
      </c>
      <c r="E2995" s="25" t="s">
        <v>16475</v>
      </c>
      <c r="F2995" s="25" t="s">
        <v>16476</v>
      </c>
      <c r="G2995" s="25">
        <v>6</v>
      </c>
      <c r="H2995" s="25" t="s">
        <v>6</v>
      </c>
      <c r="I2995" s="25" t="s">
        <v>6</v>
      </c>
      <c r="J2995" s="25" t="s">
        <v>1278</v>
      </c>
      <c r="K2995" s="25">
        <v>2019</v>
      </c>
      <c r="L2995" s="25" t="s">
        <v>6</v>
      </c>
      <c r="M2995" s="25" t="s">
        <v>16477</v>
      </c>
      <c r="N2995" s="25" t="s">
        <v>6</v>
      </c>
    </row>
    <row r="2996" spans="1:14" x14ac:dyDescent="0.35">
      <c r="A2996" t="s">
        <v>62</v>
      </c>
      <c r="B2996">
        <f t="shared" si="46"/>
        <v>2</v>
      </c>
      <c r="C2996" s="26" t="s">
        <v>2490</v>
      </c>
      <c r="D2996" s="26" t="s">
        <v>16478</v>
      </c>
      <c r="E2996" s="26" t="s">
        <v>16479</v>
      </c>
      <c r="F2996" s="26" t="s">
        <v>16480</v>
      </c>
      <c r="G2996" s="26">
        <v>6</v>
      </c>
      <c r="H2996" s="26" t="s">
        <v>6</v>
      </c>
      <c r="I2996" s="26" t="s">
        <v>6</v>
      </c>
      <c r="J2996" s="26" t="s">
        <v>2494</v>
      </c>
      <c r="K2996" s="26">
        <v>2019</v>
      </c>
      <c r="L2996" s="26" t="s">
        <v>6</v>
      </c>
      <c r="M2996" s="26" t="s">
        <v>16477</v>
      </c>
      <c r="N2996" s="26" t="s">
        <v>6</v>
      </c>
    </row>
    <row r="2997" spans="1:14" x14ac:dyDescent="0.35">
      <c r="A2997" t="s">
        <v>62</v>
      </c>
      <c r="B2997">
        <f t="shared" si="46"/>
        <v>2</v>
      </c>
      <c r="C2997" s="25" t="s">
        <v>12053</v>
      </c>
      <c r="D2997" s="25" t="s">
        <v>12054</v>
      </c>
      <c r="E2997" s="25" t="s">
        <v>16481</v>
      </c>
      <c r="F2997" s="25" t="s">
        <v>16482</v>
      </c>
      <c r="G2997" s="25">
        <v>7</v>
      </c>
      <c r="H2997" s="25" t="s">
        <v>6</v>
      </c>
      <c r="I2997" s="25" t="s">
        <v>542</v>
      </c>
      <c r="J2997" s="25" t="s">
        <v>16483</v>
      </c>
      <c r="K2997" s="25">
        <v>2020</v>
      </c>
      <c r="L2997" s="25" t="s">
        <v>6</v>
      </c>
      <c r="M2997" s="25" t="s">
        <v>6</v>
      </c>
      <c r="N2997" s="25" t="s">
        <v>6</v>
      </c>
    </row>
    <row r="2998" spans="1:14" x14ac:dyDescent="0.35">
      <c r="B2998">
        <f t="shared" si="46"/>
        <v>1</v>
      </c>
      <c r="C2998" s="26" t="s">
        <v>16484</v>
      </c>
      <c r="D2998" s="26" t="s">
        <v>16485</v>
      </c>
      <c r="E2998" s="26" t="s">
        <v>16486</v>
      </c>
      <c r="F2998" s="26" t="s">
        <v>16487</v>
      </c>
      <c r="G2998" s="26">
        <v>6</v>
      </c>
      <c r="H2998" s="26" t="s">
        <v>6</v>
      </c>
      <c r="I2998" s="26" t="s">
        <v>6</v>
      </c>
      <c r="J2998" s="26" t="s">
        <v>6260</v>
      </c>
      <c r="K2998" s="26">
        <v>2019</v>
      </c>
      <c r="L2998" s="26" t="s">
        <v>6</v>
      </c>
      <c r="M2998" s="26" t="s">
        <v>16488</v>
      </c>
      <c r="N2998" s="26" t="s">
        <v>6</v>
      </c>
    </row>
    <row r="2999" spans="1:14" x14ac:dyDescent="0.35">
      <c r="B2999">
        <f t="shared" si="46"/>
        <v>1</v>
      </c>
      <c r="C2999" s="25" t="s">
        <v>16489</v>
      </c>
      <c r="D2999" s="25" t="s">
        <v>16490</v>
      </c>
      <c r="E2999" s="25" t="s">
        <v>16491</v>
      </c>
      <c r="F2999" s="25" t="s">
        <v>13167</v>
      </c>
      <c r="G2999" s="25">
        <v>6</v>
      </c>
      <c r="H2999" s="25" t="s">
        <v>6</v>
      </c>
      <c r="I2999" s="25" t="s">
        <v>6</v>
      </c>
      <c r="J2999" s="25" t="s">
        <v>5463</v>
      </c>
      <c r="K2999" s="25">
        <v>2019</v>
      </c>
      <c r="L2999" s="25" t="s">
        <v>6</v>
      </c>
      <c r="M2999" s="25" t="s">
        <v>16492</v>
      </c>
      <c r="N2999" s="25" t="s">
        <v>6</v>
      </c>
    </row>
    <row r="3000" spans="1:14" x14ac:dyDescent="0.35">
      <c r="A3000" t="s">
        <v>62</v>
      </c>
      <c r="B3000">
        <f t="shared" si="46"/>
        <v>3</v>
      </c>
      <c r="C3000" s="26" t="s">
        <v>4006</v>
      </c>
      <c r="D3000" s="26" t="s">
        <v>16493</v>
      </c>
      <c r="E3000" s="26" t="s">
        <v>16494</v>
      </c>
      <c r="F3000" s="26" t="s">
        <v>12340</v>
      </c>
      <c r="G3000" s="26">
        <v>6</v>
      </c>
      <c r="H3000" s="26" t="s">
        <v>6</v>
      </c>
      <c r="I3000" s="26" t="s">
        <v>6</v>
      </c>
      <c r="J3000" s="26" t="s">
        <v>188</v>
      </c>
      <c r="K3000" s="26">
        <v>2019</v>
      </c>
      <c r="L3000" s="26" t="s">
        <v>6</v>
      </c>
      <c r="M3000" s="26" t="s">
        <v>16495</v>
      </c>
      <c r="N3000" s="26" t="s">
        <v>6</v>
      </c>
    </row>
    <row r="3001" spans="1:14" x14ac:dyDescent="0.35">
      <c r="A3001" t="s">
        <v>62</v>
      </c>
      <c r="B3001">
        <f t="shared" si="46"/>
        <v>3</v>
      </c>
      <c r="C3001" s="25" t="s">
        <v>1040</v>
      </c>
      <c r="D3001" s="25" t="s">
        <v>11978</v>
      </c>
      <c r="E3001" s="25" t="s">
        <v>16496</v>
      </c>
      <c r="F3001" s="25" t="s">
        <v>16497</v>
      </c>
      <c r="G3001" s="25">
        <v>7</v>
      </c>
      <c r="H3001" s="25" t="s">
        <v>6</v>
      </c>
      <c r="I3001" s="25" t="s">
        <v>16498</v>
      </c>
      <c r="J3001" s="25" t="s">
        <v>1045</v>
      </c>
      <c r="K3001" s="25">
        <v>2020</v>
      </c>
      <c r="L3001" s="25" t="s">
        <v>6</v>
      </c>
      <c r="M3001" s="25" t="s">
        <v>6</v>
      </c>
      <c r="N3001" s="25" t="s">
        <v>6</v>
      </c>
    </row>
    <row r="3002" spans="1:14" x14ac:dyDescent="0.35">
      <c r="A3002" t="s">
        <v>62</v>
      </c>
      <c r="B3002">
        <f t="shared" si="46"/>
        <v>2</v>
      </c>
      <c r="C3002" s="26" t="s">
        <v>7489</v>
      </c>
      <c r="D3002" s="26" t="s">
        <v>16499</v>
      </c>
      <c r="E3002" s="26" t="s">
        <v>16500</v>
      </c>
      <c r="F3002" s="26" t="s">
        <v>16501</v>
      </c>
      <c r="G3002" s="26">
        <v>6</v>
      </c>
      <c r="H3002" s="26" t="s">
        <v>6</v>
      </c>
      <c r="I3002" s="26" t="s">
        <v>6</v>
      </c>
      <c r="J3002" s="26" t="s">
        <v>2182</v>
      </c>
      <c r="K3002" s="26">
        <v>2020</v>
      </c>
      <c r="L3002" s="26" t="s">
        <v>6</v>
      </c>
      <c r="M3002" s="26" t="s">
        <v>16502</v>
      </c>
      <c r="N3002" s="26" t="s">
        <v>6</v>
      </c>
    </row>
    <row r="3003" spans="1:14" x14ac:dyDescent="0.35">
      <c r="A3003" t="s">
        <v>62</v>
      </c>
      <c r="B3003">
        <f t="shared" si="46"/>
        <v>2</v>
      </c>
      <c r="C3003" s="25" t="s">
        <v>5641</v>
      </c>
      <c r="D3003" s="25" t="s">
        <v>16503</v>
      </c>
      <c r="E3003" s="25" t="s">
        <v>16504</v>
      </c>
      <c r="F3003" s="25" t="s">
        <v>16505</v>
      </c>
      <c r="G3003" s="25">
        <v>7</v>
      </c>
      <c r="H3003" s="25" t="s">
        <v>6</v>
      </c>
      <c r="I3003" s="25" t="s">
        <v>542</v>
      </c>
      <c r="J3003" s="25" t="s">
        <v>5645</v>
      </c>
      <c r="K3003" s="25">
        <v>2020</v>
      </c>
      <c r="L3003" s="25" t="s">
        <v>6</v>
      </c>
      <c r="M3003" s="25" t="s">
        <v>6</v>
      </c>
      <c r="N3003" s="25" t="s">
        <v>6</v>
      </c>
    </row>
    <row r="3004" spans="1:14" x14ac:dyDescent="0.35">
      <c r="B3004">
        <f t="shared" si="46"/>
        <v>1</v>
      </c>
      <c r="C3004" s="26" t="s">
        <v>16506</v>
      </c>
      <c r="D3004" s="26" t="s">
        <v>16507</v>
      </c>
      <c r="E3004" s="26" t="s">
        <v>16508</v>
      </c>
      <c r="F3004" s="26" t="s">
        <v>16509</v>
      </c>
      <c r="G3004" s="26">
        <v>6</v>
      </c>
      <c r="H3004" s="26" t="s">
        <v>6</v>
      </c>
      <c r="I3004" s="26" t="s">
        <v>6</v>
      </c>
      <c r="J3004" s="26" t="s">
        <v>2182</v>
      </c>
      <c r="K3004" s="26">
        <v>2020</v>
      </c>
      <c r="L3004" s="26" t="s">
        <v>6</v>
      </c>
      <c r="M3004" s="26" t="s">
        <v>16510</v>
      </c>
      <c r="N3004" s="26" t="s">
        <v>6</v>
      </c>
    </row>
    <row r="3005" spans="1:14" x14ac:dyDescent="0.35">
      <c r="B3005">
        <f t="shared" si="46"/>
        <v>1</v>
      </c>
      <c r="C3005" s="25" t="s">
        <v>16511</v>
      </c>
      <c r="D3005" s="25" t="s">
        <v>16512</v>
      </c>
      <c r="E3005" s="25" t="s">
        <v>16513</v>
      </c>
      <c r="F3005" s="25" t="s">
        <v>16514</v>
      </c>
      <c r="G3005" s="25">
        <v>7</v>
      </c>
      <c r="H3005" s="25" t="s">
        <v>6</v>
      </c>
      <c r="I3005" s="25" t="s">
        <v>542</v>
      </c>
      <c r="J3005" s="25" t="s">
        <v>11161</v>
      </c>
      <c r="K3005" s="25">
        <v>2020</v>
      </c>
      <c r="L3005" s="25" t="s">
        <v>6</v>
      </c>
      <c r="M3005" s="25" t="s">
        <v>6</v>
      </c>
      <c r="N3005" s="25" t="s">
        <v>6</v>
      </c>
    </row>
    <row r="3006" spans="1:14" x14ac:dyDescent="0.35">
      <c r="A3006" t="s">
        <v>62</v>
      </c>
      <c r="B3006">
        <f t="shared" si="46"/>
        <v>2</v>
      </c>
      <c r="C3006" s="26" t="s">
        <v>1061</v>
      </c>
      <c r="D3006" s="26" t="s">
        <v>16515</v>
      </c>
      <c r="E3006" s="26" t="s">
        <v>16516</v>
      </c>
      <c r="F3006" s="26" t="s">
        <v>16517</v>
      </c>
      <c r="G3006" s="26">
        <v>6</v>
      </c>
      <c r="H3006" s="26" t="s">
        <v>6</v>
      </c>
      <c r="I3006" s="26" t="s">
        <v>6</v>
      </c>
      <c r="J3006" s="26" t="s">
        <v>3695</v>
      </c>
      <c r="K3006" s="26">
        <v>2020</v>
      </c>
      <c r="L3006" s="26" t="s">
        <v>6</v>
      </c>
      <c r="M3006" s="26" t="s">
        <v>16518</v>
      </c>
      <c r="N3006" s="26" t="s">
        <v>6</v>
      </c>
    </row>
    <row r="3007" spans="1:14" x14ac:dyDescent="0.35">
      <c r="B3007">
        <f t="shared" si="46"/>
        <v>1</v>
      </c>
      <c r="C3007" s="25" t="s">
        <v>16519</v>
      </c>
      <c r="D3007" s="25" t="s">
        <v>16520</v>
      </c>
      <c r="E3007" s="25" t="s">
        <v>16521</v>
      </c>
      <c r="F3007" s="25" t="s">
        <v>16522</v>
      </c>
      <c r="G3007" s="25">
        <v>6</v>
      </c>
      <c r="H3007" s="25" t="s">
        <v>6</v>
      </c>
      <c r="I3007" s="25" t="s">
        <v>6</v>
      </c>
      <c r="J3007" s="25" t="s">
        <v>188</v>
      </c>
      <c r="K3007" s="25">
        <v>2020</v>
      </c>
      <c r="L3007" s="25" t="s">
        <v>6</v>
      </c>
      <c r="M3007" s="25" t="s">
        <v>16523</v>
      </c>
      <c r="N3007" s="25" t="s">
        <v>6</v>
      </c>
    </row>
    <row r="3008" spans="1:14" x14ac:dyDescent="0.35">
      <c r="B3008">
        <f t="shared" si="46"/>
        <v>1</v>
      </c>
      <c r="C3008" s="26" t="s">
        <v>16524</v>
      </c>
      <c r="D3008" s="26" t="s">
        <v>16525</v>
      </c>
      <c r="E3008" s="26" t="s">
        <v>16526</v>
      </c>
      <c r="F3008" s="26" t="s">
        <v>16527</v>
      </c>
      <c r="G3008" s="26">
        <v>6</v>
      </c>
      <c r="H3008" s="26" t="s">
        <v>6</v>
      </c>
      <c r="I3008" s="26" t="s">
        <v>6</v>
      </c>
      <c r="J3008" s="26" t="s">
        <v>16528</v>
      </c>
      <c r="K3008" s="26">
        <v>2019</v>
      </c>
      <c r="L3008" s="26" t="s">
        <v>6</v>
      </c>
      <c r="M3008" s="26" t="s">
        <v>16529</v>
      </c>
      <c r="N3008" s="26" t="s">
        <v>6</v>
      </c>
    </row>
    <row r="3009" spans="1:14" x14ac:dyDescent="0.35">
      <c r="B3009">
        <f t="shared" si="46"/>
        <v>1</v>
      </c>
      <c r="C3009" s="25" t="s">
        <v>16530</v>
      </c>
      <c r="D3009" s="25" t="s">
        <v>16531</v>
      </c>
      <c r="E3009" s="25" t="s">
        <v>16532</v>
      </c>
      <c r="F3009" s="25" t="s">
        <v>16533</v>
      </c>
      <c r="G3009" s="25">
        <v>6</v>
      </c>
      <c r="H3009" s="25" t="s">
        <v>6</v>
      </c>
      <c r="I3009" s="25" t="s">
        <v>6</v>
      </c>
      <c r="J3009" s="25" t="s">
        <v>16534</v>
      </c>
      <c r="K3009" s="25">
        <v>2020</v>
      </c>
      <c r="L3009" s="25" t="s">
        <v>6</v>
      </c>
      <c r="M3009" s="25" t="s">
        <v>16535</v>
      </c>
      <c r="N3009" s="25" t="s">
        <v>6</v>
      </c>
    </row>
    <row r="3010" spans="1:14" x14ac:dyDescent="0.35">
      <c r="A3010" t="s">
        <v>62</v>
      </c>
      <c r="B3010">
        <f t="shared" ref="B3010:B3073" si="47">COUNTIF(C:C,C3010)</f>
        <v>3</v>
      </c>
      <c r="C3010" s="26" t="s">
        <v>11415</v>
      </c>
      <c r="D3010" s="26" t="s">
        <v>12419</v>
      </c>
      <c r="E3010" s="26" t="s">
        <v>16536</v>
      </c>
      <c r="F3010" s="26" t="s">
        <v>12420</v>
      </c>
      <c r="G3010" s="26">
        <v>6</v>
      </c>
      <c r="H3010" s="26" t="s">
        <v>6</v>
      </c>
      <c r="I3010" s="26" t="s">
        <v>6</v>
      </c>
      <c r="J3010" s="26" t="s">
        <v>11420</v>
      </c>
      <c r="K3010" s="26">
        <v>2020</v>
      </c>
      <c r="L3010" s="26" t="s">
        <v>6</v>
      </c>
      <c r="M3010" s="26" t="s">
        <v>16537</v>
      </c>
      <c r="N3010" s="26" t="s">
        <v>6</v>
      </c>
    </row>
    <row r="3011" spans="1:14" x14ac:dyDescent="0.35">
      <c r="B3011">
        <f t="shared" si="47"/>
        <v>1</v>
      </c>
      <c r="C3011" s="25" t="s">
        <v>16538</v>
      </c>
      <c r="D3011" s="25" t="s">
        <v>16539</v>
      </c>
      <c r="E3011" s="25" t="s">
        <v>16540</v>
      </c>
      <c r="F3011" s="25" t="s">
        <v>16541</v>
      </c>
      <c r="G3011" s="25">
        <v>6</v>
      </c>
      <c r="H3011" s="25" t="s">
        <v>6</v>
      </c>
      <c r="I3011" s="25" t="s">
        <v>6</v>
      </c>
      <c r="J3011" s="25" t="s">
        <v>2182</v>
      </c>
      <c r="K3011" s="25">
        <v>2020</v>
      </c>
      <c r="L3011" s="25" t="s">
        <v>6</v>
      </c>
      <c r="M3011" s="25" t="s">
        <v>16542</v>
      </c>
      <c r="N3011" s="25" t="s">
        <v>6</v>
      </c>
    </row>
    <row r="3012" spans="1:14" x14ac:dyDescent="0.35">
      <c r="A3012" t="s">
        <v>62</v>
      </c>
      <c r="B3012">
        <f t="shared" si="47"/>
        <v>2</v>
      </c>
      <c r="C3012" s="26" t="s">
        <v>16543</v>
      </c>
      <c r="D3012" s="26" t="s">
        <v>16544</v>
      </c>
      <c r="E3012" s="26" t="s">
        <v>16545</v>
      </c>
      <c r="F3012" s="26" t="s">
        <v>16546</v>
      </c>
      <c r="G3012" s="26">
        <v>6</v>
      </c>
      <c r="H3012" s="26" t="s">
        <v>6</v>
      </c>
      <c r="I3012" s="26" t="s">
        <v>6</v>
      </c>
      <c r="J3012" s="26" t="s">
        <v>188</v>
      </c>
      <c r="K3012" s="26">
        <v>2020</v>
      </c>
      <c r="L3012" s="26" t="s">
        <v>6</v>
      </c>
      <c r="M3012" s="26" t="s">
        <v>16547</v>
      </c>
      <c r="N3012" s="26" t="s">
        <v>6</v>
      </c>
    </row>
    <row r="3013" spans="1:14" x14ac:dyDescent="0.35">
      <c r="B3013">
        <f t="shared" si="47"/>
        <v>1</v>
      </c>
      <c r="C3013" s="25" t="s">
        <v>16548</v>
      </c>
      <c r="D3013" s="25" t="s">
        <v>16549</v>
      </c>
      <c r="E3013" s="25" t="s">
        <v>16550</v>
      </c>
      <c r="F3013" s="25" t="s">
        <v>16551</v>
      </c>
      <c r="G3013" s="25">
        <v>6</v>
      </c>
      <c r="H3013" s="25" t="s">
        <v>6</v>
      </c>
      <c r="I3013" s="25" t="s">
        <v>6</v>
      </c>
      <c r="J3013" s="25" t="s">
        <v>16552</v>
      </c>
      <c r="K3013" s="25">
        <v>2020</v>
      </c>
      <c r="L3013" s="25" t="s">
        <v>6</v>
      </c>
      <c r="M3013" s="25" t="s">
        <v>16553</v>
      </c>
      <c r="N3013" s="25" t="s">
        <v>6</v>
      </c>
    </row>
    <row r="3014" spans="1:14" x14ac:dyDescent="0.35">
      <c r="A3014" t="s">
        <v>62</v>
      </c>
      <c r="B3014">
        <f t="shared" si="47"/>
        <v>2</v>
      </c>
      <c r="C3014" s="26" t="s">
        <v>16554</v>
      </c>
      <c r="D3014" s="26" t="s">
        <v>16555</v>
      </c>
      <c r="E3014" s="26" t="s">
        <v>16556</v>
      </c>
      <c r="F3014" s="26" t="s">
        <v>16557</v>
      </c>
      <c r="G3014" s="26">
        <v>6</v>
      </c>
      <c r="H3014" s="26" t="s">
        <v>6</v>
      </c>
      <c r="I3014" s="26" t="s">
        <v>6</v>
      </c>
      <c r="J3014" s="26" t="s">
        <v>2914</v>
      </c>
      <c r="K3014" s="26">
        <v>2020</v>
      </c>
      <c r="L3014" s="26" t="s">
        <v>6</v>
      </c>
      <c r="M3014" s="26" t="s">
        <v>16558</v>
      </c>
      <c r="N3014" s="26" t="s">
        <v>6</v>
      </c>
    </row>
    <row r="3015" spans="1:14" x14ac:dyDescent="0.35">
      <c r="B3015">
        <f t="shared" si="47"/>
        <v>1</v>
      </c>
      <c r="C3015" s="25" t="s">
        <v>16559</v>
      </c>
      <c r="D3015" s="25" t="s">
        <v>16560</v>
      </c>
      <c r="E3015" s="25" t="s">
        <v>16561</v>
      </c>
      <c r="F3015" s="25" t="s">
        <v>16562</v>
      </c>
      <c r="G3015" s="25">
        <v>6</v>
      </c>
      <c r="H3015" s="25" t="s">
        <v>6</v>
      </c>
      <c r="I3015" s="25" t="s">
        <v>6</v>
      </c>
      <c r="J3015" s="25" t="s">
        <v>16563</v>
      </c>
      <c r="K3015" s="25">
        <v>2020</v>
      </c>
      <c r="L3015" s="25" t="s">
        <v>6</v>
      </c>
      <c r="M3015" s="25" t="s">
        <v>16564</v>
      </c>
      <c r="N3015" s="25" t="s">
        <v>6</v>
      </c>
    </row>
    <row r="3016" spans="1:14" x14ac:dyDescent="0.35">
      <c r="A3016" t="s">
        <v>62</v>
      </c>
      <c r="B3016">
        <f t="shared" si="47"/>
        <v>2</v>
      </c>
      <c r="C3016" s="26" t="s">
        <v>16565</v>
      </c>
      <c r="D3016" s="26" t="s">
        <v>16566</v>
      </c>
      <c r="E3016" s="26" t="s">
        <v>16567</v>
      </c>
      <c r="F3016" s="26" t="s">
        <v>16568</v>
      </c>
      <c r="G3016" s="26">
        <v>6</v>
      </c>
      <c r="H3016" s="26" t="s">
        <v>6</v>
      </c>
      <c r="I3016" s="26" t="s">
        <v>6</v>
      </c>
      <c r="J3016" s="26" t="s">
        <v>382</v>
      </c>
      <c r="K3016" s="26">
        <v>2020</v>
      </c>
      <c r="L3016" s="26" t="s">
        <v>6</v>
      </c>
      <c r="M3016" s="26" t="s">
        <v>16569</v>
      </c>
      <c r="N3016" s="26" t="s">
        <v>6</v>
      </c>
    </row>
    <row r="3017" spans="1:14" x14ac:dyDescent="0.35">
      <c r="A3017" t="s">
        <v>62</v>
      </c>
      <c r="B3017">
        <f t="shared" si="47"/>
        <v>2</v>
      </c>
      <c r="C3017" s="25" t="s">
        <v>16570</v>
      </c>
      <c r="D3017" s="25" t="s">
        <v>16571</v>
      </c>
      <c r="E3017" s="25" t="s">
        <v>16572</v>
      </c>
      <c r="F3017" s="25" t="s">
        <v>16573</v>
      </c>
      <c r="G3017" s="25">
        <v>6</v>
      </c>
      <c r="H3017" s="25" t="s">
        <v>6</v>
      </c>
      <c r="I3017" s="25" t="s">
        <v>6</v>
      </c>
      <c r="J3017" s="25" t="s">
        <v>16057</v>
      </c>
      <c r="K3017" s="25">
        <v>2020</v>
      </c>
      <c r="L3017" s="25" t="s">
        <v>6</v>
      </c>
      <c r="M3017" s="25" t="s">
        <v>16574</v>
      </c>
      <c r="N3017" s="25" t="s">
        <v>6</v>
      </c>
    </row>
    <row r="3018" spans="1:14" x14ac:dyDescent="0.35">
      <c r="A3018" t="s">
        <v>62</v>
      </c>
      <c r="B3018">
        <f t="shared" si="47"/>
        <v>2</v>
      </c>
      <c r="C3018" s="26" t="s">
        <v>4607</v>
      </c>
      <c r="D3018" s="26" t="s">
        <v>16575</v>
      </c>
      <c r="E3018" s="26" t="s">
        <v>16576</v>
      </c>
      <c r="F3018" s="26" t="s">
        <v>16577</v>
      </c>
      <c r="G3018" s="26">
        <v>6</v>
      </c>
      <c r="H3018" s="26" t="s">
        <v>6</v>
      </c>
      <c r="I3018" s="26" t="s">
        <v>6</v>
      </c>
      <c r="J3018" s="26" t="s">
        <v>4612</v>
      </c>
      <c r="K3018" s="26">
        <v>2020</v>
      </c>
      <c r="L3018" s="26" t="s">
        <v>6</v>
      </c>
      <c r="M3018" s="26" t="s">
        <v>16578</v>
      </c>
      <c r="N3018" s="26" t="s">
        <v>6</v>
      </c>
    </row>
    <row r="3019" spans="1:14" x14ac:dyDescent="0.35">
      <c r="B3019">
        <f t="shared" si="47"/>
        <v>1</v>
      </c>
      <c r="C3019" s="25" t="s">
        <v>16579</v>
      </c>
      <c r="D3019" s="25" t="s">
        <v>16580</v>
      </c>
      <c r="E3019" s="25" t="s">
        <v>16581</v>
      </c>
      <c r="F3019" s="25" t="s">
        <v>16582</v>
      </c>
      <c r="G3019" s="25">
        <v>6</v>
      </c>
      <c r="H3019" s="25" t="s">
        <v>6</v>
      </c>
      <c r="I3019" s="25" t="s">
        <v>6</v>
      </c>
      <c r="J3019" s="25" t="s">
        <v>16583</v>
      </c>
      <c r="K3019" s="25">
        <v>2020</v>
      </c>
      <c r="L3019" s="25" t="s">
        <v>6</v>
      </c>
      <c r="M3019" s="25" t="s">
        <v>16584</v>
      </c>
      <c r="N3019" s="25" t="s">
        <v>6</v>
      </c>
    </row>
    <row r="3020" spans="1:14" x14ac:dyDescent="0.35">
      <c r="B3020">
        <f t="shared" si="47"/>
        <v>1</v>
      </c>
      <c r="C3020" s="26" t="s">
        <v>16585</v>
      </c>
      <c r="D3020" s="26" t="s">
        <v>16586</v>
      </c>
      <c r="E3020" s="26" t="s">
        <v>16587</v>
      </c>
      <c r="F3020" s="26" t="s">
        <v>16588</v>
      </c>
      <c r="G3020" s="26">
        <v>6</v>
      </c>
      <c r="H3020" s="26" t="s">
        <v>6</v>
      </c>
      <c r="I3020" s="26" t="s">
        <v>6</v>
      </c>
      <c r="J3020" s="26" t="s">
        <v>16589</v>
      </c>
      <c r="K3020" s="26">
        <v>2020</v>
      </c>
      <c r="L3020" s="26" t="s">
        <v>6</v>
      </c>
      <c r="M3020" s="26" t="s">
        <v>16590</v>
      </c>
      <c r="N3020" s="26" t="s">
        <v>6</v>
      </c>
    </row>
    <row r="3021" spans="1:14" x14ac:dyDescent="0.35">
      <c r="A3021" t="s">
        <v>62</v>
      </c>
      <c r="B3021">
        <f t="shared" si="47"/>
        <v>2</v>
      </c>
      <c r="C3021" s="25" t="s">
        <v>3574</v>
      </c>
      <c r="D3021" s="25" t="s">
        <v>16591</v>
      </c>
      <c r="E3021" s="25" t="s">
        <v>16592</v>
      </c>
      <c r="F3021" s="25" t="s">
        <v>16593</v>
      </c>
      <c r="G3021" s="25">
        <v>6</v>
      </c>
      <c r="H3021" s="25" t="s">
        <v>6</v>
      </c>
      <c r="I3021" s="25" t="s">
        <v>6</v>
      </c>
      <c r="J3021" s="25" t="s">
        <v>3695</v>
      </c>
      <c r="K3021" s="25">
        <v>2020</v>
      </c>
      <c r="L3021" s="25" t="s">
        <v>6</v>
      </c>
      <c r="M3021" s="25" t="s">
        <v>16594</v>
      </c>
      <c r="N3021" s="25" t="s">
        <v>6</v>
      </c>
    </row>
    <row r="3022" spans="1:14" x14ac:dyDescent="0.35">
      <c r="A3022" t="s">
        <v>62</v>
      </c>
      <c r="B3022">
        <f t="shared" si="47"/>
        <v>3</v>
      </c>
      <c r="C3022" s="26" t="s">
        <v>12099</v>
      </c>
      <c r="D3022" s="26" t="s">
        <v>16595</v>
      </c>
      <c r="E3022" s="26" t="s">
        <v>16596</v>
      </c>
      <c r="F3022" s="26" t="s">
        <v>16597</v>
      </c>
      <c r="G3022" s="26">
        <v>6</v>
      </c>
      <c r="H3022" s="26" t="s">
        <v>6</v>
      </c>
      <c r="I3022" s="26" t="s">
        <v>6</v>
      </c>
      <c r="J3022" s="26" t="s">
        <v>16598</v>
      </c>
      <c r="K3022" s="26">
        <v>2021</v>
      </c>
      <c r="L3022" s="26" t="s">
        <v>6</v>
      </c>
      <c r="M3022" s="26" t="s">
        <v>16599</v>
      </c>
      <c r="N3022" s="26" t="s">
        <v>6</v>
      </c>
    </row>
    <row r="3023" spans="1:14" x14ac:dyDescent="0.35">
      <c r="B3023">
        <f t="shared" si="47"/>
        <v>1</v>
      </c>
      <c r="C3023" s="25" t="s">
        <v>16600</v>
      </c>
      <c r="D3023" s="25" t="s">
        <v>16595</v>
      </c>
      <c r="E3023" s="25" t="s">
        <v>16601</v>
      </c>
      <c r="F3023" s="25" t="s">
        <v>16597</v>
      </c>
      <c r="G3023" s="25">
        <v>6</v>
      </c>
      <c r="H3023" s="25" t="s">
        <v>6</v>
      </c>
      <c r="I3023" s="25" t="s">
        <v>6</v>
      </c>
      <c r="J3023" s="25" t="s">
        <v>10673</v>
      </c>
      <c r="K3023" s="25">
        <v>2021</v>
      </c>
      <c r="L3023" s="25" t="s">
        <v>6</v>
      </c>
      <c r="M3023" s="25" t="s">
        <v>16602</v>
      </c>
      <c r="N3023" s="25" t="s">
        <v>6</v>
      </c>
    </row>
    <row r="3024" spans="1:14" x14ac:dyDescent="0.35">
      <c r="A3024" t="s">
        <v>62</v>
      </c>
      <c r="B3024">
        <f t="shared" si="47"/>
        <v>2</v>
      </c>
      <c r="C3024" s="26" t="s">
        <v>16603</v>
      </c>
      <c r="D3024" s="26" t="s">
        <v>16604</v>
      </c>
      <c r="E3024" s="26" t="s">
        <v>16605</v>
      </c>
      <c r="F3024" s="26" t="s">
        <v>16606</v>
      </c>
      <c r="G3024" s="26">
        <v>6</v>
      </c>
      <c r="H3024" s="26" t="s">
        <v>6</v>
      </c>
      <c r="I3024" s="26" t="s">
        <v>6</v>
      </c>
      <c r="J3024" s="26" t="s">
        <v>10425</v>
      </c>
      <c r="K3024" s="26">
        <v>2020</v>
      </c>
      <c r="L3024" s="26" t="s">
        <v>6</v>
      </c>
      <c r="M3024" s="26" t="s">
        <v>16607</v>
      </c>
      <c r="N3024" s="26" t="s">
        <v>6</v>
      </c>
    </row>
    <row r="3025" spans="1:14" x14ac:dyDescent="0.35">
      <c r="A3025" t="s">
        <v>62</v>
      </c>
      <c r="B3025">
        <f t="shared" si="47"/>
        <v>2</v>
      </c>
      <c r="C3025" s="25" t="s">
        <v>16608</v>
      </c>
      <c r="D3025" s="25" t="s">
        <v>16609</v>
      </c>
      <c r="E3025" s="25" t="s">
        <v>16610</v>
      </c>
      <c r="F3025" s="25" t="s">
        <v>16611</v>
      </c>
      <c r="G3025" s="25">
        <v>6</v>
      </c>
      <c r="H3025" s="25" t="s">
        <v>6</v>
      </c>
      <c r="I3025" s="25" t="s">
        <v>6</v>
      </c>
      <c r="J3025" s="25" t="s">
        <v>4060</v>
      </c>
      <c r="K3025" s="25">
        <v>2021</v>
      </c>
      <c r="L3025" s="25" t="s">
        <v>6</v>
      </c>
      <c r="M3025" s="25" t="s">
        <v>16612</v>
      </c>
      <c r="N3025" s="25" t="s">
        <v>6</v>
      </c>
    </row>
    <row r="3026" spans="1:14" x14ac:dyDescent="0.35">
      <c r="B3026">
        <f t="shared" si="47"/>
        <v>1</v>
      </c>
      <c r="C3026" s="26" t="s">
        <v>16613</v>
      </c>
      <c r="D3026" s="26" t="s">
        <v>16614</v>
      </c>
      <c r="E3026" s="26" t="s">
        <v>16615</v>
      </c>
      <c r="F3026" s="26" t="s">
        <v>16616</v>
      </c>
      <c r="G3026" s="26">
        <v>6</v>
      </c>
      <c r="H3026" s="26" t="s">
        <v>6</v>
      </c>
      <c r="I3026" s="26" t="s">
        <v>6</v>
      </c>
      <c r="J3026" s="26" t="s">
        <v>1866</v>
      </c>
      <c r="K3026" s="26">
        <v>2020</v>
      </c>
      <c r="L3026" s="26" t="s">
        <v>6</v>
      </c>
      <c r="M3026" s="26" t="s">
        <v>16617</v>
      </c>
      <c r="N3026" s="26" t="s">
        <v>6</v>
      </c>
    </row>
    <row r="3027" spans="1:14" x14ac:dyDescent="0.35">
      <c r="A3027" t="s">
        <v>62</v>
      </c>
      <c r="B3027">
        <f t="shared" si="47"/>
        <v>3</v>
      </c>
      <c r="C3027" s="25" t="s">
        <v>7073</v>
      </c>
      <c r="D3027" s="25" t="s">
        <v>16618</v>
      </c>
      <c r="E3027" s="25" t="s">
        <v>16619</v>
      </c>
      <c r="F3027" s="25" t="s">
        <v>16620</v>
      </c>
      <c r="G3027" s="25">
        <v>6</v>
      </c>
      <c r="H3027" s="25" t="s">
        <v>6</v>
      </c>
      <c r="I3027" s="25" t="s">
        <v>6</v>
      </c>
      <c r="J3027" s="25" t="s">
        <v>7078</v>
      </c>
      <c r="K3027" s="25">
        <v>2021</v>
      </c>
      <c r="L3027" s="25" t="s">
        <v>6</v>
      </c>
      <c r="M3027" s="25" t="s">
        <v>16621</v>
      </c>
      <c r="N3027" s="25" t="s">
        <v>6</v>
      </c>
    </row>
    <row r="3028" spans="1:14" x14ac:dyDescent="0.35">
      <c r="A3028" t="s">
        <v>62</v>
      </c>
      <c r="B3028">
        <f t="shared" si="47"/>
        <v>3</v>
      </c>
      <c r="C3028" s="26" t="s">
        <v>8528</v>
      </c>
      <c r="D3028" s="26" t="s">
        <v>16622</v>
      </c>
      <c r="E3028" s="26" t="s">
        <v>16623</v>
      </c>
      <c r="F3028" s="26" t="s">
        <v>16624</v>
      </c>
      <c r="G3028" s="26">
        <v>6</v>
      </c>
      <c r="H3028" s="26" t="s">
        <v>6</v>
      </c>
      <c r="I3028" s="26" t="s">
        <v>6</v>
      </c>
      <c r="J3028" s="26" t="s">
        <v>8533</v>
      </c>
      <c r="K3028" s="26">
        <v>2021</v>
      </c>
      <c r="L3028" s="26" t="s">
        <v>6</v>
      </c>
      <c r="M3028" s="26" t="s">
        <v>16625</v>
      </c>
      <c r="N3028" s="26" t="s">
        <v>6</v>
      </c>
    </row>
    <row r="3029" spans="1:14" x14ac:dyDescent="0.35">
      <c r="A3029" t="s">
        <v>62</v>
      </c>
      <c r="B3029">
        <f t="shared" si="47"/>
        <v>3</v>
      </c>
      <c r="C3029" s="25" t="s">
        <v>16437</v>
      </c>
      <c r="D3029" s="25" t="s">
        <v>16438</v>
      </c>
      <c r="E3029" s="25" t="s">
        <v>16626</v>
      </c>
      <c r="F3029" s="25" t="s">
        <v>16627</v>
      </c>
      <c r="G3029" s="25">
        <v>6</v>
      </c>
      <c r="H3029" s="25"/>
      <c r="I3029" s="25" t="s">
        <v>6</v>
      </c>
      <c r="J3029" s="25" t="s">
        <v>16628</v>
      </c>
      <c r="K3029" s="25">
        <v>2019</v>
      </c>
      <c r="L3029" s="25" t="s">
        <v>16629</v>
      </c>
      <c r="M3029" s="25" t="s">
        <v>16630</v>
      </c>
      <c r="N3029" s="25" t="s">
        <v>6</v>
      </c>
    </row>
    <row r="3030" spans="1:14" x14ac:dyDescent="0.35">
      <c r="B3030">
        <f t="shared" si="47"/>
        <v>1</v>
      </c>
      <c r="C3030" s="26" t="s">
        <v>16631</v>
      </c>
      <c r="D3030" s="26" t="s">
        <v>16632</v>
      </c>
      <c r="E3030" s="26" t="s">
        <v>16633</v>
      </c>
      <c r="F3030" s="26" t="s">
        <v>16634</v>
      </c>
      <c r="G3030" s="26">
        <v>7</v>
      </c>
      <c r="H3030" s="26"/>
      <c r="I3030" s="26" t="s">
        <v>16635</v>
      </c>
      <c r="J3030" s="26" t="s">
        <v>6</v>
      </c>
      <c r="K3030" s="26">
        <v>2009</v>
      </c>
      <c r="L3030" s="26" t="s">
        <v>16636</v>
      </c>
      <c r="M3030" s="26" t="s">
        <v>6</v>
      </c>
      <c r="N3030" s="26" t="s">
        <v>6</v>
      </c>
    </row>
    <row r="3031" spans="1:14" x14ac:dyDescent="0.35">
      <c r="A3031" t="s">
        <v>62</v>
      </c>
      <c r="B3031">
        <f t="shared" si="47"/>
        <v>2</v>
      </c>
      <c r="C3031" s="25" t="s">
        <v>16637</v>
      </c>
      <c r="D3031" s="25" t="s">
        <v>16638</v>
      </c>
      <c r="E3031" s="25" t="s">
        <v>16639</v>
      </c>
      <c r="F3031" s="25" t="s">
        <v>16640</v>
      </c>
      <c r="G3031" s="25">
        <v>6</v>
      </c>
      <c r="H3031" s="25">
        <v>9781605581835</v>
      </c>
      <c r="I3031" s="25" t="s">
        <v>6</v>
      </c>
      <c r="J3031" s="25" t="s">
        <v>16641</v>
      </c>
      <c r="K3031" s="25">
        <v>2009</v>
      </c>
      <c r="L3031" s="25" t="s">
        <v>16642</v>
      </c>
      <c r="M3031" s="25" t="s">
        <v>16643</v>
      </c>
      <c r="N3031" s="25" t="s">
        <v>6</v>
      </c>
    </row>
    <row r="3032" spans="1:14" x14ac:dyDescent="0.35">
      <c r="A3032" t="s">
        <v>62</v>
      </c>
      <c r="B3032">
        <f t="shared" si="47"/>
        <v>4</v>
      </c>
      <c r="C3032" s="26" t="s">
        <v>16644</v>
      </c>
      <c r="D3032" s="26" t="s">
        <v>7436</v>
      </c>
      <c r="E3032" s="26" t="s">
        <v>16645</v>
      </c>
      <c r="F3032" s="26" t="s">
        <v>16646</v>
      </c>
      <c r="G3032" s="26">
        <v>6</v>
      </c>
      <c r="H3032" s="26">
        <v>9781605581835</v>
      </c>
      <c r="I3032" s="26" t="s">
        <v>6</v>
      </c>
      <c r="J3032" s="26" t="s">
        <v>16647</v>
      </c>
      <c r="K3032" s="26">
        <v>2009</v>
      </c>
      <c r="L3032" s="26" t="s">
        <v>16648</v>
      </c>
      <c r="M3032" s="26" t="s">
        <v>16643</v>
      </c>
      <c r="N3032" s="26" t="s">
        <v>6</v>
      </c>
    </row>
    <row r="3033" spans="1:14" x14ac:dyDescent="0.35">
      <c r="A3033" t="s">
        <v>62</v>
      </c>
      <c r="B3033">
        <f t="shared" si="47"/>
        <v>2</v>
      </c>
      <c r="C3033" s="25" t="s">
        <v>16649</v>
      </c>
      <c r="D3033" s="25" t="s">
        <v>16650</v>
      </c>
      <c r="E3033" s="25" t="s">
        <v>16651</v>
      </c>
      <c r="F3033" s="25" t="s">
        <v>16652</v>
      </c>
      <c r="G3033" s="25">
        <v>6</v>
      </c>
      <c r="H3033" s="25">
        <v>9781605581835</v>
      </c>
      <c r="I3033" s="25" t="s">
        <v>6</v>
      </c>
      <c r="J3033" s="25" t="s">
        <v>16653</v>
      </c>
      <c r="K3033" s="25">
        <v>2009</v>
      </c>
      <c r="L3033" s="25" t="s">
        <v>16654</v>
      </c>
      <c r="M3033" s="25" t="s">
        <v>16643</v>
      </c>
      <c r="N3033" s="25" t="s">
        <v>6</v>
      </c>
    </row>
    <row r="3034" spans="1:14" x14ac:dyDescent="0.35">
      <c r="A3034" t="s">
        <v>62</v>
      </c>
      <c r="B3034">
        <f t="shared" si="47"/>
        <v>2</v>
      </c>
      <c r="C3034" s="26" t="s">
        <v>16655</v>
      </c>
      <c r="D3034" s="26" t="s">
        <v>16656</v>
      </c>
      <c r="E3034" s="26" t="s">
        <v>16657</v>
      </c>
      <c r="F3034" s="26" t="s">
        <v>16658</v>
      </c>
      <c r="G3034" s="26">
        <v>6</v>
      </c>
      <c r="H3034" s="26">
        <v>9781605584379</v>
      </c>
      <c r="I3034" s="26" t="s">
        <v>6</v>
      </c>
      <c r="J3034" s="26" t="s">
        <v>16659</v>
      </c>
      <c r="K3034" s="26">
        <v>2009</v>
      </c>
      <c r="L3034" s="26" t="s">
        <v>16660</v>
      </c>
      <c r="M3034" s="26" t="s">
        <v>16661</v>
      </c>
      <c r="N3034" s="26" t="s">
        <v>6</v>
      </c>
    </row>
    <row r="3035" spans="1:14" x14ac:dyDescent="0.35">
      <c r="A3035" t="s">
        <v>62</v>
      </c>
      <c r="B3035">
        <f t="shared" si="47"/>
        <v>2</v>
      </c>
      <c r="C3035" s="25" t="s">
        <v>16637</v>
      </c>
      <c r="D3035" s="25" t="s">
        <v>16638</v>
      </c>
      <c r="E3035" s="25" t="s">
        <v>16662</v>
      </c>
      <c r="F3035" s="25" t="s">
        <v>16640</v>
      </c>
      <c r="G3035" s="25">
        <v>7</v>
      </c>
      <c r="H3035" s="25"/>
      <c r="I3035" s="25" t="s">
        <v>16663</v>
      </c>
      <c r="J3035" s="25" t="s">
        <v>16641</v>
      </c>
      <c r="K3035" s="25">
        <v>2009</v>
      </c>
      <c r="L3035" s="25" t="s">
        <v>16664</v>
      </c>
      <c r="M3035" s="25" t="s">
        <v>6</v>
      </c>
      <c r="N3035" s="25" t="s">
        <v>6</v>
      </c>
    </row>
    <row r="3036" spans="1:14" x14ac:dyDescent="0.35">
      <c r="A3036" t="s">
        <v>62</v>
      </c>
      <c r="B3036">
        <f t="shared" si="47"/>
        <v>4</v>
      </c>
      <c r="C3036" s="26" t="s">
        <v>16644</v>
      </c>
      <c r="D3036" s="26" t="s">
        <v>7436</v>
      </c>
      <c r="E3036" s="26" t="s">
        <v>16665</v>
      </c>
      <c r="F3036" s="26" t="s">
        <v>16646</v>
      </c>
      <c r="G3036" s="26">
        <v>7</v>
      </c>
      <c r="H3036" s="26"/>
      <c r="I3036" s="26" t="s">
        <v>16663</v>
      </c>
      <c r="J3036" s="26" t="s">
        <v>16647</v>
      </c>
      <c r="K3036" s="26">
        <v>2009</v>
      </c>
      <c r="L3036" s="26" t="s">
        <v>16666</v>
      </c>
      <c r="M3036" s="26" t="s">
        <v>6</v>
      </c>
      <c r="N3036" s="26" t="s">
        <v>6</v>
      </c>
    </row>
    <row r="3037" spans="1:14" x14ac:dyDescent="0.35">
      <c r="A3037" t="s">
        <v>62</v>
      </c>
      <c r="B3037">
        <f t="shared" si="47"/>
        <v>2</v>
      </c>
      <c r="C3037" s="25" t="s">
        <v>16649</v>
      </c>
      <c r="D3037" s="25" t="s">
        <v>16650</v>
      </c>
      <c r="E3037" s="25" t="s">
        <v>16667</v>
      </c>
      <c r="F3037" s="25" t="s">
        <v>16652</v>
      </c>
      <c r="G3037" s="25">
        <v>7</v>
      </c>
      <c r="H3037" s="25"/>
      <c r="I3037" s="25" t="s">
        <v>16663</v>
      </c>
      <c r="J3037" s="25" t="s">
        <v>16653</v>
      </c>
      <c r="K3037" s="25">
        <v>2009</v>
      </c>
      <c r="L3037" s="25" t="s">
        <v>16668</v>
      </c>
      <c r="M3037" s="25" t="s">
        <v>6</v>
      </c>
      <c r="N3037" s="25" t="s">
        <v>6</v>
      </c>
    </row>
    <row r="3038" spans="1:14" x14ac:dyDescent="0.35">
      <c r="A3038" t="s">
        <v>62</v>
      </c>
      <c r="B3038">
        <f t="shared" si="47"/>
        <v>2</v>
      </c>
      <c r="C3038" s="26" t="s">
        <v>16669</v>
      </c>
      <c r="D3038" s="26" t="s">
        <v>16670</v>
      </c>
      <c r="E3038" s="26" t="s">
        <v>16671</v>
      </c>
      <c r="F3038" s="26" t="s">
        <v>16672</v>
      </c>
      <c r="G3038" s="26">
        <v>6</v>
      </c>
      <c r="H3038" s="26">
        <v>9781605583921</v>
      </c>
      <c r="I3038" s="26" t="s">
        <v>6</v>
      </c>
      <c r="J3038" s="26" t="s">
        <v>16673</v>
      </c>
      <c r="K3038" s="26">
        <v>2009</v>
      </c>
      <c r="L3038" s="26" t="s">
        <v>16674</v>
      </c>
      <c r="M3038" s="26" t="s">
        <v>16675</v>
      </c>
      <c r="N3038" s="26" t="s">
        <v>6</v>
      </c>
    </row>
    <row r="3039" spans="1:14" x14ac:dyDescent="0.35">
      <c r="A3039" t="s">
        <v>62</v>
      </c>
      <c r="B3039">
        <f t="shared" si="47"/>
        <v>2</v>
      </c>
      <c r="C3039" s="25" t="s">
        <v>16669</v>
      </c>
      <c r="D3039" s="25" t="s">
        <v>16670</v>
      </c>
      <c r="E3039" s="25" t="s">
        <v>16671</v>
      </c>
      <c r="F3039" s="25" t="s">
        <v>16672</v>
      </c>
      <c r="G3039" s="25">
        <v>7</v>
      </c>
      <c r="H3039" s="25"/>
      <c r="I3039" s="25" t="s">
        <v>16676</v>
      </c>
      <c r="J3039" s="25" t="s">
        <v>16673</v>
      </c>
      <c r="K3039" s="25">
        <v>2009</v>
      </c>
      <c r="L3039" s="25" t="s">
        <v>16677</v>
      </c>
      <c r="M3039" s="25" t="s">
        <v>6</v>
      </c>
      <c r="N3039" s="25" t="s">
        <v>6</v>
      </c>
    </row>
    <row r="3040" spans="1:14" x14ac:dyDescent="0.35">
      <c r="B3040">
        <f t="shared" si="47"/>
        <v>1</v>
      </c>
      <c r="C3040" s="26" t="s">
        <v>16678</v>
      </c>
      <c r="D3040" s="26" t="s">
        <v>16679</v>
      </c>
      <c r="E3040" s="26" t="s">
        <v>16680</v>
      </c>
      <c r="F3040" s="26" t="s">
        <v>16681</v>
      </c>
      <c r="G3040" s="26">
        <v>6</v>
      </c>
      <c r="H3040" s="26">
        <v>9781605583952</v>
      </c>
      <c r="I3040" s="26" t="s">
        <v>6</v>
      </c>
      <c r="J3040" s="26" t="s">
        <v>16682</v>
      </c>
      <c r="K3040" s="26">
        <v>2009</v>
      </c>
      <c r="L3040" s="26" t="s">
        <v>16683</v>
      </c>
      <c r="M3040" s="26" t="s">
        <v>16684</v>
      </c>
      <c r="N3040" s="26" t="s">
        <v>6</v>
      </c>
    </row>
    <row r="3041" spans="1:14" x14ac:dyDescent="0.35">
      <c r="B3041">
        <f t="shared" si="47"/>
        <v>1</v>
      </c>
      <c r="C3041" s="25" t="s">
        <v>16685</v>
      </c>
      <c r="D3041" s="25" t="s">
        <v>16686</v>
      </c>
      <c r="E3041" s="25" t="s">
        <v>16687</v>
      </c>
      <c r="F3041" s="25" t="s">
        <v>16688</v>
      </c>
      <c r="G3041" s="25">
        <v>6</v>
      </c>
      <c r="H3041" s="25">
        <v>9781605584218</v>
      </c>
      <c r="I3041" s="25" t="s">
        <v>6</v>
      </c>
      <c r="J3041" s="25" t="s">
        <v>6</v>
      </c>
      <c r="K3041" s="25">
        <v>2009</v>
      </c>
      <c r="L3041" s="25" t="s">
        <v>16689</v>
      </c>
      <c r="M3041" s="25" t="s">
        <v>16690</v>
      </c>
      <c r="N3041" s="25" t="s">
        <v>6</v>
      </c>
    </row>
    <row r="3042" spans="1:14" x14ac:dyDescent="0.35">
      <c r="B3042">
        <f t="shared" si="47"/>
        <v>1</v>
      </c>
      <c r="C3042" s="26" t="s">
        <v>16691</v>
      </c>
      <c r="D3042" s="26" t="s">
        <v>16692</v>
      </c>
      <c r="E3042" s="26" t="s">
        <v>16693</v>
      </c>
      <c r="F3042" s="26" t="s">
        <v>16694</v>
      </c>
      <c r="G3042" s="26">
        <v>6</v>
      </c>
      <c r="H3042" s="26">
        <v>9781605584218</v>
      </c>
      <c r="I3042" s="26" t="s">
        <v>6</v>
      </c>
      <c r="J3042" s="26" t="s">
        <v>6</v>
      </c>
      <c r="K3042" s="26">
        <v>2009</v>
      </c>
      <c r="L3042" s="26" t="s">
        <v>16695</v>
      </c>
      <c r="M3042" s="26" t="s">
        <v>16690</v>
      </c>
      <c r="N3042" s="26" t="s">
        <v>6</v>
      </c>
    </row>
    <row r="3043" spans="1:14" x14ac:dyDescent="0.35">
      <c r="A3043" t="s">
        <v>62</v>
      </c>
      <c r="B3043">
        <f t="shared" si="47"/>
        <v>2</v>
      </c>
      <c r="C3043" s="25" t="s">
        <v>16696</v>
      </c>
      <c r="D3043" s="25" t="s">
        <v>16697</v>
      </c>
      <c r="E3043" s="25" t="s">
        <v>16698</v>
      </c>
      <c r="F3043" s="25" t="s">
        <v>16699</v>
      </c>
      <c r="G3043" s="25">
        <v>6</v>
      </c>
      <c r="H3043" s="25">
        <v>9781605585741</v>
      </c>
      <c r="I3043" s="25" t="s">
        <v>6</v>
      </c>
      <c r="J3043" s="25" t="s">
        <v>16700</v>
      </c>
      <c r="K3043" s="25">
        <v>2009</v>
      </c>
      <c r="L3043" s="25" t="s">
        <v>16701</v>
      </c>
      <c r="M3043" s="25" t="s">
        <v>16702</v>
      </c>
      <c r="N3043" s="25" t="s">
        <v>6</v>
      </c>
    </row>
    <row r="3044" spans="1:14" x14ac:dyDescent="0.35">
      <c r="B3044">
        <f t="shared" si="47"/>
        <v>1</v>
      </c>
      <c r="C3044" s="26" t="s">
        <v>16703</v>
      </c>
      <c r="D3044" s="26" t="s">
        <v>16704</v>
      </c>
      <c r="E3044" s="26" t="s">
        <v>16705</v>
      </c>
      <c r="F3044" s="26" t="s">
        <v>16706</v>
      </c>
      <c r="G3044" s="26">
        <v>6</v>
      </c>
      <c r="H3044" s="26">
        <v>9781605585147</v>
      </c>
      <c r="I3044" s="26" t="s">
        <v>6</v>
      </c>
      <c r="J3044" s="26" t="s">
        <v>16707</v>
      </c>
      <c r="K3044" s="26">
        <v>2009</v>
      </c>
      <c r="L3044" s="26" t="s">
        <v>16708</v>
      </c>
      <c r="M3044" s="26" t="s">
        <v>16709</v>
      </c>
      <c r="N3044" s="26" t="s">
        <v>6</v>
      </c>
    </row>
    <row r="3045" spans="1:14" x14ac:dyDescent="0.35">
      <c r="B3045">
        <f t="shared" si="47"/>
        <v>1</v>
      </c>
      <c r="C3045" s="25" t="s">
        <v>16710</v>
      </c>
      <c r="D3045" s="25" t="s">
        <v>16711</v>
      </c>
      <c r="E3045" s="25" t="s">
        <v>16712</v>
      </c>
      <c r="F3045" s="25" t="s">
        <v>16713</v>
      </c>
      <c r="G3045" s="25">
        <v>6</v>
      </c>
      <c r="H3045" s="25">
        <v>9781605585147</v>
      </c>
      <c r="I3045" s="25" t="s">
        <v>6</v>
      </c>
      <c r="J3045" s="25" t="s">
        <v>16714</v>
      </c>
      <c r="K3045" s="25">
        <v>2009</v>
      </c>
      <c r="L3045" s="25" t="s">
        <v>16715</v>
      </c>
      <c r="M3045" s="25" t="s">
        <v>16709</v>
      </c>
      <c r="N3045" s="25" t="s">
        <v>6</v>
      </c>
    </row>
    <row r="3046" spans="1:14" x14ac:dyDescent="0.35">
      <c r="A3046" t="s">
        <v>62</v>
      </c>
      <c r="B3046">
        <f t="shared" si="47"/>
        <v>2</v>
      </c>
      <c r="C3046" s="26" t="s">
        <v>16716</v>
      </c>
      <c r="D3046" s="26" t="s">
        <v>16717</v>
      </c>
      <c r="E3046" s="26" t="s">
        <v>6</v>
      </c>
      <c r="F3046" s="26" t="s">
        <v>16718</v>
      </c>
      <c r="G3046" s="26">
        <v>6</v>
      </c>
      <c r="H3046" s="26">
        <v>9781605586106</v>
      </c>
      <c r="I3046" s="26" t="s">
        <v>6</v>
      </c>
      <c r="J3046" s="26" t="s">
        <v>16719</v>
      </c>
      <c r="K3046" s="26">
        <v>2009</v>
      </c>
      <c r="L3046" s="26" t="s">
        <v>16720</v>
      </c>
      <c r="M3046" s="26" t="s">
        <v>16721</v>
      </c>
      <c r="N3046" s="26" t="s">
        <v>6</v>
      </c>
    </row>
    <row r="3047" spans="1:14" x14ac:dyDescent="0.35">
      <c r="A3047" t="s">
        <v>62</v>
      </c>
      <c r="B3047">
        <f t="shared" si="47"/>
        <v>2</v>
      </c>
      <c r="C3047" s="25" t="s">
        <v>16722</v>
      </c>
      <c r="D3047" s="25" t="s">
        <v>16723</v>
      </c>
      <c r="E3047" s="25" t="s">
        <v>6</v>
      </c>
      <c r="F3047" s="25" t="s">
        <v>16724</v>
      </c>
      <c r="G3047" s="25">
        <v>7</v>
      </c>
      <c r="H3047" s="25"/>
      <c r="I3047" s="25" t="s">
        <v>16725</v>
      </c>
      <c r="J3047" s="25" t="s">
        <v>16726</v>
      </c>
      <c r="K3047" s="25">
        <v>2009</v>
      </c>
      <c r="L3047" s="25" t="s">
        <v>16727</v>
      </c>
      <c r="M3047" s="25" t="s">
        <v>6</v>
      </c>
      <c r="N3047" s="25" t="s">
        <v>6</v>
      </c>
    </row>
    <row r="3048" spans="1:14" x14ac:dyDescent="0.35">
      <c r="B3048">
        <f t="shared" si="47"/>
        <v>1</v>
      </c>
      <c r="C3048" s="26" t="s">
        <v>16728</v>
      </c>
      <c r="D3048" s="26" t="s">
        <v>16729</v>
      </c>
      <c r="E3048" s="26" t="s">
        <v>16730</v>
      </c>
      <c r="F3048" s="26" t="s">
        <v>16731</v>
      </c>
      <c r="G3048" s="26">
        <v>6</v>
      </c>
      <c r="H3048" s="26">
        <v>9781605586335</v>
      </c>
      <c r="I3048" s="26" t="s">
        <v>6</v>
      </c>
      <c r="J3048" s="26" t="s">
        <v>16732</v>
      </c>
      <c r="K3048" s="26">
        <v>2009</v>
      </c>
      <c r="L3048" s="26" t="s">
        <v>16733</v>
      </c>
      <c r="M3048" s="26" t="s">
        <v>16734</v>
      </c>
      <c r="N3048" s="26" t="s">
        <v>6</v>
      </c>
    </row>
    <row r="3049" spans="1:14" x14ac:dyDescent="0.35">
      <c r="B3049">
        <f t="shared" si="47"/>
        <v>1</v>
      </c>
      <c r="C3049" s="25" t="s">
        <v>16735</v>
      </c>
      <c r="D3049" s="25" t="s">
        <v>16736</v>
      </c>
      <c r="E3049" s="25" t="s">
        <v>16737</v>
      </c>
      <c r="F3049" s="25" t="s">
        <v>16738</v>
      </c>
      <c r="G3049" s="25">
        <v>6</v>
      </c>
      <c r="H3049" s="25">
        <v>9781605586335</v>
      </c>
      <c r="I3049" s="25" t="s">
        <v>6</v>
      </c>
      <c r="J3049" s="25" t="s">
        <v>16739</v>
      </c>
      <c r="K3049" s="25">
        <v>2009</v>
      </c>
      <c r="L3049" s="25" t="s">
        <v>16740</v>
      </c>
      <c r="M3049" s="25" t="s">
        <v>16734</v>
      </c>
      <c r="N3049" s="25" t="s">
        <v>6</v>
      </c>
    </row>
    <row r="3050" spans="1:14" x14ac:dyDescent="0.35">
      <c r="A3050" t="s">
        <v>62</v>
      </c>
      <c r="B3050">
        <f t="shared" si="47"/>
        <v>2</v>
      </c>
      <c r="C3050" s="26" t="s">
        <v>16741</v>
      </c>
      <c r="D3050" s="26" t="s">
        <v>16742</v>
      </c>
      <c r="E3050" s="26" t="s">
        <v>16743</v>
      </c>
      <c r="F3050" s="26" t="s">
        <v>16738</v>
      </c>
      <c r="G3050" s="26">
        <v>6</v>
      </c>
      <c r="H3050" s="26">
        <v>9781605586335</v>
      </c>
      <c r="I3050" s="26" t="s">
        <v>6</v>
      </c>
      <c r="J3050" s="26" t="s">
        <v>16744</v>
      </c>
      <c r="K3050" s="26">
        <v>2009</v>
      </c>
      <c r="L3050" s="26" t="s">
        <v>16745</v>
      </c>
      <c r="M3050" s="26" t="s">
        <v>16734</v>
      </c>
      <c r="N3050" s="26" t="s">
        <v>6</v>
      </c>
    </row>
    <row r="3051" spans="1:14" x14ac:dyDescent="0.35">
      <c r="B3051">
        <f t="shared" si="47"/>
        <v>1</v>
      </c>
      <c r="C3051" s="25" t="s">
        <v>16746</v>
      </c>
      <c r="D3051" s="25" t="s">
        <v>16747</v>
      </c>
      <c r="E3051" s="25" t="s">
        <v>6</v>
      </c>
      <c r="F3051" s="25" t="s">
        <v>16748</v>
      </c>
      <c r="G3051" s="25">
        <v>6</v>
      </c>
      <c r="H3051" s="25">
        <v>9781605586854</v>
      </c>
      <c r="I3051" s="25" t="s">
        <v>6</v>
      </c>
      <c r="J3051" s="25" t="s">
        <v>16749</v>
      </c>
      <c r="K3051" s="25">
        <v>2009</v>
      </c>
      <c r="L3051" s="25" t="s">
        <v>16750</v>
      </c>
      <c r="M3051" s="25" t="s">
        <v>16751</v>
      </c>
      <c r="N3051" s="25" t="s">
        <v>6</v>
      </c>
    </row>
    <row r="3052" spans="1:14" x14ac:dyDescent="0.35">
      <c r="A3052" t="s">
        <v>62</v>
      </c>
      <c r="B3052">
        <f t="shared" si="47"/>
        <v>2</v>
      </c>
      <c r="C3052" s="26" t="s">
        <v>16752</v>
      </c>
      <c r="D3052" s="26" t="s">
        <v>16753</v>
      </c>
      <c r="E3052" s="26" t="s">
        <v>16754</v>
      </c>
      <c r="F3052" s="26" t="s">
        <v>16738</v>
      </c>
      <c r="G3052" s="26">
        <v>6</v>
      </c>
      <c r="H3052" s="26">
        <v>9781605586854</v>
      </c>
      <c r="I3052" s="26" t="s">
        <v>6</v>
      </c>
      <c r="J3052" s="26" t="s">
        <v>16755</v>
      </c>
      <c r="K3052" s="26">
        <v>2009</v>
      </c>
      <c r="L3052" s="26" t="s">
        <v>16756</v>
      </c>
      <c r="M3052" s="26" t="s">
        <v>16751</v>
      </c>
      <c r="N3052" s="26" t="s">
        <v>6</v>
      </c>
    </row>
    <row r="3053" spans="1:14" x14ac:dyDescent="0.35">
      <c r="A3053" t="s">
        <v>62</v>
      </c>
      <c r="B3053">
        <f t="shared" si="47"/>
        <v>2</v>
      </c>
      <c r="C3053" s="25" t="s">
        <v>16757</v>
      </c>
      <c r="D3053" s="25" t="s">
        <v>16758</v>
      </c>
      <c r="E3053" s="25" t="s">
        <v>16759</v>
      </c>
      <c r="F3053" s="25" t="s">
        <v>16760</v>
      </c>
      <c r="G3053" s="25">
        <v>6</v>
      </c>
      <c r="H3053" s="25">
        <v>9781605588650</v>
      </c>
      <c r="I3053" s="25" t="s">
        <v>6</v>
      </c>
      <c r="J3053" s="25" t="s">
        <v>16761</v>
      </c>
      <c r="K3053" s="25">
        <v>2009</v>
      </c>
      <c r="L3053" s="25" t="s">
        <v>16762</v>
      </c>
      <c r="M3053" s="25" t="s">
        <v>16763</v>
      </c>
      <c r="N3053" s="25" t="s">
        <v>6</v>
      </c>
    </row>
    <row r="3054" spans="1:14" x14ac:dyDescent="0.35">
      <c r="B3054">
        <f t="shared" si="47"/>
        <v>1</v>
      </c>
      <c r="C3054" s="26" t="s">
        <v>16764</v>
      </c>
      <c r="D3054" s="26" t="s">
        <v>16765</v>
      </c>
      <c r="E3054" s="26" t="s">
        <v>16766</v>
      </c>
      <c r="F3054" s="26" t="s">
        <v>16767</v>
      </c>
      <c r="G3054" s="26">
        <v>6</v>
      </c>
      <c r="H3054" s="26">
        <v>9781605586908</v>
      </c>
      <c r="I3054" s="26" t="s">
        <v>6</v>
      </c>
      <c r="J3054" s="26" t="s">
        <v>6</v>
      </c>
      <c r="K3054" s="26">
        <v>2009</v>
      </c>
      <c r="L3054" s="26" t="s">
        <v>16768</v>
      </c>
      <c r="M3054" s="26" t="s">
        <v>16769</v>
      </c>
      <c r="N3054" s="26" t="s">
        <v>6</v>
      </c>
    </row>
    <row r="3055" spans="1:14" x14ac:dyDescent="0.35">
      <c r="B3055">
        <f t="shared" si="47"/>
        <v>1</v>
      </c>
      <c r="C3055" s="25" t="s">
        <v>16770</v>
      </c>
      <c r="D3055" s="25" t="s">
        <v>16771</v>
      </c>
      <c r="E3055" s="25" t="s">
        <v>16772</v>
      </c>
      <c r="F3055" s="25" t="s">
        <v>16773</v>
      </c>
      <c r="G3055" s="25">
        <v>6</v>
      </c>
      <c r="H3055" s="25">
        <v>9781605588643</v>
      </c>
      <c r="I3055" s="25" t="s">
        <v>6</v>
      </c>
      <c r="J3055" s="25" t="s">
        <v>16774</v>
      </c>
      <c r="K3055" s="25">
        <v>2009</v>
      </c>
      <c r="L3055" s="25" t="s">
        <v>16775</v>
      </c>
      <c r="M3055" s="25" t="s">
        <v>16776</v>
      </c>
      <c r="N3055" s="25" t="s">
        <v>6</v>
      </c>
    </row>
    <row r="3056" spans="1:14" x14ac:dyDescent="0.35">
      <c r="B3056">
        <f t="shared" si="47"/>
        <v>1</v>
      </c>
      <c r="C3056" s="26" t="s">
        <v>16777</v>
      </c>
      <c r="D3056" s="26" t="s">
        <v>16778</v>
      </c>
      <c r="E3056" s="26" t="s">
        <v>16779</v>
      </c>
      <c r="F3056" s="26" t="s">
        <v>16780</v>
      </c>
      <c r="G3056" s="26">
        <v>6</v>
      </c>
      <c r="H3056" s="26">
        <v>9781605588643</v>
      </c>
      <c r="I3056" s="26" t="s">
        <v>6</v>
      </c>
      <c r="J3056" s="26" t="s">
        <v>16781</v>
      </c>
      <c r="K3056" s="26">
        <v>2009</v>
      </c>
      <c r="L3056" s="26" t="s">
        <v>16782</v>
      </c>
      <c r="M3056" s="26" t="s">
        <v>16776</v>
      </c>
      <c r="N3056" s="26" t="s">
        <v>6</v>
      </c>
    </row>
    <row r="3057" spans="1:14" x14ac:dyDescent="0.35">
      <c r="B3057">
        <f t="shared" si="47"/>
        <v>1</v>
      </c>
      <c r="C3057" s="25" t="s">
        <v>16783</v>
      </c>
      <c r="D3057" s="25" t="s">
        <v>16784</v>
      </c>
      <c r="E3057" s="25" t="s">
        <v>16785</v>
      </c>
      <c r="F3057" s="25" t="s">
        <v>16786</v>
      </c>
      <c r="G3057" s="25">
        <v>6</v>
      </c>
      <c r="H3057" s="25">
        <v>9781605588643</v>
      </c>
      <c r="I3057" s="25" t="s">
        <v>6</v>
      </c>
      <c r="J3057" s="25" t="s">
        <v>16787</v>
      </c>
      <c r="K3057" s="25">
        <v>2009</v>
      </c>
      <c r="L3057" s="25" t="s">
        <v>16788</v>
      </c>
      <c r="M3057" s="25" t="s">
        <v>16776</v>
      </c>
      <c r="N3057" s="25" t="s">
        <v>6</v>
      </c>
    </row>
    <row r="3058" spans="1:14" x14ac:dyDescent="0.35">
      <c r="B3058">
        <f t="shared" si="47"/>
        <v>1</v>
      </c>
      <c r="C3058" s="26" t="s">
        <v>16789</v>
      </c>
      <c r="D3058" s="26" t="s">
        <v>16790</v>
      </c>
      <c r="E3058" s="26" t="s">
        <v>16791</v>
      </c>
      <c r="F3058" s="26" t="s">
        <v>16792</v>
      </c>
      <c r="G3058" s="26">
        <v>6</v>
      </c>
      <c r="H3058" s="26">
        <v>9781605588643</v>
      </c>
      <c r="I3058" s="26" t="s">
        <v>6</v>
      </c>
      <c r="J3058" s="26" t="s">
        <v>16793</v>
      </c>
      <c r="K3058" s="26">
        <v>2009</v>
      </c>
      <c r="L3058" s="26" t="s">
        <v>16794</v>
      </c>
      <c r="M3058" s="26" t="s">
        <v>16776</v>
      </c>
      <c r="N3058" s="26" t="s">
        <v>6</v>
      </c>
    </row>
    <row r="3059" spans="1:14" x14ac:dyDescent="0.35">
      <c r="B3059">
        <f t="shared" si="47"/>
        <v>1</v>
      </c>
      <c r="C3059" s="25" t="s">
        <v>16795</v>
      </c>
      <c r="D3059" s="25" t="s">
        <v>16796</v>
      </c>
      <c r="E3059" s="25" t="s">
        <v>16797</v>
      </c>
      <c r="F3059" s="25" t="s">
        <v>16798</v>
      </c>
      <c r="G3059" s="25">
        <v>6</v>
      </c>
      <c r="H3059" s="25">
        <v>9781605588643</v>
      </c>
      <c r="I3059" s="25" t="s">
        <v>6</v>
      </c>
      <c r="J3059" s="25" t="s">
        <v>16799</v>
      </c>
      <c r="K3059" s="25">
        <v>2009</v>
      </c>
      <c r="L3059" s="25" t="s">
        <v>16800</v>
      </c>
      <c r="M3059" s="25" t="s">
        <v>16776</v>
      </c>
      <c r="N3059" s="25" t="s">
        <v>6</v>
      </c>
    </row>
    <row r="3060" spans="1:14" x14ac:dyDescent="0.35">
      <c r="B3060">
        <f t="shared" si="47"/>
        <v>1</v>
      </c>
      <c r="C3060" s="26" t="s">
        <v>16801</v>
      </c>
      <c r="D3060" s="26" t="s">
        <v>16802</v>
      </c>
      <c r="E3060" s="26" t="s">
        <v>16803</v>
      </c>
      <c r="F3060" s="26" t="s">
        <v>16804</v>
      </c>
      <c r="G3060" s="26">
        <v>6</v>
      </c>
      <c r="H3060" s="26">
        <v>9781605588643</v>
      </c>
      <c r="I3060" s="26" t="s">
        <v>6</v>
      </c>
      <c r="J3060" s="26" t="s">
        <v>16805</v>
      </c>
      <c r="K3060" s="26">
        <v>2009</v>
      </c>
      <c r="L3060" s="26" t="s">
        <v>16806</v>
      </c>
      <c r="M3060" s="26" t="s">
        <v>16776</v>
      </c>
      <c r="N3060" s="26" t="s">
        <v>6</v>
      </c>
    </row>
    <row r="3061" spans="1:14" x14ac:dyDescent="0.35">
      <c r="B3061">
        <f t="shared" si="47"/>
        <v>1</v>
      </c>
      <c r="C3061" s="25" t="s">
        <v>16807</v>
      </c>
      <c r="D3061" s="25" t="s">
        <v>16808</v>
      </c>
      <c r="E3061" s="25" t="s">
        <v>16809</v>
      </c>
      <c r="F3061" s="25" t="s">
        <v>16810</v>
      </c>
      <c r="G3061" s="25">
        <v>6</v>
      </c>
      <c r="H3061" s="25">
        <v>9781605588643</v>
      </c>
      <c r="I3061" s="25" t="s">
        <v>6</v>
      </c>
      <c r="J3061" s="25" t="s">
        <v>16811</v>
      </c>
      <c r="K3061" s="25">
        <v>2009</v>
      </c>
      <c r="L3061" s="25" t="s">
        <v>16812</v>
      </c>
      <c r="M3061" s="25" t="s">
        <v>16776</v>
      </c>
      <c r="N3061" s="25" t="s">
        <v>6</v>
      </c>
    </row>
    <row r="3062" spans="1:14" x14ac:dyDescent="0.35">
      <c r="B3062">
        <f t="shared" si="47"/>
        <v>1</v>
      </c>
      <c r="C3062" s="26" t="s">
        <v>16813</v>
      </c>
      <c r="D3062" s="26" t="s">
        <v>16814</v>
      </c>
      <c r="E3062" s="26" t="s">
        <v>16815</v>
      </c>
      <c r="F3062" s="26" t="s">
        <v>15324</v>
      </c>
      <c r="G3062" s="26">
        <v>6</v>
      </c>
      <c r="H3062" s="26">
        <v>9781605588643</v>
      </c>
      <c r="I3062" s="26" t="s">
        <v>6</v>
      </c>
      <c r="J3062" s="26" t="s">
        <v>16816</v>
      </c>
      <c r="K3062" s="26">
        <v>2009</v>
      </c>
      <c r="L3062" s="26" t="s">
        <v>16817</v>
      </c>
      <c r="M3062" s="26" t="s">
        <v>16776</v>
      </c>
      <c r="N3062" s="26" t="s">
        <v>6</v>
      </c>
    </row>
    <row r="3063" spans="1:14" x14ac:dyDescent="0.35">
      <c r="B3063">
        <f t="shared" si="47"/>
        <v>1</v>
      </c>
      <c r="C3063" s="25" t="s">
        <v>16818</v>
      </c>
      <c r="D3063" s="25" t="s">
        <v>16819</v>
      </c>
      <c r="E3063" s="25" t="s">
        <v>16820</v>
      </c>
      <c r="F3063" s="25" t="s">
        <v>15324</v>
      </c>
      <c r="G3063" s="25">
        <v>6</v>
      </c>
      <c r="H3063" s="25">
        <v>9781605588643</v>
      </c>
      <c r="I3063" s="25" t="s">
        <v>6</v>
      </c>
      <c r="J3063" s="25" t="s">
        <v>16821</v>
      </c>
      <c r="K3063" s="25">
        <v>2009</v>
      </c>
      <c r="L3063" s="25" t="s">
        <v>16822</v>
      </c>
      <c r="M3063" s="25" t="s">
        <v>16776</v>
      </c>
      <c r="N3063" s="25" t="s">
        <v>6</v>
      </c>
    </row>
    <row r="3064" spans="1:14" x14ac:dyDescent="0.35">
      <c r="B3064">
        <f t="shared" si="47"/>
        <v>1</v>
      </c>
      <c r="C3064" s="26" t="s">
        <v>16823</v>
      </c>
      <c r="D3064" s="26" t="s">
        <v>16824</v>
      </c>
      <c r="E3064" s="26" t="s">
        <v>16825</v>
      </c>
      <c r="F3064" s="26" t="s">
        <v>16826</v>
      </c>
      <c r="G3064" s="26">
        <v>6</v>
      </c>
      <c r="H3064" s="26">
        <v>9781605588643</v>
      </c>
      <c r="I3064" s="26" t="s">
        <v>6</v>
      </c>
      <c r="J3064" s="26" t="s">
        <v>16827</v>
      </c>
      <c r="K3064" s="26">
        <v>2009</v>
      </c>
      <c r="L3064" s="26" t="s">
        <v>16828</v>
      </c>
      <c r="M3064" s="26" t="s">
        <v>16776</v>
      </c>
      <c r="N3064" s="26" t="s">
        <v>6</v>
      </c>
    </row>
    <row r="3065" spans="1:14" x14ac:dyDescent="0.35">
      <c r="B3065">
        <f t="shared" si="47"/>
        <v>1</v>
      </c>
      <c r="C3065" s="25" t="s">
        <v>16829</v>
      </c>
      <c r="D3065" s="25" t="s">
        <v>16830</v>
      </c>
      <c r="E3065" s="25" t="s">
        <v>16831</v>
      </c>
      <c r="F3065" s="25" t="s">
        <v>16832</v>
      </c>
      <c r="G3065" s="25">
        <v>6</v>
      </c>
      <c r="H3065" s="25">
        <v>9781605588643</v>
      </c>
      <c r="I3065" s="25" t="s">
        <v>6</v>
      </c>
      <c r="J3065" s="25" t="s">
        <v>16833</v>
      </c>
      <c r="K3065" s="25">
        <v>2009</v>
      </c>
      <c r="L3065" s="25" t="s">
        <v>16834</v>
      </c>
      <c r="M3065" s="25" t="s">
        <v>16776</v>
      </c>
      <c r="N3065" s="25" t="s">
        <v>6</v>
      </c>
    </row>
    <row r="3066" spans="1:14" x14ac:dyDescent="0.35">
      <c r="B3066">
        <f t="shared" si="47"/>
        <v>1</v>
      </c>
      <c r="C3066" s="26" t="s">
        <v>16835</v>
      </c>
      <c r="D3066" s="26" t="s">
        <v>16836</v>
      </c>
      <c r="E3066" s="26" t="s">
        <v>16837</v>
      </c>
      <c r="F3066" s="26" t="s">
        <v>16838</v>
      </c>
      <c r="G3066" s="26">
        <v>6</v>
      </c>
      <c r="H3066" s="26">
        <v>9781605588643</v>
      </c>
      <c r="I3066" s="26" t="s">
        <v>6</v>
      </c>
      <c r="J3066" s="26" t="s">
        <v>16839</v>
      </c>
      <c r="K3066" s="26">
        <v>2009</v>
      </c>
      <c r="L3066" s="26" t="s">
        <v>16840</v>
      </c>
      <c r="M3066" s="26" t="s">
        <v>16776</v>
      </c>
      <c r="N3066" s="26" t="s">
        <v>6</v>
      </c>
    </row>
    <row r="3067" spans="1:14" x14ac:dyDescent="0.35">
      <c r="B3067">
        <f t="shared" si="47"/>
        <v>1</v>
      </c>
      <c r="C3067" s="25" t="s">
        <v>16841</v>
      </c>
      <c r="D3067" s="25" t="s">
        <v>16842</v>
      </c>
      <c r="E3067" s="25" t="s">
        <v>16843</v>
      </c>
      <c r="F3067" s="25" t="s">
        <v>16844</v>
      </c>
      <c r="G3067" s="25">
        <v>6</v>
      </c>
      <c r="H3067" s="25">
        <v>9781450300063</v>
      </c>
      <c r="I3067" s="25" t="s">
        <v>6</v>
      </c>
      <c r="J3067" s="25" t="s">
        <v>16845</v>
      </c>
      <c r="K3067" s="25">
        <v>2010</v>
      </c>
      <c r="L3067" s="25" t="s">
        <v>16846</v>
      </c>
      <c r="M3067" s="25" t="s">
        <v>16847</v>
      </c>
      <c r="N3067" s="25" t="s">
        <v>6</v>
      </c>
    </row>
    <row r="3068" spans="1:14" x14ac:dyDescent="0.35">
      <c r="B3068">
        <f t="shared" si="47"/>
        <v>1</v>
      </c>
      <c r="C3068" s="26" t="s">
        <v>16848</v>
      </c>
      <c r="D3068" s="26" t="s">
        <v>16849</v>
      </c>
      <c r="E3068" s="26" t="s">
        <v>16850</v>
      </c>
      <c r="F3068" s="26" t="s">
        <v>16851</v>
      </c>
      <c r="G3068" s="26">
        <v>6</v>
      </c>
      <c r="H3068" s="26">
        <v>9781605588544</v>
      </c>
      <c r="I3068" s="26" t="s">
        <v>6</v>
      </c>
      <c r="J3068" s="26" t="s">
        <v>16852</v>
      </c>
      <c r="K3068" s="26">
        <v>2009</v>
      </c>
      <c r="L3068" s="26" t="s">
        <v>16853</v>
      </c>
      <c r="M3068" s="26" t="s">
        <v>16854</v>
      </c>
      <c r="N3068" s="26" t="s">
        <v>6</v>
      </c>
    </row>
    <row r="3069" spans="1:14" x14ac:dyDescent="0.35">
      <c r="B3069">
        <f t="shared" si="47"/>
        <v>1</v>
      </c>
      <c r="C3069" s="25" t="s">
        <v>16855</v>
      </c>
      <c r="D3069" s="25" t="s">
        <v>16856</v>
      </c>
      <c r="E3069" s="25" t="s">
        <v>6</v>
      </c>
      <c r="F3069" s="25" t="s">
        <v>16857</v>
      </c>
      <c r="G3069" s="25">
        <v>6</v>
      </c>
      <c r="H3069" s="25">
        <v>9781450300100</v>
      </c>
      <c r="I3069" s="25" t="s">
        <v>6</v>
      </c>
      <c r="J3069" s="25" t="s">
        <v>6</v>
      </c>
      <c r="K3069" s="25">
        <v>2009</v>
      </c>
      <c r="L3069" s="25" t="s">
        <v>16858</v>
      </c>
      <c r="M3069" s="25" t="s">
        <v>16859</v>
      </c>
      <c r="N3069" s="25" t="s">
        <v>6</v>
      </c>
    </row>
    <row r="3070" spans="1:14" x14ac:dyDescent="0.35">
      <c r="A3070" t="s">
        <v>62</v>
      </c>
      <c r="B3070">
        <f t="shared" si="47"/>
        <v>3</v>
      </c>
      <c r="C3070" s="26" t="s">
        <v>16860</v>
      </c>
      <c r="D3070" s="26" t="s">
        <v>15551</v>
      </c>
      <c r="E3070" s="26" t="s">
        <v>16861</v>
      </c>
      <c r="F3070" s="26" t="s">
        <v>12140</v>
      </c>
      <c r="G3070" s="26">
        <v>6</v>
      </c>
      <c r="H3070" s="26">
        <v>9781605587196</v>
      </c>
      <c r="I3070" s="26" t="s">
        <v>6</v>
      </c>
      <c r="J3070" s="26" t="s">
        <v>16862</v>
      </c>
      <c r="K3070" s="26">
        <v>2010</v>
      </c>
      <c r="L3070" s="26" t="s">
        <v>16863</v>
      </c>
      <c r="M3070" s="26" t="s">
        <v>16864</v>
      </c>
      <c r="N3070" s="26" t="s">
        <v>6</v>
      </c>
    </row>
    <row r="3071" spans="1:14" x14ac:dyDescent="0.35">
      <c r="A3071" t="s">
        <v>62</v>
      </c>
      <c r="B3071">
        <f t="shared" si="47"/>
        <v>2</v>
      </c>
      <c r="C3071" s="25" t="s">
        <v>16865</v>
      </c>
      <c r="D3071" s="25" t="s">
        <v>16866</v>
      </c>
      <c r="E3071" s="25" t="s">
        <v>16867</v>
      </c>
      <c r="F3071" s="25" t="s">
        <v>13431</v>
      </c>
      <c r="G3071" s="25">
        <v>6</v>
      </c>
      <c r="H3071" s="25">
        <v>9781605587196</v>
      </c>
      <c r="I3071" s="25" t="s">
        <v>6</v>
      </c>
      <c r="J3071" s="25" t="s">
        <v>16868</v>
      </c>
      <c r="K3071" s="25">
        <v>2010</v>
      </c>
      <c r="L3071" s="25" t="s">
        <v>16869</v>
      </c>
      <c r="M3071" s="25" t="s">
        <v>16864</v>
      </c>
      <c r="N3071" s="25" t="s">
        <v>6</v>
      </c>
    </row>
    <row r="3072" spans="1:14" x14ac:dyDescent="0.35">
      <c r="A3072" t="s">
        <v>62</v>
      </c>
      <c r="B3072">
        <f t="shared" si="47"/>
        <v>2</v>
      </c>
      <c r="C3072" s="26" t="s">
        <v>16870</v>
      </c>
      <c r="D3072" s="26" t="s">
        <v>16871</v>
      </c>
      <c r="E3072" s="26" t="s">
        <v>16872</v>
      </c>
      <c r="F3072" s="26" t="s">
        <v>16873</v>
      </c>
      <c r="G3072" s="26">
        <v>6</v>
      </c>
      <c r="H3072" s="26">
        <v>9781605587196</v>
      </c>
      <c r="I3072" s="26" t="s">
        <v>6</v>
      </c>
      <c r="J3072" s="26" t="s">
        <v>16874</v>
      </c>
      <c r="K3072" s="26">
        <v>2010</v>
      </c>
      <c r="L3072" s="26" t="s">
        <v>16875</v>
      </c>
      <c r="M3072" s="26" t="s">
        <v>16864</v>
      </c>
      <c r="N3072" s="26" t="s">
        <v>6</v>
      </c>
    </row>
    <row r="3073" spans="1:14" x14ac:dyDescent="0.35">
      <c r="B3073">
        <f t="shared" si="47"/>
        <v>1</v>
      </c>
      <c r="C3073" s="25" t="s">
        <v>16876</v>
      </c>
      <c r="D3073" s="25" t="s">
        <v>16877</v>
      </c>
      <c r="E3073" s="25" t="s">
        <v>16878</v>
      </c>
      <c r="F3073" s="25" t="s">
        <v>16879</v>
      </c>
      <c r="G3073" s="25">
        <v>6</v>
      </c>
      <c r="H3073" s="25">
        <v>9781605589374</v>
      </c>
      <c r="I3073" s="25" t="s">
        <v>6</v>
      </c>
      <c r="J3073" s="25" t="s">
        <v>16880</v>
      </c>
      <c r="K3073" s="25">
        <v>2010</v>
      </c>
      <c r="L3073" s="25" t="s">
        <v>16881</v>
      </c>
      <c r="M3073" s="25" t="s">
        <v>16882</v>
      </c>
      <c r="N3073" s="25" t="s">
        <v>6</v>
      </c>
    </row>
    <row r="3074" spans="1:14" x14ac:dyDescent="0.35">
      <c r="A3074" t="s">
        <v>62</v>
      </c>
      <c r="B3074">
        <f t="shared" ref="B3074:B3137" si="48">COUNTIF(C:C,C3074)</f>
        <v>2</v>
      </c>
      <c r="C3074" s="26" t="s">
        <v>16883</v>
      </c>
      <c r="D3074" s="26" t="s">
        <v>16884</v>
      </c>
      <c r="E3074" s="26" t="s">
        <v>16885</v>
      </c>
      <c r="F3074" s="26" t="s">
        <v>16886</v>
      </c>
      <c r="G3074" s="26">
        <v>6</v>
      </c>
      <c r="H3074" s="26">
        <v>9781605589374</v>
      </c>
      <c r="I3074" s="26" t="s">
        <v>6</v>
      </c>
      <c r="J3074" s="26" t="s">
        <v>16887</v>
      </c>
      <c r="K3074" s="26">
        <v>2010</v>
      </c>
      <c r="L3074" s="26" t="s">
        <v>16888</v>
      </c>
      <c r="M3074" s="26" t="s">
        <v>16882</v>
      </c>
      <c r="N3074" s="26" t="s">
        <v>6</v>
      </c>
    </row>
    <row r="3075" spans="1:14" x14ac:dyDescent="0.35">
      <c r="B3075">
        <f t="shared" si="48"/>
        <v>1</v>
      </c>
      <c r="C3075" s="25" t="s">
        <v>16889</v>
      </c>
      <c r="D3075" s="25" t="s">
        <v>16890</v>
      </c>
      <c r="E3075" s="25" t="s">
        <v>16891</v>
      </c>
      <c r="F3075" s="25" t="s">
        <v>16892</v>
      </c>
      <c r="G3075" s="25">
        <v>6</v>
      </c>
      <c r="H3075" s="25">
        <v>9781605589374</v>
      </c>
      <c r="I3075" s="25" t="s">
        <v>6</v>
      </c>
      <c r="J3075" s="25" t="s">
        <v>16893</v>
      </c>
      <c r="K3075" s="25">
        <v>2010</v>
      </c>
      <c r="L3075" s="25" t="s">
        <v>16894</v>
      </c>
      <c r="M3075" s="25" t="s">
        <v>16882</v>
      </c>
      <c r="N3075" s="25" t="s">
        <v>6</v>
      </c>
    </row>
    <row r="3076" spans="1:14" x14ac:dyDescent="0.35">
      <c r="B3076">
        <f t="shared" si="48"/>
        <v>1</v>
      </c>
      <c r="C3076" s="26" t="s">
        <v>16895</v>
      </c>
      <c r="D3076" s="26" t="s">
        <v>16896</v>
      </c>
      <c r="E3076" s="26" t="s">
        <v>16897</v>
      </c>
      <c r="F3076" s="26" t="s">
        <v>16898</v>
      </c>
      <c r="G3076" s="26">
        <v>6</v>
      </c>
      <c r="H3076" s="26">
        <v>9781605589374</v>
      </c>
      <c r="I3076" s="26" t="s">
        <v>6</v>
      </c>
      <c r="J3076" s="26" t="s">
        <v>16899</v>
      </c>
      <c r="K3076" s="26">
        <v>2010</v>
      </c>
      <c r="L3076" s="26" t="s">
        <v>16900</v>
      </c>
      <c r="M3076" s="26" t="s">
        <v>16882</v>
      </c>
      <c r="N3076" s="26" t="s">
        <v>6</v>
      </c>
    </row>
    <row r="3077" spans="1:14" x14ac:dyDescent="0.35">
      <c r="B3077">
        <f t="shared" si="48"/>
        <v>1</v>
      </c>
      <c r="C3077" s="25" t="s">
        <v>16901</v>
      </c>
      <c r="D3077" s="25" t="s">
        <v>16902</v>
      </c>
      <c r="E3077" s="25" t="s">
        <v>16903</v>
      </c>
      <c r="F3077" s="25" t="s">
        <v>16904</v>
      </c>
      <c r="G3077" s="25">
        <v>6</v>
      </c>
      <c r="H3077" s="25">
        <v>9781450300971</v>
      </c>
      <c r="I3077" s="25" t="s">
        <v>6</v>
      </c>
      <c r="J3077" s="25" t="s">
        <v>16905</v>
      </c>
      <c r="K3077" s="25">
        <v>2010</v>
      </c>
      <c r="L3077" s="25" t="s">
        <v>16906</v>
      </c>
      <c r="M3077" s="25" t="s">
        <v>16907</v>
      </c>
      <c r="N3077" s="25" t="s">
        <v>6</v>
      </c>
    </row>
    <row r="3078" spans="1:14" x14ac:dyDescent="0.35">
      <c r="B3078">
        <f t="shared" si="48"/>
        <v>1</v>
      </c>
      <c r="C3078" s="26" t="s">
        <v>16908</v>
      </c>
      <c r="D3078" s="26" t="s">
        <v>16909</v>
      </c>
      <c r="E3078" s="26" t="s">
        <v>6</v>
      </c>
      <c r="F3078" s="26" t="s">
        <v>16910</v>
      </c>
      <c r="G3078" s="26">
        <v>6</v>
      </c>
      <c r="H3078" s="26">
        <v>9781450300971</v>
      </c>
      <c r="I3078" s="26" t="s">
        <v>6</v>
      </c>
      <c r="J3078" s="26" t="s">
        <v>16911</v>
      </c>
      <c r="K3078" s="26">
        <v>2010</v>
      </c>
      <c r="L3078" s="26" t="s">
        <v>16912</v>
      </c>
      <c r="M3078" s="26" t="s">
        <v>16907</v>
      </c>
      <c r="N3078" s="26" t="s">
        <v>6</v>
      </c>
    </row>
    <row r="3079" spans="1:14" x14ac:dyDescent="0.35">
      <c r="B3079">
        <f t="shared" si="48"/>
        <v>1</v>
      </c>
      <c r="C3079" s="25" t="s">
        <v>16913</v>
      </c>
      <c r="D3079" s="25" t="s">
        <v>16914</v>
      </c>
      <c r="E3079" s="25" t="s">
        <v>16915</v>
      </c>
      <c r="F3079" s="25" t="s">
        <v>16916</v>
      </c>
      <c r="G3079" s="25">
        <v>6</v>
      </c>
      <c r="H3079" s="25">
        <v>9781450301589</v>
      </c>
      <c r="I3079" s="25" t="s">
        <v>6</v>
      </c>
      <c r="J3079" s="25" t="s">
        <v>16911</v>
      </c>
      <c r="K3079" s="25">
        <v>2010</v>
      </c>
      <c r="L3079" s="25" t="s">
        <v>16917</v>
      </c>
      <c r="M3079" s="25" t="s">
        <v>16918</v>
      </c>
      <c r="N3079" s="25" t="s">
        <v>6</v>
      </c>
    </row>
    <row r="3080" spans="1:14" x14ac:dyDescent="0.35">
      <c r="B3080">
        <f t="shared" si="48"/>
        <v>1</v>
      </c>
      <c r="C3080" s="26" t="s">
        <v>16919</v>
      </c>
      <c r="D3080" s="26" t="s">
        <v>16920</v>
      </c>
      <c r="E3080" s="26" t="s">
        <v>16921</v>
      </c>
      <c r="F3080" s="26" t="s">
        <v>16922</v>
      </c>
      <c r="G3080" s="26">
        <v>6</v>
      </c>
      <c r="H3080" s="26">
        <v>9781450300698</v>
      </c>
      <c r="I3080" s="26" t="s">
        <v>6</v>
      </c>
      <c r="J3080" s="26" t="s">
        <v>6</v>
      </c>
      <c r="K3080" s="26">
        <v>2010</v>
      </c>
      <c r="L3080" s="26" t="s">
        <v>16923</v>
      </c>
      <c r="M3080" s="26" t="s">
        <v>16924</v>
      </c>
      <c r="N3080" s="26" t="s">
        <v>6</v>
      </c>
    </row>
    <row r="3081" spans="1:14" x14ac:dyDescent="0.35">
      <c r="A3081" t="s">
        <v>62</v>
      </c>
      <c r="B3081">
        <f t="shared" si="48"/>
        <v>2</v>
      </c>
      <c r="C3081" s="25" t="s">
        <v>16925</v>
      </c>
      <c r="D3081" s="25" t="s">
        <v>16926</v>
      </c>
      <c r="E3081" s="25" t="s">
        <v>16927</v>
      </c>
      <c r="F3081" s="25" t="s">
        <v>16928</v>
      </c>
      <c r="G3081" s="25">
        <v>6</v>
      </c>
      <c r="H3081" s="25">
        <v>9781450303873</v>
      </c>
      <c r="I3081" s="25" t="s">
        <v>6</v>
      </c>
      <c r="J3081" s="25" t="s">
        <v>16929</v>
      </c>
      <c r="K3081" s="25">
        <v>2010</v>
      </c>
      <c r="L3081" s="25" t="s">
        <v>16930</v>
      </c>
      <c r="M3081" s="25" t="s">
        <v>16931</v>
      </c>
      <c r="N3081" s="25" t="s">
        <v>6</v>
      </c>
    </row>
    <row r="3082" spans="1:14" x14ac:dyDescent="0.35">
      <c r="B3082">
        <f t="shared" si="48"/>
        <v>1</v>
      </c>
      <c r="C3082" s="26" t="s">
        <v>16932</v>
      </c>
      <c r="D3082" s="26" t="s">
        <v>16933</v>
      </c>
      <c r="E3082" s="26" t="s">
        <v>16934</v>
      </c>
      <c r="F3082" s="26" t="s">
        <v>16935</v>
      </c>
      <c r="G3082" s="26">
        <v>6</v>
      </c>
      <c r="H3082" s="26">
        <v>9781605589503</v>
      </c>
      <c r="I3082" s="26" t="s">
        <v>6</v>
      </c>
      <c r="J3082" s="26" t="s">
        <v>16936</v>
      </c>
      <c r="K3082" s="26">
        <v>2010</v>
      </c>
      <c r="L3082" s="26" t="s">
        <v>16937</v>
      </c>
      <c r="M3082" s="26" t="s">
        <v>16938</v>
      </c>
      <c r="N3082" s="26" t="s">
        <v>6</v>
      </c>
    </row>
    <row r="3083" spans="1:14" x14ac:dyDescent="0.35">
      <c r="A3083" t="s">
        <v>62</v>
      </c>
      <c r="B3083">
        <f t="shared" si="48"/>
        <v>3</v>
      </c>
      <c r="C3083" s="25" t="s">
        <v>12360</v>
      </c>
      <c r="D3083" s="25" t="s">
        <v>16939</v>
      </c>
      <c r="E3083" s="25" t="s">
        <v>16940</v>
      </c>
      <c r="F3083" s="25" t="s">
        <v>12362</v>
      </c>
      <c r="G3083" s="25">
        <v>6</v>
      </c>
      <c r="H3083" s="25">
        <v>9781450300643</v>
      </c>
      <c r="I3083" s="25" t="s">
        <v>6</v>
      </c>
      <c r="J3083" s="25" t="s">
        <v>6</v>
      </c>
      <c r="K3083" s="25">
        <v>2010</v>
      </c>
      <c r="L3083" s="25" t="s">
        <v>16941</v>
      </c>
      <c r="M3083" s="25" t="s">
        <v>16942</v>
      </c>
      <c r="N3083" s="25" t="s">
        <v>6</v>
      </c>
    </row>
    <row r="3084" spans="1:14" x14ac:dyDescent="0.35">
      <c r="B3084">
        <f t="shared" si="48"/>
        <v>1</v>
      </c>
      <c r="C3084" s="26" t="s">
        <v>16943</v>
      </c>
      <c r="D3084" s="26" t="s">
        <v>16944</v>
      </c>
      <c r="E3084" s="26" t="s">
        <v>16945</v>
      </c>
      <c r="F3084" s="26" t="s">
        <v>16946</v>
      </c>
      <c r="G3084" s="26">
        <v>6</v>
      </c>
      <c r="H3084" s="26">
        <v>9781450302357</v>
      </c>
      <c r="I3084" s="26" t="s">
        <v>6</v>
      </c>
      <c r="J3084" s="26" t="s">
        <v>16947</v>
      </c>
      <c r="K3084" s="26">
        <v>2010</v>
      </c>
      <c r="L3084" s="26" t="s">
        <v>16948</v>
      </c>
      <c r="M3084" s="26" t="s">
        <v>16949</v>
      </c>
      <c r="N3084" s="26" t="s">
        <v>6</v>
      </c>
    </row>
    <row r="3085" spans="1:14" x14ac:dyDescent="0.35">
      <c r="B3085">
        <f t="shared" si="48"/>
        <v>1</v>
      </c>
      <c r="C3085" s="25" t="s">
        <v>16950</v>
      </c>
      <c r="D3085" s="25" t="s">
        <v>16951</v>
      </c>
      <c r="E3085" s="25" t="s">
        <v>6</v>
      </c>
      <c r="F3085" s="25" t="s">
        <v>16952</v>
      </c>
      <c r="G3085" s="25">
        <v>6</v>
      </c>
      <c r="H3085" s="25">
        <v>9781450305310</v>
      </c>
      <c r="I3085" s="25" t="s">
        <v>6</v>
      </c>
      <c r="J3085" s="25" t="s">
        <v>6</v>
      </c>
      <c r="K3085" s="25">
        <v>2010</v>
      </c>
      <c r="L3085" s="25" t="s">
        <v>16953</v>
      </c>
      <c r="M3085" s="25" t="s">
        <v>16954</v>
      </c>
      <c r="N3085" s="25" t="s">
        <v>6</v>
      </c>
    </row>
    <row r="3086" spans="1:14" x14ac:dyDescent="0.35">
      <c r="A3086" t="s">
        <v>62</v>
      </c>
      <c r="B3086">
        <f t="shared" si="48"/>
        <v>3</v>
      </c>
      <c r="C3086" s="26" t="s">
        <v>14660</v>
      </c>
      <c r="D3086" s="26" t="s">
        <v>16955</v>
      </c>
      <c r="E3086" s="26" t="s">
        <v>16956</v>
      </c>
      <c r="F3086" s="26" t="s">
        <v>12276</v>
      </c>
      <c r="G3086" s="26">
        <v>6</v>
      </c>
      <c r="H3086" s="26">
        <v>9781450305006</v>
      </c>
      <c r="I3086" s="26" t="s">
        <v>6</v>
      </c>
      <c r="J3086" s="26" t="s">
        <v>16957</v>
      </c>
      <c r="K3086" s="26">
        <v>2011</v>
      </c>
      <c r="L3086" s="26" t="s">
        <v>16958</v>
      </c>
      <c r="M3086" s="26" t="s">
        <v>16959</v>
      </c>
      <c r="N3086" s="26" t="s">
        <v>6</v>
      </c>
    </row>
    <row r="3087" spans="1:14" x14ac:dyDescent="0.35">
      <c r="B3087">
        <f t="shared" si="48"/>
        <v>1</v>
      </c>
      <c r="C3087" s="25" t="s">
        <v>16960</v>
      </c>
      <c r="D3087" s="25" t="s">
        <v>16961</v>
      </c>
      <c r="E3087" s="25" t="s">
        <v>16962</v>
      </c>
      <c r="F3087" s="25" t="s">
        <v>16963</v>
      </c>
      <c r="G3087" s="25">
        <v>6</v>
      </c>
      <c r="H3087" s="25">
        <v>9781450305563</v>
      </c>
      <c r="I3087" s="25" t="s">
        <v>6</v>
      </c>
      <c r="J3087" s="25" t="s">
        <v>16964</v>
      </c>
      <c r="K3087" s="25">
        <v>2011</v>
      </c>
      <c r="L3087" s="25" t="s">
        <v>16965</v>
      </c>
      <c r="M3087" s="25" t="s">
        <v>16966</v>
      </c>
      <c r="N3087" s="25" t="s">
        <v>6</v>
      </c>
    </row>
    <row r="3088" spans="1:14" x14ac:dyDescent="0.35">
      <c r="B3088">
        <f t="shared" si="48"/>
        <v>1</v>
      </c>
      <c r="C3088" s="26" t="s">
        <v>16967</v>
      </c>
      <c r="D3088" s="26" t="s">
        <v>16968</v>
      </c>
      <c r="E3088" s="26" t="s">
        <v>16969</v>
      </c>
      <c r="F3088" s="26" t="s">
        <v>16970</v>
      </c>
      <c r="G3088" s="26">
        <v>6</v>
      </c>
      <c r="H3088" s="26">
        <v>9781605588636</v>
      </c>
      <c r="I3088" s="26" t="s">
        <v>6</v>
      </c>
      <c r="J3088" s="26" t="s">
        <v>16971</v>
      </c>
      <c r="K3088" s="26">
        <v>2010</v>
      </c>
      <c r="L3088" s="26" t="s">
        <v>16972</v>
      </c>
      <c r="M3088" s="26" t="s">
        <v>16973</v>
      </c>
      <c r="N3088" s="26" t="s">
        <v>6</v>
      </c>
    </row>
    <row r="3089" spans="1:14" x14ac:dyDescent="0.35">
      <c r="B3089">
        <f t="shared" si="48"/>
        <v>1</v>
      </c>
      <c r="C3089" s="25" t="s">
        <v>16974</v>
      </c>
      <c r="D3089" s="25" t="s">
        <v>16975</v>
      </c>
      <c r="E3089" s="25" t="s">
        <v>16976</v>
      </c>
      <c r="F3089" s="25" t="s">
        <v>16977</v>
      </c>
      <c r="G3089" s="25">
        <v>6</v>
      </c>
      <c r="H3089" s="25">
        <v>9781605588636</v>
      </c>
      <c r="I3089" s="25" t="s">
        <v>6</v>
      </c>
      <c r="J3089" s="25" t="s">
        <v>16978</v>
      </c>
      <c r="K3089" s="25">
        <v>2010</v>
      </c>
      <c r="L3089" s="25" t="s">
        <v>16979</v>
      </c>
      <c r="M3089" s="25" t="s">
        <v>16973</v>
      </c>
      <c r="N3089" s="25" t="s">
        <v>6</v>
      </c>
    </row>
    <row r="3090" spans="1:14" x14ac:dyDescent="0.35">
      <c r="B3090">
        <f t="shared" si="48"/>
        <v>1</v>
      </c>
      <c r="C3090" s="26" t="s">
        <v>16980</v>
      </c>
      <c r="D3090" s="26" t="s">
        <v>16981</v>
      </c>
      <c r="E3090" s="26" t="s">
        <v>16982</v>
      </c>
      <c r="F3090" s="26" t="s">
        <v>16983</v>
      </c>
      <c r="G3090" s="26">
        <v>6</v>
      </c>
      <c r="H3090" s="26">
        <v>9781605588636</v>
      </c>
      <c r="I3090" s="26" t="s">
        <v>6</v>
      </c>
      <c r="J3090" s="26" t="s">
        <v>16984</v>
      </c>
      <c r="K3090" s="26">
        <v>2010</v>
      </c>
      <c r="L3090" s="26" t="s">
        <v>16985</v>
      </c>
      <c r="M3090" s="26" t="s">
        <v>16973</v>
      </c>
      <c r="N3090" s="26" t="s">
        <v>6</v>
      </c>
    </row>
    <row r="3091" spans="1:14" x14ac:dyDescent="0.35">
      <c r="B3091">
        <f t="shared" si="48"/>
        <v>1</v>
      </c>
      <c r="C3091" s="25" t="s">
        <v>16986</v>
      </c>
      <c r="D3091" s="25" t="s">
        <v>16987</v>
      </c>
      <c r="E3091" s="25" t="s">
        <v>16988</v>
      </c>
      <c r="F3091" s="25" t="s">
        <v>16989</v>
      </c>
      <c r="G3091" s="25">
        <v>6</v>
      </c>
      <c r="H3091" s="25">
        <v>9781605588636</v>
      </c>
      <c r="I3091" s="25" t="s">
        <v>6</v>
      </c>
      <c r="J3091" s="25" t="s">
        <v>16990</v>
      </c>
      <c r="K3091" s="25">
        <v>2010</v>
      </c>
      <c r="L3091" s="25" t="s">
        <v>16991</v>
      </c>
      <c r="M3091" s="25" t="s">
        <v>16973</v>
      </c>
      <c r="N3091" s="25" t="s">
        <v>6</v>
      </c>
    </row>
    <row r="3092" spans="1:14" x14ac:dyDescent="0.35">
      <c r="B3092">
        <f t="shared" si="48"/>
        <v>1</v>
      </c>
      <c r="C3092" s="26" t="s">
        <v>16992</v>
      </c>
      <c r="D3092" s="26" t="s">
        <v>16993</v>
      </c>
      <c r="E3092" s="26" t="s">
        <v>16994</v>
      </c>
      <c r="F3092" s="26" t="s">
        <v>16995</v>
      </c>
      <c r="G3092" s="26">
        <v>6</v>
      </c>
      <c r="H3092" s="26">
        <v>9781605588636</v>
      </c>
      <c r="I3092" s="26" t="s">
        <v>6</v>
      </c>
      <c r="J3092" s="26" t="s">
        <v>16996</v>
      </c>
      <c r="K3092" s="26">
        <v>2010</v>
      </c>
      <c r="L3092" s="26" t="s">
        <v>16997</v>
      </c>
      <c r="M3092" s="26" t="s">
        <v>16973</v>
      </c>
      <c r="N3092" s="26" t="s">
        <v>6</v>
      </c>
    </row>
    <row r="3093" spans="1:14" x14ac:dyDescent="0.35">
      <c r="B3093">
        <f t="shared" si="48"/>
        <v>1</v>
      </c>
      <c r="C3093" s="25" t="s">
        <v>16998</v>
      </c>
      <c r="D3093" s="25" t="s">
        <v>16999</v>
      </c>
      <c r="E3093" s="25" t="s">
        <v>17000</v>
      </c>
      <c r="F3093" s="25" t="s">
        <v>17001</v>
      </c>
      <c r="G3093" s="25">
        <v>6</v>
      </c>
      <c r="H3093" s="25">
        <v>9781605588636</v>
      </c>
      <c r="I3093" s="25" t="s">
        <v>6</v>
      </c>
      <c r="J3093" s="25" t="s">
        <v>17002</v>
      </c>
      <c r="K3093" s="25">
        <v>2010</v>
      </c>
      <c r="L3093" s="25" t="s">
        <v>17003</v>
      </c>
      <c r="M3093" s="25" t="s">
        <v>16973</v>
      </c>
      <c r="N3093" s="25" t="s">
        <v>6</v>
      </c>
    </row>
    <row r="3094" spans="1:14" x14ac:dyDescent="0.35">
      <c r="B3094">
        <f t="shared" si="48"/>
        <v>1</v>
      </c>
      <c r="C3094" s="26" t="s">
        <v>17004</v>
      </c>
      <c r="D3094" s="26" t="s">
        <v>17005</v>
      </c>
      <c r="E3094" s="26" t="s">
        <v>17006</v>
      </c>
      <c r="F3094" s="26" t="s">
        <v>17007</v>
      </c>
      <c r="G3094" s="26">
        <v>6</v>
      </c>
      <c r="H3094" s="26">
        <v>9781450302289</v>
      </c>
      <c r="I3094" s="26" t="s">
        <v>6</v>
      </c>
      <c r="J3094" s="26" t="s">
        <v>17008</v>
      </c>
      <c r="K3094" s="26">
        <v>2011</v>
      </c>
      <c r="L3094" s="26" t="s">
        <v>17009</v>
      </c>
      <c r="M3094" s="26" t="s">
        <v>17010</v>
      </c>
      <c r="N3094" s="26" t="s">
        <v>6</v>
      </c>
    </row>
    <row r="3095" spans="1:14" x14ac:dyDescent="0.35">
      <c r="A3095" t="s">
        <v>62</v>
      </c>
      <c r="B3095">
        <f t="shared" si="48"/>
        <v>2</v>
      </c>
      <c r="C3095" s="25" t="s">
        <v>17011</v>
      </c>
      <c r="D3095" s="25" t="s">
        <v>17012</v>
      </c>
      <c r="E3095" s="25" t="s">
        <v>17013</v>
      </c>
      <c r="F3095" s="25" t="s">
        <v>13431</v>
      </c>
      <c r="G3095" s="25">
        <v>6</v>
      </c>
      <c r="H3095" s="25">
        <v>9781450305785</v>
      </c>
      <c r="I3095" s="25" t="s">
        <v>6</v>
      </c>
      <c r="J3095" s="25" t="s">
        <v>17014</v>
      </c>
      <c r="K3095" s="25">
        <v>2011</v>
      </c>
      <c r="L3095" s="25" t="s">
        <v>17015</v>
      </c>
      <c r="M3095" s="25" t="s">
        <v>17016</v>
      </c>
      <c r="N3095" s="25" t="s">
        <v>6</v>
      </c>
    </row>
    <row r="3096" spans="1:14" x14ac:dyDescent="0.35">
      <c r="A3096" t="s">
        <v>62</v>
      </c>
      <c r="B3096">
        <f t="shared" si="48"/>
        <v>2</v>
      </c>
      <c r="C3096" s="26" t="s">
        <v>17017</v>
      </c>
      <c r="D3096" s="26" t="s">
        <v>17018</v>
      </c>
      <c r="E3096" s="26" t="s">
        <v>17019</v>
      </c>
      <c r="F3096" s="26" t="s">
        <v>11987</v>
      </c>
      <c r="G3096" s="26">
        <v>6</v>
      </c>
      <c r="H3096" s="26">
        <v>9781450305785</v>
      </c>
      <c r="I3096" s="26" t="s">
        <v>6</v>
      </c>
      <c r="J3096" s="26" t="s">
        <v>17020</v>
      </c>
      <c r="K3096" s="26">
        <v>2011</v>
      </c>
      <c r="L3096" s="26" t="s">
        <v>17021</v>
      </c>
      <c r="M3096" s="26" t="s">
        <v>17016</v>
      </c>
      <c r="N3096" s="26" t="s">
        <v>6</v>
      </c>
    </row>
    <row r="3097" spans="1:14" x14ac:dyDescent="0.35">
      <c r="A3097" t="s">
        <v>62</v>
      </c>
      <c r="B3097">
        <f t="shared" si="48"/>
        <v>2</v>
      </c>
      <c r="C3097" s="25" t="s">
        <v>17022</v>
      </c>
      <c r="D3097" s="25" t="s">
        <v>17023</v>
      </c>
      <c r="E3097" s="25" t="s">
        <v>17024</v>
      </c>
      <c r="F3097" s="25" t="s">
        <v>17025</v>
      </c>
      <c r="G3097" s="25">
        <v>6</v>
      </c>
      <c r="H3097" s="25">
        <v>9781450305785</v>
      </c>
      <c r="I3097" s="25" t="s">
        <v>6</v>
      </c>
      <c r="J3097" s="25" t="s">
        <v>17026</v>
      </c>
      <c r="K3097" s="25">
        <v>2011</v>
      </c>
      <c r="L3097" s="25" t="s">
        <v>17027</v>
      </c>
      <c r="M3097" s="25" t="s">
        <v>17016</v>
      </c>
      <c r="N3097" s="25" t="s">
        <v>6</v>
      </c>
    </row>
    <row r="3098" spans="1:14" x14ac:dyDescent="0.35">
      <c r="A3098" t="s">
        <v>62</v>
      </c>
      <c r="B3098">
        <f t="shared" si="48"/>
        <v>2</v>
      </c>
      <c r="C3098" s="26" t="s">
        <v>17028</v>
      </c>
      <c r="D3098" s="26" t="s">
        <v>17029</v>
      </c>
      <c r="E3098" s="26" t="s">
        <v>17030</v>
      </c>
      <c r="F3098" s="26" t="s">
        <v>17031</v>
      </c>
      <c r="G3098" s="26">
        <v>6</v>
      </c>
      <c r="H3098" s="26">
        <v>9781450305785</v>
      </c>
      <c r="I3098" s="26" t="s">
        <v>6</v>
      </c>
      <c r="J3098" s="26" t="s">
        <v>17032</v>
      </c>
      <c r="K3098" s="26">
        <v>2011</v>
      </c>
      <c r="L3098" s="26" t="s">
        <v>17033</v>
      </c>
      <c r="M3098" s="26" t="s">
        <v>17016</v>
      </c>
      <c r="N3098" s="26" t="s">
        <v>6</v>
      </c>
    </row>
    <row r="3099" spans="1:14" x14ac:dyDescent="0.35">
      <c r="A3099" t="s">
        <v>62</v>
      </c>
      <c r="B3099">
        <f t="shared" si="48"/>
        <v>2</v>
      </c>
      <c r="C3099" s="25" t="s">
        <v>17034</v>
      </c>
      <c r="D3099" s="25" t="s">
        <v>17035</v>
      </c>
      <c r="E3099" s="25" t="s">
        <v>17036</v>
      </c>
      <c r="F3099" s="25" t="s">
        <v>17037</v>
      </c>
      <c r="G3099" s="25">
        <v>6</v>
      </c>
      <c r="H3099" s="25">
        <v>9781450305785</v>
      </c>
      <c r="I3099" s="25" t="s">
        <v>6</v>
      </c>
      <c r="J3099" s="25" t="s">
        <v>17038</v>
      </c>
      <c r="K3099" s="25">
        <v>2011</v>
      </c>
      <c r="L3099" s="25" t="s">
        <v>17039</v>
      </c>
      <c r="M3099" s="25" t="s">
        <v>17016</v>
      </c>
      <c r="N3099" s="25" t="s">
        <v>6</v>
      </c>
    </row>
    <row r="3100" spans="1:14" x14ac:dyDescent="0.35">
      <c r="A3100" t="s">
        <v>62</v>
      </c>
      <c r="B3100">
        <f t="shared" si="48"/>
        <v>2</v>
      </c>
      <c r="C3100" s="26" t="s">
        <v>17040</v>
      </c>
      <c r="D3100" s="26" t="s">
        <v>17041</v>
      </c>
      <c r="E3100" s="26" t="s">
        <v>17042</v>
      </c>
      <c r="F3100" s="26" t="s">
        <v>17043</v>
      </c>
      <c r="G3100" s="26">
        <v>6</v>
      </c>
      <c r="H3100" s="26">
        <v>9781450305785</v>
      </c>
      <c r="I3100" s="26" t="s">
        <v>6</v>
      </c>
      <c r="J3100" s="26" t="s">
        <v>16984</v>
      </c>
      <c r="K3100" s="26">
        <v>2011</v>
      </c>
      <c r="L3100" s="26" t="s">
        <v>17044</v>
      </c>
      <c r="M3100" s="26" t="s">
        <v>17016</v>
      </c>
      <c r="N3100" s="26" t="s">
        <v>6</v>
      </c>
    </row>
    <row r="3101" spans="1:14" x14ac:dyDescent="0.35">
      <c r="A3101" t="s">
        <v>62</v>
      </c>
      <c r="B3101">
        <f t="shared" si="48"/>
        <v>2</v>
      </c>
      <c r="C3101" s="25" t="s">
        <v>17045</v>
      </c>
      <c r="D3101" s="25" t="s">
        <v>17046</v>
      </c>
      <c r="E3101" s="25" t="s">
        <v>17047</v>
      </c>
      <c r="F3101" s="25" t="s">
        <v>17048</v>
      </c>
      <c r="G3101" s="25">
        <v>6</v>
      </c>
      <c r="H3101" s="25">
        <v>9781450305785</v>
      </c>
      <c r="I3101" s="25" t="s">
        <v>6</v>
      </c>
      <c r="J3101" s="25" t="s">
        <v>17049</v>
      </c>
      <c r="K3101" s="25">
        <v>2011</v>
      </c>
      <c r="L3101" s="25" t="s">
        <v>17050</v>
      </c>
      <c r="M3101" s="25" t="s">
        <v>17016</v>
      </c>
      <c r="N3101" s="25" t="s">
        <v>6</v>
      </c>
    </row>
    <row r="3102" spans="1:14" x14ac:dyDescent="0.35">
      <c r="A3102" t="s">
        <v>62</v>
      </c>
      <c r="B3102">
        <f t="shared" si="48"/>
        <v>2</v>
      </c>
      <c r="C3102" s="26" t="s">
        <v>17051</v>
      </c>
      <c r="D3102" s="26" t="s">
        <v>17052</v>
      </c>
      <c r="E3102" s="26" t="s">
        <v>17053</v>
      </c>
      <c r="F3102" s="26" t="s">
        <v>14314</v>
      </c>
      <c r="G3102" s="26">
        <v>6</v>
      </c>
      <c r="H3102" s="26">
        <v>9781450305785</v>
      </c>
      <c r="I3102" s="26" t="s">
        <v>6</v>
      </c>
      <c r="J3102" s="26" t="s">
        <v>17054</v>
      </c>
      <c r="K3102" s="26">
        <v>2011</v>
      </c>
      <c r="L3102" s="26" t="s">
        <v>17055</v>
      </c>
      <c r="M3102" s="26" t="s">
        <v>17016</v>
      </c>
      <c r="N3102" s="26" t="s">
        <v>6</v>
      </c>
    </row>
    <row r="3103" spans="1:14" x14ac:dyDescent="0.35">
      <c r="A3103" t="s">
        <v>62</v>
      </c>
      <c r="B3103">
        <f t="shared" si="48"/>
        <v>2</v>
      </c>
      <c r="C3103" s="25" t="s">
        <v>17056</v>
      </c>
      <c r="D3103" s="25" t="s">
        <v>17057</v>
      </c>
      <c r="E3103" s="25" t="s">
        <v>17058</v>
      </c>
      <c r="F3103" s="25" t="s">
        <v>17059</v>
      </c>
      <c r="G3103" s="25">
        <v>6</v>
      </c>
      <c r="H3103" s="25">
        <v>9781450307949</v>
      </c>
      <c r="I3103" s="25" t="s">
        <v>6</v>
      </c>
      <c r="J3103" s="25" t="s">
        <v>17060</v>
      </c>
      <c r="K3103" s="25">
        <v>2011</v>
      </c>
      <c r="L3103" s="25" t="s">
        <v>17061</v>
      </c>
      <c r="M3103" s="25" t="s">
        <v>17062</v>
      </c>
      <c r="N3103" s="25" t="s">
        <v>6</v>
      </c>
    </row>
    <row r="3104" spans="1:14" x14ac:dyDescent="0.35">
      <c r="B3104">
        <f t="shared" si="48"/>
        <v>1</v>
      </c>
      <c r="C3104" s="26" t="s">
        <v>17063</v>
      </c>
      <c r="D3104" s="26" t="s">
        <v>17064</v>
      </c>
      <c r="E3104" s="26" t="s">
        <v>17065</v>
      </c>
      <c r="F3104" s="26" t="s">
        <v>17066</v>
      </c>
      <c r="G3104" s="26">
        <v>6</v>
      </c>
      <c r="H3104" s="26">
        <v>9781450307444</v>
      </c>
      <c r="I3104" s="26" t="s">
        <v>6</v>
      </c>
      <c r="J3104" s="26" t="s">
        <v>17067</v>
      </c>
      <c r="K3104" s="26">
        <v>2011</v>
      </c>
      <c r="L3104" s="26" t="s">
        <v>17068</v>
      </c>
      <c r="M3104" s="26" t="s">
        <v>17069</v>
      </c>
      <c r="N3104" s="26" t="s">
        <v>6</v>
      </c>
    </row>
    <row r="3105" spans="1:14" x14ac:dyDescent="0.35">
      <c r="A3105" t="s">
        <v>62</v>
      </c>
      <c r="B3105">
        <f t="shared" si="48"/>
        <v>2</v>
      </c>
      <c r="C3105" s="25" t="s">
        <v>17070</v>
      </c>
      <c r="D3105" s="25" t="s">
        <v>17071</v>
      </c>
      <c r="E3105" s="25" t="s">
        <v>17072</v>
      </c>
      <c r="F3105" s="25" t="s">
        <v>17073</v>
      </c>
      <c r="G3105" s="25">
        <v>6</v>
      </c>
      <c r="H3105" s="25">
        <v>9781450306867</v>
      </c>
      <c r="I3105" s="25" t="s">
        <v>6</v>
      </c>
      <c r="J3105" s="25" t="s">
        <v>6</v>
      </c>
      <c r="K3105" s="25">
        <v>2011</v>
      </c>
      <c r="L3105" s="25" t="s">
        <v>17074</v>
      </c>
      <c r="M3105" s="25" t="s">
        <v>17075</v>
      </c>
      <c r="N3105" s="25" t="s">
        <v>6</v>
      </c>
    </row>
    <row r="3106" spans="1:14" x14ac:dyDescent="0.35">
      <c r="A3106" t="s">
        <v>62</v>
      </c>
      <c r="B3106">
        <f t="shared" si="48"/>
        <v>2</v>
      </c>
      <c r="C3106" s="26" t="s">
        <v>17076</v>
      </c>
      <c r="D3106" s="26" t="s">
        <v>17077</v>
      </c>
      <c r="E3106" s="26" t="s">
        <v>17078</v>
      </c>
      <c r="F3106" s="26" t="s">
        <v>17079</v>
      </c>
      <c r="G3106" s="26">
        <v>6</v>
      </c>
      <c r="H3106" s="26">
        <v>9781450306867</v>
      </c>
      <c r="I3106" s="26" t="s">
        <v>6</v>
      </c>
      <c r="J3106" s="26" t="s">
        <v>6</v>
      </c>
      <c r="K3106" s="26">
        <v>2011</v>
      </c>
      <c r="L3106" s="26" t="s">
        <v>17080</v>
      </c>
      <c r="M3106" s="26" t="s">
        <v>17075</v>
      </c>
      <c r="N3106" s="26" t="s">
        <v>6</v>
      </c>
    </row>
    <row r="3107" spans="1:14" x14ac:dyDescent="0.35">
      <c r="A3107" t="s">
        <v>62</v>
      </c>
      <c r="B3107">
        <f t="shared" si="48"/>
        <v>2</v>
      </c>
      <c r="C3107" s="25" t="s">
        <v>17081</v>
      </c>
      <c r="D3107" s="25" t="s">
        <v>17082</v>
      </c>
      <c r="E3107" s="25" t="s">
        <v>17083</v>
      </c>
      <c r="F3107" s="25" t="s">
        <v>17084</v>
      </c>
      <c r="G3107" s="25">
        <v>6</v>
      </c>
      <c r="H3107" s="25">
        <v>9781450309172</v>
      </c>
      <c r="I3107" s="25" t="s">
        <v>6</v>
      </c>
      <c r="J3107" s="25" t="s">
        <v>17085</v>
      </c>
      <c r="K3107" s="25">
        <v>2011</v>
      </c>
      <c r="L3107" s="25" t="s">
        <v>17086</v>
      </c>
      <c r="M3107" s="25" t="s">
        <v>17087</v>
      </c>
      <c r="N3107" s="25" t="s">
        <v>6</v>
      </c>
    </row>
    <row r="3108" spans="1:14" x14ac:dyDescent="0.35">
      <c r="B3108">
        <f t="shared" si="48"/>
        <v>1</v>
      </c>
      <c r="C3108" s="26" t="s">
        <v>17088</v>
      </c>
      <c r="D3108" s="26" t="s">
        <v>17089</v>
      </c>
      <c r="E3108" s="26" t="s">
        <v>17090</v>
      </c>
      <c r="F3108" s="26" t="s">
        <v>17091</v>
      </c>
      <c r="G3108" s="26">
        <v>6</v>
      </c>
      <c r="H3108" s="26">
        <v>9781450308205</v>
      </c>
      <c r="I3108" s="26" t="s">
        <v>6</v>
      </c>
      <c r="J3108" s="26" t="s">
        <v>17092</v>
      </c>
      <c r="K3108" s="26">
        <v>2011</v>
      </c>
      <c r="L3108" s="26" t="s">
        <v>17093</v>
      </c>
      <c r="M3108" s="26" t="s">
        <v>17094</v>
      </c>
      <c r="N3108" s="26" t="s">
        <v>6</v>
      </c>
    </row>
    <row r="3109" spans="1:14" x14ac:dyDescent="0.35">
      <c r="B3109">
        <f t="shared" si="48"/>
        <v>1</v>
      </c>
      <c r="C3109" s="25" t="s">
        <v>17095</v>
      </c>
      <c r="D3109" s="25" t="s">
        <v>17096</v>
      </c>
      <c r="E3109" s="25" t="s">
        <v>17097</v>
      </c>
      <c r="F3109" s="25" t="s">
        <v>17098</v>
      </c>
      <c r="G3109" s="25">
        <v>6</v>
      </c>
      <c r="H3109" s="25">
        <v>9781450308205</v>
      </c>
      <c r="I3109" s="25" t="s">
        <v>6</v>
      </c>
      <c r="J3109" s="25" t="s">
        <v>17099</v>
      </c>
      <c r="K3109" s="25">
        <v>2011</v>
      </c>
      <c r="L3109" s="25" t="s">
        <v>17100</v>
      </c>
      <c r="M3109" s="25" t="s">
        <v>17094</v>
      </c>
      <c r="N3109" s="25" t="s">
        <v>6</v>
      </c>
    </row>
    <row r="3110" spans="1:14" x14ac:dyDescent="0.35">
      <c r="B3110">
        <f t="shared" si="48"/>
        <v>1</v>
      </c>
      <c r="C3110" s="26" t="s">
        <v>17101</v>
      </c>
      <c r="D3110" s="26" t="s">
        <v>17102</v>
      </c>
      <c r="E3110" s="26" t="s">
        <v>17103</v>
      </c>
      <c r="F3110" s="26" t="s">
        <v>17104</v>
      </c>
      <c r="G3110" s="26">
        <v>6</v>
      </c>
      <c r="H3110" s="26">
        <v>9781450308274</v>
      </c>
      <c r="I3110" s="26" t="s">
        <v>6</v>
      </c>
      <c r="J3110" s="26" t="s">
        <v>6</v>
      </c>
      <c r="K3110" s="26">
        <v>2011</v>
      </c>
      <c r="L3110" s="26" t="s">
        <v>17105</v>
      </c>
      <c r="M3110" s="26" t="s">
        <v>17106</v>
      </c>
      <c r="N3110" s="26" t="s">
        <v>6</v>
      </c>
    </row>
    <row r="3111" spans="1:14" x14ac:dyDescent="0.35">
      <c r="B3111">
        <f t="shared" si="48"/>
        <v>1</v>
      </c>
      <c r="C3111" s="25" t="s">
        <v>17107</v>
      </c>
      <c r="D3111" s="25" t="s">
        <v>17108</v>
      </c>
      <c r="E3111" s="25" t="s">
        <v>17109</v>
      </c>
      <c r="F3111" s="25" t="s">
        <v>17110</v>
      </c>
      <c r="G3111" s="25">
        <v>6</v>
      </c>
      <c r="H3111" s="25">
        <v>9781450308274</v>
      </c>
      <c r="I3111" s="25" t="s">
        <v>6</v>
      </c>
      <c r="J3111" s="25" t="s">
        <v>6</v>
      </c>
      <c r="K3111" s="25">
        <v>2011</v>
      </c>
      <c r="L3111" s="25" t="s">
        <v>17111</v>
      </c>
      <c r="M3111" s="25" t="s">
        <v>17106</v>
      </c>
      <c r="N3111" s="25" t="s">
        <v>6</v>
      </c>
    </row>
    <row r="3112" spans="1:14" x14ac:dyDescent="0.35">
      <c r="B3112">
        <f t="shared" si="48"/>
        <v>1</v>
      </c>
      <c r="C3112" s="26" t="s">
        <v>17112</v>
      </c>
      <c r="D3112" s="26" t="s">
        <v>17113</v>
      </c>
      <c r="E3112" s="26" t="s">
        <v>17114</v>
      </c>
      <c r="F3112" s="26" t="s">
        <v>17115</v>
      </c>
      <c r="G3112" s="26">
        <v>6</v>
      </c>
      <c r="H3112" s="26">
        <v>9781450308274</v>
      </c>
      <c r="I3112" s="26" t="s">
        <v>6</v>
      </c>
      <c r="J3112" s="26" t="s">
        <v>6</v>
      </c>
      <c r="K3112" s="26">
        <v>2011</v>
      </c>
      <c r="L3112" s="26" t="s">
        <v>17116</v>
      </c>
      <c r="M3112" s="26" t="s">
        <v>17106</v>
      </c>
      <c r="N3112" s="26" t="s">
        <v>6</v>
      </c>
    </row>
    <row r="3113" spans="1:14" x14ac:dyDescent="0.35">
      <c r="B3113">
        <f t="shared" si="48"/>
        <v>1</v>
      </c>
      <c r="C3113" s="25" t="s">
        <v>17117</v>
      </c>
      <c r="D3113" s="25" t="s">
        <v>17118</v>
      </c>
      <c r="E3113" s="25" t="s">
        <v>17119</v>
      </c>
      <c r="F3113" s="25" t="s">
        <v>17120</v>
      </c>
      <c r="G3113" s="25">
        <v>6</v>
      </c>
      <c r="H3113" s="25">
        <v>9781450308274</v>
      </c>
      <c r="I3113" s="25" t="s">
        <v>6</v>
      </c>
      <c r="J3113" s="25" t="s">
        <v>6</v>
      </c>
      <c r="K3113" s="25">
        <v>2011</v>
      </c>
      <c r="L3113" s="25" t="s">
        <v>17121</v>
      </c>
      <c r="M3113" s="25" t="s">
        <v>17106</v>
      </c>
      <c r="N3113" s="25" t="s">
        <v>6</v>
      </c>
    </row>
    <row r="3114" spans="1:14" x14ac:dyDescent="0.35">
      <c r="B3114">
        <f t="shared" si="48"/>
        <v>1</v>
      </c>
      <c r="C3114" s="26" t="s">
        <v>17122</v>
      </c>
      <c r="D3114" s="26" t="s">
        <v>17123</v>
      </c>
      <c r="E3114" s="26" t="s">
        <v>17124</v>
      </c>
      <c r="F3114" s="26" t="s">
        <v>17125</v>
      </c>
      <c r="G3114" s="26">
        <v>6</v>
      </c>
      <c r="H3114" s="26">
        <v>9781450308274</v>
      </c>
      <c r="I3114" s="26" t="s">
        <v>6</v>
      </c>
      <c r="J3114" s="26" t="s">
        <v>6</v>
      </c>
      <c r="K3114" s="26">
        <v>2011</v>
      </c>
      <c r="L3114" s="26" t="s">
        <v>17126</v>
      </c>
      <c r="M3114" s="26" t="s">
        <v>17106</v>
      </c>
      <c r="N3114" s="26" t="s">
        <v>6</v>
      </c>
    </row>
    <row r="3115" spans="1:14" x14ac:dyDescent="0.35">
      <c r="B3115">
        <f t="shared" si="48"/>
        <v>1</v>
      </c>
      <c r="C3115" s="25" t="s">
        <v>17127</v>
      </c>
      <c r="D3115" s="25" t="s">
        <v>17128</v>
      </c>
      <c r="E3115" s="25" t="s">
        <v>17129</v>
      </c>
      <c r="F3115" s="25" t="s">
        <v>17130</v>
      </c>
      <c r="G3115" s="25">
        <v>6</v>
      </c>
      <c r="H3115" s="25">
        <v>9781450308274</v>
      </c>
      <c r="I3115" s="25" t="s">
        <v>6</v>
      </c>
      <c r="J3115" s="25" t="s">
        <v>6</v>
      </c>
      <c r="K3115" s="25">
        <v>2011</v>
      </c>
      <c r="L3115" s="25" t="s">
        <v>17131</v>
      </c>
      <c r="M3115" s="25" t="s">
        <v>17106</v>
      </c>
      <c r="N3115" s="25" t="s">
        <v>6</v>
      </c>
    </row>
    <row r="3116" spans="1:14" x14ac:dyDescent="0.35">
      <c r="B3116">
        <f t="shared" si="48"/>
        <v>1</v>
      </c>
      <c r="C3116" s="26" t="s">
        <v>17132</v>
      </c>
      <c r="D3116" s="26" t="s">
        <v>17133</v>
      </c>
      <c r="E3116" s="26" t="s">
        <v>17134</v>
      </c>
      <c r="F3116" s="26" t="s">
        <v>17135</v>
      </c>
      <c r="G3116" s="26">
        <v>6</v>
      </c>
      <c r="H3116" s="26">
        <v>9781450308274</v>
      </c>
      <c r="I3116" s="26" t="s">
        <v>6</v>
      </c>
      <c r="J3116" s="26" t="s">
        <v>6</v>
      </c>
      <c r="K3116" s="26">
        <v>2011</v>
      </c>
      <c r="L3116" s="26" t="s">
        <v>17136</v>
      </c>
      <c r="M3116" s="26" t="s">
        <v>17106</v>
      </c>
      <c r="N3116" s="26" t="s">
        <v>6</v>
      </c>
    </row>
    <row r="3117" spans="1:14" x14ac:dyDescent="0.35">
      <c r="B3117">
        <f t="shared" si="48"/>
        <v>1</v>
      </c>
      <c r="C3117" s="25" t="s">
        <v>17137</v>
      </c>
      <c r="D3117" s="25" t="s">
        <v>17138</v>
      </c>
      <c r="E3117" s="25" t="s">
        <v>17139</v>
      </c>
      <c r="F3117" s="25" t="s">
        <v>17140</v>
      </c>
      <c r="G3117" s="25">
        <v>6</v>
      </c>
      <c r="H3117" s="25">
        <v>9781450308274</v>
      </c>
      <c r="I3117" s="25" t="s">
        <v>6</v>
      </c>
      <c r="J3117" s="25" t="s">
        <v>6</v>
      </c>
      <c r="K3117" s="25">
        <v>2011</v>
      </c>
      <c r="L3117" s="25" t="s">
        <v>17141</v>
      </c>
      <c r="M3117" s="25" t="s">
        <v>17106</v>
      </c>
      <c r="N3117" s="25" t="s">
        <v>6</v>
      </c>
    </row>
    <row r="3118" spans="1:14" x14ac:dyDescent="0.35">
      <c r="B3118">
        <f t="shared" si="48"/>
        <v>1</v>
      </c>
      <c r="C3118" s="26" t="s">
        <v>17142</v>
      </c>
      <c r="D3118" s="26" t="s">
        <v>17143</v>
      </c>
      <c r="E3118" s="26" t="s">
        <v>17144</v>
      </c>
      <c r="F3118" s="26" t="s">
        <v>17145</v>
      </c>
      <c r="G3118" s="26">
        <v>6</v>
      </c>
      <c r="H3118" s="26">
        <v>9781450308274</v>
      </c>
      <c r="I3118" s="26" t="s">
        <v>6</v>
      </c>
      <c r="J3118" s="26" t="s">
        <v>6</v>
      </c>
      <c r="K3118" s="26">
        <v>2011</v>
      </c>
      <c r="L3118" s="26" t="s">
        <v>17146</v>
      </c>
      <c r="M3118" s="26" t="s">
        <v>17106</v>
      </c>
      <c r="N3118" s="26" t="s">
        <v>6</v>
      </c>
    </row>
    <row r="3119" spans="1:14" x14ac:dyDescent="0.35">
      <c r="B3119">
        <f t="shared" si="48"/>
        <v>1</v>
      </c>
      <c r="C3119" s="25" t="s">
        <v>17147</v>
      </c>
      <c r="D3119" s="25" t="s">
        <v>17148</v>
      </c>
      <c r="E3119" s="25" t="s">
        <v>17149</v>
      </c>
      <c r="F3119" s="25" t="s">
        <v>17150</v>
      </c>
      <c r="G3119" s="25">
        <v>6</v>
      </c>
      <c r="H3119" s="25">
        <v>9781450308274</v>
      </c>
      <c r="I3119" s="25" t="s">
        <v>6</v>
      </c>
      <c r="J3119" s="25" t="s">
        <v>6</v>
      </c>
      <c r="K3119" s="25">
        <v>2011</v>
      </c>
      <c r="L3119" s="25" t="s">
        <v>17151</v>
      </c>
      <c r="M3119" s="25" t="s">
        <v>17106</v>
      </c>
      <c r="N3119" s="25" t="s">
        <v>6</v>
      </c>
    </row>
    <row r="3120" spans="1:14" x14ac:dyDescent="0.35">
      <c r="B3120">
        <f t="shared" si="48"/>
        <v>1</v>
      </c>
      <c r="C3120" s="26" t="s">
        <v>17152</v>
      </c>
      <c r="D3120" s="26" t="s">
        <v>17153</v>
      </c>
      <c r="E3120" s="26" t="s">
        <v>17154</v>
      </c>
      <c r="F3120" s="26" t="s">
        <v>17155</v>
      </c>
      <c r="G3120" s="26">
        <v>6</v>
      </c>
      <c r="H3120" s="26">
        <v>9781450308274</v>
      </c>
      <c r="I3120" s="26" t="s">
        <v>6</v>
      </c>
      <c r="J3120" s="26" t="s">
        <v>6</v>
      </c>
      <c r="K3120" s="26">
        <v>2011</v>
      </c>
      <c r="L3120" s="26" t="s">
        <v>17156</v>
      </c>
      <c r="M3120" s="26" t="s">
        <v>17106</v>
      </c>
      <c r="N3120" s="26" t="s">
        <v>6</v>
      </c>
    </row>
    <row r="3121" spans="1:14" x14ac:dyDescent="0.35">
      <c r="B3121">
        <f t="shared" si="48"/>
        <v>1</v>
      </c>
      <c r="C3121" s="25" t="s">
        <v>17157</v>
      </c>
      <c r="D3121" s="25" t="s">
        <v>17158</v>
      </c>
      <c r="E3121" s="25" t="s">
        <v>17159</v>
      </c>
      <c r="F3121" s="25" t="s">
        <v>17160</v>
      </c>
      <c r="G3121" s="25">
        <v>6</v>
      </c>
      <c r="H3121" s="25">
        <v>9781450308274</v>
      </c>
      <c r="I3121" s="25" t="s">
        <v>6</v>
      </c>
      <c r="J3121" s="25" t="s">
        <v>6</v>
      </c>
      <c r="K3121" s="25">
        <v>2011</v>
      </c>
      <c r="L3121" s="25" t="s">
        <v>17161</v>
      </c>
      <c r="M3121" s="25" t="s">
        <v>17106</v>
      </c>
      <c r="N3121" s="25" t="s">
        <v>6</v>
      </c>
    </row>
    <row r="3122" spans="1:14" x14ac:dyDescent="0.35">
      <c r="B3122">
        <f t="shared" si="48"/>
        <v>1</v>
      </c>
      <c r="C3122" s="26" t="s">
        <v>17162</v>
      </c>
      <c r="D3122" s="26" t="s">
        <v>17163</v>
      </c>
      <c r="E3122" s="26" t="s">
        <v>17164</v>
      </c>
      <c r="F3122" s="26" t="s">
        <v>17165</v>
      </c>
      <c r="G3122" s="26">
        <v>6</v>
      </c>
      <c r="H3122" s="26">
        <v>9781450308274</v>
      </c>
      <c r="I3122" s="26" t="s">
        <v>6</v>
      </c>
      <c r="J3122" s="26" t="s">
        <v>6</v>
      </c>
      <c r="K3122" s="26">
        <v>2011</v>
      </c>
      <c r="L3122" s="26" t="s">
        <v>17166</v>
      </c>
      <c r="M3122" s="26" t="s">
        <v>17106</v>
      </c>
      <c r="N3122" s="26" t="s">
        <v>6</v>
      </c>
    </row>
    <row r="3123" spans="1:14" x14ac:dyDescent="0.35">
      <c r="B3123">
        <f t="shared" si="48"/>
        <v>1</v>
      </c>
      <c r="C3123" s="25" t="s">
        <v>17167</v>
      </c>
      <c r="D3123" s="25" t="s">
        <v>17168</v>
      </c>
      <c r="E3123" s="25" t="s">
        <v>17169</v>
      </c>
      <c r="F3123" s="25" t="s">
        <v>17170</v>
      </c>
      <c r="G3123" s="25">
        <v>6</v>
      </c>
      <c r="H3123" s="25">
        <v>9781450308045</v>
      </c>
      <c r="I3123" s="25" t="s">
        <v>6</v>
      </c>
      <c r="J3123" s="25" t="s">
        <v>17171</v>
      </c>
      <c r="K3123" s="25">
        <v>2011</v>
      </c>
      <c r="L3123" s="25" t="s">
        <v>17172</v>
      </c>
      <c r="M3123" s="25" t="s">
        <v>17173</v>
      </c>
      <c r="N3123" s="25" t="s">
        <v>6</v>
      </c>
    </row>
    <row r="3124" spans="1:14" x14ac:dyDescent="0.35">
      <c r="A3124" t="s">
        <v>62</v>
      </c>
      <c r="B3124">
        <f t="shared" si="48"/>
        <v>2</v>
      </c>
      <c r="C3124" s="26" t="s">
        <v>17174</v>
      </c>
      <c r="D3124" s="26" t="s">
        <v>17175</v>
      </c>
      <c r="E3124" s="26" t="s">
        <v>6</v>
      </c>
      <c r="F3124" s="26" t="s">
        <v>17176</v>
      </c>
      <c r="G3124" s="26">
        <v>6</v>
      </c>
      <c r="H3124" s="26">
        <v>9781450308045</v>
      </c>
      <c r="I3124" s="26" t="s">
        <v>6</v>
      </c>
      <c r="J3124" s="26" t="s">
        <v>17177</v>
      </c>
      <c r="K3124" s="26">
        <v>2011</v>
      </c>
      <c r="L3124" s="26" t="s">
        <v>17178</v>
      </c>
      <c r="M3124" s="26" t="s">
        <v>17173</v>
      </c>
      <c r="N3124" s="26" t="s">
        <v>6</v>
      </c>
    </row>
    <row r="3125" spans="1:14" x14ac:dyDescent="0.35">
      <c r="A3125" t="s">
        <v>62</v>
      </c>
      <c r="B3125">
        <f t="shared" si="48"/>
        <v>2</v>
      </c>
      <c r="C3125" s="25" t="s">
        <v>17179</v>
      </c>
      <c r="D3125" s="25" t="s">
        <v>17180</v>
      </c>
      <c r="E3125" s="25" t="s">
        <v>17181</v>
      </c>
      <c r="F3125" s="25" t="s">
        <v>16780</v>
      </c>
      <c r="G3125" s="25">
        <v>7</v>
      </c>
      <c r="H3125" s="25"/>
      <c r="I3125" s="25" t="s">
        <v>17182</v>
      </c>
      <c r="J3125" s="25" t="s">
        <v>6</v>
      </c>
      <c r="K3125" s="25">
        <v>2012</v>
      </c>
      <c r="L3125" s="25" t="s">
        <v>17183</v>
      </c>
      <c r="M3125" s="25" t="s">
        <v>6</v>
      </c>
      <c r="N3125" s="25" t="s">
        <v>6</v>
      </c>
    </row>
    <row r="3126" spans="1:14" x14ac:dyDescent="0.35">
      <c r="A3126" t="s">
        <v>62</v>
      </c>
      <c r="B3126">
        <f t="shared" si="48"/>
        <v>2</v>
      </c>
      <c r="C3126" s="26" t="s">
        <v>17184</v>
      </c>
      <c r="D3126" s="26" t="s">
        <v>17185</v>
      </c>
      <c r="E3126" s="26" t="s">
        <v>17186</v>
      </c>
      <c r="F3126" s="26" t="s">
        <v>17187</v>
      </c>
      <c r="G3126" s="26">
        <v>6</v>
      </c>
      <c r="H3126" s="26">
        <v>9781450308168</v>
      </c>
      <c r="I3126" s="26" t="s">
        <v>6</v>
      </c>
      <c r="J3126" s="26" t="s">
        <v>17188</v>
      </c>
      <c r="K3126" s="26">
        <v>2011</v>
      </c>
      <c r="L3126" s="26" t="s">
        <v>17189</v>
      </c>
      <c r="M3126" s="26" t="s">
        <v>17190</v>
      </c>
      <c r="N3126" s="26" t="s">
        <v>6</v>
      </c>
    </row>
    <row r="3127" spans="1:14" x14ac:dyDescent="0.35">
      <c r="A3127" t="s">
        <v>62</v>
      </c>
      <c r="B3127">
        <f t="shared" si="48"/>
        <v>2</v>
      </c>
      <c r="C3127" s="25" t="s">
        <v>17191</v>
      </c>
      <c r="D3127" s="25" t="s">
        <v>17192</v>
      </c>
      <c r="E3127" s="25" t="s">
        <v>17193</v>
      </c>
      <c r="F3127" s="25" t="s">
        <v>17194</v>
      </c>
      <c r="G3127" s="25">
        <v>6</v>
      </c>
      <c r="H3127" s="25">
        <v>9781450310840</v>
      </c>
      <c r="I3127" s="25" t="s">
        <v>6</v>
      </c>
      <c r="J3127" s="25" t="s">
        <v>17195</v>
      </c>
      <c r="K3127" s="25">
        <v>2012</v>
      </c>
      <c r="L3127" s="25" t="s">
        <v>17196</v>
      </c>
      <c r="M3127" s="25" t="s">
        <v>17197</v>
      </c>
      <c r="N3127" s="25" t="s">
        <v>6</v>
      </c>
    </row>
    <row r="3128" spans="1:14" x14ac:dyDescent="0.35">
      <c r="A3128" t="s">
        <v>62</v>
      </c>
      <c r="B3128">
        <f t="shared" si="48"/>
        <v>2</v>
      </c>
      <c r="C3128" s="26" t="s">
        <v>17198</v>
      </c>
      <c r="D3128" s="26" t="s">
        <v>17199</v>
      </c>
      <c r="E3128" s="26" t="s">
        <v>17200</v>
      </c>
      <c r="F3128" s="26" t="s">
        <v>17201</v>
      </c>
      <c r="G3128" s="26">
        <v>6</v>
      </c>
      <c r="H3128" s="26">
        <v>9781450312967</v>
      </c>
      <c r="I3128" s="26" t="s">
        <v>6</v>
      </c>
      <c r="J3128" s="26" t="s">
        <v>17202</v>
      </c>
      <c r="K3128" s="26">
        <v>2012</v>
      </c>
      <c r="L3128" s="26" t="s">
        <v>17203</v>
      </c>
      <c r="M3128" s="26" t="s">
        <v>17204</v>
      </c>
      <c r="N3128" s="26" t="s">
        <v>6</v>
      </c>
    </row>
    <row r="3129" spans="1:14" x14ac:dyDescent="0.35">
      <c r="A3129" t="s">
        <v>62</v>
      </c>
      <c r="B3129">
        <f t="shared" si="48"/>
        <v>3</v>
      </c>
      <c r="C3129" s="25" t="s">
        <v>17205</v>
      </c>
      <c r="D3129" s="25" t="s">
        <v>12200</v>
      </c>
      <c r="E3129" s="25" t="s">
        <v>17206</v>
      </c>
      <c r="F3129" s="25" t="s">
        <v>12201</v>
      </c>
      <c r="G3129" s="25">
        <v>6</v>
      </c>
      <c r="H3129" s="25">
        <v>9781450313087</v>
      </c>
      <c r="I3129" s="25" t="s">
        <v>6</v>
      </c>
      <c r="J3129" s="25" t="s">
        <v>17207</v>
      </c>
      <c r="K3129" s="25">
        <v>2012</v>
      </c>
      <c r="L3129" s="25" t="s">
        <v>17208</v>
      </c>
      <c r="M3129" s="25" t="s">
        <v>12202</v>
      </c>
      <c r="N3129" s="25" t="s">
        <v>6</v>
      </c>
    </row>
    <row r="3130" spans="1:14" x14ac:dyDescent="0.35">
      <c r="B3130">
        <f t="shared" si="48"/>
        <v>1</v>
      </c>
      <c r="C3130" s="26" t="s">
        <v>17209</v>
      </c>
      <c r="D3130" s="26" t="s">
        <v>17210</v>
      </c>
      <c r="E3130" s="26" t="s">
        <v>17211</v>
      </c>
      <c r="F3130" s="26" t="s">
        <v>17212</v>
      </c>
      <c r="G3130" s="26">
        <v>7</v>
      </c>
      <c r="H3130" s="26"/>
      <c r="I3130" s="26" t="s">
        <v>17213</v>
      </c>
      <c r="J3130" s="26" t="s">
        <v>6</v>
      </c>
      <c r="K3130" s="26">
        <v>2012</v>
      </c>
      <c r="L3130" s="26" t="s">
        <v>17214</v>
      </c>
      <c r="M3130" s="26" t="s">
        <v>6</v>
      </c>
      <c r="N3130" s="26" t="s">
        <v>6</v>
      </c>
    </row>
    <row r="3131" spans="1:14" x14ac:dyDescent="0.35">
      <c r="B3131">
        <f t="shared" si="48"/>
        <v>1</v>
      </c>
      <c r="C3131" s="25" t="s">
        <v>17215</v>
      </c>
      <c r="D3131" s="25" t="s">
        <v>17216</v>
      </c>
      <c r="E3131" s="25" t="s">
        <v>17217</v>
      </c>
      <c r="F3131" s="25" t="s">
        <v>17218</v>
      </c>
      <c r="G3131" s="25">
        <v>6</v>
      </c>
      <c r="H3131" s="25">
        <v>9781450313001</v>
      </c>
      <c r="I3131" s="25" t="s">
        <v>6</v>
      </c>
      <c r="J3131" s="25" t="s">
        <v>6</v>
      </c>
      <c r="K3131" s="25">
        <v>2012</v>
      </c>
      <c r="L3131" s="25" t="s">
        <v>17219</v>
      </c>
      <c r="M3131" s="25" t="s">
        <v>17220</v>
      </c>
      <c r="N3131" s="25" t="s">
        <v>6</v>
      </c>
    </row>
    <row r="3132" spans="1:14" x14ac:dyDescent="0.35">
      <c r="B3132">
        <f t="shared" si="48"/>
        <v>1</v>
      </c>
      <c r="C3132" s="26" t="s">
        <v>17221</v>
      </c>
      <c r="D3132" s="26" t="s">
        <v>17222</v>
      </c>
      <c r="E3132" s="26" t="s">
        <v>17223</v>
      </c>
      <c r="F3132" s="26" t="s">
        <v>17224</v>
      </c>
      <c r="G3132" s="26">
        <v>6</v>
      </c>
      <c r="H3132" s="26">
        <v>9781450318358</v>
      </c>
      <c r="I3132" s="26" t="s">
        <v>6</v>
      </c>
      <c r="J3132" s="26" t="s">
        <v>17225</v>
      </c>
      <c r="K3132" s="26">
        <v>2012</v>
      </c>
      <c r="L3132" s="26" t="s">
        <v>17226</v>
      </c>
      <c r="M3132" s="26" t="s">
        <v>17227</v>
      </c>
      <c r="N3132" s="26" t="s">
        <v>6</v>
      </c>
    </row>
    <row r="3133" spans="1:14" x14ac:dyDescent="0.35">
      <c r="A3133" t="s">
        <v>62</v>
      </c>
      <c r="B3133">
        <f t="shared" si="48"/>
        <v>2</v>
      </c>
      <c r="C3133" s="25" t="s">
        <v>17228</v>
      </c>
      <c r="D3133" s="25" t="s">
        <v>17229</v>
      </c>
      <c r="E3133" s="25" t="s">
        <v>17230</v>
      </c>
      <c r="F3133" s="25" t="s">
        <v>17231</v>
      </c>
      <c r="G3133" s="25">
        <v>6</v>
      </c>
      <c r="H3133" s="25">
        <v>9781450318549</v>
      </c>
      <c r="I3133" s="25" t="s">
        <v>6</v>
      </c>
      <c r="J3133" s="25" t="s">
        <v>6</v>
      </c>
      <c r="K3133" s="25">
        <v>2012</v>
      </c>
      <c r="L3133" s="25" t="s">
        <v>17232</v>
      </c>
      <c r="M3133" s="25" t="s">
        <v>17233</v>
      </c>
      <c r="N3133" s="25" t="s">
        <v>6</v>
      </c>
    </row>
    <row r="3134" spans="1:14" x14ac:dyDescent="0.35">
      <c r="B3134">
        <f t="shared" si="48"/>
        <v>1</v>
      </c>
      <c r="C3134" s="26" t="s">
        <v>17234</v>
      </c>
      <c r="D3134" s="26" t="s">
        <v>17235</v>
      </c>
      <c r="E3134" s="26" t="s">
        <v>17236</v>
      </c>
      <c r="F3134" s="26" t="s">
        <v>17237</v>
      </c>
      <c r="G3134" s="26">
        <v>6</v>
      </c>
      <c r="H3134" s="26">
        <v>9781450314213</v>
      </c>
      <c r="I3134" s="26" t="s">
        <v>6</v>
      </c>
      <c r="J3134" s="26" t="s">
        <v>6</v>
      </c>
      <c r="K3134" s="26">
        <v>2013</v>
      </c>
      <c r="L3134" s="26" t="s">
        <v>17238</v>
      </c>
      <c r="M3134" s="26" t="s">
        <v>17239</v>
      </c>
      <c r="N3134" s="26" t="s">
        <v>6</v>
      </c>
    </row>
    <row r="3135" spans="1:14" x14ac:dyDescent="0.35">
      <c r="A3135" t="s">
        <v>62</v>
      </c>
      <c r="B3135">
        <f t="shared" si="48"/>
        <v>2</v>
      </c>
      <c r="C3135" s="25" t="s">
        <v>17240</v>
      </c>
      <c r="D3135" s="25" t="s">
        <v>17241</v>
      </c>
      <c r="E3135" s="25" t="s">
        <v>17242</v>
      </c>
      <c r="F3135" s="25" t="s">
        <v>17243</v>
      </c>
      <c r="G3135" s="25">
        <v>6</v>
      </c>
      <c r="H3135" s="25">
        <v>9781450318686</v>
      </c>
      <c r="I3135" s="25" t="s">
        <v>6</v>
      </c>
      <c r="J3135" s="25" t="s">
        <v>17244</v>
      </c>
      <c r="K3135" s="25">
        <v>2013</v>
      </c>
      <c r="L3135" s="25" t="s">
        <v>17245</v>
      </c>
      <c r="M3135" s="25" t="s">
        <v>17246</v>
      </c>
      <c r="N3135" s="25" t="s">
        <v>6</v>
      </c>
    </row>
    <row r="3136" spans="1:14" x14ac:dyDescent="0.35">
      <c r="A3136" t="s">
        <v>62</v>
      </c>
      <c r="B3136">
        <f t="shared" si="48"/>
        <v>2</v>
      </c>
      <c r="C3136" s="26" t="s">
        <v>17247</v>
      </c>
      <c r="D3136" s="26" t="s">
        <v>17248</v>
      </c>
      <c r="E3136" s="26" t="s">
        <v>17249</v>
      </c>
      <c r="F3136" s="26" t="s">
        <v>17250</v>
      </c>
      <c r="G3136" s="26">
        <v>6</v>
      </c>
      <c r="H3136" s="26">
        <v>9781450318686</v>
      </c>
      <c r="I3136" s="26" t="s">
        <v>6</v>
      </c>
      <c r="J3136" s="26" t="s">
        <v>17251</v>
      </c>
      <c r="K3136" s="26">
        <v>2013</v>
      </c>
      <c r="L3136" s="26" t="s">
        <v>17252</v>
      </c>
      <c r="M3136" s="26" t="s">
        <v>17246</v>
      </c>
      <c r="N3136" s="26" t="s">
        <v>6</v>
      </c>
    </row>
    <row r="3137" spans="1:14" x14ac:dyDescent="0.35">
      <c r="B3137">
        <f t="shared" si="48"/>
        <v>1</v>
      </c>
      <c r="C3137" s="25" t="s">
        <v>17253</v>
      </c>
      <c r="D3137" s="25" t="s">
        <v>17254</v>
      </c>
      <c r="E3137" s="25" t="s">
        <v>6</v>
      </c>
      <c r="F3137" s="25" t="s">
        <v>13090</v>
      </c>
      <c r="G3137" s="25">
        <v>7</v>
      </c>
      <c r="H3137" s="25"/>
      <c r="I3137" s="25" t="s">
        <v>17255</v>
      </c>
      <c r="J3137" s="25" t="s">
        <v>17049</v>
      </c>
      <c r="K3137" s="25">
        <v>2013</v>
      </c>
      <c r="L3137" s="25" t="s">
        <v>17256</v>
      </c>
      <c r="M3137" s="25" t="s">
        <v>6</v>
      </c>
      <c r="N3137" s="25" t="s">
        <v>6</v>
      </c>
    </row>
    <row r="3138" spans="1:14" x14ac:dyDescent="0.35">
      <c r="B3138">
        <f t="shared" ref="B3138:B3201" si="49">COUNTIF(C:C,C3138)</f>
        <v>1</v>
      </c>
      <c r="C3138" s="26" t="s">
        <v>17257</v>
      </c>
      <c r="D3138" s="26" t="s">
        <v>17258</v>
      </c>
      <c r="E3138" s="26" t="s">
        <v>17259</v>
      </c>
      <c r="F3138" s="26" t="s">
        <v>17260</v>
      </c>
      <c r="G3138" s="26">
        <v>6</v>
      </c>
      <c r="H3138" s="26">
        <v>9781450319188</v>
      </c>
      <c r="I3138" s="26" t="s">
        <v>6</v>
      </c>
      <c r="J3138" s="26" t="s">
        <v>17261</v>
      </c>
      <c r="K3138" s="26">
        <v>2013</v>
      </c>
      <c r="L3138" s="26" t="s">
        <v>17262</v>
      </c>
      <c r="M3138" s="26" t="s">
        <v>17263</v>
      </c>
      <c r="N3138" s="26" t="s">
        <v>6</v>
      </c>
    </row>
    <row r="3139" spans="1:14" x14ac:dyDescent="0.35">
      <c r="B3139">
        <f t="shared" si="49"/>
        <v>1</v>
      </c>
      <c r="C3139" s="25" t="s">
        <v>17264</v>
      </c>
      <c r="D3139" s="25" t="s">
        <v>17265</v>
      </c>
      <c r="E3139" s="25" t="s">
        <v>17266</v>
      </c>
      <c r="F3139" s="25" t="s">
        <v>17267</v>
      </c>
      <c r="G3139" s="25">
        <v>6</v>
      </c>
      <c r="H3139" s="25">
        <v>9781450322393</v>
      </c>
      <c r="I3139" s="25" t="s">
        <v>6</v>
      </c>
      <c r="J3139" s="25" t="s">
        <v>17268</v>
      </c>
      <c r="K3139" s="25">
        <v>2013</v>
      </c>
      <c r="L3139" s="25" t="s">
        <v>17269</v>
      </c>
      <c r="M3139" s="25" t="s">
        <v>17270</v>
      </c>
      <c r="N3139" s="25" t="s">
        <v>6</v>
      </c>
    </row>
    <row r="3140" spans="1:14" x14ac:dyDescent="0.35">
      <c r="A3140" t="s">
        <v>62</v>
      </c>
      <c r="B3140">
        <f t="shared" si="49"/>
        <v>2</v>
      </c>
      <c r="C3140" s="26" t="s">
        <v>17271</v>
      </c>
      <c r="D3140" s="26" t="s">
        <v>17272</v>
      </c>
      <c r="E3140" s="26" t="s">
        <v>17273</v>
      </c>
      <c r="F3140" s="26" t="s">
        <v>17274</v>
      </c>
      <c r="G3140" s="26">
        <v>6</v>
      </c>
      <c r="H3140" s="26">
        <v>9781450322393</v>
      </c>
      <c r="I3140" s="26" t="s">
        <v>6</v>
      </c>
      <c r="J3140" s="26" t="s">
        <v>17275</v>
      </c>
      <c r="K3140" s="26">
        <v>2013</v>
      </c>
      <c r="L3140" s="26" t="s">
        <v>17276</v>
      </c>
      <c r="M3140" s="26" t="s">
        <v>17270</v>
      </c>
      <c r="N3140" s="26" t="s">
        <v>6</v>
      </c>
    </row>
    <row r="3141" spans="1:14" x14ac:dyDescent="0.35">
      <c r="B3141">
        <f t="shared" si="49"/>
        <v>1</v>
      </c>
      <c r="C3141" s="25" t="s">
        <v>17277</v>
      </c>
      <c r="D3141" s="25" t="s">
        <v>17278</v>
      </c>
      <c r="E3141" s="25" t="s">
        <v>17279</v>
      </c>
      <c r="F3141" s="25" t="s">
        <v>17280</v>
      </c>
      <c r="G3141" s="25">
        <v>6</v>
      </c>
      <c r="H3141" s="25">
        <v>9781450324052</v>
      </c>
      <c r="I3141" s="25" t="s">
        <v>6</v>
      </c>
      <c r="J3141" s="25" t="s">
        <v>6</v>
      </c>
      <c r="K3141" s="25">
        <v>2013</v>
      </c>
      <c r="L3141" s="25" t="s">
        <v>17281</v>
      </c>
      <c r="M3141" s="25" t="s">
        <v>17282</v>
      </c>
      <c r="N3141" s="25" t="s">
        <v>6</v>
      </c>
    </row>
    <row r="3142" spans="1:14" x14ac:dyDescent="0.35">
      <c r="A3142" t="s">
        <v>62</v>
      </c>
      <c r="B3142">
        <f t="shared" si="49"/>
        <v>2</v>
      </c>
      <c r="C3142" s="26" t="s">
        <v>17283</v>
      </c>
      <c r="D3142" s="26" t="s">
        <v>17284</v>
      </c>
      <c r="E3142" s="26" t="s">
        <v>17285</v>
      </c>
      <c r="F3142" s="26" t="s">
        <v>17286</v>
      </c>
      <c r="G3142" s="26">
        <v>6</v>
      </c>
      <c r="H3142" s="26">
        <v>9781450324052</v>
      </c>
      <c r="I3142" s="26" t="s">
        <v>6</v>
      </c>
      <c r="J3142" s="26" t="s">
        <v>6</v>
      </c>
      <c r="K3142" s="26">
        <v>2013</v>
      </c>
      <c r="L3142" s="26" t="s">
        <v>17287</v>
      </c>
      <c r="M3142" s="26" t="s">
        <v>17282</v>
      </c>
      <c r="N3142" s="26" t="s">
        <v>6</v>
      </c>
    </row>
    <row r="3143" spans="1:14" x14ac:dyDescent="0.35">
      <c r="A3143" t="s">
        <v>62</v>
      </c>
      <c r="B3143">
        <f t="shared" si="49"/>
        <v>2</v>
      </c>
      <c r="C3143" s="25" t="s">
        <v>17288</v>
      </c>
      <c r="D3143" s="25" t="s">
        <v>17289</v>
      </c>
      <c r="E3143" s="25" t="s">
        <v>17290</v>
      </c>
      <c r="F3143" s="25" t="s">
        <v>17291</v>
      </c>
      <c r="G3143" s="25">
        <v>6</v>
      </c>
      <c r="H3143" s="25">
        <v>9781450324823</v>
      </c>
      <c r="I3143" s="25" t="s">
        <v>6</v>
      </c>
      <c r="J3143" s="25" t="s">
        <v>17292</v>
      </c>
      <c r="K3143" s="25">
        <v>2013</v>
      </c>
      <c r="L3143" s="25" t="s">
        <v>17293</v>
      </c>
      <c r="M3143" s="25" t="s">
        <v>17294</v>
      </c>
      <c r="N3143" s="25" t="s">
        <v>6</v>
      </c>
    </row>
    <row r="3144" spans="1:14" x14ac:dyDescent="0.35">
      <c r="A3144" t="s">
        <v>62</v>
      </c>
      <c r="B3144">
        <f t="shared" si="49"/>
        <v>2</v>
      </c>
      <c r="C3144" s="26" t="s">
        <v>17295</v>
      </c>
      <c r="D3144" s="26" t="s">
        <v>2408</v>
      </c>
      <c r="E3144" s="26" t="s">
        <v>17296</v>
      </c>
      <c r="F3144" s="26" t="s">
        <v>17297</v>
      </c>
      <c r="G3144" s="26">
        <v>6</v>
      </c>
      <c r="H3144" s="26">
        <v>9781450326056</v>
      </c>
      <c r="I3144" s="26" t="s">
        <v>6</v>
      </c>
      <c r="J3144" s="26" t="s">
        <v>17298</v>
      </c>
      <c r="K3144" s="26">
        <v>2014</v>
      </c>
      <c r="L3144" s="26" t="s">
        <v>17299</v>
      </c>
      <c r="M3144" s="26" t="s">
        <v>17300</v>
      </c>
      <c r="N3144" s="26" t="s">
        <v>6</v>
      </c>
    </row>
    <row r="3145" spans="1:14" x14ac:dyDescent="0.35">
      <c r="B3145">
        <f t="shared" si="49"/>
        <v>1</v>
      </c>
      <c r="C3145" s="25" t="s">
        <v>17301</v>
      </c>
      <c r="D3145" s="25" t="s">
        <v>17302</v>
      </c>
      <c r="E3145" s="25" t="s">
        <v>17303</v>
      </c>
      <c r="F3145" s="25" t="s">
        <v>17304</v>
      </c>
      <c r="G3145" s="25">
        <v>6</v>
      </c>
      <c r="H3145" s="25">
        <v>9781450324731</v>
      </c>
      <c r="I3145" s="25" t="s">
        <v>6</v>
      </c>
      <c r="J3145" s="25" t="s">
        <v>17305</v>
      </c>
      <c r="K3145" s="25">
        <v>2014</v>
      </c>
      <c r="L3145" s="25" t="s">
        <v>17306</v>
      </c>
      <c r="M3145" s="25" t="s">
        <v>17010</v>
      </c>
      <c r="N3145" s="25" t="s">
        <v>6</v>
      </c>
    </row>
    <row r="3146" spans="1:14" x14ac:dyDescent="0.35">
      <c r="A3146" t="s">
        <v>62</v>
      </c>
      <c r="B3146">
        <f t="shared" si="49"/>
        <v>3</v>
      </c>
      <c r="C3146" s="26" t="s">
        <v>17307</v>
      </c>
      <c r="D3146" s="26" t="s">
        <v>17308</v>
      </c>
      <c r="E3146" s="26" t="s">
        <v>17309</v>
      </c>
      <c r="F3146" s="26" t="s">
        <v>11961</v>
      </c>
      <c r="G3146" s="26">
        <v>6</v>
      </c>
      <c r="H3146" s="26">
        <v>9781450327565</v>
      </c>
      <c r="I3146" s="26" t="s">
        <v>6</v>
      </c>
      <c r="J3146" s="26" t="s">
        <v>17310</v>
      </c>
      <c r="K3146" s="26">
        <v>2014</v>
      </c>
      <c r="L3146" s="26" t="s">
        <v>17311</v>
      </c>
      <c r="M3146" s="26" t="s">
        <v>17312</v>
      </c>
      <c r="N3146" s="26" t="s">
        <v>6</v>
      </c>
    </row>
    <row r="3147" spans="1:14" x14ac:dyDescent="0.35">
      <c r="A3147" t="s">
        <v>62</v>
      </c>
      <c r="B3147">
        <f t="shared" si="49"/>
        <v>2</v>
      </c>
      <c r="C3147" s="25" t="s">
        <v>17313</v>
      </c>
      <c r="D3147" s="25" t="s">
        <v>17314</v>
      </c>
      <c r="E3147" s="25" t="s">
        <v>17315</v>
      </c>
      <c r="F3147" s="25" t="s">
        <v>17316</v>
      </c>
      <c r="G3147" s="25">
        <v>7</v>
      </c>
      <c r="H3147" s="25"/>
      <c r="I3147" s="25" t="s">
        <v>16635</v>
      </c>
      <c r="J3147" s="25" t="s">
        <v>6</v>
      </c>
      <c r="K3147" s="25">
        <v>2015</v>
      </c>
      <c r="L3147" s="25" t="s">
        <v>17317</v>
      </c>
      <c r="M3147" s="25" t="s">
        <v>6</v>
      </c>
      <c r="N3147" s="25" t="s">
        <v>6</v>
      </c>
    </row>
    <row r="3148" spans="1:14" x14ac:dyDescent="0.35">
      <c r="B3148">
        <f t="shared" si="49"/>
        <v>1</v>
      </c>
      <c r="C3148" s="26" t="s">
        <v>17318</v>
      </c>
      <c r="D3148" s="26" t="s">
        <v>17319</v>
      </c>
      <c r="E3148" s="26" t="s">
        <v>6</v>
      </c>
      <c r="F3148" s="26" t="s">
        <v>17320</v>
      </c>
      <c r="G3148" s="26">
        <v>7</v>
      </c>
      <c r="H3148" s="26"/>
      <c r="I3148" s="26" t="s">
        <v>17321</v>
      </c>
      <c r="J3148" s="26" t="s">
        <v>17322</v>
      </c>
      <c r="K3148" s="26">
        <v>2014</v>
      </c>
      <c r="L3148" s="26" t="s">
        <v>17323</v>
      </c>
      <c r="M3148" s="26" t="s">
        <v>6</v>
      </c>
      <c r="N3148" s="26" t="s">
        <v>6</v>
      </c>
    </row>
    <row r="3149" spans="1:14" x14ac:dyDescent="0.35">
      <c r="A3149" t="s">
        <v>62</v>
      </c>
      <c r="B3149">
        <f t="shared" si="49"/>
        <v>2</v>
      </c>
      <c r="C3149" s="25" t="s">
        <v>17324</v>
      </c>
      <c r="D3149" s="25" t="s">
        <v>17325</v>
      </c>
      <c r="E3149" s="25" t="s">
        <v>17326</v>
      </c>
      <c r="F3149" s="25" t="s">
        <v>14640</v>
      </c>
      <c r="G3149" s="25">
        <v>6</v>
      </c>
      <c r="H3149" s="25">
        <v>9781450325769</v>
      </c>
      <c r="I3149" s="25" t="s">
        <v>6</v>
      </c>
      <c r="J3149" s="25" t="s">
        <v>17327</v>
      </c>
      <c r="K3149" s="25">
        <v>2014</v>
      </c>
      <c r="L3149" s="25" t="s">
        <v>17328</v>
      </c>
      <c r="M3149" s="25" t="s">
        <v>17329</v>
      </c>
      <c r="N3149" s="25" t="s">
        <v>6</v>
      </c>
    </row>
    <row r="3150" spans="1:14" x14ac:dyDescent="0.35">
      <c r="B3150">
        <f t="shared" si="49"/>
        <v>1</v>
      </c>
      <c r="C3150" s="26" t="s">
        <v>17330</v>
      </c>
      <c r="D3150" s="26" t="s">
        <v>17331</v>
      </c>
      <c r="E3150" s="26" t="s">
        <v>17332</v>
      </c>
      <c r="F3150" s="26" t="s">
        <v>17333</v>
      </c>
      <c r="G3150" s="26">
        <v>7</v>
      </c>
      <c r="H3150" s="26"/>
      <c r="I3150" s="26" t="s">
        <v>16635</v>
      </c>
      <c r="J3150" s="26" t="s">
        <v>6</v>
      </c>
      <c r="K3150" s="26">
        <v>2017</v>
      </c>
      <c r="L3150" s="26" t="s">
        <v>17334</v>
      </c>
      <c r="M3150" s="26" t="s">
        <v>6</v>
      </c>
      <c r="N3150" s="26" t="s">
        <v>6</v>
      </c>
    </row>
    <row r="3151" spans="1:14" x14ac:dyDescent="0.35">
      <c r="B3151">
        <f t="shared" si="49"/>
        <v>1</v>
      </c>
      <c r="C3151" s="25" t="s">
        <v>17335</v>
      </c>
      <c r="D3151" s="25" t="s">
        <v>17336</v>
      </c>
      <c r="E3151" s="25" t="s">
        <v>17337</v>
      </c>
      <c r="F3151" s="25" t="s">
        <v>17338</v>
      </c>
      <c r="G3151" s="25">
        <v>6</v>
      </c>
      <c r="H3151" s="25">
        <v>9781450330268</v>
      </c>
      <c r="I3151" s="25" t="s">
        <v>6</v>
      </c>
      <c r="J3151" s="25" t="s">
        <v>17339</v>
      </c>
      <c r="K3151" s="25">
        <v>2014</v>
      </c>
      <c r="L3151" s="25" t="s">
        <v>17340</v>
      </c>
      <c r="M3151" s="25" t="s">
        <v>17341</v>
      </c>
      <c r="N3151" s="25" t="s">
        <v>6</v>
      </c>
    </row>
    <row r="3152" spans="1:14" x14ac:dyDescent="0.35">
      <c r="A3152" t="s">
        <v>62</v>
      </c>
      <c r="B3152">
        <f t="shared" si="49"/>
        <v>3</v>
      </c>
      <c r="C3152" s="26" t="s">
        <v>12513</v>
      </c>
      <c r="D3152" s="26" t="s">
        <v>1850</v>
      </c>
      <c r="E3152" s="26" t="s">
        <v>17342</v>
      </c>
      <c r="F3152" s="26" t="s">
        <v>17343</v>
      </c>
      <c r="G3152" s="26">
        <v>7</v>
      </c>
      <c r="H3152" s="26"/>
      <c r="I3152" s="26" t="s">
        <v>16635</v>
      </c>
      <c r="J3152" s="26" t="s">
        <v>6</v>
      </c>
      <c r="K3152" s="26">
        <v>2017</v>
      </c>
      <c r="L3152" s="26" t="s">
        <v>17344</v>
      </c>
      <c r="M3152" s="26" t="s">
        <v>6</v>
      </c>
      <c r="N3152" s="26" t="s">
        <v>6</v>
      </c>
    </row>
    <row r="3153" spans="1:14" x14ac:dyDescent="0.35">
      <c r="A3153" t="s">
        <v>62</v>
      </c>
      <c r="B3153">
        <f t="shared" si="49"/>
        <v>2</v>
      </c>
      <c r="C3153" s="25" t="s">
        <v>17345</v>
      </c>
      <c r="D3153" s="25" t="s">
        <v>17346</v>
      </c>
      <c r="E3153" s="25" t="s">
        <v>17347</v>
      </c>
      <c r="F3153" s="25" t="s">
        <v>17348</v>
      </c>
      <c r="G3153" s="25">
        <v>6</v>
      </c>
      <c r="H3153" s="25">
        <v>9781450331210</v>
      </c>
      <c r="I3153" s="25" t="s">
        <v>6</v>
      </c>
      <c r="J3153" s="25" t="s">
        <v>17349</v>
      </c>
      <c r="K3153" s="25">
        <v>2014</v>
      </c>
      <c r="L3153" s="25" t="s">
        <v>17350</v>
      </c>
      <c r="M3153" s="25" t="s">
        <v>17351</v>
      </c>
      <c r="N3153" s="25" t="s">
        <v>6</v>
      </c>
    </row>
    <row r="3154" spans="1:14" x14ac:dyDescent="0.35">
      <c r="B3154">
        <f t="shared" si="49"/>
        <v>1</v>
      </c>
      <c r="C3154" s="26" t="s">
        <v>17352</v>
      </c>
      <c r="D3154" s="26" t="s">
        <v>10381</v>
      </c>
      <c r="E3154" s="26" t="s">
        <v>17353</v>
      </c>
      <c r="F3154" s="26" t="s">
        <v>17354</v>
      </c>
      <c r="G3154" s="26">
        <v>6</v>
      </c>
      <c r="H3154" s="26">
        <v>9781450328203</v>
      </c>
      <c r="I3154" s="26" t="s">
        <v>6</v>
      </c>
      <c r="J3154" s="26" t="s">
        <v>17355</v>
      </c>
      <c r="K3154" s="26">
        <v>2014</v>
      </c>
      <c r="L3154" s="26" t="s">
        <v>17356</v>
      </c>
      <c r="M3154" s="26" t="s">
        <v>17357</v>
      </c>
      <c r="N3154" s="26" t="s">
        <v>6</v>
      </c>
    </row>
    <row r="3155" spans="1:14" x14ac:dyDescent="0.35">
      <c r="B3155">
        <f t="shared" si="49"/>
        <v>1</v>
      </c>
      <c r="C3155" s="25" t="s">
        <v>17358</v>
      </c>
      <c r="D3155" s="25" t="s">
        <v>17359</v>
      </c>
      <c r="E3155" s="25" t="s">
        <v>17360</v>
      </c>
      <c r="F3155" s="25" t="s">
        <v>17361</v>
      </c>
      <c r="G3155" s="25">
        <v>6</v>
      </c>
      <c r="H3155" s="25">
        <v>9781450328807</v>
      </c>
      <c r="I3155" s="25" t="s">
        <v>6</v>
      </c>
      <c r="J3155" s="25" t="s">
        <v>6</v>
      </c>
      <c r="K3155" s="25">
        <v>2014</v>
      </c>
      <c r="L3155" s="25" t="s">
        <v>17362</v>
      </c>
      <c r="M3155" s="25" t="s">
        <v>17363</v>
      </c>
      <c r="N3155" s="25" t="s">
        <v>6</v>
      </c>
    </row>
    <row r="3156" spans="1:14" x14ac:dyDescent="0.35">
      <c r="B3156">
        <f t="shared" si="49"/>
        <v>1</v>
      </c>
      <c r="C3156" s="26" t="s">
        <v>17364</v>
      </c>
      <c r="D3156" s="26" t="s">
        <v>17365</v>
      </c>
      <c r="E3156" s="26" t="s">
        <v>17366</v>
      </c>
      <c r="F3156" s="26" t="s">
        <v>17367</v>
      </c>
      <c r="G3156" s="26">
        <v>6</v>
      </c>
      <c r="H3156" s="26">
        <v>9781450328807</v>
      </c>
      <c r="I3156" s="26" t="s">
        <v>6</v>
      </c>
      <c r="J3156" s="26" t="s">
        <v>6</v>
      </c>
      <c r="K3156" s="26">
        <v>2014</v>
      </c>
      <c r="L3156" s="26" t="s">
        <v>17368</v>
      </c>
      <c r="M3156" s="26" t="s">
        <v>17363</v>
      </c>
      <c r="N3156" s="26" t="s">
        <v>6</v>
      </c>
    </row>
    <row r="3157" spans="1:14" x14ac:dyDescent="0.35">
      <c r="B3157">
        <f t="shared" si="49"/>
        <v>1</v>
      </c>
      <c r="C3157" s="25" t="s">
        <v>17369</v>
      </c>
      <c r="D3157" s="25" t="s">
        <v>17370</v>
      </c>
      <c r="E3157" s="25" t="s">
        <v>17371</v>
      </c>
      <c r="F3157" s="25" t="s">
        <v>17372</v>
      </c>
      <c r="G3157" s="25">
        <v>6</v>
      </c>
      <c r="H3157" s="25">
        <v>9781450329453</v>
      </c>
      <c r="I3157" s="25" t="s">
        <v>6</v>
      </c>
      <c r="J3157" s="25" t="s">
        <v>6</v>
      </c>
      <c r="K3157" s="25">
        <v>2014</v>
      </c>
      <c r="L3157" s="25" t="s">
        <v>17373</v>
      </c>
      <c r="M3157" s="25" t="s">
        <v>17374</v>
      </c>
      <c r="N3157" s="25" t="s">
        <v>6</v>
      </c>
    </row>
    <row r="3158" spans="1:14" x14ac:dyDescent="0.35">
      <c r="A3158" t="s">
        <v>62</v>
      </c>
      <c r="B3158">
        <f t="shared" si="49"/>
        <v>2</v>
      </c>
      <c r="C3158" s="26" t="s">
        <v>17375</v>
      </c>
      <c r="D3158" s="26" t="s">
        <v>17376</v>
      </c>
      <c r="E3158" s="26" t="s">
        <v>17377</v>
      </c>
      <c r="F3158" s="26" t="s">
        <v>17378</v>
      </c>
      <c r="G3158" s="26">
        <v>6</v>
      </c>
      <c r="H3158" s="26">
        <v>9781450330060</v>
      </c>
      <c r="I3158" s="26" t="s">
        <v>6</v>
      </c>
      <c r="J3158" s="26" t="s">
        <v>17379</v>
      </c>
      <c r="K3158" s="26">
        <v>2014</v>
      </c>
      <c r="L3158" s="26" t="s">
        <v>17380</v>
      </c>
      <c r="M3158" s="26" t="s">
        <v>17381</v>
      </c>
      <c r="N3158" s="26" t="s">
        <v>6</v>
      </c>
    </row>
    <row r="3159" spans="1:14" x14ac:dyDescent="0.35">
      <c r="B3159">
        <f t="shared" si="49"/>
        <v>1</v>
      </c>
      <c r="C3159" s="25" t="s">
        <v>17382</v>
      </c>
      <c r="D3159" s="25" t="s">
        <v>17383</v>
      </c>
      <c r="E3159" s="25" t="s">
        <v>17384</v>
      </c>
      <c r="F3159" s="25" t="s">
        <v>17385</v>
      </c>
      <c r="G3159" s="25">
        <v>6</v>
      </c>
      <c r="H3159" s="25">
        <v>9781450333146</v>
      </c>
      <c r="I3159" s="25" t="s">
        <v>6</v>
      </c>
      <c r="J3159" s="25" t="s">
        <v>6</v>
      </c>
      <c r="K3159" s="25">
        <v>2014</v>
      </c>
      <c r="L3159" s="25" t="s">
        <v>17386</v>
      </c>
      <c r="M3159" s="25" t="s">
        <v>17387</v>
      </c>
      <c r="N3159" s="25" t="s">
        <v>6</v>
      </c>
    </row>
    <row r="3160" spans="1:14" x14ac:dyDescent="0.35">
      <c r="B3160">
        <f t="shared" si="49"/>
        <v>1</v>
      </c>
      <c r="C3160" s="26" t="s">
        <v>17388</v>
      </c>
      <c r="D3160" s="26" t="s">
        <v>17389</v>
      </c>
      <c r="E3160" s="26" t="s">
        <v>17390</v>
      </c>
      <c r="F3160" s="26" t="s">
        <v>17391</v>
      </c>
      <c r="G3160" s="26">
        <v>6</v>
      </c>
      <c r="H3160" s="26">
        <v>9781450333146</v>
      </c>
      <c r="I3160" s="26" t="s">
        <v>6</v>
      </c>
      <c r="J3160" s="26" t="s">
        <v>6</v>
      </c>
      <c r="K3160" s="26">
        <v>2014</v>
      </c>
      <c r="L3160" s="26" t="s">
        <v>17392</v>
      </c>
      <c r="M3160" s="26" t="s">
        <v>17387</v>
      </c>
      <c r="N3160" s="26" t="s">
        <v>6</v>
      </c>
    </row>
    <row r="3161" spans="1:14" x14ac:dyDescent="0.35">
      <c r="A3161" t="s">
        <v>62</v>
      </c>
      <c r="B3161">
        <f t="shared" si="49"/>
        <v>2</v>
      </c>
      <c r="C3161" s="25" t="s">
        <v>17393</v>
      </c>
      <c r="D3161" s="25" t="s">
        <v>17394</v>
      </c>
      <c r="E3161" s="25" t="s">
        <v>17395</v>
      </c>
      <c r="F3161" s="25" t="s">
        <v>17396</v>
      </c>
      <c r="G3161" s="25">
        <v>7</v>
      </c>
      <c r="H3161" s="25"/>
      <c r="I3161" s="25" t="s">
        <v>16635</v>
      </c>
      <c r="J3161" s="25" t="s">
        <v>6</v>
      </c>
      <c r="K3161" s="25">
        <v>2015</v>
      </c>
      <c r="L3161" s="25" t="s">
        <v>17397</v>
      </c>
      <c r="M3161" s="25" t="s">
        <v>6</v>
      </c>
      <c r="N3161" s="25" t="s">
        <v>6</v>
      </c>
    </row>
    <row r="3162" spans="1:14" x14ac:dyDescent="0.35">
      <c r="B3162">
        <f t="shared" si="49"/>
        <v>1</v>
      </c>
      <c r="C3162" s="26" t="s">
        <v>17398</v>
      </c>
      <c r="D3162" s="26" t="s">
        <v>17399</v>
      </c>
      <c r="E3162" s="26" t="s">
        <v>17400</v>
      </c>
      <c r="F3162" s="26" t="s">
        <v>17304</v>
      </c>
      <c r="G3162" s="26">
        <v>6</v>
      </c>
      <c r="H3162" s="26">
        <v>9781450331456</v>
      </c>
      <c r="I3162" s="26" t="s">
        <v>6</v>
      </c>
      <c r="J3162" s="26" t="s">
        <v>17401</v>
      </c>
      <c r="K3162" s="26">
        <v>2015</v>
      </c>
      <c r="L3162" s="26" t="s">
        <v>17402</v>
      </c>
      <c r="M3162" s="26" t="s">
        <v>17403</v>
      </c>
      <c r="N3162" s="26" t="s">
        <v>6</v>
      </c>
    </row>
    <row r="3163" spans="1:14" x14ac:dyDescent="0.35">
      <c r="B3163">
        <f t="shared" si="49"/>
        <v>1</v>
      </c>
      <c r="C3163" s="25" t="s">
        <v>17404</v>
      </c>
      <c r="D3163" s="25" t="s">
        <v>17405</v>
      </c>
      <c r="E3163" s="25" t="s">
        <v>17406</v>
      </c>
      <c r="F3163" s="25" t="s">
        <v>17407</v>
      </c>
      <c r="G3163" s="25">
        <v>6</v>
      </c>
      <c r="H3163" s="25">
        <v>9781450334402</v>
      </c>
      <c r="I3163" s="25" t="s">
        <v>6</v>
      </c>
      <c r="J3163" s="25" t="s">
        <v>17408</v>
      </c>
      <c r="K3163" s="25">
        <v>2015</v>
      </c>
      <c r="L3163" s="25" t="s">
        <v>17409</v>
      </c>
      <c r="M3163" s="25" t="s">
        <v>17410</v>
      </c>
      <c r="N3163" s="25" t="s">
        <v>6</v>
      </c>
    </row>
    <row r="3164" spans="1:14" x14ac:dyDescent="0.35">
      <c r="A3164" t="s">
        <v>62</v>
      </c>
      <c r="B3164">
        <f t="shared" si="49"/>
        <v>3</v>
      </c>
      <c r="C3164" s="26" t="s">
        <v>12903</v>
      </c>
      <c r="D3164" s="26" t="s">
        <v>17411</v>
      </c>
      <c r="E3164" s="26" t="s">
        <v>17412</v>
      </c>
      <c r="F3164" s="26" t="s">
        <v>12905</v>
      </c>
      <c r="G3164" s="26">
        <v>7</v>
      </c>
      <c r="H3164" s="26"/>
      <c r="I3164" s="26" t="s">
        <v>17182</v>
      </c>
      <c r="J3164" s="26" t="s">
        <v>6</v>
      </c>
      <c r="K3164" s="26">
        <v>2016</v>
      </c>
      <c r="L3164" s="26" t="s">
        <v>17413</v>
      </c>
      <c r="M3164" s="26" t="s">
        <v>6</v>
      </c>
      <c r="N3164" s="26" t="s">
        <v>6</v>
      </c>
    </row>
    <row r="3165" spans="1:14" x14ac:dyDescent="0.35">
      <c r="B3165">
        <f t="shared" si="49"/>
        <v>1</v>
      </c>
      <c r="C3165" s="25" t="s">
        <v>17414</v>
      </c>
      <c r="D3165" s="25" t="s">
        <v>17415</v>
      </c>
      <c r="E3165" s="25" t="s">
        <v>17416</v>
      </c>
      <c r="F3165" s="25" t="s">
        <v>17417</v>
      </c>
      <c r="G3165" s="25">
        <v>6</v>
      </c>
      <c r="H3165" s="25">
        <v>9781450334921</v>
      </c>
      <c r="I3165" s="25" t="s">
        <v>6</v>
      </c>
      <c r="J3165" s="25" t="s">
        <v>17418</v>
      </c>
      <c r="K3165" s="25">
        <v>2015</v>
      </c>
      <c r="L3165" s="25" t="s">
        <v>17419</v>
      </c>
      <c r="M3165" s="25" t="s">
        <v>17420</v>
      </c>
      <c r="N3165" s="25" t="s">
        <v>6</v>
      </c>
    </row>
    <row r="3166" spans="1:14" x14ac:dyDescent="0.35">
      <c r="A3166" t="s">
        <v>62</v>
      </c>
      <c r="B3166">
        <f t="shared" si="49"/>
        <v>2</v>
      </c>
      <c r="C3166" s="26" t="s">
        <v>17421</v>
      </c>
      <c r="D3166" s="26" t="s">
        <v>17422</v>
      </c>
      <c r="E3166" s="26" t="s">
        <v>17423</v>
      </c>
      <c r="F3166" s="26" t="s">
        <v>17424</v>
      </c>
      <c r="G3166" s="26">
        <v>6</v>
      </c>
      <c r="H3166" s="26">
        <v>9781450335577</v>
      </c>
      <c r="I3166" s="26" t="s">
        <v>6</v>
      </c>
      <c r="J3166" s="26" t="s">
        <v>17425</v>
      </c>
      <c r="K3166" s="26">
        <v>2015</v>
      </c>
      <c r="L3166" s="26" t="s">
        <v>17426</v>
      </c>
      <c r="M3166" s="26" t="s">
        <v>17427</v>
      </c>
      <c r="N3166" s="26" t="s">
        <v>6</v>
      </c>
    </row>
    <row r="3167" spans="1:14" x14ac:dyDescent="0.35">
      <c r="A3167" t="s">
        <v>62</v>
      </c>
      <c r="B3167">
        <f t="shared" si="49"/>
        <v>2</v>
      </c>
      <c r="C3167" s="25" t="s">
        <v>17428</v>
      </c>
      <c r="D3167" s="25" t="s">
        <v>17429</v>
      </c>
      <c r="E3167" s="25" t="s">
        <v>17430</v>
      </c>
      <c r="F3167" s="25" t="s">
        <v>17431</v>
      </c>
      <c r="G3167" s="25">
        <v>6</v>
      </c>
      <c r="H3167" s="25">
        <v>9781450333467</v>
      </c>
      <c r="I3167" s="25" t="s">
        <v>6</v>
      </c>
      <c r="J3167" s="25" t="s">
        <v>17432</v>
      </c>
      <c r="K3167" s="25">
        <v>2015</v>
      </c>
      <c r="L3167" s="25" t="s">
        <v>17433</v>
      </c>
      <c r="M3167" s="25" t="s">
        <v>17434</v>
      </c>
      <c r="N3167" s="25" t="s">
        <v>6</v>
      </c>
    </row>
    <row r="3168" spans="1:14" x14ac:dyDescent="0.35">
      <c r="B3168">
        <f t="shared" si="49"/>
        <v>1</v>
      </c>
      <c r="C3168" s="26" t="s">
        <v>17435</v>
      </c>
      <c r="D3168" s="26" t="s">
        <v>17436</v>
      </c>
      <c r="E3168" s="26" t="s">
        <v>17437</v>
      </c>
      <c r="F3168" s="26" t="s">
        <v>17438</v>
      </c>
      <c r="G3168" s="26">
        <v>6</v>
      </c>
      <c r="H3168" s="26">
        <v>9781450334426</v>
      </c>
      <c r="I3168" s="26" t="s">
        <v>6</v>
      </c>
      <c r="J3168" s="26" t="s">
        <v>17439</v>
      </c>
      <c r="K3168" s="26">
        <v>2015</v>
      </c>
      <c r="L3168" s="26" t="s">
        <v>17440</v>
      </c>
      <c r="M3168" s="26" t="s">
        <v>17441</v>
      </c>
      <c r="N3168" s="26" t="s">
        <v>6</v>
      </c>
    </row>
    <row r="3169" spans="1:14" x14ac:dyDescent="0.35">
      <c r="A3169" t="s">
        <v>62</v>
      </c>
      <c r="B3169">
        <f t="shared" si="49"/>
        <v>2</v>
      </c>
      <c r="C3169" s="25" t="s">
        <v>17442</v>
      </c>
      <c r="D3169" s="25" t="s">
        <v>17443</v>
      </c>
      <c r="E3169" s="25" t="s">
        <v>17444</v>
      </c>
      <c r="F3169" s="25" t="s">
        <v>17445</v>
      </c>
      <c r="G3169" s="25">
        <v>6</v>
      </c>
      <c r="H3169" s="25">
        <v>9781450336017</v>
      </c>
      <c r="I3169" s="25" t="s">
        <v>6</v>
      </c>
      <c r="J3169" s="25" t="s">
        <v>6</v>
      </c>
      <c r="K3169" s="25">
        <v>2015</v>
      </c>
      <c r="L3169" s="25" t="s">
        <v>17446</v>
      </c>
      <c r="M3169" s="25" t="s">
        <v>17447</v>
      </c>
      <c r="N3169" s="25" t="s">
        <v>6</v>
      </c>
    </row>
    <row r="3170" spans="1:14" x14ac:dyDescent="0.35">
      <c r="B3170">
        <f t="shared" si="49"/>
        <v>1</v>
      </c>
      <c r="C3170" s="26" t="s">
        <v>17448</v>
      </c>
      <c r="D3170" s="26" t="s">
        <v>17449</v>
      </c>
      <c r="E3170" s="26" t="s">
        <v>17450</v>
      </c>
      <c r="F3170" s="26" t="s">
        <v>17451</v>
      </c>
      <c r="G3170" s="26">
        <v>6</v>
      </c>
      <c r="H3170" s="26">
        <v>9781450335928</v>
      </c>
      <c r="I3170" s="26" t="s">
        <v>6</v>
      </c>
      <c r="J3170" s="26" t="s">
        <v>17452</v>
      </c>
      <c r="K3170" s="26">
        <v>2016</v>
      </c>
      <c r="L3170" s="26" t="s">
        <v>17453</v>
      </c>
      <c r="M3170" s="26" t="s">
        <v>17454</v>
      </c>
      <c r="N3170" s="26" t="s">
        <v>6</v>
      </c>
    </row>
    <row r="3171" spans="1:14" x14ac:dyDescent="0.35">
      <c r="A3171" t="s">
        <v>62</v>
      </c>
      <c r="B3171">
        <f t="shared" si="49"/>
        <v>2</v>
      </c>
      <c r="C3171" s="25" t="s">
        <v>17455</v>
      </c>
      <c r="D3171" s="25" t="s">
        <v>17456</v>
      </c>
      <c r="E3171" s="25" t="s">
        <v>17457</v>
      </c>
      <c r="F3171" s="25" t="s">
        <v>17458</v>
      </c>
      <c r="G3171" s="25">
        <v>6</v>
      </c>
      <c r="H3171" s="25">
        <v>9781450339124</v>
      </c>
      <c r="I3171" s="25" t="s">
        <v>6</v>
      </c>
      <c r="J3171" s="25" t="s">
        <v>17459</v>
      </c>
      <c r="K3171" s="25">
        <v>2015</v>
      </c>
      <c r="L3171" s="25" t="s">
        <v>17460</v>
      </c>
      <c r="M3171" s="25" t="s">
        <v>17461</v>
      </c>
      <c r="N3171" s="25" t="s">
        <v>6</v>
      </c>
    </row>
    <row r="3172" spans="1:14" x14ac:dyDescent="0.35">
      <c r="B3172">
        <f t="shared" si="49"/>
        <v>1</v>
      </c>
      <c r="C3172" s="26" t="s">
        <v>17462</v>
      </c>
      <c r="D3172" s="26" t="s">
        <v>17463</v>
      </c>
      <c r="E3172" s="26" t="s">
        <v>17464</v>
      </c>
      <c r="F3172" s="26" t="s">
        <v>17465</v>
      </c>
      <c r="G3172" s="26">
        <v>6</v>
      </c>
      <c r="H3172" s="26">
        <v>9781450336734</v>
      </c>
      <c r="I3172" s="26" t="s">
        <v>6</v>
      </c>
      <c r="J3172" s="26" t="s">
        <v>17466</v>
      </c>
      <c r="K3172" s="26">
        <v>2015</v>
      </c>
      <c r="L3172" s="26" t="s">
        <v>17467</v>
      </c>
      <c r="M3172" s="26" t="s">
        <v>17468</v>
      </c>
      <c r="N3172" s="26" t="s">
        <v>6</v>
      </c>
    </row>
    <row r="3173" spans="1:14" x14ac:dyDescent="0.35">
      <c r="B3173">
        <f t="shared" si="49"/>
        <v>1</v>
      </c>
      <c r="C3173" s="25" t="s">
        <v>17469</v>
      </c>
      <c r="D3173" s="25" t="s">
        <v>17470</v>
      </c>
      <c r="E3173" s="25" t="s">
        <v>17471</v>
      </c>
      <c r="F3173" s="25" t="s">
        <v>17472</v>
      </c>
      <c r="G3173" s="25">
        <v>6</v>
      </c>
      <c r="H3173" s="25">
        <v>9781450341424</v>
      </c>
      <c r="I3173" s="25" t="s">
        <v>6</v>
      </c>
      <c r="J3173" s="25" t="s">
        <v>6</v>
      </c>
      <c r="K3173" s="25">
        <v>2016</v>
      </c>
      <c r="L3173" s="25" t="s">
        <v>17473</v>
      </c>
      <c r="M3173" s="25" t="s">
        <v>17474</v>
      </c>
      <c r="N3173" s="25" t="s">
        <v>6</v>
      </c>
    </row>
    <row r="3174" spans="1:14" x14ac:dyDescent="0.35">
      <c r="A3174" t="s">
        <v>62</v>
      </c>
      <c r="B3174">
        <f t="shared" si="49"/>
        <v>4</v>
      </c>
      <c r="C3174" s="26" t="s">
        <v>12415</v>
      </c>
      <c r="D3174" s="26" t="s">
        <v>12416</v>
      </c>
      <c r="E3174" s="26" t="s">
        <v>6</v>
      </c>
      <c r="F3174" s="26" t="s">
        <v>17475</v>
      </c>
      <c r="G3174" s="26">
        <v>6</v>
      </c>
      <c r="H3174" s="26">
        <v>9781450339001</v>
      </c>
      <c r="I3174" s="26" t="s">
        <v>6</v>
      </c>
      <c r="J3174" s="26" t="s">
        <v>17476</v>
      </c>
      <c r="K3174" s="26">
        <v>2016</v>
      </c>
      <c r="L3174" s="26" t="s">
        <v>17477</v>
      </c>
      <c r="M3174" s="26" t="s">
        <v>17478</v>
      </c>
      <c r="N3174" s="26" t="s">
        <v>6</v>
      </c>
    </row>
    <row r="3175" spans="1:14" x14ac:dyDescent="0.35">
      <c r="A3175" t="s">
        <v>62</v>
      </c>
      <c r="B3175">
        <f t="shared" si="49"/>
        <v>3</v>
      </c>
      <c r="C3175" s="25" t="s">
        <v>16150</v>
      </c>
      <c r="D3175" s="25" t="s">
        <v>10387</v>
      </c>
      <c r="E3175" s="25" t="s">
        <v>17479</v>
      </c>
      <c r="F3175" s="25" t="s">
        <v>16152</v>
      </c>
      <c r="G3175" s="25">
        <v>6</v>
      </c>
      <c r="H3175" s="25">
        <v>9781450341608</v>
      </c>
      <c r="I3175" s="25" t="s">
        <v>6</v>
      </c>
      <c r="J3175" s="25" t="s">
        <v>17480</v>
      </c>
      <c r="K3175" s="25">
        <v>2016</v>
      </c>
      <c r="L3175" s="25" t="s">
        <v>17481</v>
      </c>
      <c r="M3175" s="25" t="s">
        <v>17482</v>
      </c>
      <c r="N3175" s="25" t="s">
        <v>6</v>
      </c>
    </row>
    <row r="3176" spans="1:14" x14ac:dyDescent="0.35">
      <c r="A3176" t="s">
        <v>62</v>
      </c>
      <c r="B3176">
        <f t="shared" si="49"/>
        <v>4</v>
      </c>
      <c r="C3176" s="26" t="s">
        <v>8493</v>
      </c>
      <c r="D3176" s="26" t="s">
        <v>17483</v>
      </c>
      <c r="E3176" s="26" t="s">
        <v>17484</v>
      </c>
      <c r="F3176" s="26" t="s">
        <v>17485</v>
      </c>
      <c r="G3176" s="26">
        <v>6</v>
      </c>
      <c r="H3176" s="26">
        <v>9781450341608</v>
      </c>
      <c r="I3176" s="26" t="s">
        <v>6</v>
      </c>
      <c r="J3176" s="26" t="s">
        <v>17486</v>
      </c>
      <c r="K3176" s="26">
        <v>2016</v>
      </c>
      <c r="L3176" s="26" t="s">
        <v>17487</v>
      </c>
      <c r="M3176" s="26" t="s">
        <v>17482</v>
      </c>
      <c r="N3176" s="26" t="s">
        <v>6</v>
      </c>
    </row>
    <row r="3177" spans="1:14" x14ac:dyDescent="0.35">
      <c r="A3177" t="s">
        <v>62</v>
      </c>
      <c r="B3177">
        <f t="shared" si="49"/>
        <v>3</v>
      </c>
      <c r="C3177" s="25" t="s">
        <v>16156</v>
      </c>
      <c r="D3177" s="25" t="s">
        <v>17488</v>
      </c>
      <c r="E3177" s="25" t="s">
        <v>17489</v>
      </c>
      <c r="F3177" s="25" t="s">
        <v>16159</v>
      </c>
      <c r="G3177" s="25">
        <v>6</v>
      </c>
      <c r="H3177" s="25">
        <v>9781450341608</v>
      </c>
      <c r="I3177" s="25" t="s">
        <v>6</v>
      </c>
      <c r="J3177" s="25" t="s">
        <v>17490</v>
      </c>
      <c r="K3177" s="25">
        <v>2016</v>
      </c>
      <c r="L3177" s="25" t="s">
        <v>17491</v>
      </c>
      <c r="M3177" s="25" t="s">
        <v>17482</v>
      </c>
      <c r="N3177" s="25" t="s">
        <v>6</v>
      </c>
    </row>
    <row r="3178" spans="1:14" x14ac:dyDescent="0.35">
      <c r="B3178">
        <f t="shared" si="49"/>
        <v>1</v>
      </c>
      <c r="C3178" s="26" t="s">
        <v>17492</v>
      </c>
      <c r="D3178" s="26" t="s">
        <v>17493</v>
      </c>
      <c r="E3178" s="26" t="s">
        <v>17494</v>
      </c>
      <c r="F3178" s="26" t="s">
        <v>17495</v>
      </c>
      <c r="G3178" s="26">
        <v>6</v>
      </c>
      <c r="H3178" s="26">
        <v>9781450343138</v>
      </c>
      <c r="I3178" s="26" t="s">
        <v>6</v>
      </c>
      <c r="J3178" s="26" t="s">
        <v>17496</v>
      </c>
      <c r="K3178" s="26">
        <v>2016</v>
      </c>
      <c r="L3178" s="26" t="s">
        <v>17497</v>
      </c>
      <c r="M3178" s="26" t="s">
        <v>17498</v>
      </c>
      <c r="N3178" s="26" t="s">
        <v>6</v>
      </c>
    </row>
    <row r="3179" spans="1:14" x14ac:dyDescent="0.35">
      <c r="B3179">
        <f t="shared" si="49"/>
        <v>1</v>
      </c>
      <c r="C3179" s="25" t="s">
        <v>17499</v>
      </c>
      <c r="D3179" s="25" t="s">
        <v>17500</v>
      </c>
      <c r="E3179" s="25" t="s">
        <v>17501</v>
      </c>
      <c r="F3179" s="25" t="s">
        <v>17502</v>
      </c>
      <c r="G3179" s="25">
        <v>6</v>
      </c>
      <c r="H3179" s="25">
        <v>9781450347631</v>
      </c>
      <c r="I3179" s="25" t="s">
        <v>6</v>
      </c>
      <c r="J3179" s="25" t="s">
        <v>6</v>
      </c>
      <c r="K3179" s="25">
        <v>2016</v>
      </c>
      <c r="L3179" s="25" t="s">
        <v>17503</v>
      </c>
      <c r="M3179" s="25" t="s">
        <v>17504</v>
      </c>
      <c r="N3179" s="25" t="s">
        <v>6</v>
      </c>
    </row>
    <row r="3180" spans="1:14" x14ac:dyDescent="0.35">
      <c r="B3180">
        <f t="shared" si="49"/>
        <v>1</v>
      </c>
      <c r="C3180" s="26" t="s">
        <v>17505</v>
      </c>
      <c r="D3180" s="26" t="s">
        <v>12318</v>
      </c>
      <c r="E3180" s="26" t="s">
        <v>17506</v>
      </c>
      <c r="F3180" s="26" t="s">
        <v>12319</v>
      </c>
      <c r="G3180" s="26">
        <v>6</v>
      </c>
      <c r="H3180" s="26">
        <v>9781450341820</v>
      </c>
      <c r="I3180" s="26" t="s">
        <v>6</v>
      </c>
      <c r="J3180" s="26" t="s">
        <v>17507</v>
      </c>
      <c r="K3180" s="26">
        <v>2016</v>
      </c>
      <c r="L3180" s="26" t="s">
        <v>17508</v>
      </c>
      <c r="M3180" s="26" t="s">
        <v>17509</v>
      </c>
      <c r="N3180" s="26" t="s">
        <v>6</v>
      </c>
    </row>
    <row r="3181" spans="1:14" x14ac:dyDescent="0.35">
      <c r="B3181">
        <f t="shared" si="49"/>
        <v>1</v>
      </c>
      <c r="C3181" s="25" t="s">
        <v>17510</v>
      </c>
      <c r="D3181" s="25" t="s">
        <v>17511</v>
      </c>
      <c r="E3181" s="25" t="s">
        <v>17512</v>
      </c>
      <c r="F3181" s="25" t="s">
        <v>17513</v>
      </c>
      <c r="G3181" s="25">
        <v>6</v>
      </c>
      <c r="H3181" s="25">
        <v>9781450343671</v>
      </c>
      <c r="I3181" s="25" t="s">
        <v>6</v>
      </c>
      <c r="J3181" s="25" t="s">
        <v>17514</v>
      </c>
      <c r="K3181" s="25">
        <v>2016</v>
      </c>
      <c r="L3181" s="25" t="s">
        <v>17515</v>
      </c>
      <c r="M3181" s="25" t="s">
        <v>17516</v>
      </c>
      <c r="N3181" s="25" t="s">
        <v>6</v>
      </c>
    </row>
    <row r="3182" spans="1:14" x14ac:dyDescent="0.35">
      <c r="A3182" t="s">
        <v>62</v>
      </c>
      <c r="B3182">
        <f t="shared" si="49"/>
        <v>3</v>
      </c>
      <c r="C3182" s="26" t="s">
        <v>17517</v>
      </c>
      <c r="D3182" s="26" t="s">
        <v>17518</v>
      </c>
      <c r="E3182" s="26" t="s">
        <v>17519</v>
      </c>
      <c r="F3182" s="26" t="s">
        <v>17520</v>
      </c>
      <c r="G3182" s="26">
        <v>6</v>
      </c>
      <c r="H3182" s="26">
        <v>9781450343350</v>
      </c>
      <c r="I3182" s="26" t="s">
        <v>6</v>
      </c>
      <c r="J3182" s="26" t="s">
        <v>17521</v>
      </c>
      <c r="K3182" s="26">
        <v>2017</v>
      </c>
      <c r="L3182" s="26" t="s">
        <v>17522</v>
      </c>
      <c r="M3182" s="26" t="s">
        <v>17523</v>
      </c>
      <c r="N3182" s="26" t="s">
        <v>6</v>
      </c>
    </row>
    <row r="3183" spans="1:14" x14ac:dyDescent="0.35">
      <c r="B3183">
        <f t="shared" si="49"/>
        <v>1</v>
      </c>
      <c r="C3183" s="25" t="s">
        <v>17524</v>
      </c>
      <c r="D3183" s="25" t="s">
        <v>17525</v>
      </c>
      <c r="E3183" s="25" t="s">
        <v>17526</v>
      </c>
      <c r="F3183" s="25" t="s">
        <v>17527</v>
      </c>
      <c r="G3183" s="25">
        <v>6</v>
      </c>
      <c r="H3183" s="25">
        <v>9781450347730</v>
      </c>
      <c r="I3183" s="25" t="s">
        <v>6</v>
      </c>
      <c r="J3183" s="25" t="s">
        <v>6</v>
      </c>
      <c r="K3183" s="25">
        <v>2016</v>
      </c>
      <c r="L3183" s="25" t="s">
        <v>17528</v>
      </c>
      <c r="M3183" s="25" t="s">
        <v>17529</v>
      </c>
      <c r="N3183" s="25" t="s">
        <v>6</v>
      </c>
    </row>
    <row r="3184" spans="1:14" x14ac:dyDescent="0.35">
      <c r="B3184">
        <f t="shared" si="49"/>
        <v>1</v>
      </c>
      <c r="C3184" s="26" t="s">
        <v>17530</v>
      </c>
      <c r="D3184" s="26" t="s">
        <v>17531</v>
      </c>
      <c r="E3184" s="26" t="s">
        <v>17532</v>
      </c>
      <c r="F3184" s="26" t="s">
        <v>17533</v>
      </c>
      <c r="G3184" s="26">
        <v>6</v>
      </c>
      <c r="H3184" s="26">
        <v>9781450347730</v>
      </c>
      <c r="I3184" s="26" t="s">
        <v>6</v>
      </c>
      <c r="J3184" s="26" t="s">
        <v>6</v>
      </c>
      <c r="K3184" s="26">
        <v>2016</v>
      </c>
      <c r="L3184" s="26" t="s">
        <v>17534</v>
      </c>
      <c r="M3184" s="26" t="s">
        <v>17529</v>
      </c>
      <c r="N3184" s="26" t="s">
        <v>6</v>
      </c>
    </row>
    <row r="3185" spans="1:14" x14ac:dyDescent="0.35">
      <c r="A3185" t="s">
        <v>62</v>
      </c>
      <c r="B3185">
        <f t="shared" si="49"/>
        <v>2</v>
      </c>
      <c r="C3185" s="25" t="s">
        <v>17535</v>
      </c>
      <c r="D3185" s="25" t="s">
        <v>4316</v>
      </c>
      <c r="E3185" s="25" t="s">
        <v>17536</v>
      </c>
      <c r="F3185" s="25" t="s">
        <v>17537</v>
      </c>
      <c r="G3185" s="25">
        <v>6</v>
      </c>
      <c r="H3185" s="25">
        <v>9781450347730</v>
      </c>
      <c r="I3185" s="25" t="s">
        <v>6</v>
      </c>
      <c r="J3185" s="25" t="s">
        <v>6</v>
      </c>
      <c r="K3185" s="25">
        <v>2016</v>
      </c>
      <c r="L3185" s="25" t="s">
        <v>17538</v>
      </c>
      <c r="M3185" s="25" t="s">
        <v>17529</v>
      </c>
      <c r="N3185" s="25" t="s">
        <v>6</v>
      </c>
    </row>
    <row r="3186" spans="1:14" x14ac:dyDescent="0.35">
      <c r="B3186">
        <f t="shared" si="49"/>
        <v>1</v>
      </c>
      <c r="C3186" s="26" t="s">
        <v>17539</v>
      </c>
      <c r="D3186" s="26" t="s">
        <v>17540</v>
      </c>
      <c r="E3186" s="26" t="s">
        <v>17541</v>
      </c>
      <c r="F3186" s="26" t="s">
        <v>17542</v>
      </c>
      <c r="G3186" s="26">
        <v>6</v>
      </c>
      <c r="H3186" s="26">
        <v>9781450347730</v>
      </c>
      <c r="I3186" s="26" t="s">
        <v>6</v>
      </c>
      <c r="J3186" s="26" t="s">
        <v>6</v>
      </c>
      <c r="K3186" s="26">
        <v>2016</v>
      </c>
      <c r="L3186" s="26" t="s">
        <v>17543</v>
      </c>
      <c r="M3186" s="26" t="s">
        <v>17529</v>
      </c>
      <c r="N3186" s="26" t="s">
        <v>6</v>
      </c>
    </row>
    <row r="3187" spans="1:14" x14ac:dyDescent="0.35">
      <c r="B3187">
        <f t="shared" si="49"/>
        <v>1</v>
      </c>
      <c r="C3187" s="25" t="s">
        <v>17544</v>
      </c>
      <c r="D3187" s="25" t="s">
        <v>17545</v>
      </c>
      <c r="E3187" s="25" t="s">
        <v>17546</v>
      </c>
      <c r="F3187" s="25" t="s">
        <v>17547</v>
      </c>
      <c r="G3187" s="25">
        <v>6</v>
      </c>
      <c r="H3187" s="25">
        <v>9781450347730</v>
      </c>
      <c r="I3187" s="25" t="s">
        <v>6</v>
      </c>
      <c r="J3187" s="25" t="s">
        <v>6</v>
      </c>
      <c r="K3187" s="25">
        <v>2016</v>
      </c>
      <c r="L3187" s="25" t="s">
        <v>17548</v>
      </c>
      <c r="M3187" s="25" t="s">
        <v>17529</v>
      </c>
      <c r="N3187" s="25" t="s">
        <v>6</v>
      </c>
    </row>
    <row r="3188" spans="1:14" x14ac:dyDescent="0.35">
      <c r="A3188" t="s">
        <v>62</v>
      </c>
      <c r="B3188">
        <f t="shared" si="49"/>
        <v>2</v>
      </c>
      <c r="C3188" s="26" t="s">
        <v>17549</v>
      </c>
      <c r="D3188" s="26" t="s">
        <v>17550</v>
      </c>
      <c r="E3188" s="26" t="s">
        <v>17551</v>
      </c>
      <c r="F3188" s="26" t="s">
        <v>17552</v>
      </c>
      <c r="G3188" s="26">
        <v>6</v>
      </c>
      <c r="H3188" s="26">
        <v>9781450346702</v>
      </c>
      <c r="I3188" s="26" t="s">
        <v>6</v>
      </c>
      <c r="J3188" s="26" t="s">
        <v>6</v>
      </c>
      <c r="K3188" s="26">
        <v>2016</v>
      </c>
      <c r="L3188" s="26" t="s">
        <v>17553</v>
      </c>
      <c r="M3188" s="26" t="s">
        <v>17554</v>
      </c>
      <c r="N3188" s="26" t="s">
        <v>6</v>
      </c>
    </row>
    <row r="3189" spans="1:14" x14ac:dyDescent="0.35">
      <c r="B3189">
        <f t="shared" si="49"/>
        <v>1</v>
      </c>
      <c r="C3189" s="25" t="s">
        <v>17555</v>
      </c>
      <c r="D3189" s="25" t="s">
        <v>17556</v>
      </c>
      <c r="E3189" s="25" t="s">
        <v>17557</v>
      </c>
      <c r="F3189" s="25" t="s">
        <v>17558</v>
      </c>
      <c r="G3189" s="25">
        <v>6</v>
      </c>
      <c r="H3189" s="25">
        <v>9781450347488</v>
      </c>
      <c r="I3189" s="25" t="s">
        <v>6</v>
      </c>
      <c r="J3189" s="25" t="s">
        <v>17559</v>
      </c>
      <c r="K3189" s="25">
        <v>2016</v>
      </c>
      <c r="L3189" s="25" t="s">
        <v>17560</v>
      </c>
      <c r="M3189" s="25" t="s">
        <v>17561</v>
      </c>
      <c r="N3189" s="25" t="s">
        <v>6</v>
      </c>
    </row>
    <row r="3190" spans="1:14" x14ac:dyDescent="0.35">
      <c r="B3190">
        <f t="shared" si="49"/>
        <v>1</v>
      </c>
      <c r="C3190" s="26" t="s">
        <v>17562</v>
      </c>
      <c r="D3190" s="26" t="s">
        <v>17563</v>
      </c>
      <c r="E3190" s="26" t="s">
        <v>17564</v>
      </c>
      <c r="F3190" s="26" t="s">
        <v>17565</v>
      </c>
      <c r="G3190" s="26">
        <v>7</v>
      </c>
      <c r="H3190" s="26"/>
      <c r="I3190" s="26" t="s">
        <v>17566</v>
      </c>
      <c r="J3190" s="26" t="s">
        <v>6</v>
      </c>
      <c r="K3190" s="26">
        <v>2017</v>
      </c>
      <c r="L3190" s="26" t="s">
        <v>17567</v>
      </c>
      <c r="M3190" s="26" t="s">
        <v>6</v>
      </c>
      <c r="N3190" s="26" t="s">
        <v>6</v>
      </c>
    </row>
    <row r="3191" spans="1:14" x14ac:dyDescent="0.35">
      <c r="A3191" t="s">
        <v>62</v>
      </c>
      <c r="B3191">
        <f t="shared" si="49"/>
        <v>2</v>
      </c>
      <c r="C3191" s="25" t="s">
        <v>17568</v>
      </c>
      <c r="D3191" s="25" t="s">
        <v>17569</v>
      </c>
      <c r="E3191" s="25" t="s">
        <v>17570</v>
      </c>
      <c r="F3191" s="25" t="s">
        <v>17571</v>
      </c>
      <c r="G3191" s="25">
        <v>6</v>
      </c>
      <c r="H3191" s="25">
        <v>9781450344043</v>
      </c>
      <c r="I3191" s="25" t="s">
        <v>6</v>
      </c>
      <c r="J3191" s="25" t="s">
        <v>17572</v>
      </c>
      <c r="K3191" s="25">
        <v>2017</v>
      </c>
      <c r="L3191" s="25" t="s">
        <v>17573</v>
      </c>
      <c r="M3191" s="25" t="s">
        <v>17574</v>
      </c>
      <c r="N3191" s="25" t="s">
        <v>6</v>
      </c>
    </row>
    <row r="3192" spans="1:14" x14ac:dyDescent="0.35">
      <c r="B3192">
        <f t="shared" si="49"/>
        <v>1</v>
      </c>
      <c r="C3192" s="26" t="s">
        <v>17575</v>
      </c>
      <c r="D3192" s="26" t="s">
        <v>17576</v>
      </c>
      <c r="E3192" s="26" t="s">
        <v>17577</v>
      </c>
      <c r="F3192" s="26" t="s">
        <v>17578</v>
      </c>
      <c r="G3192" s="26">
        <v>6</v>
      </c>
      <c r="H3192" s="26">
        <v>9781450347655</v>
      </c>
      <c r="I3192" s="26" t="s">
        <v>6</v>
      </c>
      <c r="J3192" s="26" t="s">
        <v>17579</v>
      </c>
      <c r="K3192" s="26">
        <v>2016</v>
      </c>
      <c r="L3192" s="26" t="s">
        <v>17580</v>
      </c>
      <c r="M3192" s="26" t="s">
        <v>17581</v>
      </c>
      <c r="N3192" s="26" t="s">
        <v>6</v>
      </c>
    </row>
    <row r="3193" spans="1:14" x14ac:dyDescent="0.35">
      <c r="B3193">
        <f t="shared" si="49"/>
        <v>1</v>
      </c>
      <c r="C3193" s="25" t="s">
        <v>17582</v>
      </c>
      <c r="D3193" s="25" t="s">
        <v>17583</v>
      </c>
      <c r="E3193" s="25" t="s">
        <v>17584</v>
      </c>
      <c r="F3193" s="25" t="s">
        <v>17585</v>
      </c>
      <c r="G3193" s="25">
        <v>6</v>
      </c>
      <c r="H3193" s="25">
        <v>9781450347044</v>
      </c>
      <c r="I3193" s="25" t="s">
        <v>6</v>
      </c>
      <c r="J3193" s="25" t="s">
        <v>17586</v>
      </c>
      <c r="K3193" s="25">
        <v>2017</v>
      </c>
      <c r="L3193" s="25" t="s">
        <v>17587</v>
      </c>
      <c r="M3193" s="25" t="s">
        <v>17588</v>
      </c>
      <c r="N3193" s="25" t="s">
        <v>6</v>
      </c>
    </row>
    <row r="3194" spans="1:14" x14ac:dyDescent="0.35">
      <c r="A3194" t="s">
        <v>62</v>
      </c>
      <c r="B3194">
        <f t="shared" si="49"/>
        <v>2</v>
      </c>
      <c r="C3194" s="26" t="s">
        <v>17589</v>
      </c>
      <c r="D3194" s="26" t="s">
        <v>17590</v>
      </c>
      <c r="E3194" s="26" t="s">
        <v>17591</v>
      </c>
      <c r="F3194" s="26" t="s">
        <v>17592</v>
      </c>
      <c r="G3194" s="26">
        <v>7</v>
      </c>
      <c r="H3194" s="26"/>
      <c r="I3194" s="26" t="s">
        <v>17593</v>
      </c>
      <c r="J3194" s="26" t="s">
        <v>6</v>
      </c>
      <c r="K3194" s="26">
        <v>2017</v>
      </c>
      <c r="L3194" s="26" t="s">
        <v>17594</v>
      </c>
      <c r="M3194" s="26" t="s">
        <v>6</v>
      </c>
      <c r="N3194" s="26" t="s">
        <v>6</v>
      </c>
    </row>
    <row r="3195" spans="1:14" x14ac:dyDescent="0.35">
      <c r="B3195">
        <f t="shared" si="49"/>
        <v>1</v>
      </c>
      <c r="C3195" s="25" t="s">
        <v>17595</v>
      </c>
      <c r="D3195" s="25" t="s">
        <v>17596</v>
      </c>
      <c r="E3195" s="25" t="s">
        <v>17597</v>
      </c>
      <c r="F3195" s="25" t="s">
        <v>17598</v>
      </c>
      <c r="G3195" s="25">
        <v>6</v>
      </c>
      <c r="H3195" s="25">
        <v>9781450349390</v>
      </c>
      <c r="I3195" s="25" t="s">
        <v>6</v>
      </c>
      <c r="J3195" s="25" t="s">
        <v>17599</v>
      </c>
      <c r="K3195" s="25">
        <v>2017</v>
      </c>
      <c r="L3195" s="25" t="s">
        <v>17600</v>
      </c>
      <c r="M3195" s="25" t="s">
        <v>17601</v>
      </c>
      <c r="N3195" s="25" t="s">
        <v>6</v>
      </c>
    </row>
    <row r="3196" spans="1:14" x14ac:dyDescent="0.35">
      <c r="A3196" t="s">
        <v>62</v>
      </c>
      <c r="B3196">
        <f t="shared" si="49"/>
        <v>2</v>
      </c>
      <c r="C3196" s="26" t="s">
        <v>17602</v>
      </c>
      <c r="D3196" s="26" t="s">
        <v>17603</v>
      </c>
      <c r="E3196" s="26" t="s">
        <v>17604</v>
      </c>
      <c r="F3196" s="26" t="s">
        <v>17605</v>
      </c>
      <c r="G3196" s="26">
        <v>7</v>
      </c>
      <c r="H3196" s="26"/>
      <c r="I3196" s="26" t="s">
        <v>17606</v>
      </c>
      <c r="J3196" s="26" t="s">
        <v>6</v>
      </c>
      <c r="K3196" s="26">
        <v>2017</v>
      </c>
      <c r="L3196" s="26" t="s">
        <v>17607</v>
      </c>
      <c r="M3196" s="26" t="s">
        <v>6</v>
      </c>
      <c r="N3196" s="26" t="s">
        <v>6</v>
      </c>
    </row>
    <row r="3197" spans="1:14" x14ac:dyDescent="0.35">
      <c r="B3197">
        <f t="shared" si="49"/>
        <v>1</v>
      </c>
      <c r="C3197" s="25" t="s">
        <v>17608</v>
      </c>
      <c r="D3197" s="25" t="s">
        <v>17609</v>
      </c>
      <c r="E3197" s="25" t="s">
        <v>17610</v>
      </c>
      <c r="F3197" s="25" t="s">
        <v>17611</v>
      </c>
      <c r="G3197" s="25">
        <v>6</v>
      </c>
      <c r="H3197" s="25">
        <v>9781450348980</v>
      </c>
      <c r="I3197" s="25" t="s">
        <v>6</v>
      </c>
      <c r="J3197" s="25" t="s">
        <v>17612</v>
      </c>
      <c r="K3197" s="25">
        <v>2017</v>
      </c>
      <c r="L3197" s="25" t="s">
        <v>17613</v>
      </c>
      <c r="M3197" s="25" t="s">
        <v>17614</v>
      </c>
      <c r="N3197" s="25" t="s">
        <v>6</v>
      </c>
    </row>
    <row r="3198" spans="1:14" x14ac:dyDescent="0.35">
      <c r="A3198" t="s">
        <v>62</v>
      </c>
      <c r="B3198">
        <f t="shared" si="49"/>
        <v>2</v>
      </c>
      <c r="C3198" s="26" t="s">
        <v>17615</v>
      </c>
      <c r="D3198" s="26" t="s">
        <v>17616</v>
      </c>
      <c r="E3198" s="26" t="s">
        <v>17617</v>
      </c>
      <c r="F3198" s="26" t="s">
        <v>17618</v>
      </c>
      <c r="G3198" s="26">
        <v>6</v>
      </c>
      <c r="H3198" s="26">
        <v>9781450351119</v>
      </c>
      <c r="I3198" s="26" t="s">
        <v>6</v>
      </c>
      <c r="J3198" s="26" t="s">
        <v>17619</v>
      </c>
      <c r="K3198" s="26">
        <v>2017</v>
      </c>
      <c r="L3198" s="26" t="s">
        <v>17620</v>
      </c>
      <c r="M3198" s="26" t="s">
        <v>17621</v>
      </c>
      <c r="N3198" s="26" t="s">
        <v>6</v>
      </c>
    </row>
    <row r="3199" spans="1:14" x14ac:dyDescent="0.35">
      <c r="A3199" t="s">
        <v>62</v>
      </c>
      <c r="B3199">
        <f t="shared" si="49"/>
        <v>2</v>
      </c>
      <c r="C3199" s="25" t="s">
        <v>1017</v>
      </c>
      <c r="D3199" s="25" t="s">
        <v>17622</v>
      </c>
      <c r="E3199" s="25" t="s">
        <v>17623</v>
      </c>
      <c r="F3199" s="25" t="s">
        <v>17624</v>
      </c>
      <c r="G3199" s="25">
        <v>6</v>
      </c>
      <c r="H3199" s="25">
        <v>9781450353267</v>
      </c>
      <c r="I3199" s="25" t="s">
        <v>6</v>
      </c>
      <c r="J3199" s="25" t="s">
        <v>17625</v>
      </c>
      <c r="K3199" s="25">
        <v>2017</v>
      </c>
      <c r="L3199" s="25" t="s">
        <v>17626</v>
      </c>
      <c r="M3199" s="25" t="s">
        <v>17627</v>
      </c>
      <c r="N3199" s="25" t="s">
        <v>6</v>
      </c>
    </row>
    <row r="3200" spans="1:14" x14ac:dyDescent="0.35">
      <c r="A3200" t="s">
        <v>62</v>
      </c>
      <c r="B3200">
        <f t="shared" si="49"/>
        <v>2</v>
      </c>
      <c r="C3200" s="26" t="s">
        <v>17628</v>
      </c>
      <c r="D3200" s="26" t="s">
        <v>17629</v>
      </c>
      <c r="E3200" s="26" t="s">
        <v>17630</v>
      </c>
      <c r="F3200" s="26" t="s">
        <v>17631</v>
      </c>
      <c r="G3200" s="26">
        <v>6</v>
      </c>
      <c r="H3200" s="26">
        <v>9781450354592</v>
      </c>
      <c r="I3200" s="26" t="s">
        <v>6</v>
      </c>
      <c r="J3200" s="26" t="s">
        <v>6</v>
      </c>
      <c r="K3200" s="26">
        <v>2017</v>
      </c>
      <c r="L3200" s="26" t="s">
        <v>17632</v>
      </c>
      <c r="M3200" s="26" t="s">
        <v>17633</v>
      </c>
      <c r="N3200" s="26" t="s">
        <v>6</v>
      </c>
    </row>
    <row r="3201" spans="1:14" x14ac:dyDescent="0.35">
      <c r="B3201">
        <f t="shared" si="49"/>
        <v>1</v>
      </c>
      <c r="C3201" s="25" t="s">
        <v>17634</v>
      </c>
      <c r="D3201" s="25" t="s">
        <v>17635</v>
      </c>
      <c r="E3201" s="25" t="s">
        <v>17636</v>
      </c>
      <c r="F3201" s="25" t="s">
        <v>17637</v>
      </c>
      <c r="G3201" s="25">
        <v>6</v>
      </c>
      <c r="H3201" s="25">
        <v>9781450352963</v>
      </c>
      <c r="I3201" s="25" t="s">
        <v>6</v>
      </c>
      <c r="J3201" s="25" t="s">
        <v>17638</v>
      </c>
      <c r="K3201" s="25">
        <v>2017</v>
      </c>
      <c r="L3201" s="25" t="s">
        <v>17639</v>
      </c>
      <c r="M3201" s="25" t="s">
        <v>17640</v>
      </c>
      <c r="N3201" s="25" t="s">
        <v>6</v>
      </c>
    </row>
    <row r="3202" spans="1:14" x14ac:dyDescent="0.35">
      <c r="B3202">
        <f t="shared" ref="B3202:B3265" si="50">COUNTIF(C:C,C3202)</f>
        <v>1</v>
      </c>
      <c r="C3202" s="26" t="s">
        <v>17641</v>
      </c>
      <c r="D3202" s="26" t="s">
        <v>17642</v>
      </c>
      <c r="E3202" s="26" t="s">
        <v>17643</v>
      </c>
      <c r="F3202" s="26" t="s">
        <v>17644</v>
      </c>
      <c r="G3202" s="26">
        <v>6</v>
      </c>
      <c r="H3202" s="26">
        <v>9781450351034</v>
      </c>
      <c r="I3202" s="26" t="s">
        <v>6</v>
      </c>
      <c r="J3202" s="26" t="s">
        <v>17645</v>
      </c>
      <c r="K3202" s="26">
        <v>2018</v>
      </c>
      <c r="L3202" s="26" t="s">
        <v>17646</v>
      </c>
      <c r="M3202" s="26" t="s">
        <v>17647</v>
      </c>
      <c r="N3202" s="26" t="s">
        <v>6</v>
      </c>
    </row>
    <row r="3203" spans="1:14" x14ac:dyDescent="0.35">
      <c r="A3203" t="s">
        <v>62</v>
      </c>
      <c r="B3203">
        <f t="shared" si="50"/>
        <v>2</v>
      </c>
      <c r="C3203" s="25" t="s">
        <v>17648</v>
      </c>
      <c r="D3203" s="25" t="s">
        <v>17649</v>
      </c>
      <c r="E3203" s="25" t="s">
        <v>17650</v>
      </c>
      <c r="F3203" s="25" t="s">
        <v>17651</v>
      </c>
      <c r="G3203" s="25">
        <v>6</v>
      </c>
      <c r="H3203" s="25">
        <v>9781450349451</v>
      </c>
      <c r="I3203" s="25" t="s">
        <v>6</v>
      </c>
      <c r="J3203" s="25" t="s">
        <v>17652</v>
      </c>
      <c r="K3203" s="25">
        <v>2018</v>
      </c>
      <c r="L3203" s="25" t="s">
        <v>17653</v>
      </c>
      <c r="M3203" s="25" t="s">
        <v>17654</v>
      </c>
      <c r="N3203" s="25" t="s">
        <v>6</v>
      </c>
    </row>
    <row r="3204" spans="1:14" x14ac:dyDescent="0.35">
      <c r="A3204" t="s">
        <v>62</v>
      </c>
      <c r="B3204">
        <f t="shared" si="50"/>
        <v>2</v>
      </c>
      <c r="C3204" s="26" t="s">
        <v>17655</v>
      </c>
      <c r="D3204" s="26" t="s">
        <v>17656</v>
      </c>
      <c r="E3204" s="26" t="s">
        <v>17657</v>
      </c>
      <c r="F3204" s="26" t="s">
        <v>17658</v>
      </c>
      <c r="G3204" s="26">
        <v>6</v>
      </c>
      <c r="H3204" s="26">
        <v>9781450354356</v>
      </c>
      <c r="I3204" s="26" t="s">
        <v>6</v>
      </c>
      <c r="J3204" s="26" t="s">
        <v>17659</v>
      </c>
      <c r="K3204" s="26">
        <v>2017</v>
      </c>
      <c r="L3204" s="26" t="s">
        <v>17660</v>
      </c>
      <c r="M3204" s="26" t="s">
        <v>17661</v>
      </c>
      <c r="N3204" s="26" t="s">
        <v>6</v>
      </c>
    </row>
    <row r="3205" spans="1:14" x14ac:dyDescent="0.35">
      <c r="A3205" t="s">
        <v>62</v>
      </c>
      <c r="B3205">
        <f t="shared" si="50"/>
        <v>2</v>
      </c>
      <c r="C3205" s="25" t="s">
        <v>17662</v>
      </c>
      <c r="D3205" s="25" t="s">
        <v>17663</v>
      </c>
      <c r="E3205" s="25" t="s">
        <v>17664</v>
      </c>
      <c r="F3205" s="25" t="s">
        <v>17665</v>
      </c>
      <c r="G3205" s="25">
        <v>6</v>
      </c>
      <c r="H3205" s="25">
        <v>9781450354141</v>
      </c>
      <c r="I3205" s="25" t="s">
        <v>6</v>
      </c>
      <c r="J3205" s="25" t="s">
        <v>17666</v>
      </c>
      <c r="K3205" s="25">
        <v>2018</v>
      </c>
      <c r="L3205" s="25" t="s">
        <v>17667</v>
      </c>
      <c r="M3205" s="25" t="s">
        <v>17668</v>
      </c>
      <c r="N3205" s="25" t="s">
        <v>6</v>
      </c>
    </row>
    <row r="3206" spans="1:14" x14ac:dyDescent="0.35">
      <c r="A3206" t="s">
        <v>62</v>
      </c>
      <c r="B3206">
        <f t="shared" si="50"/>
        <v>4</v>
      </c>
      <c r="C3206" s="26" t="s">
        <v>17669</v>
      </c>
      <c r="D3206" s="26" t="s">
        <v>17670</v>
      </c>
      <c r="E3206" s="26" t="s">
        <v>17671</v>
      </c>
      <c r="F3206" s="26" t="s">
        <v>11966</v>
      </c>
      <c r="G3206" s="26">
        <v>6</v>
      </c>
      <c r="H3206" s="26">
        <v>9781450357166</v>
      </c>
      <c r="I3206" s="26" t="s">
        <v>6</v>
      </c>
      <c r="J3206" s="26" t="s">
        <v>17672</v>
      </c>
      <c r="K3206" s="26">
        <v>2018</v>
      </c>
      <c r="L3206" s="26" t="s">
        <v>17673</v>
      </c>
      <c r="M3206" s="26" t="s">
        <v>17674</v>
      </c>
      <c r="N3206" s="26" t="s">
        <v>6</v>
      </c>
    </row>
    <row r="3207" spans="1:14" x14ac:dyDescent="0.35">
      <c r="B3207">
        <f t="shared" si="50"/>
        <v>1</v>
      </c>
      <c r="C3207" s="25" t="s">
        <v>17675</v>
      </c>
      <c r="D3207" s="25" t="s">
        <v>17676</v>
      </c>
      <c r="E3207" s="25" t="s">
        <v>17677</v>
      </c>
      <c r="F3207" s="25" t="s">
        <v>17678</v>
      </c>
      <c r="G3207" s="25">
        <v>6</v>
      </c>
      <c r="H3207" s="25">
        <v>9781450350464</v>
      </c>
      <c r="I3207" s="25" t="s">
        <v>6</v>
      </c>
      <c r="J3207" s="25" t="s">
        <v>17679</v>
      </c>
      <c r="K3207" s="25">
        <v>2018</v>
      </c>
      <c r="L3207" s="25" t="s">
        <v>17680</v>
      </c>
      <c r="M3207" s="25" t="s">
        <v>17681</v>
      </c>
      <c r="N3207" s="25" t="s">
        <v>6</v>
      </c>
    </row>
    <row r="3208" spans="1:14" x14ac:dyDescent="0.35">
      <c r="A3208" t="s">
        <v>62</v>
      </c>
      <c r="B3208">
        <f t="shared" si="50"/>
        <v>2</v>
      </c>
      <c r="C3208" s="26" t="s">
        <v>17682</v>
      </c>
      <c r="D3208" s="26" t="s">
        <v>17683</v>
      </c>
      <c r="E3208" s="26" t="s">
        <v>17684</v>
      </c>
      <c r="F3208" s="26" t="s">
        <v>17685</v>
      </c>
      <c r="G3208" s="26">
        <v>6</v>
      </c>
      <c r="H3208" s="26">
        <v>9781450355735</v>
      </c>
      <c r="I3208" s="26" t="s">
        <v>6</v>
      </c>
      <c r="J3208" s="26" t="s">
        <v>17686</v>
      </c>
      <c r="K3208" s="26">
        <v>2018</v>
      </c>
      <c r="L3208" s="26" t="s">
        <v>17687</v>
      </c>
      <c r="M3208" s="26" t="s">
        <v>17688</v>
      </c>
      <c r="N3208" s="26" t="s">
        <v>6</v>
      </c>
    </row>
    <row r="3209" spans="1:14" x14ac:dyDescent="0.35">
      <c r="A3209" t="s">
        <v>62</v>
      </c>
      <c r="B3209">
        <f t="shared" si="50"/>
        <v>3</v>
      </c>
      <c r="C3209" s="25" t="s">
        <v>17689</v>
      </c>
      <c r="D3209" s="25" t="s">
        <v>12029</v>
      </c>
      <c r="E3209" s="25" t="s">
        <v>17690</v>
      </c>
      <c r="F3209" s="25" t="s">
        <v>17691</v>
      </c>
      <c r="G3209" s="25">
        <v>6</v>
      </c>
      <c r="H3209" s="25">
        <v>9781450358231</v>
      </c>
      <c r="I3209" s="25" t="s">
        <v>6</v>
      </c>
      <c r="J3209" s="25" t="s">
        <v>6</v>
      </c>
      <c r="K3209" s="25">
        <v>2018</v>
      </c>
      <c r="L3209" s="25" t="s">
        <v>17692</v>
      </c>
      <c r="M3209" s="25" t="s">
        <v>17693</v>
      </c>
      <c r="N3209" s="25" t="s">
        <v>6</v>
      </c>
    </row>
    <row r="3210" spans="1:14" x14ac:dyDescent="0.35">
      <c r="A3210" t="s">
        <v>62</v>
      </c>
      <c r="B3210">
        <f t="shared" si="50"/>
        <v>2</v>
      </c>
      <c r="C3210" s="26" t="s">
        <v>17694</v>
      </c>
      <c r="D3210" s="26" t="s">
        <v>17695</v>
      </c>
      <c r="E3210" s="26" t="s">
        <v>17696</v>
      </c>
      <c r="F3210" s="26" t="s">
        <v>17697</v>
      </c>
      <c r="G3210" s="26">
        <v>7</v>
      </c>
      <c r="H3210" s="26"/>
      <c r="I3210" s="26" t="s">
        <v>17698</v>
      </c>
      <c r="J3210" s="26" t="s">
        <v>6</v>
      </c>
      <c r="K3210" s="26">
        <v>2018</v>
      </c>
      <c r="L3210" s="26" t="s">
        <v>17699</v>
      </c>
      <c r="M3210" s="26" t="s">
        <v>6</v>
      </c>
      <c r="N3210" s="26" t="s">
        <v>6</v>
      </c>
    </row>
    <row r="3211" spans="1:14" x14ac:dyDescent="0.35">
      <c r="A3211" t="s">
        <v>62</v>
      </c>
      <c r="B3211">
        <f t="shared" si="50"/>
        <v>2</v>
      </c>
      <c r="C3211" s="25" t="s">
        <v>17700</v>
      </c>
      <c r="D3211" s="25" t="s">
        <v>17701</v>
      </c>
      <c r="E3211" s="25" t="s">
        <v>17702</v>
      </c>
      <c r="F3211" s="25" t="s">
        <v>17703</v>
      </c>
      <c r="G3211" s="25">
        <v>7</v>
      </c>
      <c r="H3211" s="25"/>
      <c r="I3211" s="25" t="s">
        <v>16635</v>
      </c>
      <c r="J3211" s="25" t="s">
        <v>6</v>
      </c>
      <c r="K3211" s="25">
        <v>2018</v>
      </c>
      <c r="L3211" s="25" t="s">
        <v>17704</v>
      </c>
      <c r="M3211" s="25" t="s">
        <v>6</v>
      </c>
      <c r="N3211" s="25" t="s">
        <v>6</v>
      </c>
    </row>
    <row r="3212" spans="1:14" x14ac:dyDescent="0.35">
      <c r="B3212">
        <f t="shared" si="50"/>
        <v>1</v>
      </c>
      <c r="C3212" s="26" t="s">
        <v>17705</v>
      </c>
      <c r="D3212" s="26" t="s">
        <v>17706</v>
      </c>
      <c r="E3212" s="26" t="s">
        <v>17707</v>
      </c>
      <c r="F3212" s="26" t="s">
        <v>17708</v>
      </c>
      <c r="G3212" s="26">
        <v>7</v>
      </c>
      <c r="H3212" s="26"/>
      <c r="I3212" s="26" t="s">
        <v>17182</v>
      </c>
      <c r="J3212" s="26" t="s">
        <v>6</v>
      </c>
      <c r="K3212" s="26">
        <v>2019</v>
      </c>
      <c r="L3212" s="26" t="s">
        <v>17709</v>
      </c>
      <c r="M3212" s="26" t="s">
        <v>6</v>
      </c>
      <c r="N3212" s="26" t="s">
        <v>6</v>
      </c>
    </row>
    <row r="3213" spans="1:14" x14ac:dyDescent="0.35">
      <c r="B3213">
        <f t="shared" si="50"/>
        <v>1</v>
      </c>
      <c r="C3213" s="25" t="s">
        <v>17710</v>
      </c>
      <c r="D3213" s="25" t="s">
        <v>17711</v>
      </c>
      <c r="E3213" s="25" t="s">
        <v>17712</v>
      </c>
      <c r="F3213" s="25" t="s">
        <v>17713</v>
      </c>
      <c r="G3213" s="25">
        <v>6</v>
      </c>
      <c r="H3213" s="25">
        <v>9781450365970</v>
      </c>
      <c r="I3213" s="25" t="s">
        <v>6</v>
      </c>
      <c r="J3213" s="25" t="s">
        <v>17714</v>
      </c>
      <c r="K3213" s="25">
        <v>2018</v>
      </c>
      <c r="L3213" s="25" t="s">
        <v>17715</v>
      </c>
      <c r="M3213" s="25" t="s">
        <v>17716</v>
      </c>
      <c r="N3213" s="25" t="s">
        <v>6</v>
      </c>
    </row>
    <row r="3214" spans="1:14" x14ac:dyDescent="0.35">
      <c r="B3214">
        <f t="shared" si="50"/>
        <v>1</v>
      </c>
      <c r="C3214" s="26" t="s">
        <v>17717</v>
      </c>
      <c r="D3214" s="26" t="s">
        <v>17718</v>
      </c>
      <c r="E3214" s="26" t="s">
        <v>6</v>
      </c>
      <c r="F3214" s="26" t="s">
        <v>17719</v>
      </c>
      <c r="G3214" s="26">
        <v>5</v>
      </c>
      <c r="H3214" s="26">
        <v>9781450359702</v>
      </c>
      <c r="I3214" s="26" t="s">
        <v>6</v>
      </c>
      <c r="J3214" s="26" t="s">
        <v>17720</v>
      </c>
      <c r="K3214" s="26">
        <v>2019</v>
      </c>
      <c r="L3214" s="26" t="s">
        <v>17721</v>
      </c>
      <c r="M3214" s="26" t="s">
        <v>17722</v>
      </c>
      <c r="N3214" s="26" t="s">
        <v>6</v>
      </c>
    </row>
    <row r="3215" spans="1:14" x14ac:dyDescent="0.35">
      <c r="B3215">
        <f t="shared" si="50"/>
        <v>1</v>
      </c>
      <c r="C3215" s="25" t="s">
        <v>17723</v>
      </c>
      <c r="D3215" s="25" t="s">
        <v>17724</v>
      </c>
      <c r="E3215" s="25" t="s">
        <v>17725</v>
      </c>
      <c r="F3215" s="25" t="s">
        <v>17726</v>
      </c>
      <c r="G3215" s="25">
        <v>6</v>
      </c>
      <c r="H3215" s="25">
        <v>9781450366038</v>
      </c>
      <c r="I3215" s="25" t="s">
        <v>6</v>
      </c>
      <c r="J3215" s="25" t="s">
        <v>6</v>
      </c>
      <c r="K3215" s="25">
        <v>2019</v>
      </c>
      <c r="L3215" s="25" t="s">
        <v>17727</v>
      </c>
      <c r="M3215" s="25" t="s">
        <v>17728</v>
      </c>
      <c r="N3215" s="25" t="s">
        <v>6</v>
      </c>
    </row>
    <row r="3216" spans="1:14" x14ac:dyDescent="0.35">
      <c r="A3216" t="s">
        <v>62</v>
      </c>
      <c r="B3216">
        <f t="shared" si="50"/>
        <v>2</v>
      </c>
      <c r="C3216" s="26" t="s">
        <v>17729</v>
      </c>
      <c r="D3216" s="26" t="s">
        <v>17730</v>
      </c>
      <c r="E3216" s="26" t="s">
        <v>17731</v>
      </c>
      <c r="F3216" s="26" t="s">
        <v>17732</v>
      </c>
      <c r="G3216" s="26">
        <v>6</v>
      </c>
      <c r="H3216" s="26">
        <v>9781450362245</v>
      </c>
      <c r="I3216" s="26" t="s">
        <v>6</v>
      </c>
      <c r="J3216" s="26" t="s">
        <v>17733</v>
      </c>
      <c r="K3216" s="26">
        <v>2019</v>
      </c>
      <c r="L3216" s="26" t="s">
        <v>17734</v>
      </c>
      <c r="M3216" s="26" t="s">
        <v>17735</v>
      </c>
      <c r="N3216" s="26" t="s">
        <v>6</v>
      </c>
    </row>
    <row r="3217" spans="1:14" x14ac:dyDescent="0.35">
      <c r="A3217" t="s">
        <v>62</v>
      </c>
      <c r="B3217">
        <f t="shared" si="50"/>
        <v>2</v>
      </c>
      <c r="C3217" s="25" t="s">
        <v>17736</v>
      </c>
      <c r="D3217" s="25" t="s">
        <v>17737</v>
      </c>
      <c r="E3217" s="25" t="s">
        <v>17738</v>
      </c>
      <c r="F3217" s="25" t="s">
        <v>17739</v>
      </c>
      <c r="G3217" s="25">
        <v>6</v>
      </c>
      <c r="H3217" s="25">
        <v>9781450366687</v>
      </c>
      <c r="I3217" s="25" t="s">
        <v>6</v>
      </c>
      <c r="J3217" s="25" t="s">
        <v>17740</v>
      </c>
      <c r="K3217" s="25">
        <v>2019</v>
      </c>
      <c r="L3217" s="25" t="s">
        <v>17741</v>
      </c>
      <c r="M3217" s="25" t="s">
        <v>17742</v>
      </c>
      <c r="N3217" s="25" t="s">
        <v>6</v>
      </c>
    </row>
    <row r="3218" spans="1:14" x14ac:dyDescent="0.35">
      <c r="B3218">
        <f t="shared" si="50"/>
        <v>1</v>
      </c>
      <c r="C3218" s="26" t="s">
        <v>17743</v>
      </c>
      <c r="D3218" s="26" t="s">
        <v>17744</v>
      </c>
      <c r="E3218" s="26" t="s">
        <v>17745</v>
      </c>
      <c r="F3218" s="26" t="s">
        <v>17746</v>
      </c>
      <c r="G3218" s="26">
        <v>7</v>
      </c>
      <c r="H3218" s="26"/>
      <c r="I3218" s="26" t="s">
        <v>17747</v>
      </c>
      <c r="J3218" s="26" t="s">
        <v>6</v>
      </c>
      <c r="K3218" s="26">
        <v>2019</v>
      </c>
      <c r="L3218" s="26" t="s">
        <v>17748</v>
      </c>
      <c r="M3218" s="26" t="s">
        <v>6</v>
      </c>
      <c r="N3218" s="26" t="s">
        <v>6</v>
      </c>
    </row>
    <row r="3219" spans="1:14" x14ac:dyDescent="0.35">
      <c r="A3219" t="s">
        <v>62</v>
      </c>
      <c r="B3219">
        <f t="shared" si="50"/>
        <v>2</v>
      </c>
      <c r="C3219" s="25" t="s">
        <v>17749</v>
      </c>
      <c r="D3219" s="25" t="s">
        <v>17750</v>
      </c>
      <c r="E3219" s="25" t="s">
        <v>17751</v>
      </c>
      <c r="F3219" s="25" t="s">
        <v>17752</v>
      </c>
      <c r="G3219" s="25">
        <v>6</v>
      </c>
      <c r="H3219" s="25">
        <v>9781450366885</v>
      </c>
      <c r="I3219" s="25" t="s">
        <v>6</v>
      </c>
      <c r="J3219" s="25" t="s">
        <v>17753</v>
      </c>
      <c r="K3219" s="25">
        <v>2019</v>
      </c>
      <c r="L3219" s="25" t="s">
        <v>17754</v>
      </c>
      <c r="M3219" s="25" t="s">
        <v>17614</v>
      </c>
      <c r="N3219" s="25" t="s">
        <v>6</v>
      </c>
    </row>
    <row r="3220" spans="1:14" x14ac:dyDescent="0.35">
      <c r="B3220">
        <f t="shared" si="50"/>
        <v>1</v>
      </c>
      <c r="C3220" s="26" t="s">
        <v>17755</v>
      </c>
      <c r="D3220" s="26" t="s">
        <v>17756</v>
      </c>
      <c r="E3220" s="26" t="s">
        <v>17757</v>
      </c>
      <c r="F3220" s="26" t="s">
        <v>17758</v>
      </c>
      <c r="G3220" s="26">
        <v>6</v>
      </c>
      <c r="H3220" s="26">
        <v>9781450367080</v>
      </c>
      <c r="I3220" s="26" t="s">
        <v>6</v>
      </c>
      <c r="J3220" s="26" t="s">
        <v>17759</v>
      </c>
      <c r="K3220" s="26">
        <v>2020</v>
      </c>
      <c r="L3220" s="26" t="s">
        <v>17760</v>
      </c>
      <c r="M3220" s="26" t="s">
        <v>17761</v>
      </c>
      <c r="N3220" s="26" t="s">
        <v>6</v>
      </c>
    </row>
    <row r="3221" spans="1:14" x14ac:dyDescent="0.35">
      <c r="A3221" t="s">
        <v>62</v>
      </c>
      <c r="B3221">
        <f t="shared" si="50"/>
        <v>2</v>
      </c>
      <c r="C3221" s="25" t="s">
        <v>17762</v>
      </c>
      <c r="D3221" s="25" t="s">
        <v>17763</v>
      </c>
      <c r="E3221" s="25" t="s">
        <v>17764</v>
      </c>
      <c r="F3221" s="25" t="s">
        <v>17765</v>
      </c>
      <c r="G3221" s="25">
        <v>6</v>
      </c>
      <c r="H3221" s="25">
        <v>9781450367127</v>
      </c>
      <c r="I3221" s="25" t="s">
        <v>6</v>
      </c>
      <c r="J3221" s="25" t="s">
        <v>17766</v>
      </c>
      <c r="K3221" s="25">
        <v>2019</v>
      </c>
      <c r="L3221" s="25" t="s">
        <v>17767</v>
      </c>
      <c r="M3221" s="25" t="s">
        <v>17768</v>
      </c>
      <c r="N3221" s="25" t="s">
        <v>6</v>
      </c>
    </row>
    <row r="3222" spans="1:14" x14ac:dyDescent="0.35">
      <c r="B3222">
        <f t="shared" si="50"/>
        <v>1</v>
      </c>
      <c r="C3222" s="26" t="s">
        <v>17769</v>
      </c>
      <c r="D3222" s="26" t="s">
        <v>17770</v>
      </c>
      <c r="E3222" s="26" t="s">
        <v>17771</v>
      </c>
      <c r="F3222" s="26" t="s">
        <v>17772</v>
      </c>
      <c r="G3222" s="26">
        <v>6</v>
      </c>
      <c r="H3222" s="26">
        <v>9781450361040</v>
      </c>
      <c r="I3222" s="26" t="s">
        <v>6</v>
      </c>
      <c r="J3222" s="26" t="s">
        <v>17773</v>
      </c>
      <c r="K3222" s="26">
        <v>2019</v>
      </c>
      <c r="L3222" s="26" t="s">
        <v>17774</v>
      </c>
      <c r="M3222" s="26" t="s">
        <v>17775</v>
      </c>
      <c r="N3222" s="26" t="s">
        <v>6</v>
      </c>
    </row>
    <row r="3223" spans="1:14" x14ac:dyDescent="0.35">
      <c r="A3223" t="s">
        <v>62</v>
      </c>
      <c r="B3223">
        <f t="shared" si="50"/>
        <v>3</v>
      </c>
      <c r="C3223" s="25" t="s">
        <v>17776</v>
      </c>
      <c r="D3223" s="25" t="s">
        <v>12496</v>
      </c>
      <c r="E3223" s="25" t="s">
        <v>17777</v>
      </c>
      <c r="F3223" s="25" t="s">
        <v>12497</v>
      </c>
      <c r="G3223" s="25">
        <v>6</v>
      </c>
      <c r="H3223" s="25">
        <v>9781450361057</v>
      </c>
      <c r="I3223" s="25" t="s">
        <v>6</v>
      </c>
      <c r="J3223" s="25" t="s">
        <v>17778</v>
      </c>
      <c r="K3223" s="25">
        <v>2019</v>
      </c>
      <c r="L3223" s="25" t="s">
        <v>17779</v>
      </c>
      <c r="M3223" s="25" t="s">
        <v>17780</v>
      </c>
      <c r="N3223" s="25" t="s">
        <v>6</v>
      </c>
    </row>
    <row r="3224" spans="1:14" x14ac:dyDescent="0.35">
      <c r="A3224" t="s">
        <v>62</v>
      </c>
      <c r="B3224">
        <f t="shared" si="50"/>
        <v>2</v>
      </c>
      <c r="C3224" s="26" t="s">
        <v>17781</v>
      </c>
      <c r="D3224" s="26" t="s">
        <v>17782</v>
      </c>
      <c r="E3224" s="26" t="s">
        <v>17783</v>
      </c>
      <c r="F3224" s="26" t="s">
        <v>17784</v>
      </c>
      <c r="G3224" s="26">
        <v>6</v>
      </c>
      <c r="H3224" s="26">
        <v>9781450372176</v>
      </c>
      <c r="I3224" s="26" t="s">
        <v>6</v>
      </c>
      <c r="J3224" s="26" t="s">
        <v>6</v>
      </c>
      <c r="K3224" s="26">
        <v>2019</v>
      </c>
      <c r="L3224" s="26" t="s">
        <v>17785</v>
      </c>
      <c r="M3224" s="26" t="s">
        <v>17786</v>
      </c>
      <c r="N3224" s="26" t="s">
        <v>6</v>
      </c>
    </row>
    <row r="3225" spans="1:14" x14ac:dyDescent="0.35">
      <c r="B3225">
        <f t="shared" si="50"/>
        <v>1</v>
      </c>
      <c r="C3225" s="25" t="s">
        <v>17787</v>
      </c>
      <c r="D3225" s="25" t="s">
        <v>17788</v>
      </c>
      <c r="E3225" s="25" t="s">
        <v>17789</v>
      </c>
      <c r="F3225" s="25" t="s">
        <v>17790</v>
      </c>
      <c r="G3225" s="25">
        <v>6</v>
      </c>
      <c r="H3225" s="25">
        <v>9781450372176</v>
      </c>
      <c r="I3225" s="25" t="s">
        <v>6</v>
      </c>
      <c r="J3225" s="25" t="s">
        <v>6</v>
      </c>
      <c r="K3225" s="25">
        <v>2019</v>
      </c>
      <c r="L3225" s="25" t="s">
        <v>17791</v>
      </c>
      <c r="M3225" s="25" t="s">
        <v>17786</v>
      </c>
      <c r="N3225" s="25" t="s">
        <v>6</v>
      </c>
    </row>
    <row r="3226" spans="1:14" x14ac:dyDescent="0.35">
      <c r="A3226" t="s">
        <v>62</v>
      </c>
      <c r="B3226">
        <f t="shared" si="50"/>
        <v>2</v>
      </c>
      <c r="C3226" s="26" t="s">
        <v>17792</v>
      </c>
      <c r="D3226" s="26" t="s">
        <v>17793</v>
      </c>
      <c r="E3226" s="26" t="s">
        <v>17794</v>
      </c>
      <c r="F3226" s="26" t="s">
        <v>17795</v>
      </c>
      <c r="G3226" s="26">
        <v>6</v>
      </c>
      <c r="H3226" s="26">
        <v>9781450368667</v>
      </c>
      <c r="I3226" s="26" t="s">
        <v>6</v>
      </c>
      <c r="J3226" s="26" t="s">
        <v>17796</v>
      </c>
      <c r="K3226" s="26">
        <v>2020</v>
      </c>
      <c r="L3226" s="26" t="s">
        <v>17797</v>
      </c>
      <c r="M3226" s="26" t="s">
        <v>17798</v>
      </c>
      <c r="N3226" s="26" t="s">
        <v>6</v>
      </c>
    </row>
    <row r="3227" spans="1:14" x14ac:dyDescent="0.35">
      <c r="A3227" t="s">
        <v>62</v>
      </c>
      <c r="B3227">
        <f t="shared" si="50"/>
        <v>3</v>
      </c>
      <c r="C3227" s="25" t="s">
        <v>13458</v>
      </c>
      <c r="D3227" s="25" t="s">
        <v>13459</v>
      </c>
      <c r="E3227" s="25" t="s">
        <v>17799</v>
      </c>
      <c r="F3227" s="25" t="s">
        <v>13460</v>
      </c>
      <c r="G3227" s="25">
        <v>6</v>
      </c>
      <c r="H3227" s="25">
        <v>9781450368711</v>
      </c>
      <c r="I3227" s="25" t="s">
        <v>6</v>
      </c>
      <c r="J3227" s="25" t="s">
        <v>17800</v>
      </c>
      <c r="K3227" s="25">
        <v>2019</v>
      </c>
      <c r="L3227" s="25" t="s">
        <v>17801</v>
      </c>
      <c r="M3227" s="25" t="s">
        <v>17802</v>
      </c>
      <c r="N3227" s="25" t="s">
        <v>6</v>
      </c>
    </row>
    <row r="3228" spans="1:14" x14ac:dyDescent="0.35">
      <c r="B3228">
        <f t="shared" si="50"/>
        <v>1</v>
      </c>
      <c r="C3228" s="26" t="s">
        <v>17803</v>
      </c>
      <c r="D3228" s="26" t="s">
        <v>17804</v>
      </c>
      <c r="E3228" s="26" t="s">
        <v>17805</v>
      </c>
      <c r="F3228" s="26" t="s">
        <v>17806</v>
      </c>
      <c r="G3228" s="26">
        <v>6</v>
      </c>
      <c r="H3228" s="26">
        <v>9781450368742</v>
      </c>
      <c r="I3228" s="26" t="s">
        <v>6</v>
      </c>
      <c r="J3228" s="26" t="s">
        <v>17807</v>
      </c>
      <c r="K3228" s="26">
        <v>2020</v>
      </c>
      <c r="L3228" s="26" t="s">
        <v>17808</v>
      </c>
      <c r="M3228" s="26" t="s">
        <v>17809</v>
      </c>
      <c r="N3228" s="26" t="s">
        <v>6</v>
      </c>
    </row>
    <row r="3229" spans="1:14" x14ac:dyDescent="0.35">
      <c r="B3229">
        <f t="shared" si="50"/>
        <v>1</v>
      </c>
      <c r="C3229" s="25" t="s">
        <v>17810</v>
      </c>
      <c r="D3229" s="25" t="s">
        <v>17811</v>
      </c>
      <c r="E3229" s="25" t="s">
        <v>17812</v>
      </c>
      <c r="F3229" s="25" t="s">
        <v>17813</v>
      </c>
      <c r="G3229" s="25">
        <v>6</v>
      </c>
      <c r="H3229" s="25">
        <v>9781450369015</v>
      </c>
      <c r="I3229" s="25" t="s">
        <v>6</v>
      </c>
      <c r="J3229" s="25" t="s">
        <v>17814</v>
      </c>
      <c r="K3229" s="25">
        <v>2019</v>
      </c>
      <c r="L3229" s="25" t="s">
        <v>17815</v>
      </c>
      <c r="M3229" s="25" t="s">
        <v>17816</v>
      </c>
      <c r="N3229" s="25" t="s">
        <v>6</v>
      </c>
    </row>
    <row r="3230" spans="1:14" x14ac:dyDescent="0.35">
      <c r="B3230">
        <f t="shared" si="50"/>
        <v>1</v>
      </c>
      <c r="C3230" s="26" t="s">
        <v>17817</v>
      </c>
      <c r="D3230" s="26" t="s">
        <v>17818</v>
      </c>
      <c r="E3230" s="26" t="s">
        <v>17819</v>
      </c>
      <c r="F3230" s="26" t="s">
        <v>17820</v>
      </c>
      <c r="G3230" s="26">
        <v>6</v>
      </c>
      <c r="H3230" s="26">
        <v>9781450370981</v>
      </c>
      <c r="I3230" s="26" t="s">
        <v>6</v>
      </c>
      <c r="J3230" s="26" t="s">
        <v>17821</v>
      </c>
      <c r="K3230" s="26">
        <v>2020</v>
      </c>
      <c r="L3230" s="26" t="s">
        <v>17822</v>
      </c>
      <c r="M3230" s="26" t="s">
        <v>17823</v>
      </c>
      <c r="N3230" s="26" t="s">
        <v>6</v>
      </c>
    </row>
    <row r="3231" spans="1:14" x14ac:dyDescent="0.35">
      <c r="A3231" t="s">
        <v>62</v>
      </c>
      <c r="B3231">
        <f t="shared" si="50"/>
        <v>2</v>
      </c>
      <c r="C3231" s="25" t="s">
        <v>17824</v>
      </c>
      <c r="D3231" s="25" t="s">
        <v>17825</v>
      </c>
      <c r="E3231" s="25" t="s">
        <v>17826</v>
      </c>
      <c r="F3231" s="25" t="s">
        <v>17827</v>
      </c>
      <c r="G3231" s="25">
        <v>6</v>
      </c>
      <c r="H3231" s="25">
        <v>9781450376907</v>
      </c>
      <c r="I3231" s="25" t="s">
        <v>6</v>
      </c>
      <c r="J3231" s="25" t="s">
        <v>17828</v>
      </c>
      <c r="K3231" s="25">
        <v>2020</v>
      </c>
      <c r="L3231" s="25" t="s">
        <v>17829</v>
      </c>
      <c r="M3231" s="25" t="s">
        <v>17830</v>
      </c>
      <c r="N3231" s="25" t="s">
        <v>6</v>
      </c>
    </row>
    <row r="3232" spans="1:14" x14ac:dyDescent="0.35">
      <c r="A3232" t="s">
        <v>62</v>
      </c>
      <c r="B3232">
        <f t="shared" si="50"/>
        <v>2</v>
      </c>
      <c r="C3232" s="26" t="s">
        <v>1472</v>
      </c>
      <c r="D3232" s="26" t="s">
        <v>17831</v>
      </c>
      <c r="E3232" s="26" t="s">
        <v>17832</v>
      </c>
      <c r="F3232" s="26" t="s">
        <v>17833</v>
      </c>
      <c r="G3232" s="26">
        <v>6</v>
      </c>
      <c r="H3232" s="26">
        <v>9781450375177</v>
      </c>
      <c r="I3232" s="26" t="s">
        <v>6</v>
      </c>
      <c r="J3232" s="26" t="s">
        <v>17834</v>
      </c>
      <c r="K3232" s="26">
        <v>2020</v>
      </c>
      <c r="L3232" s="26" t="s">
        <v>17835</v>
      </c>
      <c r="M3232" s="26" t="s">
        <v>17836</v>
      </c>
      <c r="N3232" s="26" t="s">
        <v>6</v>
      </c>
    </row>
    <row r="3233" spans="1:14" x14ac:dyDescent="0.35">
      <c r="B3233">
        <f t="shared" si="50"/>
        <v>1</v>
      </c>
      <c r="C3233" s="25" t="s">
        <v>17837</v>
      </c>
      <c r="D3233" s="25" t="s">
        <v>17838</v>
      </c>
      <c r="E3233" s="25" t="s">
        <v>17839</v>
      </c>
      <c r="F3233" s="25" t="s">
        <v>17840</v>
      </c>
      <c r="G3233" s="25">
        <v>6</v>
      </c>
      <c r="H3233" s="25">
        <v>9781450375351</v>
      </c>
      <c r="I3233" s="25" t="s">
        <v>6</v>
      </c>
      <c r="J3233" s="25" t="s">
        <v>6</v>
      </c>
      <c r="K3233" s="25">
        <v>2020</v>
      </c>
      <c r="L3233" s="25" t="s">
        <v>17841</v>
      </c>
      <c r="M3233" s="25" t="s">
        <v>17842</v>
      </c>
      <c r="N3233" s="25" t="s">
        <v>6</v>
      </c>
    </row>
    <row r="3234" spans="1:14" x14ac:dyDescent="0.35">
      <c r="B3234">
        <f t="shared" si="50"/>
        <v>1</v>
      </c>
      <c r="C3234" s="26" t="s">
        <v>17843</v>
      </c>
      <c r="D3234" s="26" t="s">
        <v>17844</v>
      </c>
      <c r="E3234" s="26" t="s">
        <v>6</v>
      </c>
      <c r="F3234" s="26" t="s">
        <v>17845</v>
      </c>
      <c r="G3234" s="26">
        <v>7</v>
      </c>
      <c r="H3234" s="26"/>
      <c r="I3234" s="26" t="s">
        <v>17846</v>
      </c>
      <c r="J3234" s="26" t="s">
        <v>17847</v>
      </c>
      <c r="K3234" s="26">
        <v>2021</v>
      </c>
      <c r="L3234" s="26" t="s">
        <v>17848</v>
      </c>
      <c r="M3234" s="26" t="s">
        <v>6</v>
      </c>
      <c r="N3234" s="26" t="s">
        <v>6</v>
      </c>
    </row>
    <row r="3235" spans="1:14" x14ac:dyDescent="0.35">
      <c r="B3235">
        <f t="shared" si="50"/>
        <v>1</v>
      </c>
      <c r="C3235" s="25" t="s">
        <v>17849</v>
      </c>
      <c r="D3235" s="25" t="s">
        <v>17850</v>
      </c>
      <c r="E3235" s="25" t="s">
        <v>6</v>
      </c>
      <c r="F3235" s="25" t="s">
        <v>17851</v>
      </c>
      <c r="G3235" s="25">
        <v>6</v>
      </c>
      <c r="H3235" s="25">
        <v>9781450388078</v>
      </c>
      <c r="I3235" s="25" t="s">
        <v>6</v>
      </c>
      <c r="J3235" s="25" t="s">
        <v>6</v>
      </c>
      <c r="K3235" s="25">
        <v>2020</v>
      </c>
      <c r="L3235" s="25" t="s">
        <v>17852</v>
      </c>
      <c r="M3235" s="25" t="s">
        <v>17853</v>
      </c>
      <c r="N3235" s="25" t="s">
        <v>6</v>
      </c>
    </row>
    <row r="3236" spans="1:14" x14ac:dyDescent="0.35">
      <c r="B3236">
        <f t="shared" si="50"/>
        <v>1</v>
      </c>
      <c r="C3236" s="26" t="s">
        <v>17854</v>
      </c>
      <c r="D3236" s="26" t="s">
        <v>17855</v>
      </c>
      <c r="E3236" s="26" t="s">
        <v>17856</v>
      </c>
      <c r="F3236" s="26" t="s">
        <v>17857</v>
      </c>
      <c r="G3236" s="26">
        <v>6</v>
      </c>
      <c r="H3236" s="26">
        <v>9781450377683</v>
      </c>
      <c r="I3236" s="26" t="s">
        <v>6</v>
      </c>
      <c r="J3236" s="26" t="s">
        <v>17858</v>
      </c>
      <c r="K3236" s="26">
        <v>2020</v>
      </c>
      <c r="L3236" s="26" t="s">
        <v>17859</v>
      </c>
      <c r="M3236" s="26" t="s">
        <v>17860</v>
      </c>
      <c r="N3236" s="26" t="s">
        <v>6</v>
      </c>
    </row>
    <row r="3237" spans="1:14" x14ac:dyDescent="0.35">
      <c r="A3237" t="s">
        <v>62</v>
      </c>
      <c r="B3237">
        <f t="shared" si="50"/>
        <v>2</v>
      </c>
      <c r="C3237" s="25" t="s">
        <v>1138</v>
      </c>
      <c r="D3237" s="25" t="s">
        <v>17861</v>
      </c>
      <c r="E3237" s="25" t="s">
        <v>17862</v>
      </c>
      <c r="F3237" s="25" t="s">
        <v>17863</v>
      </c>
      <c r="G3237" s="25">
        <v>6</v>
      </c>
      <c r="H3237" s="25">
        <v>9781450380621</v>
      </c>
      <c r="I3237" s="25" t="s">
        <v>6</v>
      </c>
      <c r="J3237" s="25" t="s">
        <v>17864</v>
      </c>
      <c r="K3237" s="25">
        <v>2021</v>
      </c>
      <c r="L3237" s="25" t="s">
        <v>17865</v>
      </c>
      <c r="M3237" s="25" t="s">
        <v>17866</v>
      </c>
      <c r="N3237" s="25" t="s">
        <v>6</v>
      </c>
    </row>
    <row r="3238" spans="1:14" x14ac:dyDescent="0.35">
      <c r="A3238" t="s">
        <v>62</v>
      </c>
      <c r="B3238">
        <f t="shared" si="50"/>
        <v>2</v>
      </c>
      <c r="C3238" s="26" t="s">
        <v>17867</v>
      </c>
      <c r="D3238" s="26" t="s">
        <v>17868</v>
      </c>
      <c r="E3238" s="26" t="s">
        <v>17869</v>
      </c>
      <c r="F3238" s="26" t="s">
        <v>17870</v>
      </c>
      <c r="G3238" s="26">
        <v>6</v>
      </c>
      <c r="H3238" s="26">
        <v>9781450375603</v>
      </c>
      <c r="I3238" s="26" t="s">
        <v>6</v>
      </c>
      <c r="J3238" s="26" t="s">
        <v>17871</v>
      </c>
      <c r="K3238" s="26">
        <v>2020</v>
      </c>
      <c r="L3238" s="26" t="s">
        <v>17872</v>
      </c>
      <c r="M3238" s="26" t="s">
        <v>17873</v>
      </c>
      <c r="N3238" s="26" t="s">
        <v>6</v>
      </c>
    </row>
    <row r="3239" spans="1:14" x14ac:dyDescent="0.35">
      <c r="B3239">
        <f t="shared" si="50"/>
        <v>1</v>
      </c>
      <c r="C3239" s="25" t="s">
        <v>17874</v>
      </c>
      <c r="D3239" s="25" t="s">
        <v>17875</v>
      </c>
      <c r="E3239" s="25" t="s">
        <v>6</v>
      </c>
      <c r="F3239" s="25" t="s">
        <v>17876</v>
      </c>
      <c r="G3239" s="25">
        <v>5</v>
      </c>
      <c r="H3239" s="25">
        <v>9781450380966</v>
      </c>
      <c r="I3239" s="25" t="s">
        <v>6</v>
      </c>
      <c r="J3239" s="25" t="s">
        <v>6</v>
      </c>
      <c r="K3239" s="25">
        <v>2021</v>
      </c>
      <c r="L3239" s="25" t="s">
        <v>17877</v>
      </c>
      <c r="M3239" s="25" t="s">
        <v>17878</v>
      </c>
      <c r="N3239" s="25" t="s">
        <v>6</v>
      </c>
    </row>
    <row r="3240" spans="1:14" x14ac:dyDescent="0.35">
      <c r="A3240" t="s">
        <v>62</v>
      </c>
      <c r="B3240">
        <f t="shared" si="50"/>
        <v>2</v>
      </c>
      <c r="C3240" s="26" t="s">
        <v>17879</v>
      </c>
      <c r="D3240" s="26" t="s">
        <v>17880</v>
      </c>
      <c r="E3240" s="26" t="s">
        <v>17881</v>
      </c>
      <c r="F3240" s="26" t="s">
        <v>17882</v>
      </c>
      <c r="G3240" s="26">
        <v>6</v>
      </c>
      <c r="H3240" s="26">
        <v>9781450381017</v>
      </c>
      <c r="I3240" s="26" t="s">
        <v>6</v>
      </c>
      <c r="J3240" s="26" t="s">
        <v>17883</v>
      </c>
      <c r="K3240" s="26">
        <v>2020</v>
      </c>
      <c r="L3240" s="26" t="s">
        <v>17884</v>
      </c>
      <c r="M3240" s="26" t="s">
        <v>17885</v>
      </c>
      <c r="N3240" s="26" t="s">
        <v>6</v>
      </c>
    </row>
    <row r="3241" spans="1:14" x14ac:dyDescent="0.35">
      <c r="A3241" t="s">
        <v>62</v>
      </c>
      <c r="B3241">
        <f t="shared" si="50"/>
        <v>2</v>
      </c>
      <c r="C3241" s="25" t="s">
        <v>17886</v>
      </c>
      <c r="D3241" s="25" t="s">
        <v>17887</v>
      </c>
      <c r="E3241" s="25" t="s">
        <v>17888</v>
      </c>
      <c r="F3241" s="25" t="s">
        <v>17889</v>
      </c>
      <c r="G3241" s="25">
        <v>6</v>
      </c>
      <c r="H3241" s="25">
        <v>9781450381765</v>
      </c>
      <c r="I3241" s="25" t="s">
        <v>6</v>
      </c>
      <c r="J3241" s="25" t="s">
        <v>17890</v>
      </c>
      <c r="K3241" s="25">
        <v>2020</v>
      </c>
      <c r="L3241" s="25" t="s">
        <v>17891</v>
      </c>
      <c r="M3241" s="25" t="s">
        <v>17892</v>
      </c>
      <c r="N3241" s="25" t="s">
        <v>6</v>
      </c>
    </row>
    <row r="3242" spans="1:14" x14ac:dyDescent="0.35">
      <c r="A3242" t="s">
        <v>62</v>
      </c>
      <c r="B3242">
        <f t="shared" si="50"/>
        <v>2</v>
      </c>
      <c r="C3242" s="26" t="s">
        <v>1181</v>
      </c>
      <c r="D3242" s="26" t="s">
        <v>17893</v>
      </c>
      <c r="E3242" s="26" t="s">
        <v>17894</v>
      </c>
      <c r="F3242" s="26" t="s">
        <v>17895</v>
      </c>
      <c r="G3242" s="26">
        <v>7</v>
      </c>
      <c r="H3242" s="26"/>
      <c r="I3242" s="26" t="s">
        <v>17593</v>
      </c>
      <c r="J3242" s="26" t="s">
        <v>6</v>
      </c>
      <c r="K3242" s="26">
        <v>2021</v>
      </c>
      <c r="L3242" s="26" t="s">
        <v>17896</v>
      </c>
      <c r="M3242" s="26" t="s">
        <v>6</v>
      </c>
      <c r="N3242" s="26" t="s">
        <v>6</v>
      </c>
    </row>
    <row r="3243" spans="1:14" x14ac:dyDescent="0.35">
      <c r="B3243">
        <f t="shared" si="50"/>
        <v>1</v>
      </c>
      <c r="C3243" s="25" t="s">
        <v>17897</v>
      </c>
      <c r="D3243" s="25" t="s">
        <v>17898</v>
      </c>
      <c r="E3243" s="25" t="s">
        <v>17899</v>
      </c>
      <c r="F3243" s="25" t="s">
        <v>17900</v>
      </c>
      <c r="G3243" s="25">
        <v>6</v>
      </c>
      <c r="H3243" s="25">
        <v>9781450389563</v>
      </c>
      <c r="I3243" s="25" t="s">
        <v>6</v>
      </c>
      <c r="J3243" s="25" t="s">
        <v>6</v>
      </c>
      <c r="K3243" s="25">
        <v>2021</v>
      </c>
      <c r="L3243" s="25" t="s">
        <v>17901</v>
      </c>
      <c r="M3243" s="25" t="s">
        <v>17902</v>
      </c>
      <c r="N3243" s="25" t="s">
        <v>6</v>
      </c>
    </row>
    <row r="3244" spans="1:14" x14ac:dyDescent="0.35">
      <c r="A3244" t="s">
        <v>62</v>
      </c>
      <c r="B3244">
        <f t="shared" si="50"/>
        <v>2</v>
      </c>
      <c r="C3244" s="26" t="s">
        <v>10064</v>
      </c>
      <c r="D3244" s="26" t="s">
        <v>17903</v>
      </c>
      <c r="E3244" s="26" t="s">
        <v>17904</v>
      </c>
      <c r="F3244" s="26" t="s">
        <v>17905</v>
      </c>
      <c r="G3244" s="26">
        <v>6</v>
      </c>
      <c r="H3244" s="26">
        <v>9781450388085</v>
      </c>
      <c r="I3244" s="26" t="s">
        <v>6</v>
      </c>
      <c r="J3244" s="26" t="s">
        <v>17906</v>
      </c>
      <c r="K3244" s="26">
        <v>2020</v>
      </c>
      <c r="L3244" s="26" t="s">
        <v>17907</v>
      </c>
      <c r="M3244" s="26" t="s">
        <v>17908</v>
      </c>
      <c r="N3244" s="26" t="s">
        <v>6</v>
      </c>
    </row>
    <row r="3245" spans="1:14" x14ac:dyDescent="0.35">
      <c r="A3245" t="s">
        <v>62</v>
      </c>
      <c r="B3245">
        <f t="shared" si="50"/>
        <v>2</v>
      </c>
      <c r="C3245" s="25" t="s">
        <v>6784</v>
      </c>
      <c r="D3245" s="25" t="s">
        <v>17909</v>
      </c>
      <c r="E3245" s="25" t="s">
        <v>17910</v>
      </c>
      <c r="F3245" s="25" t="s">
        <v>17911</v>
      </c>
      <c r="G3245" s="25">
        <v>6</v>
      </c>
      <c r="H3245" s="25">
        <v>9781450388931</v>
      </c>
      <c r="I3245" s="25" t="s">
        <v>6</v>
      </c>
      <c r="J3245" s="25" t="s">
        <v>16726</v>
      </c>
      <c r="K3245" s="25">
        <v>2020</v>
      </c>
      <c r="L3245" s="25" t="s">
        <v>17912</v>
      </c>
      <c r="M3245" s="25" t="s">
        <v>17913</v>
      </c>
      <c r="N3245" s="25" t="s">
        <v>6</v>
      </c>
    </row>
    <row r="3246" spans="1:14" x14ac:dyDescent="0.35">
      <c r="B3246">
        <f t="shared" si="50"/>
        <v>1</v>
      </c>
      <c r="C3246" s="26" t="s">
        <v>17914</v>
      </c>
      <c r="D3246" s="26" t="s">
        <v>17915</v>
      </c>
      <c r="E3246" s="26" t="s">
        <v>17916</v>
      </c>
      <c r="F3246" s="26" t="s">
        <v>17917</v>
      </c>
      <c r="G3246" s="26">
        <v>6</v>
      </c>
      <c r="H3246" s="26">
        <v>9781450384346</v>
      </c>
      <c r="I3246" s="26" t="s">
        <v>6</v>
      </c>
      <c r="J3246" s="26" t="s">
        <v>17625</v>
      </c>
      <c r="K3246" s="26">
        <v>2021</v>
      </c>
      <c r="L3246" s="26" t="s">
        <v>17918</v>
      </c>
      <c r="M3246" s="26" t="s">
        <v>17919</v>
      </c>
      <c r="N3246" s="26" t="s">
        <v>6</v>
      </c>
    </row>
    <row r="3247" spans="1:14" x14ac:dyDescent="0.35">
      <c r="B3247">
        <f t="shared" si="50"/>
        <v>1</v>
      </c>
      <c r="C3247" s="25" t="s">
        <v>17920</v>
      </c>
      <c r="D3247" s="25" t="s">
        <v>17921</v>
      </c>
      <c r="E3247" s="25" t="s">
        <v>17922</v>
      </c>
      <c r="F3247" s="25" t="s">
        <v>17923</v>
      </c>
      <c r="G3247" s="25">
        <v>6</v>
      </c>
      <c r="H3247" s="25">
        <v>9781450385510</v>
      </c>
      <c r="I3247" s="25" t="s">
        <v>6</v>
      </c>
      <c r="J3247" s="25" t="s">
        <v>17924</v>
      </c>
      <c r="K3247" s="25">
        <v>2021</v>
      </c>
      <c r="L3247" s="25" t="s">
        <v>17925</v>
      </c>
      <c r="M3247" s="25" t="s">
        <v>17926</v>
      </c>
      <c r="N3247" s="25" t="s">
        <v>6</v>
      </c>
    </row>
    <row r="3248" spans="1:14" x14ac:dyDescent="0.35">
      <c r="A3248" t="s">
        <v>62</v>
      </c>
      <c r="B3248">
        <f t="shared" si="50"/>
        <v>2</v>
      </c>
      <c r="C3248" s="26" t="s">
        <v>11436</v>
      </c>
      <c r="D3248" s="26" t="s">
        <v>17927</v>
      </c>
      <c r="E3248" s="26" t="s">
        <v>17928</v>
      </c>
      <c r="F3248" s="26" t="s">
        <v>17929</v>
      </c>
      <c r="G3248" s="26">
        <v>6</v>
      </c>
      <c r="H3248" s="26">
        <v>9781450384919</v>
      </c>
      <c r="I3248" s="26" t="s">
        <v>6</v>
      </c>
      <c r="J3248" s="26" t="s">
        <v>6</v>
      </c>
      <c r="K3248" s="26">
        <v>2021</v>
      </c>
      <c r="L3248" s="26" t="s">
        <v>17930</v>
      </c>
      <c r="M3248" s="26" t="s">
        <v>17931</v>
      </c>
      <c r="N3248" s="26" t="s">
        <v>6</v>
      </c>
    </row>
    <row r="3249" spans="1:14" x14ac:dyDescent="0.35">
      <c r="A3249" t="s">
        <v>62</v>
      </c>
      <c r="B3249">
        <f t="shared" si="50"/>
        <v>3</v>
      </c>
      <c r="C3249" s="25" t="s">
        <v>17932</v>
      </c>
      <c r="D3249" s="25" t="s">
        <v>17933</v>
      </c>
      <c r="E3249" s="25" t="s">
        <v>17934</v>
      </c>
      <c r="F3249" s="25" t="s">
        <v>17935</v>
      </c>
      <c r="G3249" s="25">
        <v>6</v>
      </c>
      <c r="H3249" s="25">
        <v>9781450385626</v>
      </c>
      <c r="I3249" s="25" t="s">
        <v>6</v>
      </c>
      <c r="J3249" s="25" t="s">
        <v>17936</v>
      </c>
      <c r="K3249" s="25">
        <v>2021</v>
      </c>
      <c r="L3249" s="25" t="s">
        <v>17937</v>
      </c>
      <c r="M3249" s="25" t="s">
        <v>17938</v>
      </c>
      <c r="N3249" s="25" t="s">
        <v>6</v>
      </c>
    </row>
    <row r="3250" spans="1:14" x14ac:dyDescent="0.35">
      <c r="B3250">
        <f t="shared" si="50"/>
        <v>1</v>
      </c>
      <c r="C3250" s="26" t="s">
        <v>17939</v>
      </c>
      <c r="D3250" s="26" t="s">
        <v>17940</v>
      </c>
      <c r="E3250" s="26" t="s">
        <v>17941</v>
      </c>
      <c r="F3250" s="26" t="s">
        <v>17942</v>
      </c>
      <c r="G3250" s="26">
        <v>6</v>
      </c>
      <c r="H3250" s="26">
        <v>9781450386173</v>
      </c>
      <c r="I3250" s="26" t="s">
        <v>6</v>
      </c>
      <c r="J3250" s="26" t="s">
        <v>6</v>
      </c>
      <c r="K3250" s="26">
        <v>2021</v>
      </c>
      <c r="L3250" s="26" t="s">
        <v>17943</v>
      </c>
      <c r="M3250" s="26" t="s">
        <v>17944</v>
      </c>
      <c r="N3250" s="26" t="s">
        <v>6</v>
      </c>
    </row>
    <row r="3251" spans="1:14" x14ac:dyDescent="0.35">
      <c r="B3251">
        <f t="shared" si="50"/>
        <v>2</v>
      </c>
      <c r="C3251" s="25" t="s">
        <v>17945</v>
      </c>
      <c r="D3251" s="25" t="s">
        <v>17946</v>
      </c>
      <c r="E3251" s="25" t="s">
        <v>17947</v>
      </c>
      <c r="F3251" s="25" t="s">
        <v>17948</v>
      </c>
      <c r="G3251" s="25">
        <v>6</v>
      </c>
      <c r="H3251" s="25">
        <v>9781450384223</v>
      </c>
      <c r="I3251" s="25" t="s">
        <v>6</v>
      </c>
      <c r="J3251" s="25" t="s">
        <v>6</v>
      </c>
      <c r="K3251" s="25">
        <v>2021</v>
      </c>
      <c r="L3251" s="25" t="s">
        <v>17949</v>
      </c>
      <c r="M3251" s="25" t="s">
        <v>17950</v>
      </c>
      <c r="N3251" s="25" t="s">
        <v>6</v>
      </c>
    </row>
    <row r="3252" spans="1:14" x14ac:dyDescent="0.35">
      <c r="A3252" t="s">
        <v>62</v>
      </c>
      <c r="B3252">
        <f t="shared" si="50"/>
        <v>3</v>
      </c>
      <c r="C3252" s="26" t="s">
        <v>17951</v>
      </c>
      <c r="D3252" s="26" t="s">
        <v>17952</v>
      </c>
      <c r="E3252" s="26" t="s">
        <v>6</v>
      </c>
      <c r="F3252" s="26" t="s">
        <v>17953</v>
      </c>
      <c r="G3252" s="26">
        <v>5</v>
      </c>
      <c r="H3252" s="26">
        <v>9781450386234</v>
      </c>
      <c r="I3252" s="26" t="s">
        <v>6</v>
      </c>
      <c r="J3252" s="26" t="s">
        <v>17418</v>
      </c>
      <c r="K3252" s="26">
        <v>2021</v>
      </c>
      <c r="L3252" s="26" t="s">
        <v>17954</v>
      </c>
      <c r="M3252" s="26" t="s">
        <v>17955</v>
      </c>
      <c r="N3252" s="26" t="s">
        <v>6</v>
      </c>
    </row>
    <row r="3253" spans="1:14" x14ac:dyDescent="0.35">
      <c r="B3253">
        <f t="shared" si="50"/>
        <v>2</v>
      </c>
      <c r="C3253" s="25" t="s">
        <v>17956</v>
      </c>
      <c r="D3253" s="25" t="s">
        <v>17957</v>
      </c>
      <c r="E3253" s="25" t="s">
        <v>17958</v>
      </c>
      <c r="F3253" s="25" t="s">
        <v>17959</v>
      </c>
      <c r="G3253" s="25">
        <v>6</v>
      </c>
      <c r="H3253" s="25">
        <v>9781450386357</v>
      </c>
      <c r="I3253" s="25" t="s">
        <v>6</v>
      </c>
      <c r="J3253" s="25" t="s">
        <v>17960</v>
      </c>
      <c r="K3253" s="25">
        <v>2021</v>
      </c>
      <c r="L3253" s="25" t="s">
        <v>17961</v>
      </c>
      <c r="M3253" s="25" t="s">
        <v>17962</v>
      </c>
      <c r="N3253" s="25" t="s">
        <v>6</v>
      </c>
    </row>
    <row r="3254" spans="1:14" x14ac:dyDescent="0.35">
      <c r="B3254">
        <f t="shared" si="50"/>
        <v>1</v>
      </c>
      <c r="C3254" s="26" t="s">
        <v>17963</v>
      </c>
      <c r="D3254" s="26" t="s">
        <v>17964</v>
      </c>
      <c r="E3254" s="26" t="s">
        <v>17965</v>
      </c>
      <c r="F3254" s="26" t="s">
        <v>17966</v>
      </c>
      <c r="G3254" s="26">
        <v>7</v>
      </c>
      <c r="H3254" s="26"/>
      <c r="I3254" s="26" t="s">
        <v>17967</v>
      </c>
      <c r="J3254" s="26" t="s">
        <v>17968</v>
      </c>
      <c r="K3254" s="26">
        <v>2009</v>
      </c>
      <c r="L3254" s="26" t="s">
        <v>6</v>
      </c>
      <c r="M3254" s="26" t="s">
        <v>6</v>
      </c>
      <c r="N3254" s="26" t="s">
        <v>6</v>
      </c>
    </row>
    <row r="3255" spans="1:14" x14ac:dyDescent="0.35">
      <c r="B3255">
        <f t="shared" si="50"/>
        <v>1</v>
      </c>
      <c r="C3255" s="25" t="s">
        <v>17969</v>
      </c>
      <c r="D3255" s="25" t="s">
        <v>17970</v>
      </c>
      <c r="E3255" s="25" t="s">
        <v>17971</v>
      </c>
      <c r="F3255" s="25" t="s">
        <v>17972</v>
      </c>
      <c r="G3255" s="25">
        <v>6</v>
      </c>
      <c r="H3255" s="25"/>
      <c r="I3255" s="25" t="s">
        <v>6</v>
      </c>
      <c r="J3255" s="25" t="s">
        <v>6</v>
      </c>
      <c r="K3255" s="25">
        <v>2009</v>
      </c>
      <c r="L3255" s="25" t="s">
        <v>6</v>
      </c>
      <c r="M3255" s="25" t="s">
        <v>17973</v>
      </c>
      <c r="N3255" s="25" t="s">
        <v>6</v>
      </c>
    </row>
    <row r="3256" spans="1:14" x14ac:dyDescent="0.35">
      <c r="B3256">
        <f t="shared" si="50"/>
        <v>1</v>
      </c>
      <c r="C3256" s="26" t="s">
        <v>17974</v>
      </c>
      <c r="D3256" s="26" t="s">
        <v>17975</v>
      </c>
      <c r="E3256" s="26" t="s">
        <v>6</v>
      </c>
      <c r="F3256" s="26" t="s">
        <v>17407</v>
      </c>
      <c r="G3256" s="26">
        <v>7</v>
      </c>
      <c r="H3256" s="26"/>
      <c r="I3256" s="26" t="s">
        <v>17967</v>
      </c>
      <c r="J3256" s="26" t="s">
        <v>17976</v>
      </c>
      <c r="K3256" s="26">
        <v>2010</v>
      </c>
      <c r="L3256" s="26" t="s">
        <v>6</v>
      </c>
      <c r="M3256" s="26" t="s">
        <v>6</v>
      </c>
      <c r="N3256" s="26" t="s">
        <v>6</v>
      </c>
    </row>
    <row r="3257" spans="1:14" x14ac:dyDescent="0.35">
      <c r="B3257">
        <f t="shared" si="50"/>
        <v>1</v>
      </c>
      <c r="C3257" s="25" t="s">
        <v>17977</v>
      </c>
      <c r="D3257" s="25" t="s">
        <v>17978</v>
      </c>
      <c r="E3257" s="25" t="s">
        <v>6</v>
      </c>
      <c r="F3257" s="25" t="s">
        <v>17979</v>
      </c>
      <c r="G3257" s="25">
        <v>6</v>
      </c>
      <c r="H3257" s="25"/>
      <c r="I3257" s="25" t="s">
        <v>6</v>
      </c>
      <c r="J3257" s="25" t="s">
        <v>17980</v>
      </c>
      <c r="K3257" s="25">
        <v>2010</v>
      </c>
      <c r="L3257" s="25" t="s">
        <v>6</v>
      </c>
      <c r="M3257" s="25" t="s">
        <v>17981</v>
      </c>
      <c r="N3257" s="25" t="s">
        <v>6</v>
      </c>
    </row>
    <row r="3258" spans="1:14" x14ac:dyDescent="0.35">
      <c r="B3258">
        <f t="shared" si="50"/>
        <v>1</v>
      </c>
      <c r="C3258" s="26" t="s">
        <v>17982</v>
      </c>
      <c r="D3258" s="26" t="s">
        <v>17983</v>
      </c>
      <c r="E3258" s="26" t="s">
        <v>17984</v>
      </c>
      <c r="F3258" s="26" t="s">
        <v>17985</v>
      </c>
      <c r="G3258" s="26">
        <v>6</v>
      </c>
      <c r="H3258" s="26"/>
      <c r="I3258" s="26" t="s">
        <v>6</v>
      </c>
      <c r="J3258" s="26" t="s">
        <v>17986</v>
      </c>
      <c r="K3258" s="26">
        <v>2010</v>
      </c>
      <c r="L3258" s="26" t="s">
        <v>6</v>
      </c>
      <c r="M3258" s="26" t="s">
        <v>17987</v>
      </c>
      <c r="N3258" s="26" t="s">
        <v>6</v>
      </c>
    </row>
    <row r="3259" spans="1:14" x14ac:dyDescent="0.35">
      <c r="B3259">
        <f t="shared" si="50"/>
        <v>1</v>
      </c>
      <c r="C3259" s="25" t="s">
        <v>17988</v>
      </c>
      <c r="D3259" s="25" t="s">
        <v>17989</v>
      </c>
      <c r="E3259" s="25" t="s">
        <v>17990</v>
      </c>
      <c r="F3259" s="25" t="s">
        <v>17991</v>
      </c>
      <c r="G3259" s="25">
        <v>6</v>
      </c>
      <c r="H3259" s="25"/>
      <c r="I3259" s="25" t="s">
        <v>6</v>
      </c>
      <c r="J3259" s="25" t="s">
        <v>17992</v>
      </c>
      <c r="K3259" s="25">
        <v>2010</v>
      </c>
      <c r="L3259" s="25" t="s">
        <v>6</v>
      </c>
      <c r="M3259" s="25" t="s">
        <v>17993</v>
      </c>
      <c r="N3259" s="25" t="s">
        <v>6</v>
      </c>
    </row>
    <row r="3260" spans="1:14" x14ac:dyDescent="0.35">
      <c r="B3260">
        <f t="shared" si="50"/>
        <v>1</v>
      </c>
      <c r="C3260" s="26" t="s">
        <v>17994</v>
      </c>
      <c r="D3260" s="26" t="s">
        <v>17995</v>
      </c>
      <c r="E3260" s="26" t="s">
        <v>6</v>
      </c>
      <c r="F3260" s="26" t="s">
        <v>17996</v>
      </c>
      <c r="G3260" s="26">
        <v>7</v>
      </c>
      <c r="H3260" s="26"/>
      <c r="I3260" s="26" t="s">
        <v>17967</v>
      </c>
      <c r="J3260" s="26" t="s">
        <v>17997</v>
      </c>
      <c r="K3260" s="26">
        <v>2011</v>
      </c>
      <c r="L3260" s="26" t="s">
        <v>6</v>
      </c>
      <c r="M3260" s="26" t="s">
        <v>6</v>
      </c>
      <c r="N3260" s="26" t="s">
        <v>6</v>
      </c>
    </row>
    <row r="3261" spans="1:14" x14ac:dyDescent="0.35">
      <c r="B3261">
        <f t="shared" si="50"/>
        <v>1</v>
      </c>
      <c r="C3261" s="25" t="s">
        <v>17998</v>
      </c>
      <c r="D3261" s="25" t="s">
        <v>17999</v>
      </c>
      <c r="E3261" s="25" t="s">
        <v>18000</v>
      </c>
      <c r="F3261" s="25" t="s">
        <v>18001</v>
      </c>
      <c r="G3261" s="25">
        <v>7</v>
      </c>
      <c r="H3261" s="25"/>
      <c r="I3261" s="25" t="s">
        <v>17967</v>
      </c>
      <c r="J3261" s="25" t="s">
        <v>17092</v>
      </c>
      <c r="K3261" s="25">
        <v>2012</v>
      </c>
      <c r="L3261" s="25" t="s">
        <v>6</v>
      </c>
      <c r="M3261" s="25" t="s">
        <v>6</v>
      </c>
      <c r="N3261" s="25" t="s">
        <v>6</v>
      </c>
    </row>
    <row r="3262" spans="1:14" x14ac:dyDescent="0.35">
      <c r="B3262">
        <f t="shared" si="50"/>
        <v>1</v>
      </c>
      <c r="C3262" s="26" t="s">
        <v>18002</v>
      </c>
      <c r="D3262" s="26" t="s">
        <v>18003</v>
      </c>
      <c r="E3262" s="26" t="s">
        <v>6</v>
      </c>
      <c r="F3262" s="26" t="s">
        <v>15704</v>
      </c>
      <c r="G3262" s="26">
        <v>7</v>
      </c>
      <c r="H3262" s="26"/>
      <c r="I3262" s="26" t="s">
        <v>17967</v>
      </c>
      <c r="J3262" s="26" t="s">
        <v>18004</v>
      </c>
      <c r="K3262" s="26">
        <v>2012</v>
      </c>
      <c r="L3262" s="26" t="s">
        <v>6</v>
      </c>
      <c r="M3262" s="26" t="s">
        <v>6</v>
      </c>
      <c r="N3262" s="26" t="s">
        <v>6</v>
      </c>
    </row>
    <row r="3263" spans="1:14" x14ac:dyDescent="0.35">
      <c r="B3263">
        <f t="shared" si="50"/>
        <v>1</v>
      </c>
      <c r="C3263" s="25" t="s">
        <v>18005</v>
      </c>
      <c r="D3263" s="25" t="s">
        <v>18006</v>
      </c>
      <c r="E3263" s="25" t="s">
        <v>6</v>
      </c>
      <c r="F3263" s="25" t="s">
        <v>18007</v>
      </c>
      <c r="G3263" s="25">
        <v>7</v>
      </c>
      <c r="H3263" s="25"/>
      <c r="I3263" s="25" t="s">
        <v>17967</v>
      </c>
      <c r="J3263" s="25" t="s">
        <v>18008</v>
      </c>
      <c r="K3263" s="25">
        <v>2012</v>
      </c>
      <c r="L3263" s="25" t="s">
        <v>6</v>
      </c>
      <c r="M3263" s="25" t="s">
        <v>6</v>
      </c>
      <c r="N3263" s="25" t="s">
        <v>6</v>
      </c>
    </row>
    <row r="3264" spans="1:14" x14ac:dyDescent="0.35">
      <c r="B3264">
        <f t="shared" si="50"/>
        <v>1</v>
      </c>
      <c r="C3264" s="26" t="s">
        <v>18009</v>
      </c>
      <c r="D3264" s="26" t="s">
        <v>18010</v>
      </c>
      <c r="E3264" s="26" t="s">
        <v>6</v>
      </c>
      <c r="F3264" s="26" t="s">
        <v>18011</v>
      </c>
      <c r="G3264" s="26">
        <v>7</v>
      </c>
      <c r="H3264" s="26"/>
      <c r="I3264" s="26" t="s">
        <v>17967</v>
      </c>
      <c r="J3264" s="26" t="s">
        <v>18012</v>
      </c>
      <c r="K3264" s="26">
        <v>2012</v>
      </c>
      <c r="L3264" s="26" t="s">
        <v>6</v>
      </c>
      <c r="M3264" s="26" t="s">
        <v>6</v>
      </c>
      <c r="N3264" s="26" t="s">
        <v>6</v>
      </c>
    </row>
    <row r="3265" spans="1:14" x14ac:dyDescent="0.35">
      <c r="B3265">
        <f t="shared" si="50"/>
        <v>1</v>
      </c>
      <c r="C3265" s="25" t="s">
        <v>18013</v>
      </c>
      <c r="D3265" s="25" t="s">
        <v>18014</v>
      </c>
      <c r="E3265" s="25" t="s">
        <v>6</v>
      </c>
      <c r="F3265" s="25" t="s">
        <v>18015</v>
      </c>
      <c r="G3265" s="25">
        <v>7</v>
      </c>
      <c r="H3265" s="25"/>
      <c r="I3265" s="25" t="s">
        <v>17967</v>
      </c>
      <c r="J3265" s="25" t="s">
        <v>18016</v>
      </c>
      <c r="K3265" s="25">
        <v>2013</v>
      </c>
      <c r="L3265" s="25" t="s">
        <v>6</v>
      </c>
      <c r="M3265" s="25" t="s">
        <v>6</v>
      </c>
      <c r="N3265" s="25" t="s">
        <v>6</v>
      </c>
    </row>
    <row r="3266" spans="1:14" x14ac:dyDescent="0.35">
      <c r="A3266" t="s">
        <v>62</v>
      </c>
      <c r="B3266">
        <f t="shared" ref="B3266:B3329" si="51">COUNTIF(C:C,C3266)</f>
        <v>3</v>
      </c>
      <c r="C3266" s="26" t="s">
        <v>12251</v>
      </c>
      <c r="D3266" s="26" t="s">
        <v>18017</v>
      </c>
      <c r="E3266" s="26" t="s">
        <v>6</v>
      </c>
      <c r="F3266" s="26" t="s">
        <v>12253</v>
      </c>
      <c r="G3266" s="26">
        <v>6</v>
      </c>
      <c r="H3266" s="26">
        <v>9781467330763</v>
      </c>
      <c r="I3266" s="26" t="s">
        <v>6</v>
      </c>
      <c r="J3266" s="26" t="s">
        <v>18018</v>
      </c>
      <c r="K3266" s="26">
        <v>2013</v>
      </c>
      <c r="L3266" s="26" t="s">
        <v>6</v>
      </c>
      <c r="M3266" s="26" t="s">
        <v>18019</v>
      </c>
      <c r="N3266" s="26" t="s">
        <v>6</v>
      </c>
    </row>
    <row r="3267" spans="1:14" x14ac:dyDescent="0.35">
      <c r="A3267" t="s">
        <v>62</v>
      </c>
      <c r="B3267">
        <f t="shared" si="51"/>
        <v>2</v>
      </c>
      <c r="C3267" s="25" t="s">
        <v>18020</v>
      </c>
      <c r="D3267" s="25" t="s">
        <v>18021</v>
      </c>
      <c r="E3267" s="25" t="s">
        <v>6</v>
      </c>
      <c r="F3267" s="25" t="s">
        <v>18022</v>
      </c>
      <c r="G3267" s="25">
        <v>7</v>
      </c>
      <c r="H3267" s="25"/>
      <c r="I3267" s="25" t="s">
        <v>17967</v>
      </c>
      <c r="J3267" s="25" t="s">
        <v>18023</v>
      </c>
      <c r="K3267" s="25">
        <v>2013</v>
      </c>
      <c r="L3267" s="25" t="s">
        <v>6</v>
      </c>
      <c r="M3267" s="25" t="s">
        <v>6</v>
      </c>
      <c r="N3267" s="25" t="s">
        <v>6</v>
      </c>
    </row>
    <row r="3268" spans="1:14" x14ac:dyDescent="0.35">
      <c r="A3268" t="s">
        <v>62</v>
      </c>
      <c r="B3268">
        <f t="shared" si="51"/>
        <v>2</v>
      </c>
      <c r="C3268" s="26" t="s">
        <v>18020</v>
      </c>
      <c r="D3268" s="26" t="s">
        <v>18024</v>
      </c>
      <c r="E3268" s="26" t="s">
        <v>6</v>
      </c>
      <c r="F3268" s="26" t="s">
        <v>18025</v>
      </c>
      <c r="G3268" s="26">
        <v>7</v>
      </c>
      <c r="H3268" s="26"/>
      <c r="I3268" s="26" t="s">
        <v>17967</v>
      </c>
      <c r="J3268" s="26" t="s">
        <v>18026</v>
      </c>
      <c r="K3268" s="26">
        <v>2014</v>
      </c>
      <c r="L3268" s="26" t="s">
        <v>6</v>
      </c>
      <c r="M3268" s="26" t="s">
        <v>6</v>
      </c>
      <c r="N3268" s="26" t="s">
        <v>6</v>
      </c>
    </row>
    <row r="3269" spans="1:14" x14ac:dyDescent="0.35">
      <c r="A3269" t="s">
        <v>62</v>
      </c>
      <c r="B3269">
        <f t="shared" si="51"/>
        <v>3</v>
      </c>
      <c r="C3269" s="25" t="s">
        <v>18027</v>
      </c>
      <c r="D3269" s="25" t="s">
        <v>15760</v>
      </c>
      <c r="E3269" s="25" t="s">
        <v>18028</v>
      </c>
      <c r="F3269" s="25" t="s">
        <v>15762</v>
      </c>
      <c r="G3269" s="25">
        <v>6</v>
      </c>
      <c r="H3269" s="25">
        <v>9781467362634</v>
      </c>
      <c r="I3269" s="25" t="s">
        <v>6</v>
      </c>
      <c r="J3269" s="25" t="s">
        <v>17480</v>
      </c>
      <c r="K3269" s="25">
        <v>2013</v>
      </c>
      <c r="L3269" s="25" t="s">
        <v>6</v>
      </c>
      <c r="M3269" s="25" t="s">
        <v>18029</v>
      </c>
      <c r="N3269" s="25" t="s">
        <v>6</v>
      </c>
    </row>
    <row r="3270" spans="1:14" x14ac:dyDescent="0.35">
      <c r="A3270" t="s">
        <v>62</v>
      </c>
      <c r="B3270">
        <f t="shared" si="51"/>
        <v>3</v>
      </c>
      <c r="C3270" s="26" t="s">
        <v>18030</v>
      </c>
      <c r="D3270" s="26" t="s">
        <v>15763</v>
      </c>
      <c r="E3270" s="26" t="s">
        <v>6</v>
      </c>
      <c r="F3270" s="26" t="s">
        <v>15765</v>
      </c>
      <c r="G3270" s="26">
        <v>6</v>
      </c>
      <c r="H3270" s="26">
        <v>9781467362634</v>
      </c>
      <c r="I3270" s="26" t="s">
        <v>6</v>
      </c>
      <c r="J3270" s="26" t="s">
        <v>18031</v>
      </c>
      <c r="K3270" s="26">
        <v>2013</v>
      </c>
      <c r="L3270" s="26" t="s">
        <v>6</v>
      </c>
      <c r="M3270" s="26" t="s">
        <v>18029</v>
      </c>
      <c r="N3270" s="26" t="s">
        <v>6</v>
      </c>
    </row>
    <row r="3271" spans="1:14" x14ac:dyDescent="0.35">
      <c r="A3271" t="s">
        <v>62</v>
      </c>
      <c r="B3271">
        <f t="shared" si="51"/>
        <v>3</v>
      </c>
      <c r="C3271" s="25" t="s">
        <v>18032</v>
      </c>
      <c r="D3271" s="25" t="s">
        <v>15766</v>
      </c>
      <c r="E3271" s="25" t="s">
        <v>6</v>
      </c>
      <c r="F3271" s="25" t="s">
        <v>15768</v>
      </c>
      <c r="G3271" s="25">
        <v>6</v>
      </c>
      <c r="H3271" s="25">
        <v>9781467362634</v>
      </c>
      <c r="I3271" s="25" t="s">
        <v>6</v>
      </c>
      <c r="J3271" s="25" t="s">
        <v>18033</v>
      </c>
      <c r="K3271" s="25">
        <v>2013</v>
      </c>
      <c r="L3271" s="25" t="s">
        <v>6</v>
      </c>
      <c r="M3271" s="25" t="s">
        <v>18029</v>
      </c>
      <c r="N3271" s="25" t="s">
        <v>6</v>
      </c>
    </row>
    <row r="3272" spans="1:14" x14ac:dyDescent="0.35">
      <c r="A3272" t="s">
        <v>62</v>
      </c>
      <c r="B3272">
        <f t="shared" si="51"/>
        <v>3</v>
      </c>
      <c r="C3272" s="26" t="s">
        <v>18034</v>
      </c>
      <c r="D3272" s="26" t="s">
        <v>15618</v>
      </c>
      <c r="E3272" s="26" t="s">
        <v>18035</v>
      </c>
      <c r="F3272" s="26" t="s">
        <v>15620</v>
      </c>
      <c r="G3272" s="26">
        <v>6</v>
      </c>
      <c r="H3272" s="26">
        <v>9781467317689</v>
      </c>
      <c r="I3272" s="26" t="s">
        <v>6</v>
      </c>
      <c r="J3272" s="26" t="s">
        <v>18036</v>
      </c>
      <c r="K3272" s="26">
        <v>2012</v>
      </c>
      <c r="L3272" s="26" t="s">
        <v>6</v>
      </c>
      <c r="M3272" s="26" t="s">
        <v>18037</v>
      </c>
      <c r="N3272" s="26" t="s">
        <v>6</v>
      </c>
    </row>
    <row r="3273" spans="1:14" x14ac:dyDescent="0.35">
      <c r="A3273" t="s">
        <v>62</v>
      </c>
      <c r="B3273">
        <f t="shared" si="51"/>
        <v>2</v>
      </c>
      <c r="C3273" s="25" t="s">
        <v>18038</v>
      </c>
      <c r="D3273" s="25" t="s">
        <v>15623</v>
      </c>
      <c r="E3273" s="25" t="s">
        <v>18039</v>
      </c>
      <c r="F3273" s="25" t="s">
        <v>15625</v>
      </c>
      <c r="G3273" s="25">
        <v>6</v>
      </c>
      <c r="H3273" s="25">
        <v>9781467317689</v>
      </c>
      <c r="I3273" s="25" t="s">
        <v>6</v>
      </c>
      <c r="J3273" s="25" t="s">
        <v>18040</v>
      </c>
      <c r="K3273" s="25">
        <v>2012</v>
      </c>
      <c r="L3273" s="25" t="s">
        <v>6</v>
      </c>
      <c r="M3273" s="25" t="s">
        <v>18037</v>
      </c>
      <c r="N3273" s="25" t="s">
        <v>6</v>
      </c>
    </row>
    <row r="3274" spans="1:14" x14ac:dyDescent="0.35">
      <c r="A3274" t="s">
        <v>62</v>
      </c>
      <c r="B3274">
        <f t="shared" si="51"/>
        <v>3</v>
      </c>
      <c r="C3274" s="26" t="s">
        <v>18041</v>
      </c>
      <c r="D3274" s="26" t="s">
        <v>18042</v>
      </c>
      <c r="E3274" s="26" t="s">
        <v>18043</v>
      </c>
      <c r="F3274" s="26" t="s">
        <v>17031</v>
      </c>
      <c r="G3274" s="26">
        <v>6</v>
      </c>
      <c r="H3274" s="26">
        <v>9781467317689</v>
      </c>
      <c r="I3274" s="26" t="s">
        <v>6</v>
      </c>
      <c r="J3274" s="26" t="s">
        <v>18044</v>
      </c>
      <c r="K3274" s="26">
        <v>2012</v>
      </c>
      <c r="L3274" s="26" t="s">
        <v>6</v>
      </c>
      <c r="M3274" s="26" t="s">
        <v>18037</v>
      </c>
      <c r="N3274" s="26" t="s">
        <v>6</v>
      </c>
    </row>
    <row r="3275" spans="1:14" x14ac:dyDescent="0.35">
      <c r="B3275">
        <f t="shared" si="51"/>
        <v>1</v>
      </c>
      <c r="C3275" s="25" t="s">
        <v>18045</v>
      </c>
      <c r="D3275" s="25" t="s">
        <v>18046</v>
      </c>
      <c r="E3275" s="25" t="s">
        <v>6</v>
      </c>
      <c r="F3275" s="25" t="s">
        <v>18047</v>
      </c>
      <c r="G3275" s="25">
        <v>7</v>
      </c>
      <c r="H3275" s="25"/>
      <c r="I3275" s="25" t="s">
        <v>17967</v>
      </c>
      <c r="J3275" s="25" t="s">
        <v>18048</v>
      </c>
      <c r="K3275" s="25">
        <v>2014</v>
      </c>
      <c r="L3275" s="25" t="s">
        <v>6</v>
      </c>
      <c r="M3275" s="25" t="s">
        <v>6</v>
      </c>
      <c r="N3275" s="25" t="s">
        <v>6</v>
      </c>
    </row>
    <row r="3276" spans="1:14" x14ac:dyDescent="0.35">
      <c r="A3276" t="s">
        <v>62</v>
      </c>
      <c r="B3276">
        <f t="shared" si="51"/>
        <v>2</v>
      </c>
      <c r="C3276" s="26" t="s">
        <v>18049</v>
      </c>
      <c r="D3276" s="26" t="s">
        <v>18050</v>
      </c>
      <c r="E3276" s="26" t="s">
        <v>18051</v>
      </c>
      <c r="F3276" s="26" t="s">
        <v>18052</v>
      </c>
      <c r="G3276" s="26">
        <v>6</v>
      </c>
      <c r="H3276" s="26">
        <v>9781921770357</v>
      </c>
      <c r="I3276" s="26" t="s">
        <v>6</v>
      </c>
      <c r="J3276" s="26" t="s">
        <v>18053</v>
      </c>
      <c r="K3276" s="26">
        <v>2014</v>
      </c>
      <c r="L3276" s="26" t="s">
        <v>6</v>
      </c>
      <c r="M3276" s="26" t="s">
        <v>18054</v>
      </c>
      <c r="N3276" s="26" t="s">
        <v>6</v>
      </c>
    </row>
    <row r="3277" spans="1:14" x14ac:dyDescent="0.35">
      <c r="B3277">
        <f t="shared" si="51"/>
        <v>1</v>
      </c>
      <c r="C3277" s="25" t="s">
        <v>18055</v>
      </c>
      <c r="D3277" s="25" t="s">
        <v>18056</v>
      </c>
      <c r="E3277" s="25" t="s">
        <v>6</v>
      </c>
      <c r="F3277" s="25" t="s">
        <v>17624</v>
      </c>
      <c r="G3277" s="25">
        <v>6</v>
      </c>
      <c r="H3277" s="25"/>
      <c r="I3277" s="25" t="s">
        <v>6</v>
      </c>
      <c r="J3277" s="25" t="s">
        <v>18057</v>
      </c>
      <c r="K3277" s="25">
        <v>2014</v>
      </c>
      <c r="L3277" s="25" t="s">
        <v>6</v>
      </c>
      <c r="M3277" s="25" t="s">
        <v>18058</v>
      </c>
      <c r="N3277" s="25" t="s">
        <v>6</v>
      </c>
    </row>
    <row r="3278" spans="1:14" x14ac:dyDescent="0.35">
      <c r="B3278">
        <f t="shared" si="51"/>
        <v>1</v>
      </c>
      <c r="C3278" s="26" t="s">
        <v>18059</v>
      </c>
      <c r="D3278" s="26" t="s">
        <v>18060</v>
      </c>
      <c r="E3278" s="26" t="s">
        <v>18061</v>
      </c>
      <c r="F3278" s="26" t="s">
        <v>15967</v>
      </c>
      <c r="G3278" s="26">
        <v>6</v>
      </c>
      <c r="H3278" s="26"/>
      <c r="I3278" s="26" t="s">
        <v>6</v>
      </c>
      <c r="J3278" s="26" t="s">
        <v>18062</v>
      </c>
      <c r="K3278" s="26">
        <v>2015</v>
      </c>
      <c r="L3278" s="26" t="s">
        <v>6</v>
      </c>
      <c r="M3278" s="26" t="s">
        <v>18063</v>
      </c>
      <c r="N3278" s="26" t="s">
        <v>6</v>
      </c>
    </row>
    <row r="3279" spans="1:14" x14ac:dyDescent="0.35">
      <c r="A3279" t="s">
        <v>62</v>
      </c>
      <c r="B3279">
        <f t="shared" si="51"/>
        <v>4</v>
      </c>
      <c r="C3279" s="25" t="s">
        <v>4309</v>
      </c>
      <c r="D3279" s="25" t="s">
        <v>12331</v>
      </c>
      <c r="E3279" s="25" t="s">
        <v>6</v>
      </c>
      <c r="F3279" s="25" t="s">
        <v>12332</v>
      </c>
      <c r="G3279" s="25">
        <v>6</v>
      </c>
      <c r="H3279" s="25"/>
      <c r="I3279" s="25" t="s">
        <v>6</v>
      </c>
      <c r="J3279" s="25" t="s">
        <v>18033</v>
      </c>
      <c r="K3279" s="25">
        <v>2015</v>
      </c>
      <c r="L3279" s="25" t="s">
        <v>6</v>
      </c>
      <c r="M3279" s="25" t="s">
        <v>18064</v>
      </c>
      <c r="N3279" s="25" t="s">
        <v>6</v>
      </c>
    </row>
    <row r="3280" spans="1:14" x14ac:dyDescent="0.35">
      <c r="A3280" t="s">
        <v>62</v>
      </c>
      <c r="B3280">
        <f t="shared" si="51"/>
        <v>3</v>
      </c>
      <c r="C3280" s="26" t="s">
        <v>6581</v>
      </c>
      <c r="D3280" s="26" t="s">
        <v>12435</v>
      </c>
      <c r="E3280" s="26" t="s">
        <v>18065</v>
      </c>
      <c r="F3280" s="26" t="s">
        <v>12436</v>
      </c>
      <c r="G3280" s="26">
        <v>6</v>
      </c>
      <c r="H3280" s="26"/>
      <c r="I3280" s="26" t="s">
        <v>6</v>
      </c>
      <c r="J3280" s="26" t="s">
        <v>18066</v>
      </c>
      <c r="K3280" s="26">
        <v>2015</v>
      </c>
      <c r="L3280" s="26" t="s">
        <v>6</v>
      </c>
      <c r="M3280" s="26" t="s">
        <v>18064</v>
      </c>
      <c r="N3280" s="26" t="s">
        <v>6</v>
      </c>
    </row>
    <row r="3281" spans="1:14" x14ac:dyDescent="0.35">
      <c r="A3281" t="s">
        <v>62</v>
      </c>
      <c r="B3281">
        <f t="shared" si="51"/>
        <v>2</v>
      </c>
      <c r="C3281" s="25" t="s">
        <v>18067</v>
      </c>
      <c r="D3281" s="25" t="s">
        <v>16054</v>
      </c>
      <c r="E3281" s="25" t="s">
        <v>6</v>
      </c>
      <c r="F3281" s="25" t="s">
        <v>16056</v>
      </c>
      <c r="G3281" s="25">
        <v>6</v>
      </c>
      <c r="H3281" s="25">
        <v>9781509000685</v>
      </c>
      <c r="I3281" s="25" t="s">
        <v>6</v>
      </c>
      <c r="J3281" s="25" t="s">
        <v>6</v>
      </c>
      <c r="K3281" s="25">
        <v>2015</v>
      </c>
      <c r="L3281" s="25" t="s">
        <v>6</v>
      </c>
      <c r="M3281" s="25" t="s">
        <v>18068</v>
      </c>
      <c r="N3281" s="25" t="s">
        <v>6</v>
      </c>
    </row>
    <row r="3282" spans="1:14" x14ac:dyDescent="0.35">
      <c r="B3282">
        <f t="shared" si="51"/>
        <v>1</v>
      </c>
      <c r="C3282" s="27" t="s">
        <v>18069</v>
      </c>
      <c r="D3282" s="27" t="s">
        <v>18070</v>
      </c>
      <c r="E3282" s="27" t="s">
        <v>18071</v>
      </c>
      <c r="F3282" s="27" t="s">
        <v>18072</v>
      </c>
      <c r="G3282" s="27">
        <v>7</v>
      </c>
      <c r="H3282" s="27"/>
      <c r="I3282" s="27" t="s">
        <v>17967</v>
      </c>
      <c r="J3282" s="27" t="s">
        <v>18073</v>
      </c>
      <c r="K3282" s="27">
        <v>2016</v>
      </c>
      <c r="L3282" s="27" t="s">
        <v>6</v>
      </c>
      <c r="M3282" s="27" t="s">
        <v>6</v>
      </c>
      <c r="N3282" s="27" t="s">
        <v>6</v>
      </c>
    </row>
    <row r="3283" spans="1:14" x14ac:dyDescent="0.35">
      <c r="B3283">
        <f t="shared" si="51"/>
        <v>1</v>
      </c>
      <c r="C3283" s="117" t="s">
        <v>21812</v>
      </c>
      <c r="D3283" s="25" t="s">
        <v>21815</v>
      </c>
      <c r="E3283" s="25" t="s">
        <v>22406</v>
      </c>
      <c r="F3283" s="25" t="s">
        <v>22407</v>
      </c>
      <c r="G3283" s="25">
        <v>10</v>
      </c>
      <c r="H3283" s="25">
        <v>9781450390989</v>
      </c>
      <c r="I3283" s="25" t="s">
        <v>21813</v>
      </c>
      <c r="J3283" s="25" t="s">
        <v>22408</v>
      </c>
      <c r="K3283" s="25">
        <v>2021</v>
      </c>
      <c r="L3283" s="25" t="s">
        <v>21814</v>
      </c>
      <c r="M3283" s="25" t="s">
        <v>6</v>
      </c>
      <c r="N3283" s="118" t="s">
        <v>147</v>
      </c>
    </row>
    <row r="3284" spans="1:14" x14ac:dyDescent="0.35">
      <c r="B3284">
        <f t="shared" si="51"/>
        <v>1</v>
      </c>
      <c r="C3284" s="115" t="s">
        <v>21816</v>
      </c>
      <c r="D3284" s="26" t="s">
        <v>21818</v>
      </c>
      <c r="E3284" s="26" t="s">
        <v>22409</v>
      </c>
      <c r="F3284" s="26" t="s">
        <v>22410</v>
      </c>
      <c r="G3284" s="26">
        <v>7</v>
      </c>
      <c r="H3284" s="26"/>
      <c r="I3284" s="26" t="s">
        <v>7523</v>
      </c>
      <c r="J3284" s="26" t="s">
        <v>22411</v>
      </c>
      <c r="K3284" s="26">
        <v>2021</v>
      </c>
      <c r="L3284" s="26" t="s">
        <v>21817</v>
      </c>
      <c r="M3284" s="26" t="s">
        <v>6</v>
      </c>
      <c r="N3284" s="116" t="s">
        <v>162</v>
      </c>
    </row>
    <row r="3285" spans="1:14" x14ac:dyDescent="0.35">
      <c r="B3285">
        <f t="shared" si="51"/>
        <v>1</v>
      </c>
      <c r="C3285" s="117" t="s">
        <v>21819</v>
      </c>
      <c r="D3285" s="25" t="s">
        <v>21821</v>
      </c>
      <c r="E3285" s="25" t="s">
        <v>22412</v>
      </c>
      <c r="F3285" s="25" t="s">
        <v>22413</v>
      </c>
      <c r="G3285" s="25">
        <v>10</v>
      </c>
      <c r="H3285" s="25">
        <v>9781450387170</v>
      </c>
      <c r="I3285" s="25" t="s">
        <v>308</v>
      </c>
      <c r="J3285" s="25" t="s">
        <v>6</v>
      </c>
      <c r="K3285" s="25">
        <v>2021</v>
      </c>
      <c r="L3285" s="25" t="s">
        <v>21820</v>
      </c>
      <c r="M3285" s="25" t="s">
        <v>6</v>
      </c>
      <c r="N3285" s="118" t="s">
        <v>217</v>
      </c>
    </row>
    <row r="3286" spans="1:14" x14ac:dyDescent="0.35">
      <c r="B3286">
        <f t="shared" si="51"/>
        <v>1</v>
      </c>
      <c r="C3286" s="115" t="s">
        <v>21822</v>
      </c>
      <c r="D3286" s="26" t="s">
        <v>21824</v>
      </c>
      <c r="E3286" s="26" t="s">
        <v>22414</v>
      </c>
      <c r="F3286" s="26" t="s">
        <v>22415</v>
      </c>
      <c r="G3286" s="26">
        <v>10</v>
      </c>
      <c r="H3286" s="26">
        <v>9781450395557</v>
      </c>
      <c r="I3286" s="26" t="s">
        <v>308</v>
      </c>
      <c r="J3286" s="26" t="s">
        <v>22416</v>
      </c>
      <c r="K3286" s="26">
        <v>2021</v>
      </c>
      <c r="L3286" s="26" t="s">
        <v>21823</v>
      </c>
      <c r="M3286" s="26" t="s">
        <v>6</v>
      </c>
      <c r="N3286" s="116" t="s">
        <v>162</v>
      </c>
    </row>
    <row r="3287" spans="1:14" x14ac:dyDescent="0.35">
      <c r="B3287">
        <f t="shared" si="51"/>
        <v>1</v>
      </c>
      <c r="C3287" s="117" t="s">
        <v>21825</v>
      </c>
      <c r="D3287" s="25" t="s">
        <v>21827</v>
      </c>
      <c r="E3287" s="25" t="s">
        <v>22417</v>
      </c>
      <c r="F3287" s="25" t="s">
        <v>22418</v>
      </c>
      <c r="G3287" s="25">
        <v>10</v>
      </c>
      <c r="H3287" s="25">
        <v>9781450385763</v>
      </c>
      <c r="I3287" s="25" t="s">
        <v>308</v>
      </c>
      <c r="J3287" s="25" t="s">
        <v>22419</v>
      </c>
      <c r="K3287" s="25">
        <v>2021</v>
      </c>
      <c r="L3287" s="25" t="s">
        <v>21826</v>
      </c>
      <c r="M3287" s="25" t="s">
        <v>6</v>
      </c>
      <c r="N3287" s="118" t="s">
        <v>162</v>
      </c>
    </row>
    <row r="3288" spans="1:14" x14ac:dyDescent="0.35">
      <c r="B3288">
        <f t="shared" si="51"/>
        <v>1</v>
      </c>
      <c r="C3288" s="115" t="s">
        <v>21828</v>
      </c>
      <c r="D3288" s="26" t="s">
        <v>21831</v>
      </c>
      <c r="E3288" s="26" t="s">
        <v>22420</v>
      </c>
      <c r="F3288" s="26" t="s">
        <v>22421</v>
      </c>
      <c r="G3288" s="26">
        <v>10</v>
      </c>
      <c r="H3288" s="26">
        <v>9789869721479</v>
      </c>
      <c r="I3288" s="26" t="s">
        <v>21829</v>
      </c>
      <c r="J3288" s="26" t="s">
        <v>681</v>
      </c>
      <c r="K3288" s="26">
        <v>2021</v>
      </c>
      <c r="L3288" s="26" t="s">
        <v>21830</v>
      </c>
      <c r="M3288" s="26" t="s">
        <v>6</v>
      </c>
      <c r="N3288" s="116" t="s">
        <v>162</v>
      </c>
    </row>
    <row r="3289" spans="1:14" x14ac:dyDescent="0.35">
      <c r="B3289">
        <f t="shared" si="51"/>
        <v>1</v>
      </c>
      <c r="C3289" s="117" t="s">
        <v>21832</v>
      </c>
      <c r="D3289" s="25" t="s">
        <v>21834</v>
      </c>
      <c r="E3289" s="25" t="s">
        <v>22422</v>
      </c>
      <c r="F3289" s="25" t="s">
        <v>22423</v>
      </c>
      <c r="G3289" s="25">
        <v>10</v>
      </c>
      <c r="H3289" s="25">
        <v>9781450385930</v>
      </c>
      <c r="I3289" s="25" t="s">
        <v>308</v>
      </c>
      <c r="J3289" s="25" t="s">
        <v>5371</v>
      </c>
      <c r="K3289" s="25">
        <v>2021</v>
      </c>
      <c r="L3289" s="25" t="s">
        <v>21833</v>
      </c>
      <c r="M3289" s="25" t="s">
        <v>6</v>
      </c>
      <c r="N3289" s="118" t="s">
        <v>162</v>
      </c>
    </row>
    <row r="3290" spans="1:14" x14ac:dyDescent="0.35">
      <c r="B3290">
        <f t="shared" si="51"/>
        <v>1</v>
      </c>
      <c r="C3290" s="115" t="s">
        <v>21835</v>
      </c>
      <c r="D3290" s="26" t="s">
        <v>21838</v>
      </c>
      <c r="E3290" s="26" t="s">
        <v>22424</v>
      </c>
      <c r="F3290" s="26" t="s">
        <v>22425</v>
      </c>
      <c r="G3290" s="26">
        <v>10</v>
      </c>
      <c r="H3290" s="26">
        <v>9781450383561</v>
      </c>
      <c r="I3290" s="26" t="s">
        <v>21836</v>
      </c>
      <c r="J3290" s="26" t="s">
        <v>22426</v>
      </c>
      <c r="K3290" s="26">
        <v>2021</v>
      </c>
      <c r="L3290" s="26" t="s">
        <v>21837</v>
      </c>
      <c r="M3290" s="26" t="s">
        <v>6</v>
      </c>
      <c r="N3290" s="116" t="s">
        <v>162</v>
      </c>
    </row>
    <row r="3291" spans="1:14" x14ac:dyDescent="0.35">
      <c r="B3291">
        <f t="shared" si="51"/>
        <v>1</v>
      </c>
      <c r="C3291" s="117" t="s">
        <v>21839</v>
      </c>
      <c r="D3291" s="25" t="s">
        <v>21842</v>
      </c>
      <c r="E3291" s="25" t="s">
        <v>22427</v>
      </c>
      <c r="F3291" s="25" t="s">
        <v>10493</v>
      </c>
      <c r="G3291" s="25">
        <v>10</v>
      </c>
      <c r="H3291" s="25">
        <v>9781450386289</v>
      </c>
      <c r="I3291" s="25" t="s">
        <v>21840</v>
      </c>
      <c r="J3291" s="25" t="s">
        <v>22428</v>
      </c>
      <c r="K3291" s="25">
        <v>2021</v>
      </c>
      <c r="L3291" s="25" t="s">
        <v>21841</v>
      </c>
      <c r="M3291" s="25" t="s">
        <v>6</v>
      </c>
      <c r="N3291" s="118" t="s">
        <v>162</v>
      </c>
    </row>
    <row r="3292" spans="1:14" x14ac:dyDescent="0.35">
      <c r="A3292" t="s">
        <v>62</v>
      </c>
      <c r="B3292">
        <f t="shared" si="51"/>
        <v>2</v>
      </c>
      <c r="C3292" s="115" t="s">
        <v>17956</v>
      </c>
      <c r="D3292" s="26" t="s">
        <v>21845</v>
      </c>
      <c r="E3292" s="26" t="s">
        <v>22429</v>
      </c>
      <c r="F3292" s="26" t="s">
        <v>22430</v>
      </c>
      <c r="G3292" s="26">
        <v>10</v>
      </c>
      <c r="H3292" s="26">
        <v>9781450386357</v>
      </c>
      <c r="I3292" s="26" t="s">
        <v>21843</v>
      </c>
      <c r="J3292" s="26" t="s">
        <v>22431</v>
      </c>
      <c r="K3292" s="26">
        <v>2021</v>
      </c>
      <c r="L3292" s="26" t="s">
        <v>21844</v>
      </c>
      <c r="M3292" s="26" t="s">
        <v>6</v>
      </c>
      <c r="N3292" s="116" t="s">
        <v>162</v>
      </c>
    </row>
    <row r="3293" spans="1:14" x14ac:dyDescent="0.35">
      <c r="B3293">
        <f t="shared" si="51"/>
        <v>1</v>
      </c>
      <c r="C3293" s="117" t="s">
        <v>21846</v>
      </c>
      <c r="D3293" s="25" t="s">
        <v>21848</v>
      </c>
      <c r="E3293" s="25" t="s">
        <v>22432</v>
      </c>
      <c r="F3293" s="25" t="s">
        <v>22433</v>
      </c>
      <c r="G3293" s="25">
        <v>10</v>
      </c>
      <c r="H3293" s="25">
        <v>9781450390255</v>
      </c>
      <c r="I3293" s="25" t="s">
        <v>308</v>
      </c>
      <c r="J3293" s="25" t="s">
        <v>22434</v>
      </c>
      <c r="K3293" s="25">
        <v>2021</v>
      </c>
      <c r="L3293" s="25" t="s">
        <v>21847</v>
      </c>
      <c r="M3293" s="25" t="s">
        <v>6</v>
      </c>
      <c r="N3293" s="118" t="s">
        <v>162</v>
      </c>
    </row>
    <row r="3294" spans="1:14" x14ac:dyDescent="0.35">
      <c r="B3294">
        <f t="shared" si="51"/>
        <v>1</v>
      </c>
      <c r="C3294" s="115" t="s">
        <v>21849</v>
      </c>
      <c r="D3294" s="26" t="s">
        <v>21852</v>
      </c>
      <c r="E3294" s="26" t="s">
        <v>22435</v>
      </c>
      <c r="F3294" s="26" t="s">
        <v>22436</v>
      </c>
      <c r="G3294" s="26">
        <v>10</v>
      </c>
      <c r="H3294" s="26">
        <v>9781665428040</v>
      </c>
      <c r="I3294" s="26" t="s">
        <v>21850</v>
      </c>
      <c r="J3294" s="26" t="s">
        <v>15719</v>
      </c>
      <c r="K3294" s="26">
        <v>2021</v>
      </c>
      <c r="L3294" s="26" t="s">
        <v>21851</v>
      </c>
      <c r="M3294" s="26" t="s">
        <v>6</v>
      </c>
      <c r="N3294" s="116" t="s">
        <v>162</v>
      </c>
    </row>
    <row r="3295" spans="1:14" x14ac:dyDescent="0.35">
      <c r="B3295">
        <f t="shared" si="51"/>
        <v>1</v>
      </c>
      <c r="C3295" s="117" t="s">
        <v>21853</v>
      </c>
      <c r="D3295" s="25" t="s">
        <v>22437</v>
      </c>
      <c r="E3295" s="25" t="s">
        <v>22438</v>
      </c>
      <c r="F3295" s="25" t="s">
        <v>22439</v>
      </c>
      <c r="G3295" s="25">
        <v>10</v>
      </c>
      <c r="H3295" s="25">
        <v>9781450384278</v>
      </c>
      <c r="I3295" s="25" t="s">
        <v>308</v>
      </c>
      <c r="J3295" s="25" t="s">
        <v>4612</v>
      </c>
      <c r="K3295" s="25">
        <v>2021</v>
      </c>
      <c r="L3295" s="25" t="s">
        <v>21854</v>
      </c>
      <c r="M3295" s="25" t="s">
        <v>6</v>
      </c>
      <c r="N3295" s="118" t="s">
        <v>217</v>
      </c>
    </row>
    <row r="3296" spans="1:14" x14ac:dyDescent="0.35">
      <c r="B3296">
        <f t="shared" si="51"/>
        <v>1</v>
      </c>
      <c r="C3296" s="117" t="s">
        <v>21855</v>
      </c>
      <c r="D3296" s="25" t="s">
        <v>21858</v>
      </c>
      <c r="E3296" s="25" t="s">
        <v>22440</v>
      </c>
      <c r="F3296" s="25" t="s">
        <v>22441</v>
      </c>
      <c r="G3296" s="25">
        <v>10</v>
      </c>
      <c r="H3296" s="25">
        <v>9781665414685</v>
      </c>
      <c r="I3296" s="25" t="s">
        <v>21856</v>
      </c>
      <c r="J3296" s="25" t="s">
        <v>22442</v>
      </c>
      <c r="K3296" s="25">
        <v>2021</v>
      </c>
      <c r="L3296" s="25" t="s">
        <v>21857</v>
      </c>
      <c r="M3296" s="25" t="s">
        <v>6</v>
      </c>
      <c r="N3296" s="118" t="s">
        <v>162</v>
      </c>
    </row>
    <row r="3297" spans="1:14" x14ac:dyDescent="0.35">
      <c r="B3297">
        <f t="shared" si="51"/>
        <v>1</v>
      </c>
      <c r="C3297" s="115" t="s">
        <v>21859</v>
      </c>
      <c r="D3297" s="26" t="s">
        <v>21861</v>
      </c>
      <c r="E3297" s="26" t="s">
        <v>22443</v>
      </c>
      <c r="F3297" s="26" t="s">
        <v>22444</v>
      </c>
      <c r="G3297" s="26">
        <v>10</v>
      </c>
      <c r="H3297" s="26">
        <v>9781450384223</v>
      </c>
      <c r="I3297" s="26" t="s">
        <v>308</v>
      </c>
      <c r="J3297" s="26" t="s">
        <v>6</v>
      </c>
      <c r="K3297" s="26">
        <v>2021</v>
      </c>
      <c r="L3297" s="26" t="s">
        <v>21860</v>
      </c>
      <c r="M3297" s="26" t="s">
        <v>6</v>
      </c>
      <c r="N3297" s="116" t="s">
        <v>162</v>
      </c>
    </row>
    <row r="3298" spans="1:14" x14ac:dyDescent="0.35">
      <c r="B3298">
        <f t="shared" si="51"/>
        <v>1</v>
      </c>
      <c r="C3298" s="117" t="s">
        <v>21862</v>
      </c>
      <c r="D3298" s="25" t="s">
        <v>21864</v>
      </c>
      <c r="E3298" s="25" t="s">
        <v>22445</v>
      </c>
      <c r="F3298" s="25" t="s">
        <v>22446</v>
      </c>
      <c r="G3298" s="25">
        <v>10</v>
      </c>
      <c r="H3298" s="25">
        <v>9781450384223</v>
      </c>
      <c r="I3298" s="25" t="s">
        <v>308</v>
      </c>
      <c r="J3298" s="25" t="s">
        <v>6</v>
      </c>
      <c r="K3298" s="25">
        <v>2021</v>
      </c>
      <c r="L3298" s="25" t="s">
        <v>21863</v>
      </c>
      <c r="M3298" s="25" t="s">
        <v>6</v>
      </c>
      <c r="N3298" s="118" t="s">
        <v>162</v>
      </c>
    </row>
    <row r="3299" spans="1:14" x14ac:dyDescent="0.35">
      <c r="A3299" t="s">
        <v>62</v>
      </c>
      <c r="B3299">
        <f t="shared" si="51"/>
        <v>2</v>
      </c>
      <c r="C3299" s="115" t="s">
        <v>21865</v>
      </c>
      <c r="D3299" s="26" t="s">
        <v>21867</v>
      </c>
      <c r="E3299" s="26" t="s">
        <v>22447</v>
      </c>
      <c r="F3299" s="26" t="s">
        <v>22448</v>
      </c>
      <c r="G3299" s="26">
        <v>10</v>
      </c>
      <c r="H3299" s="26">
        <v>9781450384223</v>
      </c>
      <c r="I3299" s="26" t="s">
        <v>308</v>
      </c>
      <c r="J3299" s="26" t="s">
        <v>6</v>
      </c>
      <c r="K3299" s="26">
        <v>2021</v>
      </c>
      <c r="L3299" s="26" t="s">
        <v>21866</v>
      </c>
      <c r="M3299" s="26" t="s">
        <v>6</v>
      </c>
      <c r="N3299" s="116" t="s">
        <v>162</v>
      </c>
    </row>
    <row r="3300" spans="1:14" x14ac:dyDescent="0.35">
      <c r="B3300">
        <f t="shared" si="51"/>
        <v>1</v>
      </c>
      <c r="C3300" s="115" t="s">
        <v>21868</v>
      </c>
      <c r="D3300" s="26" t="s">
        <v>21871</v>
      </c>
      <c r="E3300" s="26" t="s">
        <v>21872</v>
      </c>
      <c r="F3300" s="26" t="s">
        <v>22449</v>
      </c>
      <c r="G3300" s="26">
        <v>7</v>
      </c>
      <c r="H3300" s="26"/>
      <c r="I3300" s="26" t="s">
        <v>21869</v>
      </c>
      <c r="J3300" s="26" t="s">
        <v>6</v>
      </c>
      <c r="K3300" s="26">
        <v>2021</v>
      </c>
      <c r="L3300" s="26" t="s">
        <v>21870</v>
      </c>
      <c r="M3300" s="26" t="s">
        <v>6</v>
      </c>
      <c r="N3300" s="116" t="s">
        <v>217</v>
      </c>
    </row>
    <row r="3301" spans="1:14" x14ac:dyDescent="0.35">
      <c r="B3301">
        <f t="shared" si="51"/>
        <v>2</v>
      </c>
      <c r="C3301" s="117" t="s">
        <v>21873</v>
      </c>
      <c r="D3301" s="25" t="s">
        <v>21876</v>
      </c>
      <c r="E3301" s="25" t="s">
        <v>22450</v>
      </c>
      <c r="F3301" s="25" t="s">
        <v>22451</v>
      </c>
      <c r="G3301" s="25">
        <v>10</v>
      </c>
      <c r="H3301" s="25">
        <v>9781665423076</v>
      </c>
      <c r="I3301" s="25" t="s">
        <v>21874</v>
      </c>
      <c r="J3301" s="25" t="s">
        <v>22452</v>
      </c>
      <c r="K3301" s="25">
        <v>2021</v>
      </c>
      <c r="L3301" s="25" t="s">
        <v>21875</v>
      </c>
      <c r="M3301" s="25" t="s">
        <v>6</v>
      </c>
      <c r="N3301" s="118" t="s">
        <v>162</v>
      </c>
    </row>
    <row r="3302" spans="1:14" x14ac:dyDescent="0.35">
      <c r="B3302">
        <f t="shared" si="51"/>
        <v>1</v>
      </c>
      <c r="C3302" s="117" t="s">
        <v>21877</v>
      </c>
      <c r="D3302" s="25" t="s">
        <v>22453</v>
      </c>
      <c r="E3302" s="25" t="s">
        <v>22454</v>
      </c>
      <c r="F3302" s="25" t="s">
        <v>22455</v>
      </c>
      <c r="G3302" s="25">
        <v>10</v>
      </c>
      <c r="H3302" s="25">
        <v>9781450387774</v>
      </c>
      <c r="I3302" s="25" t="s">
        <v>308</v>
      </c>
      <c r="J3302" s="25" t="s">
        <v>22456</v>
      </c>
      <c r="K3302" s="25">
        <v>2021</v>
      </c>
      <c r="L3302" s="25" t="s">
        <v>21878</v>
      </c>
      <c r="M3302" s="25" t="s">
        <v>6</v>
      </c>
      <c r="N3302" s="118" t="s">
        <v>162</v>
      </c>
    </row>
    <row r="3303" spans="1:14" x14ac:dyDescent="0.35">
      <c r="B3303">
        <f t="shared" si="51"/>
        <v>1</v>
      </c>
      <c r="C3303" s="115" t="s">
        <v>21879</v>
      </c>
      <c r="D3303" s="26" t="s">
        <v>21881</v>
      </c>
      <c r="E3303" s="26" t="s">
        <v>22457</v>
      </c>
      <c r="F3303" s="26" t="s">
        <v>3736</v>
      </c>
      <c r="G3303" s="26">
        <v>7</v>
      </c>
      <c r="H3303" s="26"/>
      <c r="I3303" s="26" t="s">
        <v>1724</v>
      </c>
      <c r="J3303" s="26" t="s">
        <v>6</v>
      </c>
      <c r="K3303" s="26">
        <v>2021</v>
      </c>
      <c r="L3303" s="26" t="s">
        <v>21880</v>
      </c>
      <c r="M3303" s="26" t="s">
        <v>6</v>
      </c>
      <c r="N3303" s="116" t="s">
        <v>162</v>
      </c>
    </row>
    <row r="3304" spans="1:14" x14ac:dyDescent="0.35">
      <c r="B3304">
        <f t="shared" si="51"/>
        <v>1</v>
      </c>
      <c r="C3304" s="117" t="s">
        <v>21882</v>
      </c>
      <c r="D3304" s="25" t="s">
        <v>21884</v>
      </c>
      <c r="E3304" s="25" t="s">
        <v>22458</v>
      </c>
      <c r="F3304" s="25" t="s">
        <v>22459</v>
      </c>
      <c r="G3304" s="25">
        <v>7</v>
      </c>
      <c r="H3304" s="25"/>
      <c r="I3304" s="25" t="s">
        <v>3620</v>
      </c>
      <c r="J3304" s="25" t="s">
        <v>22460</v>
      </c>
      <c r="K3304" s="25">
        <v>2021</v>
      </c>
      <c r="L3304" s="25" t="s">
        <v>21883</v>
      </c>
      <c r="M3304" s="25" t="s">
        <v>6</v>
      </c>
      <c r="N3304" s="118" t="s">
        <v>283</v>
      </c>
    </row>
    <row r="3305" spans="1:14" x14ac:dyDescent="0.35">
      <c r="B3305">
        <f t="shared" si="51"/>
        <v>1</v>
      </c>
      <c r="C3305" s="115" t="s">
        <v>21885</v>
      </c>
      <c r="D3305" s="26" t="s">
        <v>21888</v>
      </c>
      <c r="E3305" s="26" t="s">
        <v>6</v>
      </c>
      <c r="F3305" s="26" t="s">
        <v>22461</v>
      </c>
      <c r="G3305" s="26">
        <v>7</v>
      </c>
      <c r="H3305" s="26"/>
      <c r="I3305" s="26" t="s">
        <v>21886</v>
      </c>
      <c r="J3305" s="26" t="s">
        <v>22462</v>
      </c>
      <c r="K3305" s="26">
        <v>2021</v>
      </c>
      <c r="L3305" s="26" t="s">
        <v>21887</v>
      </c>
      <c r="M3305" s="26" t="s">
        <v>6</v>
      </c>
      <c r="N3305" s="116" t="s">
        <v>217</v>
      </c>
    </row>
    <row r="3306" spans="1:14" x14ac:dyDescent="0.35">
      <c r="B3306">
        <f t="shared" si="51"/>
        <v>1</v>
      </c>
      <c r="C3306" s="115" t="s">
        <v>21892</v>
      </c>
      <c r="D3306" s="26" t="s">
        <v>21895</v>
      </c>
      <c r="E3306" s="26" t="s">
        <v>22466</v>
      </c>
      <c r="F3306" s="26" t="s">
        <v>22467</v>
      </c>
      <c r="G3306" s="26">
        <v>10</v>
      </c>
      <c r="H3306" s="26">
        <v>9781713844730</v>
      </c>
      <c r="I3306" s="26" t="s">
        <v>21893</v>
      </c>
      <c r="J3306" s="26" t="s">
        <v>22468</v>
      </c>
      <c r="K3306" s="26">
        <v>2021</v>
      </c>
      <c r="L3306" s="26" t="s">
        <v>21894</v>
      </c>
      <c r="M3306" s="26" t="s">
        <v>6</v>
      </c>
      <c r="N3306" s="116" t="s">
        <v>162</v>
      </c>
    </row>
    <row r="3307" spans="1:14" x14ac:dyDescent="0.35">
      <c r="B3307">
        <f t="shared" si="51"/>
        <v>1</v>
      </c>
      <c r="C3307" s="117" t="s">
        <v>21896</v>
      </c>
      <c r="D3307" s="25" t="s">
        <v>21899</v>
      </c>
      <c r="E3307" s="25" t="s">
        <v>22469</v>
      </c>
      <c r="F3307" s="25" t="s">
        <v>22470</v>
      </c>
      <c r="G3307" s="25">
        <v>10</v>
      </c>
      <c r="H3307" s="25">
        <v>9781665436564</v>
      </c>
      <c r="I3307" s="25" t="s">
        <v>21897</v>
      </c>
      <c r="J3307" s="25" t="s">
        <v>22471</v>
      </c>
      <c r="K3307" s="25">
        <v>2021</v>
      </c>
      <c r="L3307" s="25" t="s">
        <v>21898</v>
      </c>
      <c r="M3307" s="25" t="s">
        <v>6</v>
      </c>
      <c r="N3307" s="118" t="s">
        <v>162</v>
      </c>
    </row>
    <row r="3308" spans="1:14" x14ac:dyDescent="0.35">
      <c r="B3308">
        <f t="shared" si="51"/>
        <v>1</v>
      </c>
      <c r="C3308" s="115" t="s">
        <v>21900</v>
      </c>
      <c r="D3308" s="26" t="s">
        <v>21903</v>
      </c>
      <c r="E3308" s="26" t="s">
        <v>22472</v>
      </c>
      <c r="F3308" s="26" t="s">
        <v>22473</v>
      </c>
      <c r="G3308" s="26">
        <v>10</v>
      </c>
      <c r="H3308" s="26">
        <v>9781665427630</v>
      </c>
      <c r="I3308" s="26" t="s">
        <v>21901</v>
      </c>
      <c r="J3308" s="26" t="s">
        <v>6</v>
      </c>
      <c r="K3308" s="26">
        <v>2021</v>
      </c>
      <c r="L3308" s="26" t="s">
        <v>21902</v>
      </c>
      <c r="M3308" s="26" t="s">
        <v>6</v>
      </c>
      <c r="N3308" s="116" t="s">
        <v>162</v>
      </c>
    </row>
    <row r="3309" spans="1:14" x14ac:dyDescent="0.35">
      <c r="B3309">
        <f t="shared" si="51"/>
        <v>1</v>
      </c>
      <c r="C3309" s="117" t="s">
        <v>21904</v>
      </c>
      <c r="D3309" s="25" t="s">
        <v>21907</v>
      </c>
      <c r="E3309" s="25" t="s">
        <v>22474</v>
      </c>
      <c r="F3309" s="25" t="s">
        <v>22475</v>
      </c>
      <c r="G3309" s="25">
        <v>10</v>
      </c>
      <c r="H3309" s="25">
        <v>9781665417907</v>
      </c>
      <c r="I3309" s="25" t="s">
        <v>21905</v>
      </c>
      <c r="J3309" s="25" t="s">
        <v>22476</v>
      </c>
      <c r="K3309" s="25">
        <v>2021</v>
      </c>
      <c r="L3309" s="25" t="s">
        <v>21906</v>
      </c>
      <c r="M3309" s="25" t="s">
        <v>6</v>
      </c>
      <c r="N3309" s="118" t="s">
        <v>162</v>
      </c>
    </row>
    <row r="3310" spans="1:14" x14ac:dyDescent="0.35">
      <c r="B3310">
        <f t="shared" si="51"/>
        <v>2</v>
      </c>
      <c r="C3310" s="115" t="s">
        <v>21908</v>
      </c>
      <c r="D3310" s="26" t="s">
        <v>21910</v>
      </c>
      <c r="E3310" s="26" t="s">
        <v>22477</v>
      </c>
      <c r="F3310" s="26" t="s">
        <v>22478</v>
      </c>
      <c r="G3310" s="26">
        <v>10</v>
      </c>
      <c r="H3310" s="26">
        <v>9781665417907</v>
      </c>
      <c r="I3310" s="26" t="s">
        <v>21905</v>
      </c>
      <c r="J3310" s="26" t="s">
        <v>22479</v>
      </c>
      <c r="K3310" s="26">
        <v>2021</v>
      </c>
      <c r="L3310" s="26" t="s">
        <v>21909</v>
      </c>
      <c r="M3310" s="26" t="s">
        <v>6</v>
      </c>
      <c r="N3310" s="116" t="s">
        <v>162</v>
      </c>
    </row>
    <row r="3311" spans="1:14" x14ac:dyDescent="0.35">
      <c r="B3311">
        <f t="shared" si="51"/>
        <v>1</v>
      </c>
      <c r="C3311" s="117" t="s">
        <v>21911</v>
      </c>
      <c r="D3311" s="25" t="s">
        <v>21914</v>
      </c>
      <c r="E3311" s="25" t="s">
        <v>22480</v>
      </c>
      <c r="F3311" s="25" t="s">
        <v>22481</v>
      </c>
      <c r="G3311" s="25">
        <v>10</v>
      </c>
      <c r="H3311" s="25">
        <v>9781728181042</v>
      </c>
      <c r="I3311" s="25" t="s">
        <v>21912</v>
      </c>
      <c r="J3311" s="25" t="s">
        <v>6</v>
      </c>
      <c r="K3311" s="25">
        <v>2021</v>
      </c>
      <c r="L3311" s="25" t="s">
        <v>21913</v>
      </c>
      <c r="M3311" s="25" t="s">
        <v>6</v>
      </c>
      <c r="N3311" s="118" t="s">
        <v>162</v>
      </c>
    </row>
    <row r="3312" spans="1:14" x14ac:dyDescent="0.35">
      <c r="B3312">
        <f t="shared" si="51"/>
        <v>1</v>
      </c>
      <c r="C3312" s="115" t="s">
        <v>21915</v>
      </c>
      <c r="D3312" s="26" t="s">
        <v>21918</v>
      </c>
      <c r="E3312" s="26" t="s">
        <v>22482</v>
      </c>
      <c r="F3312" s="26" t="s">
        <v>22483</v>
      </c>
      <c r="G3312" s="26">
        <v>10</v>
      </c>
      <c r="H3312" s="26">
        <v>9781665438117</v>
      </c>
      <c r="I3312" s="26" t="s">
        <v>21916</v>
      </c>
      <c r="J3312" s="26" t="s">
        <v>22484</v>
      </c>
      <c r="K3312" s="26">
        <v>2021</v>
      </c>
      <c r="L3312" s="26" t="s">
        <v>21917</v>
      </c>
      <c r="M3312" s="26" t="s">
        <v>6</v>
      </c>
      <c r="N3312" s="116" t="s">
        <v>162</v>
      </c>
    </row>
    <row r="3313" spans="1:14" x14ac:dyDescent="0.35">
      <c r="B3313">
        <f t="shared" si="51"/>
        <v>1</v>
      </c>
      <c r="C3313" s="117" t="s">
        <v>21919</v>
      </c>
      <c r="D3313" s="25" t="s">
        <v>21922</v>
      </c>
      <c r="E3313" s="25" t="s">
        <v>22485</v>
      </c>
      <c r="F3313" s="25" t="s">
        <v>22486</v>
      </c>
      <c r="G3313" s="25">
        <v>10</v>
      </c>
      <c r="H3313" s="25">
        <v>9781665428767</v>
      </c>
      <c r="I3313" s="25" t="s">
        <v>21920</v>
      </c>
      <c r="J3313" s="25" t="s">
        <v>22487</v>
      </c>
      <c r="K3313" s="25">
        <v>2021</v>
      </c>
      <c r="L3313" s="25" t="s">
        <v>21921</v>
      </c>
      <c r="M3313" s="25" t="s">
        <v>6</v>
      </c>
      <c r="N3313" s="118" t="s">
        <v>162</v>
      </c>
    </row>
    <row r="3314" spans="1:14" x14ac:dyDescent="0.35">
      <c r="B3314">
        <f t="shared" si="51"/>
        <v>1</v>
      </c>
      <c r="C3314" s="115" t="s">
        <v>21923</v>
      </c>
      <c r="D3314" s="26" t="s">
        <v>21926</v>
      </c>
      <c r="E3314" s="26" t="s">
        <v>22488</v>
      </c>
      <c r="F3314" s="26" t="s">
        <v>22489</v>
      </c>
      <c r="G3314" s="26">
        <v>10</v>
      </c>
      <c r="H3314" s="26">
        <v>9781665401586</v>
      </c>
      <c r="I3314" s="26" t="s">
        <v>21924</v>
      </c>
      <c r="J3314" s="26" t="s">
        <v>22490</v>
      </c>
      <c r="K3314" s="26">
        <v>2021</v>
      </c>
      <c r="L3314" s="26" t="s">
        <v>21925</v>
      </c>
      <c r="M3314" s="26" t="s">
        <v>6</v>
      </c>
      <c r="N3314" s="116" t="s">
        <v>1120</v>
      </c>
    </row>
    <row r="3315" spans="1:14" x14ac:dyDescent="0.35">
      <c r="B3315">
        <f t="shared" si="51"/>
        <v>1</v>
      </c>
      <c r="C3315" s="117" t="s">
        <v>21927</v>
      </c>
      <c r="D3315" s="25" t="s">
        <v>21930</v>
      </c>
      <c r="E3315" s="25" t="s">
        <v>22491</v>
      </c>
      <c r="F3315" s="25" t="s">
        <v>22492</v>
      </c>
      <c r="G3315" s="25">
        <v>10</v>
      </c>
      <c r="H3315" s="25">
        <v>9781665435642</v>
      </c>
      <c r="I3315" s="25" t="s">
        <v>21928</v>
      </c>
      <c r="J3315" s="25" t="s">
        <v>22493</v>
      </c>
      <c r="K3315" s="25">
        <v>2021</v>
      </c>
      <c r="L3315" s="25" t="s">
        <v>21929</v>
      </c>
      <c r="M3315" s="25" t="s">
        <v>6</v>
      </c>
      <c r="N3315" s="118" t="s">
        <v>162</v>
      </c>
    </row>
    <row r="3316" spans="1:14" x14ac:dyDescent="0.35">
      <c r="B3316">
        <f t="shared" si="51"/>
        <v>1</v>
      </c>
      <c r="C3316" s="115" t="s">
        <v>21931</v>
      </c>
      <c r="D3316" s="26" t="s">
        <v>21934</v>
      </c>
      <c r="E3316" s="26" t="s">
        <v>22494</v>
      </c>
      <c r="F3316" s="26" t="s">
        <v>22495</v>
      </c>
      <c r="G3316" s="26">
        <v>10</v>
      </c>
      <c r="H3316" s="26">
        <v>9781728190488</v>
      </c>
      <c r="I3316" s="26" t="s">
        <v>21932</v>
      </c>
      <c r="J3316" s="26" t="s">
        <v>6</v>
      </c>
      <c r="K3316" s="26">
        <v>2021</v>
      </c>
      <c r="L3316" s="26" t="s">
        <v>21933</v>
      </c>
      <c r="M3316" s="26" t="s">
        <v>6</v>
      </c>
      <c r="N3316" s="116" t="s">
        <v>162</v>
      </c>
    </row>
    <row r="3317" spans="1:14" x14ac:dyDescent="0.35">
      <c r="B3317">
        <f t="shared" si="51"/>
        <v>1</v>
      </c>
      <c r="C3317" s="117" t="s">
        <v>21935</v>
      </c>
      <c r="D3317" s="25" t="s">
        <v>21938</v>
      </c>
      <c r="E3317" s="25" t="s">
        <v>6</v>
      </c>
      <c r="F3317" s="25" t="s">
        <v>22496</v>
      </c>
      <c r="G3317" s="25">
        <v>7</v>
      </c>
      <c r="H3317" s="25"/>
      <c r="I3317" s="25" t="s">
        <v>21936</v>
      </c>
      <c r="J3317" s="25" t="s">
        <v>6</v>
      </c>
      <c r="K3317" s="25">
        <v>2021</v>
      </c>
      <c r="L3317" s="25" t="s">
        <v>21937</v>
      </c>
      <c r="M3317" s="25" t="s">
        <v>6</v>
      </c>
      <c r="N3317" s="118" t="s">
        <v>217</v>
      </c>
    </row>
    <row r="3318" spans="1:14" x14ac:dyDescent="0.35">
      <c r="A3318" t="s">
        <v>62</v>
      </c>
      <c r="B3318">
        <f t="shared" si="51"/>
        <v>3</v>
      </c>
      <c r="C3318" s="115" t="s">
        <v>21939</v>
      </c>
      <c r="D3318" s="26" t="s">
        <v>21942</v>
      </c>
      <c r="E3318" s="26" t="s">
        <v>22497</v>
      </c>
      <c r="F3318" s="26" t="s">
        <v>22498</v>
      </c>
      <c r="G3318" s="26">
        <v>10</v>
      </c>
      <c r="H3318" s="26">
        <v>9781665435833</v>
      </c>
      <c r="I3318" s="26" t="s">
        <v>21940</v>
      </c>
      <c r="J3318" s="26" t="s">
        <v>22499</v>
      </c>
      <c r="K3318" s="26">
        <v>2021</v>
      </c>
      <c r="L3318" s="26" t="s">
        <v>21941</v>
      </c>
      <c r="M3318" s="26" t="s">
        <v>6</v>
      </c>
      <c r="N3318" s="116" t="s">
        <v>217</v>
      </c>
    </row>
    <row r="3319" spans="1:14" x14ac:dyDescent="0.35">
      <c r="B3319">
        <f t="shared" si="51"/>
        <v>1</v>
      </c>
      <c r="C3319" s="117" t="s">
        <v>21943</v>
      </c>
      <c r="D3319" s="25" t="s">
        <v>21946</v>
      </c>
      <c r="E3319" s="25" t="s">
        <v>22500</v>
      </c>
      <c r="F3319" s="25" t="s">
        <v>22501</v>
      </c>
      <c r="G3319" s="25">
        <v>10</v>
      </c>
      <c r="H3319" s="25">
        <v>9781665439022</v>
      </c>
      <c r="I3319" s="25" t="s">
        <v>21944</v>
      </c>
      <c r="J3319" s="25" t="s">
        <v>22502</v>
      </c>
      <c r="K3319" s="25">
        <v>2021</v>
      </c>
      <c r="L3319" s="25" t="s">
        <v>21945</v>
      </c>
      <c r="M3319" s="25" t="s">
        <v>6</v>
      </c>
      <c r="N3319" s="118" t="s">
        <v>162</v>
      </c>
    </row>
    <row r="3320" spans="1:14" x14ac:dyDescent="0.35">
      <c r="B3320">
        <f t="shared" si="51"/>
        <v>1</v>
      </c>
      <c r="C3320" s="115" t="s">
        <v>21947</v>
      </c>
      <c r="D3320" s="26" t="s">
        <v>21950</v>
      </c>
      <c r="E3320" s="26" t="s">
        <v>22503</v>
      </c>
      <c r="F3320" s="26" t="s">
        <v>22504</v>
      </c>
      <c r="G3320" s="26">
        <v>10</v>
      </c>
      <c r="H3320" s="26">
        <v>9781665419956</v>
      </c>
      <c r="I3320" s="26" t="s">
        <v>21948</v>
      </c>
      <c r="J3320" s="26" t="s">
        <v>6</v>
      </c>
      <c r="K3320" s="26">
        <v>2021</v>
      </c>
      <c r="L3320" s="26" t="s">
        <v>21949</v>
      </c>
      <c r="M3320" s="26" t="s">
        <v>6</v>
      </c>
      <c r="N3320" s="116" t="s">
        <v>162</v>
      </c>
    </row>
    <row r="3321" spans="1:14" x14ac:dyDescent="0.35">
      <c r="A3321" t="s">
        <v>62</v>
      </c>
      <c r="B3321">
        <f t="shared" si="51"/>
        <v>3</v>
      </c>
      <c r="C3321" s="117" t="s">
        <v>21951</v>
      </c>
      <c r="D3321" s="25" t="s">
        <v>21953</v>
      </c>
      <c r="E3321" s="25" t="s">
        <v>22505</v>
      </c>
      <c r="F3321" s="25" t="s">
        <v>22506</v>
      </c>
      <c r="G3321" s="25">
        <v>10</v>
      </c>
      <c r="H3321" s="25">
        <v>9781665439022</v>
      </c>
      <c r="I3321" s="25" t="s">
        <v>21944</v>
      </c>
      <c r="J3321" s="25" t="s">
        <v>22507</v>
      </c>
      <c r="K3321" s="25">
        <v>2021</v>
      </c>
      <c r="L3321" s="25" t="s">
        <v>21952</v>
      </c>
      <c r="M3321" s="25" t="s">
        <v>6</v>
      </c>
      <c r="N3321" s="118" t="s">
        <v>162</v>
      </c>
    </row>
    <row r="3322" spans="1:14" x14ac:dyDescent="0.35">
      <c r="B3322">
        <f t="shared" si="51"/>
        <v>1</v>
      </c>
      <c r="C3322" s="115" t="s">
        <v>21954</v>
      </c>
      <c r="D3322" s="26" t="s">
        <v>21957</v>
      </c>
      <c r="E3322" s="26" t="s">
        <v>22508</v>
      </c>
      <c r="F3322" s="26" t="s">
        <v>22509</v>
      </c>
      <c r="G3322" s="26">
        <v>10</v>
      </c>
      <c r="H3322" s="26">
        <v>9781665440899</v>
      </c>
      <c r="I3322" s="26" t="s">
        <v>21955</v>
      </c>
      <c r="J3322" s="26" t="s">
        <v>22510</v>
      </c>
      <c r="K3322" s="26">
        <v>2021</v>
      </c>
      <c r="L3322" s="26" t="s">
        <v>21956</v>
      </c>
      <c r="M3322" s="26" t="s">
        <v>6</v>
      </c>
      <c r="N3322" s="116" t="s">
        <v>162</v>
      </c>
    </row>
    <row r="3323" spans="1:14" x14ac:dyDescent="0.35">
      <c r="B3323">
        <f t="shared" si="51"/>
        <v>1</v>
      </c>
      <c r="C3323" s="117" t="s">
        <v>21958</v>
      </c>
      <c r="D3323" s="25" t="s">
        <v>21960</v>
      </c>
      <c r="E3323" s="25" t="s">
        <v>22511</v>
      </c>
      <c r="F3323" s="25" t="s">
        <v>22512</v>
      </c>
      <c r="G3323" s="25">
        <v>10</v>
      </c>
      <c r="H3323" s="25">
        <v>9781665440899</v>
      </c>
      <c r="I3323" s="25" t="s">
        <v>21955</v>
      </c>
      <c r="J3323" s="25" t="s">
        <v>22513</v>
      </c>
      <c r="K3323" s="25">
        <v>2021</v>
      </c>
      <c r="L3323" s="25" t="s">
        <v>21959</v>
      </c>
      <c r="M3323" s="25" t="s">
        <v>6</v>
      </c>
      <c r="N3323" s="118" t="s">
        <v>162</v>
      </c>
    </row>
    <row r="3324" spans="1:14" x14ac:dyDescent="0.35">
      <c r="B3324">
        <f t="shared" si="51"/>
        <v>1</v>
      </c>
      <c r="C3324" s="115" t="s">
        <v>21961</v>
      </c>
      <c r="D3324" s="26" t="s">
        <v>21964</v>
      </c>
      <c r="E3324" s="26" t="s">
        <v>22514</v>
      </c>
      <c r="F3324" s="26" t="s">
        <v>22515</v>
      </c>
      <c r="G3324" s="26">
        <v>10</v>
      </c>
      <c r="H3324" s="26">
        <v>9781665439961</v>
      </c>
      <c r="I3324" s="26" t="s">
        <v>21962</v>
      </c>
      <c r="J3324" s="26" t="s">
        <v>6</v>
      </c>
      <c r="K3324" s="26">
        <v>2021</v>
      </c>
      <c r="L3324" s="26" t="s">
        <v>21963</v>
      </c>
      <c r="M3324" s="26" t="s">
        <v>6</v>
      </c>
      <c r="N3324" s="116" t="s">
        <v>162</v>
      </c>
    </row>
    <row r="3325" spans="1:14" x14ac:dyDescent="0.35">
      <c r="B3325">
        <f t="shared" si="51"/>
        <v>1</v>
      </c>
      <c r="C3325" s="117" t="s">
        <v>21965</v>
      </c>
      <c r="D3325" s="25" t="s">
        <v>21968</v>
      </c>
      <c r="E3325" s="25" t="s">
        <v>22516</v>
      </c>
      <c r="F3325" s="25" t="s">
        <v>22517</v>
      </c>
      <c r="G3325" s="25">
        <v>10</v>
      </c>
      <c r="H3325" s="25">
        <v>9781665408622</v>
      </c>
      <c r="I3325" s="25" t="s">
        <v>21966</v>
      </c>
      <c r="J3325" s="25" t="s">
        <v>22518</v>
      </c>
      <c r="K3325" s="25">
        <v>2021</v>
      </c>
      <c r="L3325" s="25" t="s">
        <v>21967</v>
      </c>
      <c r="M3325" s="25" t="s">
        <v>6</v>
      </c>
      <c r="N3325" s="118" t="s">
        <v>162</v>
      </c>
    </row>
    <row r="3326" spans="1:14" x14ac:dyDescent="0.35">
      <c r="B3326">
        <f t="shared" si="51"/>
        <v>1</v>
      </c>
      <c r="C3326" s="115" t="s">
        <v>21969</v>
      </c>
      <c r="D3326" s="26" t="s">
        <v>21972</v>
      </c>
      <c r="E3326" s="26" t="s">
        <v>22519</v>
      </c>
      <c r="F3326" s="26" t="s">
        <v>22520</v>
      </c>
      <c r="G3326" s="26">
        <v>10</v>
      </c>
      <c r="H3326" s="26">
        <v>9781665409452</v>
      </c>
      <c r="I3326" s="26" t="s">
        <v>21970</v>
      </c>
      <c r="J3326" s="26" t="s">
        <v>6</v>
      </c>
      <c r="K3326" s="26">
        <v>2021</v>
      </c>
      <c r="L3326" s="26" t="s">
        <v>21971</v>
      </c>
      <c r="M3326" s="26" t="s">
        <v>6</v>
      </c>
      <c r="N3326" s="116" t="s">
        <v>162</v>
      </c>
    </row>
    <row r="3327" spans="1:14" x14ac:dyDescent="0.35">
      <c r="B3327">
        <f t="shared" si="51"/>
        <v>1</v>
      </c>
      <c r="C3327" s="117" t="s">
        <v>21973</v>
      </c>
      <c r="D3327" s="25" t="s">
        <v>21976</v>
      </c>
      <c r="E3327" s="25" t="s">
        <v>22521</v>
      </c>
      <c r="F3327" s="25" t="s">
        <v>22522</v>
      </c>
      <c r="G3327" s="25">
        <v>10</v>
      </c>
      <c r="H3327" s="25">
        <v>9780738105239</v>
      </c>
      <c r="I3327" s="25" t="s">
        <v>21974</v>
      </c>
      <c r="J3327" s="25" t="s">
        <v>22523</v>
      </c>
      <c r="K3327" s="25">
        <v>2021</v>
      </c>
      <c r="L3327" s="25" t="s">
        <v>21975</v>
      </c>
      <c r="M3327" s="25" t="s">
        <v>6</v>
      </c>
      <c r="N3327" s="118" t="s">
        <v>162</v>
      </c>
    </row>
    <row r="3328" spans="1:14" x14ac:dyDescent="0.35">
      <c r="B3328">
        <f t="shared" si="51"/>
        <v>1</v>
      </c>
      <c r="C3328" s="115" t="s">
        <v>21977</v>
      </c>
      <c r="D3328" s="26" t="s">
        <v>21979</v>
      </c>
      <c r="E3328" s="26" t="s">
        <v>22524</v>
      </c>
      <c r="F3328" s="26" t="s">
        <v>22525</v>
      </c>
      <c r="G3328" s="26">
        <v>10</v>
      </c>
      <c r="H3328" s="26"/>
      <c r="I3328" s="26" t="s">
        <v>496</v>
      </c>
      <c r="J3328" s="26" t="s">
        <v>15585</v>
      </c>
      <c r="K3328" s="26">
        <v>2021</v>
      </c>
      <c r="L3328" s="26" t="s">
        <v>21978</v>
      </c>
      <c r="M3328" s="26" t="s">
        <v>6</v>
      </c>
      <c r="N3328" s="116" t="s">
        <v>162</v>
      </c>
    </row>
    <row r="3329" spans="1:14" x14ac:dyDescent="0.35">
      <c r="B3329">
        <f t="shared" si="51"/>
        <v>1</v>
      </c>
      <c r="C3329" s="117" t="s">
        <v>21980</v>
      </c>
      <c r="D3329" s="25" t="s">
        <v>21982</v>
      </c>
      <c r="E3329" s="25" t="s">
        <v>22526</v>
      </c>
      <c r="F3329" s="25" t="s">
        <v>22527</v>
      </c>
      <c r="G3329" s="25">
        <v>10</v>
      </c>
      <c r="H3329" s="25"/>
      <c r="I3329" s="25" t="s">
        <v>496</v>
      </c>
      <c r="J3329" s="25" t="s">
        <v>6244</v>
      </c>
      <c r="K3329" s="25">
        <v>2021</v>
      </c>
      <c r="L3329" s="25" t="s">
        <v>21981</v>
      </c>
      <c r="M3329" s="25" t="s">
        <v>6</v>
      </c>
      <c r="N3329" s="118" t="s">
        <v>162</v>
      </c>
    </row>
    <row r="3330" spans="1:14" x14ac:dyDescent="0.35">
      <c r="B3330">
        <f t="shared" ref="B3330:B3393" si="52">COUNTIF(C:C,C3330)</f>
        <v>1</v>
      </c>
      <c r="C3330" s="115" t="s">
        <v>21983</v>
      </c>
      <c r="D3330" s="26" t="s">
        <v>21985</v>
      </c>
      <c r="E3330" s="26" t="s">
        <v>22528</v>
      </c>
      <c r="F3330" s="26" t="s">
        <v>22467</v>
      </c>
      <c r="G3330" s="26">
        <v>10</v>
      </c>
      <c r="H3330" s="26"/>
      <c r="I3330" s="26" t="s">
        <v>496</v>
      </c>
      <c r="J3330" s="26" t="s">
        <v>22529</v>
      </c>
      <c r="K3330" s="26">
        <v>2021</v>
      </c>
      <c r="L3330" s="26" t="s">
        <v>21984</v>
      </c>
      <c r="M3330" s="26" t="s">
        <v>6</v>
      </c>
      <c r="N3330" s="116" t="s">
        <v>162</v>
      </c>
    </row>
    <row r="3331" spans="1:14" x14ac:dyDescent="0.35">
      <c r="B3331">
        <f t="shared" si="52"/>
        <v>1</v>
      </c>
      <c r="C3331" s="117" t="s">
        <v>21986</v>
      </c>
      <c r="D3331" s="25" t="s">
        <v>21989</v>
      </c>
      <c r="E3331" s="25" t="s">
        <v>22530</v>
      </c>
      <c r="F3331" s="25" t="s">
        <v>22531</v>
      </c>
      <c r="G3331" s="25">
        <v>10</v>
      </c>
      <c r="H3331" s="25">
        <v>9781665415910</v>
      </c>
      <c r="I3331" s="25" t="s">
        <v>21987</v>
      </c>
      <c r="J3331" s="25" t="s">
        <v>6</v>
      </c>
      <c r="K3331" s="25">
        <v>2021</v>
      </c>
      <c r="L3331" s="25" t="s">
        <v>21988</v>
      </c>
      <c r="M3331" s="25" t="s">
        <v>6</v>
      </c>
      <c r="N3331" s="118" t="s">
        <v>162</v>
      </c>
    </row>
    <row r="3332" spans="1:14" x14ac:dyDescent="0.35">
      <c r="B3332">
        <f t="shared" si="52"/>
        <v>2</v>
      </c>
      <c r="C3332" s="115" t="s">
        <v>21990</v>
      </c>
      <c r="D3332" s="26" t="s">
        <v>21993</v>
      </c>
      <c r="E3332" s="26" t="s">
        <v>22532</v>
      </c>
      <c r="F3332" s="26" t="s">
        <v>22533</v>
      </c>
      <c r="G3332" s="26">
        <v>10</v>
      </c>
      <c r="H3332" s="26">
        <v>9781665443616</v>
      </c>
      <c r="I3332" s="26" t="s">
        <v>21991</v>
      </c>
      <c r="J3332" s="26" t="s">
        <v>22534</v>
      </c>
      <c r="K3332" s="26">
        <v>2021</v>
      </c>
      <c r="L3332" s="26" t="s">
        <v>21992</v>
      </c>
      <c r="M3332" s="26" t="s">
        <v>6</v>
      </c>
      <c r="N3332" s="116" t="s">
        <v>162</v>
      </c>
    </row>
    <row r="3333" spans="1:14" x14ac:dyDescent="0.35">
      <c r="B3333">
        <f t="shared" si="52"/>
        <v>1</v>
      </c>
      <c r="C3333" s="117" t="s">
        <v>21994</v>
      </c>
      <c r="D3333" s="25" t="s">
        <v>21997</v>
      </c>
      <c r="E3333" s="25" t="s">
        <v>22535</v>
      </c>
      <c r="F3333" s="25" t="s">
        <v>22536</v>
      </c>
      <c r="G3333" s="25">
        <v>10</v>
      </c>
      <c r="H3333" s="25">
        <v>9781665429146</v>
      </c>
      <c r="I3333" s="25" t="s">
        <v>21995</v>
      </c>
      <c r="J3333" s="25" t="s">
        <v>6</v>
      </c>
      <c r="K3333" s="25">
        <v>2021</v>
      </c>
      <c r="L3333" s="25" t="s">
        <v>21996</v>
      </c>
      <c r="M3333" s="25" t="s">
        <v>6</v>
      </c>
      <c r="N3333" s="118" t="s">
        <v>162</v>
      </c>
    </row>
    <row r="3334" spans="1:14" x14ac:dyDescent="0.35">
      <c r="B3334">
        <f t="shared" si="52"/>
        <v>2</v>
      </c>
      <c r="C3334" s="115" t="s">
        <v>21998</v>
      </c>
      <c r="D3334" s="26" t="s">
        <v>22001</v>
      </c>
      <c r="E3334" s="26" t="s">
        <v>22537</v>
      </c>
      <c r="F3334" s="26" t="s">
        <v>22538</v>
      </c>
      <c r="G3334" s="26">
        <v>10</v>
      </c>
      <c r="H3334" s="26">
        <v>9781665417099</v>
      </c>
      <c r="I3334" s="26" t="s">
        <v>21999</v>
      </c>
      <c r="J3334" s="26" t="s">
        <v>6</v>
      </c>
      <c r="K3334" s="26">
        <v>2021</v>
      </c>
      <c r="L3334" s="26" t="s">
        <v>22000</v>
      </c>
      <c r="M3334" s="26" t="s">
        <v>6</v>
      </c>
      <c r="N3334" s="116" t="s">
        <v>162</v>
      </c>
    </row>
    <row r="3335" spans="1:14" x14ac:dyDescent="0.35">
      <c r="B3335">
        <f t="shared" si="52"/>
        <v>2</v>
      </c>
      <c r="C3335" s="117" t="s">
        <v>22002</v>
      </c>
      <c r="D3335" s="25" t="s">
        <v>22004</v>
      </c>
      <c r="E3335" s="25" t="s">
        <v>22539</v>
      </c>
      <c r="F3335" s="25" t="s">
        <v>22540</v>
      </c>
      <c r="G3335" s="25">
        <v>10</v>
      </c>
      <c r="H3335" s="25">
        <v>9781665401890</v>
      </c>
      <c r="I3335" s="25" t="s">
        <v>388</v>
      </c>
      <c r="J3335" s="25" t="s">
        <v>22541</v>
      </c>
      <c r="K3335" s="25">
        <v>2021</v>
      </c>
      <c r="L3335" s="25" t="s">
        <v>22003</v>
      </c>
      <c r="M3335" s="25" t="s">
        <v>6</v>
      </c>
      <c r="N3335" s="118" t="s">
        <v>162</v>
      </c>
    </row>
    <row r="3336" spans="1:14" x14ac:dyDescent="0.35">
      <c r="B3336">
        <f t="shared" si="52"/>
        <v>1</v>
      </c>
      <c r="C3336" s="115" t="s">
        <v>22005</v>
      </c>
      <c r="D3336" s="26" t="s">
        <v>22008</v>
      </c>
      <c r="E3336" s="26" t="s">
        <v>6</v>
      </c>
      <c r="F3336" s="26" t="s">
        <v>22542</v>
      </c>
      <c r="G3336" s="26">
        <v>7</v>
      </c>
      <c r="H3336" s="26"/>
      <c r="I3336" s="26" t="s">
        <v>22006</v>
      </c>
      <c r="J3336" s="26" t="s">
        <v>6</v>
      </c>
      <c r="K3336" s="26">
        <v>2021</v>
      </c>
      <c r="L3336" s="26" t="s">
        <v>22007</v>
      </c>
      <c r="M3336" s="26" t="s">
        <v>6</v>
      </c>
      <c r="N3336" s="116" t="s">
        <v>217</v>
      </c>
    </row>
    <row r="3337" spans="1:14" x14ac:dyDescent="0.35">
      <c r="B3337">
        <f t="shared" si="52"/>
        <v>2</v>
      </c>
      <c r="C3337" s="117" t="s">
        <v>22009</v>
      </c>
      <c r="D3337" s="25" t="s">
        <v>22011</v>
      </c>
      <c r="E3337" s="25" t="s">
        <v>22543</v>
      </c>
      <c r="F3337" s="25" t="s">
        <v>22544</v>
      </c>
      <c r="G3337" s="25">
        <v>10</v>
      </c>
      <c r="H3337" s="25">
        <v>9781665438513</v>
      </c>
      <c r="I3337" s="25" t="s">
        <v>1374</v>
      </c>
      <c r="J3337" s="25" t="s">
        <v>6</v>
      </c>
      <c r="K3337" s="25">
        <v>2021</v>
      </c>
      <c r="L3337" s="25" t="s">
        <v>22010</v>
      </c>
      <c r="M3337" s="25" t="s">
        <v>6</v>
      </c>
      <c r="N3337" s="118" t="s">
        <v>162</v>
      </c>
    </row>
    <row r="3338" spans="1:14" x14ac:dyDescent="0.35">
      <c r="B3338">
        <f t="shared" si="52"/>
        <v>1</v>
      </c>
      <c r="C3338" s="115" t="s">
        <v>22012</v>
      </c>
      <c r="D3338" s="26" t="s">
        <v>22014</v>
      </c>
      <c r="E3338" s="26" t="s">
        <v>22545</v>
      </c>
      <c r="F3338" s="26" t="s">
        <v>22546</v>
      </c>
      <c r="G3338" s="26">
        <v>10</v>
      </c>
      <c r="H3338" s="26">
        <v>9781665438513</v>
      </c>
      <c r="I3338" s="26" t="s">
        <v>1374</v>
      </c>
      <c r="J3338" s="26" t="s">
        <v>6</v>
      </c>
      <c r="K3338" s="26">
        <v>2021</v>
      </c>
      <c r="L3338" s="26" t="s">
        <v>22013</v>
      </c>
      <c r="M3338" s="26" t="s">
        <v>6</v>
      </c>
      <c r="N3338" s="116" t="s">
        <v>162</v>
      </c>
    </row>
    <row r="3339" spans="1:14" x14ac:dyDescent="0.35">
      <c r="B3339">
        <f t="shared" si="52"/>
        <v>1</v>
      </c>
      <c r="C3339" s="117" t="s">
        <v>22015</v>
      </c>
      <c r="D3339" s="25" t="s">
        <v>22017</v>
      </c>
      <c r="E3339" s="25" t="s">
        <v>22547</v>
      </c>
      <c r="F3339" s="25" t="s">
        <v>22548</v>
      </c>
      <c r="G3339" s="25">
        <v>10</v>
      </c>
      <c r="H3339" s="25">
        <v>9781665438513</v>
      </c>
      <c r="I3339" s="25" t="s">
        <v>1374</v>
      </c>
      <c r="J3339" s="25" t="s">
        <v>6</v>
      </c>
      <c r="K3339" s="25">
        <v>2021</v>
      </c>
      <c r="L3339" s="25" t="s">
        <v>22016</v>
      </c>
      <c r="M3339" s="25" t="s">
        <v>6</v>
      </c>
      <c r="N3339" s="118" t="s">
        <v>162</v>
      </c>
    </row>
    <row r="3340" spans="1:14" x14ac:dyDescent="0.35">
      <c r="A3340" t="s">
        <v>62</v>
      </c>
      <c r="B3340">
        <f t="shared" si="52"/>
        <v>2</v>
      </c>
      <c r="C3340" s="115" t="s">
        <v>22018</v>
      </c>
      <c r="D3340" s="26" t="s">
        <v>22021</v>
      </c>
      <c r="E3340" s="26" t="s">
        <v>22549</v>
      </c>
      <c r="F3340" s="26" t="s">
        <v>22550</v>
      </c>
      <c r="G3340" s="26">
        <v>10</v>
      </c>
      <c r="H3340" s="26">
        <v>9781665420358</v>
      </c>
      <c r="I3340" s="26" t="s">
        <v>22019</v>
      </c>
      <c r="J3340" s="26" t="s">
        <v>22551</v>
      </c>
      <c r="K3340" s="26">
        <v>2021</v>
      </c>
      <c r="L3340" s="26" t="s">
        <v>22020</v>
      </c>
      <c r="M3340" s="26" t="s">
        <v>6</v>
      </c>
      <c r="N3340" s="116" t="s">
        <v>162</v>
      </c>
    </row>
    <row r="3341" spans="1:14" x14ac:dyDescent="0.35">
      <c r="B3341">
        <f t="shared" si="52"/>
        <v>1</v>
      </c>
      <c r="C3341" s="117" t="s">
        <v>22022</v>
      </c>
      <c r="D3341" s="25" t="s">
        <v>22025</v>
      </c>
      <c r="E3341" s="25" t="s">
        <v>22552</v>
      </c>
      <c r="F3341" s="25" t="s">
        <v>22553</v>
      </c>
      <c r="G3341" s="25">
        <v>10</v>
      </c>
      <c r="H3341" s="25">
        <v>9781665449052</v>
      </c>
      <c r="I3341" s="25" t="s">
        <v>22023</v>
      </c>
      <c r="J3341" s="25" t="s">
        <v>6</v>
      </c>
      <c r="K3341" s="25">
        <v>2021</v>
      </c>
      <c r="L3341" s="25" t="s">
        <v>22024</v>
      </c>
      <c r="M3341" s="25" t="s">
        <v>6</v>
      </c>
      <c r="N3341" s="118" t="s">
        <v>162</v>
      </c>
    </row>
    <row r="3342" spans="1:14" x14ac:dyDescent="0.35">
      <c r="B3342">
        <f t="shared" si="52"/>
        <v>1</v>
      </c>
      <c r="C3342" s="115" t="s">
        <v>22026</v>
      </c>
      <c r="D3342" s="26" t="s">
        <v>22028</v>
      </c>
      <c r="E3342" s="26" t="s">
        <v>22554</v>
      </c>
      <c r="F3342" s="26" t="s">
        <v>22555</v>
      </c>
      <c r="G3342" s="26">
        <v>10</v>
      </c>
      <c r="H3342" s="26">
        <v>9781665438513</v>
      </c>
      <c r="I3342" s="26" t="s">
        <v>1374</v>
      </c>
      <c r="J3342" s="26" t="s">
        <v>6</v>
      </c>
      <c r="K3342" s="26">
        <v>2021</v>
      </c>
      <c r="L3342" s="26" t="s">
        <v>22027</v>
      </c>
      <c r="M3342" s="26" t="s">
        <v>6</v>
      </c>
      <c r="N3342" s="116" t="s">
        <v>147</v>
      </c>
    </row>
    <row r="3343" spans="1:14" x14ac:dyDescent="0.35">
      <c r="B3343">
        <f t="shared" si="52"/>
        <v>2</v>
      </c>
      <c r="C3343" s="117" t="s">
        <v>22029</v>
      </c>
      <c r="D3343" s="25" t="s">
        <v>22032</v>
      </c>
      <c r="E3343" s="25" t="s">
        <v>22556</v>
      </c>
      <c r="F3343" s="25" t="s">
        <v>22557</v>
      </c>
      <c r="G3343" s="25">
        <v>10</v>
      </c>
      <c r="H3343" s="25">
        <v>9781665444453</v>
      </c>
      <c r="I3343" s="25" t="s">
        <v>22030</v>
      </c>
      <c r="J3343" s="25" t="s">
        <v>6</v>
      </c>
      <c r="K3343" s="25">
        <v>2021</v>
      </c>
      <c r="L3343" s="25" t="s">
        <v>22031</v>
      </c>
      <c r="M3343" s="25" t="s">
        <v>6</v>
      </c>
      <c r="N3343" s="118" t="s">
        <v>162</v>
      </c>
    </row>
    <row r="3344" spans="1:14" x14ac:dyDescent="0.35">
      <c r="B3344">
        <f t="shared" si="52"/>
        <v>1</v>
      </c>
      <c r="C3344" s="115" t="s">
        <v>22033</v>
      </c>
      <c r="D3344" s="26" t="s">
        <v>22036</v>
      </c>
      <c r="E3344" s="26" t="s">
        <v>22558</v>
      </c>
      <c r="F3344" s="26" t="s">
        <v>22559</v>
      </c>
      <c r="G3344" s="26">
        <v>10</v>
      </c>
      <c r="H3344" s="26">
        <v>9781665417037</v>
      </c>
      <c r="I3344" s="26" t="s">
        <v>22034</v>
      </c>
      <c r="J3344" s="26" t="s">
        <v>6</v>
      </c>
      <c r="K3344" s="26">
        <v>2021</v>
      </c>
      <c r="L3344" s="26" t="s">
        <v>22035</v>
      </c>
      <c r="M3344" s="26" t="s">
        <v>6</v>
      </c>
      <c r="N3344" s="116" t="s">
        <v>162</v>
      </c>
    </row>
    <row r="3345" spans="1:14" x14ac:dyDescent="0.35">
      <c r="B3345">
        <f t="shared" si="52"/>
        <v>1</v>
      </c>
      <c r="C3345" s="117" t="s">
        <v>22037</v>
      </c>
      <c r="D3345" s="25" t="s">
        <v>22039</v>
      </c>
      <c r="E3345" s="25" t="s">
        <v>22560</v>
      </c>
      <c r="F3345" s="25" t="s">
        <v>22561</v>
      </c>
      <c r="G3345" s="25">
        <v>10</v>
      </c>
      <c r="H3345" s="25">
        <v>9781665444453</v>
      </c>
      <c r="I3345" s="25" t="s">
        <v>22030</v>
      </c>
      <c r="J3345" s="25" t="s">
        <v>6</v>
      </c>
      <c r="K3345" s="25">
        <v>2021</v>
      </c>
      <c r="L3345" s="25" t="s">
        <v>22038</v>
      </c>
      <c r="M3345" s="25" t="s">
        <v>6</v>
      </c>
      <c r="N3345" s="118" t="s">
        <v>162</v>
      </c>
    </row>
    <row r="3346" spans="1:14" x14ac:dyDescent="0.35">
      <c r="B3346">
        <f t="shared" si="52"/>
        <v>1</v>
      </c>
      <c r="C3346" s="115" t="s">
        <v>22040</v>
      </c>
      <c r="D3346" s="26" t="s">
        <v>22042</v>
      </c>
      <c r="E3346" s="26" t="s">
        <v>22562</v>
      </c>
      <c r="F3346" s="26" t="s">
        <v>22563</v>
      </c>
      <c r="G3346" s="26">
        <v>10</v>
      </c>
      <c r="H3346" s="26"/>
      <c r="I3346" s="26" t="s">
        <v>496</v>
      </c>
      <c r="J3346" s="26" t="s">
        <v>22564</v>
      </c>
      <c r="K3346" s="26">
        <v>2021</v>
      </c>
      <c r="L3346" s="26" t="s">
        <v>22041</v>
      </c>
      <c r="M3346" s="26" t="s">
        <v>6</v>
      </c>
      <c r="N3346" s="116" t="s">
        <v>162</v>
      </c>
    </row>
    <row r="3347" spans="1:14" x14ac:dyDescent="0.35">
      <c r="B3347">
        <f t="shared" si="52"/>
        <v>1</v>
      </c>
      <c r="C3347" s="117" t="s">
        <v>22043</v>
      </c>
      <c r="D3347" s="25" t="s">
        <v>22046</v>
      </c>
      <c r="E3347" s="25" t="s">
        <v>22565</v>
      </c>
      <c r="F3347" s="25" t="s">
        <v>22566</v>
      </c>
      <c r="G3347" s="25">
        <v>10</v>
      </c>
      <c r="H3347" s="25">
        <v>9781665449304</v>
      </c>
      <c r="I3347" s="25" t="s">
        <v>22044</v>
      </c>
      <c r="J3347" s="25" t="s">
        <v>22567</v>
      </c>
      <c r="K3347" s="25">
        <v>2021</v>
      </c>
      <c r="L3347" s="25" t="s">
        <v>22045</v>
      </c>
      <c r="M3347" s="25" t="s">
        <v>6</v>
      </c>
      <c r="N3347" s="118" t="s">
        <v>162</v>
      </c>
    </row>
    <row r="3348" spans="1:14" x14ac:dyDescent="0.35">
      <c r="B3348">
        <f t="shared" si="52"/>
        <v>1</v>
      </c>
      <c r="C3348" s="115" t="s">
        <v>22047</v>
      </c>
      <c r="D3348" s="26" t="s">
        <v>22050</v>
      </c>
      <c r="E3348" s="26" t="s">
        <v>22568</v>
      </c>
      <c r="F3348" s="26" t="s">
        <v>22569</v>
      </c>
      <c r="G3348" s="26">
        <v>10</v>
      </c>
      <c r="H3348" s="26">
        <v>9781665428569</v>
      </c>
      <c r="I3348" s="26" t="s">
        <v>22048</v>
      </c>
      <c r="J3348" s="26" t="s">
        <v>22570</v>
      </c>
      <c r="K3348" s="26">
        <v>2021</v>
      </c>
      <c r="L3348" s="26" t="s">
        <v>22049</v>
      </c>
      <c r="M3348" s="26" t="s">
        <v>6</v>
      </c>
      <c r="N3348" s="116" t="s">
        <v>162</v>
      </c>
    </row>
    <row r="3349" spans="1:14" x14ac:dyDescent="0.35">
      <c r="B3349">
        <f t="shared" si="52"/>
        <v>1</v>
      </c>
      <c r="C3349" s="117" t="s">
        <v>22051</v>
      </c>
      <c r="D3349" s="25" t="s">
        <v>22053</v>
      </c>
      <c r="E3349" s="25" t="s">
        <v>22571</v>
      </c>
      <c r="F3349" s="25" t="s">
        <v>22572</v>
      </c>
      <c r="G3349" s="25">
        <v>10</v>
      </c>
      <c r="H3349" s="25">
        <v>9781665427449</v>
      </c>
      <c r="I3349" s="25" t="s">
        <v>6744</v>
      </c>
      <c r="J3349" s="25" t="s">
        <v>6</v>
      </c>
      <c r="K3349" s="25">
        <v>2021</v>
      </c>
      <c r="L3349" s="25" t="s">
        <v>22052</v>
      </c>
      <c r="M3349" s="25" t="s">
        <v>6</v>
      </c>
      <c r="N3349" s="118" t="s">
        <v>162</v>
      </c>
    </row>
    <row r="3350" spans="1:14" x14ac:dyDescent="0.35">
      <c r="B3350">
        <f t="shared" si="52"/>
        <v>1</v>
      </c>
      <c r="C3350" s="115" t="s">
        <v>22054</v>
      </c>
      <c r="D3350" s="26" t="s">
        <v>22057</v>
      </c>
      <c r="E3350" s="26" t="s">
        <v>22573</v>
      </c>
      <c r="F3350" s="26" t="s">
        <v>22574</v>
      </c>
      <c r="G3350" s="26">
        <v>10</v>
      </c>
      <c r="H3350" s="26">
        <v>9789532331011</v>
      </c>
      <c r="I3350" s="26" t="s">
        <v>22055</v>
      </c>
      <c r="J3350" s="26" t="s">
        <v>22575</v>
      </c>
      <c r="K3350" s="26">
        <v>2021</v>
      </c>
      <c r="L3350" s="26" t="s">
        <v>22056</v>
      </c>
      <c r="M3350" s="26" t="s">
        <v>6</v>
      </c>
      <c r="N3350" s="116" t="s">
        <v>162</v>
      </c>
    </row>
    <row r="3351" spans="1:14" x14ac:dyDescent="0.35">
      <c r="B3351">
        <f t="shared" si="52"/>
        <v>1</v>
      </c>
      <c r="C3351" s="117" t="s">
        <v>22058</v>
      </c>
      <c r="D3351" s="25" t="s">
        <v>22060</v>
      </c>
      <c r="E3351" s="25" t="s">
        <v>22576</v>
      </c>
      <c r="F3351" s="25" t="s">
        <v>22577</v>
      </c>
      <c r="G3351" s="25">
        <v>10</v>
      </c>
      <c r="H3351" s="25">
        <v>9789532331011</v>
      </c>
      <c r="I3351" s="25" t="s">
        <v>22055</v>
      </c>
      <c r="J3351" s="25" t="s">
        <v>22578</v>
      </c>
      <c r="K3351" s="25">
        <v>2021</v>
      </c>
      <c r="L3351" s="25" t="s">
        <v>22059</v>
      </c>
      <c r="M3351" s="25" t="s">
        <v>6</v>
      </c>
      <c r="N3351" s="118" t="s">
        <v>162</v>
      </c>
    </row>
    <row r="3352" spans="1:14" x14ac:dyDescent="0.35">
      <c r="B3352">
        <f t="shared" si="52"/>
        <v>1</v>
      </c>
      <c r="C3352" s="115" t="s">
        <v>22061</v>
      </c>
      <c r="D3352" s="26" t="s">
        <v>22064</v>
      </c>
      <c r="E3352" s="26" t="s">
        <v>22579</v>
      </c>
      <c r="F3352" s="26" t="s">
        <v>22580</v>
      </c>
      <c r="G3352" s="26">
        <v>10</v>
      </c>
      <c r="H3352" s="26">
        <v>9781665417792</v>
      </c>
      <c r="I3352" s="26" t="s">
        <v>22062</v>
      </c>
      <c r="J3352" s="26" t="s">
        <v>6</v>
      </c>
      <c r="K3352" s="26">
        <v>2021</v>
      </c>
      <c r="L3352" s="26" t="s">
        <v>22063</v>
      </c>
      <c r="M3352" s="26" t="s">
        <v>6</v>
      </c>
      <c r="N3352" s="116" t="s">
        <v>217</v>
      </c>
    </row>
    <row r="3353" spans="1:14" x14ac:dyDescent="0.35">
      <c r="B3353">
        <f t="shared" si="52"/>
        <v>1</v>
      </c>
      <c r="C3353" s="117" t="s">
        <v>22065</v>
      </c>
      <c r="D3353" s="25" t="s">
        <v>22067</v>
      </c>
      <c r="E3353" s="25" t="s">
        <v>22581</v>
      </c>
      <c r="F3353" s="25" t="s">
        <v>22582</v>
      </c>
      <c r="G3353" s="25">
        <v>10</v>
      </c>
      <c r="H3353" s="25">
        <v>9781665438865</v>
      </c>
      <c r="I3353" s="25" t="s">
        <v>762</v>
      </c>
      <c r="J3353" s="25" t="s">
        <v>6</v>
      </c>
      <c r="K3353" s="25">
        <v>2021</v>
      </c>
      <c r="L3353" s="25" t="s">
        <v>22066</v>
      </c>
      <c r="M3353" s="25" t="s">
        <v>6</v>
      </c>
      <c r="N3353" s="118" t="s">
        <v>162</v>
      </c>
    </row>
    <row r="3354" spans="1:14" x14ac:dyDescent="0.35">
      <c r="B3354">
        <f t="shared" si="52"/>
        <v>1</v>
      </c>
      <c r="C3354" s="115" t="s">
        <v>22068</v>
      </c>
      <c r="D3354" s="26" t="s">
        <v>22070</v>
      </c>
      <c r="E3354" s="26" t="s">
        <v>22583</v>
      </c>
      <c r="F3354" s="26" t="s">
        <v>22584</v>
      </c>
      <c r="G3354" s="26">
        <v>10</v>
      </c>
      <c r="H3354" s="26">
        <v>9781665438865</v>
      </c>
      <c r="I3354" s="26" t="s">
        <v>762</v>
      </c>
      <c r="J3354" s="26" t="s">
        <v>6</v>
      </c>
      <c r="K3354" s="26">
        <v>2021</v>
      </c>
      <c r="L3354" s="26" t="s">
        <v>22069</v>
      </c>
      <c r="M3354" s="26" t="s">
        <v>6</v>
      </c>
      <c r="N3354" s="116" t="s">
        <v>162</v>
      </c>
    </row>
    <row r="3355" spans="1:14" x14ac:dyDescent="0.35">
      <c r="B3355">
        <f t="shared" si="52"/>
        <v>1</v>
      </c>
      <c r="C3355" s="117" t="s">
        <v>22071</v>
      </c>
      <c r="D3355" s="25" t="s">
        <v>22073</v>
      </c>
      <c r="E3355" s="25" t="s">
        <v>22585</v>
      </c>
      <c r="F3355" s="25" t="s">
        <v>22586</v>
      </c>
      <c r="G3355" s="25">
        <v>10</v>
      </c>
      <c r="H3355" s="25">
        <v>9781665438865</v>
      </c>
      <c r="I3355" s="25" t="s">
        <v>762</v>
      </c>
      <c r="J3355" s="25" t="s">
        <v>6</v>
      </c>
      <c r="K3355" s="25">
        <v>2021</v>
      </c>
      <c r="L3355" s="25" t="s">
        <v>22072</v>
      </c>
      <c r="M3355" s="25" t="s">
        <v>6</v>
      </c>
      <c r="N3355" s="118" t="s">
        <v>162</v>
      </c>
    </row>
    <row r="3356" spans="1:14" x14ac:dyDescent="0.35">
      <c r="B3356">
        <f t="shared" si="52"/>
        <v>1</v>
      </c>
      <c r="C3356" s="115" t="s">
        <v>22074</v>
      </c>
      <c r="D3356" s="26" t="s">
        <v>22076</v>
      </c>
      <c r="E3356" s="26" t="s">
        <v>22587</v>
      </c>
      <c r="F3356" s="26" t="s">
        <v>22588</v>
      </c>
      <c r="G3356" s="26">
        <v>10</v>
      </c>
      <c r="H3356" s="26">
        <v>9781665438865</v>
      </c>
      <c r="I3356" s="26" t="s">
        <v>762</v>
      </c>
      <c r="J3356" s="26" t="s">
        <v>6</v>
      </c>
      <c r="K3356" s="26">
        <v>2021</v>
      </c>
      <c r="L3356" s="26" t="s">
        <v>22075</v>
      </c>
      <c r="M3356" s="26" t="s">
        <v>6</v>
      </c>
      <c r="N3356" s="116" t="s">
        <v>217</v>
      </c>
    </row>
    <row r="3357" spans="1:14" x14ac:dyDescent="0.35">
      <c r="B3357">
        <f t="shared" si="52"/>
        <v>1</v>
      </c>
      <c r="C3357" s="117" t="s">
        <v>22077</v>
      </c>
      <c r="D3357" s="25" t="s">
        <v>22079</v>
      </c>
      <c r="E3357" s="25" t="s">
        <v>22589</v>
      </c>
      <c r="F3357" s="25" t="s">
        <v>22590</v>
      </c>
      <c r="G3357" s="25">
        <v>7</v>
      </c>
      <c r="H3357" s="25">
        <v>9783030914202</v>
      </c>
      <c r="I3357" s="25" t="s">
        <v>3009</v>
      </c>
      <c r="J3357" s="25" t="s">
        <v>22591</v>
      </c>
      <c r="K3357" s="25">
        <v>2021</v>
      </c>
      <c r="L3357" s="25" t="s">
        <v>22078</v>
      </c>
      <c r="M3357" s="25" t="s">
        <v>6</v>
      </c>
      <c r="N3357" s="118" t="s">
        <v>162</v>
      </c>
    </row>
    <row r="3358" spans="1:14" x14ac:dyDescent="0.35">
      <c r="B3358">
        <f t="shared" si="52"/>
        <v>1</v>
      </c>
      <c r="C3358" s="115" t="s">
        <v>22080</v>
      </c>
      <c r="D3358" s="26" t="s">
        <v>22082</v>
      </c>
      <c r="E3358" s="26" t="s">
        <v>22592</v>
      </c>
      <c r="F3358" s="26" t="s">
        <v>22593</v>
      </c>
      <c r="G3358" s="26">
        <v>7</v>
      </c>
      <c r="H3358" s="26">
        <v>9783030919825</v>
      </c>
      <c r="I3358" s="26" t="s">
        <v>2587</v>
      </c>
      <c r="J3358" s="26" t="s">
        <v>22594</v>
      </c>
      <c r="K3358" s="26">
        <v>2021</v>
      </c>
      <c r="L3358" s="26" t="s">
        <v>22081</v>
      </c>
      <c r="M3358" s="26" t="s">
        <v>6</v>
      </c>
      <c r="N3358" s="116" t="s">
        <v>217</v>
      </c>
    </row>
    <row r="3359" spans="1:14" x14ac:dyDescent="0.35">
      <c r="A3359" t="s">
        <v>62</v>
      </c>
      <c r="B3359">
        <f t="shared" si="52"/>
        <v>3</v>
      </c>
      <c r="C3359" s="117" t="s">
        <v>22083</v>
      </c>
      <c r="D3359" s="25" t="s">
        <v>22085</v>
      </c>
      <c r="E3359" s="25" t="s">
        <v>22595</v>
      </c>
      <c r="F3359" s="25" t="s">
        <v>22596</v>
      </c>
      <c r="G3359" s="25">
        <v>10</v>
      </c>
      <c r="H3359" s="25">
        <v>9781665428569</v>
      </c>
      <c r="I3359" s="25" t="s">
        <v>22048</v>
      </c>
      <c r="J3359" s="25" t="s">
        <v>22597</v>
      </c>
      <c r="K3359" s="25">
        <v>2021</v>
      </c>
      <c r="L3359" s="25" t="s">
        <v>22084</v>
      </c>
      <c r="M3359" s="25" t="s">
        <v>6</v>
      </c>
      <c r="N3359" s="118" t="s">
        <v>1120</v>
      </c>
    </row>
    <row r="3360" spans="1:14" x14ac:dyDescent="0.35">
      <c r="B3360">
        <f t="shared" si="52"/>
        <v>1</v>
      </c>
      <c r="C3360" s="115" t="s">
        <v>22086</v>
      </c>
      <c r="D3360" s="26" t="s">
        <v>22088</v>
      </c>
      <c r="E3360" s="26" t="s">
        <v>22598</v>
      </c>
      <c r="F3360" s="26" t="s">
        <v>22599</v>
      </c>
      <c r="G3360" s="26">
        <v>10</v>
      </c>
      <c r="H3360" s="26">
        <v>9781914587191</v>
      </c>
      <c r="I3360" s="26" t="s">
        <v>5838</v>
      </c>
      <c r="J3360" s="26" t="s">
        <v>22600</v>
      </c>
      <c r="K3360" s="26">
        <v>2021</v>
      </c>
      <c r="L3360" s="26" t="s">
        <v>22087</v>
      </c>
      <c r="M3360" s="26" t="s">
        <v>6</v>
      </c>
      <c r="N3360" s="116" t="s">
        <v>217</v>
      </c>
    </row>
    <row r="3361" spans="1:14" x14ac:dyDescent="0.35">
      <c r="B3361">
        <f t="shared" si="52"/>
        <v>1</v>
      </c>
      <c r="C3361" s="117" t="s">
        <v>22089</v>
      </c>
      <c r="D3361" s="25" t="s">
        <v>22091</v>
      </c>
      <c r="E3361" s="25" t="s">
        <v>22601</v>
      </c>
      <c r="F3361" s="25" t="s">
        <v>22602</v>
      </c>
      <c r="G3361" s="25">
        <v>10</v>
      </c>
      <c r="H3361" s="25">
        <v>9781914587122</v>
      </c>
      <c r="I3361" s="25" t="s">
        <v>452</v>
      </c>
      <c r="J3361" s="25" t="s">
        <v>22603</v>
      </c>
      <c r="K3361" s="25">
        <v>2021</v>
      </c>
      <c r="L3361" s="25" t="s">
        <v>22090</v>
      </c>
      <c r="M3361" s="25" t="s">
        <v>6</v>
      </c>
      <c r="N3361" s="118" t="s">
        <v>162</v>
      </c>
    </row>
    <row r="3362" spans="1:14" x14ac:dyDescent="0.35">
      <c r="B3362">
        <f t="shared" si="52"/>
        <v>1</v>
      </c>
      <c r="C3362" s="115" t="s">
        <v>22092</v>
      </c>
      <c r="D3362" s="26" t="s">
        <v>22094</v>
      </c>
      <c r="E3362" s="26" t="s">
        <v>22604</v>
      </c>
      <c r="F3362" s="26" t="s">
        <v>22605</v>
      </c>
      <c r="G3362" s="26">
        <v>10</v>
      </c>
      <c r="H3362" s="26">
        <v>9781914587122</v>
      </c>
      <c r="I3362" s="26" t="s">
        <v>452</v>
      </c>
      <c r="J3362" s="26" t="s">
        <v>22606</v>
      </c>
      <c r="K3362" s="26">
        <v>2021</v>
      </c>
      <c r="L3362" s="26" t="s">
        <v>22093</v>
      </c>
      <c r="M3362" s="26" t="s">
        <v>6</v>
      </c>
      <c r="N3362" s="116" t="s">
        <v>162</v>
      </c>
    </row>
    <row r="3363" spans="1:14" x14ac:dyDescent="0.35">
      <c r="A3363" t="s">
        <v>62</v>
      </c>
      <c r="B3363">
        <f t="shared" si="52"/>
        <v>2</v>
      </c>
      <c r="C3363" s="117" t="s">
        <v>22095</v>
      </c>
      <c r="D3363" s="25" t="s">
        <v>22097</v>
      </c>
      <c r="E3363" s="25" t="s">
        <v>22607</v>
      </c>
      <c r="F3363" s="25" t="s">
        <v>22608</v>
      </c>
      <c r="G3363" s="25">
        <v>10</v>
      </c>
      <c r="H3363" s="25">
        <v>9781914587122</v>
      </c>
      <c r="I3363" s="25" t="s">
        <v>452</v>
      </c>
      <c r="J3363" s="25" t="s">
        <v>22609</v>
      </c>
      <c r="K3363" s="25">
        <v>2021</v>
      </c>
      <c r="L3363" s="25" t="s">
        <v>22096</v>
      </c>
      <c r="M3363" s="25" t="s">
        <v>6</v>
      </c>
      <c r="N3363" s="118" t="s">
        <v>162</v>
      </c>
    </row>
    <row r="3364" spans="1:14" x14ac:dyDescent="0.35">
      <c r="B3364">
        <f t="shared" si="52"/>
        <v>1</v>
      </c>
      <c r="C3364" s="115" t="s">
        <v>22098</v>
      </c>
      <c r="D3364" s="26" t="s">
        <v>22610</v>
      </c>
      <c r="E3364" s="26" t="s">
        <v>22611</v>
      </c>
      <c r="F3364" s="26" t="s">
        <v>22612</v>
      </c>
      <c r="G3364" s="26">
        <v>10</v>
      </c>
      <c r="H3364" s="26">
        <v>9781914587122</v>
      </c>
      <c r="I3364" s="26" t="s">
        <v>452</v>
      </c>
      <c r="J3364" s="26" t="s">
        <v>22613</v>
      </c>
      <c r="K3364" s="26">
        <v>2021</v>
      </c>
      <c r="L3364" s="26" t="s">
        <v>22099</v>
      </c>
      <c r="M3364" s="26" t="s">
        <v>6</v>
      </c>
      <c r="N3364" s="116" t="s">
        <v>162</v>
      </c>
    </row>
    <row r="3365" spans="1:14" x14ac:dyDescent="0.35">
      <c r="B3365">
        <f t="shared" si="52"/>
        <v>1</v>
      </c>
      <c r="C3365" s="117" t="s">
        <v>22100</v>
      </c>
      <c r="D3365" s="25" t="s">
        <v>22103</v>
      </c>
      <c r="E3365" s="25" t="s">
        <v>22614</v>
      </c>
      <c r="F3365" s="25" t="s">
        <v>22615</v>
      </c>
      <c r="G3365" s="25">
        <v>10</v>
      </c>
      <c r="H3365" s="25"/>
      <c r="I3365" s="25" t="s">
        <v>22101</v>
      </c>
      <c r="J3365" s="25" t="s">
        <v>22616</v>
      </c>
      <c r="K3365" s="25">
        <v>2021</v>
      </c>
      <c r="L3365" s="25" t="s">
        <v>22102</v>
      </c>
      <c r="M3365" s="25" t="s">
        <v>6</v>
      </c>
      <c r="N3365" s="118" t="s">
        <v>217</v>
      </c>
    </row>
    <row r="3366" spans="1:14" x14ac:dyDescent="0.35">
      <c r="B3366">
        <f t="shared" si="52"/>
        <v>1</v>
      </c>
      <c r="C3366" s="115" t="s">
        <v>22104</v>
      </c>
      <c r="D3366" s="26" t="s">
        <v>22106</v>
      </c>
      <c r="E3366" s="26" t="s">
        <v>22617</v>
      </c>
      <c r="F3366" s="26" t="s">
        <v>22618</v>
      </c>
      <c r="G3366" s="26">
        <v>7</v>
      </c>
      <c r="H3366" s="26">
        <v>9783030902407</v>
      </c>
      <c r="I3366" s="26" t="s">
        <v>866</v>
      </c>
      <c r="J3366" s="26" t="s">
        <v>22619</v>
      </c>
      <c r="K3366" s="26">
        <v>2021</v>
      </c>
      <c r="L3366" s="26" t="s">
        <v>22105</v>
      </c>
      <c r="M3366" s="26" t="s">
        <v>6</v>
      </c>
      <c r="N3366" s="116" t="s">
        <v>162</v>
      </c>
    </row>
    <row r="3367" spans="1:14" x14ac:dyDescent="0.35">
      <c r="B3367">
        <f t="shared" si="52"/>
        <v>1</v>
      </c>
      <c r="C3367" s="117" t="s">
        <v>22107</v>
      </c>
      <c r="D3367" s="25" t="s">
        <v>22109</v>
      </c>
      <c r="E3367" s="25" t="s">
        <v>22620</v>
      </c>
      <c r="F3367" s="25" t="s">
        <v>22621</v>
      </c>
      <c r="G3367" s="25">
        <v>7</v>
      </c>
      <c r="H3367" s="25">
        <v>9783030902407</v>
      </c>
      <c r="I3367" s="25" t="s">
        <v>866</v>
      </c>
      <c r="J3367" s="25" t="s">
        <v>508</v>
      </c>
      <c r="K3367" s="25">
        <v>2021</v>
      </c>
      <c r="L3367" s="25" t="s">
        <v>22108</v>
      </c>
      <c r="M3367" s="25" t="s">
        <v>6</v>
      </c>
      <c r="N3367" s="118" t="s">
        <v>162</v>
      </c>
    </row>
    <row r="3368" spans="1:14" x14ac:dyDescent="0.35">
      <c r="B3368">
        <f t="shared" si="52"/>
        <v>1</v>
      </c>
      <c r="C3368" s="115" t="s">
        <v>22110</v>
      </c>
      <c r="D3368" s="26" t="s">
        <v>22112</v>
      </c>
      <c r="E3368" s="26" t="s">
        <v>22622</v>
      </c>
      <c r="F3368" s="26" t="s">
        <v>22623</v>
      </c>
      <c r="G3368" s="26">
        <v>7</v>
      </c>
      <c r="H3368" s="26"/>
      <c r="I3368" s="26" t="s">
        <v>11108</v>
      </c>
      <c r="J3368" s="26" t="s">
        <v>6</v>
      </c>
      <c r="K3368" s="26">
        <v>2021</v>
      </c>
      <c r="L3368" s="26" t="s">
        <v>22111</v>
      </c>
      <c r="M3368" s="26" t="s">
        <v>6</v>
      </c>
      <c r="N3368" s="116" t="s">
        <v>162</v>
      </c>
    </row>
    <row r="3369" spans="1:14" x14ac:dyDescent="0.35">
      <c r="B3369">
        <f t="shared" si="52"/>
        <v>1</v>
      </c>
      <c r="C3369" s="117" t="s">
        <v>22113</v>
      </c>
      <c r="D3369" s="25" t="s">
        <v>22115</v>
      </c>
      <c r="E3369" s="25" t="s">
        <v>22624</v>
      </c>
      <c r="F3369" s="25" t="s">
        <v>22625</v>
      </c>
      <c r="G3369" s="25">
        <v>7</v>
      </c>
      <c r="H3369" s="25">
        <v>9783030903275</v>
      </c>
      <c r="I3369" s="25" t="s">
        <v>152</v>
      </c>
      <c r="J3369" s="25" t="s">
        <v>22626</v>
      </c>
      <c r="K3369" s="25">
        <v>2021</v>
      </c>
      <c r="L3369" s="25" t="s">
        <v>22114</v>
      </c>
      <c r="M3369" s="25" t="s">
        <v>6</v>
      </c>
      <c r="N3369" s="118" t="s">
        <v>162</v>
      </c>
    </row>
    <row r="3370" spans="1:14" x14ac:dyDescent="0.35">
      <c r="B3370">
        <f t="shared" si="52"/>
        <v>1</v>
      </c>
      <c r="C3370" s="115" t="s">
        <v>22116</v>
      </c>
      <c r="D3370" s="26" t="s">
        <v>22118</v>
      </c>
      <c r="E3370" s="26" t="s">
        <v>22627</v>
      </c>
      <c r="F3370" s="26" t="s">
        <v>22628</v>
      </c>
      <c r="G3370" s="26">
        <v>7</v>
      </c>
      <c r="H3370" s="26">
        <v>9783030901752</v>
      </c>
      <c r="I3370" s="26" t="s">
        <v>866</v>
      </c>
      <c r="J3370" s="26" t="s">
        <v>22629</v>
      </c>
      <c r="K3370" s="26">
        <v>2021</v>
      </c>
      <c r="L3370" s="26" t="s">
        <v>22117</v>
      </c>
      <c r="M3370" s="26" t="s">
        <v>6</v>
      </c>
      <c r="N3370" s="116" t="s">
        <v>162</v>
      </c>
    </row>
    <row r="3371" spans="1:14" x14ac:dyDescent="0.35">
      <c r="B3371">
        <f t="shared" si="52"/>
        <v>1</v>
      </c>
      <c r="C3371" s="117" t="s">
        <v>22119</v>
      </c>
      <c r="D3371" s="25" t="s">
        <v>22121</v>
      </c>
      <c r="E3371" s="25" t="s">
        <v>22630</v>
      </c>
      <c r="F3371" s="25" t="s">
        <v>22631</v>
      </c>
      <c r="G3371" s="25">
        <v>10</v>
      </c>
      <c r="H3371" s="25"/>
      <c r="I3371" s="25" t="s">
        <v>496</v>
      </c>
      <c r="J3371" s="25" t="s">
        <v>22632</v>
      </c>
      <c r="K3371" s="25">
        <v>2021</v>
      </c>
      <c r="L3371" s="25" t="s">
        <v>22120</v>
      </c>
      <c r="M3371" s="25" t="s">
        <v>6</v>
      </c>
      <c r="N3371" s="118" t="s">
        <v>162</v>
      </c>
    </row>
    <row r="3372" spans="1:14" x14ac:dyDescent="0.35">
      <c r="B3372">
        <f t="shared" si="52"/>
        <v>1</v>
      </c>
      <c r="C3372" s="115" t="s">
        <v>22122</v>
      </c>
      <c r="D3372" s="26" t="s">
        <v>22125</v>
      </c>
      <c r="E3372" s="26" t="s">
        <v>22633</v>
      </c>
      <c r="F3372" s="26" t="s">
        <v>22634</v>
      </c>
      <c r="G3372" s="26">
        <v>10</v>
      </c>
      <c r="H3372" s="26">
        <v>9781733632584</v>
      </c>
      <c r="I3372" s="26" t="s">
        <v>22123</v>
      </c>
      <c r="J3372" s="26" t="s">
        <v>6</v>
      </c>
      <c r="K3372" s="26">
        <v>2021</v>
      </c>
      <c r="L3372" s="26" t="s">
        <v>22124</v>
      </c>
      <c r="M3372" s="26" t="s">
        <v>6</v>
      </c>
      <c r="N3372" s="116" t="s">
        <v>162</v>
      </c>
    </row>
    <row r="3373" spans="1:14" x14ac:dyDescent="0.35">
      <c r="B3373">
        <f t="shared" si="52"/>
        <v>1</v>
      </c>
      <c r="C3373" s="117" t="s">
        <v>22126</v>
      </c>
      <c r="D3373" s="25" t="s">
        <v>22128</v>
      </c>
      <c r="E3373" s="25" t="s">
        <v>22635</v>
      </c>
      <c r="F3373" s="25" t="s">
        <v>22636</v>
      </c>
      <c r="G3373" s="25">
        <v>7</v>
      </c>
      <c r="H3373" s="25"/>
      <c r="I3373" s="25" t="s">
        <v>542</v>
      </c>
      <c r="J3373" s="25" t="s">
        <v>22637</v>
      </c>
      <c r="K3373" s="25">
        <v>2021</v>
      </c>
      <c r="L3373" s="25" t="s">
        <v>22127</v>
      </c>
      <c r="M3373" s="25" t="s">
        <v>6</v>
      </c>
      <c r="N3373" s="118" t="s">
        <v>323</v>
      </c>
    </row>
    <row r="3374" spans="1:14" x14ac:dyDescent="0.35">
      <c r="B3374">
        <f t="shared" si="52"/>
        <v>1</v>
      </c>
      <c r="C3374" s="115" t="s">
        <v>22129</v>
      </c>
      <c r="D3374" s="26" t="s">
        <v>22132</v>
      </c>
      <c r="E3374" s="26" t="s">
        <v>22638</v>
      </c>
      <c r="F3374" s="26" t="s">
        <v>22639</v>
      </c>
      <c r="G3374" s="26">
        <v>7</v>
      </c>
      <c r="H3374" s="26"/>
      <c r="I3374" s="26" t="s">
        <v>22130</v>
      </c>
      <c r="J3374" s="26" t="s">
        <v>6</v>
      </c>
      <c r="K3374" s="26">
        <v>2021</v>
      </c>
      <c r="L3374" s="26" t="s">
        <v>22131</v>
      </c>
      <c r="M3374" s="26" t="s">
        <v>6</v>
      </c>
      <c r="N3374" s="116" t="s">
        <v>217</v>
      </c>
    </row>
    <row r="3375" spans="1:14" x14ac:dyDescent="0.35">
      <c r="B3375">
        <f t="shared" si="52"/>
        <v>1</v>
      </c>
      <c r="C3375" s="115" t="s">
        <v>22133</v>
      </c>
      <c r="D3375" s="26" t="s">
        <v>22136</v>
      </c>
      <c r="E3375" s="26" t="s">
        <v>22641</v>
      </c>
      <c r="F3375" s="26" t="s">
        <v>22642</v>
      </c>
      <c r="G3375" s="26">
        <v>7</v>
      </c>
      <c r="H3375" s="26"/>
      <c r="I3375" s="26" t="s">
        <v>22134</v>
      </c>
      <c r="J3375" s="26" t="s">
        <v>22643</v>
      </c>
      <c r="K3375" s="26">
        <v>2021</v>
      </c>
      <c r="L3375" s="26" t="s">
        <v>22135</v>
      </c>
      <c r="M3375" s="26" t="s">
        <v>6</v>
      </c>
      <c r="N3375" s="116" t="s">
        <v>162</v>
      </c>
    </row>
    <row r="3376" spans="1:14" x14ac:dyDescent="0.35">
      <c r="B3376">
        <f t="shared" si="52"/>
        <v>1</v>
      </c>
      <c r="C3376" s="115" t="s">
        <v>22137</v>
      </c>
      <c r="D3376" s="26" t="s">
        <v>22138</v>
      </c>
      <c r="E3376" s="26" t="s">
        <v>1469</v>
      </c>
      <c r="F3376" s="26" t="s">
        <v>1470</v>
      </c>
      <c r="G3376" s="26">
        <v>7</v>
      </c>
      <c r="H3376" s="26"/>
      <c r="I3376" s="26" t="s">
        <v>1452</v>
      </c>
      <c r="J3376" s="26" t="s">
        <v>22644</v>
      </c>
      <c r="K3376" s="26">
        <v>2021</v>
      </c>
      <c r="L3376" s="26" t="s">
        <v>1471</v>
      </c>
      <c r="M3376" s="26" t="s">
        <v>6</v>
      </c>
      <c r="N3376" s="116" t="s">
        <v>217</v>
      </c>
    </row>
    <row r="3377" spans="2:14" x14ac:dyDescent="0.35">
      <c r="B3377">
        <f t="shared" si="52"/>
        <v>1</v>
      </c>
      <c r="C3377" s="115" t="s">
        <v>22139</v>
      </c>
      <c r="D3377" s="26" t="s">
        <v>22141</v>
      </c>
      <c r="E3377" s="26" t="s">
        <v>22645</v>
      </c>
      <c r="F3377" s="26" t="s">
        <v>22646</v>
      </c>
      <c r="G3377" s="26">
        <v>10</v>
      </c>
      <c r="H3377" s="26">
        <v>9781665438865</v>
      </c>
      <c r="I3377" s="26" t="s">
        <v>762</v>
      </c>
      <c r="J3377" s="26" t="s">
        <v>6</v>
      </c>
      <c r="K3377" s="26">
        <v>2021</v>
      </c>
      <c r="L3377" s="26" t="s">
        <v>22140</v>
      </c>
      <c r="M3377" s="26" t="s">
        <v>6</v>
      </c>
      <c r="N3377" s="116" t="s">
        <v>147</v>
      </c>
    </row>
    <row r="3378" spans="2:14" x14ac:dyDescent="0.35">
      <c r="B3378">
        <f t="shared" si="52"/>
        <v>2</v>
      </c>
      <c r="C3378" s="115" t="s">
        <v>21772</v>
      </c>
      <c r="D3378" s="26" t="s">
        <v>22142</v>
      </c>
      <c r="E3378" s="26" t="s">
        <v>6</v>
      </c>
      <c r="F3378" s="26" t="s">
        <v>22647</v>
      </c>
      <c r="G3378" s="26">
        <v>7</v>
      </c>
      <c r="H3378" s="26" t="s">
        <v>6</v>
      </c>
      <c r="I3378" s="26" t="s">
        <v>22648</v>
      </c>
      <c r="J3378" s="26" t="s">
        <v>22649</v>
      </c>
      <c r="K3378" s="26">
        <v>2021</v>
      </c>
      <c r="L3378" s="26" t="s">
        <v>6</v>
      </c>
      <c r="M3378" s="26" t="s">
        <v>6</v>
      </c>
      <c r="N3378" s="116" t="s">
        <v>6</v>
      </c>
    </row>
    <row r="3379" spans="2:14" x14ac:dyDescent="0.35">
      <c r="B3379">
        <f t="shared" si="52"/>
        <v>3</v>
      </c>
      <c r="C3379" s="117" t="s">
        <v>7073</v>
      </c>
      <c r="D3379" s="25" t="s">
        <v>16618</v>
      </c>
      <c r="E3379" s="25" t="s">
        <v>6</v>
      </c>
      <c r="F3379" s="25" t="s">
        <v>16620</v>
      </c>
      <c r="G3379" s="25">
        <v>7</v>
      </c>
      <c r="H3379" s="25" t="s">
        <v>6</v>
      </c>
      <c r="I3379" s="25" t="s">
        <v>22650</v>
      </c>
      <c r="J3379" s="25" t="s">
        <v>12103</v>
      </c>
      <c r="K3379" s="25">
        <v>2021</v>
      </c>
      <c r="L3379" s="25" t="s">
        <v>6</v>
      </c>
      <c r="M3379" s="25" t="s">
        <v>6</v>
      </c>
      <c r="N3379" s="118" t="s">
        <v>6</v>
      </c>
    </row>
    <row r="3380" spans="2:14" x14ac:dyDescent="0.35">
      <c r="B3380">
        <f t="shared" si="52"/>
        <v>1</v>
      </c>
      <c r="C3380" s="115" t="s">
        <v>22143</v>
      </c>
      <c r="D3380" s="26" t="s">
        <v>22144</v>
      </c>
      <c r="E3380" s="26" t="s">
        <v>6</v>
      </c>
      <c r="F3380" s="26" t="s">
        <v>22651</v>
      </c>
      <c r="G3380" s="26">
        <v>7</v>
      </c>
      <c r="H3380" s="26" t="s">
        <v>6</v>
      </c>
      <c r="I3380" s="26" t="s">
        <v>11988</v>
      </c>
      <c r="J3380" s="26" t="s">
        <v>22652</v>
      </c>
      <c r="K3380" s="26">
        <v>2021</v>
      </c>
      <c r="L3380" s="26" t="s">
        <v>6</v>
      </c>
      <c r="M3380" s="26" t="s">
        <v>6</v>
      </c>
      <c r="N3380" s="116" t="s">
        <v>6</v>
      </c>
    </row>
    <row r="3381" spans="2:14" x14ac:dyDescent="0.35">
      <c r="B3381">
        <f t="shared" si="52"/>
        <v>1</v>
      </c>
      <c r="C3381" s="115" t="s">
        <v>22145</v>
      </c>
      <c r="D3381" s="26" t="s">
        <v>22146</v>
      </c>
      <c r="E3381" s="26" t="s">
        <v>6</v>
      </c>
      <c r="F3381" s="26" t="s">
        <v>22653</v>
      </c>
      <c r="G3381" s="26">
        <v>7</v>
      </c>
      <c r="H3381" s="26" t="s">
        <v>6</v>
      </c>
      <c r="I3381" s="26" t="s">
        <v>11941</v>
      </c>
      <c r="J3381" s="26" t="s">
        <v>22654</v>
      </c>
      <c r="K3381" s="26">
        <v>2021</v>
      </c>
      <c r="L3381" s="26" t="s">
        <v>6</v>
      </c>
      <c r="M3381" s="26" t="s">
        <v>6</v>
      </c>
      <c r="N3381" s="116" t="s">
        <v>6</v>
      </c>
    </row>
    <row r="3382" spans="2:14" x14ac:dyDescent="0.35">
      <c r="B3382">
        <f t="shared" si="52"/>
        <v>2</v>
      </c>
      <c r="C3382" s="117" t="s">
        <v>22147</v>
      </c>
      <c r="D3382" s="25" t="s">
        <v>22148</v>
      </c>
      <c r="E3382" s="25" t="s">
        <v>6</v>
      </c>
      <c r="F3382" s="25" t="s">
        <v>22655</v>
      </c>
      <c r="G3382" s="25">
        <v>7</v>
      </c>
      <c r="H3382" s="25" t="s">
        <v>6</v>
      </c>
      <c r="I3382" s="25" t="s">
        <v>14761</v>
      </c>
      <c r="J3382" s="25" t="s">
        <v>22656</v>
      </c>
      <c r="K3382" s="25">
        <v>2021</v>
      </c>
      <c r="L3382" s="25" t="s">
        <v>6</v>
      </c>
      <c r="M3382" s="25" t="s">
        <v>6</v>
      </c>
      <c r="N3382" s="118" t="s">
        <v>6</v>
      </c>
    </row>
    <row r="3383" spans="2:14" x14ac:dyDescent="0.35">
      <c r="B3383">
        <f t="shared" si="52"/>
        <v>1</v>
      </c>
      <c r="C3383" s="117" t="s">
        <v>22150</v>
      </c>
      <c r="D3383" s="25" t="s">
        <v>22151</v>
      </c>
      <c r="E3383" s="25" t="s">
        <v>6</v>
      </c>
      <c r="F3383" s="25" t="s">
        <v>22149</v>
      </c>
      <c r="G3383" s="25">
        <v>7</v>
      </c>
      <c r="H3383" s="25" t="s">
        <v>6</v>
      </c>
      <c r="I3383" s="25" t="s">
        <v>15059</v>
      </c>
      <c r="J3383" s="25" t="s">
        <v>22657</v>
      </c>
      <c r="K3383" s="25">
        <v>2021</v>
      </c>
      <c r="L3383" s="25" t="s">
        <v>6</v>
      </c>
      <c r="M3383" s="25" t="s">
        <v>6</v>
      </c>
      <c r="N3383" s="118" t="s">
        <v>6</v>
      </c>
    </row>
    <row r="3384" spans="2:14" x14ac:dyDescent="0.35">
      <c r="B3384">
        <f t="shared" si="52"/>
        <v>1</v>
      </c>
      <c r="C3384" s="115" t="s">
        <v>22153</v>
      </c>
      <c r="D3384" s="26" t="s">
        <v>22154</v>
      </c>
      <c r="E3384" s="26" t="s">
        <v>6</v>
      </c>
      <c r="F3384" s="26" t="s">
        <v>22152</v>
      </c>
      <c r="G3384" s="26">
        <v>7</v>
      </c>
      <c r="H3384" s="26" t="s">
        <v>6</v>
      </c>
      <c r="I3384" s="26" t="s">
        <v>22658</v>
      </c>
      <c r="J3384" s="26" t="s">
        <v>22659</v>
      </c>
      <c r="K3384" s="26">
        <v>2021</v>
      </c>
      <c r="L3384" s="26" t="s">
        <v>6</v>
      </c>
      <c r="M3384" s="26" t="s">
        <v>6</v>
      </c>
      <c r="N3384" s="116" t="s">
        <v>6</v>
      </c>
    </row>
    <row r="3385" spans="2:14" x14ac:dyDescent="0.35">
      <c r="B3385">
        <f t="shared" si="52"/>
        <v>1</v>
      </c>
      <c r="C3385" s="117" t="s">
        <v>22155</v>
      </c>
      <c r="D3385" s="25" t="s">
        <v>22156</v>
      </c>
      <c r="E3385" s="25" t="s">
        <v>6</v>
      </c>
      <c r="F3385" s="25" t="s">
        <v>22660</v>
      </c>
      <c r="G3385" s="25">
        <v>7</v>
      </c>
      <c r="H3385" s="25" t="s">
        <v>6</v>
      </c>
      <c r="I3385" s="25" t="s">
        <v>22661</v>
      </c>
      <c r="J3385" s="25" t="s">
        <v>22662</v>
      </c>
      <c r="K3385" s="25">
        <v>2021</v>
      </c>
      <c r="L3385" s="25" t="s">
        <v>6</v>
      </c>
      <c r="M3385" s="25" t="s">
        <v>6</v>
      </c>
      <c r="N3385" s="118" t="s">
        <v>6</v>
      </c>
    </row>
    <row r="3386" spans="2:14" x14ac:dyDescent="0.35">
      <c r="B3386">
        <f t="shared" si="52"/>
        <v>2</v>
      </c>
      <c r="C3386" s="115" t="s">
        <v>3082</v>
      </c>
      <c r="D3386" s="26" t="s">
        <v>22157</v>
      </c>
      <c r="E3386" s="26" t="s">
        <v>6</v>
      </c>
      <c r="F3386" s="26" t="s">
        <v>22663</v>
      </c>
      <c r="G3386" s="26">
        <v>7</v>
      </c>
      <c r="H3386" s="26" t="s">
        <v>6</v>
      </c>
      <c r="I3386" s="26" t="s">
        <v>22664</v>
      </c>
      <c r="J3386" s="26" t="s">
        <v>22665</v>
      </c>
      <c r="K3386" s="26">
        <v>2021</v>
      </c>
      <c r="L3386" s="26" t="s">
        <v>6</v>
      </c>
      <c r="M3386" s="26" t="s">
        <v>6</v>
      </c>
      <c r="N3386" s="116" t="s">
        <v>6</v>
      </c>
    </row>
    <row r="3387" spans="2:14" x14ac:dyDescent="0.35">
      <c r="B3387">
        <f t="shared" si="52"/>
        <v>3</v>
      </c>
      <c r="C3387" s="117" t="s">
        <v>21939</v>
      </c>
      <c r="D3387" s="25" t="s">
        <v>22158</v>
      </c>
      <c r="E3387" s="25" t="s">
        <v>6</v>
      </c>
      <c r="F3387" s="25" t="s">
        <v>22666</v>
      </c>
      <c r="G3387" s="25">
        <v>7</v>
      </c>
      <c r="H3387" s="25" t="s">
        <v>6</v>
      </c>
      <c r="I3387" s="25" t="s">
        <v>22667</v>
      </c>
      <c r="J3387" s="25" t="s">
        <v>22668</v>
      </c>
      <c r="K3387" s="25">
        <v>2021</v>
      </c>
      <c r="L3387" s="25" t="s">
        <v>6</v>
      </c>
      <c r="M3387" s="25" t="s">
        <v>6</v>
      </c>
      <c r="N3387" s="118" t="s">
        <v>6</v>
      </c>
    </row>
    <row r="3388" spans="2:14" x14ac:dyDescent="0.35">
      <c r="B3388">
        <f t="shared" si="52"/>
        <v>3</v>
      </c>
      <c r="C3388" s="115" t="s">
        <v>17951</v>
      </c>
      <c r="D3388" s="26" t="s">
        <v>17952</v>
      </c>
      <c r="E3388" s="26" t="s">
        <v>6</v>
      </c>
      <c r="F3388" s="26" t="s">
        <v>17953</v>
      </c>
      <c r="G3388" s="26">
        <v>7</v>
      </c>
      <c r="H3388" s="26" t="s">
        <v>6</v>
      </c>
      <c r="I3388" s="26" t="s">
        <v>22669</v>
      </c>
      <c r="J3388" s="26" t="s">
        <v>22670</v>
      </c>
      <c r="K3388" s="26">
        <v>2021</v>
      </c>
      <c r="L3388" s="26" t="s">
        <v>6</v>
      </c>
      <c r="M3388" s="26" t="s">
        <v>6</v>
      </c>
      <c r="N3388" s="116" t="s">
        <v>6</v>
      </c>
    </row>
    <row r="3389" spans="2:14" x14ac:dyDescent="0.35">
      <c r="B3389">
        <f t="shared" si="52"/>
        <v>3</v>
      </c>
      <c r="C3389" s="117" t="s">
        <v>22083</v>
      </c>
      <c r="D3389" s="25" t="s">
        <v>22159</v>
      </c>
      <c r="E3389" s="25" t="s">
        <v>6</v>
      </c>
      <c r="F3389" s="25" t="s">
        <v>22671</v>
      </c>
      <c r="G3389" s="25">
        <v>7</v>
      </c>
      <c r="H3389" s="25" t="s">
        <v>6</v>
      </c>
      <c r="I3389" s="25" t="s">
        <v>22672</v>
      </c>
      <c r="J3389" s="25" t="s">
        <v>12278</v>
      </c>
      <c r="K3389" s="25">
        <v>2021</v>
      </c>
      <c r="L3389" s="25" t="s">
        <v>6</v>
      </c>
      <c r="M3389" s="25" t="s">
        <v>6</v>
      </c>
      <c r="N3389" s="118" t="s">
        <v>6</v>
      </c>
    </row>
    <row r="3390" spans="2:14" x14ac:dyDescent="0.35">
      <c r="B3390">
        <f t="shared" si="52"/>
        <v>1</v>
      </c>
      <c r="C3390" s="115" t="s">
        <v>22160</v>
      </c>
      <c r="D3390" s="26" t="s">
        <v>22161</v>
      </c>
      <c r="E3390" s="26" t="s">
        <v>6</v>
      </c>
      <c r="F3390" s="26" t="s">
        <v>22673</v>
      </c>
      <c r="G3390" s="26">
        <v>7</v>
      </c>
      <c r="H3390" s="26" t="s">
        <v>6</v>
      </c>
      <c r="I3390" s="26" t="s">
        <v>22674</v>
      </c>
      <c r="J3390" s="26" t="s">
        <v>22675</v>
      </c>
      <c r="K3390" s="26">
        <v>2021</v>
      </c>
      <c r="L3390" s="26" t="s">
        <v>6</v>
      </c>
      <c r="M3390" s="26" t="s">
        <v>6</v>
      </c>
      <c r="N3390" s="116" t="s">
        <v>6</v>
      </c>
    </row>
    <row r="3391" spans="2:14" x14ac:dyDescent="0.35">
      <c r="B3391">
        <f t="shared" si="52"/>
        <v>1</v>
      </c>
      <c r="C3391" s="115" t="s">
        <v>22162</v>
      </c>
      <c r="D3391" s="26" t="s">
        <v>22163</v>
      </c>
      <c r="E3391" s="26" t="s">
        <v>6</v>
      </c>
      <c r="F3391" s="26" t="s">
        <v>22676</v>
      </c>
      <c r="G3391" s="26">
        <v>7</v>
      </c>
      <c r="H3391" s="26" t="s">
        <v>6</v>
      </c>
      <c r="I3391" s="26" t="s">
        <v>22677</v>
      </c>
      <c r="J3391" s="26" t="s">
        <v>22678</v>
      </c>
      <c r="K3391" s="26">
        <v>2021</v>
      </c>
      <c r="L3391" s="26" t="s">
        <v>6</v>
      </c>
      <c r="M3391" s="26" t="s">
        <v>6</v>
      </c>
      <c r="N3391" s="116" t="s">
        <v>6</v>
      </c>
    </row>
    <row r="3392" spans="2:14" x14ac:dyDescent="0.35">
      <c r="B3392">
        <f t="shared" si="52"/>
        <v>1</v>
      </c>
      <c r="C3392" s="117" t="s">
        <v>22164</v>
      </c>
      <c r="D3392" s="25" t="s">
        <v>22679</v>
      </c>
      <c r="E3392" s="25" t="s">
        <v>6</v>
      </c>
      <c r="F3392" s="25" t="s">
        <v>22680</v>
      </c>
      <c r="G3392" s="25">
        <v>7</v>
      </c>
      <c r="H3392" s="25" t="s">
        <v>6</v>
      </c>
      <c r="I3392" s="25" t="s">
        <v>22681</v>
      </c>
      <c r="J3392" s="25" t="s">
        <v>22682</v>
      </c>
      <c r="K3392" s="25">
        <v>2021</v>
      </c>
      <c r="L3392" s="25" t="s">
        <v>6</v>
      </c>
      <c r="M3392" s="25" t="s">
        <v>6</v>
      </c>
      <c r="N3392" s="118" t="s">
        <v>6</v>
      </c>
    </row>
    <row r="3393" spans="2:14" x14ac:dyDescent="0.35">
      <c r="B3393">
        <f t="shared" si="52"/>
        <v>3</v>
      </c>
      <c r="C3393" s="115" t="s">
        <v>17932</v>
      </c>
      <c r="D3393" s="26" t="s">
        <v>17933</v>
      </c>
      <c r="E3393" s="26" t="s">
        <v>6</v>
      </c>
      <c r="F3393" s="26" t="s">
        <v>17935</v>
      </c>
      <c r="G3393" s="26">
        <v>7</v>
      </c>
      <c r="H3393" s="26" t="s">
        <v>6</v>
      </c>
      <c r="I3393" s="26" t="s">
        <v>22683</v>
      </c>
      <c r="J3393" s="26" t="s">
        <v>22684</v>
      </c>
      <c r="K3393" s="26">
        <v>2021</v>
      </c>
      <c r="L3393" s="26" t="s">
        <v>6</v>
      </c>
      <c r="M3393" s="26" t="s">
        <v>6</v>
      </c>
      <c r="N3393" s="116" t="s">
        <v>6</v>
      </c>
    </row>
    <row r="3394" spans="2:14" x14ac:dyDescent="0.35">
      <c r="B3394">
        <f t="shared" ref="B3394:B3457" si="53">COUNTIF(C:C,C3394)</f>
        <v>1</v>
      </c>
      <c r="C3394" s="117" t="s">
        <v>22165</v>
      </c>
      <c r="D3394" s="25" t="s">
        <v>22685</v>
      </c>
      <c r="E3394" s="25" t="s">
        <v>6</v>
      </c>
      <c r="F3394" s="25" t="s">
        <v>22686</v>
      </c>
      <c r="G3394" s="25">
        <v>7</v>
      </c>
      <c r="H3394" s="25" t="s">
        <v>6</v>
      </c>
      <c r="I3394" s="25" t="s">
        <v>22687</v>
      </c>
      <c r="J3394" s="25" t="s">
        <v>22670</v>
      </c>
      <c r="K3394" s="25">
        <v>2021</v>
      </c>
      <c r="L3394" s="25" t="s">
        <v>6</v>
      </c>
      <c r="M3394" s="25" t="s">
        <v>6</v>
      </c>
      <c r="N3394" s="118" t="s">
        <v>6</v>
      </c>
    </row>
    <row r="3395" spans="2:14" x14ac:dyDescent="0.35">
      <c r="B3395">
        <f t="shared" si="53"/>
        <v>2</v>
      </c>
      <c r="C3395" s="115" t="s">
        <v>22166</v>
      </c>
      <c r="D3395" s="26" t="s">
        <v>22167</v>
      </c>
      <c r="E3395" s="26" t="s">
        <v>6</v>
      </c>
      <c r="F3395" s="26" t="s">
        <v>22688</v>
      </c>
      <c r="G3395" s="26">
        <v>7</v>
      </c>
      <c r="H3395" s="26" t="s">
        <v>6</v>
      </c>
      <c r="I3395" s="26" t="s">
        <v>22689</v>
      </c>
      <c r="J3395" s="26" t="s">
        <v>22690</v>
      </c>
      <c r="K3395" s="26">
        <v>2021</v>
      </c>
      <c r="L3395" s="26" t="s">
        <v>6</v>
      </c>
      <c r="M3395" s="26" t="s">
        <v>6</v>
      </c>
      <c r="N3395" s="116" t="s">
        <v>6</v>
      </c>
    </row>
    <row r="3396" spans="2:14" x14ac:dyDescent="0.35">
      <c r="B3396">
        <f t="shared" si="53"/>
        <v>1</v>
      </c>
      <c r="C3396" s="115" t="s">
        <v>22168</v>
      </c>
      <c r="D3396" s="26" t="s">
        <v>22691</v>
      </c>
      <c r="E3396" s="26" t="s">
        <v>6</v>
      </c>
      <c r="F3396" s="26" t="s">
        <v>22692</v>
      </c>
      <c r="G3396" s="26">
        <v>7</v>
      </c>
      <c r="H3396" s="26" t="s">
        <v>6</v>
      </c>
      <c r="I3396" s="26" t="s">
        <v>22693</v>
      </c>
      <c r="J3396" s="26" t="s">
        <v>22169</v>
      </c>
      <c r="K3396" s="26">
        <v>2021</v>
      </c>
      <c r="L3396" s="26" t="s">
        <v>6</v>
      </c>
      <c r="M3396" s="26" t="s">
        <v>6</v>
      </c>
      <c r="N3396" s="116" t="s">
        <v>6</v>
      </c>
    </row>
    <row r="3397" spans="2:14" x14ac:dyDescent="0.35">
      <c r="B3397">
        <f t="shared" si="53"/>
        <v>1</v>
      </c>
      <c r="C3397" s="117" t="s">
        <v>22170</v>
      </c>
      <c r="D3397" s="25" t="s">
        <v>22171</v>
      </c>
      <c r="E3397" s="25" t="s">
        <v>6</v>
      </c>
      <c r="F3397" s="25" t="s">
        <v>22694</v>
      </c>
      <c r="G3397" s="25">
        <v>7</v>
      </c>
      <c r="H3397" s="25" t="s">
        <v>6</v>
      </c>
      <c r="I3397" s="25" t="s">
        <v>22695</v>
      </c>
      <c r="J3397" s="25" t="s">
        <v>22696</v>
      </c>
      <c r="K3397" s="25">
        <v>2021</v>
      </c>
      <c r="L3397" s="25" t="s">
        <v>6</v>
      </c>
      <c r="M3397" s="25" t="s">
        <v>6</v>
      </c>
      <c r="N3397" s="118" t="s">
        <v>6</v>
      </c>
    </row>
    <row r="3398" spans="2:14" x14ac:dyDescent="0.35">
      <c r="B3398">
        <f t="shared" si="53"/>
        <v>1</v>
      </c>
      <c r="C3398" s="115" t="s">
        <v>22172</v>
      </c>
      <c r="D3398" s="26" t="s">
        <v>22173</v>
      </c>
      <c r="E3398" s="26" t="s">
        <v>6</v>
      </c>
      <c r="F3398" s="26" t="s">
        <v>22697</v>
      </c>
      <c r="G3398" s="26">
        <v>7</v>
      </c>
      <c r="H3398" s="26" t="s">
        <v>6</v>
      </c>
      <c r="I3398" s="26" t="s">
        <v>22698</v>
      </c>
      <c r="J3398" s="26" t="s">
        <v>12278</v>
      </c>
      <c r="K3398" s="26">
        <v>2021</v>
      </c>
      <c r="L3398" s="26" t="s">
        <v>6</v>
      </c>
      <c r="M3398" s="26" t="s">
        <v>6</v>
      </c>
      <c r="N3398" s="116" t="s">
        <v>6</v>
      </c>
    </row>
    <row r="3399" spans="2:14" x14ac:dyDescent="0.35">
      <c r="B3399">
        <f t="shared" si="53"/>
        <v>1</v>
      </c>
      <c r="C3399" s="117" t="s">
        <v>22174</v>
      </c>
      <c r="D3399" s="25" t="s">
        <v>22175</v>
      </c>
      <c r="E3399" s="25" t="s">
        <v>6</v>
      </c>
      <c r="F3399" s="25" t="s">
        <v>22699</v>
      </c>
      <c r="G3399" s="25">
        <v>7</v>
      </c>
      <c r="H3399" s="25" t="s">
        <v>6</v>
      </c>
      <c r="I3399" s="25" t="s">
        <v>22700</v>
      </c>
      <c r="J3399" s="25" t="s">
        <v>22701</v>
      </c>
      <c r="K3399" s="25">
        <v>2021</v>
      </c>
      <c r="L3399" s="25" t="s">
        <v>6</v>
      </c>
      <c r="M3399" s="25" t="s">
        <v>6</v>
      </c>
      <c r="N3399" s="118" t="s">
        <v>6</v>
      </c>
    </row>
    <row r="3400" spans="2:14" x14ac:dyDescent="0.35">
      <c r="B3400">
        <f t="shared" si="53"/>
        <v>2</v>
      </c>
      <c r="C3400" s="115" t="s">
        <v>22176</v>
      </c>
      <c r="D3400" s="26" t="s">
        <v>22177</v>
      </c>
      <c r="E3400" s="26" t="s">
        <v>6</v>
      </c>
      <c r="F3400" s="26" t="s">
        <v>22702</v>
      </c>
      <c r="G3400" s="26">
        <v>7</v>
      </c>
      <c r="H3400" s="26" t="s">
        <v>6</v>
      </c>
      <c r="I3400" s="26" t="s">
        <v>22703</v>
      </c>
      <c r="J3400" s="26" t="s">
        <v>22704</v>
      </c>
      <c r="K3400" s="26">
        <v>2021</v>
      </c>
      <c r="L3400" s="26" t="s">
        <v>6</v>
      </c>
      <c r="M3400" s="26" t="s">
        <v>6</v>
      </c>
      <c r="N3400" s="116" t="s">
        <v>6</v>
      </c>
    </row>
    <row r="3401" spans="2:14" x14ac:dyDescent="0.35">
      <c r="B3401">
        <f t="shared" si="53"/>
        <v>1</v>
      </c>
      <c r="C3401" s="117" t="s">
        <v>22178</v>
      </c>
      <c r="D3401" s="25" t="s">
        <v>22179</v>
      </c>
      <c r="E3401" s="25" t="s">
        <v>6</v>
      </c>
      <c r="F3401" s="25" t="s">
        <v>22705</v>
      </c>
      <c r="G3401" s="25">
        <v>7</v>
      </c>
      <c r="H3401" s="25" t="s">
        <v>6</v>
      </c>
      <c r="I3401" s="25" t="s">
        <v>22706</v>
      </c>
      <c r="J3401" s="25" t="s">
        <v>22707</v>
      </c>
      <c r="K3401" s="25">
        <v>2021</v>
      </c>
      <c r="L3401" s="25" t="s">
        <v>6</v>
      </c>
      <c r="M3401" s="25" t="s">
        <v>6</v>
      </c>
      <c r="N3401" s="118" t="s">
        <v>6</v>
      </c>
    </row>
    <row r="3402" spans="2:14" x14ac:dyDescent="0.35">
      <c r="B3402">
        <f t="shared" si="53"/>
        <v>1</v>
      </c>
      <c r="C3402" s="115" t="s">
        <v>22180</v>
      </c>
      <c r="D3402" s="26" t="s">
        <v>22181</v>
      </c>
      <c r="E3402" s="26" t="s">
        <v>6</v>
      </c>
      <c r="F3402" s="26" t="s">
        <v>22708</v>
      </c>
      <c r="G3402" s="26">
        <v>7</v>
      </c>
      <c r="H3402" s="26" t="s">
        <v>6</v>
      </c>
      <c r="I3402" s="26" t="s">
        <v>12866</v>
      </c>
      <c r="J3402" s="26" t="s">
        <v>22709</v>
      </c>
      <c r="K3402" s="26">
        <v>2021</v>
      </c>
      <c r="L3402" s="26" t="s">
        <v>6</v>
      </c>
      <c r="M3402" s="26" t="s">
        <v>6</v>
      </c>
      <c r="N3402" s="116" t="s">
        <v>6</v>
      </c>
    </row>
    <row r="3403" spans="2:14" x14ac:dyDescent="0.35">
      <c r="B3403">
        <f t="shared" si="53"/>
        <v>1</v>
      </c>
      <c r="C3403" s="115" t="s">
        <v>22182</v>
      </c>
      <c r="D3403" s="26" t="s">
        <v>22710</v>
      </c>
      <c r="E3403" s="26" t="s">
        <v>6</v>
      </c>
      <c r="F3403" s="26" t="s">
        <v>22711</v>
      </c>
      <c r="G3403" s="26">
        <v>7</v>
      </c>
      <c r="H3403" s="26" t="s">
        <v>6</v>
      </c>
      <c r="I3403" s="26" t="s">
        <v>22712</v>
      </c>
      <c r="J3403" s="26" t="s">
        <v>11973</v>
      </c>
      <c r="K3403" s="26">
        <v>2021</v>
      </c>
      <c r="L3403" s="26" t="s">
        <v>6</v>
      </c>
      <c r="M3403" s="26" t="s">
        <v>6</v>
      </c>
      <c r="N3403" s="116" t="s">
        <v>6</v>
      </c>
    </row>
    <row r="3404" spans="2:14" x14ac:dyDescent="0.35">
      <c r="B3404">
        <f t="shared" si="53"/>
        <v>1</v>
      </c>
      <c r="C3404" s="117" t="s">
        <v>22183</v>
      </c>
      <c r="D3404" s="25" t="s">
        <v>22184</v>
      </c>
      <c r="E3404" s="25" t="s">
        <v>6</v>
      </c>
      <c r="F3404" s="25" t="s">
        <v>22713</v>
      </c>
      <c r="G3404" s="25">
        <v>7</v>
      </c>
      <c r="H3404" s="25" t="s">
        <v>6</v>
      </c>
      <c r="I3404" s="25" t="s">
        <v>22714</v>
      </c>
      <c r="J3404" s="25" t="s">
        <v>22715</v>
      </c>
      <c r="K3404" s="25">
        <v>2021</v>
      </c>
      <c r="L3404" s="25" t="s">
        <v>6</v>
      </c>
      <c r="M3404" s="25" t="s">
        <v>6</v>
      </c>
      <c r="N3404" s="118" t="s">
        <v>6</v>
      </c>
    </row>
    <row r="3405" spans="2:14" x14ac:dyDescent="0.35">
      <c r="B3405">
        <f t="shared" si="53"/>
        <v>1</v>
      </c>
      <c r="C3405" s="115" t="s">
        <v>22185</v>
      </c>
      <c r="D3405" s="26" t="s">
        <v>22186</v>
      </c>
      <c r="E3405" s="26" t="s">
        <v>6</v>
      </c>
      <c r="F3405" s="26" t="s">
        <v>22716</v>
      </c>
      <c r="G3405" s="26">
        <v>7</v>
      </c>
      <c r="H3405" s="26" t="s">
        <v>6</v>
      </c>
      <c r="I3405" s="26" t="s">
        <v>14150</v>
      </c>
      <c r="J3405" s="26" t="s">
        <v>22717</v>
      </c>
      <c r="K3405" s="26">
        <v>2021</v>
      </c>
      <c r="L3405" s="26" t="s">
        <v>6</v>
      </c>
      <c r="M3405" s="26" t="s">
        <v>6</v>
      </c>
      <c r="N3405" s="116" t="s">
        <v>6</v>
      </c>
    </row>
    <row r="3406" spans="2:14" x14ac:dyDescent="0.35">
      <c r="B3406">
        <f t="shared" si="53"/>
        <v>1</v>
      </c>
      <c r="C3406" s="117" t="s">
        <v>22187</v>
      </c>
      <c r="D3406" s="25" t="s">
        <v>22188</v>
      </c>
      <c r="E3406" s="25" t="s">
        <v>6</v>
      </c>
      <c r="F3406" s="25" t="s">
        <v>22718</v>
      </c>
      <c r="G3406" s="25">
        <v>7</v>
      </c>
      <c r="H3406" s="25" t="s">
        <v>6</v>
      </c>
      <c r="I3406" s="25" t="s">
        <v>22719</v>
      </c>
      <c r="J3406" s="25" t="s">
        <v>22720</v>
      </c>
      <c r="K3406" s="25">
        <v>2021</v>
      </c>
      <c r="L3406" s="25" t="s">
        <v>6</v>
      </c>
      <c r="M3406" s="25" t="s">
        <v>6</v>
      </c>
      <c r="N3406" s="118" t="s">
        <v>6</v>
      </c>
    </row>
    <row r="3407" spans="2:14" x14ac:dyDescent="0.35">
      <c r="B3407">
        <f t="shared" si="53"/>
        <v>1</v>
      </c>
      <c r="C3407" s="115" t="s">
        <v>22189</v>
      </c>
      <c r="D3407" s="26" t="s">
        <v>22190</v>
      </c>
      <c r="E3407" s="26" t="s">
        <v>6</v>
      </c>
      <c r="F3407" s="26" t="s">
        <v>22721</v>
      </c>
      <c r="G3407" s="26">
        <v>7</v>
      </c>
      <c r="H3407" s="26" t="s">
        <v>6</v>
      </c>
      <c r="I3407" s="26" t="s">
        <v>22722</v>
      </c>
      <c r="J3407" s="26" t="s">
        <v>22723</v>
      </c>
      <c r="K3407" s="26">
        <v>2021</v>
      </c>
      <c r="L3407" s="26" t="s">
        <v>6</v>
      </c>
      <c r="M3407" s="26" t="s">
        <v>6</v>
      </c>
      <c r="N3407" s="116" t="s">
        <v>6</v>
      </c>
    </row>
    <row r="3408" spans="2:14" x14ac:dyDescent="0.35">
      <c r="B3408">
        <f t="shared" si="53"/>
        <v>1</v>
      </c>
      <c r="C3408" s="117" t="s">
        <v>22191</v>
      </c>
      <c r="D3408" s="25" t="s">
        <v>22192</v>
      </c>
      <c r="E3408" s="25" t="s">
        <v>6</v>
      </c>
      <c r="F3408" s="25" t="s">
        <v>22724</v>
      </c>
      <c r="G3408" s="25">
        <v>7</v>
      </c>
      <c r="H3408" s="25" t="s">
        <v>6</v>
      </c>
      <c r="I3408" s="25" t="s">
        <v>22695</v>
      </c>
      <c r="J3408" s="25" t="s">
        <v>22696</v>
      </c>
      <c r="K3408" s="25">
        <v>2021</v>
      </c>
      <c r="L3408" s="25" t="s">
        <v>6</v>
      </c>
      <c r="M3408" s="25" t="s">
        <v>6</v>
      </c>
      <c r="N3408" s="118" t="s">
        <v>6</v>
      </c>
    </row>
    <row r="3409" spans="2:14" x14ac:dyDescent="0.35">
      <c r="B3409">
        <f t="shared" si="53"/>
        <v>2</v>
      </c>
      <c r="C3409" s="115" t="s">
        <v>22193</v>
      </c>
      <c r="D3409" s="26" t="s">
        <v>22194</v>
      </c>
      <c r="E3409" s="26" t="s">
        <v>6</v>
      </c>
      <c r="F3409" s="26" t="s">
        <v>22725</v>
      </c>
      <c r="G3409" s="26">
        <v>7</v>
      </c>
      <c r="H3409" s="26" t="s">
        <v>6</v>
      </c>
      <c r="I3409" s="26" t="s">
        <v>22726</v>
      </c>
      <c r="J3409" s="26" t="s">
        <v>22727</v>
      </c>
      <c r="K3409" s="26">
        <v>2021</v>
      </c>
      <c r="L3409" s="26" t="s">
        <v>6</v>
      </c>
      <c r="M3409" s="26" t="s">
        <v>6</v>
      </c>
      <c r="N3409" s="116" t="s">
        <v>6</v>
      </c>
    </row>
    <row r="3410" spans="2:14" x14ac:dyDescent="0.35">
      <c r="B3410">
        <f t="shared" si="53"/>
        <v>1</v>
      </c>
      <c r="C3410" s="115" t="s">
        <v>22195</v>
      </c>
      <c r="D3410" s="26" t="s">
        <v>22728</v>
      </c>
      <c r="E3410" s="26" t="s">
        <v>6</v>
      </c>
      <c r="F3410" s="26" t="s">
        <v>22729</v>
      </c>
      <c r="G3410" s="26">
        <v>7</v>
      </c>
      <c r="H3410" s="26" t="s">
        <v>6</v>
      </c>
      <c r="I3410" s="26" t="s">
        <v>22196</v>
      </c>
      <c r="J3410" s="26" t="s">
        <v>22730</v>
      </c>
      <c r="K3410" s="26">
        <v>2021</v>
      </c>
      <c r="L3410" s="26" t="s">
        <v>6</v>
      </c>
      <c r="M3410" s="26" t="s">
        <v>6</v>
      </c>
      <c r="N3410" s="116" t="s">
        <v>6</v>
      </c>
    </row>
    <row r="3411" spans="2:14" x14ac:dyDescent="0.35">
      <c r="B3411">
        <f t="shared" si="53"/>
        <v>3</v>
      </c>
      <c r="C3411" s="117" t="s">
        <v>21951</v>
      </c>
      <c r="D3411" s="25" t="s">
        <v>22731</v>
      </c>
      <c r="E3411" s="25" t="s">
        <v>6</v>
      </c>
      <c r="F3411" s="25" t="s">
        <v>22732</v>
      </c>
      <c r="G3411" s="25">
        <v>7</v>
      </c>
      <c r="H3411" s="25" t="s">
        <v>6</v>
      </c>
      <c r="I3411" s="25" t="s">
        <v>22733</v>
      </c>
      <c r="J3411" s="25" t="s">
        <v>22734</v>
      </c>
      <c r="K3411" s="25">
        <v>2021</v>
      </c>
      <c r="L3411" s="25" t="s">
        <v>6</v>
      </c>
      <c r="M3411" s="25" t="s">
        <v>6</v>
      </c>
      <c r="N3411" s="118" t="s">
        <v>6</v>
      </c>
    </row>
    <row r="3412" spans="2:14" x14ac:dyDescent="0.35">
      <c r="B3412">
        <f t="shared" si="53"/>
        <v>1</v>
      </c>
      <c r="C3412" s="115" t="s">
        <v>22198</v>
      </c>
      <c r="D3412" s="26" t="s">
        <v>22199</v>
      </c>
      <c r="E3412" s="26" t="s">
        <v>6</v>
      </c>
      <c r="F3412" s="26" t="s">
        <v>22197</v>
      </c>
      <c r="G3412" s="26">
        <v>7</v>
      </c>
      <c r="H3412" s="26" t="s">
        <v>6</v>
      </c>
      <c r="I3412" s="26" t="s">
        <v>22735</v>
      </c>
      <c r="J3412" s="26" t="s">
        <v>22736</v>
      </c>
      <c r="K3412" s="26">
        <v>2021</v>
      </c>
      <c r="L3412" s="26" t="s">
        <v>6</v>
      </c>
      <c r="M3412" s="26" t="s">
        <v>6</v>
      </c>
      <c r="N3412" s="116" t="s">
        <v>6</v>
      </c>
    </row>
    <row r="3413" spans="2:14" x14ac:dyDescent="0.35">
      <c r="B3413">
        <f t="shared" si="53"/>
        <v>1</v>
      </c>
      <c r="C3413" s="117" t="s">
        <v>22200</v>
      </c>
      <c r="D3413" s="25" t="s">
        <v>22201</v>
      </c>
      <c r="E3413" s="25" t="s">
        <v>6</v>
      </c>
      <c r="F3413" s="25" t="s">
        <v>22737</v>
      </c>
      <c r="G3413" s="25">
        <v>7</v>
      </c>
      <c r="H3413" s="25" t="s">
        <v>6</v>
      </c>
      <c r="I3413" s="25" t="s">
        <v>22695</v>
      </c>
      <c r="J3413" s="25" t="s">
        <v>22696</v>
      </c>
      <c r="K3413" s="25">
        <v>2021</v>
      </c>
      <c r="L3413" s="25" t="s">
        <v>6</v>
      </c>
      <c r="M3413" s="25" t="s">
        <v>6</v>
      </c>
      <c r="N3413" s="118" t="s">
        <v>6</v>
      </c>
    </row>
    <row r="3414" spans="2:14" x14ac:dyDescent="0.35">
      <c r="B3414">
        <f t="shared" si="53"/>
        <v>1</v>
      </c>
      <c r="C3414" s="115" t="s">
        <v>22202</v>
      </c>
      <c r="D3414" s="26" t="s">
        <v>22203</v>
      </c>
      <c r="E3414" s="26" t="s">
        <v>6</v>
      </c>
      <c r="F3414" s="26" t="s">
        <v>22738</v>
      </c>
      <c r="G3414" s="26">
        <v>7</v>
      </c>
      <c r="H3414" s="26" t="s">
        <v>6</v>
      </c>
      <c r="I3414" s="26" t="s">
        <v>749</v>
      </c>
      <c r="J3414" s="26" t="s">
        <v>22739</v>
      </c>
      <c r="K3414" s="26">
        <v>2021</v>
      </c>
      <c r="L3414" s="26" t="s">
        <v>6</v>
      </c>
      <c r="M3414" s="26" t="s">
        <v>6</v>
      </c>
      <c r="N3414" s="116" t="s">
        <v>6</v>
      </c>
    </row>
    <row r="3415" spans="2:14" x14ac:dyDescent="0.35">
      <c r="B3415">
        <f t="shared" si="53"/>
        <v>2</v>
      </c>
      <c r="C3415" s="117" t="s">
        <v>10680</v>
      </c>
      <c r="D3415" s="25" t="s">
        <v>22204</v>
      </c>
      <c r="E3415" s="25" t="s">
        <v>6</v>
      </c>
      <c r="F3415" s="25" t="s">
        <v>22740</v>
      </c>
      <c r="G3415" s="25">
        <v>7</v>
      </c>
      <c r="H3415" s="25" t="s">
        <v>6</v>
      </c>
      <c r="I3415" s="25" t="s">
        <v>22741</v>
      </c>
      <c r="J3415" s="25" t="s">
        <v>22742</v>
      </c>
      <c r="K3415" s="25">
        <v>2021</v>
      </c>
      <c r="L3415" s="25" t="s">
        <v>6</v>
      </c>
      <c r="M3415" s="25" t="s">
        <v>6</v>
      </c>
      <c r="N3415" s="118" t="s">
        <v>6</v>
      </c>
    </row>
    <row r="3416" spans="2:14" x14ac:dyDescent="0.35">
      <c r="B3416">
        <f t="shared" si="53"/>
        <v>1</v>
      </c>
      <c r="C3416" s="115" t="s">
        <v>22205</v>
      </c>
      <c r="D3416" s="26" t="s">
        <v>22206</v>
      </c>
      <c r="E3416" s="26" t="s">
        <v>6</v>
      </c>
      <c r="F3416" s="26" t="s">
        <v>22743</v>
      </c>
      <c r="G3416" s="26">
        <v>7</v>
      </c>
      <c r="H3416" s="26" t="s">
        <v>6</v>
      </c>
      <c r="I3416" s="26" t="s">
        <v>22744</v>
      </c>
      <c r="J3416" s="26" t="s">
        <v>22745</v>
      </c>
      <c r="K3416" s="26">
        <v>2021</v>
      </c>
      <c r="L3416" s="26" t="s">
        <v>6</v>
      </c>
      <c r="M3416" s="26" t="s">
        <v>6</v>
      </c>
      <c r="N3416" s="116" t="s">
        <v>6</v>
      </c>
    </row>
    <row r="3417" spans="2:14" x14ac:dyDescent="0.35">
      <c r="B3417">
        <f t="shared" si="53"/>
        <v>1</v>
      </c>
      <c r="C3417" s="115" t="s">
        <v>22207</v>
      </c>
      <c r="D3417" s="26" t="s">
        <v>22208</v>
      </c>
      <c r="E3417" s="26" t="s">
        <v>6</v>
      </c>
      <c r="F3417" s="26" t="s">
        <v>22746</v>
      </c>
      <c r="G3417" s="26">
        <v>7</v>
      </c>
      <c r="H3417" s="26" t="s">
        <v>6</v>
      </c>
      <c r="I3417" s="26" t="s">
        <v>22747</v>
      </c>
      <c r="J3417" s="26" t="s">
        <v>22748</v>
      </c>
      <c r="K3417" s="26">
        <v>2021</v>
      </c>
      <c r="L3417" s="26" t="s">
        <v>6</v>
      </c>
      <c r="M3417" s="26" t="s">
        <v>6</v>
      </c>
      <c r="N3417" s="116" t="s">
        <v>6</v>
      </c>
    </row>
    <row r="3418" spans="2:14" x14ac:dyDescent="0.35">
      <c r="B3418">
        <f t="shared" si="53"/>
        <v>1</v>
      </c>
      <c r="C3418" s="115" t="s">
        <v>22209</v>
      </c>
      <c r="D3418" s="26" t="s">
        <v>22210</v>
      </c>
      <c r="E3418" s="26" t="s">
        <v>6</v>
      </c>
      <c r="F3418" s="26" t="s">
        <v>22749</v>
      </c>
      <c r="G3418" s="26">
        <v>7</v>
      </c>
      <c r="H3418" s="26" t="s">
        <v>6</v>
      </c>
      <c r="I3418" s="26" t="s">
        <v>7593</v>
      </c>
      <c r="J3418" s="26" t="s">
        <v>22750</v>
      </c>
      <c r="K3418" s="26">
        <v>2021</v>
      </c>
      <c r="L3418" s="26" t="s">
        <v>6</v>
      </c>
      <c r="M3418" s="26" t="s">
        <v>6</v>
      </c>
      <c r="N3418" s="116" t="s">
        <v>6</v>
      </c>
    </row>
    <row r="3419" spans="2:14" x14ac:dyDescent="0.35">
      <c r="B3419">
        <f t="shared" si="53"/>
        <v>1</v>
      </c>
      <c r="C3419" s="117" t="s">
        <v>22211</v>
      </c>
      <c r="D3419" s="25" t="s">
        <v>22212</v>
      </c>
      <c r="E3419" s="25" t="s">
        <v>6</v>
      </c>
      <c r="F3419" s="25" t="s">
        <v>22751</v>
      </c>
      <c r="G3419" s="25">
        <v>7</v>
      </c>
      <c r="H3419" s="25" t="s">
        <v>6</v>
      </c>
      <c r="I3419" s="25" t="s">
        <v>22752</v>
      </c>
      <c r="J3419" s="25" t="s">
        <v>22753</v>
      </c>
      <c r="K3419" s="25">
        <v>2021</v>
      </c>
      <c r="L3419" s="25" t="s">
        <v>6</v>
      </c>
      <c r="M3419" s="25" t="s">
        <v>6</v>
      </c>
      <c r="N3419" s="118" t="s">
        <v>6</v>
      </c>
    </row>
    <row r="3420" spans="2:14" x14ac:dyDescent="0.35">
      <c r="B3420">
        <f t="shared" si="53"/>
        <v>1</v>
      </c>
      <c r="C3420" s="115" t="s">
        <v>22213</v>
      </c>
      <c r="D3420" s="26" t="s">
        <v>22214</v>
      </c>
      <c r="E3420" s="26" t="s">
        <v>6</v>
      </c>
      <c r="F3420" s="26" t="s">
        <v>22754</v>
      </c>
      <c r="G3420" s="26">
        <v>7</v>
      </c>
      <c r="H3420" s="26" t="s">
        <v>6</v>
      </c>
      <c r="I3420" s="26" t="s">
        <v>22755</v>
      </c>
      <c r="J3420" s="26" t="s">
        <v>22756</v>
      </c>
      <c r="K3420" s="26">
        <v>2021</v>
      </c>
      <c r="L3420" s="26" t="s">
        <v>6</v>
      </c>
      <c r="M3420" s="26" t="s">
        <v>6</v>
      </c>
      <c r="N3420" s="116" t="s">
        <v>6</v>
      </c>
    </row>
    <row r="3421" spans="2:14" x14ac:dyDescent="0.35">
      <c r="B3421">
        <f t="shared" si="53"/>
        <v>1</v>
      </c>
      <c r="C3421" s="117" t="s">
        <v>22215</v>
      </c>
      <c r="D3421" s="25" t="s">
        <v>22216</v>
      </c>
      <c r="E3421" s="25" t="s">
        <v>6</v>
      </c>
      <c r="F3421" s="25" t="s">
        <v>22757</v>
      </c>
      <c r="G3421" s="25">
        <v>7</v>
      </c>
      <c r="H3421" s="25" t="s">
        <v>6</v>
      </c>
      <c r="I3421" s="25" t="s">
        <v>6436</v>
      </c>
      <c r="J3421" s="25" t="s">
        <v>22758</v>
      </c>
      <c r="K3421" s="25">
        <v>2021</v>
      </c>
      <c r="L3421" s="25" t="s">
        <v>6</v>
      </c>
      <c r="M3421" s="25" t="s">
        <v>6</v>
      </c>
      <c r="N3421" s="118" t="s">
        <v>6</v>
      </c>
    </row>
    <row r="3422" spans="2:14" x14ac:dyDescent="0.35">
      <c r="B3422">
        <f t="shared" si="53"/>
        <v>1</v>
      </c>
      <c r="C3422" s="115" t="s">
        <v>22217</v>
      </c>
      <c r="D3422" s="26" t="s">
        <v>22218</v>
      </c>
      <c r="E3422" s="26" t="s">
        <v>6</v>
      </c>
      <c r="F3422" s="26" t="s">
        <v>22759</v>
      </c>
      <c r="G3422" s="26">
        <v>7</v>
      </c>
      <c r="H3422" s="26" t="s">
        <v>6</v>
      </c>
      <c r="I3422" s="26" t="s">
        <v>22760</v>
      </c>
      <c r="J3422" s="26" t="s">
        <v>6</v>
      </c>
      <c r="K3422" s="26">
        <v>2021</v>
      </c>
      <c r="L3422" s="26" t="s">
        <v>6</v>
      </c>
      <c r="M3422" s="26" t="s">
        <v>6</v>
      </c>
      <c r="N3422" s="116" t="s">
        <v>6</v>
      </c>
    </row>
    <row r="3423" spans="2:14" x14ac:dyDescent="0.35">
      <c r="B3423">
        <f t="shared" si="53"/>
        <v>1</v>
      </c>
      <c r="C3423" s="117" t="s">
        <v>22219</v>
      </c>
      <c r="D3423" s="25" t="s">
        <v>22220</v>
      </c>
      <c r="E3423" s="25" t="s">
        <v>6</v>
      </c>
      <c r="F3423" s="25" t="s">
        <v>22761</v>
      </c>
      <c r="G3423" s="25">
        <v>7</v>
      </c>
      <c r="H3423" s="25" t="s">
        <v>6</v>
      </c>
      <c r="I3423" s="25" t="s">
        <v>22712</v>
      </c>
      <c r="J3423" s="25" t="s">
        <v>11973</v>
      </c>
      <c r="K3423" s="25">
        <v>2021</v>
      </c>
      <c r="L3423" s="25" t="s">
        <v>6</v>
      </c>
      <c r="M3423" s="25" t="s">
        <v>6</v>
      </c>
      <c r="N3423" s="118" t="s">
        <v>6</v>
      </c>
    </row>
    <row r="3424" spans="2:14" x14ac:dyDescent="0.35">
      <c r="B3424">
        <f t="shared" si="53"/>
        <v>1</v>
      </c>
      <c r="C3424" s="117" t="s">
        <v>22221</v>
      </c>
      <c r="D3424" s="25" t="s">
        <v>22222</v>
      </c>
      <c r="E3424" s="25" t="s">
        <v>6</v>
      </c>
      <c r="F3424" s="25" t="s">
        <v>22762</v>
      </c>
      <c r="G3424" s="25">
        <v>7</v>
      </c>
      <c r="H3424" s="25" t="s">
        <v>6</v>
      </c>
      <c r="I3424" s="25" t="s">
        <v>22763</v>
      </c>
      <c r="J3424" s="25" t="s">
        <v>22764</v>
      </c>
      <c r="K3424" s="25">
        <v>2021</v>
      </c>
      <c r="L3424" s="25" t="s">
        <v>6</v>
      </c>
      <c r="M3424" s="25" t="s">
        <v>6</v>
      </c>
      <c r="N3424" s="118" t="s">
        <v>6</v>
      </c>
    </row>
    <row r="3425" spans="1:14" x14ac:dyDescent="0.35">
      <c r="B3425">
        <f t="shared" si="53"/>
        <v>1</v>
      </c>
      <c r="C3425" s="115" t="s">
        <v>22223</v>
      </c>
      <c r="D3425" s="26" t="s">
        <v>22224</v>
      </c>
      <c r="E3425" s="26" t="s">
        <v>6</v>
      </c>
      <c r="F3425" s="26" t="s">
        <v>22765</v>
      </c>
      <c r="G3425" s="26">
        <v>7</v>
      </c>
      <c r="H3425" s="26" t="s">
        <v>6</v>
      </c>
      <c r="I3425" s="26" t="s">
        <v>12391</v>
      </c>
      <c r="J3425" s="26" t="s">
        <v>22766</v>
      </c>
      <c r="K3425" s="26">
        <v>2021</v>
      </c>
      <c r="L3425" s="26" t="s">
        <v>6</v>
      </c>
      <c r="M3425" s="26" t="s">
        <v>6</v>
      </c>
      <c r="N3425" s="116" t="s">
        <v>6</v>
      </c>
    </row>
    <row r="3426" spans="1:14" x14ac:dyDescent="0.35">
      <c r="B3426">
        <f t="shared" si="53"/>
        <v>1</v>
      </c>
      <c r="C3426" s="117" t="s">
        <v>22225</v>
      </c>
      <c r="D3426" s="25" t="s">
        <v>22226</v>
      </c>
      <c r="E3426" s="25" t="s">
        <v>6</v>
      </c>
      <c r="F3426" s="25" t="s">
        <v>22767</v>
      </c>
      <c r="G3426" s="25">
        <v>7</v>
      </c>
      <c r="H3426" s="25" t="s">
        <v>6</v>
      </c>
      <c r="I3426" s="25" t="s">
        <v>22768</v>
      </c>
      <c r="J3426" s="25" t="s">
        <v>22769</v>
      </c>
      <c r="K3426" s="25">
        <v>2021</v>
      </c>
      <c r="L3426" s="25" t="s">
        <v>6</v>
      </c>
      <c r="M3426" s="25" t="s">
        <v>6</v>
      </c>
      <c r="N3426" s="118" t="s">
        <v>6</v>
      </c>
    </row>
    <row r="3427" spans="1:14" x14ac:dyDescent="0.35">
      <c r="B3427">
        <f t="shared" si="53"/>
        <v>1</v>
      </c>
      <c r="C3427" s="115" t="s">
        <v>22227</v>
      </c>
      <c r="D3427" s="26" t="s">
        <v>22228</v>
      </c>
      <c r="E3427" s="26" t="s">
        <v>6</v>
      </c>
      <c r="F3427" s="26" t="s">
        <v>22770</v>
      </c>
      <c r="G3427" s="26">
        <v>7</v>
      </c>
      <c r="H3427" s="26" t="s">
        <v>6</v>
      </c>
      <c r="I3427" s="26" t="s">
        <v>22672</v>
      </c>
      <c r="J3427" s="26" t="s">
        <v>12278</v>
      </c>
      <c r="K3427" s="26">
        <v>2021</v>
      </c>
      <c r="L3427" s="26" t="s">
        <v>6</v>
      </c>
      <c r="M3427" s="26" t="s">
        <v>6</v>
      </c>
      <c r="N3427" s="116" t="s">
        <v>6</v>
      </c>
    </row>
    <row r="3428" spans="1:14" x14ac:dyDescent="0.35">
      <c r="B3428">
        <f t="shared" si="53"/>
        <v>1</v>
      </c>
      <c r="C3428" s="117" t="s">
        <v>22229</v>
      </c>
      <c r="D3428" s="25" t="s">
        <v>22230</v>
      </c>
      <c r="E3428" s="25" t="s">
        <v>6</v>
      </c>
      <c r="F3428" s="25" t="s">
        <v>22771</v>
      </c>
      <c r="G3428" s="25">
        <v>7</v>
      </c>
      <c r="H3428" s="25" t="s">
        <v>6</v>
      </c>
      <c r="I3428" s="25" t="s">
        <v>22772</v>
      </c>
      <c r="J3428" s="25" t="s">
        <v>22773</v>
      </c>
      <c r="K3428" s="25">
        <v>2021</v>
      </c>
      <c r="L3428" s="25" t="s">
        <v>6</v>
      </c>
      <c r="M3428" s="25" t="s">
        <v>6</v>
      </c>
      <c r="N3428" s="118" t="s">
        <v>6</v>
      </c>
    </row>
    <row r="3429" spans="1:14" x14ac:dyDescent="0.35">
      <c r="B3429">
        <f t="shared" si="53"/>
        <v>1</v>
      </c>
      <c r="C3429" s="115" t="s">
        <v>22231</v>
      </c>
      <c r="D3429" s="26" t="s">
        <v>22232</v>
      </c>
      <c r="E3429" s="26" t="s">
        <v>6</v>
      </c>
      <c r="F3429" s="26" t="s">
        <v>22774</v>
      </c>
      <c r="G3429" s="26">
        <v>7</v>
      </c>
      <c r="H3429" s="26" t="s">
        <v>6</v>
      </c>
      <c r="I3429" s="26" t="s">
        <v>22775</v>
      </c>
      <c r="J3429" s="26" t="s">
        <v>22776</v>
      </c>
      <c r="K3429" s="26">
        <v>2021</v>
      </c>
      <c r="L3429" s="26" t="s">
        <v>6</v>
      </c>
      <c r="M3429" s="26" t="s">
        <v>6</v>
      </c>
      <c r="N3429" s="116" t="s">
        <v>6</v>
      </c>
    </row>
    <row r="3430" spans="1:14" x14ac:dyDescent="0.35">
      <c r="B3430">
        <f t="shared" si="53"/>
        <v>1</v>
      </c>
      <c r="C3430" s="117" t="s">
        <v>22233</v>
      </c>
      <c r="D3430" s="25" t="s">
        <v>22234</v>
      </c>
      <c r="E3430" s="25" t="s">
        <v>6</v>
      </c>
      <c r="F3430" s="25" t="s">
        <v>22777</v>
      </c>
      <c r="G3430" s="25">
        <v>7</v>
      </c>
      <c r="H3430" s="25" t="s">
        <v>6</v>
      </c>
      <c r="I3430" s="25" t="s">
        <v>22778</v>
      </c>
      <c r="J3430" s="25" t="s">
        <v>22779</v>
      </c>
      <c r="K3430" s="25">
        <v>2021</v>
      </c>
      <c r="L3430" s="25" t="s">
        <v>6</v>
      </c>
      <c r="M3430" s="25" t="s">
        <v>6</v>
      </c>
      <c r="N3430" s="118" t="s">
        <v>6</v>
      </c>
    </row>
    <row r="3431" spans="1:14" x14ac:dyDescent="0.35">
      <c r="B3431">
        <f t="shared" si="53"/>
        <v>1</v>
      </c>
      <c r="C3431" s="117" t="s">
        <v>22235</v>
      </c>
      <c r="D3431" s="25" t="s">
        <v>22237</v>
      </c>
      <c r="E3431" s="25" t="s">
        <v>6</v>
      </c>
      <c r="F3431" s="25" t="s">
        <v>22780</v>
      </c>
      <c r="G3431" s="25">
        <v>7</v>
      </c>
      <c r="H3431" s="25" t="s">
        <v>6</v>
      </c>
      <c r="I3431" s="25" t="s">
        <v>13308</v>
      </c>
      <c r="J3431" s="25" t="s">
        <v>22236</v>
      </c>
      <c r="K3431" s="25">
        <v>2021</v>
      </c>
      <c r="L3431" s="25" t="s">
        <v>6</v>
      </c>
      <c r="M3431" s="25" t="s">
        <v>6</v>
      </c>
      <c r="N3431" s="118" t="s">
        <v>6</v>
      </c>
    </row>
    <row r="3432" spans="1:14" x14ac:dyDescent="0.35">
      <c r="B3432">
        <f t="shared" si="53"/>
        <v>1</v>
      </c>
      <c r="C3432" s="115" t="s">
        <v>22781</v>
      </c>
      <c r="D3432" s="26" t="s">
        <v>22782</v>
      </c>
      <c r="E3432" s="26" t="s">
        <v>6</v>
      </c>
      <c r="F3432" s="26" t="s">
        <v>22783</v>
      </c>
      <c r="G3432" s="26">
        <v>7</v>
      </c>
      <c r="H3432" s="26" t="s">
        <v>6</v>
      </c>
      <c r="I3432" s="26" t="s">
        <v>22784</v>
      </c>
      <c r="J3432" s="26" t="s">
        <v>22785</v>
      </c>
      <c r="K3432" s="26">
        <v>2021</v>
      </c>
      <c r="L3432" s="26" t="s">
        <v>6</v>
      </c>
      <c r="M3432" s="26" t="s">
        <v>6</v>
      </c>
      <c r="N3432" s="116" t="s">
        <v>6</v>
      </c>
    </row>
    <row r="3433" spans="1:14" x14ac:dyDescent="0.35">
      <c r="B3433">
        <f t="shared" si="53"/>
        <v>1</v>
      </c>
      <c r="C3433" s="117" t="s">
        <v>22238</v>
      </c>
      <c r="D3433" s="25" t="s">
        <v>22786</v>
      </c>
      <c r="E3433" s="25" t="s">
        <v>6</v>
      </c>
      <c r="F3433" s="25" t="s">
        <v>22787</v>
      </c>
      <c r="G3433" s="25">
        <v>7</v>
      </c>
      <c r="H3433" s="25" t="s">
        <v>6</v>
      </c>
      <c r="I3433" s="25" t="s">
        <v>22788</v>
      </c>
      <c r="J3433" s="25" t="s">
        <v>22789</v>
      </c>
      <c r="K3433" s="25">
        <v>2021</v>
      </c>
      <c r="L3433" s="25" t="s">
        <v>6</v>
      </c>
      <c r="M3433" s="25" t="s">
        <v>6</v>
      </c>
      <c r="N3433" s="118" t="s">
        <v>6</v>
      </c>
    </row>
    <row r="3434" spans="1:14" x14ac:dyDescent="0.35">
      <c r="B3434">
        <f t="shared" si="53"/>
        <v>1</v>
      </c>
      <c r="C3434" s="115" t="s">
        <v>22239</v>
      </c>
      <c r="D3434" s="26" t="s">
        <v>22240</v>
      </c>
      <c r="E3434" s="26" t="s">
        <v>6</v>
      </c>
      <c r="F3434" s="26" t="s">
        <v>14629</v>
      </c>
      <c r="G3434" s="26">
        <v>7</v>
      </c>
      <c r="H3434" s="26" t="s">
        <v>6</v>
      </c>
      <c r="I3434" s="26" t="s">
        <v>22790</v>
      </c>
      <c r="J3434" s="26" t="s">
        <v>22791</v>
      </c>
      <c r="K3434" s="26">
        <v>2021</v>
      </c>
      <c r="L3434" s="26" t="s">
        <v>6</v>
      </c>
      <c r="M3434" s="26" t="s">
        <v>6</v>
      </c>
      <c r="N3434" s="116" t="s">
        <v>6</v>
      </c>
    </row>
    <row r="3435" spans="1:14" x14ac:dyDescent="0.35">
      <c r="B3435">
        <f t="shared" si="53"/>
        <v>1</v>
      </c>
      <c r="C3435" s="117" t="s">
        <v>22241</v>
      </c>
      <c r="D3435" s="25" t="s">
        <v>22792</v>
      </c>
      <c r="E3435" s="25" t="s">
        <v>6</v>
      </c>
      <c r="F3435" s="25" t="s">
        <v>22793</v>
      </c>
      <c r="G3435" s="25">
        <v>7</v>
      </c>
      <c r="H3435" s="25" t="s">
        <v>6</v>
      </c>
      <c r="I3435" s="25" t="s">
        <v>22693</v>
      </c>
      <c r="J3435" s="25" t="s">
        <v>22242</v>
      </c>
      <c r="K3435" s="25">
        <v>2021</v>
      </c>
      <c r="L3435" s="25" t="s">
        <v>6</v>
      </c>
      <c r="M3435" s="25" t="s">
        <v>6</v>
      </c>
      <c r="N3435" s="118" t="s">
        <v>6</v>
      </c>
    </row>
    <row r="3436" spans="1:14" x14ac:dyDescent="0.35">
      <c r="B3436">
        <f t="shared" si="53"/>
        <v>1</v>
      </c>
      <c r="C3436" s="115" t="s">
        <v>22243</v>
      </c>
      <c r="D3436" s="26" t="s">
        <v>22794</v>
      </c>
      <c r="E3436" s="26" t="s">
        <v>6</v>
      </c>
      <c r="F3436" s="26" t="s">
        <v>22795</v>
      </c>
      <c r="G3436" s="26">
        <v>7</v>
      </c>
      <c r="H3436" s="26" t="s">
        <v>6</v>
      </c>
      <c r="I3436" s="26" t="s">
        <v>13889</v>
      </c>
      <c r="J3436" s="26" t="s">
        <v>22796</v>
      </c>
      <c r="K3436" s="26">
        <v>2021</v>
      </c>
      <c r="L3436" s="26" t="s">
        <v>6</v>
      </c>
      <c r="M3436" s="26" t="s">
        <v>6</v>
      </c>
      <c r="N3436" s="116" t="s">
        <v>6</v>
      </c>
    </row>
    <row r="3437" spans="1:14" x14ac:dyDescent="0.35">
      <c r="B3437">
        <f t="shared" si="53"/>
        <v>1</v>
      </c>
      <c r="C3437" s="117" t="s">
        <v>22244</v>
      </c>
      <c r="D3437" s="25" t="s">
        <v>22797</v>
      </c>
      <c r="E3437" s="25" t="s">
        <v>6</v>
      </c>
      <c r="F3437" s="25" t="s">
        <v>22798</v>
      </c>
      <c r="G3437" s="25">
        <v>7</v>
      </c>
      <c r="H3437" s="25" t="s">
        <v>6</v>
      </c>
      <c r="I3437" s="25" t="s">
        <v>22722</v>
      </c>
      <c r="J3437" s="25" t="s">
        <v>22723</v>
      </c>
      <c r="K3437" s="25">
        <v>2021</v>
      </c>
      <c r="L3437" s="25" t="s">
        <v>6</v>
      </c>
      <c r="M3437" s="25" t="s">
        <v>6</v>
      </c>
      <c r="N3437" s="118" t="s">
        <v>6</v>
      </c>
    </row>
    <row r="3438" spans="1:14" x14ac:dyDescent="0.35">
      <c r="B3438">
        <f t="shared" si="53"/>
        <v>1</v>
      </c>
      <c r="C3438" s="115" t="s">
        <v>22799</v>
      </c>
      <c r="D3438" s="26" t="s">
        <v>22800</v>
      </c>
      <c r="E3438" s="26" t="s">
        <v>6</v>
      </c>
      <c r="F3438" s="26" t="s">
        <v>22801</v>
      </c>
      <c r="G3438" s="26">
        <v>7</v>
      </c>
      <c r="H3438" s="26" t="s">
        <v>6</v>
      </c>
      <c r="I3438" s="26" t="s">
        <v>22784</v>
      </c>
      <c r="J3438" s="26" t="s">
        <v>22785</v>
      </c>
      <c r="K3438" s="26">
        <v>2021</v>
      </c>
      <c r="L3438" s="26" t="s">
        <v>6</v>
      </c>
      <c r="M3438" s="26" t="s">
        <v>6</v>
      </c>
      <c r="N3438" s="116" t="s">
        <v>6</v>
      </c>
    </row>
    <row r="3439" spans="1:14" x14ac:dyDescent="0.35">
      <c r="B3439">
        <f t="shared" si="53"/>
        <v>1</v>
      </c>
      <c r="C3439" s="117" t="s">
        <v>22245</v>
      </c>
      <c r="D3439" s="25" t="s">
        <v>22802</v>
      </c>
      <c r="E3439" s="25" t="s">
        <v>6</v>
      </c>
      <c r="F3439" s="25" t="s">
        <v>22803</v>
      </c>
      <c r="G3439" s="25">
        <v>7</v>
      </c>
      <c r="H3439" s="25" t="s">
        <v>6</v>
      </c>
      <c r="I3439" s="25" t="s">
        <v>22683</v>
      </c>
      <c r="J3439" s="25" t="s">
        <v>22684</v>
      </c>
      <c r="K3439" s="25">
        <v>2021</v>
      </c>
      <c r="L3439" s="25" t="s">
        <v>6</v>
      </c>
      <c r="M3439" s="25" t="s">
        <v>6</v>
      </c>
      <c r="N3439" s="118" t="s">
        <v>6</v>
      </c>
    </row>
    <row r="3440" spans="1:14" x14ac:dyDescent="0.35">
      <c r="A3440" t="s">
        <v>62</v>
      </c>
      <c r="B3440">
        <f t="shared" si="53"/>
        <v>3</v>
      </c>
      <c r="C3440" t="s">
        <v>8528</v>
      </c>
      <c r="D3440" t="s">
        <v>16622</v>
      </c>
      <c r="E3440" t="s">
        <v>16623</v>
      </c>
      <c r="F3440" t="s">
        <v>16624</v>
      </c>
      <c r="G3440">
        <v>6</v>
      </c>
      <c r="H3440" t="s">
        <v>6</v>
      </c>
      <c r="I3440" t="s">
        <v>6</v>
      </c>
      <c r="J3440" t="s">
        <v>8533</v>
      </c>
      <c r="K3440">
        <v>2021</v>
      </c>
      <c r="L3440" t="s">
        <v>6</v>
      </c>
      <c r="M3440" t="s">
        <v>16625</v>
      </c>
    </row>
    <row r="3441" spans="1:13" x14ac:dyDescent="0.35">
      <c r="A3441" t="s">
        <v>62</v>
      </c>
      <c r="B3441">
        <f t="shared" si="53"/>
        <v>2</v>
      </c>
      <c r="C3441" t="s">
        <v>22249</v>
      </c>
      <c r="D3441" t="s">
        <v>22251</v>
      </c>
      <c r="E3441" t="s">
        <v>22821</v>
      </c>
      <c r="F3441" t="s">
        <v>22822</v>
      </c>
      <c r="G3441">
        <v>6</v>
      </c>
      <c r="I3441" t="s">
        <v>6</v>
      </c>
      <c r="J3441" t="s">
        <v>315</v>
      </c>
      <c r="K3441">
        <v>2021</v>
      </c>
      <c r="L3441" t="s">
        <v>6</v>
      </c>
      <c r="M3441" t="s">
        <v>22250</v>
      </c>
    </row>
    <row r="3442" spans="1:13" x14ac:dyDescent="0.35">
      <c r="A3442" t="s">
        <v>62</v>
      </c>
      <c r="B3442">
        <f t="shared" si="53"/>
        <v>2</v>
      </c>
      <c r="C3442" t="s">
        <v>22029</v>
      </c>
      <c r="D3442" t="s">
        <v>22272</v>
      </c>
      <c r="E3442" t="s">
        <v>22823</v>
      </c>
      <c r="F3442" t="s">
        <v>22824</v>
      </c>
      <c r="G3442">
        <v>6</v>
      </c>
      <c r="I3442" t="s">
        <v>6</v>
      </c>
      <c r="J3442" t="s">
        <v>6260</v>
      </c>
      <c r="K3442">
        <v>2021</v>
      </c>
      <c r="L3442" t="s">
        <v>6</v>
      </c>
      <c r="M3442" t="s">
        <v>22271</v>
      </c>
    </row>
    <row r="3443" spans="1:13" x14ac:dyDescent="0.35">
      <c r="A3443" t="s">
        <v>62</v>
      </c>
      <c r="B3443">
        <f t="shared" si="53"/>
        <v>2</v>
      </c>
      <c r="C3443" t="s">
        <v>710</v>
      </c>
      <c r="D3443" t="s">
        <v>22286</v>
      </c>
      <c r="E3443" t="s">
        <v>22825</v>
      </c>
      <c r="F3443" t="s">
        <v>22826</v>
      </c>
      <c r="G3443">
        <v>7</v>
      </c>
      <c r="I3443" t="s">
        <v>542</v>
      </c>
      <c r="J3443" t="s">
        <v>22640</v>
      </c>
      <c r="K3443">
        <v>2021</v>
      </c>
      <c r="L3443" t="s">
        <v>6</v>
      </c>
      <c r="M3443" t="s">
        <v>6</v>
      </c>
    </row>
    <row r="3444" spans="1:13" x14ac:dyDescent="0.35">
      <c r="B3444">
        <f t="shared" si="53"/>
        <v>1</v>
      </c>
      <c r="C3444" t="s">
        <v>22293</v>
      </c>
      <c r="D3444" t="s">
        <v>22295</v>
      </c>
      <c r="E3444" t="s">
        <v>22296</v>
      </c>
      <c r="F3444" t="s">
        <v>22827</v>
      </c>
      <c r="G3444">
        <v>5</v>
      </c>
      <c r="H3444">
        <v>9781119808190</v>
      </c>
      <c r="I3444" t="s">
        <v>6</v>
      </c>
      <c r="J3444" t="s">
        <v>22828</v>
      </c>
      <c r="K3444">
        <v>2021</v>
      </c>
      <c r="L3444" t="s">
        <v>22829</v>
      </c>
      <c r="M3444" t="s">
        <v>22294</v>
      </c>
    </row>
    <row r="3445" spans="1:13" x14ac:dyDescent="0.35">
      <c r="B3445">
        <f t="shared" si="53"/>
        <v>1</v>
      </c>
      <c r="C3445" t="s">
        <v>22258</v>
      </c>
      <c r="D3445" t="s">
        <v>22144</v>
      </c>
      <c r="E3445" t="s">
        <v>22259</v>
      </c>
      <c r="F3445" t="s">
        <v>22651</v>
      </c>
      <c r="G3445">
        <v>7</v>
      </c>
      <c r="I3445" t="s">
        <v>1452</v>
      </c>
      <c r="J3445" t="s">
        <v>22644</v>
      </c>
      <c r="K3445">
        <v>2021</v>
      </c>
      <c r="L3445" t="s">
        <v>6</v>
      </c>
      <c r="M3445" t="s">
        <v>6</v>
      </c>
    </row>
    <row r="3446" spans="1:13" x14ac:dyDescent="0.35">
      <c r="A3446" t="s">
        <v>62</v>
      </c>
      <c r="B3446">
        <f t="shared" si="53"/>
        <v>2</v>
      </c>
      <c r="C3446" t="s">
        <v>22009</v>
      </c>
      <c r="D3446" t="s">
        <v>22319</v>
      </c>
      <c r="E3446" t="s">
        <v>22830</v>
      </c>
      <c r="F3446" t="s">
        <v>22831</v>
      </c>
      <c r="G3446">
        <v>6</v>
      </c>
      <c r="I3446" t="s">
        <v>6</v>
      </c>
      <c r="J3446" t="s">
        <v>2481</v>
      </c>
      <c r="K3446">
        <v>2021</v>
      </c>
      <c r="L3446" t="s">
        <v>6</v>
      </c>
      <c r="M3446" t="s">
        <v>22318</v>
      </c>
    </row>
    <row r="3447" spans="1:13" x14ac:dyDescent="0.35">
      <c r="A3447" t="s">
        <v>62</v>
      </c>
      <c r="B3447">
        <f t="shared" si="53"/>
        <v>2</v>
      </c>
      <c r="C3447" t="s">
        <v>21998</v>
      </c>
      <c r="D3447" t="s">
        <v>22261</v>
      </c>
      <c r="E3447" t="s">
        <v>22832</v>
      </c>
      <c r="F3447" t="s">
        <v>22833</v>
      </c>
      <c r="G3447">
        <v>6</v>
      </c>
      <c r="I3447" t="s">
        <v>6</v>
      </c>
      <c r="J3447" t="s">
        <v>22834</v>
      </c>
      <c r="K3447">
        <v>2021</v>
      </c>
      <c r="L3447" t="s">
        <v>6</v>
      </c>
      <c r="M3447" t="s">
        <v>22260</v>
      </c>
    </row>
    <row r="3448" spans="1:13" x14ac:dyDescent="0.35">
      <c r="A3448" t="s">
        <v>62</v>
      </c>
      <c r="B3448">
        <f t="shared" si="53"/>
        <v>2</v>
      </c>
      <c r="C3448" t="s">
        <v>3354</v>
      </c>
      <c r="D3448" t="s">
        <v>22297</v>
      </c>
      <c r="E3448" t="s">
        <v>22835</v>
      </c>
      <c r="F3448" t="s">
        <v>22836</v>
      </c>
      <c r="G3448">
        <v>7</v>
      </c>
      <c r="I3448" t="s">
        <v>369</v>
      </c>
      <c r="J3448" t="s">
        <v>3358</v>
      </c>
      <c r="K3448">
        <v>2021</v>
      </c>
      <c r="L3448" t="s">
        <v>6</v>
      </c>
      <c r="M3448" t="s">
        <v>6</v>
      </c>
    </row>
    <row r="3449" spans="1:13" x14ac:dyDescent="0.35">
      <c r="A3449" t="s">
        <v>62</v>
      </c>
      <c r="B3449">
        <f t="shared" si="53"/>
        <v>3</v>
      </c>
      <c r="C3449" t="s">
        <v>22083</v>
      </c>
      <c r="D3449" t="s">
        <v>22257</v>
      </c>
      <c r="E3449" t="s">
        <v>22837</v>
      </c>
      <c r="F3449" t="s">
        <v>22838</v>
      </c>
      <c r="G3449">
        <v>6</v>
      </c>
      <c r="I3449" t="s">
        <v>6</v>
      </c>
      <c r="J3449" t="s">
        <v>22597</v>
      </c>
      <c r="K3449">
        <v>2021</v>
      </c>
      <c r="L3449" t="s">
        <v>6</v>
      </c>
      <c r="M3449" t="s">
        <v>22256</v>
      </c>
    </row>
    <row r="3450" spans="1:13" x14ac:dyDescent="0.35">
      <c r="B3450">
        <f t="shared" si="53"/>
        <v>1</v>
      </c>
      <c r="C3450" t="s">
        <v>22312</v>
      </c>
      <c r="D3450" t="s">
        <v>22314</v>
      </c>
      <c r="E3450" t="s">
        <v>22839</v>
      </c>
      <c r="F3450" t="s">
        <v>22840</v>
      </c>
      <c r="G3450">
        <v>6</v>
      </c>
      <c r="I3450" t="s">
        <v>6</v>
      </c>
      <c r="J3450" t="s">
        <v>22841</v>
      </c>
      <c r="K3450">
        <v>2021</v>
      </c>
      <c r="L3450" t="s">
        <v>6</v>
      </c>
      <c r="M3450" t="s">
        <v>22313</v>
      </c>
    </row>
    <row r="3451" spans="1:13" x14ac:dyDescent="0.35">
      <c r="A3451" t="s">
        <v>62</v>
      </c>
      <c r="B3451">
        <f t="shared" si="53"/>
        <v>2</v>
      </c>
      <c r="C3451" t="s">
        <v>21908</v>
      </c>
      <c r="D3451" t="s">
        <v>22263</v>
      </c>
      <c r="E3451" t="s">
        <v>22842</v>
      </c>
      <c r="F3451" t="s">
        <v>22843</v>
      </c>
      <c r="G3451">
        <v>6</v>
      </c>
      <c r="I3451" t="s">
        <v>6</v>
      </c>
      <c r="J3451" t="s">
        <v>22479</v>
      </c>
      <c r="K3451">
        <v>2021</v>
      </c>
      <c r="L3451" t="s">
        <v>6</v>
      </c>
      <c r="M3451" t="s">
        <v>22262</v>
      </c>
    </row>
    <row r="3452" spans="1:13" x14ac:dyDescent="0.35">
      <c r="B3452">
        <f t="shared" si="53"/>
        <v>1</v>
      </c>
      <c r="C3452" t="s">
        <v>22298</v>
      </c>
      <c r="D3452" t="s">
        <v>22300</v>
      </c>
      <c r="E3452" t="s">
        <v>22844</v>
      </c>
      <c r="F3452" t="s">
        <v>22845</v>
      </c>
      <c r="G3452">
        <v>6</v>
      </c>
      <c r="I3452" t="s">
        <v>6</v>
      </c>
      <c r="J3452" t="s">
        <v>22846</v>
      </c>
      <c r="K3452">
        <v>2021</v>
      </c>
      <c r="L3452" t="s">
        <v>6</v>
      </c>
      <c r="M3452" t="s">
        <v>22299</v>
      </c>
    </row>
    <row r="3453" spans="1:13" x14ac:dyDescent="0.35">
      <c r="A3453" t="s">
        <v>62</v>
      </c>
      <c r="B3453">
        <f t="shared" si="53"/>
        <v>2</v>
      </c>
      <c r="C3453" t="s">
        <v>21990</v>
      </c>
      <c r="D3453" t="s">
        <v>22248</v>
      </c>
      <c r="E3453" t="s">
        <v>22847</v>
      </c>
      <c r="F3453" t="s">
        <v>22848</v>
      </c>
      <c r="G3453">
        <v>6</v>
      </c>
      <c r="I3453" t="s">
        <v>6</v>
      </c>
      <c r="J3453" t="s">
        <v>22534</v>
      </c>
      <c r="K3453">
        <v>2021</v>
      </c>
      <c r="L3453" t="s">
        <v>6</v>
      </c>
      <c r="M3453" t="s">
        <v>22247</v>
      </c>
    </row>
    <row r="3454" spans="1:13" x14ac:dyDescent="0.35">
      <c r="A3454" t="s">
        <v>62</v>
      </c>
      <c r="B3454">
        <f t="shared" si="53"/>
        <v>3</v>
      </c>
      <c r="C3454" t="s">
        <v>21951</v>
      </c>
      <c r="D3454" t="s">
        <v>22731</v>
      </c>
      <c r="E3454" t="s">
        <v>22849</v>
      </c>
      <c r="F3454" t="s">
        <v>22732</v>
      </c>
      <c r="G3454">
        <v>6</v>
      </c>
      <c r="I3454" t="s">
        <v>6</v>
      </c>
      <c r="J3454" t="s">
        <v>22507</v>
      </c>
      <c r="K3454">
        <v>2021</v>
      </c>
      <c r="L3454" t="s">
        <v>6</v>
      </c>
      <c r="M3454" t="s">
        <v>22252</v>
      </c>
    </row>
    <row r="3455" spans="1:13" x14ac:dyDescent="0.35">
      <c r="B3455">
        <f t="shared" si="53"/>
        <v>1</v>
      </c>
      <c r="C3455" t="s">
        <v>22315</v>
      </c>
      <c r="D3455" t="s">
        <v>22317</v>
      </c>
      <c r="E3455" t="s">
        <v>22850</v>
      </c>
      <c r="F3455" t="s">
        <v>22851</v>
      </c>
      <c r="G3455">
        <v>6</v>
      </c>
      <c r="I3455" t="s">
        <v>6</v>
      </c>
      <c r="J3455" t="s">
        <v>382</v>
      </c>
      <c r="K3455">
        <v>2021</v>
      </c>
      <c r="L3455" t="s">
        <v>6</v>
      </c>
      <c r="M3455" t="s">
        <v>22316</v>
      </c>
    </row>
    <row r="3456" spans="1:13" x14ac:dyDescent="0.35">
      <c r="A3456" t="s">
        <v>62</v>
      </c>
      <c r="B3456">
        <f t="shared" si="53"/>
        <v>2</v>
      </c>
      <c r="C3456" t="s">
        <v>21873</v>
      </c>
      <c r="D3456" t="s">
        <v>22305</v>
      </c>
      <c r="E3456" t="s">
        <v>22852</v>
      </c>
      <c r="F3456" t="s">
        <v>22853</v>
      </c>
      <c r="G3456">
        <v>6</v>
      </c>
      <c r="I3456" t="s">
        <v>6</v>
      </c>
      <c r="J3456" t="s">
        <v>22452</v>
      </c>
      <c r="K3456">
        <v>2021</v>
      </c>
      <c r="L3456" t="s">
        <v>6</v>
      </c>
      <c r="M3456" t="s">
        <v>22304</v>
      </c>
    </row>
    <row r="3457" spans="1:13" x14ac:dyDescent="0.35">
      <c r="B3457">
        <f t="shared" si="53"/>
        <v>1</v>
      </c>
      <c r="C3457" t="s">
        <v>22282</v>
      </c>
      <c r="D3457" t="s">
        <v>22283</v>
      </c>
      <c r="E3457" t="s">
        <v>22854</v>
      </c>
      <c r="F3457" t="s">
        <v>22855</v>
      </c>
      <c r="G3457">
        <v>7</v>
      </c>
      <c r="I3457" t="s">
        <v>15225</v>
      </c>
      <c r="J3457" t="s">
        <v>22856</v>
      </c>
      <c r="K3457">
        <v>2021</v>
      </c>
      <c r="L3457" t="s">
        <v>6</v>
      </c>
      <c r="M3457" t="s">
        <v>6</v>
      </c>
    </row>
    <row r="3458" spans="1:13" x14ac:dyDescent="0.35">
      <c r="A3458" t="s">
        <v>62</v>
      </c>
      <c r="B3458">
        <f t="shared" ref="B3458:B3492" si="54">COUNTIF(C:C,C3458)</f>
        <v>2</v>
      </c>
      <c r="C3458" t="s">
        <v>19233</v>
      </c>
      <c r="D3458" t="s">
        <v>22270</v>
      </c>
      <c r="E3458" t="s">
        <v>22857</v>
      </c>
      <c r="F3458" t="s">
        <v>22858</v>
      </c>
      <c r="G3458">
        <v>7</v>
      </c>
      <c r="I3458" t="s">
        <v>7462</v>
      </c>
      <c r="J3458" t="s">
        <v>7463</v>
      </c>
      <c r="K3458">
        <v>2021</v>
      </c>
      <c r="L3458" t="s">
        <v>6</v>
      </c>
      <c r="M3458" t="s">
        <v>6</v>
      </c>
    </row>
    <row r="3459" spans="1:13" x14ac:dyDescent="0.35">
      <c r="A3459" t="s">
        <v>62</v>
      </c>
      <c r="B3459">
        <f t="shared" si="54"/>
        <v>2</v>
      </c>
      <c r="C3459" t="s">
        <v>21772</v>
      </c>
      <c r="D3459" t="s">
        <v>22142</v>
      </c>
      <c r="E3459" t="s">
        <v>22859</v>
      </c>
      <c r="F3459" t="s">
        <v>22647</v>
      </c>
      <c r="G3459">
        <v>6</v>
      </c>
      <c r="I3459" t="s">
        <v>6</v>
      </c>
      <c r="J3459" t="s">
        <v>22465</v>
      </c>
      <c r="K3459">
        <v>2021</v>
      </c>
      <c r="L3459" t="s">
        <v>6</v>
      </c>
      <c r="M3459" t="s">
        <v>22246</v>
      </c>
    </row>
    <row r="3460" spans="1:13" x14ac:dyDescent="0.35">
      <c r="A3460" t="s">
        <v>62</v>
      </c>
      <c r="B3460">
        <f t="shared" si="54"/>
        <v>3</v>
      </c>
      <c r="C3460" t="s">
        <v>21939</v>
      </c>
      <c r="D3460" t="s">
        <v>22158</v>
      </c>
      <c r="E3460" t="s">
        <v>22860</v>
      </c>
      <c r="F3460" t="s">
        <v>22666</v>
      </c>
      <c r="G3460">
        <v>6</v>
      </c>
      <c r="I3460" t="s">
        <v>6</v>
      </c>
      <c r="J3460" t="s">
        <v>22499</v>
      </c>
      <c r="K3460">
        <v>2021</v>
      </c>
      <c r="L3460" t="s">
        <v>6</v>
      </c>
      <c r="M3460" t="s">
        <v>22253</v>
      </c>
    </row>
    <row r="3461" spans="1:13" x14ac:dyDescent="0.35">
      <c r="B3461">
        <f t="shared" si="54"/>
        <v>1</v>
      </c>
      <c r="C3461" t="s">
        <v>22309</v>
      </c>
      <c r="D3461" t="s">
        <v>22311</v>
      </c>
      <c r="E3461" t="s">
        <v>22861</v>
      </c>
      <c r="F3461" t="s">
        <v>22862</v>
      </c>
      <c r="G3461">
        <v>7</v>
      </c>
      <c r="I3461" t="s">
        <v>22310</v>
      </c>
      <c r="J3461" t="s">
        <v>22863</v>
      </c>
      <c r="K3461">
        <v>2021</v>
      </c>
      <c r="L3461" t="s">
        <v>6</v>
      </c>
      <c r="M3461" t="s">
        <v>6</v>
      </c>
    </row>
    <row r="3462" spans="1:13" x14ac:dyDescent="0.35">
      <c r="B3462">
        <f t="shared" si="54"/>
        <v>1</v>
      </c>
      <c r="C3462" t="s">
        <v>22301</v>
      </c>
      <c r="D3462" t="s">
        <v>22303</v>
      </c>
      <c r="E3462" t="s">
        <v>22864</v>
      </c>
      <c r="F3462" t="s">
        <v>22865</v>
      </c>
      <c r="G3462">
        <v>6</v>
      </c>
      <c r="I3462" t="s">
        <v>6</v>
      </c>
      <c r="J3462" t="s">
        <v>6260</v>
      </c>
      <c r="K3462">
        <v>2021</v>
      </c>
      <c r="L3462" t="s">
        <v>6</v>
      </c>
      <c r="M3462" t="s">
        <v>22302</v>
      </c>
    </row>
    <row r="3463" spans="1:13" x14ac:dyDescent="0.35">
      <c r="A3463" t="s">
        <v>62</v>
      </c>
      <c r="B3463">
        <f t="shared" si="54"/>
        <v>2</v>
      </c>
      <c r="C3463" t="s">
        <v>8434</v>
      </c>
      <c r="D3463" t="s">
        <v>22285</v>
      </c>
      <c r="E3463" t="s">
        <v>22866</v>
      </c>
      <c r="F3463" t="s">
        <v>22867</v>
      </c>
      <c r="G3463">
        <v>6</v>
      </c>
      <c r="I3463" t="s">
        <v>6</v>
      </c>
      <c r="J3463" t="s">
        <v>2182</v>
      </c>
      <c r="K3463">
        <v>2021</v>
      </c>
      <c r="L3463" t="s">
        <v>6</v>
      </c>
      <c r="M3463" t="s">
        <v>22284</v>
      </c>
    </row>
    <row r="3464" spans="1:13" x14ac:dyDescent="0.35">
      <c r="B3464">
        <f t="shared" si="54"/>
        <v>1</v>
      </c>
      <c r="C3464" t="s">
        <v>22254</v>
      </c>
      <c r="D3464" t="s">
        <v>22255</v>
      </c>
      <c r="E3464" t="s">
        <v>22868</v>
      </c>
      <c r="F3464" t="s">
        <v>22869</v>
      </c>
      <c r="G3464">
        <v>7</v>
      </c>
      <c r="I3464" t="s">
        <v>542</v>
      </c>
      <c r="J3464" t="s">
        <v>9082</v>
      </c>
      <c r="K3464">
        <v>2021</v>
      </c>
      <c r="L3464" t="s">
        <v>6</v>
      </c>
      <c r="M3464" t="s">
        <v>6</v>
      </c>
    </row>
    <row r="3465" spans="1:13" x14ac:dyDescent="0.35">
      <c r="B3465">
        <f t="shared" si="54"/>
        <v>1</v>
      </c>
      <c r="C3465" t="s">
        <v>22275</v>
      </c>
      <c r="D3465" t="s">
        <v>22276</v>
      </c>
      <c r="E3465" t="s">
        <v>22870</v>
      </c>
      <c r="F3465" t="s">
        <v>22871</v>
      </c>
      <c r="G3465">
        <v>6</v>
      </c>
      <c r="I3465" t="s">
        <v>6</v>
      </c>
      <c r="J3465" t="s">
        <v>22872</v>
      </c>
      <c r="K3465">
        <v>2021</v>
      </c>
      <c r="L3465" t="s">
        <v>6</v>
      </c>
      <c r="M3465" t="s">
        <v>22273</v>
      </c>
    </row>
    <row r="3466" spans="1:13" x14ac:dyDescent="0.35">
      <c r="B3466">
        <f t="shared" si="54"/>
        <v>1</v>
      </c>
      <c r="C3466" t="s">
        <v>22277</v>
      </c>
      <c r="D3466" t="s">
        <v>22278</v>
      </c>
      <c r="E3466" t="s">
        <v>22873</v>
      </c>
      <c r="F3466" t="s">
        <v>22874</v>
      </c>
      <c r="G3466">
        <v>6</v>
      </c>
      <c r="I3466" t="s">
        <v>6</v>
      </c>
      <c r="J3466" t="s">
        <v>22875</v>
      </c>
      <c r="K3466">
        <v>2021</v>
      </c>
      <c r="L3466" t="s">
        <v>6</v>
      </c>
      <c r="M3466" t="s">
        <v>22273</v>
      </c>
    </row>
    <row r="3467" spans="1:13" x14ac:dyDescent="0.35">
      <c r="B3467">
        <f t="shared" si="54"/>
        <v>1</v>
      </c>
      <c r="C3467" t="s">
        <v>22287</v>
      </c>
      <c r="D3467" t="s">
        <v>22289</v>
      </c>
      <c r="E3467" t="s">
        <v>22876</v>
      </c>
      <c r="F3467" t="s">
        <v>22877</v>
      </c>
      <c r="G3467">
        <v>6</v>
      </c>
      <c r="I3467" t="s">
        <v>6</v>
      </c>
      <c r="J3467" t="s">
        <v>22878</v>
      </c>
      <c r="K3467">
        <v>2021</v>
      </c>
      <c r="L3467" t="s">
        <v>6</v>
      </c>
      <c r="M3467" t="s">
        <v>22288</v>
      </c>
    </row>
    <row r="3468" spans="1:13" x14ac:dyDescent="0.35">
      <c r="A3468" t="s">
        <v>62</v>
      </c>
      <c r="B3468">
        <f t="shared" si="54"/>
        <v>2</v>
      </c>
      <c r="C3468" t="s">
        <v>22002</v>
      </c>
      <c r="D3468" t="s">
        <v>22274</v>
      </c>
      <c r="E3468" t="s">
        <v>22879</v>
      </c>
      <c r="F3468" t="s">
        <v>22880</v>
      </c>
      <c r="G3468">
        <v>6</v>
      </c>
      <c r="I3468" t="s">
        <v>6</v>
      </c>
      <c r="J3468" t="s">
        <v>22541</v>
      </c>
      <c r="K3468">
        <v>2021</v>
      </c>
      <c r="L3468" t="s">
        <v>6</v>
      </c>
      <c r="M3468" t="s">
        <v>22273</v>
      </c>
    </row>
    <row r="3469" spans="1:13" x14ac:dyDescent="0.35">
      <c r="B3469">
        <f t="shared" si="54"/>
        <v>1</v>
      </c>
      <c r="C3469" t="s">
        <v>22279</v>
      </c>
      <c r="D3469" t="s">
        <v>22281</v>
      </c>
      <c r="E3469" t="s">
        <v>22881</v>
      </c>
      <c r="F3469" t="s">
        <v>22688</v>
      </c>
      <c r="G3469">
        <v>6</v>
      </c>
      <c r="I3469" t="s">
        <v>6</v>
      </c>
      <c r="J3469" t="s">
        <v>22551</v>
      </c>
      <c r="K3469">
        <v>2021</v>
      </c>
      <c r="L3469" t="s">
        <v>6</v>
      </c>
      <c r="M3469" t="s">
        <v>22280</v>
      </c>
    </row>
    <row r="3470" spans="1:13" x14ac:dyDescent="0.35">
      <c r="B3470">
        <f t="shared" si="54"/>
        <v>1</v>
      </c>
      <c r="C3470" t="s">
        <v>22290</v>
      </c>
      <c r="D3470" t="s">
        <v>22292</v>
      </c>
      <c r="E3470" t="s">
        <v>22882</v>
      </c>
      <c r="F3470" t="s">
        <v>22883</v>
      </c>
      <c r="G3470">
        <v>6</v>
      </c>
      <c r="I3470" t="s">
        <v>6</v>
      </c>
      <c r="J3470" t="s">
        <v>2182</v>
      </c>
      <c r="K3470">
        <v>2021</v>
      </c>
      <c r="L3470" t="s">
        <v>6</v>
      </c>
      <c r="M3470" t="s">
        <v>22291</v>
      </c>
    </row>
    <row r="3471" spans="1:13" x14ac:dyDescent="0.35">
      <c r="B3471">
        <f t="shared" si="54"/>
        <v>1</v>
      </c>
      <c r="C3471" t="s">
        <v>22267</v>
      </c>
      <c r="D3471" t="s">
        <v>22269</v>
      </c>
      <c r="E3471" t="s">
        <v>22884</v>
      </c>
      <c r="F3471" t="s">
        <v>22885</v>
      </c>
      <c r="G3471">
        <v>6</v>
      </c>
      <c r="I3471" t="s">
        <v>6</v>
      </c>
      <c r="J3471" t="s">
        <v>22886</v>
      </c>
      <c r="K3471">
        <v>2021</v>
      </c>
      <c r="L3471" t="s">
        <v>6</v>
      </c>
      <c r="M3471" t="s">
        <v>22268</v>
      </c>
    </row>
    <row r="3472" spans="1:13" x14ac:dyDescent="0.35">
      <c r="B3472">
        <f t="shared" si="54"/>
        <v>1</v>
      </c>
      <c r="C3472" t="s">
        <v>22306</v>
      </c>
      <c r="D3472" t="s">
        <v>22308</v>
      </c>
      <c r="E3472" t="s">
        <v>22887</v>
      </c>
      <c r="F3472" t="s">
        <v>22888</v>
      </c>
      <c r="G3472">
        <v>7</v>
      </c>
      <c r="I3472" t="s">
        <v>22307</v>
      </c>
      <c r="J3472" t="s">
        <v>22889</v>
      </c>
      <c r="K3472">
        <v>2021</v>
      </c>
      <c r="L3472" t="s">
        <v>6</v>
      </c>
      <c r="M3472" t="s">
        <v>6</v>
      </c>
    </row>
    <row r="3473" spans="2:13" x14ac:dyDescent="0.35">
      <c r="B3473">
        <f t="shared" si="54"/>
        <v>1</v>
      </c>
      <c r="C3473" t="s">
        <v>22320</v>
      </c>
      <c r="D3473" t="s">
        <v>22321</v>
      </c>
      <c r="E3473" t="s">
        <v>22890</v>
      </c>
      <c r="F3473" t="s">
        <v>22891</v>
      </c>
      <c r="G3473">
        <v>6</v>
      </c>
      <c r="I3473" t="s">
        <v>6</v>
      </c>
      <c r="J3473" t="s">
        <v>22892</v>
      </c>
      <c r="K3473">
        <v>2021</v>
      </c>
      <c r="L3473" t="s">
        <v>6</v>
      </c>
      <c r="M3473" t="s">
        <v>22246</v>
      </c>
    </row>
    <row r="3474" spans="2:13" x14ac:dyDescent="0.35">
      <c r="B3474">
        <f t="shared" si="54"/>
        <v>1</v>
      </c>
      <c r="C3474" t="s">
        <v>22264</v>
      </c>
      <c r="D3474" t="s">
        <v>22266</v>
      </c>
      <c r="E3474" t="s">
        <v>22893</v>
      </c>
      <c r="F3474" t="s">
        <v>22894</v>
      </c>
      <c r="G3474">
        <v>6</v>
      </c>
      <c r="I3474" t="s">
        <v>6</v>
      </c>
      <c r="J3474" t="s">
        <v>22895</v>
      </c>
      <c r="K3474">
        <v>2021</v>
      </c>
      <c r="L3474" t="s">
        <v>6</v>
      </c>
      <c r="M3474" t="s">
        <v>22265</v>
      </c>
    </row>
    <row r="3475" spans="2:13" x14ac:dyDescent="0.35">
      <c r="B3475">
        <f t="shared" si="54"/>
        <v>1</v>
      </c>
      <c r="C3475" t="s">
        <v>22322</v>
      </c>
      <c r="D3475" t="s">
        <v>22325</v>
      </c>
      <c r="E3475" t="s">
        <v>22326</v>
      </c>
      <c r="F3475" t="s">
        <v>22804</v>
      </c>
      <c r="G3475">
        <v>6</v>
      </c>
      <c r="H3475">
        <v>9781450395533</v>
      </c>
      <c r="I3475" t="s">
        <v>6</v>
      </c>
      <c r="J3475" t="s">
        <v>6</v>
      </c>
      <c r="K3475">
        <v>2021</v>
      </c>
      <c r="L3475" t="s">
        <v>22323</v>
      </c>
      <c r="M3475" t="s">
        <v>22324</v>
      </c>
    </row>
    <row r="3476" spans="2:13" x14ac:dyDescent="0.35">
      <c r="B3476">
        <f t="shared" si="54"/>
        <v>1</v>
      </c>
      <c r="C3476" t="s">
        <v>22327</v>
      </c>
      <c r="D3476" t="s">
        <v>22330</v>
      </c>
      <c r="E3476" t="s">
        <v>22331</v>
      </c>
      <c r="F3476" t="s">
        <v>22805</v>
      </c>
      <c r="G3476">
        <v>6</v>
      </c>
      <c r="H3476">
        <v>9781450390910</v>
      </c>
      <c r="I3476" t="s">
        <v>6</v>
      </c>
      <c r="J3476" t="s">
        <v>6</v>
      </c>
      <c r="K3476">
        <v>2021</v>
      </c>
      <c r="L3476" t="s">
        <v>22328</v>
      </c>
      <c r="M3476" t="s">
        <v>22329</v>
      </c>
    </row>
    <row r="3477" spans="2:13" x14ac:dyDescent="0.35">
      <c r="B3477">
        <f t="shared" si="54"/>
        <v>1</v>
      </c>
      <c r="C3477" t="s">
        <v>22332</v>
      </c>
      <c r="D3477" t="s">
        <v>22335</v>
      </c>
      <c r="E3477" t="s">
        <v>22336</v>
      </c>
      <c r="F3477" t="s">
        <v>22806</v>
      </c>
      <c r="G3477">
        <v>6</v>
      </c>
      <c r="H3477">
        <v>9781450384889</v>
      </c>
      <c r="I3477" t="s">
        <v>6</v>
      </c>
      <c r="J3477" t="s">
        <v>6</v>
      </c>
      <c r="K3477">
        <v>2021</v>
      </c>
      <c r="L3477" t="s">
        <v>22333</v>
      </c>
      <c r="M3477" t="s">
        <v>22334</v>
      </c>
    </row>
    <row r="3478" spans="2:13" x14ac:dyDescent="0.35">
      <c r="B3478">
        <f t="shared" si="54"/>
        <v>1</v>
      </c>
      <c r="C3478" t="s">
        <v>22337</v>
      </c>
      <c r="D3478" t="s">
        <v>22341</v>
      </c>
      <c r="E3478" t="s">
        <v>22342</v>
      </c>
      <c r="F3478" t="s">
        <v>22807</v>
      </c>
      <c r="G3478">
        <v>6</v>
      </c>
      <c r="H3478">
        <v>9781450392020</v>
      </c>
      <c r="I3478" t="s">
        <v>6</v>
      </c>
      <c r="J3478" t="s">
        <v>22338</v>
      </c>
      <c r="K3478">
        <v>2022</v>
      </c>
      <c r="L3478" t="s">
        <v>22339</v>
      </c>
      <c r="M3478" t="s">
        <v>22340</v>
      </c>
    </row>
    <row r="3479" spans="2:13" x14ac:dyDescent="0.35">
      <c r="B3479">
        <f t="shared" si="54"/>
        <v>1</v>
      </c>
      <c r="C3479" t="s">
        <v>22343</v>
      </c>
      <c r="D3479" t="s">
        <v>22347</v>
      </c>
      <c r="E3479" t="s">
        <v>22348</v>
      </c>
      <c r="F3479" t="s">
        <v>22808</v>
      </c>
      <c r="G3479">
        <v>6</v>
      </c>
      <c r="H3479">
        <v>9781450385763</v>
      </c>
      <c r="I3479" t="s">
        <v>6</v>
      </c>
      <c r="J3479" t="s">
        <v>22344</v>
      </c>
      <c r="K3479">
        <v>2021</v>
      </c>
      <c r="L3479" t="s">
        <v>22345</v>
      </c>
      <c r="M3479" t="s">
        <v>22346</v>
      </c>
    </row>
    <row r="3480" spans="2:13" x14ac:dyDescent="0.35">
      <c r="B3480">
        <f t="shared" si="54"/>
        <v>1</v>
      </c>
      <c r="C3480" t="s">
        <v>22349</v>
      </c>
      <c r="D3480" t="s">
        <v>22352</v>
      </c>
      <c r="E3480" t="s">
        <v>6</v>
      </c>
      <c r="F3480" t="s">
        <v>22809</v>
      </c>
      <c r="G3480">
        <v>6</v>
      </c>
      <c r="H3480">
        <v>9781450390927</v>
      </c>
      <c r="I3480" t="s">
        <v>6</v>
      </c>
      <c r="J3480" t="s">
        <v>6</v>
      </c>
      <c r="K3480">
        <v>2021</v>
      </c>
      <c r="L3480" t="s">
        <v>22350</v>
      </c>
      <c r="M3480" t="s">
        <v>22351</v>
      </c>
    </row>
    <row r="3481" spans="2:13" x14ac:dyDescent="0.35">
      <c r="B3481">
        <f t="shared" si="54"/>
        <v>1</v>
      </c>
      <c r="C3481" t="s">
        <v>22354</v>
      </c>
      <c r="D3481" t="s">
        <v>22356</v>
      </c>
      <c r="E3481" t="s">
        <v>22357</v>
      </c>
      <c r="F3481" t="s">
        <v>22353</v>
      </c>
      <c r="G3481">
        <v>7</v>
      </c>
      <c r="I3481" t="s">
        <v>17182</v>
      </c>
      <c r="J3481" t="s">
        <v>6</v>
      </c>
      <c r="K3481">
        <v>2021</v>
      </c>
      <c r="L3481" t="s">
        <v>22355</v>
      </c>
      <c r="M3481" t="s">
        <v>6</v>
      </c>
    </row>
    <row r="3482" spans="2:13" x14ac:dyDescent="0.35">
      <c r="B3482">
        <f t="shared" si="54"/>
        <v>1</v>
      </c>
      <c r="C3482" t="s">
        <v>22358</v>
      </c>
      <c r="D3482" t="s">
        <v>22810</v>
      </c>
      <c r="E3482" t="s">
        <v>6</v>
      </c>
      <c r="F3482" t="s">
        <v>22811</v>
      </c>
      <c r="G3482">
        <v>7</v>
      </c>
      <c r="I3482" t="s">
        <v>22359</v>
      </c>
      <c r="J3482" t="s">
        <v>17310</v>
      </c>
      <c r="K3482">
        <v>2021</v>
      </c>
      <c r="L3482" t="s">
        <v>6</v>
      </c>
      <c r="M3482" t="s">
        <v>6</v>
      </c>
    </row>
    <row r="3483" spans="2:13" x14ac:dyDescent="0.35">
      <c r="B3483">
        <f t="shared" si="54"/>
        <v>1</v>
      </c>
      <c r="C3483" t="s">
        <v>22360</v>
      </c>
      <c r="D3483" t="s">
        <v>22362</v>
      </c>
      <c r="E3483" t="s">
        <v>22363</v>
      </c>
      <c r="F3483" t="s">
        <v>22812</v>
      </c>
      <c r="G3483">
        <v>6</v>
      </c>
      <c r="H3483">
        <v>9781450384889</v>
      </c>
      <c r="I3483" t="s">
        <v>6</v>
      </c>
      <c r="J3483" t="s">
        <v>6</v>
      </c>
      <c r="K3483">
        <v>2021</v>
      </c>
      <c r="L3483" t="s">
        <v>22361</v>
      </c>
      <c r="M3483" t="s">
        <v>22334</v>
      </c>
    </row>
    <row r="3484" spans="2:13" x14ac:dyDescent="0.35">
      <c r="B3484">
        <f t="shared" si="54"/>
        <v>1</v>
      </c>
      <c r="C3484" t="s">
        <v>22364</v>
      </c>
      <c r="D3484" t="s">
        <v>22813</v>
      </c>
      <c r="E3484" t="s">
        <v>6</v>
      </c>
      <c r="F3484" t="s">
        <v>22814</v>
      </c>
      <c r="G3484">
        <v>6</v>
      </c>
      <c r="I3484" t="s">
        <v>6</v>
      </c>
      <c r="J3484" t="s">
        <v>6</v>
      </c>
      <c r="K3484">
        <v>2021</v>
      </c>
      <c r="L3484" t="s">
        <v>6</v>
      </c>
      <c r="M3484" t="s">
        <v>22365</v>
      </c>
    </row>
    <row r="3485" spans="2:13" x14ac:dyDescent="0.35">
      <c r="B3485">
        <f t="shared" si="54"/>
        <v>1</v>
      </c>
      <c r="C3485" t="s">
        <v>22366</v>
      </c>
      <c r="D3485" t="s">
        <v>22370</v>
      </c>
      <c r="E3485" t="s">
        <v>22371</v>
      </c>
      <c r="F3485" t="s">
        <v>22815</v>
      </c>
      <c r="G3485">
        <v>6</v>
      </c>
      <c r="H3485">
        <v>9781450387361</v>
      </c>
      <c r="I3485" t="s">
        <v>6</v>
      </c>
      <c r="J3485" t="s">
        <v>22367</v>
      </c>
      <c r="K3485">
        <v>2021</v>
      </c>
      <c r="L3485" t="s">
        <v>22368</v>
      </c>
      <c r="M3485" t="s">
        <v>22369</v>
      </c>
    </row>
    <row r="3486" spans="2:13" x14ac:dyDescent="0.35">
      <c r="B3486">
        <f t="shared" si="54"/>
        <v>1</v>
      </c>
      <c r="C3486" t="s">
        <v>22373</v>
      </c>
      <c r="D3486" t="s">
        <v>6</v>
      </c>
      <c r="E3486" t="s">
        <v>6</v>
      </c>
      <c r="F3486" t="s">
        <v>22372</v>
      </c>
      <c r="G3486">
        <v>7</v>
      </c>
      <c r="I3486" t="s">
        <v>22374</v>
      </c>
      <c r="J3486" t="s">
        <v>22375</v>
      </c>
      <c r="K3486">
        <v>2021</v>
      </c>
      <c r="L3486" t="s">
        <v>22376</v>
      </c>
      <c r="M3486" t="s">
        <v>6</v>
      </c>
    </row>
    <row r="3487" spans="2:13" x14ac:dyDescent="0.35">
      <c r="B3487">
        <f t="shared" si="54"/>
        <v>1</v>
      </c>
      <c r="C3487" t="s">
        <v>22377</v>
      </c>
      <c r="D3487" t="s">
        <v>22381</v>
      </c>
      <c r="E3487" t="s">
        <v>22382</v>
      </c>
      <c r="F3487" t="s">
        <v>22816</v>
      </c>
      <c r="G3487">
        <v>6</v>
      </c>
      <c r="H3487">
        <v>9781450386098</v>
      </c>
      <c r="I3487" t="s">
        <v>6</v>
      </c>
      <c r="J3487" t="s">
        <v>22378</v>
      </c>
      <c r="K3487">
        <v>2021</v>
      </c>
      <c r="L3487" t="s">
        <v>22379</v>
      </c>
      <c r="M3487" t="s">
        <v>22380</v>
      </c>
    </row>
    <row r="3488" spans="2:13" x14ac:dyDescent="0.35">
      <c r="B3488">
        <f t="shared" si="54"/>
        <v>1</v>
      </c>
      <c r="C3488" t="s">
        <v>22384</v>
      </c>
      <c r="D3488" t="s">
        <v>22387</v>
      </c>
      <c r="E3488" t="s">
        <v>6</v>
      </c>
      <c r="F3488" t="s">
        <v>22383</v>
      </c>
      <c r="G3488">
        <v>7</v>
      </c>
      <c r="I3488" t="s">
        <v>16725</v>
      </c>
      <c r="J3488" t="s">
        <v>22385</v>
      </c>
      <c r="K3488">
        <v>2021</v>
      </c>
      <c r="L3488" t="s">
        <v>22386</v>
      </c>
      <c r="M3488" t="s">
        <v>6</v>
      </c>
    </row>
    <row r="3489" spans="2:13" x14ac:dyDescent="0.35">
      <c r="B3489">
        <f t="shared" si="54"/>
        <v>1</v>
      </c>
      <c r="C3489" t="s">
        <v>22389</v>
      </c>
      <c r="D3489" t="s">
        <v>22392</v>
      </c>
      <c r="E3489" t="s">
        <v>6</v>
      </c>
      <c r="F3489" t="s">
        <v>22388</v>
      </c>
      <c r="G3489">
        <v>7</v>
      </c>
      <c r="I3489" t="s">
        <v>16725</v>
      </c>
      <c r="J3489" t="s">
        <v>22390</v>
      </c>
      <c r="K3489">
        <v>2021</v>
      </c>
      <c r="L3489" t="s">
        <v>22391</v>
      </c>
      <c r="M3489" t="s">
        <v>6</v>
      </c>
    </row>
    <row r="3490" spans="2:13" x14ac:dyDescent="0.35">
      <c r="B3490">
        <f t="shared" si="54"/>
        <v>1</v>
      </c>
      <c r="C3490" t="s">
        <v>22393</v>
      </c>
      <c r="D3490" t="s">
        <v>22395</v>
      </c>
      <c r="E3490" t="s">
        <v>22396</v>
      </c>
      <c r="F3490" t="s">
        <v>22817</v>
      </c>
      <c r="G3490">
        <v>6</v>
      </c>
      <c r="H3490">
        <v>9781450384889</v>
      </c>
      <c r="I3490" t="s">
        <v>6</v>
      </c>
      <c r="J3490" t="s">
        <v>6</v>
      </c>
      <c r="K3490">
        <v>2021</v>
      </c>
      <c r="L3490" t="s">
        <v>22394</v>
      </c>
      <c r="M3490" t="s">
        <v>22334</v>
      </c>
    </row>
    <row r="3491" spans="2:13" x14ac:dyDescent="0.35">
      <c r="B3491">
        <f t="shared" si="54"/>
        <v>1</v>
      </c>
      <c r="C3491" t="s">
        <v>22397</v>
      </c>
      <c r="D3491" t="s">
        <v>22400</v>
      </c>
      <c r="E3491" t="s">
        <v>22401</v>
      </c>
      <c r="F3491" t="s">
        <v>22818</v>
      </c>
      <c r="G3491">
        <v>6</v>
      </c>
      <c r="H3491">
        <v>9781450385763</v>
      </c>
      <c r="I3491" t="s">
        <v>6</v>
      </c>
      <c r="J3491" t="s">
        <v>22398</v>
      </c>
      <c r="K3491">
        <v>2021</v>
      </c>
      <c r="L3491" t="s">
        <v>22399</v>
      </c>
      <c r="M3491" t="s">
        <v>22346</v>
      </c>
    </row>
    <row r="3492" spans="2:13" x14ac:dyDescent="0.35">
      <c r="B3492">
        <f t="shared" si="54"/>
        <v>1</v>
      </c>
      <c r="C3492" t="s">
        <v>22402</v>
      </c>
      <c r="D3492" t="s">
        <v>22819</v>
      </c>
      <c r="E3492" t="s">
        <v>22405</v>
      </c>
      <c r="F3492" t="s">
        <v>22820</v>
      </c>
      <c r="G3492">
        <v>6</v>
      </c>
      <c r="H3492">
        <v>9781450392020</v>
      </c>
      <c r="I3492" t="s">
        <v>6</v>
      </c>
      <c r="J3492" t="s">
        <v>22403</v>
      </c>
      <c r="K3492">
        <v>2022</v>
      </c>
      <c r="L3492" t="s">
        <v>22404</v>
      </c>
      <c r="M3492" t="s">
        <v>22340</v>
      </c>
    </row>
  </sheetData>
  <conditionalFormatting sqref="A1:A1048576">
    <cfRule type="cellIs" dxfId="162" priority="1" operator="equal">
      <formula>"Duplicated"</formula>
    </cfRule>
  </conditionalFormatting>
  <conditionalFormatting sqref="B2:B1048576">
    <cfRule type="cellIs" dxfId="161" priority="2" operator="greaterThan">
      <formula>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3F7E653C-D365-40B4-A055-F141B394614F}">
          <x14:formula1>
            <xm:f>DataValidation!$E:$E</xm:f>
          </x14:formula1>
          <xm:sqref>A2:A3282 A3292 A3299 A3318 A3321 A3340 A3359 A3363 A3440:A3443 A3446:A3449 A3458:A3460 A3456 A3453:A3454 A3451 A3463 A3468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407AA-423B-48C7-A7C6-75D21D627832}">
  <sheetPr codeName="Sheet8">
    <tabColor theme="9" tint="0.39997558519241921"/>
  </sheetPr>
  <dimension ref="A1:N2975"/>
  <sheetViews>
    <sheetView topLeftCell="A2056" zoomScaleNormal="100" workbookViewId="0">
      <selection activeCell="C2066" sqref="C2066"/>
    </sheetView>
  </sheetViews>
  <sheetFormatPr baseColWidth="10" defaultColWidth="9.1796875" defaultRowHeight="14.5" x14ac:dyDescent="0.35"/>
  <cols>
    <col min="1" max="1" width="33.453125" customWidth="1"/>
    <col min="2" max="2" width="3.54296875" customWidth="1"/>
    <col min="3" max="3" width="119" customWidth="1"/>
    <col min="4" max="4" width="10.26953125" customWidth="1"/>
    <col min="5" max="5" width="41" customWidth="1"/>
    <col min="6" max="6" width="16" customWidth="1"/>
    <col min="7" max="7" width="6.26953125" customWidth="1"/>
    <col min="8" max="8" width="18.26953125" customWidth="1"/>
    <col min="9" max="9" width="14.453125" customWidth="1"/>
    <col min="10" max="10" width="8.81640625" customWidth="1"/>
    <col min="11" max="11" width="7.81640625" customWidth="1"/>
    <col min="12" max="12" width="9.26953125" customWidth="1"/>
    <col min="13" max="14" width="16.26953125" customWidth="1"/>
  </cols>
  <sheetData>
    <row r="1" spans="1:14" x14ac:dyDescent="0.35">
      <c r="A1" s="1" t="s">
        <v>18075</v>
      </c>
      <c r="B1" s="1" t="s">
        <v>18074</v>
      </c>
      <c r="C1" t="s">
        <v>129</v>
      </c>
      <c r="D1" t="s">
        <v>130</v>
      </c>
      <c r="E1" t="s">
        <v>131</v>
      </c>
      <c r="F1" t="s">
        <v>132</v>
      </c>
      <c r="G1" t="s">
        <v>133</v>
      </c>
      <c r="H1" t="s">
        <v>134</v>
      </c>
      <c r="I1" t="s">
        <v>117</v>
      </c>
      <c r="J1" t="s">
        <v>135</v>
      </c>
      <c r="K1" t="s">
        <v>136</v>
      </c>
      <c r="L1" t="s">
        <v>137</v>
      </c>
      <c r="M1" t="s">
        <v>138</v>
      </c>
      <c r="N1" t="s">
        <v>139</v>
      </c>
    </row>
    <row r="2" spans="1:14" x14ac:dyDescent="0.35">
      <c r="A2" t="s">
        <v>67</v>
      </c>
      <c r="B2">
        <f t="shared" ref="B2:B65" si="0">COUNTIF(C:C,C2)</f>
        <v>1</v>
      </c>
      <c r="C2" t="s">
        <v>18076</v>
      </c>
      <c r="D2" t="s">
        <v>141</v>
      </c>
      <c r="E2" t="s">
        <v>142</v>
      </c>
      <c r="F2" t="s">
        <v>143</v>
      </c>
      <c r="G2">
        <v>7</v>
      </c>
      <c r="I2" t="s">
        <v>144</v>
      </c>
      <c r="J2" t="s">
        <v>145</v>
      </c>
      <c r="K2">
        <v>2020</v>
      </c>
      <c r="L2" t="s">
        <v>146</v>
      </c>
      <c r="M2" t="s">
        <v>6</v>
      </c>
      <c r="N2" t="s">
        <v>147</v>
      </c>
    </row>
    <row r="3" spans="1:14" x14ac:dyDescent="0.35">
      <c r="A3" t="s">
        <v>49</v>
      </c>
      <c r="B3">
        <f t="shared" si="0"/>
        <v>1</v>
      </c>
      <c r="C3" t="s">
        <v>18077</v>
      </c>
      <c r="D3" t="s">
        <v>149</v>
      </c>
      <c r="E3" t="s">
        <v>150</v>
      </c>
      <c r="F3" t="s">
        <v>151</v>
      </c>
      <c r="G3">
        <v>7</v>
      </c>
      <c r="H3">
        <v>9783319191256</v>
      </c>
      <c r="I3" t="s">
        <v>152</v>
      </c>
      <c r="J3" t="s">
        <v>153</v>
      </c>
      <c r="K3">
        <v>2015</v>
      </c>
      <c r="L3" t="s">
        <v>154</v>
      </c>
      <c r="M3" t="s">
        <v>6</v>
      </c>
      <c r="N3" t="s">
        <v>155</v>
      </c>
    </row>
    <row r="4" spans="1:14" x14ac:dyDescent="0.35">
      <c r="A4" t="s">
        <v>49</v>
      </c>
      <c r="B4">
        <f t="shared" si="0"/>
        <v>1</v>
      </c>
      <c r="C4" t="s">
        <v>18078</v>
      </c>
      <c r="D4" t="s">
        <v>157</v>
      </c>
      <c r="E4" t="s">
        <v>158</v>
      </c>
      <c r="F4" t="s">
        <v>159</v>
      </c>
      <c r="G4">
        <v>7</v>
      </c>
      <c r="H4">
        <v>9783319461519</v>
      </c>
      <c r="I4" t="s">
        <v>152</v>
      </c>
      <c r="J4" t="s">
        <v>160</v>
      </c>
      <c r="K4">
        <v>2016</v>
      </c>
      <c r="L4" t="s">
        <v>161</v>
      </c>
      <c r="M4" t="s">
        <v>6</v>
      </c>
      <c r="N4" t="s">
        <v>162</v>
      </c>
    </row>
    <row r="5" spans="1:14" x14ac:dyDescent="0.35">
      <c r="A5" t="s">
        <v>70</v>
      </c>
      <c r="B5">
        <f t="shared" si="0"/>
        <v>1</v>
      </c>
      <c r="C5" t="s">
        <v>18079</v>
      </c>
      <c r="D5" t="s">
        <v>164</v>
      </c>
      <c r="E5" t="s">
        <v>165</v>
      </c>
      <c r="F5" t="s">
        <v>166</v>
      </c>
      <c r="G5">
        <v>10</v>
      </c>
      <c r="H5">
        <v>9781728109220</v>
      </c>
      <c r="I5" t="s">
        <v>167</v>
      </c>
      <c r="J5" t="s">
        <v>6</v>
      </c>
      <c r="K5">
        <v>2019</v>
      </c>
      <c r="L5" t="s">
        <v>168</v>
      </c>
      <c r="M5" t="s">
        <v>6</v>
      </c>
      <c r="N5" t="s">
        <v>147</v>
      </c>
    </row>
    <row r="6" spans="1:14" x14ac:dyDescent="0.35">
      <c r="A6" t="s">
        <v>67</v>
      </c>
      <c r="B6">
        <f t="shared" si="0"/>
        <v>1</v>
      </c>
      <c r="C6" t="s">
        <v>18080</v>
      </c>
      <c r="D6" t="s">
        <v>170</v>
      </c>
      <c r="E6" t="s">
        <v>171</v>
      </c>
      <c r="F6" t="s">
        <v>172</v>
      </c>
      <c r="G6">
        <v>10</v>
      </c>
      <c r="H6">
        <v>9781479965465</v>
      </c>
      <c r="I6" t="s">
        <v>173</v>
      </c>
      <c r="J6" t="s">
        <v>174</v>
      </c>
      <c r="K6">
        <v>2014</v>
      </c>
      <c r="L6" t="s">
        <v>175</v>
      </c>
      <c r="M6" t="s">
        <v>6</v>
      </c>
      <c r="N6" t="s">
        <v>176</v>
      </c>
    </row>
    <row r="7" spans="1:14" x14ac:dyDescent="0.35">
      <c r="A7" t="s">
        <v>49</v>
      </c>
      <c r="B7">
        <f t="shared" si="0"/>
        <v>1</v>
      </c>
      <c r="C7" t="s">
        <v>18081</v>
      </c>
      <c r="D7" t="s">
        <v>178</v>
      </c>
      <c r="E7" t="s">
        <v>179</v>
      </c>
      <c r="F7" t="s">
        <v>180</v>
      </c>
      <c r="G7">
        <v>7</v>
      </c>
      <c r="H7">
        <v>9783319490939</v>
      </c>
      <c r="I7" t="s">
        <v>152</v>
      </c>
      <c r="J7" t="s">
        <v>181</v>
      </c>
      <c r="K7">
        <v>2016</v>
      </c>
      <c r="L7" t="s">
        <v>182</v>
      </c>
      <c r="M7" t="s">
        <v>6</v>
      </c>
      <c r="N7" t="s">
        <v>147</v>
      </c>
    </row>
    <row r="8" spans="1:14" x14ac:dyDescent="0.35">
      <c r="A8" t="s">
        <v>49</v>
      </c>
      <c r="B8">
        <f t="shared" si="0"/>
        <v>1</v>
      </c>
      <c r="C8" t="s">
        <v>18082</v>
      </c>
      <c r="D8" t="s">
        <v>184</v>
      </c>
      <c r="E8" t="s">
        <v>185</v>
      </c>
      <c r="F8" t="s">
        <v>186</v>
      </c>
      <c r="G8">
        <v>10</v>
      </c>
      <c r="H8">
        <v>9781538634585</v>
      </c>
      <c r="I8" t="s">
        <v>187</v>
      </c>
      <c r="J8" t="s">
        <v>188</v>
      </c>
      <c r="K8">
        <v>2018</v>
      </c>
      <c r="L8" t="s">
        <v>189</v>
      </c>
      <c r="M8" t="s">
        <v>6</v>
      </c>
      <c r="N8" t="s">
        <v>176</v>
      </c>
    </row>
    <row r="9" spans="1:14" x14ac:dyDescent="0.35">
      <c r="A9" t="s">
        <v>49</v>
      </c>
      <c r="B9">
        <f t="shared" si="0"/>
        <v>1</v>
      </c>
      <c r="C9" t="s">
        <v>18083</v>
      </c>
      <c r="D9" t="s">
        <v>191</v>
      </c>
      <c r="E9" t="s">
        <v>192</v>
      </c>
      <c r="F9" t="s">
        <v>193</v>
      </c>
      <c r="G9">
        <v>10</v>
      </c>
      <c r="H9">
        <v>9781450388078</v>
      </c>
      <c r="I9" t="s">
        <v>194</v>
      </c>
      <c r="J9" t="s">
        <v>6</v>
      </c>
      <c r="K9">
        <v>2020</v>
      </c>
      <c r="L9" t="s">
        <v>195</v>
      </c>
      <c r="M9" t="s">
        <v>6</v>
      </c>
      <c r="N9" t="s">
        <v>162</v>
      </c>
    </row>
    <row r="10" spans="1:14" x14ac:dyDescent="0.35">
      <c r="A10" t="s">
        <v>70</v>
      </c>
      <c r="B10">
        <f t="shared" si="0"/>
        <v>1</v>
      </c>
      <c r="C10" t="s">
        <v>18084</v>
      </c>
      <c r="D10" t="s">
        <v>197</v>
      </c>
      <c r="E10" t="s">
        <v>198</v>
      </c>
      <c r="F10" t="s">
        <v>199</v>
      </c>
      <c r="G10">
        <v>10</v>
      </c>
      <c r="H10">
        <v>9781538604892</v>
      </c>
      <c r="I10" t="s">
        <v>200</v>
      </c>
      <c r="J10" t="s">
        <v>201</v>
      </c>
      <c r="K10">
        <v>2018</v>
      </c>
      <c r="L10" t="s">
        <v>202</v>
      </c>
      <c r="M10" t="s">
        <v>6</v>
      </c>
      <c r="N10" t="s">
        <v>147</v>
      </c>
    </row>
    <row r="11" spans="1:14" x14ac:dyDescent="0.35">
      <c r="A11" t="s">
        <v>67</v>
      </c>
      <c r="B11">
        <f t="shared" si="0"/>
        <v>1</v>
      </c>
      <c r="C11" t="s">
        <v>18085</v>
      </c>
      <c r="D11" t="s">
        <v>204</v>
      </c>
      <c r="E11" t="s">
        <v>205</v>
      </c>
      <c r="F11" t="s">
        <v>206</v>
      </c>
      <c r="G11">
        <v>7</v>
      </c>
      <c r="H11">
        <v>9783030726591</v>
      </c>
      <c r="I11" t="s">
        <v>207</v>
      </c>
      <c r="J11" t="s">
        <v>208</v>
      </c>
      <c r="K11">
        <v>2021</v>
      </c>
      <c r="L11" t="s">
        <v>209</v>
      </c>
      <c r="M11" t="s">
        <v>6</v>
      </c>
      <c r="N11" t="s">
        <v>162</v>
      </c>
    </row>
    <row r="12" spans="1:14" x14ac:dyDescent="0.35">
      <c r="A12" t="s">
        <v>49</v>
      </c>
      <c r="B12">
        <f t="shared" si="0"/>
        <v>1</v>
      </c>
      <c r="C12" t="s">
        <v>18086</v>
      </c>
      <c r="D12" t="s">
        <v>211</v>
      </c>
      <c r="E12" t="s">
        <v>212</v>
      </c>
      <c r="F12" t="s">
        <v>213</v>
      </c>
      <c r="G12">
        <v>10</v>
      </c>
      <c r="H12">
        <v>9781728111148</v>
      </c>
      <c r="I12" t="s">
        <v>214</v>
      </c>
      <c r="J12" t="s">
        <v>215</v>
      </c>
      <c r="K12">
        <v>2018</v>
      </c>
      <c r="L12" t="s">
        <v>216</v>
      </c>
      <c r="M12" t="s">
        <v>6</v>
      </c>
      <c r="N12" t="s">
        <v>217</v>
      </c>
    </row>
    <row r="13" spans="1:14" x14ac:dyDescent="0.35">
      <c r="A13" t="s">
        <v>67</v>
      </c>
      <c r="B13">
        <f t="shared" si="0"/>
        <v>1</v>
      </c>
      <c r="C13" t="s">
        <v>18087</v>
      </c>
      <c r="D13" t="s">
        <v>219</v>
      </c>
      <c r="E13" t="s">
        <v>220</v>
      </c>
      <c r="F13" t="s">
        <v>221</v>
      </c>
      <c r="G13">
        <v>10</v>
      </c>
      <c r="H13">
        <v>9781728152929</v>
      </c>
      <c r="I13" t="s">
        <v>222</v>
      </c>
      <c r="J13" t="s">
        <v>223</v>
      </c>
      <c r="K13">
        <v>2019</v>
      </c>
      <c r="L13" t="s">
        <v>224</v>
      </c>
      <c r="M13" t="s">
        <v>6</v>
      </c>
      <c r="N13" t="s">
        <v>162</v>
      </c>
    </row>
    <row r="14" spans="1:14" x14ac:dyDescent="0.35">
      <c r="A14" t="s">
        <v>49</v>
      </c>
      <c r="B14">
        <f t="shared" si="0"/>
        <v>1</v>
      </c>
      <c r="C14" t="s">
        <v>18088</v>
      </c>
      <c r="D14" t="s">
        <v>226</v>
      </c>
      <c r="E14" t="s">
        <v>227</v>
      </c>
      <c r="F14" t="s">
        <v>228</v>
      </c>
      <c r="G14">
        <v>10</v>
      </c>
      <c r="H14">
        <v>9789492859082</v>
      </c>
      <c r="I14" t="s">
        <v>229</v>
      </c>
      <c r="J14" t="s">
        <v>230</v>
      </c>
      <c r="K14">
        <v>2019</v>
      </c>
      <c r="L14" t="s">
        <v>231</v>
      </c>
      <c r="M14" t="s">
        <v>6</v>
      </c>
      <c r="N14" t="s">
        <v>217</v>
      </c>
    </row>
    <row r="15" spans="1:14" x14ac:dyDescent="0.35">
      <c r="A15" t="s">
        <v>49</v>
      </c>
      <c r="B15">
        <f t="shared" si="0"/>
        <v>1</v>
      </c>
      <c r="C15" t="s">
        <v>18089</v>
      </c>
      <c r="D15" t="s">
        <v>233</v>
      </c>
      <c r="E15" t="s">
        <v>234</v>
      </c>
      <c r="F15" t="s">
        <v>235</v>
      </c>
      <c r="G15">
        <v>7</v>
      </c>
      <c r="H15">
        <v>9783642251993</v>
      </c>
      <c r="I15" t="s">
        <v>152</v>
      </c>
      <c r="J15" t="s">
        <v>236</v>
      </c>
      <c r="K15">
        <v>2011</v>
      </c>
      <c r="L15" t="s">
        <v>237</v>
      </c>
      <c r="M15" t="s">
        <v>6</v>
      </c>
      <c r="N15" t="s">
        <v>217</v>
      </c>
    </row>
    <row r="16" spans="1:14" x14ac:dyDescent="0.35">
      <c r="A16" t="s">
        <v>67</v>
      </c>
      <c r="B16">
        <f t="shared" si="0"/>
        <v>1</v>
      </c>
      <c r="C16" t="s">
        <v>18090</v>
      </c>
      <c r="D16" t="s">
        <v>239</v>
      </c>
      <c r="E16" t="s">
        <v>240</v>
      </c>
      <c r="F16" t="s">
        <v>235</v>
      </c>
      <c r="G16">
        <v>10</v>
      </c>
      <c r="H16">
        <v>9781457716553</v>
      </c>
      <c r="I16" t="s">
        <v>241</v>
      </c>
      <c r="J16" t="s">
        <v>242</v>
      </c>
      <c r="K16">
        <v>2011</v>
      </c>
      <c r="L16" t="s">
        <v>243</v>
      </c>
      <c r="M16" t="s">
        <v>6</v>
      </c>
      <c r="N16" t="s">
        <v>217</v>
      </c>
    </row>
    <row r="17" spans="1:14" x14ac:dyDescent="0.35">
      <c r="A17" t="s">
        <v>49</v>
      </c>
      <c r="B17">
        <f t="shared" si="0"/>
        <v>1</v>
      </c>
      <c r="C17" t="s">
        <v>18091</v>
      </c>
      <c r="D17" t="s">
        <v>245</v>
      </c>
      <c r="E17" t="s">
        <v>246</v>
      </c>
      <c r="F17" t="s">
        <v>247</v>
      </c>
      <c r="G17">
        <v>10</v>
      </c>
      <c r="H17">
        <v>9781467365376</v>
      </c>
      <c r="I17" t="s">
        <v>248</v>
      </c>
      <c r="J17" t="s">
        <v>6</v>
      </c>
      <c r="K17">
        <v>2015</v>
      </c>
      <c r="L17" t="s">
        <v>249</v>
      </c>
      <c r="M17" t="s">
        <v>6</v>
      </c>
      <c r="N17" t="s">
        <v>147</v>
      </c>
    </row>
    <row r="18" spans="1:14" x14ac:dyDescent="0.35">
      <c r="A18" t="s">
        <v>49</v>
      </c>
      <c r="B18">
        <f t="shared" si="0"/>
        <v>1</v>
      </c>
      <c r="C18" t="s">
        <v>18092</v>
      </c>
      <c r="D18" t="s">
        <v>251</v>
      </c>
      <c r="E18" t="s">
        <v>6</v>
      </c>
      <c r="F18" t="s">
        <v>252</v>
      </c>
      <c r="G18">
        <v>7</v>
      </c>
      <c r="I18" t="s">
        <v>253</v>
      </c>
      <c r="J18" t="s">
        <v>254</v>
      </c>
      <c r="K18">
        <v>2015</v>
      </c>
      <c r="L18" t="s">
        <v>255</v>
      </c>
      <c r="M18" t="s">
        <v>6</v>
      </c>
      <c r="N18" t="s">
        <v>256</v>
      </c>
    </row>
    <row r="19" spans="1:14" x14ac:dyDescent="0.35">
      <c r="A19" t="s">
        <v>49</v>
      </c>
      <c r="B19">
        <f t="shared" si="0"/>
        <v>1</v>
      </c>
      <c r="C19" t="s">
        <v>18093</v>
      </c>
      <c r="D19" t="s">
        <v>258</v>
      </c>
      <c r="E19" t="s">
        <v>259</v>
      </c>
      <c r="F19" t="s">
        <v>260</v>
      </c>
      <c r="G19">
        <v>7</v>
      </c>
      <c r="I19" t="s">
        <v>261</v>
      </c>
      <c r="J19" t="s">
        <v>262</v>
      </c>
      <c r="K19">
        <v>2017</v>
      </c>
      <c r="L19" t="s">
        <v>263</v>
      </c>
      <c r="M19" t="s">
        <v>6</v>
      </c>
      <c r="N19" t="s">
        <v>155</v>
      </c>
    </row>
    <row r="20" spans="1:14" x14ac:dyDescent="0.35">
      <c r="A20" t="s">
        <v>49</v>
      </c>
      <c r="B20">
        <f t="shared" si="0"/>
        <v>1</v>
      </c>
      <c r="C20" t="s">
        <v>18094</v>
      </c>
      <c r="D20" t="s">
        <v>265</v>
      </c>
      <c r="E20" t="s">
        <v>266</v>
      </c>
      <c r="F20" t="s">
        <v>267</v>
      </c>
      <c r="G20">
        <v>7</v>
      </c>
      <c r="H20">
        <v>9783642215292</v>
      </c>
      <c r="I20" t="s">
        <v>152</v>
      </c>
      <c r="J20" t="s">
        <v>268</v>
      </c>
      <c r="K20">
        <v>2011</v>
      </c>
      <c r="L20" t="s">
        <v>269</v>
      </c>
      <c r="M20" t="s">
        <v>6</v>
      </c>
      <c r="N20" t="s">
        <v>217</v>
      </c>
    </row>
    <row r="21" spans="1:14" x14ac:dyDescent="0.35">
      <c r="A21" t="s">
        <v>67</v>
      </c>
      <c r="B21">
        <f t="shared" si="0"/>
        <v>1</v>
      </c>
      <c r="C21" t="s">
        <v>18095</v>
      </c>
      <c r="D21" t="s">
        <v>271</v>
      </c>
      <c r="E21" t="s">
        <v>272</v>
      </c>
      <c r="F21" t="s">
        <v>273</v>
      </c>
      <c r="G21">
        <v>10</v>
      </c>
      <c r="H21">
        <v>9781450305785</v>
      </c>
      <c r="I21" t="s">
        <v>274</v>
      </c>
      <c r="J21" t="s">
        <v>275</v>
      </c>
      <c r="K21">
        <v>2011</v>
      </c>
      <c r="L21" t="s">
        <v>276</v>
      </c>
      <c r="M21" t="s">
        <v>6</v>
      </c>
      <c r="N21" t="s">
        <v>217</v>
      </c>
    </row>
    <row r="22" spans="1:14" x14ac:dyDescent="0.35">
      <c r="A22" t="s">
        <v>67</v>
      </c>
      <c r="B22">
        <f t="shared" si="0"/>
        <v>1</v>
      </c>
      <c r="C22" t="s">
        <v>18096</v>
      </c>
      <c r="D22" t="s">
        <v>278</v>
      </c>
      <c r="E22" t="s">
        <v>279</v>
      </c>
      <c r="F22" t="s">
        <v>280</v>
      </c>
      <c r="G22">
        <v>7</v>
      </c>
      <c r="H22">
        <v>9783642326080</v>
      </c>
      <c r="I22" t="s">
        <v>152</v>
      </c>
      <c r="J22" t="s">
        <v>281</v>
      </c>
      <c r="K22">
        <v>2012</v>
      </c>
      <c r="L22" t="s">
        <v>282</v>
      </c>
      <c r="M22" t="s">
        <v>6</v>
      </c>
      <c r="N22" t="s">
        <v>283</v>
      </c>
    </row>
    <row r="23" spans="1:14" x14ac:dyDescent="0.35">
      <c r="A23" t="s">
        <v>67</v>
      </c>
      <c r="B23">
        <f t="shared" si="0"/>
        <v>1</v>
      </c>
      <c r="C23" t="s">
        <v>18097</v>
      </c>
      <c r="D23" t="s">
        <v>285</v>
      </c>
      <c r="E23" t="s">
        <v>286</v>
      </c>
      <c r="F23" t="s">
        <v>287</v>
      </c>
      <c r="G23">
        <v>10</v>
      </c>
      <c r="H23">
        <v>9781450366885</v>
      </c>
      <c r="I23" t="s">
        <v>288</v>
      </c>
      <c r="J23" t="s">
        <v>289</v>
      </c>
      <c r="K23">
        <v>2019</v>
      </c>
      <c r="L23" t="s">
        <v>290</v>
      </c>
      <c r="M23" t="s">
        <v>6</v>
      </c>
      <c r="N23" t="s">
        <v>283</v>
      </c>
    </row>
    <row r="24" spans="1:14" x14ac:dyDescent="0.35">
      <c r="A24" t="s">
        <v>49</v>
      </c>
      <c r="B24">
        <f t="shared" si="0"/>
        <v>1</v>
      </c>
      <c r="C24" t="s">
        <v>18098</v>
      </c>
      <c r="D24" t="s">
        <v>292</v>
      </c>
      <c r="E24" t="s">
        <v>293</v>
      </c>
      <c r="F24" t="s">
        <v>294</v>
      </c>
      <c r="G24">
        <v>7</v>
      </c>
      <c r="I24" t="s">
        <v>261</v>
      </c>
      <c r="J24" t="s">
        <v>295</v>
      </c>
      <c r="K24">
        <v>2017</v>
      </c>
      <c r="L24" t="s">
        <v>296</v>
      </c>
      <c r="M24" t="s">
        <v>6</v>
      </c>
      <c r="N24" t="s">
        <v>283</v>
      </c>
    </row>
    <row r="25" spans="1:14" x14ac:dyDescent="0.35">
      <c r="A25" t="s">
        <v>49</v>
      </c>
      <c r="B25">
        <f t="shared" si="0"/>
        <v>1</v>
      </c>
      <c r="C25" t="s">
        <v>18099</v>
      </c>
      <c r="D25" t="s">
        <v>298</v>
      </c>
      <c r="E25" t="s">
        <v>299</v>
      </c>
      <c r="F25" t="s">
        <v>300</v>
      </c>
      <c r="G25">
        <v>10</v>
      </c>
      <c r="H25">
        <v>9789898533913</v>
      </c>
      <c r="I25" t="s">
        <v>301</v>
      </c>
      <c r="J25" t="s">
        <v>302</v>
      </c>
      <c r="K25">
        <v>2019</v>
      </c>
      <c r="L25" t="s">
        <v>303</v>
      </c>
      <c r="M25" t="s">
        <v>6</v>
      </c>
      <c r="N25" t="s">
        <v>162</v>
      </c>
    </row>
    <row r="26" spans="1:14" x14ac:dyDescent="0.35">
      <c r="A26" t="s">
        <v>49</v>
      </c>
      <c r="B26">
        <f t="shared" si="0"/>
        <v>1</v>
      </c>
      <c r="C26" t="s">
        <v>18100</v>
      </c>
      <c r="D26" t="s">
        <v>305</v>
      </c>
      <c r="E26" t="s">
        <v>306</v>
      </c>
      <c r="F26" t="s">
        <v>307</v>
      </c>
      <c r="G26">
        <v>10</v>
      </c>
      <c r="H26">
        <v>9781450333146</v>
      </c>
      <c r="I26" t="s">
        <v>308</v>
      </c>
      <c r="J26" t="s">
        <v>6</v>
      </c>
      <c r="K26">
        <v>2014</v>
      </c>
      <c r="L26" t="s">
        <v>309</v>
      </c>
      <c r="M26" t="s">
        <v>6</v>
      </c>
      <c r="N26" t="s">
        <v>217</v>
      </c>
    </row>
    <row r="27" spans="1:14" x14ac:dyDescent="0.35">
      <c r="A27" t="s">
        <v>67</v>
      </c>
      <c r="B27">
        <f t="shared" si="0"/>
        <v>1</v>
      </c>
      <c r="C27" t="s">
        <v>18101</v>
      </c>
      <c r="D27" t="s">
        <v>311</v>
      </c>
      <c r="E27" t="s">
        <v>312</v>
      </c>
      <c r="F27" t="s">
        <v>313</v>
      </c>
      <c r="G27">
        <v>10</v>
      </c>
      <c r="H27">
        <v>9781665414074</v>
      </c>
      <c r="I27" t="s">
        <v>314</v>
      </c>
      <c r="J27" t="s">
        <v>315</v>
      </c>
      <c r="K27">
        <v>2021</v>
      </c>
      <c r="L27" t="s">
        <v>316</v>
      </c>
      <c r="M27" t="s">
        <v>6</v>
      </c>
      <c r="N27" t="s">
        <v>162</v>
      </c>
    </row>
    <row r="28" spans="1:14" x14ac:dyDescent="0.35">
      <c r="A28" t="s">
        <v>67</v>
      </c>
      <c r="B28">
        <f t="shared" si="0"/>
        <v>1</v>
      </c>
      <c r="C28" t="s">
        <v>18102</v>
      </c>
      <c r="D28" t="s">
        <v>318</v>
      </c>
      <c r="E28" t="s">
        <v>6</v>
      </c>
      <c r="F28" t="s">
        <v>319</v>
      </c>
      <c r="G28">
        <v>7</v>
      </c>
      <c r="I28" t="s">
        <v>320</v>
      </c>
      <c r="J28" t="s">
        <v>321</v>
      </c>
      <c r="K28">
        <v>2015</v>
      </c>
      <c r="L28" t="s">
        <v>322</v>
      </c>
      <c r="M28" t="s">
        <v>6</v>
      </c>
      <c r="N28" t="s">
        <v>323</v>
      </c>
    </row>
    <row r="29" spans="1:14" x14ac:dyDescent="0.35">
      <c r="A29" t="s">
        <v>70</v>
      </c>
      <c r="B29">
        <f t="shared" si="0"/>
        <v>1</v>
      </c>
      <c r="C29" t="s">
        <v>18103</v>
      </c>
      <c r="D29" t="s">
        <v>325</v>
      </c>
      <c r="E29" t="s">
        <v>326</v>
      </c>
      <c r="F29" t="s">
        <v>327</v>
      </c>
      <c r="G29">
        <v>10</v>
      </c>
      <c r="H29">
        <v>9781728139647</v>
      </c>
      <c r="I29" t="s">
        <v>328</v>
      </c>
      <c r="J29" t="s">
        <v>329</v>
      </c>
      <c r="K29">
        <v>2019</v>
      </c>
      <c r="L29" t="s">
        <v>330</v>
      </c>
      <c r="M29" t="s">
        <v>6</v>
      </c>
      <c r="N29" t="s">
        <v>162</v>
      </c>
    </row>
    <row r="30" spans="1:14" x14ac:dyDescent="0.35">
      <c r="A30" t="s">
        <v>49</v>
      </c>
      <c r="B30">
        <f t="shared" si="0"/>
        <v>1</v>
      </c>
      <c r="C30" t="s">
        <v>18104</v>
      </c>
      <c r="D30" t="s">
        <v>332</v>
      </c>
      <c r="E30" t="s">
        <v>333</v>
      </c>
      <c r="F30" t="s">
        <v>334</v>
      </c>
      <c r="G30">
        <v>7</v>
      </c>
      <c r="I30" t="s">
        <v>335</v>
      </c>
      <c r="J30" t="s">
        <v>6</v>
      </c>
      <c r="K30">
        <v>2020</v>
      </c>
      <c r="L30" t="s">
        <v>336</v>
      </c>
      <c r="M30" t="s">
        <v>6</v>
      </c>
      <c r="N30" t="s">
        <v>337</v>
      </c>
    </row>
    <row r="31" spans="1:14" x14ac:dyDescent="0.35">
      <c r="A31" t="s">
        <v>49</v>
      </c>
      <c r="B31">
        <f t="shared" si="0"/>
        <v>1</v>
      </c>
      <c r="C31" t="s">
        <v>18105</v>
      </c>
      <c r="D31" t="s">
        <v>339</v>
      </c>
      <c r="E31" t="s">
        <v>340</v>
      </c>
      <c r="F31" t="s">
        <v>341</v>
      </c>
      <c r="G31">
        <v>10</v>
      </c>
      <c r="H31">
        <v>9781728175744</v>
      </c>
      <c r="I31" t="s">
        <v>342</v>
      </c>
      <c r="J31" t="s">
        <v>343</v>
      </c>
      <c r="K31">
        <v>2020</v>
      </c>
      <c r="L31" t="s">
        <v>344</v>
      </c>
      <c r="M31" t="s">
        <v>6</v>
      </c>
      <c r="N31" t="s">
        <v>162</v>
      </c>
    </row>
    <row r="32" spans="1:14" x14ac:dyDescent="0.35">
      <c r="A32" t="s">
        <v>49</v>
      </c>
      <c r="B32">
        <f t="shared" si="0"/>
        <v>1</v>
      </c>
      <c r="C32" t="s">
        <v>18106</v>
      </c>
      <c r="D32" t="s">
        <v>346</v>
      </c>
      <c r="E32" t="s">
        <v>347</v>
      </c>
      <c r="F32" t="s">
        <v>348</v>
      </c>
      <c r="G32">
        <v>10</v>
      </c>
      <c r="H32">
        <v>9781467362634</v>
      </c>
      <c r="I32" t="s">
        <v>349</v>
      </c>
      <c r="J32" t="s">
        <v>350</v>
      </c>
      <c r="K32">
        <v>2013</v>
      </c>
      <c r="L32" t="s">
        <v>351</v>
      </c>
      <c r="M32" t="s">
        <v>6</v>
      </c>
      <c r="N32" t="s">
        <v>162</v>
      </c>
    </row>
    <row r="33" spans="1:14" x14ac:dyDescent="0.35">
      <c r="A33" t="s">
        <v>49</v>
      </c>
      <c r="B33">
        <f t="shared" si="0"/>
        <v>1</v>
      </c>
      <c r="C33" t="s">
        <v>18107</v>
      </c>
      <c r="D33" t="s">
        <v>353</v>
      </c>
      <c r="E33" t="s">
        <v>354</v>
      </c>
      <c r="F33" t="s">
        <v>355</v>
      </c>
      <c r="G33">
        <v>10</v>
      </c>
      <c r="H33">
        <v>9781467374651</v>
      </c>
      <c r="I33" t="s">
        <v>356</v>
      </c>
      <c r="J33" t="s">
        <v>6</v>
      </c>
      <c r="K33">
        <v>2016</v>
      </c>
      <c r="L33" t="s">
        <v>357</v>
      </c>
      <c r="M33" t="s">
        <v>6</v>
      </c>
      <c r="N33" t="s">
        <v>162</v>
      </c>
    </row>
    <row r="34" spans="1:14" x14ac:dyDescent="0.35">
      <c r="A34" t="s">
        <v>70</v>
      </c>
      <c r="B34">
        <f t="shared" si="0"/>
        <v>1</v>
      </c>
      <c r="C34" t="s">
        <v>18108</v>
      </c>
      <c r="D34" t="s">
        <v>359</v>
      </c>
      <c r="E34" t="s">
        <v>360</v>
      </c>
      <c r="F34" t="s">
        <v>361</v>
      </c>
      <c r="G34">
        <v>10</v>
      </c>
      <c r="H34">
        <v>9781315375083</v>
      </c>
      <c r="I34" t="s">
        <v>362</v>
      </c>
      <c r="J34" t="s">
        <v>363</v>
      </c>
      <c r="K34">
        <v>2017</v>
      </c>
      <c r="L34" t="s">
        <v>364</v>
      </c>
      <c r="M34" t="s">
        <v>6</v>
      </c>
      <c r="N34" t="s">
        <v>162</v>
      </c>
    </row>
    <row r="35" spans="1:14" x14ac:dyDescent="0.35">
      <c r="A35" t="s">
        <v>49</v>
      </c>
      <c r="B35">
        <f t="shared" si="0"/>
        <v>1</v>
      </c>
      <c r="C35" t="s">
        <v>365</v>
      </c>
      <c r="D35" t="s">
        <v>366</v>
      </c>
      <c r="E35" t="s">
        <v>367</v>
      </c>
      <c r="F35" t="s">
        <v>368</v>
      </c>
      <c r="G35">
        <v>7</v>
      </c>
      <c r="I35" t="s">
        <v>369</v>
      </c>
      <c r="J35" t="s">
        <v>6</v>
      </c>
      <c r="K35">
        <v>2020</v>
      </c>
      <c r="L35" t="s">
        <v>370</v>
      </c>
      <c r="M35" t="s">
        <v>6</v>
      </c>
      <c r="N35" t="s">
        <v>147</v>
      </c>
    </row>
    <row r="36" spans="1:14" x14ac:dyDescent="0.35">
      <c r="A36" t="s">
        <v>49</v>
      </c>
      <c r="B36">
        <f t="shared" si="0"/>
        <v>1</v>
      </c>
      <c r="C36" t="s">
        <v>18109</v>
      </c>
      <c r="D36" t="s">
        <v>372</v>
      </c>
      <c r="E36" t="s">
        <v>373</v>
      </c>
      <c r="F36" t="s">
        <v>374</v>
      </c>
      <c r="G36">
        <v>10</v>
      </c>
      <c r="H36">
        <v>9781627480338</v>
      </c>
      <c r="I36" t="s">
        <v>375</v>
      </c>
      <c r="J36" t="s">
        <v>376</v>
      </c>
      <c r="K36">
        <v>2013</v>
      </c>
      <c r="L36" t="s">
        <v>377</v>
      </c>
      <c r="M36" t="s">
        <v>6</v>
      </c>
      <c r="N36" t="s">
        <v>162</v>
      </c>
    </row>
    <row r="37" spans="1:14" x14ac:dyDescent="0.35">
      <c r="A37" t="s">
        <v>49</v>
      </c>
      <c r="B37">
        <f t="shared" si="0"/>
        <v>1</v>
      </c>
      <c r="C37" t="s">
        <v>18110</v>
      </c>
      <c r="D37" t="s">
        <v>379</v>
      </c>
      <c r="E37" t="s">
        <v>380</v>
      </c>
      <c r="F37" t="s">
        <v>381</v>
      </c>
      <c r="G37">
        <v>10</v>
      </c>
      <c r="H37">
        <v>9781467362634</v>
      </c>
      <c r="I37" t="s">
        <v>349</v>
      </c>
      <c r="J37" t="s">
        <v>382</v>
      </c>
      <c r="K37">
        <v>2013</v>
      </c>
      <c r="L37" t="s">
        <v>383</v>
      </c>
      <c r="M37" t="s">
        <v>6</v>
      </c>
      <c r="N37" t="s">
        <v>323</v>
      </c>
    </row>
    <row r="38" spans="1:14" x14ac:dyDescent="0.35">
      <c r="A38" t="s">
        <v>67</v>
      </c>
      <c r="B38">
        <f t="shared" si="0"/>
        <v>1</v>
      </c>
      <c r="C38" t="s">
        <v>18111</v>
      </c>
      <c r="D38" t="s">
        <v>385</v>
      </c>
      <c r="E38" t="s">
        <v>386</v>
      </c>
      <c r="F38" t="s">
        <v>387</v>
      </c>
      <c r="G38">
        <v>10</v>
      </c>
      <c r="I38" t="s">
        <v>388</v>
      </c>
      <c r="J38" t="s">
        <v>389</v>
      </c>
      <c r="K38">
        <v>2014</v>
      </c>
      <c r="L38" t="s">
        <v>390</v>
      </c>
      <c r="M38" t="s">
        <v>6</v>
      </c>
      <c r="N38" t="s">
        <v>217</v>
      </c>
    </row>
    <row r="39" spans="1:14" x14ac:dyDescent="0.35">
      <c r="A39" t="s">
        <v>49</v>
      </c>
      <c r="B39">
        <f t="shared" si="0"/>
        <v>1</v>
      </c>
      <c r="C39" t="s">
        <v>18112</v>
      </c>
      <c r="D39" t="s">
        <v>392</v>
      </c>
      <c r="E39" t="s">
        <v>393</v>
      </c>
      <c r="F39" t="s">
        <v>394</v>
      </c>
      <c r="G39">
        <v>10</v>
      </c>
      <c r="H39">
        <v>9781450341196</v>
      </c>
      <c r="I39" t="s">
        <v>308</v>
      </c>
      <c r="J39" t="s">
        <v>6</v>
      </c>
      <c r="K39">
        <v>2016</v>
      </c>
      <c r="L39" t="s">
        <v>395</v>
      </c>
      <c r="M39" t="s">
        <v>6</v>
      </c>
      <c r="N39" t="s">
        <v>162</v>
      </c>
    </row>
    <row r="40" spans="1:14" x14ac:dyDescent="0.35">
      <c r="A40" t="s">
        <v>67</v>
      </c>
      <c r="B40">
        <f t="shared" si="0"/>
        <v>1</v>
      </c>
      <c r="C40" t="s">
        <v>18113</v>
      </c>
      <c r="D40" t="s">
        <v>397</v>
      </c>
      <c r="E40" t="s">
        <v>398</v>
      </c>
      <c r="F40" t="s">
        <v>399</v>
      </c>
      <c r="G40">
        <v>7</v>
      </c>
      <c r="I40" t="s">
        <v>261</v>
      </c>
      <c r="J40" t="s">
        <v>400</v>
      </c>
      <c r="K40">
        <v>2016</v>
      </c>
      <c r="L40" t="s">
        <v>401</v>
      </c>
      <c r="M40" t="s">
        <v>6</v>
      </c>
      <c r="N40" t="s">
        <v>402</v>
      </c>
    </row>
    <row r="41" spans="1:14" x14ac:dyDescent="0.35">
      <c r="A41" t="s">
        <v>49</v>
      </c>
      <c r="B41">
        <f t="shared" si="0"/>
        <v>1</v>
      </c>
      <c r="C41" t="s">
        <v>18114</v>
      </c>
      <c r="D41" t="s">
        <v>404</v>
      </c>
      <c r="E41" t="s">
        <v>405</v>
      </c>
      <c r="F41" t="s">
        <v>399</v>
      </c>
      <c r="G41">
        <v>7</v>
      </c>
      <c r="I41" t="s">
        <v>261</v>
      </c>
      <c r="J41" t="s">
        <v>406</v>
      </c>
      <c r="K41">
        <v>2016</v>
      </c>
      <c r="L41" t="s">
        <v>407</v>
      </c>
      <c r="M41" t="s">
        <v>6</v>
      </c>
      <c r="N41" t="s">
        <v>176</v>
      </c>
    </row>
    <row r="42" spans="1:14" x14ac:dyDescent="0.35">
      <c r="A42" t="s">
        <v>67</v>
      </c>
      <c r="B42">
        <f t="shared" si="0"/>
        <v>1</v>
      </c>
      <c r="C42" t="s">
        <v>18115</v>
      </c>
      <c r="D42" t="s">
        <v>409</v>
      </c>
      <c r="E42" t="s">
        <v>410</v>
      </c>
      <c r="F42" t="s">
        <v>399</v>
      </c>
      <c r="G42">
        <v>7</v>
      </c>
      <c r="I42" t="s">
        <v>411</v>
      </c>
      <c r="J42" t="s">
        <v>412</v>
      </c>
      <c r="K42">
        <v>2018</v>
      </c>
      <c r="L42" t="s">
        <v>413</v>
      </c>
      <c r="M42" t="s">
        <v>6</v>
      </c>
      <c r="N42" t="s">
        <v>283</v>
      </c>
    </row>
    <row r="43" spans="1:14" x14ac:dyDescent="0.35">
      <c r="A43" t="s">
        <v>70</v>
      </c>
      <c r="B43">
        <f t="shared" si="0"/>
        <v>1</v>
      </c>
      <c r="C43" t="s">
        <v>18116</v>
      </c>
      <c r="D43" t="s">
        <v>415</v>
      </c>
      <c r="E43" t="s">
        <v>416</v>
      </c>
      <c r="F43" t="s">
        <v>417</v>
      </c>
      <c r="G43">
        <v>10</v>
      </c>
      <c r="H43">
        <v>9781479917907</v>
      </c>
      <c r="I43" t="s">
        <v>418</v>
      </c>
      <c r="J43" t="s">
        <v>419</v>
      </c>
      <c r="K43">
        <v>2015</v>
      </c>
      <c r="L43" t="s">
        <v>420</v>
      </c>
      <c r="M43" t="s">
        <v>6</v>
      </c>
      <c r="N43" t="s">
        <v>162</v>
      </c>
    </row>
    <row r="44" spans="1:14" x14ac:dyDescent="0.35">
      <c r="A44" t="s">
        <v>70</v>
      </c>
      <c r="B44">
        <f t="shared" si="0"/>
        <v>1</v>
      </c>
      <c r="C44" t="s">
        <v>18117</v>
      </c>
      <c r="D44" t="s">
        <v>422</v>
      </c>
      <c r="E44" t="s">
        <v>423</v>
      </c>
      <c r="F44" t="s">
        <v>424</v>
      </c>
      <c r="G44">
        <v>10</v>
      </c>
      <c r="H44">
        <v>9780692127605</v>
      </c>
      <c r="I44" t="s">
        <v>425</v>
      </c>
      <c r="J44" t="s">
        <v>426</v>
      </c>
      <c r="K44">
        <v>2018</v>
      </c>
      <c r="L44" t="s">
        <v>427</v>
      </c>
      <c r="M44" t="s">
        <v>6</v>
      </c>
      <c r="N44" t="s">
        <v>323</v>
      </c>
    </row>
    <row r="45" spans="1:14" x14ac:dyDescent="0.35">
      <c r="A45" t="s">
        <v>70</v>
      </c>
      <c r="B45">
        <f t="shared" si="0"/>
        <v>1</v>
      </c>
      <c r="C45" t="s">
        <v>18118</v>
      </c>
      <c r="D45" t="s">
        <v>429</v>
      </c>
      <c r="E45" t="s">
        <v>430</v>
      </c>
      <c r="F45" t="s">
        <v>431</v>
      </c>
      <c r="G45">
        <v>10</v>
      </c>
      <c r="H45">
        <v>9781450353007</v>
      </c>
      <c r="I45" t="s">
        <v>308</v>
      </c>
      <c r="J45" t="s">
        <v>432</v>
      </c>
      <c r="K45">
        <v>2017</v>
      </c>
      <c r="L45" t="s">
        <v>433</v>
      </c>
      <c r="M45" t="s">
        <v>6</v>
      </c>
      <c r="N45" t="s">
        <v>217</v>
      </c>
    </row>
    <row r="46" spans="1:14" x14ac:dyDescent="0.35">
      <c r="A46" t="s">
        <v>70</v>
      </c>
      <c r="B46">
        <f t="shared" si="0"/>
        <v>1</v>
      </c>
      <c r="C46" t="s">
        <v>18119</v>
      </c>
      <c r="D46" t="s">
        <v>435</v>
      </c>
      <c r="E46" t="s">
        <v>436</v>
      </c>
      <c r="F46" t="s">
        <v>437</v>
      </c>
      <c r="G46">
        <v>10</v>
      </c>
      <c r="H46">
        <v>9781509012916</v>
      </c>
      <c r="I46" t="s">
        <v>438</v>
      </c>
      <c r="J46" t="s">
        <v>439</v>
      </c>
      <c r="K46">
        <v>2016</v>
      </c>
      <c r="L46" t="s">
        <v>440</v>
      </c>
      <c r="M46" t="s">
        <v>6</v>
      </c>
      <c r="N46" t="s">
        <v>402</v>
      </c>
    </row>
    <row r="47" spans="1:14" x14ac:dyDescent="0.35">
      <c r="A47" t="s">
        <v>70</v>
      </c>
      <c r="B47">
        <f t="shared" si="0"/>
        <v>1</v>
      </c>
      <c r="C47" t="s">
        <v>18120</v>
      </c>
      <c r="D47" t="s">
        <v>442</v>
      </c>
      <c r="E47" t="s">
        <v>443</v>
      </c>
      <c r="F47" t="s">
        <v>444</v>
      </c>
      <c r="G47">
        <v>10</v>
      </c>
      <c r="H47">
        <v>9781538620724</v>
      </c>
      <c r="I47" t="s">
        <v>445</v>
      </c>
      <c r="J47" t="s">
        <v>446</v>
      </c>
      <c r="K47">
        <v>2017</v>
      </c>
      <c r="L47" t="s">
        <v>447</v>
      </c>
      <c r="M47" t="s">
        <v>6</v>
      </c>
      <c r="N47" t="s">
        <v>217</v>
      </c>
    </row>
    <row r="48" spans="1:14" x14ac:dyDescent="0.35">
      <c r="A48" t="s">
        <v>70</v>
      </c>
      <c r="B48">
        <f t="shared" si="0"/>
        <v>1</v>
      </c>
      <c r="C48" t="s">
        <v>18121</v>
      </c>
      <c r="D48" t="s">
        <v>449</v>
      </c>
      <c r="E48" t="s">
        <v>450</v>
      </c>
      <c r="F48" t="s">
        <v>451</v>
      </c>
      <c r="G48">
        <v>10</v>
      </c>
      <c r="H48">
        <v>9781910309551</v>
      </c>
      <c r="I48" t="s">
        <v>452</v>
      </c>
      <c r="J48" t="s">
        <v>453</v>
      </c>
      <c r="K48">
        <v>2014</v>
      </c>
      <c r="L48" t="s">
        <v>454</v>
      </c>
      <c r="M48" t="s">
        <v>6</v>
      </c>
      <c r="N48" t="s">
        <v>147</v>
      </c>
    </row>
    <row r="49" spans="1:14" x14ac:dyDescent="0.35">
      <c r="A49" t="s">
        <v>49</v>
      </c>
      <c r="B49">
        <f t="shared" si="0"/>
        <v>1</v>
      </c>
      <c r="C49" t="s">
        <v>18122</v>
      </c>
      <c r="D49" t="s">
        <v>456</v>
      </c>
      <c r="E49" t="s">
        <v>457</v>
      </c>
      <c r="F49" t="s">
        <v>458</v>
      </c>
      <c r="G49">
        <v>7</v>
      </c>
      <c r="I49" t="s">
        <v>459</v>
      </c>
      <c r="J49" t="s">
        <v>6</v>
      </c>
      <c r="K49">
        <v>2018</v>
      </c>
      <c r="L49" t="s">
        <v>460</v>
      </c>
      <c r="M49" t="s">
        <v>6</v>
      </c>
      <c r="N49" t="s">
        <v>217</v>
      </c>
    </row>
    <row r="50" spans="1:14" x14ac:dyDescent="0.35">
      <c r="A50" t="s">
        <v>70</v>
      </c>
      <c r="B50">
        <f t="shared" si="0"/>
        <v>1</v>
      </c>
      <c r="C50" t="s">
        <v>18123</v>
      </c>
      <c r="D50" t="s">
        <v>462</v>
      </c>
      <c r="E50" t="s">
        <v>463</v>
      </c>
      <c r="F50" t="s">
        <v>464</v>
      </c>
      <c r="G50">
        <v>10</v>
      </c>
      <c r="H50">
        <v>9781479922802</v>
      </c>
      <c r="I50" t="s">
        <v>465</v>
      </c>
      <c r="J50" t="s">
        <v>6</v>
      </c>
      <c r="K50">
        <v>2014</v>
      </c>
      <c r="L50" t="s">
        <v>466</v>
      </c>
      <c r="M50" t="s">
        <v>6</v>
      </c>
      <c r="N50" t="s">
        <v>217</v>
      </c>
    </row>
    <row r="51" spans="1:14" x14ac:dyDescent="0.35">
      <c r="A51" t="s">
        <v>49</v>
      </c>
      <c r="B51">
        <f t="shared" si="0"/>
        <v>1</v>
      </c>
      <c r="C51" t="s">
        <v>18124</v>
      </c>
      <c r="D51" t="s">
        <v>468</v>
      </c>
      <c r="E51" t="s">
        <v>469</v>
      </c>
      <c r="F51" t="s">
        <v>470</v>
      </c>
      <c r="G51">
        <v>7</v>
      </c>
      <c r="I51" t="s">
        <v>261</v>
      </c>
      <c r="J51" t="s">
        <v>471</v>
      </c>
      <c r="K51">
        <v>2016</v>
      </c>
      <c r="L51" t="s">
        <v>472</v>
      </c>
      <c r="M51" t="s">
        <v>6</v>
      </c>
      <c r="N51" t="s">
        <v>473</v>
      </c>
    </row>
    <row r="52" spans="1:14" x14ac:dyDescent="0.35">
      <c r="A52" t="s">
        <v>49</v>
      </c>
      <c r="B52">
        <f t="shared" si="0"/>
        <v>1</v>
      </c>
      <c r="C52" t="s">
        <v>18125</v>
      </c>
      <c r="D52" t="s">
        <v>475</v>
      </c>
      <c r="E52" t="s">
        <v>476</v>
      </c>
      <c r="F52" t="s">
        <v>477</v>
      </c>
      <c r="G52">
        <v>7</v>
      </c>
      <c r="I52" t="s">
        <v>478</v>
      </c>
      <c r="J52" t="s">
        <v>6</v>
      </c>
      <c r="K52">
        <v>2019</v>
      </c>
      <c r="L52" t="s">
        <v>479</v>
      </c>
      <c r="M52" t="s">
        <v>6</v>
      </c>
      <c r="N52" t="s">
        <v>480</v>
      </c>
    </row>
    <row r="53" spans="1:14" x14ac:dyDescent="0.35">
      <c r="A53" t="s">
        <v>49</v>
      </c>
      <c r="B53">
        <f t="shared" si="0"/>
        <v>1</v>
      </c>
      <c r="C53" t="s">
        <v>18126</v>
      </c>
      <c r="D53" t="s">
        <v>482</v>
      </c>
      <c r="E53" t="s">
        <v>483</v>
      </c>
      <c r="F53" t="s">
        <v>484</v>
      </c>
      <c r="G53">
        <v>7</v>
      </c>
      <c r="H53">
        <v>9783319076379</v>
      </c>
      <c r="I53" t="s">
        <v>152</v>
      </c>
      <c r="J53" t="s">
        <v>485</v>
      </c>
      <c r="K53">
        <v>2014</v>
      </c>
      <c r="L53" t="s">
        <v>486</v>
      </c>
      <c r="M53" t="s">
        <v>6</v>
      </c>
      <c r="N53" t="s">
        <v>217</v>
      </c>
    </row>
    <row r="54" spans="1:14" x14ac:dyDescent="0.35">
      <c r="A54" t="s">
        <v>67</v>
      </c>
      <c r="B54">
        <f t="shared" si="0"/>
        <v>1</v>
      </c>
      <c r="C54" t="s">
        <v>18127</v>
      </c>
      <c r="D54" t="s">
        <v>488</v>
      </c>
      <c r="E54" t="s">
        <v>489</v>
      </c>
      <c r="F54" t="s">
        <v>490</v>
      </c>
      <c r="G54">
        <v>10</v>
      </c>
      <c r="H54">
        <v>9781906638474</v>
      </c>
      <c r="I54" t="s">
        <v>452</v>
      </c>
      <c r="J54" t="s">
        <v>382</v>
      </c>
      <c r="K54">
        <v>2009</v>
      </c>
      <c r="L54" t="s">
        <v>491</v>
      </c>
      <c r="M54" t="s">
        <v>6</v>
      </c>
      <c r="N54" t="s">
        <v>217</v>
      </c>
    </row>
    <row r="55" spans="1:14" x14ac:dyDescent="0.35">
      <c r="A55" t="s">
        <v>67</v>
      </c>
      <c r="B55">
        <f t="shared" si="0"/>
        <v>1</v>
      </c>
      <c r="C55" t="s">
        <v>18128</v>
      </c>
      <c r="D55" t="s">
        <v>493</v>
      </c>
      <c r="E55" t="s">
        <v>494</v>
      </c>
      <c r="F55" t="s">
        <v>495</v>
      </c>
      <c r="G55">
        <v>10</v>
      </c>
      <c r="I55" t="s">
        <v>496</v>
      </c>
      <c r="J55" t="s">
        <v>6</v>
      </c>
      <c r="K55">
        <v>2017</v>
      </c>
      <c r="L55" t="s">
        <v>497</v>
      </c>
      <c r="M55" t="s">
        <v>6</v>
      </c>
      <c r="N55" t="s">
        <v>217</v>
      </c>
    </row>
    <row r="56" spans="1:14" x14ac:dyDescent="0.35">
      <c r="A56" t="s">
        <v>67</v>
      </c>
      <c r="B56">
        <f t="shared" si="0"/>
        <v>1</v>
      </c>
      <c r="C56" t="s">
        <v>18129</v>
      </c>
      <c r="D56" t="s">
        <v>499</v>
      </c>
      <c r="E56" t="s">
        <v>500</v>
      </c>
      <c r="F56" t="s">
        <v>501</v>
      </c>
      <c r="G56">
        <v>10</v>
      </c>
      <c r="H56">
        <v>9781450365710</v>
      </c>
      <c r="I56" t="s">
        <v>308</v>
      </c>
      <c r="J56" t="s">
        <v>6</v>
      </c>
      <c r="K56">
        <v>2018</v>
      </c>
      <c r="L56" t="s">
        <v>502</v>
      </c>
      <c r="M56" t="s">
        <v>6</v>
      </c>
      <c r="N56" t="s">
        <v>256</v>
      </c>
    </row>
    <row r="57" spans="1:14" x14ac:dyDescent="0.35">
      <c r="A57" t="s">
        <v>49</v>
      </c>
      <c r="B57">
        <f t="shared" si="0"/>
        <v>1</v>
      </c>
      <c r="C57" t="s">
        <v>18130</v>
      </c>
      <c r="D57" t="s">
        <v>504</v>
      </c>
      <c r="E57" t="s">
        <v>505</v>
      </c>
      <c r="F57" t="s">
        <v>506</v>
      </c>
      <c r="G57">
        <v>10</v>
      </c>
      <c r="H57">
        <v>9788086943756</v>
      </c>
      <c r="I57" t="s">
        <v>507</v>
      </c>
      <c r="J57" t="s">
        <v>508</v>
      </c>
      <c r="K57">
        <v>2013</v>
      </c>
      <c r="L57" t="s">
        <v>509</v>
      </c>
      <c r="M57" t="s">
        <v>6</v>
      </c>
      <c r="N57" t="s">
        <v>147</v>
      </c>
    </row>
    <row r="58" spans="1:14" x14ac:dyDescent="0.35">
      <c r="A58" t="s">
        <v>70</v>
      </c>
      <c r="B58">
        <f t="shared" si="0"/>
        <v>1</v>
      </c>
      <c r="C58" t="s">
        <v>18131</v>
      </c>
      <c r="D58" t="s">
        <v>511</v>
      </c>
      <c r="E58" t="s">
        <v>512</v>
      </c>
      <c r="F58" t="s">
        <v>513</v>
      </c>
      <c r="G58">
        <v>10</v>
      </c>
      <c r="H58">
        <v>9789898533388</v>
      </c>
      <c r="I58" t="s">
        <v>514</v>
      </c>
      <c r="J58" t="s">
        <v>515</v>
      </c>
      <c r="K58">
        <v>2015</v>
      </c>
      <c r="L58" t="s">
        <v>516</v>
      </c>
      <c r="M58" t="s">
        <v>6</v>
      </c>
      <c r="N58" t="s">
        <v>162</v>
      </c>
    </row>
    <row r="59" spans="1:14" x14ac:dyDescent="0.35">
      <c r="A59" t="s">
        <v>70</v>
      </c>
      <c r="B59">
        <f t="shared" si="0"/>
        <v>1</v>
      </c>
      <c r="C59" t="s">
        <v>18132</v>
      </c>
      <c r="D59" t="s">
        <v>518</v>
      </c>
      <c r="E59" t="s">
        <v>519</v>
      </c>
      <c r="F59" t="s">
        <v>520</v>
      </c>
      <c r="G59">
        <v>10</v>
      </c>
      <c r="H59">
        <v>9789898704207</v>
      </c>
      <c r="I59" t="s">
        <v>521</v>
      </c>
      <c r="J59" t="s">
        <v>522</v>
      </c>
      <c r="K59">
        <v>2020</v>
      </c>
      <c r="L59" t="s">
        <v>523</v>
      </c>
      <c r="M59" t="s">
        <v>6</v>
      </c>
      <c r="N59" t="s">
        <v>162</v>
      </c>
    </row>
    <row r="60" spans="1:14" x14ac:dyDescent="0.35">
      <c r="A60" t="s">
        <v>49</v>
      </c>
      <c r="B60">
        <f t="shared" si="0"/>
        <v>1</v>
      </c>
      <c r="C60" t="s">
        <v>18133</v>
      </c>
      <c r="D60" t="s">
        <v>525</v>
      </c>
      <c r="E60" t="s">
        <v>526</v>
      </c>
      <c r="F60" t="s">
        <v>527</v>
      </c>
      <c r="G60">
        <v>10</v>
      </c>
      <c r="H60">
        <v>9781728184326</v>
      </c>
      <c r="I60" t="s">
        <v>388</v>
      </c>
      <c r="J60" t="s">
        <v>528</v>
      </c>
      <c r="K60">
        <v>2020</v>
      </c>
      <c r="L60" t="s">
        <v>529</v>
      </c>
      <c r="M60" t="s">
        <v>6</v>
      </c>
      <c r="N60" t="s">
        <v>162</v>
      </c>
    </row>
    <row r="61" spans="1:14" x14ac:dyDescent="0.35">
      <c r="A61" t="s">
        <v>67</v>
      </c>
      <c r="B61">
        <f t="shared" si="0"/>
        <v>1</v>
      </c>
      <c r="C61" t="s">
        <v>18134</v>
      </c>
      <c r="D61" t="s">
        <v>531</v>
      </c>
      <c r="E61" t="s">
        <v>532</v>
      </c>
      <c r="F61" t="s">
        <v>533</v>
      </c>
      <c r="G61">
        <v>7</v>
      </c>
      <c r="I61" t="s">
        <v>534</v>
      </c>
      <c r="J61" t="s">
        <v>535</v>
      </c>
      <c r="K61">
        <v>2017</v>
      </c>
      <c r="L61" t="s">
        <v>536</v>
      </c>
      <c r="M61" t="s">
        <v>6</v>
      </c>
      <c r="N61" t="s">
        <v>537</v>
      </c>
    </row>
    <row r="62" spans="1:14" x14ac:dyDescent="0.35">
      <c r="A62" t="s">
        <v>67</v>
      </c>
      <c r="B62">
        <f t="shared" si="0"/>
        <v>1</v>
      </c>
      <c r="C62" t="s">
        <v>18135</v>
      </c>
      <c r="D62" t="s">
        <v>539</v>
      </c>
      <c r="E62" t="s">
        <v>540</v>
      </c>
      <c r="F62" t="s">
        <v>541</v>
      </c>
      <c r="G62">
        <v>7</v>
      </c>
      <c r="I62" t="s">
        <v>542</v>
      </c>
      <c r="J62" t="s">
        <v>543</v>
      </c>
      <c r="K62">
        <v>2018</v>
      </c>
      <c r="L62" t="s">
        <v>544</v>
      </c>
      <c r="M62" t="s">
        <v>6</v>
      </c>
      <c r="N62" t="s">
        <v>480</v>
      </c>
    </row>
    <row r="63" spans="1:14" x14ac:dyDescent="0.35">
      <c r="A63" t="s">
        <v>49</v>
      </c>
      <c r="B63">
        <f t="shared" si="0"/>
        <v>1</v>
      </c>
      <c r="C63" t="s">
        <v>18136</v>
      </c>
      <c r="D63" t="s">
        <v>546</v>
      </c>
      <c r="E63" t="s">
        <v>547</v>
      </c>
      <c r="F63" t="s">
        <v>548</v>
      </c>
      <c r="G63">
        <v>10</v>
      </c>
      <c r="H63">
        <v>9781509062300</v>
      </c>
      <c r="I63" t="s">
        <v>549</v>
      </c>
      <c r="J63" t="s">
        <v>550</v>
      </c>
      <c r="K63">
        <v>2017</v>
      </c>
      <c r="L63" t="s">
        <v>551</v>
      </c>
      <c r="M63" t="s">
        <v>6</v>
      </c>
      <c r="N63" t="s">
        <v>147</v>
      </c>
    </row>
    <row r="64" spans="1:14" x14ac:dyDescent="0.35">
      <c r="A64" t="s">
        <v>67</v>
      </c>
      <c r="B64">
        <f t="shared" si="0"/>
        <v>1</v>
      </c>
      <c r="C64" t="s">
        <v>18137</v>
      </c>
      <c r="D64" t="s">
        <v>553</v>
      </c>
      <c r="E64" t="s">
        <v>554</v>
      </c>
      <c r="F64" t="s">
        <v>555</v>
      </c>
      <c r="G64">
        <v>7</v>
      </c>
      <c r="I64" t="s">
        <v>556</v>
      </c>
      <c r="J64" t="s">
        <v>557</v>
      </c>
      <c r="K64">
        <v>2019</v>
      </c>
      <c r="L64" t="s">
        <v>558</v>
      </c>
      <c r="M64" t="s">
        <v>6</v>
      </c>
      <c r="N64" t="s">
        <v>155</v>
      </c>
    </row>
    <row r="65" spans="1:14" x14ac:dyDescent="0.35">
      <c r="A65" t="s">
        <v>49</v>
      </c>
      <c r="B65">
        <f t="shared" si="0"/>
        <v>1</v>
      </c>
      <c r="C65" t="s">
        <v>18138</v>
      </c>
      <c r="D65" t="s">
        <v>560</v>
      </c>
      <c r="E65" t="s">
        <v>561</v>
      </c>
      <c r="F65" t="s">
        <v>562</v>
      </c>
      <c r="G65">
        <v>10</v>
      </c>
      <c r="H65">
        <v>9781479988273</v>
      </c>
      <c r="I65" t="s">
        <v>563</v>
      </c>
      <c r="J65" t="s">
        <v>564</v>
      </c>
      <c r="K65">
        <v>2015</v>
      </c>
      <c r="L65" t="s">
        <v>565</v>
      </c>
      <c r="M65" t="s">
        <v>6</v>
      </c>
      <c r="N65" t="s">
        <v>217</v>
      </c>
    </row>
    <row r="66" spans="1:14" x14ac:dyDescent="0.35">
      <c r="A66" t="s">
        <v>49</v>
      </c>
      <c r="B66">
        <f t="shared" ref="B66:B129" si="1">COUNTIF(C:C,C66)</f>
        <v>1</v>
      </c>
      <c r="C66" t="s">
        <v>18139</v>
      </c>
      <c r="D66" t="s">
        <v>567</v>
      </c>
      <c r="E66" t="s">
        <v>568</v>
      </c>
      <c r="F66" t="s">
        <v>569</v>
      </c>
      <c r="G66">
        <v>10</v>
      </c>
      <c r="H66">
        <v>9781450308168</v>
      </c>
      <c r="I66" t="s">
        <v>570</v>
      </c>
      <c r="J66" t="s">
        <v>571</v>
      </c>
      <c r="K66">
        <v>2011</v>
      </c>
      <c r="L66" t="s">
        <v>572</v>
      </c>
      <c r="M66" t="s">
        <v>6</v>
      </c>
      <c r="N66" t="s">
        <v>573</v>
      </c>
    </row>
    <row r="67" spans="1:14" x14ac:dyDescent="0.35">
      <c r="A67" t="s">
        <v>49</v>
      </c>
      <c r="B67">
        <f t="shared" si="1"/>
        <v>1</v>
      </c>
      <c r="C67" t="s">
        <v>18140</v>
      </c>
      <c r="D67" t="s">
        <v>575</v>
      </c>
      <c r="E67" t="s">
        <v>576</v>
      </c>
      <c r="F67" t="s">
        <v>577</v>
      </c>
      <c r="G67">
        <v>7</v>
      </c>
      <c r="I67" t="s">
        <v>261</v>
      </c>
      <c r="J67" t="s">
        <v>578</v>
      </c>
      <c r="K67">
        <v>2013</v>
      </c>
      <c r="L67" t="s">
        <v>579</v>
      </c>
      <c r="M67" t="s">
        <v>6</v>
      </c>
      <c r="N67" t="s">
        <v>580</v>
      </c>
    </row>
    <row r="68" spans="1:14" x14ac:dyDescent="0.35">
      <c r="A68" t="s">
        <v>70</v>
      </c>
      <c r="B68">
        <f t="shared" si="1"/>
        <v>1</v>
      </c>
      <c r="C68" t="s">
        <v>18141</v>
      </c>
      <c r="D68" t="s">
        <v>582</v>
      </c>
      <c r="E68" t="s">
        <v>583</v>
      </c>
      <c r="F68" t="s">
        <v>584</v>
      </c>
      <c r="G68">
        <v>7</v>
      </c>
      <c r="H68">
        <v>9783642393440</v>
      </c>
      <c r="I68" t="s">
        <v>152</v>
      </c>
      <c r="J68" t="s">
        <v>585</v>
      </c>
      <c r="K68">
        <v>2013</v>
      </c>
      <c r="L68" t="s">
        <v>586</v>
      </c>
      <c r="M68" t="s">
        <v>6</v>
      </c>
      <c r="N68" t="s">
        <v>283</v>
      </c>
    </row>
    <row r="69" spans="1:14" x14ac:dyDescent="0.35">
      <c r="A69" t="s">
        <v>49</v>
      </c>
      <c r="B69">
        <f t="shared" si="1"/>
        <v>1</v>
      </c>
      <c r="C69" t="s">
        <v>18142</v>
      </c>
      <c r="D69" t="s">
        <v>588</v>
      </c>
      <c r="E69" t="s">
        <v>589</v>
      </c>
      <c r="F69" t="s">
        <v>590</v>
      </c>
      <c r="G69">
        <v>7</v>
      </c>
      <c r="H69">
        <v>9783642304477</v>
      </c>
      <c r="I69" t="s">
        <v>152</v>
      </c>
      <c r="J69" t="s">
        <v>591</v>
      </c>
      <c r="K69">
        <v>2012</v>
      </c>
      <c r="L69" t="s">
        <v>592</v>
      </c>
      <c r="M69" t="s">
        <v>6</v>
      </c>
      <c r="N69" t="s">
        <v>217</v>
      </c>
    </row>
    <row r="70" spans="1:14" x14ac:dyDescent="0.35">
      <c r="A70" t="s">
        <v>67</v>
      </c>
      <c r="B70">
        <f t="shared" si="1"/>
        <v>1</v>
      </c>
      <c r="C70" t="s">
        <v>18143</v>
      </c>
      <c r="D70" t="s">
        <v>594</v>
      </c>
      <c r="E70" t="s">
        <v>595</v>
      </c>
      <c r="F70" t="s">
        <v>596</v>
      </c>
      <c r="G70">
        <v>7</v>
      </c>
      <c r="I70" t="s">
        <v>597</v>
      </c>
      <c r="J70" t="s">
        <v>598</v>
      </c>
      <c r="K70">
        <v>2010</v>
      </c>
      <c r="L70" t="s">
        <v>599</v>
      </c>
      <c r="M70" t="s">
        <v>6</v>
      </c>
      <c r="N70" t="s">
        <v>600</v>
      </c>
    </row>
    <row r="71" spans="1:14" x14ac:dyDescent="0.35">
      <c r="A71" t="s">
        <v>49</v>
      </c>
      <c r="B71">
        <f t="shared" si="1"/>
        <v>1</v>
      </c>
      <c r="C71" t="s">
        <v>18144</v>
      </c>
      <c r="D71" t="s">
        <v>602</v>
      </c>
      <c r="E71" t="s">
        <v>603</v>
      </c>
      <c r="F71" t="s">
        <v>604</v>
      </c>
      <c r="G71">
        <v>10</v>
      </c>
      <c r="H71">
        <v>9780769544199</v>
      </c>
      <c r="I71" t="s">
        <v>605</v>
      </c>
      <c r="J71" t="s">
        <v>606</v>
      </c>
      <c r="K71">
        <v>2011</v>
      </c>
      <c r="L71" t="s">
        <v>607</v>
      </c>
      <c r="M71" t="s">
        <v>6</v>
      </c>
      <c r="N71" t="s">
        <v>480</v>
      </c>
    </row>
    <row r="72" spans="1:14" x14ac:dyDescent="0.35">
      <c r="A72" t="s">
        <v>49</v>
      </c>
      <c r="B72">
        <f t="shared" si="1"/>
        <v>1</v>
      </c>
      <c r="C72" t="s">
        <v>18145</v>
      </c>
      <c r="D72" t="s">
        <v>609</v>
      </c>
      <c r="E72" t="s">
        <v>610</v>
      </c>
      <c r="F72" t="s">
        <v>611</v>
      </c>
      <c r="G72">
        <v>10</v>
      </c>
      <c r="H72">
        <v>9781479909650</v>
      </c>
      <c r="I72" t="s">
        <v>612</v>
      </c>
      <c r="J72" t="s">
        <v>6</v>
      </c>
      <c r="K72">
        <v>2013</v>
      </c>
      <c r="L72" t="s">
        <v>613</v>
      </c>
      <c r="M72" t="s">
        <v>6</v>
      </c>
      <c r="N72" t="s">
        <v>337</v>
      </c>
    </row>
    <row r="73" spans="1:14" x14ac:dyDescent="0.35">
      <c r="A73" t="s">
        <v>70</v>
      </c>
      <c r="B73">
        <f t="shared" si="1"/>
        <v>1</v>
      </c>
      <c r="C73" t="s">
        <v>18146</v>
      </c>
      <c r="D73" t="s">
        <v>615</v>
      </c>
      <c r="E73" t="s">
        <v>616</v>
      </c>
      <c r="F73" t="s">
        <v>617</v>
      </c>
      <c r="G73">
        <v>10</v>
      </c>
      <c r="I73" t="s">
        <v>618</v>
      </c>
      <c r="J73" t="s">
        <v>6</v>
      </c>
      <c r="K73">
        <v>2016</v>
      </c>
      <c r="L73" t="s">
        <v>619</v>
      </c>
      <c r="M73" t="s">
        <v>6</v>
      </c>
      <c r="N73" t="s">
        <v>162</v>
      </c>
    </row>
    <row r="74" spans="1:14" x14ac:dyDescent="0.35">
      <c r="A74" t="s">
        <v>49</v>
      </c>
      <c r="B74">
        <f t="shared" si="1"/>
        <v>1</v>
      </c>
      <c r="C74" t="s">
        <v>18147</v>
      </c>
      <c r="D74" t="s">
        <v>625</v>
      </c>
      <c r="E74" t="s">
        <v>626</v>
      </c>
      <c r="F74" t="s">
        <v>627</v>
      </c>
      <c r="G74">
        <v>7</v>
      </c>
      <c r="H74">
        <v>9783319986777</v>
      </c>
      <c r="I74" t="s">
        <v>207</v>
      </c>
      <c r="J74" t="s">
        <v>628</v>
      </c>
      <c r="K74">
        <v>2019</v>
      </c>
      <c r="L74" t="s">
        <v>629</v>
      </c>
      <c r="M74" t="s">
        <v>6</v>
      </c>
      <c r="N74" t="s">
        <v>162</v>
      </c>
    </row>
    <row r="75" spans="1:14" x14ac:dyDescent="0.35">
      <c r="A75" t="s">
        <v>49</v>
      </c>
      <c r="B75">
        <f t="shared" si="1"/>
        <v>1</v>
      </c>
      <c r="C75" t="s">
        <v>18148</v>
      </c>
      <c r="D75" t="s">
        <v>631</v>
      </c>
      <c r="E75" t="s">
        <v>632</v>
      </c>
      <c r="F75" t="s">
        <v>633</v>
      </c>
      <c r="G75">
        <v>7</v>
      </c>
      <c r="I75" t="s">
        <v>634</v>
      </c>
      <c r="J75" t="s">
        <v>6</v>
      </c>
      <c r="K75">
        <v>2017</v>
      </c>
      <c r="L75" t="s">
        <v>635</v>
      </c>
      <c r="M75" t="s">
        <v>6</v>
      </c>
      <c r="N75" t="s">
        <v>636</v>
      </c>
    </row>
    <row r="76" spans="1:14" x14ac:dyDescent="0.35">
      <c r="A76" t="s">
        <v>67</v>
      </c>
      <c r="B76">
        <f t="shared" si="1"/>
        <v>1</v>
      </c>
      <c r="C76" t="s">
        <v>18149</v>
      </c>
      <c r="D76" t="s">
        <v>638</v>
      </c>
      <c r="E76" t="s">
        <v>639</v>
      </c>
      <c r="F76" t="s">
        <v>640</v>
      </c>
      <c r="G76">
        <v>7</v>
      </c>
      <c r="H76">
        <v>9783319585086</v>
      </c>
      <c r="I76" t="s">
        <v>152</v>
      </c>
      <c r="J76" t="s">
        <v>641</v>
      </c>
      <c r="K76">
        <v>2017</v>
      </c>
      <c r="L76" t="s">
        <v>642</v>
      </c>
      <c r="M76" t="s">
        <v>6</v>
      </c>
      <c r="N76" t="s">
        <v>162</v>
      </c>
    </row>
    <row r="77" spans="1:14" x14ac:dyDescent="0.35">
      <c r="A77" t="s">
        <v>67</v>
      </c>
      <c r="B77">
        <f t="shared" si="1"/>
        <v>1</v>
      </c>
      <c r="C77" t="s">
        <v>18150</v>
      </c>
      <c r="D77" t="s">
        <v>644</v>
      </c>
      <c r="E77" t="s">
        <v>645</v>
      </c>
      <c r="F77" t="s">
        <v>646</v>
      </c>
      <c r="G77">
        <v>7</v>
      </c>
      <c r="I77" t="s">
        <v>647</v>
      </c>
      <c r="J77" t="s">
        <v>648</v>
      </c>
      <c r="K77">
        <v>2020</v>
      </c>
      <c r="L77" t="s">
        <v>649</v>
      </c>
      <c r="M77" t="s">
        <v>6</v>
      </c>
      <c r="N77" t="s">
        <v>162</v>
      </c>
    </row>
    <row r="78" spans="1:14" x14ac:dyDescent="0.35">
      <c r="A78" t="s">
        <v>49</v>
      </c>
      <c r="B78">
        <f t="shared" si="1"/>
        <v>1</v>
      </c>
      <c r="C78" t="s">
        <v>18151</v>
      </c>
      <c r="D78" t="s">
        <v>651</v>
      </c>
      <c r="E78" t="s">
        <v>652</v>
      </c>
      <c r="F78" t="s">
        <v>653</v>
      </c>
      <c r="G78">
        <v>10</v>
      </c>
      <c r="H78">
        <v>9781450366885</v>
      </c>
      <c r="I78" t="s">
        <v>288</v>
      </c>
      <c r="J78" t="s">
        <v>654</v>
      </c>
      <c r="K78">
        <v>2019</v>
      </c>
      <c r="L78" t="s">
        <v>655</v>
      </c>
      <c r="M78" t="s">
        <v>6</v>
      </c>
      <c r="N78" t="s">
        <v>155</v>
      </c>
    </row>
    <row r="79" spans="1:14" x14ac:dyDescent="0.35">
      <c r="A79" t="s">
        <v>49</v>
      </c>
      <c r="B79">
        <f t="shared" si="1"/>
        <v>1</v>
      </c>
      <c r="C79" t="s">
        <v>18152</v>
      </c>
      <c r="D79" t="s">
        <v>657</v>
      </c>
      <c r="E79" t="s">
        <v>658</v>
      </c>
      <c r="F79" t="s">
        <v>659</v>
      </c>
      <c r="G79">
        <v>7</v>
      </c>
      <c r="H79">
        <v>9783030351656</v>
      </c>
      <c r="I79" t="s">
        <v>152</v>
      </c>
      <c r="J79" t="s">
        <v>660</v>
      </c>
      <c r="K79">
        <v>2019</v>
      </c>
      <c r="L79" t="s">
        <v>661</v>
      </c>
      <c r="M79" t="s">
        <v>6</v>
      </c>
      <c r="N79" t="s">
        <v>162</v>
      </c>
    </row>
    <row r="80" spans="1:14" x14ac:dyDescent="0.35">
      <c r="A80" t="s">
        <v>49</v>
      </c>
      <c r="B80">
        <f t="shared" si="1"/>
        <v>1</v>
      </c>
      <c r="C80" t="s">
        <v>18153</v>
      </c>
      <c r="D80" t="s">
        <v>663</v>
      </c>
      <c r="E80" t="s">
        <v>664</v>
      </c>
      <c r="F80" t="s">
        <v>665</v>
      </c>
      <c r="G80">
        <v>7</v>
      </c>
      <c r="I80" t="s">
        <v>666</v>
      </c>
      <c r="J80" t="s">
        <v>667</v>
      </c>
      <c r="K80">
        <v>2017</v>
      </c>
      <c r="L80" t="s">
        <v>668</v>
      </c>
      <c r="M80" t="s">
        <v>6</v>
      </c>
      <c r="N80" t="s">
        <v>217</v>
      </c>
    </row>
    <row r="81" spans="1:14" x14ac:dyDescent="0.35">
      <c r="A81" t="s">
        <v>67</v>
      </c>
      <c r="B81">
        <f t="shared" si="1"/>
        <v>1</v>
      </c>
      <c r="C81" t="s">
        <v>18154</v>
      </c>
      <c r="D81" t="s">
        <v>670</v>
      </c>
      <c r="E81" t="s">
        <v>6</v>
      </c>
      <c r="F81" t="s">
        <v>671</v>
      </c>
      <c r="G81">
        <v>7</v>
      </c>
      <c r="I81" t="s">
        <v>672</v>
      </c>
      <c r="J81" t="s">
        <v>673</v>
      </c>
      <c r="K81">
        <v>2014</v>
      </c>
      <c r="L81" t="s">
        <v>674</v>
      </c>
      <c r="M81" t="s">
        <v>6</v>
      </c>
      <c r="N81" t="s">
        <v>675</v>
      </c>
    </row>
    <row r="82" spans="1:14" x14ac:dyDescent="0.35">
      <c r="A82" t="s">
        <v>67</v>
      </c>
      <c r="B82">
        <f t="shared" si="1"/>
        <v>1</v>
      </c>
      <c r="C82" t="s">
        <v>18155</v>
      </c>
      <c r="D82" t="s">
        <v>677</v>
      </c>
      <c r="E82" t="s">
        <v>678</v>
      </c>
      <c r="F82" t="s">
        <v>679</v>
      </c>
      <c r="G82">
        <v>10</v>
      </c>
      <c r="H82">
        <v>9781538693469</v>
      </c>
      <c r="I82" t="s">
        <v>680</v>
      </c>
      <c r="J82" t="s">
        <v>681</v>
      </c>
      <c r="K82">
        <v>2019</v>
      </c>
      <c r="L82" t="s">
        <v>682</v>
      </c>
      <c r="M82" t="s">
        <v>6</v>
      </c>
      <c r="N82" t="s">
        <v>162</v>
      </c>
    </row>
    <row r="83" spans="1:14" x14ac:dyDescent="0.35">
      <c r="A83" t="s">
        <v>67</v>
      </c>
      <c r="B83">
        <f t="shared" si="1"/>
        <v>1</v>
      </c>
      <c r="C83" t="s">
        <v>18156</v>
      </c>
      <c r="D83" t="s">
        <v>684</v>
      </c>
      <c r="E83" t="s">
        <v>685</v>
      </c>
      <c r="F83" t="s">
        <v>686</v>
      </c>
      <c r="G83">
        <v>10</v>
      </c>
      <c r="H83">
        <v>9781450358903</v>
      </c>
      <c r="I83" t="s">
        <v>687</v>
      </c>
      <c r="J83" t="s">
        <v>688</v>
      </c>
      <c r="K83">
        <v>2019</v>
      </c>
      <c r="L83" t="s">
        <v>689</v>
      </c>
      <c r="M83" t="s">
        <v>6</v>
      </c>
      <c r="N83" t="s">
        <v>155</v>
      </c>
    </row>
    <row r="84" spans="1:14" x14ac:dyDescent="0.35">
      <c r="A84" t="s">
        <v>67</v>
      </c>
      <c r="B84">
        <f t="shared" si="1"/>
        <v>1</v>
      </c>
      <c r="C84" t="s">
        <v>18157</v>
      </c>
      <c r="D84" t="s">
        <v>691</v>
      </c>
      <c r="E84" t="s">
        <v>6</v>
      </c>
      <c r="F84" t="s">
        <v>692</v>
      </c>
      <c r="G84">
        <v>7</v>
      </c>
      <c r="I84" t="s">
        <v>693</v>
      </c>
      <c r="J84" t="s">
        <v>6</v>
      </c>
      <c r="K84">
        <v>2017</v>
      </c>
      <c r="L84" t="s">
        <v>694</v>
      </c>
      <c r="M84" t="s">
        <v>6</v>
      </c>
      <c r="N84" t="s">
        <v>695</v>
      </c>
    </row>
    <row r="85" spans="1:14" x14ac:dyDescent="0.35">
      <c r="A85" t="s">
        <v>67</v>
      </c>
      <c r="B85">
        <f t="shared" si="1"/>
        <v>1</v>
      </c>
      <c r="C85" t="s">
        <v>18158</v>
      </c>
      <c r="D85" t="s">
        <v>697</v>
      </c>
      <c r="E85" t="s">
        <v>698</v>
      </c>
      <c r="F85" t="s">
        <v>699</v>
      </c>
      <c r="G85">
        <v>10</v>
      </c>
      <c r="H85">
        <v>9781509053001</v>
      </c>
      <c r="I85" t="s">
        <v>700</v>
      </c>
      <c r="J85" t="s">
        <v>701</v>
      </c>
      <c r="K85">
        <v>2017</v>
      </c>
      <c r="L85" t="s">
        <v>702</v>
      </c>
      <c r="M85" t="s">
        <v>6</v>
      </c>
      <c r="N85" t="s">
        <v>703</v>
      </c>
    </row>
    <row r="86" spans="1:14" x14ac:dyDescent="0.35">
      <c r="A86" t="s">
        <v>49</v>
      </c>
      <c r="B86">
        <f t="shared" si="1"/>
        <v>1</v>
      </c>
      <c r="C86" t="s">
        <v>18159</v>
      </c>
      <c r="D86" t="s">
        <v>705</v>
      </c>
      <c r="E86" t="s">
        <v>706</v>
      </c>
      <c r="F86" t="s">
        <v>707</v>
      </c>
      <c r="G86">
        <v>7</v>
      </c>
      <c r="H86">
        <v>9783319474397</v>
      </c>
      <c r="I86" t="s">
        <v>152</v>
      </c>
      <c r="J86" t="s">
        <v>708</v>
      </c>
      <c r="K86">
        <v>2016</v>
      </c>
      <c r="L86" t="s">
        <v>709</v>
      </c>
      <c r="M86" t="s">
        <v>6</v>
      </c>
      <c r="N86" t="s">
        <v>217</v>
      </c>
    </row>
    <row r="87" spans="1:14" x14ac:dyDescent="0.35">
      <c r="A87" t="s">
        <v>70</v>
      </c>
      <c r="B87">
        <f t="shared" si="1"/>
        <v>1</v>
      </c>
      <c r="C87" t="s">
        <v>18160</v>
      </c>
      <c r="D87" t="s">
        <v>711</v>
      </c>
      <c r="E87" t="s">
        <v>712</v>
      </c>
      <c r="F87" t="s">
        <v>713</v>
      </c>
      <c r="G87">
        <v>7</v>
      </c>
      <c r="I87" t="s">
        <v>542</v>
      </c>
      <c r="J87" t="s">
        <v>6</v>
      </c>
      <c r="K87">
        <v>2021</v>
      </c>
      <c r="L87" t="s">
        <v>714</v>
      </c>
      <c r="M87" t="s">
        <v>6</v>
      </c>
      <c r="N87" t="s">
        <v>162</v>
      </c>
    </row>
    <row r="88" spans="1:14" x14ac:dyDescent="0.35">
      <c r="A88" t="s">
        <v>67</v>
      </c>
      <c r="B88">
        <f t="shared" si="1"/>
        <v>1</v>
      </c>
      <c r="C88" t="s">
        <v>18161</v>
      </c>
      <c r="D88" t="s">
        <v>716</v>
      </c>
      <c r="E88" t="s">
        <v>717</v>
      </c>
      <c r="F88" t="s">
        <v>718</v>
      </c>
      <c r="G88">
        <v>10</v>
      </c>
      <c r="H88">
        <v>9781538679425</v>
      </c>
      <c r="I88" t="s">
        <v>719</v>
      </c>
      <c r="J88" t="s">
        <v>720</v>
      </c>
      <c r="K88">
        <v>2019</v>
      </c>
      <c r="L88" t="s">
        <v>721</v>
      </c>
      <c r="M88" t="s">
        <v>6</v>
      </c>
      <c r="N88" t="s">
        <v>162</v>
      </c>
    </row>
    <row r="89" spans="1:14" x14ac:dyDescent="0.35">
      <c r="A89" t="s">
        <v>67</v>
      </c>
      <c r="B89">
        <f t="shared" si="1"/>
        <v>1</v>
      </c>
      <c r="C89" t="s">
        <v>18162</v>
      </c>
      <c r="D89" t="s">
        <v>723</v>
      </c>
      <c r="E89" t="s">
        <v>724</v>
      </c>
      <c r="F89" t="s">
        <v>725</v>
      </c>
      <c r="G89">
        <v>10</v>
      </c>
      <c r="H89">
        <v>9781605584034</v>
      </c>
      <c r="I89" t="s">
        <v>726</v>
      </c>
      <c r="J89" t="s">
        <v>727</v>
      </c>
      <c r="K89">
        <v>2009</v>
      </c>
      <c r="L89" t="s">
        <v>728</v>
      </c>
      <c r="M89" t="s">
        <v>6</v>
      </c>
      <c r="N89" t="s">
        <v>729</v>
      </c>
    </row>
    <row r="90" spans="1:14" x14ac:dyDescent="0.35">
      <c r="A90" t="s">
        <v>49</v>
      </c>
      <c r="B90">
        <f t="shared" si="1"/>
        <v>1</v>
      </c>
      <c r="C90" t="s">
        <v>18163</v>
      </c>
      <c r="D90" t="s">
        <v>731</v>
      </c>
      <c r="E90" t="s">
        <v>732</v>
      </c>
      <c r="F90" t="s">
        <v>733</v>
      </c>
      <c r="G90">
        <v>10</v>
      </c>
      <c r="H90">
        <v>9781538617106</v>
      </c>
      <c r="I90" t="s">
        <v>734</v>
      </c>
      <c r="J90" t="s">
        <v>735</v>
      </c>
      <c r="K90">
        <v>2017</v>
      </c>
      <c r="L90" t="s">
        <v>736</v>
      </c>
      <c r="M90" t="s">
        <v>6</v>
      </c>
      <c r="N90" t="s">
        <v>283</v>
      </c>
    </row>
    <row r="91" spans="1:14" x14ac:dyDescent="0.35">
      <c r="A91" t="s">
        <v>70</v>
      </c>
      <c r="B91">
        <f t="shared" si="1"/>
        <v>1</v>
      </c>
      <c r="C91" t="s">
        <v>18164</v>
      </c>
      <c r="D91" t="s">
        <v>738</v>
      </c>
      <c r="E91" t="s">
        <v>739</v>
      </c>
      <c r="F91" t="s">
        <v>740</v>
      </c>
      <c r="G91">
        <v>7</v>
      </c>
      <c r="I91" t="s">
        <v>741</v>
      </c>
      <c r="J91" t="s">
        <v>742</v>
      </c>
      <c r="K91">
        <v>2017</v>
      </c>
      <c r="L91" t="s">
        <v>743</v>
      </c>
      <c r="M91" t="s">
        <v>6</v>
      </c>
      <c r="N91" t="s">
        <v>744</v>
      </c>
    </row>
    <row r="92" spans="1:14" x14ac:dyDescent="0.35">
      <c r="A92" t="s">
        <v>49</v>
      </c>
      <c r="B92">
        <f t="shared" si="1"/>
        <v>1</v>
      </c>
      <c r="C92" t="s">
        <v>18165</v>
      </c>
      <c r="D92" t="s">
        <v>746</v>
      </c>
      <c r="E92" t="s">
        <v>747</v>
      </c>
      <c r="F92" t="s">
        <v>748</v>
      </c>
      <c r="G92">
        <v>7</v>
      </c>
      <c r="I92" t="s">
        <v>749</v>
      </c>
      <c r="J92" t="s">
        <v>750</v>
      </c>
      <c r="K92">
        <v>2012</v>
      </c>
      <c r="L92" t="s">
        <v>751</v>
      </c>
      <c r="M92" t="s">
        <v>6</v>
      </c>
      <c r="N92" t="s">
        <v>323</v>
      </c>
    </row>
    <row r="93" spans="1:14" x14ac:dyDescent="0.35">
      <c r="A93" t="s">
        <v>49</v>
      </c>
      <c r="B93">
        <f t="shared" si="1"/>
        <v>1</v>
      </c>
      <c r="C93" t="s">
        <v>18166</v>
      </c>
      <c r="D93" t="s">
        <v>753</v>
      </c>
      <c r="E93" t="s">
        <v>754</v>
      </c>
      <c r="F93" t="s">
        <v>755</v>
      </c>
      <c r="G93">
        <v>10</v>
      </c>
      <c r="H93">
        <v>9781450348577</v>
      </c>
      <c r="I93" t="s">
        <v>308</v>
      </c>
      <c r="J93" t="s">
        <v>756</v>
      </c>
      <c r="K93">
        <v>2017</v>
      </c>
      <c r="L93" t="s">
        <v>757</v>
      </c>
      <c r="M93" t="s">
        <v>6</v>
      </c>
      <c r="N93" t="s">
        <v>162</v>
      </c>
    </row>
    <row r="94" spans="1:14" x14ac:dyDescent="0.35">
      <c r="A94" t="s">
        <v>49</v>
      </c>
      <c r="B94">
        <f t="shared" si="1"/>
        <v>1</v>
      </c>
      <c r="C94" t="s">
        <v>18167</v>
      </c>
      <c r="D94" t="s">
        <v>759</v>
      </c>
      <c r="E94" t="s">
        <v>760</v>
      </c>
      <c r="F94" t="s">
        <v>761</v>
      </c>
      <c r="G94">
        <v>10</v>
      </c>
      <c r="H94">
        <v>9781728145334</v>
      </c>
      <c r="I94" t="s">
        <v>762</v>
      </c>
      <c r="J94" t="s">
        <v>763</v>
      </c>
      <c r="K94">
        <v>2020</v>
      </c>
      <c r="L94" t="s">
        <v>764</v>
      </c>
      <c r="M94" t="s">
        <v>6</v>
      </c>
      <c r="N94" t="s">
        <v>217</v>
      </c>
    </row>
    <row r="95" spans="1:14" x14ac:dyDescent="0.35">
      <c r="A95" t="s">
        <v>49</v>
      </c>
      <c r="B95">
        <f t="shared" si="1"/>
        <v>1</v>
      </c>
      <c r="C95" t="s">
        <v>18168</v>
      </c>
      <c r="D95" t="s">
        <v>766</v>
      </c>
      <c r="E95" t="s">
        <v>767</v>
      </c>
      <c r="F95" t="s">
        <v>761</v>
      </c>
      <c r="G95">
        <v>7</v>
      </c>
      <c r="I95" t="s">
        <v>369</v>
      </c>
      <c r="J95" t="s">
        <v>768</v>
      </c>
      <c r="K95">
        <v>2021</v>
      </c>
      <c r="L95" t="s">
        <v>769</v>
      </c>
      <c r="M95" t="s">
        <v>6</v>
      </c>
      <c r="N95" t="s">
        <v>283</v>
      </c>
    </row>
    <row r="96" spans="1:14" x14ac:dyDescent="0.35">
      <c r="A96" t="s">
        <v>67</v>
      </c>
      <c r="B96">
        <f t="shared" si="1"/>
        <v>1</v>
      </c>
      <c r="C96" t="s">
        <v>18169</v>
      </c>
      <c r="D96" t="s">
        <v>771</v>
      </c>
      <c r="E96" t="s">
        <v>772</v>
      </c>
      <c r="F96" t="s">
        <v>773</v>
      </c>
      <c r="G96">
        <v>10</v>
      </c>
      <c r="H96">
        <v>9781728168074</v>
      </c>
      <c r="I96" t="s">
        <v>774</v>
      </c>
      <c r="J96" t="s">
        <v>775</v>
      </c>
      <c r="K96">
        <v>2020</v>
      </c>
      <c r="L96" t="s">
        <v>776</v>
      </c>
      <c r="M96" t="s">
        <v>6</v>
      </c>
      <c r="N96" t="s">
        <v>217</v>
      </c>
    </row>
    <row r="97" spans="1:14" x14ac:dyDescent="0.35">
      <c r="A97" t="s">
        <v>70</v>
      </c>
      <c r="B97">
        <f t="shared" si="1"/>
        <v>1</v>
      </c>
      <c r="C97" t="s">
        <v>18170</v>
      </c>
      <c r="D97" t="s">
        <v>778</v>
      </c>
      <c r="E97" t="s">
        <v>779</v>
      </c>
      <c r="F97" t="s">
        <v>780</v>
      </c>
      <c r="G97">
        <v>7</v>
      </c>
      <c r="H97">
        <v>9783642407925</v>
      </c>
      <c r="I97" t="s">
        <v>152</v>
      </c>
      <c r="J97" t="s">
        <v>781</v>
      </c>
      <c r="K97">
        <v>2013</v>
      </c>
      <c r="L97" t="s">
        <v>782</v>
      </c>
      <c r="M97" t="s">
        <v>6</v>
      </c>
      <c r="N97" t="s">
        <v>402</v>
      </c>
    </row>
    <row r="98" spans="1:14" x14ac:dyDescent="0.35">
      <c r="A98" t="s">
        <v>49</v>
      </c>
      <c r="B98">
        <f t="shared" si="1"/>
        <v>1</v>
      </c>
      <c r="C98" t="s">
        <v>18171</v>
      </c>
      <c r="D98" t="s">
        <v>784</v>
      </c>
      <c r="E98" t="s">
        <v>785</v>
      </c>
      <c r="F98" t="s">
        <v>786</v>
      </c>
      <c r="G98">
        <v>10</v>
      </c>
      <c r="H98">
        <v>9781728118840</v>
      </c>
      <c r="I98" t="s">
        <v>762</v>
      </c>
      <c r="J98" t="s">
        <v>6</v>
      </c>
      <c r="K98">
        <v>2019</v>
      </c>
      <c r="L98" t="s">
        <v>787</v>
      </c>
      <c r="M98" t="s">
        <v>6</v>
      </c>
      <c r="N98" t="s">
        <v>162</v>
      </c>
    </row>
    <row r="99" spans="1:14" x14ac:dyDescent="0.35">
      <c r="A99" t="s">
        <v>67</v>
      </c>
      <c r="B99">
        <f t="shared" si="1"/>
        <v>1</v>
      </c>
      <c r="C99" t="s">
        <v>18172</v>
      </c>
      <c r="D99" t="s">
        <v>789</v>
      </c>
      <c r="E99" t="s">
        <v>6</v>
      </c>
      <c r="F99" t="s">
        <v>790</v>
      </c>
      <c r="G99">
        <v>7</v>
      </c>
      <c r="I99" t="s">
        <v>791</v>
      </c>
      <c r="J99" t="s">
        <v>792</v>
      </c>
      <c r="K99">
        <v>2016</v>
      </c>
      <c r="L99" t="s">
        <v>793</v>
      </c>
      <c r="M99" t="s">
        <v>6</v>
      </c>
      <c r="N99" t="s">
        <v>217</v>
      </c>
    </row>
    <row r="100" spans="1:14" x14ac:dyDescent="0.35">
      <c r="A100" t="s">
        <v>49</v>
      </c>
      <c r="B100">
        <f t="shared" si="1"/>
        <v>1</v>
      </c>
      <c r="C100" t="s">
        <v>18173</v>
      </c>
      <c r="D100" t="s">
        <v>795</v>
      </c>
      <c r="E100" t="s">
        <v>796</v>
      </c>
      <c r="F100" t="s">
        <v>797</v>
      </c>
      <c r="G100">
        <v>10</v>
      </c>
      <c r="H100">
        <v>9789860491029</v>
      </c>
      <c r="I100" t="s">
        <v>798</v>
      </c>
      <c r="J100" t="s">
        <v>6</v>
      </c>
      <c r="K100">
        <v>2016</v>
      </c>
      <c r="L100" t="s">
        <v>799</v>
      </c>
      <c r="M100" t="s">
        <v>6</v>
      </c>
      <c r="N100" t="s">
        <v>480</v>
      </c>
    </row>
    <row r="101" spans="1:14" x14ac:dyDescent="0.35">
      <c r="A101" t="s">
        <v>67</v>
      </c>
      <c r="B101">
        <f t="shared" si="1"/>
        <v>1</v>
      </c>
      <c r="C101" t="s">
        <v>18174</v>
      </c>
      <c r="D101" t="s">
        <v>801</v>
      </c>
      <c r="E101" t="s">
        <v>802</v>
      </c>
      <c r="F101" t="s">
        <v>803</v>
      </c>
      <c r="G101">
        <v>10</v>
      </c>
      <c r="H101">
        <v>9781450372176</v>
      </c>
      <c r="I101" t="s">
        <v>194</v>
      </c>
      <c r="J101" t="s">
        <v>6</v>
      </c>
      <c r="K101">
        <v>2019</v>
      </c>
      <c r="L101" t="s">
        <v>804</v>
      </c>
      <c r="M101" t="s">
        <v>6</v>
      </c>
      <c r="N101" t="s">
        <v>217</v>
      </c>
    </row>
    <row r="102" spans="1:14" x14ac:dyDescent="0.35">
      <c r="A102" t="s">
        <v>70</v>
      </c>
      <c r="B102">
        <f t="shared" si="1"/>
        <v>1</v>
      </c>
      <c r="C102" t="s">
        <v>18175</v>
      </c>
      <c r="D102" t="s">
        <v>806</v>
      </c>
      <c r="E102" t="s">
        <v>807</v>
      </c>
      <c r="F102" t="s">
        <v>808</v>
      </c>
      <c r="G102">
        <v>7</v>
      </c>
      <c r="H102">
        <v>9783030669058</v>
      </c>
      <c r="I102" t="s">
        <v>152</v>
      </c>
      <c r="J102" t="s">
        <v>809</v>
      </c>
      <c r="K102">
        <v>2021</v>
      </c>
      <c r="L102" t="s">
        <v>810</v>
      </c>
      <c r="M102" t="s">
        <v>6</v>
      </c>
      <c r="N102" t="s">
        <v>162</v>
      </c>
    </row>
    <row r="103" spans="1:14" x14ac:dyDescent="0.35">
      <c r="A103" t="s">
        <v>49</v>
      </c>
      <c r="B103">
        <f t="shared" si="1"/>
        <v>1</v>
      </c>
      <c r="C103" t="s">
        <v>18176</v>
      </c>
      <c r="D103" t="s">
        <v>812</v>
      </c>
      <c r="E103" t="s">
        <v>813</v>
      </c>
      <c r="F103" t="s">
        <v>814</v>
      </c>
      <c r="G103">
        <v>10</v>
      </c>
      <c r="H103">
        <v>9781450388078</v>
      </c>
      <c r="I103" t="s">
        <v>194</v>
      </c>
      <c r="J103" t="s">
        <v>6</v>
      </c>
      <c r="K103">
        <v>2020</v>
      </c>
      <c r="L103" t="s">
        <v>815</v>
      </c>
      <c r="M103" t="s">
        <v>6</v>
      </c>
      <c r="N103" t="s">
        <v>162</v>
      </c>
    </row>
    <row r="104" spans="1:14" x14ac:dyDescent="0.35">
      <c r="A104" t="s">
        <v>70</v>
      </c>
      <c r="B104">
        <f t="shared" si="1"/>
        <v>1</v>
      </c>
      <c r="C104" t="s">
        <v>18177</v>
      </c>
      <c r="D104" t="s">
        <v>817</v>
      </c>
      <c r="E104" t="s">
        <v>818</v>
      </c>
      <c r="F104" t="s">
        <v>819</v>
      </c>
      <c r="G104">
        <v>7</v>
      </c>
      <c r="I104" t="s">
        <v>820</v>
      </c>
      <c r="J104" t="s">
        <v>821</v>
      </c>
      <c r="K104">
        <v>2014</v>
      </c>
      <c r="L104" t="s">
        <v>822</v>
      </c>
      <c r="M104" t="s">
        <v>6</v>
      </c>
      <c r="N104" t="s">
        <v>480</v>
      </c>
    </row>
    <row r="105" spans="1:14" x14ac:dyDescent="0.35">
      <c r="A105" t="s">
        <v>49</v>
      </c>
      <c r="B105">
        <f t="shared" si="1"/>
        <v>1</v>
      </c>
      <c r="C105" t="s">
        <v>18178</v>
      </c>
      <c r="D105" t="s">
        <v>824</v>
      </c>
      <c r="E105" t="s">
        <v>825</v>
      </c>
      <c r="F105" t="s">
        <v>826</v>
      </c>
      <c r="G105">
        <v>10</v>
      </c>
      <c r="H105">
        <v>9780769542621</v>
      </c>
      <c r="I105" t="s">
        <v>827</v>
      </c>
      <c r="J105" t="s">
        <v>828</v>
      </c>
      <c r="K105">
        <v>2010</v>
      </c>
      <c r="L105" t="s">
        <v>829</v>
      </c>
      <c r="M105" t="s">
        <v>6</v>
      </c>
      <c r="N105" t="s">
        <v>147</v>
      </c>
    </row>
    <row r="106" spans="1:14" x14ac:dyDescent="0.35">
      <c r="A106" t="s">
        <v>49</v>
      </c>
      <c r="B106">
        <f t="shared" si="1"/>
        <v>1</v>
      </c>
      <c r="C106" t="s">
        <v>18179</v>
      </c>
      <c r="D106" t="s">
        <v>831</v>
      </c>
      <c r="E106" t="s">
        <v>832</v>
      </c>
      <c r="F106" t="s">
        <v>833</v>
      </c>
      <c r="G106">
        <v>7</v>
      </c>
      <c r="I106" t="s">
        <v>749</v>
      </c>
      <c r="J106" t="s">
        <v>834</v>
      </c>
      <c r="K106">
        <v>2014</v>
      </c>
      <c r="L106" t="s">
        <v>835</v>
      </c>
      <c r="M106" t="s">
        <v>6</v>
      </c>
      <c r="N106" t="s">
        <v>836</v>
      </c>
    </row>
    <row r="107" spans="1:14" x14ac:dyDescent="0.35">
      <c r="A107" t="s">
        <v>67</v>
      </c>
      <c r="B107">
        <f t="shared" si="1"/>
        <v>1</v>
      </c>
      <c r="C107" t="s">
        <v>18180</v>
      </c>
      <c r="D107" t="s">
        <v>838</v>
      </c>
      <c r="E107" t="s">
        <v>6</v>
      </c>
      <c r="F107" t="s">
        <v>839</v>
      </c>
      <c r="G107">
        <v>7</v>
      </c>
      <c r="I107" t="s">
        <v>840</v>
      </c>
      <c r="J107" t="s">
        <v>6</v>
      </c>
      <c r="K107">
        <v>2021</v>
      </c>
      <c r="L107" t="s">
        <v>841</v>
      </c>
      <c r="M107" t="s">
        <v>6</v>
      </c>
      <c r="N107" t="s">
        <v>217</v>
      </c>
    </row>
    <row r="108" spans="1:14" x14ac:dyDescent="0.35">
      <c r="A108" t="s">
        <v>49</v>
      </c>
      <c r="B108">
        <f t="shared" si="1"/>
        <v>1</v>
      </c>
      <c r="C108" t="s">
        <v>18181</v>
      </c>
      <c r="D108" t="s">
        <v>843</v>
      </c>
      <c r="E108" t="s">
        <v>844</v>
      </c>
      <c r="F108" t="s">
        <v>845</v>
      </c>
      <c r="G108">
        <v>10</v>
      </c>
      <c r="H108">
        <v>9781509058129</v>
      </c>
      <c r="I108" t="s">
        <v>846</v>
      </c>
      <c r="J108" t="s">
        <v>847</v>
      </c>
      <c r="K108">
        <v>2017</v>
      </c>
      <c r="L108" t="s">
        <v>848</v>
      </c>
      <c r="M108" t="s">
        <v>6</v>
      </c>
      <c r="N108" t="s">
        <v>217</v>
      </c>
    </row>
    <row r="109" spans="1:14" x14ac:dyDescent="0.35">
      <c r="A109" t="s">
        <v>49</v>
      </c>
      <c r="B109">
        <f t="shared" si="1"/>
        <v>1</v>
      </c>
      <c r="C109" t="s">
        <v>18182</v>
      </c>
      <c r="D109" t="s">
        <v>850</v>
      </c>
      <c r="E109" t="s">
        <v>851</v>
      </c>
      <c r="F109" t="s">
        <v>852</v>
      </c>
      <c r="G109">
        <v>10</v>
      </c>
      <c r="H109">
        <v>9781509060580</v>
      </c>
      <c r="I109" t="s">
        <v>853</v>
      </c>
      <c r="J109" t="s">
        <v>854</v>
      </c>
      <c r="K109">
        <v>2017</v>
      </c>
      <c r="L109" t="s">
        <v>855</v>
      </c>
      <c r="M109" t="s">
        <v>6</v>
      </c>
      <c r="N109" t="s">
        <v>217</v>
      </c>
    </row>
    <row r="110" spans="1:14" x14ac:dyDescent="0.35">
      <c r="A110" t="s">
        <v>49</v>
      </c>
      <c r="B110">
        <f t="shared" si="1"/>
        <v>1</v>
      </c>
      <c r="C110" t="s">
        <v>18183</v>
      </c>
      <c r="D110" t="s">
        <v>857</v>
      </c>
      <c r="E110" t="s">
        <v>858</v>
      </c>
      <c r="F110" t="s">
        <v>859</v>
      </c>
      <c r="G110">
        <v>7</v>
      </c>
      <c r="H110">
        <v>9783030300326</v>
      </c>
      <c r="I110" t="s">
        <v>152</v>
      </c>
      <c r="J110" t="s">
        <v>860</v>
      </c>
      <c r="K110">
        <v>2019</v>
      </c>
      <c r="L110" t="s">
        <v>861</v>
      </c>
      <c r="M110" t="s">
        <v>6</v>
      </c>
      <c r="N110" t="s">
        <v>162</v>
      </c>
    </row>
    <row r="111" spans="1:14" x14ac:dyDescent="0.35">
      <c r="A111" t="s">
        <v>49</v>
      </c>
      <c r="B111">
        <f t="shared" si="1"/>
        <v>1</v>
      </c>
      <c r="C111" t="s">
        <v>18184</v>
      </c>
      <c r="D111" t="s">
        <v>863</v>
      </c>
      <c r="E111" t="s">
        <v>864</v>
      </c>
      <c r="F111" t="s">
        <v>865</v>
      </c>
      <c r="G111">
        <v>7</v>
      </c>
      <c r="H111">
        <v>9783030419127</v>
      </c>
      <c r="I111" t="s">
        <v>866</v>
      </c>
      <c r="J111" t="s">
        <v>867</v>
      </c>
      <c r="K111">
        <v>2020</v>
      </c>
      <c r="L111" t="s">
        <v>868</v>
      </c>
      <c r="M111" t="s">
        <v>6</v>
      </c>
      <c r="N111" t="s">
        <v>217</v>
      </c>
    </row>
    <row r="112" spans="1:14" x14ac:dyDescent="0.35">
      <c r="A112" t="s">
        <v>67</v>
      </c>
      <c r="B112">
        <f t="shared" si="1"/>
        <v>1</v>
      </c>
      <c r="C112" t="s">
        <v>18185</v>
      </c>
      <c r="D112" t="s">
        <v>870</v>
      </c>
      <c r="E112" t="s">
        <v>871</v>
      </c>
      <c r="F112" t="s">
        <v>872</v>
      </c>
      <c r="G112">
        <v>7</v>
      </c>
      <c r="I112" t="s">
        <v>144</v>
      </c>
      <c r="J112" t="s">
        <v>873</v>
      </c>
      <c r="K112">
        <v>2016</v>
      </c>
      <c r="L112" t="s">
        <v>874</v>
      </c>
      <c r="M112" t="s">
        <v>6</v>
      </c>
      <c r="N112" t="s">
        <v>875</v>
      </c>
    </row>
    <row r="113" spans="1:14" x14ac:dyDescent="0.35">
      <c r="A113" t="s">
        <v>67</v>
      </c>
      <c r="B113">
        <f t="shared" si="1"/>
        <v>1</v>
      </c>
      <c r="C113" t="s">
        <v>18186</v>
      </c>
      <c r="D113" t="s">
        <v>877</v>
      </c>
      <c r="E113" t="s">
        <v>6</v>
      </c>
      <c r="F113" t="s">
        <v>878</v>
      </c>
      <c r="G113">
        <v>7</v>
      </c>
      <c r="I113" t="s">
        <v>879</v>
      </c>
      <c r="J113" t="s">
        <v>880</v>
      </c>
      <c r="K113">
        <v>2016</v>
      </c>
      <c r="L113" t="s">
        <v>881</v>
      </c>
      <c r="M113" t="s">
        <v>6</v>
      </c>
      <c r="N113" t="s">
        <v>162</v>
      </c>
    </row>
    <row r="114" spans="1:14" x14ac:dyDescent="0.35">
      <c r="A114" t="s">
        <v>49</v>
      </c>
      <c r="B114">
        <f t="shared" si="1"/>
        <v>1</v>
      </c>
      <c r="C114" t="s">
        <v>18187</v>
      </c>
      <c r="D114" t="s">
        <v>883</v>
      </c>
      <c r="E114" t="s">
        <v>884</v>
      </c>
      <c r="F114" t="s">
        <v>885</v>
      </c>
      <c r="G114">
        <v>7</v>
      </c>
      <c r="I114" t="s">
        <v>459</v>
      </c>
      <c r="J114" t="s">
        <v>886</v>
      </c>
      <c r="K114">
        <v>2013</v>
      </c>
      <c r="L114" t="s">
        <v>887</v>
      </c>
      <c r="M114" t="s">
        <v>6</v>
      </c>
      <c r="N114" t="s">
        <v>283</v>
      </c>
    </row>
    <row r="115" spans="1:14" x14ac:dyDescent="0.35">
      <c r="A115" t="s">
        <v>67</v>
      </c>
      <c r="B115">
        <f t="shared" si="1"/>
        <v>1</v>
      </c>
      <c r="C115" t="s">
        <v>18188</v>
      </c>
      <c r="D115" t="s">
        <v>889</v>
      </c>
      <c r="E115" t="s">
        <v>890</v>
      </c>
      <c r="F115" t="s">
        <v>891</v>
      </c>
      <c r="G115">
        <v>7</v>
      </c>
      <c r="H115">
        <v>9783319667140</v>
      </c>
      <c r="I115" t="s">
        <v>152</v>
      </c>
      <c r="J115" t="s">
        <v>892</v>
      </c>
      <c r="K115">
        <v>2017</v>
      </c>
      <c r="L115" t="s">
        <v>893</v>
      </c>
      <c r="M115" t="s">
        <v>6</v>
      </c>
      <c r="N115" t="s">
        <v>217</v>
      </c>
    </row>
    <row r="116" spans="1:14" x14ac:dyDescent="0.35">
      <c r="A116" t="s">
        <v>67</v>
      </c>
      <c r="B116">
        <f t="shared" si="1"/>
        <v>1</v>
      </c>
      <c r="C116" t="s">
        <v>18189</v>
      </c>
      <c r="D116" t="s">
        <v>895</v>
      </c>
      <c r="E116" t="s">
        <v>896</v>
      </c>
      <c r="F116" t="s">
        <v>891</v>
      </c>
      <c r="G116">
        <v>10</v>
      </c>
      <c r="H116">
        <v>9789897583308</v>
      </c>
      <c r="I116" t="s">
        <v>897</v>
      </c>
      <c r="J116" t="s">
        <v>898</v>
      </c>
      <c r="K116">
        <v>2018</v>
      </c>
      <c r="L116" t="s">
        <v>899</v>
      </c>
      <c r="M116" t="s">
        <v>6</v>
      </c>
      <c r="N116" t="s">
        <v>162</v>
      </c>
    </row>
    <row r="117" spans="1:14" x14ac:dyDescent="0.35">
      <c r="A117" t="s">
        <v>67</v>
      </c>
      <c r="B117">
        <f t="shared" si="1"/>
        <v>1</v>
      </c>
      <c r="C117" t="s">
        <v>18190</v>
      </c>
      <c r="D117" t="s">
        <v>901</v>
      </c>
      <c r="E117" t="s">
        <v>902</v>
      </c>
      <c r="F117" t="s">
        <v>903</v>
      </c>
      <c r="G117">
        <v>7</v>
      </c>
      <c r="I117" t="s">
        <v>261</v>
      </c>
      <c r="J117" t="s">
        <v>6</v>
      </c>
      <c r="K117">
        <v>2019</v>
      </c>
      <c r="L117" t="s">
        <v>904</v>
      </c>
      <c r="M117" t="s">
        <v>6</v>
      </c>
      <c r="N117" t="s">
        <v>162</v>
      </c>
    </row>
    <row r="118" spans="1:14" x14ac:dyDescent="0.35">
      <c r="A118" t="s">
        <v>49</v>
      </c>
      <c r="B118">
        <f t="shared" si="1"/>
        <v>1</v>
      </c>
      <c r="C118" t="s">
        <v>18191</v>
      </c>
      <c r="D118" t="s">
        <v>906</v>
      </c>
      <c r="E118" t="s">
        <v>907</v>
      </c>
      <c r="F118" t="s">
        <v>908</v>
      </c>
      <c r="G118">
        <v>10</v>
      </c>
      <c r="H118">
        <v>9780954901684</v>
      </c>
      <c r="I118" t="s">
        <v>909</v>
      </c>
      <c r="J118" t="s">
        <v>910</v>
      </c>
      <c r="K118">
        <v>2010</v>
      </c>
      <c r="L118" t="s">
        <v>911</v>
      </c>
      <c r="M118" t="s">
        <v>6</v>
      </c>
      <c r="N118" t="s">
        <v>162</v>
      </c>
    </row>
    <row r="119" spans="1:14" x14ac:dyDescent="0.35">
      <c r="A119" t="s">
        <v>67</v>
      </c>
      <c r="B119">
        <f t="shared" si="1"/>
        <v>1</v>
      </c>
      <c r="C119" t="s">
        <v>18192</v>
      </c>
      <c r="D119" t="s">
        <v>913</v>
      </c>
      <c r="E119" t="s">
        <v>914</v>
      </c>
      <c r="F119" t="s">
        <v>915</v>
      </c>
      <c r="G119">
        <v>10</v>
      </c>
      <c r="H119">
        <v>9781450314107</v>
      </c>
      <c r="I119" t="s">
        <v>308</v>
      </c>
      <c r="J119" t="s">
        <v>6</v>
      </c>
      <c r="K119">
        <v>2012</v>
      </c>
      <c r="L119" t="s">
        <v>916</v>
      </c>
      <c r="M119" t="s">
        <v>6</v>
      </c>
      <c r="N119" t="s">
        <v>917</v>
      </c>
    </row>
    <row r="120" spans="1:14" x14ac:dyDescent="0.35">
      <c r="A120" t="s">
        <v>49</v>
      </c>
      <c r="B120">
        <f t="shared" si="1"/>
        <v>1</v>
      </c>
      <c r="C120" t="s">
        <v>18193</v>
      </c>
      <c r="D120" t="s">
        <v>919</v>
      </c>
      <c r="E120" t="s">
        <v>920</v>
      </c>
      <c r="F120" t="s">
        <v>921</v>
      </c>
      <c r="G120">
        <v>7</v>
      </c>
      <c r="I120" t="s">
        <v>922</v>
      </c>
      <c r="J120" t="s">
        <v>923</v>
      </c>
      <c r="K120">
        <v>2021</v>
      </c>
      <c r="L120" t="s">
        <v>924</v>
      </c>
      <c r="M120" t="s">
        <v>6</v>
      </c>
      <c r="N120" t="s">
        <v>162</v>
      </c>
    </row>
    <row r="121" spans="1:14" x14ac:dyDescent="0.35">
      <c r="A121" t="s">
        <v>67</v>
      </c>
      <c r="B121">
        <f t="shared" si="1"/>
        <v>1</v>
      </c>
      <c r="C121" t="s">
        <v>18194</v>
      </c>
      <c r="D121" t="s">
        <v>926</v>
      </c>
      <c r="E121" t="s">
        <v>927</v>
      </c>
      <c r="F121" t="s">
        <v>928</v>
      </c>
      <c r="G121">
        <v>7</v>
      </c>
      <c r="I121" t="s">
        <v>929</v>
      </c>
      <c r="J121" t="s">
        <v>930</v>
      </c>
      <c r="K121">
        <v>2017</v>
      </c>
      <c r="L121" t="s">
        <v>931</v>
      </c>
      <c r="M121" t="s">
        <v>6</v>
      </c>
      <c r="N121" t="s">
        <v>480</v>
      </c>
    </row>
    <row r="122" spans="1:14" x14ac:dyDescent="0.35">
      <c r="A122" t="s">
        <v>49</v>
      </c>
      <c r="B122">
        <f t="shared" si="1"/>
        <v>1</v>
      </c>
      <c r="C122" t="s">
        <v>18195</v>
      </c>
      <c r="D122" t="s">
        <v>933</v>
      </c>
      <c r="E122" t="s">
        <v>934</v>
      </c>
      <c r="F122" t="s">
        <v>935</v>
      </c>
      <c r="G122">
        <v>10</v>
      </c>
      <c r="H122">
        <v>9781479981021</v>
      </c>
      <c r="I122" t="s">
        <v>936</v>
      </c>
      <c r="J122" t="s">
        <v>6</v>
      </c>
      <c r="K122">
        <v>2015</v>
      </c>
      <c r="L122" t="s">
        <v>937</v>
      </c>
      <c r="M122" t="s">
        <v>6</v>
      </c>
      <c r="N122" t="s">
        <v>480</v>
      </c>
    </row>
    <row r="123" spans="1:14" x14ac:dyDescent="0.35">
      <c r="A123" t="s">
        <v>67</v>
      </c>
      <c r="B123">
        <f t="shared" si="1"/>
        <v>1</v>
      </c>
      <c r="C123" t="s">
        <v>18196</v>
      </c>
      <c r="D123" t="s">
        <v>939</v>
      </c>
      <c r="E123" t="s">
        <v>6</v>
      </c>
      <c r="F123" t="s">
        <v>940</v>
      </c>
      <c r="G123">
        <v>7</v>
      </c>
      <c r="I123" t="s">
        <v>941</v>
      </c>
      <c r="J123" t="s">
        <v>942</v>
      </c>
      <c r="K123">
        <v>2015</v>
      </c>
      <c r="L123" t="s">
        <v>943</v>
      </c>
      <c r="M123" t="s">
        <v>6</v>
      </c>
      <c r="N123" t="s">
        <v>703</v>
      </c>
    </row>
    <row r="124" spans="1:14" x14ac:dyDescent="0.35">
      <c r="A124" t="s">
        <v>49</v>
      </c>
      <c r="B124">
        <f t="shared" si="1"/>
        <v>1</v>
      </c>
      <c r="C124" t="s">
        <v>18197</v>
      </c>
      <c r="D124" t="s">
        <v>945</v>
      </c>
      <c r="E124" t="s">
        <v>946</v>
      </c>
      <c r="F124" t="s">
        <v>947</v>
      </c>
      <c r="G124">
        <v>10</v>
      </c>
      <c r="H124">
        <v>9781479914579</v>
      </c>
      <c r="I124" t="s">
        <v>948</v>
      </c>
      <c r="J124" t="s">
        <v>6</v>
      </c>
      <c r="K124">
        <v>2013</v>
      </c>
      <c r="L124" t="s">
        <v>949</v>
      </c>
      <c r="M124" t="s">
        <v>6</v>
      </c>
      <c r="N124" t="s">
        <v>323</v>
      </c>
    </row>
    <row r="125" spans="1:14" x14ac:dyDescent="0.35">
      <c r="A125" t="s">
        <v>49</v>
      </c>
      <c r="B125">
        <f t="shared" si="1"/>
        <v>1</v>
      </c>
      <c r="C125" t="s">
        <v>18198</v>
      </c>
      <c r="D125" t="s">
        <v>951</v>
      </c>
      <c r="E125" t="s">
        <v>952</v>
      </c>
      <c r="F125" t="s">
        <v>953</v>
      </c>
      <c r="G125">
        <v>10</v>
      </c>
      <c r="H125">
        <v>9781467357395</v>
      </c>
      <c r="I125" t="s">
        <v>954</v>
      </c>
      <c r="J125" t="s">
        <v>955</v>
      </c>
      <c r="K125">
        <v>2013</v>
      </c>
      <c r="L125" t="s">
        <v>956</v>
      </c>
      <c r="M125" t="s">
        <v>6</v>
      </c>
      <c r="N125" t="s">
        <v>695</v>
      </c>
    </row>
    <row r="126" spans="1:14" x14ac:dyDescent="0.35">
      <c r="A126" t="s">
        <v>70</v>
      </c>
      <c r="B126">
        <f t="shared" si="1"/>
        <v>1</v>
      </c>
      <c r="C126" t="s">
        <v>18199</v>
      </c>
      <c r="D126" t="s">
        <v>958</v>
      </c>
      <c r="E126" t="s">
        <v>959</v>
      </c>
      <c r="F126" t="s">
        <v>960</v>
      </c>
      <c r="G126">
        <v>10</v>
      </c>
      <c r="H126">
        <v>9781538680940</v>
      </c>
      <c r="I126" t="s">
        <v>961</v>
      </c>
      <c r="J126" t="s">
        <v>962</v>
      </c>
      <c r="K126">
        <v>2018</v>
      </c>
      <c r="L126" t="s">
        <v>963</v>
      </c>
      <c r="M126" t="s">
        <v>6</v>
      </c>
      <c r="N126" t="s">
        <v>480</v>
      </c>
    </row>
    <row r="127" spans="1:14" x14ac:dyDescent="0.35">
      <c r="A127" t="s">
        <v>49</v>
      </c>
      <c r="B127">
        <f t="shared" si="1"/>
        <v>1</v>
      </c>
      <c r="C127" t="s">
        <v>18200</v>
      </c>
      <c r="D127" t="s">
        <v>965</v>
      </c>
      <c r="E127" t="s">
        <v>966</v>
      </c>
      <c r="F127" t="s">
        <v>967</v>
      </c>
      <c r="G127">
        <v>10</v>
      </c>
      <c r="H127">
        <v>9781509022212</v>
      </c>
      <c r="I127" t="s">
        <v>968</v>
      </c>
      <c r="J127" t="s">
        <v>969</v>
      </c>
      <c r="K127">
        <v>2016</v>
      </c>
      <c r="L127" t="s">
        <v>970</v>
      </c>
      <c r="M127" t="s">
        <v>6</v>
      </c>
      <c r="N127" t="s">
        <v>147</v>
      </c>
    </row>
    <row r="128" spans="1:14" x14ac:dyDescent="0.35">
      <c r="A128" t="s">
        <v>49</v>
      </c>
      <c r="B128">
        <f t="shared" si="1"/>
        <v>1</v>
      </c>
      <c r="C128" t="s">
        <v>18201</v>
      </c>
      <c r="D128" t="s">
        <v>972</v>
      </c>
      <c r="E128" t="s">
        <v>973</v>
      </c>
      <c r="F128" t="s">
        <v>974</v>
      </c>
      <c r="G128">
        <v>10</v>
      </c>
      <c r="H128">
        <v>9781450361057</v>
      </c>
      <c r="I128" t="s">
        <v>194</v>
      </c>
      <c r="J128" t="s">
        <v>975</v>
      </c>
      <c r="K128">
        <v>2019</v>
      </c>
      <c r="L128" t="s">
        <v>976</v>
      </c>
      <c r="M128" t="s">
        <v>6</v>
      </c>
      <c r="N128" t="s">
        <v>147</v>
      </c>
    </row>
    <row r="129" spans="1:14" x14ac:dyDescent="0.35">
      <c r="A129" t="s">
        <v>70</v>
      </c>
      <c r="B129">
        <f t="shared" si="1"/>
        <v>1</v>
      </c>
      <c r="C129" t="s">
        <v>18202</v>
      </c>
      <c r="D129" t="s">
        <v>978</v>
      </c>
      <c r="E129" t="s">
        <v>979</v>
      </c>
      <c r="F129" t="s">
        <v>980</v>
      </c>
      <c r="G129">
        <v>7</v>
      </c>
      <c r="I129" t="s">
        <v>981</v>
      </c>
      <c r="J129" t="s">
        <v>982</v>
      </c>
      <c r="K129">
        <v>2016</v>
      </c>
      <c r="L129" t="s">
        <v>983</v>
      </c>
      <c r="M129" t="s">
        <v>6</v>
      </c>
      <c r="N129" t="s">
        <v>984</v>
      </c>
    </row>
    <row r="130" spans="1:14" x14ac:dyDescent="0.35">
      <c r="A130" t="s">
        <v>49</v>
      </c>
      <c r="B130">
        <f t="shared" ref="B130:B193" si="2">COUNTIF(C:C,C130)</f>
        <v>1</v>
      </c>
      <c r="C130" t="s">
        <v>18203</v>
      </c>
      <c r="D130" t="s">
        <v>986</v>
      </c>
      <c r="E130" t="s">
        <v>987</v>
      </c>
      <c r="F130" t="s">
        <v>988</v>
      </c>
      <c r="G130">
        <v>10</v>
      </c>
      <c r="H130">
        <v>9781605588643</v>
      </c>
      <c r="I130" t="s">
        <v>308</v>
      </c>
      <c r="J130" t="s">
        <v>989</v>
      </c>
      <c r="K130">
        <v>2009</v>
      </c>
      <c r="L130" t="s">
        <v>990</v>
      </c>
      <c r="M130" t="s">
        <v>6</v>
      </c>
      <c r="N130" t="s">
        <v>162</v>
      </c>
    </row>
    <row r="131" spans="1:14" x14ac:dyDescent="0.35">
      <c r="A131" t="s">
        <v>49</v>
      </c>
      <c r="B131">
        <f t="shared" si="2"/>
        <v>1</v>
      </c>
      <c r="C131" t="s">
        <v>18204</v>
      </c>
      <c r="D131" t="s">
        <v>992</v>
      </c>
      <c r="E131" t="s">
        <v>993</v>
      </c>
      <c r="F131" t="s">
        <v>994</v>
      </c>
      <c r="G131">
        <v>10</v>
      </c>
      <c r="H131">
        <v>9781479963904</v>
      </c>
      <c r="I131" t="s">
        <v>995</v>
      </c>
      <c r="J131" t="s">
        <v>996</v>
      </c>
      <c r="K131">
        <v>2015</v>
      </c>
      <c r="L131" t="s">
        <v>997</v>
      </c>
      <c r="M131" t="s">
        <v>6</v>
      </c>
      <c r="N131" t="s">
        <v>147</v>
      </c>
    </row>
    <row r="132" spans="1:14" x14ac:dyDescent="0.35">
      <c r="A132" t="s">
        <v>49</v>
      </c>
      <c r="B132">
        <f t="shared" si="2"/>
        <v>1</v>
      </c>
      <c r="C132" t="s">
        <v>18205</v>
      </c>
      <c r="D132" t="s">
        <v>999</v>
      </c>
      <c r="E132" t="s">
        <v>1000</v>
      </c>
      <c r="F132" t="s">
        <v>1001</v>
      </c>
      <c r="G132">
        <v>10</v>
      </c>
      <c r="H132">
        <v>9781509002528</v>
      </c>
      <c r="I132" t="s">
        <v>1002</v>
      </c>
      <c r="J132" t="s">
        <v>1003</v>
      </c>
      <c r="K132">
        <v>2016</v>
      </c>
      <c r="L132" t="s">
        <v>1004</v>
      </c>
      <c r="M132" t="s">
        <v>6</v>
      </c>
      <c r="N132" t="s">
        <v>573</v>
      </c>
    </row>
    <row r="133" spans="1:14" x14ac:dyDescent="0.35">
      <c r="A133" t="s">
        <v>49</v>
      </c>
      <c r="B133">
        <f t="shared" si="2"/>
        <v>1</v>
      </c>
      <c r="C133" t="s">
        <v>18206</v>
      </c>
      <c r="D133" t="s">
        <v>1006</v>
      </c>
      <c r="E133" t="s">
        <v>1007</v>
      </c>
      <c r="F133" t="s">
        <v>1008</v>
      </c>
      <c r="G133">
        <v>7</v>
      </c>
      <c r="I133" t="s">
        <v>261</v>
      </c>
      <c r="J133" t="s">
        <v>1009</v>
      </c>
      <c r="K133">
        <v>2018</v>
      </c>
      <c r="L133" t="s">
        <v>1010</v>
      </c>
      <c r="M133" t="s">
        <v>6</v>
      </c>
      <c r="N133" t="s">
        <v>323</v>
      </c>
    </row>
    <row r="134" spans="1:14" x14ac:dyDescent="0.35">
      <c r="A134" t="s">
        <v>67</v>
      </c>
      <c r="B134">
        <f t="shared" si="2"/>
        <v>1</v>
      </c>
      <c r="C134" t="s">
        <v>18207</v>
      </c>
      <c r="D134" t="s">
        <v>1012</v>
      </c>
      <c r="E134" t="s">
        <v>1013</v>
      </c>
      <c r="F134" t="s">
        <v>1014</v>
      </c>
      <c r="G134">
        <v>10</v>
      </c>
      <c r="H134">
        <v>9781450388504</v>
      </c>
      <c r="I134" t="s">
        <v>194</v>
      </c>
      <c r="J134" t="s">
        <v>1015</v>
      </c>
      <c r="K134">
        <v>2020</v>
      </c>
      <c r="L134" t="s">
        <v>1016</v>
      </c>
      <c r="M134" t="s">
        <v>6</v>
      </c>
      <c r="N134" t="s">
        <v>217</v>
      </c>
    </row>
    <row r="135" spans="1:14" x14ac:dyDescent="0.35">
      <c r="A135" t="s">
        <v>49</v>
      </c>
      <c r="B135">
        <f t="shared" si="2"/>
        <v>1</v>
      </c>
      <c r="C135" t="s">
        <v>18208</v>
      </c>
      <c r="D135" t="s">
        <v>1018</v>
      </c>
      <c r="E135" t="s">
        <v>1019</v>
      </c>
      <c r="F135" t="s">
        <v>1020</v>
      </c>
      <c r="G135">
        <v>10</v>
      </c>
      <c r="H135">
        <v>9781450353267</v>
      </c>
      <c r="I135" t="s">
        <v>308</v>
      </c>
      <c r="J135" t="s">
        <v>1021</v>
      </c>
      <c r="K135">
        <v>2017</v>
      </c>
      <c r="L135" t="s">
        <v>1022</v>
      </c>
      <c r="M135" t="s">
        <v>6</v>
      </c>
      <c r="N135" t="s">
        <v>147</v>
      </c>
    </row>
    <row r="136" spans="1:14" x14ac:dyDescent="0.35">
      <c r="A136" t="s">
        <v>49</v>
      </c>
      <c r="B136">
        <f t="shared" si="2"/>
        <v>1</v>
      </c>
      <c r="C136" t="s">
        <v>18209</v>
      </c>
      <c r="D136" t="s">
        <v>1024</v>
      </c>
      <c r="E136" t="s">
        <v>1025</v>
      </c>
      <c r="F136" t="s">
        <v>1026</v>
      </c>
      <c r="G136">
        <v>7</v>
      </c>
      <c r="H136">
        <v>9783319770277</v>
      </c>
      <c r="I136" t="s">
        <v>207</v>
      </c>
      <c r="J136" t="s">
        <v>1027</v>
      </c>
      <c r="K136">
        <v>2018</v>
      </c>
      <c r="L136" t="s">
        <v>1028</v>
      </c>
      <c r="M136" t="s">
        <v>6</v>
      </c>
      <c r="N136" t="s">
        <v>217</v>
      </c>
    </row>
    <row r="137" spans="1:14" x14ac:dyDescent="0.35">
      <c r="A137" t="s">
        <v>49</v>
      </c>
      <c r="B137">
        <f t="shared" si="2"/>
        <v>1</v>
      </c>
      <c r="C137" t="s">
        <v>18210</v>
      </c>
      <c r="D137" t="s">
        <v>1030</v>
      </c>
      <c r="E137" t="s">
        <v>1031</v>
      </c>
      <c r="F137" t="s">
        <v>1020</v>
      </c>
      <c r="G137">
        <v>7</v>
      </c>
      <c r="I137" t="s">
        <v>1032</v>
      </c>
      <c r="J137" t="s">
        <v>1033</v>
      </c>
      <c r="K137">
        <v>2021</v>
      </c>
      <c r="L137" t="s">
        <v>1034</v>
      </c>
      <c r="M137" t="s">
        <v>6</v>
      </c>
      <c r="N137" t="s">
        <v>162</v>
      </c>
    </row>
    <row r="138" spans="1:14" x14ac:dyDescent="0.35">
      <c r="A138" t="s">
        <v>67</v>
      </c>
      <c r="B138">
        <f t="shared" si="2"/>
        <v>1</v>
      </c>
      <c r="C138" t="s">
        <v>18211</v>
      </c>
      <c r="D138" t="s">
        <v>1036</v>
      </c>
      <c r="E138" t="s">
        <v>1037</v>
      </c>
      <c r="F138" t="s">
        <v>1038</v>
      </c>
      <c r="G138">
        <v>10</v>
      </c>
      <c r="H138">
        <v>9781450347631</v>
      </c>
      <c r="I138" t="s">
        <v>308</v>
      </c>
      <c r="J138" t="s">
        <v>6</v>
      </c>
      <c r="K138">
        <v>2016</v>
      </c>
      <c r="L138" t="s">
        <v>1039</v>
      </c>
      <c r="M138" t="s">
        <v>6</v>
      </c>
      <c r="N138" t="s">
        <v>256</v>
      </c>
    </row>
    <row r="139" spans="1:14" x14ac:dyDescent="0.35">
      <c r="A139" t="s">
        <v>49</v>
      </c>
      <c r="B139">
        <f t="shared" si="2"/>
        <v>1</v>
      </c>
      <c r="C139" t="s">
        <v>18212</v>
      </c>
      <c r="D139" t="s">
        <v>1041</v>
      </c>
      <c r="E139" t="s">
        <v>1042</v>
      </c>
      <c r="F139" t="s">
        <v>1043</v>
      </c>
      <c r="G139">
        <v>7</v>
      </c>
      <c r="I139" t="s">
        <v>1044</v>
      </c>
      <c r="J139" t="s">
        <v>1045</v>
      </c>
      <c r="K139">
        <v>2020</v>
      </c>
      <c r="L139" t="s">
        <v>1046</v>
      </c>
      <c r="M139" t="s">
        <v>6</v>
      </c>
      <c r="N139" t="s">
        <v>162</v>
      </c>
    </row>
    <row r="140" spans="1:14" x14ac:dyDescent="0.35">
      <c r="A140" t="s">
        <v>49</v>
      </c>
      <c r="B140">
        <f t="shared" si="2"/>
        <v>1</v>
      </c>
      <c r="C140" t="s">
        <v>18213</v>
      </c>
      <c r="D140" t="s">
        <v>1048</v>
      </c>
      <c r="E140" t="s">
        <v>1049</v>
      </c>
      <c r="F140" t="s">
        <v>1050</v>
      </c>
      <c r="G140">
        <v>10</v>
      </c>
      <c r="H140">
        <v>9781450353595</v>
      </c>
      <c r="I140" t="s">
        <v>308</v>
      </c>
      <c r="J140" t="s">
        <v>1051</v>
      </c>
      <c r="K140">
        <v>2018</v>
      </c>
      <c r="L140" t="s">
        <v>1052</v>
      </c>
      <c r="M140" t="s">
        <v>6</v>
      </c>
      <c r="N140" t="s">
        <v>283</v>
      </c>
    </row>
    <row r="141" spans="1:14" x14ac:dyDescent="0.35">
      <c r="A141" t="s">
        <v>67</v>
      </c>
      <c r="B141">
        <f t="shared" si="2"/>
        <v>1</v>
      </c>
      <c r="C141" t="s">
        <v>18214</v>
      </c>
      <c r="D141" t="s">
        <v>1054</v>
      </c>
      <c r="E141" t="s">
        <v>1055</v>
      </c>
      <c r="F141" t="s">
        <v>1056</v>
      </c>
      <c r="G141">
        <v>10</v>
      </c>
      <c r="H141">
        <v>9781457714504</v>
      </c>
      <c r="I141" t="s">
        <v>1057</v>
      </c>
      <c r="J141" t="s">
        <v>1058</v>
      </c>
      <c r="K141">
        <v>2011</v>
      </c>
      <c r="L141" t="s">
        <v>1059</v>
      </c>
      <c r="M141" t="s">
        <v>6</v>
      </c>
      <c r="N141" t="s">
        <v>1060</v>
      </c>
    </row>
    <row r="142" spans="1:14" x14ac:dyDescent="0.35">
      <c r="A142" t="s">
        <v>49</v>
      </c>
      <c r="B142">
        <f t="shared" si="2"/>
        <v>1</v>
      </c>
      <c r="C142" t="s">
        <v>18215</v>
      </c>
      <c r="D142" t="s">
        <v>1062</v>
      </c>
      <c r="E142" t="s">
        <v>1063</v>
      </c>
      <c r="F142" t="s">
        <v>1064</v>
      </c>
      <c r="G142">
        <v>10</v>
      </c>
      <c r="H142">
        <v>9781728171166</v>
      </c>
      <c r="I142" t="s">
        <v>1065</v>
      </c>
      <c r="J142" t="s">
        <v>6</v>
      </c>
      <c r="K142">
        <v>2020</v>
      </c>
      <c r="L142" t="s">
        <v>1066</v>
      </c>
      <c r="M142" t="s">
        <v>6</v>
      </c>
      <c r="N142" t="s">
        <v>162</v>
      </c>
    </row>
    <row r="143" spans="1:14" x14ac:dyDescent="0.35">
      <c r="A143" t="s">
        <v>70</v>
      </c>
      <c r="B143">
        <f t="shared" si="2"/>
        <v>1</v>
      </c>
      <c r="C143" t="s">
        <v>18216</v>
      </c>
      <c r="D143" t="s">
        <v>1068</v>
      </c>
      <c r="E143" t="s">
        <v>1069</v>
      </c>
      <c r="F143" t="s">
        <v>1070</v>
      </c>
      <c r="G143">
        <v>10</v>
      </c>
      <c r="H143">
        <v>9780954901677</v>
      </c>
      <c r="I143" t="s">
        <v>1071</v>
      </c>
      <c r="J143" t="s">
        <v>1072</v>
      </c>
      <c r="K143">
        <v>2009</v>
      </c>
      <c r="L143" t="s">
        <v>1073</v>
      </c>
      <c r="M143" t="s">
        <v>6</v>
      </c>
      <c r="N143" t="s">
        <v>162</v>
      </c>
    </row>
    <row r="144" spans="1:14" x14ac:dyDescent="0.35">
      <c r="A144" t="s">
        <v>70</v>
      </c>
      <c r="B144">
        <f t="shared" si="2"/>
        <v>1</v>
      </c>
      <c r="C144" t="s">
        <v>18217</v>
      </c>
      <c r="D144" t="s">
        <v>1075</v>
      </c>
      <c r="E144" t="s">
        <v>1076</v>
      </c>
      <c r="F144" t="s">
        <v>1077</v>
      </c>
      <c r="G144">
        <v>10</v>
      </c>
      <c r="H144">
        <v>9781450336895</v>
      </c>
      <c r="I144" t="s">
        <v>1078</v>
      </c>
      <c r="J144" t="s">
        <v>1079</v>
      </c>
      <c r="K144">
        <v>2015</v>
      </c>
      <c r="L144" t="s">
        <v>1080</v>
      </c>
      <c r="M144" t="s">
        <v>6</v>
      </c>
      <c r="N144" t="s">
        <v>695</v>
      </c>
    </row>
    <row r="145" spans="1:14" x14ac:dyDescent="0.35">
      <c r="A145" t="s">
        <v>70</v>
      </c>
      <c r="B145">
        <f t="shared" si="2"/>
        <v>1</v>
      </c>
      <c r="C145" t="s">
        <v>18218</v>
      </c>
      <c r="D145" t="s">
        <v>1087</v>
      </c>
      <c r="E145" t="s">
        <v>1088</v>
      </c>
      <c r="F145" t="s">
        <v>1089</v>
      </c>
      <c r="G145">
        <v>10</v>
      </c>
      <c r="H145">
        <v>9781911218098</v>
      </c>
      <c r="I145" t="s">
        <v>452</v>
      </c>
      <c r="J145" t="s">
        <v>1090</v>
      </c>
      <c r="K145">
        <v>2016</v>
      </c>
      <c r="L145" t="s">
        <v>1091</v>
      </c>
      <c r="M145" t="s">
        <v>6</v>
      </c>
      <c r="N145" t="s">
        <v>217</v>
      </c>
    </row>
    <row r="146" spans="1:14" x14ac:dyDescent="0.35">
      <c r="A146" t="s">
        <v>67</v>
      </c>
      <c r="B146">
        <f t="shared" si="2"/>
        <v>1</v>
      </c>
      <c r="C146" t="s">
        <v>18219</v>
      </c>
      <c r="D146" t="s">
        <v>1093</v>
      </c>
      <c r="E146" t="s">
        <v>1094</v>
      </c>
      <c r="F146" t="s">
        <v>1095</v>
      </c>
      <c r="G146">
        <v>10</v>
      </c>
      <c r="H146">
        <v>9781450380621</v>
      </c>
      <c r="I146" t="s">
        <v>1096</v>
      </c>
      <c r="J146" t="s">
        <v>1097</v>
      </c>
      <c r="K146">
        <v>2021</v>
      </c>
      <c r="L146" t="s">
        <v>1098</v>
      </c>
      <c r="M146" t="s">
        <v>6</v>
      </c>
      <c r="N146" t="s">
        <v>162</v>
      </c>
    </row>
    <row r="147" spans="1:14" x14ac:dyDescent="0.35">
      <c r="A147" t="s">
        <v>67</v>
      </c>
      <c r="B147">
        <f t="shared" si="2"/>
        <v>1</v>
      </c>
      <c r="C147" t="s">
        <v>18220</v>
      </c>
      <c r="D147" t="s">
        <v>1100</v>
      </c>
      <c r="E147" t="s">
        <v>1101</v>
      </c>
      <c r="F147" t="s">
        <v>1102</v>
      </c>
      <c r="G147">
        <v>10</v>
      </c>
      <c r="H147">
        <v>9781467311922</v>
      </c>
      <c r="I147" t="s">
        <v>1103</v>
      </c>
      <c r="J147" t="s">
        <v>1104</v>
      </c>
      <c r="K147">
        <v>2012</v>
      </c>
      <c r="L147" t="s">
        <v>1105</v>
      </c>
      <c r="M147" t="s">
        <v>6</v>
      </c>
      <c r="N147" t="s">
        <v>1106</v>
      </c>
    </row>
    <row r="148" spans="1:14" x14ac:dyDescent="0.35">
      <c r="A148" t="s">
        <v>49</v>
      </c>
      <c r="B148">
        <f t="shared" si="2"/>
        <v>1</v>
      </c>
      <c r="C148" t="s">
        <v>18221</v>
      </c>
      <c r="D148" t="s">
        <v>1108</v>
      </c>
      <c r="E148" t="s">
        <v>1109</v>
      </c>
      <c r="F148" t="s">
        <v>1110</v>
      </c>
      <c r="G148">
        <v>10</v>
      </c>
      <c r="H148">
        <v>9781450346702</v>
      </c>
      <c r="I148" t="s">
        <v>1111</v>
      </c>
      <c r="J148" t="s">
        <v>6</v>
      </c>
      <c r="K148">
        <v>2016</v>
      </c>
      <c r="L148" t="s">
        <v>1112</v>
      </c>
      <c r="M148" t="s">
        <v>6</v>
      </c>
      <c r="N148" t="s">
        <v>402</v>
      </c>
    </row>
    <row r="149" spans="1:14" x14ac:dyDescent="0.35">
      <c r="A149" t="s">
        <v>49</v>
      </c>
      <c r="B149">
        <f t="shared" si="2"/>
        <v>1</v>
      </c>
      <c r="C149" t="s">
        <v>18222</v>
      </c>
      <c r="D149" t="s">
        <v>1114</v>
      </c>
      <c r="E149" t="s">
        <v>1115</v>
      </c>
      <c r="F149" t="s">
        <v>1116</v>
      </c>
      <c r="G149">
        <v>7</v>
      </c>
      <c r="I149" t="s">
        <v>1117</v>
      </c>
      <c r="J149" t="s">
        <v>1118</v>
      </c>
      <c r="K149">
        <v>2012</v>
      </c>
      <c r="L149" t="s">
        <v>1119</v>
      </c>
      <c r="M149" t="s">
        <v>6</v>
      </c>
      <c r="N149" t="s">
        <v>1120</v>
      </c>
    </row>
    <row r="150" spans="1:14" x14ac:dyDescent="0.35">
      <c r="A150" t="s">
        <v>49</v>
      </c>
      <c r="B150">
        <f t="shared" si="2"/>
        <v>1</v>
      </c>
      <c r="C150" t="s">
        <v>18223</v>
      </c>
      <c r="D150" t="s">
        <v>1122</v>
      </c>
      <c r="E150" t="s">
        <v>1123</v>
      </c>
      <c r="F150" t="s">
        <v>1124</v>
      </c>
      <c r="G150">
        <v>10</v>
      </c>
      <c r="H150">
        <v>9781509018833</v>
      </c>
      <c r="I150" t="s">
        <v>762</v>
      </c>
      <c r="J150" t="s">
        <v>6</v>
      </c>
      <c r="K150">
        <v>2016</v>
      </c>
      <c r="L150" t="s">
        <v>1125</v>
      </c>
      <c r="M150" t="s">
        <v>6</v>
      </c>
      <c r="N150" t="s">
        <v>155</v>
      </c>
    </row>
    <row r="151" spans="1:14" x14ac:dyDescent="0.35">
      <c r="A151" t="s">
        <v>49</v>
      </c>
      <c r="B151">
        <f t="shared" si="2"/>
        <v>1</v>
      </c>
      <c r="C151" t="s">
        <v>18224</v>
      </c>
      <c r="D151" t="s">
        <v>1127</v>
      </c>
      <c r="E151" t="s">
        <v>1128</v>
      </c>
      <c r="F151" t="s">
        <v>1129</v>
      </c>
      <c r="G151">
        <v>10</v>
      </c>
      <c r="I151" t="s">
        <v>496</v>
      </c>
      <c r="J151" t="s">
        <v>1130</v>
      </c>
      <c r="K151">
        <v>2015</v>
      </c>
      <c r="L151" t="s">
        <v>1131</v>
      </c>
      <c r="M151" t="s">
        <v>6</v>
      </c>
      <c r="N151" t="s">
        <v>162</v>
      </c>
    </row>
    <row r="152" spans="1:14" x14ac:dyDescent="0.35">
      <c r="A152" t="s">
        <v>49</v>
      </c>
      <c r="B152">
        <f t="shared" si="2"/>
        <v>1</v>
      </c>
      <c r="C152" t="s">
        <v>18225</v>
      </c>
      <c r="D152" t="s">
        <v>1133</v>
      </c>
      <c r="E152" t="s">
        <v>1134</v>
      </c>
      <c r="F152" t="s">
        <v>1135</v>
      </c>
      <c r="G152">
        <v>10</v>
      </c>
      <c r="H152">
        <v>9781910309551</v>
      </c>
      <c r="I152" t="s">
        <v>452</v>
      </c>
      <c r="J152" t="s">
        <v>1136</v>
      </c>
      <c r="K152">
        <v>2014</v>
      </c>
      <c r="L152" t="s">
        <v>1137</v>
      </c>
      <c r="M152" t="s">
        <v>6</v>
      </c>
      <c r="N152" t="s">
        <v>283</v>
      </c>
    </row>
    <row r="153" spans="1:14" x14ac:dyDescent="0.35">
      <c r="A153" t="s">
        <v>67</v>
      </c>
      <c r="B153">
        <f t="shared" si="2"/>
        <v>1</v>
      </c>
      <c r="C153" t="s">
        <v>18226</v>
      </c>
      <c r="D153" t="s">
        <v>1139</v>
      </c>
      <c r="E153" t="s">
        <v>1140</v>
      </c>
      <c r="F153" t="s">
        <v>1141</v>
      </c>
      <c r="G153">
        <v>10</v>
      </c>
      <c r="H153">
        <v>9781450380621</v>
      </c>
      <c r="I153" t="s">
        <v>1096</v>
      </c>
      <c r="J153" t="s">
        <v>1142</v>
      </c>
      <c r="K153">
        <v>2021</v>
      </c>
      <c r="L153" t="s">
        <v>1143</v>
      </c>
      <c r="M153" t="s">
        <v>6</v>
      </c>
      <c r="N153" t="s">
        <v>162</v>
      </c>
    </row>
    <row r="154" spans="1:14" x14ac:dyDescent="0.35">
      <c r="A154" t="s">
        <v>67</v>
      </c>
      <c r="B154">
        <f t="shared" si="2"/>
        <v>1</v>
      </c>
      <c r="C154" t="s">
        <v>18227</v>
      </c>
      <c r="D154" t="s">
        <v>1145</v>
      </c>
      <c r="E154" t="s">
        <v>1146</v>
      </c>
      <c r="F154" t="s">
        <v>1147</v>
      </c>
      <c r="G154">
        <v>10</v>
      </c>
      <c r="H154">
        <v>9781450371889</v>
      </c>
      <c r="I154" t="s">
        <v>194</v>
      </c>
      <c r="J154" t="s">
        <v>1148</v>
      </c>
      <c r="K154">
        <v>2019</v>
      </c>
      <c r="L154" t="s">
        <v>1149</v>
      </c>
      <c r="M154" t="s">
        <v>6</v>
      </c>
      <c r="N154" t="s">
        <v>162</v>
      </c>
    </row>
    <row r="155" spans="1:14" x14ac:dyDescent="0.35">
      <c r="A155" t="s">
        <v>49</v>
      </c>
      <c r="B155">
        <f t="shared" si="2"/>
        <v>1</v>
      </c>
      <c r="C155" t="s">
        <v>18228</v>
      </c>
      <c r="D155" t="s">
        <v>1151</v>
      </c>
      <c r="E155" t="s">
        <v>1152</v>
      </c>
      <c r="F155" t="s">
        <v>1153</v>
      </c>
      <c r="G155">
        <v>7</v>
      </c>
      <c r="H155">
        <v>9783319091075</v>
      </c>
      <c r="I155" t="s">
        <v>152</v>
      </c>
      <c r="J155" t="s">
        <v>1154</v>
      </c>
      <c r="K155">
        <v>2014</v>
      </c>
      <c r="L155" t="s">
        <v>1155</v>
      </c>
      <c r="M155" t="s">
        <v>6</v>
      </c>
      <c r="N155" t="s">
        <v>176</v>
      </c>
    </row>
    <row r="156" spans="1:14" x14ac:dyDescent="0.35">
      <c r="A156" t="s">
        <v>67</v>
      </c>
      <c r="B156">
        <f t="shared" si="2"/>
        <v>1</v>
      </c>
      <c r="C156" t="s">
        <v>18229</v>
      </c>
      <c r="D156" t="s">
        <v>1157</v>
      </c>
      <c r="E156" t="s">
        <v>1158</v>
      </c>
      <c r="F156" t="s">
        <v>1159</v>
      </c>
      <c r="G156">
        <v>10</v>
      </c>
      <c r="H156">
        <v>9781450320382</v>
      </c>
      <c r="I156" t="s">
        <v>1160</v>
      </c>
      <c r="J156" t="s">
        <v>1161</v>
      </c>
      <c r="K156">
        <v>2013</v>
      </c>
      <c r="L156" t="s">
        <v>1162</v>
      </c>
      <c r="M156" t="s">
        <v>6</v>
      </c>
      <c r="N156" t="s">
        <v>1120</v>
      </c>
    </row>
    <row r="157" spans="1:14" x14ac:dyDescent="0.35">
      <c r="A157" t="s">
        <v>67</v>
      </c>
      <c r="B157">
        <f t="shared" si="2"/>
        <v>1</v>
      </c>
      <c r="C157" t="s">
        <v>18230</v>
      </c>
      <c r="D157" t="s">
        <v>1164</v>
      </c>
      <c r="E157" t="s">
        <v>1165</v>
      </c>
      <c r="F157" t="s">
        <v>1166</v>
      </c>
      <c r="G157">
        <v>10</v>
      </c>
      <c r="H157">
        <v>9781538658505</v>
      </c>
      <c r="I157" t="s">
        <v>1167</v>
      </c>
      <c r="J157" t="s">
        <v>1168</v>
      </c>
      <c r="K157">
        <v>2018</v>
      </c>
      <c r="L157" t="s">
        <v>1169</v>
      </c>
      <c r="M157" t="s">
        <v>6</v>
      </c>
      <c r="N157" t="s">
        <v>1120</v>
      </c>
    </row>
    <row r="158" spans="1:14" x14ac:dyDescent="0.35">
      <c r="A158" t="s">
        <v>49</v>
      </c>
      <c r="B158">
        <f t="shared" si="2"/>
        <v>1</v>
      </c>
      <c r="C158" t="s">
        <v>18231</v>
      </c>
      <c r="D158" t="s">
        <v>1171</v>
      </c>
      <c r="E158" t="s">
        <v>1172</v>
      </c>
      <c r="F158" t="s">
        <v>1173</v>
      </c>
      <c r="G158">
        <v>10</v>
      </c>
      <c r="I158" t="s">
        <v>496</v>
      </c>
      <c r="J158" t="s">
        <v>6</v>
      </c>
      <c r="K158">
        <v>2019</v>
      </c>
      <c r="L158" t="s">
        <v>1174</v>
      </c>
      <c r="M158" t="s">
        <v>6</v>
      </c>
      <c r="N158" t="s">
        <v>217</v>
      </c>
    </row>
    <row r="159" spans="1:14" x14ac:dyDescent="0.35">
      <c r="A159" t="s">
        <v>70</v>
      </c>
      <c r="B159">
        <f t="shared" si="2"/>
        <v>1</v>
      </c>
      <c r="C159" t="s">
        <v>18232</v>
      </c>
      <c r="D159" t="s">
        <v>1176</v>
      </c>
      <c r="E159" t="s">
        <v>1177</v>
      </c>
      <c r="F159" t="s">
        <v>1178</v>
      </c>
      <c r="G159">
        <v>7</v>
      </c>
      <c r="H159">
        <v>9783319490519</v>
      </c>
      <c r="I159" t="s">
        <v>152</v>
      </c>
      <c r="J159" t="s">
        <v>1179</v>
      </c>
      <c r="K159">
        <v>2016</v>
      </c>
      <c r="L159" t="s">
        <v>1180</v>
      </c>
      <c r="M159" t="s">
        <v>6</v>
      </c>
      <c r="N159" t="s">
        <v>703</v>
      </c>
    </row>
    <row r="160" spans="1:14" x14ac:dyDescent="0.35">
      <c r="A160" t="s">
        <v>67</v>
      </c>
      <c r="B160">
        <f t="shared" si="2"/>
        <v>1</v>
      </c>
      <c r="C160" t="s">
        <v>18233</v>
      </c>
      <c r="D160" t="s">
        <v>1182</v>
      </c>
      <c r="E160" t="s">
        <v>1183</v>
      </c>
      <c r="F160" t="s">
        <v>1184</v>
      </c>
      <c r="G160">
        <v>7</v>
      </c>
      <c r="I160" t="s">
        <v>634</v>
      </c>
      <c r="J160" t="s">
        <v>6</v>
      </c>
      <c r="K160">
        <v>2021</v>
      </c>
      <c r="L160" t="s">
        <v>1185</v>
      </c>
      <c r="M160" t="s">
        <v>6</v>
      </c>
      <c r="N160" t="s">
        <v>217</v>
      </c>
    </row>
    <row r="161" spans="1:14" x14ac:dyDescent="0.35">
      <c r="A161" t="s">
        <v>67</v>
      </c>
      <c r="B161">
        <f t="shared" si="2"/>
        <v>1</v>
      </c>
      <c r="C161" t="s">
        <v>18234</v>
      </c>
      <c r="D161" t="s">
        <v>1187</v>
      </c>
      <c r="E161" t="s">
        <v>6</v>
      </c>
      <c r="F161" t="s">
        <v>1188</v>
      </c>
      <c r="G161">
        <v>7</v>
      </c>
      <c r="I161" t="s">
        <v>1189</v>
      </c>
      <c r="J161" t="s">
        <v>6</v>
      </c>
      <c r="K161">
        <v>2021</v>
      </c>
      <c r="L161" t="s">
        <v>1190</v>
      </c>
      <c r="M161" t="s">
        <v>6</v>
      </c>
      <c r="N161" t="s">
        <v>162</v>
      </c>
    </row>
    <row r="162" spans="1:14" x14ac:dyDescent="0.35">
      <c r="A162" t="s">
        <v>49</v>
      </c>
      <c r="B162">
        <f t="shared" si="2"/>
        <v>1</v>
      </c>
      <c r="C162" t="s">
        <v>18235</v>
      </c>
      <c r="D162" t="s">
        <v>1192</v>
      </c>
      <c r="E162" t="s">
        <v>1193</v>
      </c>
      <c r="F162" t="s">
        <v>1194</v>
      </c>
      <c r="G162">
        <v>10</v>
      </c>
      <c r="H162">
        <v>9781728145334</v>
      </c>
      <c r="I162" t="s">
        <v>762</v>
      </c>
      <c r="J162" t="s">
        <v>1195</v>
      </c>
      <c r="K162">
        <v>2020</v>
      </c>
      <c r="L162" t="s">
        <v>1196</v>
      </c>
      <c r="M162" t="s">
        <v>6</v>
      </c>
      <c r="N162" t="s">
        <v>283</v>
      </c>
    </row>
    <row r="163" spans="1:14" x14ac:dyDescent="0.35">
      <c r="A163" t="s">
        <v>49</v>
      </c>
      <c r="B163">
        <f t="shared" si="2"/>
        <v>1</v>
      </c>
      <c r="C163" t="s">
        <v>18236</v>
      </c>
      <c r="D163" t="s">
        <v>1198</v>
      </c>
      <c r="E163" t="s">
        <v>1199</v>
      </c>
      <c r="F163" t="s">
        <v>1200</v>
      </c>
      <c r="G163">
        <v>10</v>
      </c>
      <c r="I163" t="s">
        <v>1201</v>
      </c>
      <c r="J163" t="s">
        <v>6</v>
      </c>
      <c r="K163">
        <v>2018</v>
      </c>
      <c r="L163" t="s">
        <v>1202</v>
      </c>
      <c r="M163" t="s">
        <v>6</v>
      </c>
      <c r="N163" t="s">
        <v>147</v>
      </c>
    </row>
    <row r="164" spans="1:14" x14ac:dyDescent="0.35">
      <c r="A164" t="s">
        <v>67</v>
      </c>
      <c r="B164">
        <f t="shared" si="2"/>
        <v>1</v>
      </c>
      <c r="C164" t="s">
        <v>18237</v>
      </c>
      <c r="D164" t="s">
        <v>1204</v>
      </c>
      <c r="E164" t="s">
        <v>1205</v>
      </c>
      <c r="F164" t="s">
        <v>1206</v>
      </c>
      <c r="G164">
        <v>10</v>
      </c>
      <c r="H164">
        <v>9781450376778</v>
      </c>
      <c r="I164" t="s">
        <v>194</v>
      </c>
      <c r="J164" t="s">
        <v>1207</v>
      </c>
      <c r="K164">
        <v>2020</v>
      </c>
      <c r="L164" t="s">
        <v>1208</v>
      </c>
      <c r="M164" t="s">
        <v>6</v>
      </c>
      <c r="N164" t="s">
        <v>217</v>
      </c>
    </row>
    <row r="165" spans="1:14" x14ac:dyDescent="0.35">
      <c r="A165" t="s">
        <v>67</v>
      </c>
      <c r="B165">
        <f t="shared" si="2"/>
        <v>1</v>
      </c>
      <c r="C165" t="s">
        <v>18238</v>
      </c>
      <c r="D165" t="s">
        <v>1210</v>
      </c>
      <c r="E165" t="s">
        <v>1211</v>
      </c>
      <c r="F165" t="s">
        <v>1212</v>
      </c>
      <c r="G165">
        <v>10</v>
      </c>
      <c r="H165">
        <v>9789532330922</v>
      </c>
      <c r="I165" t="s">
        <v>1213</v>
      </c>
      <c r="J165" t="s">
        <v>1214</v>
      </c>
      <c r="K165">
        <v>2017</v>
      </c>
      <c r="L165" t="s">
        <v>1215</v>
      </c>
      <c r="M165" t="s">
        <v>6</v>
      </c>
      <c r="N165" t="s">
        <v>176</v>
      </c>
    </row>
    <row r="166" spans="1:14" x14ac:dyDescent="0.35">
      <c r="A166" t="s">
        <v>49</v>
      </c>
      <c r="B166">
        <f t="shared" si="2"/>
        <v>1</v>
      </c>
      <c r="C166" t="s">
        <v>18239</v>
      </c>
      <c r="D166" t="s">
        <v>1217</v>
      </c>
      <c r="E166" t="s">
        <v>1218</v>
      </c>
      <c r="F166" t="s">
        <v>1219</v>
      </c>
      <c r="G166">
        <v>10</v>
      </c>
      <c r="H166">
        <v>9781728125442</v>
      </c>
      <c r="I166" t="s">
        <v>1220</v>
      </c>
      <c r="J166" t="s">
        <v>1221</v>
      </c>
      <c r="K166">
        <v>2019</v>
      </c>
      <c r="L166" t="s">
        <v>1222</v>
      </c>
      <c r="M166" t="s">
        <v>6</v>
      </c>
      <c r="N166" t="s">
        <v>162</v>
      </c>
    </row>
    <row r="167" spans="1:14" x14ac:dyDescent="0.35">
      <c r="A167" t="s">
        <v>49</v>
      </c>
      <c r="B167">
        <f t="shared" si="2"/>
        <v>1</v>
      </c>
      <c r="C167" t="s">
        <v>18240</v>
      </c>
      <c r="D167" t="s">
        <v>1224</v>
      </c>
      <c r="E167" t="s">
        <v>1225</v>
      </c>
      <c r="F167" t="s">
        <v>1226</v>
      </c>
      <c r="G167">
        <v>10</v>
      </c>
      <c r="H167">
        <v>9781538677698</v>
      </c>
      <c r="I167" t="s">
        <v>388</v>
      </c>
      <c r="J167" t="s">
        <v>1227</v>
      </c>
      <c r="K167">
        <v>2019</v>
      </c>
      <c r="L167" t="s">
        <v>1228</v>
      </c>
      <c r="M167" t="s">
        <v>6</v>
      </c>
      <c r="N167" t="s">
        <v>162</v>
      </c>
    </row>
    <row r="168" spans="1:14" x14ac:dyDescent="0.35">
      <c r="A168" t="s">
        <v>49</v>
      </c>
      <c r="B168">
        <f t="shared" si="2"/>
        <v>1</v>
      </c>
      <c r="C168" t="s">
        <v>18241</v>
      </c>
      <c r="D168" t="s">
        <v>1230</v>
      </c>
      <c r="E168" t="s">
        <v>1231</v>
      </c>
      <c r="F168" t="s">
        <v>1232</v>
      </c>
      <c r="G168">
        <v>7</v>
      </c>
      <c r="H168">
        <v>9783319237657</v>
      </c>
      <c r="I168" t="s">
        <v>866</v>
      </c>
      <c r="J168" t="s">
        <v>1233</v>
      </c>
      <c r="K168">
        <v>2015</v>
      </c>
      <c r="L168" t="s">
        <v>1234</v>
      </c>
      <c r="M168" t="s">
        <v>6</v>
      </c>
      <c r="N168" t="s">
        <v>162</v>
      </c>
    </row>
    <row r="169" spans="1:14" x14ac:dyDescent="0.35">
      <c r="A169" t="s">
        <v>49</v>
      </c>
      <c r="B169">
        <f t="shared" si="2"/>
        <v>1</v>
      </c>
      <c r="C169" t="s">
        <v>18242</v>
      </c>
      <c r="D169" t="s">
        <v>1236</v>
      </c>
      <c r="E169" t="s">
        <v>1237</v>
      </c>
      <c r="F169" t="s">
        <v>1238</v>
      </c>
      <c r="G169">
        <v>10</v>
      </c>
      <c r="H169">
        <v>9781612847023</v>
      </c>
      <c r="I169" t="s">
        <v>1239</v>
      </c>
      <c r="J169" t="s">
        <v>1240</v>
      </c>
      <c r="K169">
        <v>2011</v>
      </c>
      <c r="L169" t="s">
        <v>1241</v>
      </c>
      <c r="M169" t="s">
        <v>6</v>
      </c>
      <c r="N169" t="s">
        <v>147</v>
      </c>
    </row>
    <row r="170" spans="1:14" x14ac:dyDescent="0.35">
      <c r="A170" t="s">
        <v>49</v>
      </c>
      <c r="B170">
        <f t="shared" si="2"/>
        <v>1</v>
      </c>
      <c r="C170" t="s">
        <v>18243</v>
      </c>
      <c r="D170" t="s">
        <v>1243</v>
      </c>
      <c r="E170" t="s">
        <v>1244</v>
      </c>
      <c r="F170" t="s">
        <v>1245</v>
      </c>
      <c r="G170">
        <v>10</v>
      </c>
      <c r="I170" t="s">
        <v>1246</v>
      </c>
      <c r="J170" t="s">
        <v>6</v>
      </c>
      <c r="K170">
        <v>2013</v>
      </c>
      <c r="L170" t="s">
        <v>1247</v>
      </c>
      <c r="M170" t="s">
        <v>6</v>
      </c>
      <c r="N170" t="s">
        <v>217</v>
      </c>
    </row>
    <row r="171" spans="1:14" x14ac:dyDescent="0.35">
      <c r="A171" t="s">
        <v>49</v>
      </c>
      <c r="B171">
        <f t="shared" si="2"/>
        <v>1</v>
      </c>
      <c r="C171" t="s">
        <v>18244</v>
      </c>
      <c r="D171" t="s">
        <v>1249</v>
      </c>
      <c r="E171" t="s">
        <v>1250</v>
      </c>
      <c r="F171" t="s">
        <v>1251</v>
      </c>
      <c r="G171">
        <v>7</v>
      </c>
      <c r="I171" t="s">
        <v>152</v>
      </c>
      <c r="J171" t="s">
        <v>1252</v>
      </c>
      <c r="K171">
        <v>2015</v>
      </c>
      <c r="L171" t="s">
        <v>1253</v>
      </c>
      <c r="M171" t="s">
        <v>6</v>
      </c>
      <c r="N171" t="s">
        <v>217</v>
      </c>
    </row>
    <row r="172" spans="1:14" x14ac:dyDescent="0.35">
      <c r="A172" t="s">
        <v>67</v>
      </c>
      <c r="B172">
        <f t="shared" si="2"/>
        <v>1</v>
      </c>
      <c r="C172" t="s">
        <v>18245</v>
      </c>
      <c r="D172" t="s">
        <v>1255</v>
      </c>
      <c r="E172" t="s">
        <v>1256</v>
      </c>
      <c r="F172" t="s">
        <v>1257</v>
      </c>
      <c r="G172">
        <v>10</v>
      </c>
      <c r="H172">
        <v>9781450314107</v>
      </c>
      <c r="I172" t="s">
        <v>308</v>
      </c>
      <c r="J172" t="s">
        <v>6</v>
      </c>
      <c r="K172">
        <v>2012</v>
      </c>
      <c r="L172" t="s">
        <v>1258</v>
      </c>
      <c r="M172" t="s">
        <v>6</v>
      </c>
      <c r="N172" t="s">
        <v>162</v>
      </c>
    </row>
    <row r="173" spans="1:14" x14ac:dyDescent="0.35">
      <c r="A173" t="s">
        <v>49</v>
      </c>
      <c r="B173">
        <f t="shared" si="2"/>
        <v>1</v>
      </c>
      <c r="C173" t="s">
        <v>18246</v>
      </c>
      <c r="D173" t="s">
        <v>1260</v>
      </c>
      <c r="E173" t="s">
        <v>1261</v>
      </c>
      <c r="F173" t="s">
        <v>1262</v>
      </c>
      <c r="G173">
        <v>10</v>
      </c>
      <c r="H173">
        <v>9781450321310</v>
      </c>
      <c r="I173" t="s">
        <v>1263</v>
      </c>
      <c r="J173" t="s">
        <v>1264</v>
      </c>
      <c r="K173">
        <v>2013</v>
      </c>
      <c r="L173" t="s">
        <v>1265</v>
      </c>
      <c r="M173" t="s">
        <v>6</v>
      </c>
      <c r="N173" t="s">
        <v>162</v>
      </c>
    </row>
    <row r="174" spans="1:14" x14ac:dyDescent="0.35">
      <c r="A174" t="s">
        <v>49</v>
      </c>
      <c r="B174">
        <f t="shared" si="2"/>
        <v>1</v>
      </c>
      <c r="C174" t="s">
        <v>18247</v>
      </c>
      <c r="D174" t="s">
        <v>1267</v>
      </c>
      <c r="E174" t="s">
        <v>1268</v>
      </c>
      <c r="F174" t="s">
        <v>1269</v>
      </c>
      <c r="G174">
        <v>10</v>
      </c>
      <c r="I174" t="s">
        <v>1270</v>
      </c>
      <c r="J174" t="s">
        <v>1271</v>
      </c>
      <c r="K174">
        <v>2011</v>
      </c>
      <c r="L174" t="s">
        <v>1272</v>
      </c>
      <c r="M174" t="s">
        <v>6</v>
      </c>
      <c r="N174" t="s">
        <v>147</v>
      </c>
    </row>
    <row r="175" spans="1:14" x14ac:dyDescent="0.35">
      <c r="A175" t="s">
        <v>49</v>
      </c>
      <c r="B175">
        <f t="shared" si="2"/>
        <v>1</v>
      </c>
      <c r="C175" t="s">
        <v>18248</v>
      </c>
      <c r="D175" t="s">
        <v>1274</v>
      </c>
      <c r="E175" t="s">
        <v>1275</v>
      </c>
      <c r="F175" t="s">
        <v>1276</v>
      </c>
      <c r="G175">
        <v>10</v>
      </c>
      <c r="H175">
        <v>9781509037384</v>
      </c>
      <c r="I175" t="s">
        <v>1277</v>
      </c>
      <c r="J175" t="s">
        <v>1278</v>
      </c>
      <c r="K175">
        <v>2016</v>
      </c>
      <c r="L175" t="s">
        <v>1279</v>
      </c>
      <c r="M175" t="s">
        <v>6</v>
      </c>
      <c r="N175" t="s">
        <v>162</v>
      </c>
    </row>
    <row r="176" spans="1:14" x14ac:dyDescent="0.35">
      <c r="A176" t="s">
        <v>49</v>
      </c>
      <c r="B176">
        <f t="shared" si="2"/>
        <v>1</v>
      </c>
      <c r="C176" t="s">
        <v>18249</v>
      </c>
      <c r="D176" t="s">
        <v>1281</v>
      </c>
      <c r="E176" t="s">
        <v>1282</v>
      </c>
      <c r="F176" t="s">
        <v>1283</v>
      </c>
      <c r="G176">
        <v>10</v>
      </c>
      <c r="H176">
        <v>9781467378741</v>
      </c>
      <c r="I176" t="s">
        <v>1284</v>
      </c>
      <c r="J176" t="s">
        <v>1285</v>
      </c>
      <c r="K176">
        <v>2016</v>
      </c>
      <c r="L176" t="s">
        <v>1286</v>
      </c>
      <c r="M176" t="s">
        <v>6</v>
      </c>
      <c r="N176" t="s">
        <v>283</v>
      </c>
    </row>
    <row r="177" spans="1:14" x14ac:dyDescent="0.35">
      <c r="A177" t="s">
        <v>70</v>
      </c>
      <c r="B177">
        <f t="shared" si="2"/>
        <v>1</v>
      </c>
      <c r="C177" t="s">
        <v>18250</v>
      </c>
      <c r="D177" t="s">
        <v>1288</v>
      </c>
      <c r="E177" t="s">
        <v>1289</v>
      </c>
      <c r="F177" t="s">
        <v>1290</v>
      </c>
      <c r="G177">
        <v>10</v>
      </c>
      <c r="H177">
        <v>9781450320306</v>
      </c>
      <c r="I177" t="s">
        <v>1291</v>
      </c>
      <c r="J177" t="s">
        <v>1292</v>
      </c>
      <c r="K177">
        <v>2013</v>
      </c>
      <c r="L177" t="s">
        <v>1293</v>
      </c>
      <c r="M177" t="s">
        <v>6</v>
      </c>
      <c r="N177" t="s">
        <v>473</v>
      </c>
    </row>
    <row r="178" spans="1:14" x14ac:dyDescent="0.35">
      <c r="A178" t="s">
        <v>49</v>
      </c>
      <c r="B178">
        <f t="shared" si="2"/>
        <v>1</v>
      </c>
      <c r="C178" t="s">
        <v>18251</v>
      </c>
      <c r="D178" t="s">
        <v>1295</v>
      </c>
      <c r="E178" t="s">
        <v>1296</v>
      </c>
      <c r="F178" t="s">
        <v>1297</v>
      </c>
      <c r="G178">
        <v>10</v>
      </c>
      <c r="H178">
        <v>9781910810583</v>
      </c>
      <c r="I178" t="s">
        <v>452</v>
      </c>
      <c r="J178" t="s">
        <v>1298</v>
      </c>
      <c r="K178">
        <v>2015</v>
      </c>
      <c r="L178" t="s">
        <v>1299</v>
      </c>
      <c r="M178" t="s">
        <v>6</v>
      </c>
      <c r="N178" t="s">
        <v>217</v>
      </c>
    </row>
    <row r="179" spans="1:14" x14ac:dyDescent="0.35">
      <c r="A179" t="s">
        <v>49</v>
      </c>
      <c r="B179">
        <f t="shared" si="2"/>
        <v>1</v>
      </c>
      <c r="C179" t="s">
        <v>18252</v>
      </c>
      <c r="D179" t="s">
        <v>1301</v>
      </c>
      <c r="E179" t="s">
        <v>1302</v>
      </c>
      <c r="F179" t="s">
        <v>1303</v>
      </c>
      <c r="G179">
        <v>10</v>
      </c>
      <c r="H179">
        <v>9781509019410</v>
      </c>
      <c r="I179" t="s">
        <v>1304</v>
      </c>
      <c r="J179" t="s">
        <v>6</v>
      </c>
      <c r="K179">
        <v>2016</v>
      </c>
      <c r="L179" t="s">
        <v>1305</v>
      </c>
      <c r="M179" t="s">
        <v>6</v>
      </c>
      <c r="N179" t="s">
        <v>573</v>
      </c>
    </row>
    <row r="180" spans="1:14" x14ac:dyDescent="0.35">
      <c r="A180" t="s">
        <v>67</v>
      </c>
      <c r="B180">
        <f t="shared" si="2"/>
        <v>1</v>
      </c>
      <c r="C180" t="s">
        <v>18253</v>
      </c>
      <c r="D180" t="s">
        <v>1307</v>
      </c>
      <c r="E180" t="s">
        <v>1308</v>
      </c>
      <c r="F180" t="s">
        <v>1309</v>
      </c>
      <c r="G180">
        <v>10</v>
      </c>
      <c r="H180">
        <v>9781450380959</v>
      </c>
      <c r="I180" t="s">
        <v>1310</v>
      </c>
      <c r="J180" t="s">
        <v>6</v>
      </c>
      <c r="K180">
        <v>2021</v>
      </c>
      <c r="L180" t="s">
        <v>1311</v>
      </c>
      <c r="M180" t="s">
        <v>6</v>
      </c>
      <c r="N180" t="s">
        <v>162</v>
      </c>
    </row>
    <row r="181" spans="1:14" x14ac:dyDescent="0.35">
      <c r="A181" t="s">
        <v>49</v>
      </c>
      <c r="B181">
        <f t="shared" si="2"/>
        <v>1</v>
      </c>
      <c r="C181" t="s">
        <v>18254</v>
      </c>
      <c r="D181" t="s">
        <v>1313</v>
      </c>
      <c r="E181" t="s">
        <v>1314</v>
      </c>
      <c r="F181" t="s">
        <v>1315</v>
      </c>
      <c r="G181">
        <v>7</v>
      </c>
      <c r="I181" t="s">
        <v>1316</v>
      </c>
      <c r="J181" t="s">
        <v>1317</v>
      </c>
      <c r="K181">
        <v>2009</v>
      </c>
      <c r="L181" t="s">
        <v>1318</v>
      </c>
      <c r="M181" t="s">
        <v>6</v>
      </c>
      <c r="N181" t="s">
        <v>473</v>
      </c>
    </row>
    <row r="182" spans="1:14" x14ac:dyDescent="0.35">
      <c r="A182" t="s">
        <v>67</v>
      </c>
      <c r="B182">
        <f t="shared" si="2"/>
        <v>1</v>
      </c>
      <c r="C182" t="s">
        <v>18255</v>
      </c>
      <c r="D182" t="s">
        <v>1320</v>
      </c>
      <c r="E182" t="s">
        <v>1321</v>
      </c>
      <c r="F182" t="s">
        <v>1322</v>
      </c>
      <c r="G182">
        <v>7</v>
      </c>
      <c r="I182" t="s">
        <v>478</v>
      </c>
      <c r="J182" t="s">
        <v>6</v>
      </c>
      <c r="K182">
        <v>2020</v>
      </c>
      <c r="L182" t="s">
        <v>1323</v>
      </c>
      <c r="M182" t="s">
        <v>6</v>
      </c>
      <c r="N182" t="s">
        <v>162</v>
      </c>
    </row>
    <row r="183" spans="1:14" x14ac:dyDescent="0.35">
      <c r="A183" t="s">
        <v>49</v>
      </c>
      <c r="B183">
        <f t="shared" si="2"/>
        <v>1</v>
      </c>
      <c r="C183" t="s">
        <v>18256</v>
      </c>
      <c r="D183" t="s">
        <v>1325</v>
      </c>
      <c r="E183" t="s">
        <v>1326</v>
      </c>
      <c r="F183" t="s">
        <v>1327</v>
      </c>
      <c r="G183">
        <v>10</v>
      </c>
      <c r="H183">
        <v>9781728124995</v>
      </c>
      <c r="I183" t="s">
        <v>1328</v>
      </c>
      <c r="J183" t="s">
        <v>6</v>
      </c>
      <c r="K183">
        <v>2019</v>
      </c>
      <c r="L183" t="s">
        <v>1329</v>
      </c>
      <c r="M183" t="s">
        <v>6</v>
      </c>
      <c r="N183" t="s">
        <v>162</v>
      </c>
    </row>
    <row r="184" spans="1:14" x14ac:dyDescent="0.35">
      <c r="A184" t="s">
        <v>67</v>
      </c>
      <c r="B184">
        <f t="shared" si="2"/>
        <v>1</v>
      </c>
      <c r="C184" t="s">
        <v>18257</v>
      </c>
      <c r="D184" t="s">
        <v>1331</v>
      </c>
      <c r="E184" t="s">
        <v>1332</v>
      </c>
      <c r="F184" t="s">
        <v>1333</v>
      </c>
      <c r="G184">
        <v>10</v>
      </c>
      <c r="H184">
        <v>9781538664636</v>
      </c>
      <c r="I184" t="s">
        <v>1334</v>
      </c>
      <c r="J184" t="s">
        <v>1335</v>
      </c>
      <c r="K184">
        <v>2018</v>
      </c>
      <c r="L184" t="s">
        <v>1336</v>
      </c>
      <c r="M184" t="s">
        <v>6</v>
      </c>
      <c r="N184" t="s">
        <v>323</v>
      </c>
    </row>
    <row r="185" spans="1:14" x14ac:dyDescent="0.35">
      <c r="A185" t="s">
        <v>49</v>
      </c>
      <c r="B185">
        <f t="shared" si="2"/>
        <v>1</v>
      </c>
      <c r="C185" t="s">
        <v>18258</v>
      </c>
      <c r="D185" t="s">
        <v>1338</v>
      </c>
      <c r="E185" t="s">
        <v>1339</v>
      </c>
      <c r="F185" t="s">
        <v>1340</v>
      </c>
      <c r="G185">
        <v>7</v>
      </c>
      <c r="H185">
        <v>9783319579689</v>
      </c>
      <c r="I185" t="s">
        <v>866</v>
      </c>
      <c r="J185" t="s">
        <v>1341</v>
      </c>
      <c r="K185">
        <v>2017</v>
      </c>
      <c r="L185" t="s">
        <v>1342</v>
      </c>
      <c r="M185" t="s">
        <v>6</v>
      </c>
      <c r="N185" t="s">
        <v>283</v>
      </c>
    </row>
    <row r="186" spans="1:14" x14ac:dyDescent="0.35">
      <c r="A186" t="s">
        <v>67</v>
      </c>
      <c r="B186">
        <f t="shared" si="2"/>
        <v>1</v>
      </c>
      <c r="C186" t="s">
        <v>18259</v>
      </c>
      <c r="D186" t="s">
        <v>1344</v>
      </c>
      <c r="E186" t="s">
        <v>1345</v>
      </c>
      <c r="F186" t="s">
        <v>1346</v>
      </c>
      <c r="G186">
        <v>10</v>
      </c>
      <c r="H186">
        <v>9780954901677</v>
      </c>
      <c r="I186" t="s">
        <v>1071</v>
      </c>
      <c r="J186" t="s">
        <v>1347</v>
      </c>
      <c r="K186">
        <v>2009</v>
      </c>
      <c r="L186" t="s">
        <v>1348</v>
      </c>
      <c r="M186" t="s">
        <v>6</v>
      </c>
      <c r="N186" t="s">
        <v>162</v>
      </c>
    </row>
    <row r="187" spans="1:14" x14ac:dyDescent="0.35">
      <c r="A187" t="s">
        <v>67</v>
      </c>
      <c r="B187">
        <f t="shared" si="2"/>
        <v>1</v>
      </c>
      <c r="C187" t="s">
        <v>18260</v>
      </c>
      <c r="D187" t="s">
        <v>1350</v>
      </c>
      <c r="E187" t="s">
        <v>1351</v>
      </c>
      <c r="F187" t="s">
        <v>1352</v>
      </c>
      <c r="G187">
        <v>7</v>
      </c>
      <c r="I187" t="s">
        <v>1353</v>
      </c>
      <c r="J187" t="s">
        <v>1354</v>
      </c>
      <c r="K187">
        <v>2011</v>
      </c>
      <c r="L187" t="s">
        <v>1355</v>
      </c>
      <c r="M187" t="s">
        <v>6</v>
      </c>
      <c r="N187" t="s">
        <v>162</v>
      </c>
    </row>
    <row r="188" spans="1:14" x14ac:dyDescent="0.35">
      <c r="A188" t="s">
        <v>49</v>
      </c>
      <c r="B188">
        <f t="shared" si="2"/>
        <v>1</v>
      </c>
      <c r="C188" t="s">
        <v>18261</v>
      </c>
      <c r="D188" t="s">
        <v>1357</v>
      </c>
      <c r="E188" t="s">
        <v>1358</v>
      </c>
      <c r="F188" t="s">
        <v>1359</v>
      </c>
      <c r="G188">
        <v>10</v>
      </c>
      <c r="H188">
        <v>9781479931873</v>
      </c>
      <c r="I188" t="s">
        <v>1360</v>
      </c>
      <c r="J188" t="s">
        <v>1361</v>
      </c>
      <c r="K188">
        <v>2014</v>
      </c>
      <c r="L188" t="s">
        <v>1362</v>
      </c>
      <c r="M188" t="s">
        <v>6</v>
      </c>
      <c r="N188" t="s">
        <v>217</v>
      </c>
    </row>
    <row r="189" spans="1:14" x14ac:dyDescent="0.35">
      <c r="A189" t="s">
        <v>70</v>
      </c>
      <c r="B189">
        <f t="shared" si="2"/>
        <v>1</v>
      </c>
      <c r="C189" t="s">
        <v>18262</v>
      </c>
      <c r="D189" t="s">
        <v>1364</v>
      </c>
      <c r="E189" t="s">
        <v>1365</v>
      </c>
      <c r="F189" t="s">
        <v>1366</v>
      </c>
      <c r="G189">
        <v>10</v>
      </c>
      <c r="H189">
        <v>9781479919345</v>
      </c>
      <c r="I189" t="s">
        <v>274</v>
      </c>
      <c r="J189" t="s">
        <v>1367</v>
      </c>
      <c r="K189">
        <v>2015</v>
      </c>
      <c r="L189" t="s">
        <v>1368</v>
      </c>
      <c r="M189" t="s">
        <v>6</v>
      </c>
      <c r="N189" t="s">
        <v>1369</v>
      </c>
    </row>
    <row r="190" spans="1:14" x14ac:dyDescent="0.35">
      <c r="A190" t="s">
        <v>67</v>
      </c>
      <c r="B190">
        <f t="shared" si="2"/>
        <v>1</v>
      </c>
      <c r="C190" t="s">
        <v>18263</v>
      </c>
      <c r="D190" t="s">
        <v>1371</v>
      </c>
      <c r="E190" t="s">
        <v>1372</v>
      </c>
      <c r="F190" t="s">
        <v>1373</v>
      </c>
      <c r="G190">
        <v>10</v>
      </c>
      <c r="H190">
        <v>9781479984534</v>
      </c>
      <c r="I190" t="s">
        <v>1374</v>
      </c>
      <c r="J190" t="s">
        <v>6</v>
      </c>
      <c r="K190">
        <v>2015</v>
      </c>
      <c r="L190" t="s">
        <v>1375</v>
      </c>
      <c r="M190" t="s">
        <v>6</v>
      </c>
      <c r="N190" t="s">
        <v>176</v>
      </c>
    </row>
    <row r="191" spans="1:14" x14ac:dyDescent="0.35">
      <c r="A191" t="s">
        <v>70</v>
      </c>
      <c r="B191">
        <f t="shared" si="2"/>
        <v>1</v>
      </c>
      <c r="C191" t="s">
        <v>18264</v>
      </c>
      <c r="D191" t="s">
        <v>1377</v>
      </c>
      <c r="E191" t="s">
        <v>1378</v>
      </c>
      <c r="F191" t="s">
        <v>1379</v>
      </c>
      <c r="G191">
        <v>10</v>
      </c>
      <c r="H191">
        <v>9781906638474</v>
      </c>
      <c r="I191" t="s">
        <v>452</v>
      </c>
      <c r="J191" t="s">
        <v>1380</v>
      </c>
      <c r="K191">
        <v>2009</v>
      </c>
      <c r="L191" t="s">
        <v>1381</v>
      </c>
      <c r="M191" t="s">
        <v>6</v>
      </c>
      <c r="N191" t="s">
        <v>162</v>
      </c>
    </row>
    <row r="192" spans="1:14" x14ac:dyDescent="0.35">
      <c r="A192" t="s">
        <v>49</v>
      </c>
      <c r="B192">
        <f t="shared" si="2"/>
        <v>1</v>
      </c>
      <c r="C192" t="s">
        <v>18265</v>
      </c>
      <c r="D192" t="s">
        <v>1383</v>
      </c>
      <c r="E192" t="s">
        <v>1384</v>
      </c>
      <c r="F192" t="s">
        <v>1385</v>
      </c>
      <c r="G192">
        <v>7</v>
      </c>
      <c r="I192" t="s">
        <v>1386</v>
      </c>
      <c r="J192" t="s">
        <v>6</v>
      </c>
      <c r="K192">
        <v>2020</v>
      </c>
      <c r="L192" t="s">
        <v>1387</v>
      </c>
      <c r="M192" t="s">
        <v>6</v>
      </c>
      <c r="N192" t="s">
        <v>147</v>
      </c>
    </row>
    <row r="193" spans="1:14" x14ac:dyDescent="0.35">
      <c r="A193" t="s">
        <v>49</v>
      </c>
      <c r="B193">
        <f t="shared" si="2"/>
        <v>1</v>
      </c>
      <c r="C193" t="s">
        <v>18266</v>
      </c>
      <c r="D193" t="s">
        <v>1389</v>
      </c>
      <c r="E193" t="s">
        <v>1390</v>
      </c>
      <c r="F193" t="s">
        <v>1391</v>
      </c>
      <c r="G193">
        <v>7</v>
      </c>
      <c r="I193" t="s">
        <v>1392</v>
      </c>
      <c r="J193" t="s">
        <v>6</v>
      </c>
      <c r="K193">
        <v>2021</v>
      </c>
      <c r="L193" t="s">
        <v>1393</v>
      </c>
      <c r="M193" t="s">
        <v>6</v>
      </c>
      <c r="N193" t="s">
        <v>283</v>
      </c>
    </row>
    <row r="194" spans="1:14" x14ac:dyDescent="0.35">
      <c r="A194" t="s">
        <v>49</v>
      </c>
      <c r="B194">
        <f t="shared" ref="B194:B257" si="3">COUNTIF(C:C,C194)</f>
        <v>1</v>
      </c>
      <c r="C194" t="s">
        <v>18267</v>
      </c>
      <c r="D194" t="s">
        <v>1395</v>
      </c>
      <c r="E194" t="s">
        <v>1396</v>
      </c>
      <c r="F194" t="s">
        <v>1397</v>
      </c>
      <c r="G194">
        <v>7</v>
      </c>
      <c r="I194" t="s">
        <v>1398</v>
      </c>
      <c r="J194" t="s">
        <v>1399</v>
      </c>
      <c r="K194">
        <v>2013</v>
      </c>
      <c r="L194" t="s">
        <v>1400</v>
      </c>
      <c r="M194" t="s">
        <v>6</v>
      </c>
      <c r="N194" t="s">
        <v>155</v>
      </c>
    </row>
    <row r="195" spans="1:14" x14ac:dyDescent="0.35">
      <c r="A195" t="s">
        <v>67</v>
      </c>
      <c r="B195">
        <f t="shared" si="3"/>
        <v>1</v>
      </c>
      <c r="C195" t="s">
        <v>18268</v>
      </c>
      <c r="D195" t="s">
        <v>1402</v>
      </c>
      <c r="E195" t="s">
        <v>1403</v>
      </c>
      <c r="F195" t="s">
        <v>1404</v>
      </c>
      <c r="G195">
        <v>7</v>
      </c>
      <c r="I195" t="s">
        <v>478</v>
      </c>
      <c r="J195" t="s">
        <v>6</v>
      </c>
      <c r="K195">
        <v>2016</v>
      </c>
      <c r="L195" t="s">
        <v>1405</v>
      </c>
      <c r="M195" t="s">
        <v>6</v>
      </c>
      <c r="N195" t="s">
        <v>480</v>
      </c>
    </row>
    <row r="196" spans="1:14" x14ac:dyDescent="0.35">
      <c r="A196" t="s">
        <v>49</v>
      </c>
      <c r="B196">
        <f t="shared" si="3"/>
        <v>1</v>
      </c>
      <c r="C196" t="s">
        <v>18269</v>
      </c>
      <c r="D196" t="s">
        <v>1407</v>
      </c>
      <c r="E196" t="s">
        <v>1408</v>
      </c>
      <c r="F196" t="s">
        <v>1409</v>
      </c>
      <c r="G196">
        <v>7</v>
      </c>
      <c r="I196" t="s">
        <v>478</v>
      </c>
      <c r="J196" t="s">
        <v>6</v>
      </c>
      <c r="K196">
        <v>2017</v>
      </c>
      <c r="L196" t="s">
        <v>1410</v>
      </c>
      <c r="M196" t="s">
        <v>6</v>
      </c>
      <c r="N196" t="s">
        <v>283</v>
      </c>
    </row>
    <row r="197" spans="1:14" x14ac:dyDescent="0.35">
      <c r="A197" t="s">
        <v>67</v>
      </c>
      <c r="B197">
        <f t="shared" si="3"/>
        <v>1</v>
      </c>
      <c r="C197" t="s">
        <v>18270</v>
      </c>
      <c r="D197" t="s">
        <v>1412</v>
      </c>
      <c r="E197" t="s">
        <v>1413</v>
      </c>
      <c r="F197" t="s">
        <v>1414</v>
      </c>
      <c r="G197">
        <v>7</v>
      </c>
      <c r="I197" t="s">
        <v>1415</v>
      </c>
      <c r="J197" t="s">
        <v>6</v>
      </c>
      <c r="K197">
        <v>2021</v>
      </c>
      <c r="L197" t="s">
        <v>1416</v>
      </c>
      <c r="M197" t="s">
        <v>6</v>
      </c>
      <c r="N197" t="s">
        <v>162</v>
      </c>
    </row>
    <row r="198" spans="1:14" x14ac:dyDescent="0.35">
      <c r="A198" t="s">
        <v>70</v>
      </c>
      <c r="B198">
        <f t="shared" si="3"/>
        <v>1</v>
      </c>
      <c r="C198" t="s">
        <v>18271</v>
      </c>
      <c r="D198" t="s">
        <v>1418</v>
      </c>
      <c r="E198" t="s">
        <v>1419</v>
      </c>
      <c r="F198" t="s">
        <v>1420</v>
      </c>
      <c r="G198">
        <v>7</v>
      </c>
      <c r="H198">
        <v>9783642217524</v>
      </c>
      <c r="I198" t="s">
        <v>152</v>
      </c>
      <c r="J198" t="s">
        <v>1421</v>
      </c>
      <c r="K198">
        <v>2011</v>
      </c>
      <c r="L198" t="s">
        <v>1422</v>
      </c>
      <c r="M198" t="s">
        <v>6</v>
      </c>
      <c r="N198" t="s">
        <v>162</v>
      </c>
    </row>
    <row r="199" spans="1:14" x14ac:dyDescent="0.35">
      <c r="A199" t="s">
        <v>49</v>
      </c>
      <c r="B199">
        <f t="shared" si="3"/>
        <v>1</v>
      </c>
      <c r="C199" t="s">
        <v>18272</v>
      </c>
      <c r="D199" t="s">
        <v>1424</v>
      </c>
      <c r="E199" t="s">
        <v>1425</v>
      </c>
      <c r="F199" t="s">
        <v>1426</v>
      </c>
      <c r="G199">
        <v>10</v>
      </c>
      <c r="H199">
        <v>9781450388078</v>
      </c>
      <c r="I199" t="s">
        <v>194</v>
      </c>
      <c r="J199" t="s">
        <v>6</v>
      </c>
      <c r="K199">
        <v>2020</v>
      </c>
      <c r="L199" t="s">
        <v>1427</v>
      </c>
      <c r="M199" t="s">
        <v>6</v>
      </c>
      <c r="N199" t="s">
        <v>162</v>
      </c>
    </row>
    <row r="200" spans="1:14" x14ac:dyDescent="0.35">
      <c r="A200" t="s">
        <v>49</v>
      </c>
      <c r="B200">
        <f t="shared" si="3"/>
        <v>1</v>
      </c>
      <c r="C200" t="s">
        <v>18273</v>
      </c>
      <c r="D200" t="s">
        <v>1429</v>
      </c>
      <c r="E200" t="s">
        <v>1430</v>
      </c>
      <c r="F200" t="s">
        <v>1431</v>
      </c>
      <c r="G200">
        <v>10</v>
      </c>
      <c r="I200" t="s">
        <v>496</v>
      </c>
      <c r="J200" t="s">
        <v>1432</v>
      </c>
      <c r="K200">
        <v>2019</v>
      </c>
      <c r="L200" t="s">
        <v>1433</v>
      </c>
      <c r="M200" t="s">
        <v>6</v>
      </c>
      <c r="N200" t="s">
        <v>155</v>
      </c>
    </row>
    <row r="201" spans="1:14" x14ac:dyDescent="0.35">
      <c r="A201" t="s">
        <v>49</v>
      </c>
      <c r="B201">
        <f t="shared" si="3"/>
        <v>1</v>
      </c>
      <c r="C201" t="s">
        <v>18274</v>
      </c>
      <c r="D201" t="s">
        <v>1435</v>
      </c>
      <c r="E201" t="s">
        <v>1436</v>
      </c>
      <c r="F201" t="s">
        <v>1437</v>
      </c>
      <c r="G201">
        <v>7</v>
      </c>
      <c r="I201" t="s">
        <v>1438</v>
      </c>
      <c r="J201" t="s">
        <v>1439</v>
      </c>
      <c r="K201">
        <v>2016</v>
      </c>
      <c r="L201" t="s">
        <v>1440</v>
      </c>
      <c r="M201" t="s">
        <v>6</v>
      </c>
      <c r="N201" t="s">
        <v>1369</v>
      </c>
    </row>
    <row r="202" spans="1:14" x14ac:dyDescent="0.35">
      <c r="A202" t="s">
        <v>49</v>
      </c>
      <c r="B202">
        <f t="shared" si="3"/>
        <v>1</v>
      </c>
      <c r="C202" t="s">
        <v>18275</v>
      </c>
      <c r="D202" t="s">
        <v>1442</v>
      </c>
      <c r="E202" t="s">
        <v>1443</v>
      </c>
      <c r="F202" t="s">
        <v>1444</v>
      </c>
      <c r="G202">
        <v>10</v>
      </c>
      <c r="H202">
        <v>9789897583797</v>
      </c>
      <c r="I202" t="s">
        <v>1445</v>
      </c>
      <c r="J202" t="s">
        <v>1446</v>
      </c>
      <c r="K202">
        <v>2019</v>
      </c>
      <c r="L202" t="s">
        <v>1447</v>
      </c>
      <c r="M202" t="s">
        <v>6</v>
      </c>
      <c r="N202" t="s">
        <v>155</v>
      </c>
    </row>
    <row r="203" spans="1:14" x14ac:dyDescent="0.35">
      <c r="A203" t="s">
        <v>67</v>
      </c>
      <c r="B203">
        <f t="shared" si="3"/>
        <v>1</v>
      </c>
      <c r="C203" t="s">
        <v>18276</v>
      </c>
      <c r="D203" t="s">
        <v>1449</v>
      </c>
      <c r="E203" t="s">
        <v>1450</v>
      </c>
      <c r="F203" t="s">
        <v>1451</v>
      </c>
      <c r="G203">
        <v>7</v>
      </c>
      <c r="I203" t="s">
        <v>1452</v>
      </c>
      <c r="J203" t="s">
        <v>1453</v>
      </c>
      <c r="K203">
        <v>2016</v>
      </c>
      <c r="L203" t="s">
        <v>1454</v>
      </c>
      <c r="M203" t="s">
        <v>6</v>
      </c>
      <c r="N203" t="s">
        <v>162</v>
      </c>
    </row>
    <row r="204" spans="1:14" x14ac:dyDescent="0.35">
      <c r="A204" t="s">
        <v>49</v>
      </c>
      <c r="B204">
        <f t="shared" si="3"/>
        <v>1</v>
      </c>
      <c r="C204" t="s">
        <v>18277</v>
      </c>
      <c r="D204" t="s">
        <v>1456</v>
      </c>
      <c r="E204" t="s">
        <v>1457</v>
      </c>
      <c r="F204" t="s">
        <v>1458</v>
      </c>
      <c r="G204">
        <v>10</v>
      </c>
      <c r="H204">
        <v>9783959771313</v>
      </c>
      <c r="I204" t="s">
        <v>1459</v>
      </c>
      <c r="J204" t="s">
        <v>6</v>
      </c>
      <c r="K204">
        <v>2019</v>
      </c>
      <c r="L204" t="s">
        <v>1460</v>
      </c>
      <c r="M204" t="s">
        <v>6</v>
      </c>
      <c r="N204" t="s">
        <v>147</v>
      </c>
    </row>
    <row r="205" spans="1:14" x14ac:dyDescent="0.35">
      <c r="A205" t="s">
        <v>67</v>
      </c>
      <c r="B205">
        <f t="shared" si="3"/>
        <v>1</v>
      </c>
      <c r="C205" t="s">
        <v>18278</v>
      </c>
      <c r="D205" t="s">
        <v>1462</v>
      </c>
      <c r="E205" t="s">
        <v>1463</v>
      </c>
      <c r="F205" t="s">
        <v>1464</v>
      </c>
      <c r="G205">
        <v>7</v>
      </c>
      <c r="I205" t="s">
        <v>369</v>
      </c>
      <c r="J205" t="s">
        <v>1465</v>
      </c>
      <c r="K205">
        <v>2020</v>
      </c>
      <c r="L205" t="s">
        <v>1466</v>
      </c>
      <c r="M205" t="s">
        <v>6</v>
      </c>
      <c r="N205" t="s">
        <v>703</v>
      </c>
    </row>
    <row r="206" spans="1:14" x14ac:dyDescent="0.35">
      <c r="A206" t="s">
        <v>67</v>
      </c>
      <c r="B206">
        <f t="shared" si="3"/>
        <v>1</v>
      </c>
      <c r="C206" t="s">
        <v>18279</v>
      </c>
      <c r="D206" t="s">
        <v>1468</v>
      </c>
      <c r="E206" t="s">
        <v>1469</v>
      </c>
      <c r="F206" t="s">
        <v>1470</v>
      </c>
      <c r="G206">
        <v>7</v>
      </c>
      <c r="I206" t="s">
        <v>1452</v>
      </c>
      <c r="J206" t="s">
        <v>6</v>
      </c>
      <c r="K206">
        <v>2021</v>
      </c>
      <c r="L206" t="s">
        <v>1471</v>
      </c>
      <c r="M206" t="s">
        <v>6</v>
      </c>
      <c r="N206" t="s">
        <v>162</v>
      </c>
    </row>
    <row r="207" spans="1:14" x14ac:dyDescent="0.35">
      <c r="A207" t="s">
        <v>67</v>
      </c>
      <c r="B207">
        <f t="shared" si="3"/>
        <v>1</v>
      </c>
      <c r="C207" t="s">
        <v>18280</v>
      </c>
      <c r="D207" t="s">
        <v>1473</v>
      </c>
      <c r="E207" t="s">
        <v>1474</v>
      </c>
      <c r="F207" t="s">
        <v>1475</v>
      </c>
      <c r="G207">
        <v>10</v>
      </c>
      <c r="H207">
        <v>9781450379571</v>
      </c>
      <c r="I207" t="s">
        <v>1476</v>
      </c>
      <c r="J207" t="s">
        <v>1477</v>
      </c>
      <c r="K207">
        <v>2020</v>
      </c>
      <c r="L207" t="s">
        <v>1478</v>
      </c>
      <c r="M207" t="s">
        <v>6</v>
      </c>
      <c r="N207" t="s">
        <v>217</v>
      </c>
    </row>
    <row r="208" spans="1:14" x14ac:dyDescent="0.35">
      <c r="A208" t="s">
        <v>67</v>
      </c>
      <c r="B208">
        <f t="shared" si="3"/>
        <v>1</v>
      </c>
      <c r="C208" t="s">
        <v>18281</v>
      </c>
      <c r="D208" t="s">
        <v>1480</v>
      </c>
      <c r="E208" t="s">
        <v>1481</v>
      </c>
      <c r="F208" t="s">
        <v>1482</v>
      </c>
      <c r="G208">
        <v>10</v>
      </c>
      <c r="H208">
        <v>9781921770357</v>
      </c>
      <c r="I208" t="s">
        <v>1483</v>
      </c>
      <c r="J208" t="s">
        <v>1484</v>
      </c>
      <c r="K208">
        <v>2014</v>
      </c>
      <c r="L208" t="s">
        <v>1485</v>
      </c>
      <c r="M208" t="s">
        <v>6</v>
      </c>
      <c r="N208" t="s">
        <v>147</v>
      </c>
    </row>
    <row r="209" spans="1:14" x14ac:dyDescent="0.35">
      <c r="A209" t="s">
        <v>67</v>
      </c>
      <c r="B209">
        <f t="shared" si="3"/>
        <v>1</v>
      </c>
      <c r="C209" t="s">
        <v>18282</v>
      </c>
      <c r="D209" t="s">
        <v>1487</v>
      </c>
      <c r="E209" t="s">
        <v>1488</v>
      </c>
      <c r="F209" t="s">
        <v>1489</v>
      </c>
      <c r="G209">
        <v>7</v>
      </c>
      <c r="H209">
        <v>9783319313061</v>
      </c>
      <c r="I209" t="s">
        <v>207</v>
      </c>
      <c r="J209" t="s">
        <v>1490</v>
      </c>
      <c r="K209">
        <v>2016</v>
      </c>
      <c r="L209" t="s">
        <v>1491</v>
      </c>
      <c r="M209" t="s">
        <v>6</v>
      </c>
      <c r="N209" t="s">
        <v>162</v>
      </c>
    </row>
    <row r="210" spans="1:14" x14ac:dyDescent="0.35">
      <c r="A210" t="s">
        <v>49</v>
      </c>
      <c r="B210">
        <f t="shared" si="3"/>
        <v>1</v>
      </c>
      <c r="C210" t="s">
        <v>18283</v>
      </c>
      <c r="D210" t="s">
        <v>1493</v>
      </c>
      <c r="E210" t="s">
        <v>1494</v>
      </c>
      <c r="F210" t="s">
        <v>1495</v>
      </c>
      <c r="G210">
        <v>10</v>
      </c>
      <c r="H210">
        <v>9789077381915</v>
      </c>
      <c r="I210" t="s">
        <v>1496</v>
      </c>
      <c r="J210" t="s">
        <v>1497</v>
      </c>
      <c r="K210">
        <v>2015</v>
      </c>
      <c r="L210" t="s">
        <v>1498</v>
      </c>
      <c r="M210" t="s">
        <v>6</v>
      </c>
      <c r="N210" t="s">
        <v>217</v>
      </c>
    </row>
    <row r="211" spans="1:14" x14ac:dyDescent="0.35">
      <c r="A211" t="s">
        <v>67</v>
      </c>
      <c r="B211">
        <f t="shared" si="3"/>
        <v>1</v>
      </c>
      <c r="C211" t="s">
        <v>18284</v>
      </c>
      <c r="D211" t="s">
        <v>1500</v>
      </c>
      <c r="E211" t="s">
        <v>1501</v>
      </c>
      <c r="F211" t="s">
        <v>1502</v>
      </c>
      <c r="G211">
        <v>10</v>
      </c>
      <c r="H211">
        <v>9781906638474</v>
      </c>
      <c r="I211" t="s">
        <v>452</v>
      </c>
      <c r="J211" t="s">
        <v>1503</v>
      </c>
      <c r="K211">
        <v>2009</v>
      </c>
      <c r="L211" t="s">
        <v>1504</v>
      </c>
      <c r="M211" t="s">
        <v>6</v>
      </c>
      <c r="N211" t="s">
        <v>1505</v>
      </c>
    </row>
    <row r="212" spans="1:14" x14ac:dyDescent="0.35">
      <c r="A212" t="s">
        <v>49</v>
      </c>
      <c r="B212">
        <f t="shared" si="3"/>
        <v>1</v>
      </c>
      <c r="C212" t="s">
        <v>18285</v>
      </c>
      <c r="D212" t="s">
        <v>1507</v>
      </c>
      <c r="E212" t="s">
        <v>1508</v>
      </c>
      <c r="F212" t="s">
        <v>1509</v>
      </c>
      <c r="G212">
        <v>7</v>
      </c>
      <c r="I212" t="s">
        <v>1510</v>
      </c>
      <c r="J212" t="s">
        <v>1511</v>
      </c>
      <c r="K212">
        <v>2016</v>
      </c>
      <c r="L212" t="s">
        <v>1512</v>
      </c>
      <c r="M212" t="s">
        <v>6</v>
      </c>
      <c r="N212" t="s">
        <v>1513</v>
      </c>
    </row>
    <row r="213" spans="1:14" x14ac:dyDescent="0.35">
      <c r="A213" t="s">
        <v>49</v>
      </c>
      <c r="B213">
        <f t="shared" si="3"/>
        <v>1</v>
      </c>
      <c r="C213" t="s">
        <v>18286</v>
      </c>
      <c r="D213" t="s">
        <v>1515</v>
      </c>
      <c r="E213" t="s">
        <v>1516</v>
      </c>
      <c r="F213" t="s">
        <v>1517</v>
      </c>
      <c r="G213">
        <v>7</v>
      </c>
      <c r="I213" t="s">
        <v>866</v>
      </c>
      <c r="J213" t="s">
        <v>1518</v>
      </c>
      <c r="K213">
        <v>2014</v>
      </c>
      <c r="L213" t="s">
        <v>1519</v>
      </c>
      <c r="M213" t="s">
        <v>6</v>
      </c>
      <c r="N213" t="s">
        <v>162</v>
      </c>
    </row>
    <row r="214" spans="1:14" x14ac:dyDescent="0.35">
      <c r="A214" t="s">
        <v>49</v>
      </c>
      <c r="B214">
        <f t="shared" si="3"/>
        <v>1</v>
      </c>
      <c r="C214" t="s">
        <v>18287</v>
      </c>
      <c r="D214" t="s">
        <v>1521</v>
      </c>
      <c r="E214" t="s">
        <v>1522</v>
      </c>
      <c r="F214" t="s">
        <v>1523</v>
      </c>
      <c r="G214">
        <v>7</v>
      </c>
      <c r="H214">
        <v>9783319461519</v>
      </c>
      <c r="I214" t="s">
        <v>152</v>
      </c>
      <c r="J214" t="s">
        <v>1524</v>
      </c>
      <c r="K214">
        <v>2016</v>
      </c>
      <c r="L214" t="s">
        <v>1525</v>
      </c>
      <c r="M214" t="s">
        <v>6</v>
      </c>
      <c r="N214" t="s">
        <v>473</v>
      </c>
    </row>
    <row r="215" spans="1:14" x14ac:dyDescent="0.35">
      <c r="A215" t="s">
        <v>49</v>
      </c>
      <c r="B215">
        <f t="shared" si="3"/>
        <v>1</v>
      </c>
      <c r="C215" t="s">
        <v>12199</v>
      </c>
      <c r="D215" t="s">
        <v>1527</v>
      </c>
      <c r="E215" t="s">
        <v>1528</v>
      </c>
      <c r="F215" t="s">
        <v>1529</v>
      </c>
      <c r="G215">
        <v>10</v>
      </c>
      <c r="H215">
        <v>9781450313087</v>
      </c>
      <c r="I215" t="s">
        <v>308</v>
      </c>
      <c r="J215" t="s">
        <v>1530</v>
      </c>
      <c r="K215">
        <v>2012</v>
      </c>
      <c r="L215" t="s">
        <v>1531</v>
      </c>
      <c r="M215" t="s">
        <v>6</v>
      </c>
      <c r="N215" t="s">
        <v>147</v>
      </c>
    </row>
    <row r="216" spans="1:14" x14ac:dyDescent="0.35">
      <c r="A216" t="s">
        <v>67</v>
      </c>
      <c r="B216">
        <f t="shared" si="3"/>
        <v>1</v>
      </c>
      <c r="C216" t="s">
        <v>18288</v>
      </c>
      <c r="D216" t="s">
        <v>1533</v>
      </c>
      <c r="E216" t="s">
        <v>1534</v>
      </c>
      <c r="F216" t="s">
        <v>1535</v>
      </c>
      <c r="G216">
        <v>10</v>
      </c>
      <c r="H216">
        <v>9780769543598</v>
      </c>
      <c r="I216" t="s">
        <v>1536</v>
      </c>
      <c r="J216" t="s">
        <v>1537</v>
      </c>
      <c r="K216">
        <v>2010</v>
      </c>
      <c r="L216" t="s">
        <v>1538</v>
      </c>
      <c r="M216" t="s">
        <v>6</v>
      </c>
      <c r="N216" t="s">
        <v>1539</v>
      </c>
    </row>
    <row r="217" spans="1:14" x14ac:dyDescent="0.35">
      <c r="A217" t="s">
        <v>67</v>
      </c>
      <c r="B217">
        <f t="shared" si="3"/>
        <v>1</v>
      </c>
      <c r="C217" t="s">
        <v>18289</v>
      </c>
      <c r="D217" t="s">
        <v>1541</v>
      </c>
      <c r="E217" t="s">
        <v>1542</v>
      </c>
      <c r="F217" t="s">
        <v>1543</v>
      </c>
      <c r="G217">
        <v>7</v>
      </c>
      <c r="H217">
        <v>9783319460994</v>
      </c>
      <c r="I217" t="s">
        <v>152</v>
      </c>
      <c r="J217" t="s">
        <v>1544</v>
      </c>
      <c r="K217">
        <v>2016</v>
      </c>
      <c r="L217" t="s">
        <v>1545</v>
      </c>
      <c r="M217" t="s">
        <v>6</v>
      </c>
      <c r="N217" t="s">
        <v>147</v>
      </c>
    </row>
    <row r="218" spans="1:14" x14ac:dyDescent="0.35">
      <c r="A218" t="s">
        <v>49</v>
      </c>
      <c r="B218">
        <f t="shared" si="3"/>
        <v>1</v>
      </c>
      <c r="C218" t="s">
        <v>18290</v>
      </c>
      <c r="D218" t="s">
        <v>1547</v>
      </c>
      <c r="E218" t="s">
        <v>1548</v>
      </c>
      <c r="F218" t="s">
        <v>1549</v>
      </c>
      <c r="G218">
        <v>10</v>
      </c>
      <c r="H218">
        <v>9781450305785</v>
      </c>
      <c r="I218" t="s">
        <v>274</v>
      </c>
      <c r="J218" t="s">
        <v>1550</v>
      </c>
      <c r="K218">
        <v>2011</v>
      </c>
      <c r="L218" t="s">
        <v>1551</v>
      </c>
      <c r="M218" t="s">
        <v>6</v>
      </c>
      <c r="N218" t="s">
        <v>155</v>
      </c>
    </row>
    <row r="219" spans="1:14" x14ac:dyDescent="0.35">
      <c r="A219" t="s">
        <v>49</v>
      </c>
      <c r="B219">
        <f t="shared" si="3"/>
        <v>1</v>
      </c>
      <c r="C219" t="s">
        <v>18291</v>
      </c>
      <c r="D219" t="s">
        <v>1553</v>
      </c>
      <c r="E219" t="s">
        <v>1554</v>
      </c>
      <c r="F219" t="s">
        <v>1555</v>
      </c>
      <c r="G219">
        <v>7</v>
      </c>
      <c r="H219">
        <v>9783319899596</v>
      </c>
      <c r="I219" t="s">
        <v>152</v>
      </c>
      <c r="J219" t="s">
        <v>1556</v>
      </c>
      <c r="K219">
        <v>2018</v>
      </c>
      <c r="L219" t="s">
        <v>1557</v>
      </c>
      <c r="M219" t="s">
        <v>6</v>
      </c>
      <c r="N219" t="s">
        <v>703</v>
      </c>
    </row>
    <row r="220" spans="1:14" x14ac:dyDescent="0.35">
      <c r="A220" t="s">
        <v>49</v>
      </c>
      <c r="B220">
        <f t="shared" si="3"/>
        <v>1</v>
      </c>
      <c r="C220" t="s">
        <v>18292</v>
      </c>
      <c r="D220" t="s">
        <v>1559</v>
      </c>
      <c r="E220" t="s">
        <v>1560</v>
      </c>
      <c r="F220" t="s">
        <v>1561</v>
      </c>
      <c r="G220">
        <v>10</v>
      </c>
      <c r="H220">
        <v>9781450302357</v>
      </c>
      <c r="I220" t="s">
        <v>1562</v>
      </c>
      <c r="J220" t="s">
        <v>1563</v>
      </c>
      <c r="K220">
        <v>2010</v>
      </c>
      <c r="L220" t="s">
        <v>1564</v>
      </c>
      <c r="M220" t="s">
        <v>6</v>
      </c>
      <c r="N220" t="s">
        <v>480</v>
      </c>
    </row>
    <row r="221" spans="1:14" x14ac:dyDescent="0.35">
      <c r="A221" t="s">
        <v>67</v>
      </c>
      <c r="B221">
        <f t="shared" si="3"/>
        <v>1</v>
      </c>
      <c r="C221" t="s">
        <v>18293</v>
      </c>
      <c r="D221" t="s">
        <v>1566</v>
      </c>
      <c r="E221" t="s">
        <v>1567</v>
      </c>
      <c r="F221" t="s">
        <v>1568</v>
      </c>
      <c r="G221">
        <v>10</v>
      </c>
      <c r="H221">
        <v>9781450328142</v>
      </c>
      <c r="I221" t="s">
        <v>308</v>
      </c>
      <c r="J221" t="s">
        <v>1569</v>
      </c>
      <c r="K221">
        <v>2014</v>
      </c>
      <c r="L221" t="s">
        <v>1570</v>
      </c>
      <c r="M221" t="s">
        <v>6</v>
      </c>
      <c r="N221" t="s">
        <v>703</v>
      </c>
    </row>
    <row r="222" spans="1:14" x14ac:dyDescent="0.35">
      <c r="A222" t="s">
        <v>70</v>
      </c>
      <c r="B222">
        <f t="shared" si="3"/>
        <v>1</v>
      </c>
      <c r="C222" t="s">
        <v>18294</v>
      </c>
      <c r="D222" t="s">
        <v>1572</v>
      </c>
      <c r="E222" t="s">
        <v>1573</v>
      </c>
      <c r="F222" t="s">
        <v>1574</v>
      </c>
      <c r="G222">
        <v>10</v>
      </c>
      <c r="H222">
        <v>9781467397438</v>
      </c>
      <c r="I222" t="s">
        <v>1575</v>
      </c>
      <c r="J222" t="s">
        <v>1576</v>
      </c>
      <c r="K222">
        <v>2016</v>
      </c>
      <c r="L222" t="s">
        <v>1577</v>
      </c>
      <c r="M222" t="s">
        <v>6</v>
      </c>
      <c r="N222" t="s">
        <v>283</v>
      </c>
    </row>
    <row r="223" spans="1:14" x14ac:dyDescent="0.35">
      <c r="A223" t="s">
        <v>67</v>
      </c>
      <c r="B223">
        <f t="shared" si="3"/>
        <v>1</v>
      </c>
      <c r="C223" t="s">
        <v>18295</v>
      </c>
      <c r="D223" t="s">
        <v>1579</v>
      </c>
      <c r="E223" t="s">
        <v>1580</v>
      </c>
      <c r="F223" t="s">
        <v>1581</v>
      </c>
      <c r="G223">
        <v>10</v>
      </c>
      <c r="H223">
        <v>9781605584379</v>
      </c>
      <c r="I223" t="s">
        <v>1582</v>
      </c>
      <c r="J223" t="s">
        <v>1583</v>
      </c>
      <c r="K223">
        <v>2009</v>
      </c>
      <c r="L223" t="s">
        <v>1584</v>
      </c>
      <c r="M223" t="s">
        <v>6</v>
      </c>
      <c r="N223" t="s">
        <v>1539</v>
      </c>
    </row>
    <row r="224" spans="1:14" x14ac:dyDescent="0.35">
      <c r="A224" t="s">
        <v>49</v>
      </c>
      <c r="B224">
        <f t="shared" si="3"/>
        <v>1</v>
      </c>
      <c r="C224" t="s">
        <v>18296</v>
      </c>
      <c r="D224" t="s">
        <v>1586</v>
      </c>
      <c r="E224" t="s">
        <v>1587</v>
      </c>
      <c r="F224" t="s">
        <v>1588</v>
      </c>
      <c r="G224">
        <v>10</v>
      </c>
      <c r="H224">
        <v>9781479944897</v>
      </c>
      <c r="I224" t="s">
        <v>1589</v>
      </c>
      <c r="J224" t="s">
        <v>1590</v>
      </c>
      <c r="K224">
        <v>2015</v>
      </c>
      <c r="L224" t="s">
        <v>1591</v>
      </c>
      <c r="M224" t="s">
        <v>6</v>
      </c>
      <c r="N224" t="s">
        <v>147</v>
      </c>
    </row>
    <row r="225" spans="1:14" x14ac:dyDescent="0.35">
      <c r="A225" t="s">
        <v>49</v>
      </c>
      <c r="B225">
        <f t="shared" si="3"/>
        <v>1</v>
      </c>
      <c r="C225" t="s">
        <v>18297</v>
      </c>
      <c r="D225" t="s">
        <v>1593</v>
      </c>
      <c r="E225" t="s">
        <v>1594</v>
      </c>
      <c r="F225" t="s">
        <v>1595</v>
      </c>
      <c r="G225">
        <v>7</v>
      </c>
      <c r="I225" t="s">
        <v>152</v>
      </c>
      <c r="J225" t="s">
        <v>1596</v>
      </c>
      <c r="K225">
        <v>2009</v>
      </c>
      <c r="L225" t="s">
        <v>1597</v>
      </c>
      <c r="M225" t="s">
        <v>6</v>
      </c>
      <c r="N225" t="s">
        <v>1120</v>
      </c>
    </row>
    <row r="226" spans="1:14" x14ac:dyDescent="0.35">
      <c r="A226" t="s">
        <v>49</v>
      </c>
      <c r="B226">
        <f t="shared" si="3"/>
        <v>1</v>
      </c>
      <c r="C226" t="s">
        <v>18298</v>
      </c>
      <c r="D226" t="s">
        <v>1599</v>
      </c>
      <c r="E226" t="s">
        <v>1600</v>
      </c>
      <c r="F226" t="s">
        <v>1601</v>
      </c>
      <c r="G226">
        <v>7</v>
      </c>
      <c r="I226" t="s">
        <v>152</v>
      </c>
      <c r="J226" t="s">
        <v>1602</v>
      </c>
      <c r="K226">
        <v>2015</v>
      </c>
      <c r="L226" t="s">
        <v>1603</v>
      </c>
      <c r="M226" t="s">
        <v>6</v>
      </c>
      <c r="N226" t="s">
        <v>176</v>
      </c>
    </row>
    <row r="227" spans="1:14" x14ac:dyDescent="0.35">
      <c r="A227" t="s">
        <v>70</v>
      </c>
      <c r="B227">
        <f t="shared" si="3"/>
        <v>1</v>
      </c>
      <c r="C227" t="s">
        <v>18299</v>
      </c>
      <c r="D227" t="s">
        <v>1605</v>
      </c>
      <c r="E227" t="s">
        <v>6</v>
      </c>
      <c r="F227" t="s">
        <v>1606</v>
      </c>
      <c r="G227">
        <v>7</v>
      </c>
      <c r="I227" t="s">
        <v>1607</v>
      </c>
      <c r="J227" t="s">
        <v>1608</v>
      </c>
      <c r="K227">
        <v>2010</v>
      </c>
      <c r="L227" t="s">
        <v>1609</v>
      </c>
      <c r="M227" t="s">
        <v>6</v>
      </c>
      <c r="N227" t="s">
        <v>1610</v>
      </c>
    </row>
    <row r="228" spans="1:14" x14ac:dyDescent="0.35">
      <c r="A228" t="s">
        <v>49</v>
      </c>
      <c r="B228">
        <f t="shared" si="3"/>
        <v>1</v>
      </c>
      <c r="C228" t="s">
        <v>18300</v>
      </c>
      <c r="D228" t="s">
        <v>1612</v>
      </c>
      <c r="E228" t="s">
        <v>1613</v>
      </c>
      <c r="F228" t="s">
        <v>1614</v>
      </c>
      <c r="G228">
        <v>10</v>
      </c>
      <c r="H228">
        <v>9781450348850</v>
      </c>
      <c r="I228" t="s">
        <v>1615</v>
      </c>
      <c r="J228" t="s">
        <v>1616</v>
      </c>
      <c r="K228">
        <v>2017</v>
      </c>
      <c r="L228" t="s">
        <v>1617</v>
      </c>
      <c r="M228" t="s">
        <v>6</v>
      </c>
      <c r="N228" t="s">
        <v>283</v>
      </c>
    </row>
    <row r="229" spans="1:14" x14ac:dyDescent="0.35">
      <c r="A229" t="s">
        <v>49</v>
      </c>
      <c r="B229">
        <f t="shared" si="3"/>
        <v>1</v>
      </c>
      <c r="C229" t="s">
        <v>18301</v>
      </c>
      <c r="D229" t="s">
        <v>1619</v>
      </c>
      <c r="E229" t="s">
        <v>1620</v>
      </c>
      <c r="F229" t="s">
        <v>1621</v>
      </c>
      <c r="G229">
        <v>7</v>
      </c>
      <c r="I229" t="s">
        <v>1622</v>
      </c>
      <c r="J229" t="s">
        <v>6</v>
      </c>
      <c r="K229">
        <v>2021</v>
      </c>
      <c r="L229" t="s">
        <v>1623</v>
      </c>
      <c r="M229" t="s">
        <v>6</v>
      </c>
      <c r="N229" t="s">
        <v>162</v>
      </c>
    </row>
    <row r="230" spans="1:14" x14ac:dyDescent="0.35">
      <c r="A230" t="s">
        <v>49</v>
      </c>
      <c r="B230">
        <f t="shared" si="3"/>
        <v>1</v>
      </c>
      <c r="C230" t="s">
        <v>18302</v>
      </c>
      <c r="D230" t="s">
        <v>1625</v>
      </c>
      <c r="E230" t="s">
        <v>1626</v>
      </c>
      <c r="F230" t="s">
        <v>1621</v>
      </c>
      <c r="G230">
        <v>10</v>
      </c>
      <c r="H230">
        <v>9789897584916</v>
      </c>
      <c r="I230" t="s">
        <v>1627</v>
      </c>
      <c r="J230" t="s">
        <v>1628</v>
      </c>
      <c r="K230">
        <v>2021</v>
      </c>
      <c r="L230" t="s">
        <v>1629</v>
      </c>
      <c r="M230" t="s">
        <v>6</v>
      </c>
      <c r="N230" t="s">
        <v>162</v>
      </c>
    </row>
    <row r="231" spans="1:14" x14ac:dyDescent="0.35">
      <c r="A231" t="s">
        <v>49</v>
      </c>
      <c r="B231">
        <f t="shared" si="3"/>
        <v>1</v>
      </c>
      <c r="C231" t="s">
        <v>18303</v>
      </c>
      <c r="D231" t="s">
        <v>1631</v>
      </c>
      <c r="E231" t="s">
        <v>1632</v>
      </c>
      <c r="F231" t="s">
        <v>1633</v>
      </c>
      <c r="G231">
        <v>10</v>
      </c>
      <c r="H231">
        <v>9781538673157</v>
      </c>
      <c r="I231" t="s">
        <v>1634</v>
      </c>
      <c r="J231" t="s">
        <v>1635</v>
      </c>
      <c r="K231">
        <v>2018</v>
      </c>
      <c r="L231" t="s">
        <v>1636</v>
      </c>
      <c r="M231" t="s">
        <v>6</v>
      </c>
      <c r="N231" t="s">
        <v>147</v>
      </c>
    </row>
    <row r="232" spans="1:14" x14ac:dyDescent="0.35">
      <c r="A232" t="s">
        <v>67</v>
      </c>
      <c r="B232">
        <f t="shared" si="3"/>
        <v>1</v>
      </c>
      <c r="C232" t="s">
        <v>18304</v>
      </c>
      <c r="D232" t="s">
        <v>1638</v>
      </c>
      <c r="E232" t="s">
        <v>1639</v>
      </c>
      <c r="F232" t="s">
        <v>1640</v>
      </c>
      <c r="G232">
        <v>10</v>
      </c>
      <c r="H232">
        <v>9781450350242</v>
      </c>
      <c r="I232" t="s">
        <v>1641</v>
      </c>
      <c r="J232" t="s">
        <v>1642</v>
      </c>
      <c r="K232">
        <v>2017</v>
      </c>
      <c r="L232" t="s">
        <v>1643</v>
      </c>
      <c r="M232" t="s">
        <v>6</v>
      </c>
      <c r="N232" t="s">
        <v>217</v>
      </c>
    </row>
    <row r="233" spans="1:14" x14ac:dyDescent="0.35">
      <c r="A233" t="s">
        <v>67</v>
      </c>
      <c r="B233">
        <f t="shared" si="3"/>
        <v>1</v>
      </c>
      <c r="C233" t="s">
        <v>18305</v>
      </c>
      <c r="D233" t="s">
        <v>1645</v>
      </c>
      <c r="E233" t="s">
        <v>1646</v>
      </c>
      <c r="F233" t="s">
        <v>1647</v>
      </c>
      <c r="G233">
        <v>7</v>
      </c>
      <c r="I233" t="s">
        <v>1398</v>
      </c>
      <c r="J233" t="s">
        <v>1648</v>
      </c>
      <c r="K233">
        <v>2017</v>
      </c>
      <c r="L233" t="s">
        <v>1649</v>
      </c>
      <c r="M233" t="s">
        <v>6</v>
      </c>
      <c r="N233" t="s">
        <v>480</v>
      </c>
    </row>
    <row r="234" spans="1:14" x14ac:dyDescent="0.35">
      <c r="A234" t="s">
        <v>67</v>
      </c>
      <c r="B234">
        <f t="shared" si="3"/>
        <v>1</v>
      </c>
      <c r="C234" t="s">
        <v>18306</v>
      </c>
      <c r="D234" t="s">
        <v>1651</v>
      </c>
      <c r="E234" t="s">
        <v>1652</v>
      </c>
      <c r="F234" t="s">
        <v>1653</v>
      </c>
      <c r="G234">
        <v>7</v>
      </c>
      <c r="I234" t="s">
        <v>144</v>
      </c>
      <c r="J234" t="s">
        <v>1654</v>
      </c>
      <c r="K234">
        <v>2015</v>
      </c>
      <c r="L234" t="s">
        <v>1655</v>
      </c>
      <c r="M234" t="s">
        <v>6</v>
      </c>
      <c r="N234" t="s">
        <v>1505</v>
      </c>
    </row>
    <row r="235" spans="1:14" x14ac:dyDescent="0.35">
      <c r="A235" t="s">
        <v>49</v>
      </c>
      <c r="B235">
        <f t="shared" si="3"/>
        <v>1</v>
      </c>
      <c r="C235" t="s">
        <v>18307</v>
      </c>
      <c r="D235" t="s">
        <v>1657</v>
      </c>
      <c r="E235" t="s">
        <v>1658</v>
      </c>
      <c r="F235" t="s">
        <v>1659</v>
      </c>
      <c r="G235">
        <v>10</v>
      </c>
      <c r="H235">
        <v>9781538611739</v>
      </c>
      <c r="I235" t="s">
        <v>1374</v>
      </c>
      <c r="J235" t="s">
        <v>6</v>
      </c>
      <c r="K235">
        <v>2019</v>
      </c>
      <c r="L235" t="s">
        <v>1660</v>
      </c>
      <c r="M235" t="s">
        <v>6</v>
      </c>
      <c r="N235" t="s">
        <v>217</v>
      </c>
    </row>
    <row r="236" spans="1:14" x14ac:dyDescent="0.35">
      <c r="A236" t="s">
        <v>49</v>
      </c>
      <c r="B236">
        <f t="shared" si="3"/>
        <v>1</v>
      </c>
      <c r="C236" t="s">
        <v>18308</v>
      </c>
      <c r="D236" t="s">
        <v>1662</v>
      </c>
      <c r="E236" t="s">
        <v>1663</v>
      </c>
      <c r="F236" t="s">
        <v>1664</v>
      </c>
      <c r="G236">
        <v>10</v>
      </c>
      <c r="H236">
        <v>9781939133243</v>
      </c>
      <c r="I236" t="s">
        <v>1665</v>
      </c>
      <c r="J236" t="s">
        <v>1666</v>
      </c>
      <c r="K236">
        <v>2021</v>
      </c>
      <c r="L236" t="s">
        <v>1667</v>
      </c>
      <c r="M236" t="s">
        <v>6</v>
      </c>
      <c r="N236" t="s">
        <v>162</v>
      </c>
    </row>
    <row r="237" spans="1:14" x14ac:dyDescent="0.35">
      <c r="A237" t="s">
        <v>49</v>
      </c>
      <c r="B237">
        <f t="shared" si="3"/>
        <v>1</v>
      </c>
      <c r="C237" t="s">
        <v>18309</v>
      </c>
      <c r="D237" t="s">
        <v>1669</v>
      </c>
      <c r="E237" t="s">
        <v>1670</v>
      </c>
      <c r="F237" t="s">
        <v>1671</v>
      </c>
      <c r="G237">
        <v>7</v>
      </c>
      <c r="H237">
        <v>9783030297497</v>
      </c>
      <c r="I237" t="s">
        <v>866</v>
      </c>
      <c r="J237" t="s">
        <v>1672</v>
      </c>
      <c r="K237">
        <v>2019</v>
      </c>
      <c r="L237" t="s">
        <v>1673</v>
      </c>
      <c r="M237" t="s">
        <v>6</v>
      </c>
      <c r="N237" t="s">
        <v>217</v>
      </c>
    </row>
    <row r="238" spans="1:14" x14ac:dyDescent="0.35">
      <c r="A238" t="s">
        <v>70</v>
      </c>
      <c r="B238">
        <f t="shared" si="3"/>
        <v>1</v>
      </c>
      <c r="C238" t="s">
        <v>18310</v>
      </c>
      <c r="D238" t="s">
        <v>1675</v>
      </c>
      <c r="E238" t="s">
        <v>1676</v>
      </c>
      <c r="F238" t="s">
        <v>1677</v>
      </c>
      <c r="G238">
        <v>10</v>
      </c>
      <c r="H238">
        <v>9781479908189</v>
      </c>
      <c r="I238" t="s">
        <v>1678</v>
      </c>
      <c r="J238" t="s">
        <v>1679</v>
      </c>
      <c r="K238">
        <v>2013</v>
      </c>
      <c r="L238" t="s">
        <v>1680</v>
      </c>
      <c r="M238" t="s">
        <v>6</v>
      </c>
      <c r="N238" t="s">
        <v>703</v>
      </c>
    </row>
    <row r="239" spans="1:14" x14ac:dyDescent="0.35">
      <c r="A239" t="s">
        <v>49</v>
      </c>
      <c r="B239">
        <f t="shared" si="3"/>
        <v>1</v>
      </c>
      <c r="C239" t="s">
        <v>18311</v>
      </c>
      <c r="D239" t="s">
        <v>1682</v>
      </c>
      <c r="E239" t="s">
        <v>6</v>
      </c>
      <c r="F239" t="s">
        <v>1683</v>
      </c>
      <c r="G239">
        <v>10</v>
      </c>
      <c r="H239">
        <v>9781479924813</v>
      </c>
      <c r="I239" t="s">
        <v>1684</v>
      </c>
      <c r="J239" t="s">
        <v>1685</v>
      </c>
      <c r="K239">
        <v>2013</v>
      </c>
      <c r="L239" t="s">
        <v>1686</v>
      </c>
      <c r="M239" t="s">
        <v>6</v>
      </c>
      <c r="N239" t="s">
        <v>147</v>
      </c>
    </row>
    <row r="240" spans="1:14" x14ac:dyDescent="0.35">
      <c r="A240" t="s">
        <v>49</v>
      </c>
      <c r="B240">
        <f t="shared" si="3"/>
        <v>1</v>
      </c>
      <c r="C240" t="s">
        <v>18312</v>
      </c>
      <c r="D240" t="s">
        <v>1688</v>
      </c>
      <c r="E240" t="s">
        <v>1689</v>
      </c>
      <c r="F240" t="s">
        <v>1690</v>
      </c>
      <c r="G240">
        <v>7</v>
      </c>
      <c r="I240" t="s">
        <v>1691</v>
      </c>
      <c r="J240" t="s">
        <v>6</v>
      </c>
      <c r="K240">
        <v>2018</v>
      </c>
      <c r="L240" t="s">
        <v>1692</v>
      </c>
      <c r="M240" t="s">
        <v>6</v>
      </c>
      <c r="N240" t="s">
        <v>480</v>
      </c>
    </row>
    <row r="241" spans="1:14" x14ac:dyDescent="0.35">
      <c r="A241" t="s">
        <v>49</v>
      </c>
      <c r="B241">
        <f t="shared" si="3"/>
        <v>1</v>
      </c>
      <c r="C241" t="s">
        <v>18313</v>
      </c>
      <c r="D241" t="s">
        <v>1694</v>
      </c>
      <c r="E241" t="s">
        <v>1695</v>
      </c>
      <c r="F241" t="s">
        <v>1696</v>
      </c>
      <c r="G241">
        <v>7</v>
      </c>
      <c r="I241" t="s">
        <v>542</v>
      </c>
      <c r="J241" t="s">
        <v>1697</v>
      </c>
      <c r="K241">
        <v>2014</v>
      </c>
      <c r="L241" t="s">
        <v>1698</v>
      </c>
      <c r="M241" t="s">
        <v>6</v>
      </c>
      <c r="N241" t="s">
        <v>480</v>
      </c>
    </row>
    <row r="242" spans="1:14" x14ac:dyDescent="0.35">
      <c r="A242" t="s">
        <v>49</v>
      </c>
      <c r="B242">
        <f t="shared" si="3"/>
        <v>1</v>
      </c>
      <c r="C242" t="s">
        <v>1699</v>
      </c>
      <c r="D242" t="s">
        <v>1700</v>
      </c>
      <c r="E242" t="s">
        <v>1701</v>
      </c>
      <c r="F242" t="s">
        <v>1702</v>
      </c>
      <c r="G242">
        <v>7</v>
      </c>
      <c r="I242" t="s">
        <v>1703</v>
      </c>
      <c r="J242" t="s">
        <v>1704</v>
      </c>
      <c r="K242">
        <v>2018</v>
      </c>
      <c r="L242" t="s">
        <v>1705</v>
      </c>
      <c r="M242" t="s">
        <v>6</v>
      </c>
      <c r="N242" t="s">
        <v>1120</v>
      </c>
    </row>
    <row r="243" spans="1:14" x14ac:dyDescent="0.35">
      <c r="A243" t="s">
        <v>49</v>
      </c>
      <c r="B243">
        <f t="shared" si="3"/>
        <v>1</v>
      </c>
      <c r="C243" t="s">
        <v>18314</v>
      </c>
      <c r="D243" t="s">
        <v>1707</v>
      </c>
      <c r="E243" t="s">
        <v>1708</v>
      </c>
      <c r="F243" t="s">
        <v>1709</v>
      </c>
      <c r="G243">
        <v>10</v>
      </c>
      <c r="H243">
        <v>9781538627952</v>
      </c>
      <c r="I243" t="s">
        <v>1710</v>
      </c>
      <c r="J243" t="s">
        <v>1711</v>
      </c>
      <c r="K243">
        <v>2017</v>
      </c>
      <c r="L243" t="s">
        <v>1712</v>
      </c>
      <c r="M243" t="s">
        <v>6</v>
      </c>
      <c r="N243" t="s">
        <v>337</v>
      </c>
    </row>
    <row r="244" spans="1:14" x14ac:dyDescent="0.35">
      <c r="A244" t="s">
        <v>67</v>
      </c>
      <c r="B244">
        <f t="shared" si="3"/>
        <v>1</v>
      </c>
      <c r="C244" t="s">
        <v>18315</v>
      </c>
      <c r="D244" t="s">
        <v>1714</v>
      </c>
      <c r="E244" t="s">
        <v>1715</v>
      </c>
      <c r="F244" t="s">
        <v>1716</v>
      </c>
      <c r="G244">
        <v>10</v>
      </c>
      <c r="H244">
        <v>9789526924434</v>
      </c>
      <c r="I244" t="s">
        <v>1717</v>
      </c>
      <c r="J244" t="s">
        <v>1718</v>
      </c>
      <c r="K244">
        <v>2020</v>
      </c>
      <c r="L244" t="s">
        <v>1719</v>
      </c>
      <c r="M244" t="s">
        <v>6</v>
      </c>
      <c r="N244" t="s">
        <v>147</v>
      </c>
    </row>
    <row r="245" spans="1:14" x14ac:dyDescent="0.35">
      <c r="A245" t="s">
        <v>67</v>
      </c>
      <c r="B245">
        <f t="shared" si="3"/>
        <v>1</v>
      </c>
      <c r="C245" t="s">
        <v>18316</v>
      </c>
      <c r="D245" t="s">
        <v>1721</v>
      </c>
      <c r="E245" t="s">
        <v>1722</v>
      </c>
      <c r="F245" t="s">
        <v>1723</v>
      </c>
      <c r="G245">
        <v>7</v>
      </c>
      <c r="I245" t="s">
        <v>1724</v>
      </c>
      <c r="J245" t="s">
        <v>6</v>
      </c>
      <c r="K245">
        <v>2018</v>
      </c>
      <c r="L245" t="s">
        <v>1725</v>
      </c>
      <c r="M245" t="s">
        <v>6</v>
      </c>
      <c r="N245" t="s">
        <v>217</v>
      </c>
    </row>
    <row r="246" spans="1:14" x14ac:dyDescent="0.35">
      <c r="A246" t="s">
        <v>67</v>
      </c>
      <c r="B246">
        <f t="shared" si="3"/>
        <v>1</v>
      </c>
      <c r="C246" t="s">
        <v>18317</v>
      </c>
      <c r="D246" t="s">
        <v>1727</v>
      </c>
      <c r="E246" t="s">
        <v>1728</v>
      </c>
      <c r="F246" t="s">
        <v>1729</v>
      </c>
      <c r="G246">
        <v>10</v>
      </c>
      <c r="H246">
        <v>9781450355629</v>
      </c>
      <c r="I246" t="s">
        <v>1730</v>
      </c>
      <c r="J246" t="s">
        <v>1731</v>
      </c>
      <c r="K246">
        <v>2018</v>
      </c>
      <c r="L246" t="s">
        <v>1732</v>
      </c>
      <c r="M246" t="s">
        <v>6</v>
      </c>
      <c r="N246" t="s">
        <v>155</v>
      </c>
    </row>
    <row r="247" spans="1:14" x14ac:dyDescent="0.35">
      <c r="A247" t="s">
        <v>49</v>
      </c>
      <c r="B247">
        <f t="shared" si="3"/>
        <v>1</v>
      </c>
      <c r="C247" t="s">
        <v>18318</v>
      </c>
      <c r="D247" t="s">
        <v>1734</v>
      </c>
      <c r="E247" t="s">
        <v>1735</v>
      </c>
      <c r="F247" t="s">
        <v>1736</v>
      </c>
      <c r="G247">
        <v>10</v>
      </c>
      <c r="H247">
        <v>9781424476978</v>
      </c>
      <c r="I247" t="s">
        <v>1737</v>
      </c>
      <c r="J247" t="s">
        <v>295</v>
      </c>
      <c r="K247">
        <v>2009</v>
      </c>
      <c r="L247" t="s">
        <v>1738</v>
      </c>
      <c r="M247" t="s">
        <v>6</v>
      </c>
      <c r="N247" t="s">
        <v>147</v>
      </c>
    </row>
    <row r="248" spans="1:14" x14ac:dyDescent="0.35">
      <c r="A248" t="s">
        <v>70</v>
      </c>
      <c r="B248">
        <f t="shared" si="3"/>
        <v>1</v>
      </c>
      <c r="C248" t="s">
        <v>18319</v>
      </c>
      <c r="D248" t="s">
        <v>1740</v>
      </c>
      <c r="E248" t="s">
        <v>1741</v>
      </c>
      <c r="F248" t="s">
        <v>1736</v>
      </c>
      <c r="G248">
        <v>10</v>
      </c>
      <c r="H248">
        <v>9780769541624</v>
      </c>
      <c r="I248" t="s">
        <v>1742</v>
      </c>
      <c r="J248" t="s">
        <v>1743</v>
      </c>
      <c r="K248">
        <v>2010</v>
      </c>
      <c r="L248" t="s">
        <v>1744</v>
      </c>
      <c r="M248" t="s">
        <v>6</v>
      </c>
      <c r="N248" t="s">
        <v>256</v>
      </c>
    </row>
    <row r="249" spans="1:14" x14ac:dyDescent="0.35">
      <c r="A249" t="s">
        <v>49</v>
      </c>
      <c r="B249">
        <f t="shared" si="3"/>
        <v>1</v>
      </c>
      <c r="C249" t="s">
        <v>18320</v>
      </c>
      <c r="D249" t="s">
        <v>1746</v>
      </c>
      <c r="E249" t="s">
        <v>1747</v>
      </c>
      <c r="F249" t="s">
        <v>1736</v>
      </c>
      <c r="G249">
        <v>10</v>
      </c>
      <c r="H249">
        <v>9781424487653</v>
      </c>
      <c r="I249" t="s">
        <v>1748</v>
      </c>
      <c r="J249" t="s">
        <v>1749</v>
      </c>
      <c r="K249">
        <v>2010</v>
      </c>
      <c r="L249" t="s">
        <v>1750</v>
      </c>
      <c r="M249" t="s">
        <v>6</v>
      </c>
      <c r="N249" t="s">
        <v>283</v>
      </c>
    </row>
    <row r="250" spans="1:14" x14ac:dyDescent="0.35">
      <c r="A250" t="s">
        <v>49</v>
      </c>
      <c r="B250">
        <f t="shared" si="3"/>
        <v>1</v>
      </c>
      <c r="C250" t="s">
        <v>18321</v>
      </c>
      <c r="D250" t="s">
        <v>1752</v>
      </c>
      <c r="E250" t="s">
        <v>1753</v>
      </c>
      <c r="F250" t="s">
        <v>1736</v>
      </c>
      <c r="G250">
        <v>10</v>
      </c>
      <c r="H250">
        <v>9781457709340</v>
      </c>
      <c r="I250" t="s">
        <v>1754</v>
      </c>
      <c r="J250" t="s">
        <v>1136</v>
      </c>
      <c r="K250">
        <v>2011</v>
      </c>
      <c r="L250" t="s">
        <v>1755</v>
      </c>
      <c r="M250" t="s">
        <v>6</v>
      </c>
      <c r="N250" t="s">
        <v>480</v>
      </c>
    </row>
    <row r="251" spans="1:14" x14ac:dyDescent="0.35">
      <c r="A251" t="s">
        <v>67</v>
      </c>
      <c r="B251">
        <f t="shared" si="3"/>
        <v>1</v>
      </c>
      <c r="C251" t="s">
        <v>18322</v>
      </c>
      <c r="D251" t="s">
        <v>1757</v>
      </c>
      <c r="E251" t="s">
        <v>1758</v>
      </c>
      <c r="F251" t="s">
        <v>1759</v>
      </c>
      <c r="G251">
        <v>10</v>
      </c>
      <c r="H251">
        <v>9781467369053</v>
      </c>
      <c r="I251" t="s">
        <v>1760</v>
      </c>
      <c r="J251" t="s">
        <v>1761</v>
      </c>
      <c r="K251">
        <v>2015</v>
      </c>
      <c r="L251" t="s">
        <v>1762</v>
      </c>
      <c r="M251" t="s">
        <v>6</v>
      </c>
      <c r="N251" t="s">
        <v>1120</v>
      </c>
    </row>
    <row r="252" spans="1:14" x14ac:dyDescent="0.35">
      <c r="A252" t="s">
        <v>67</v>
      </c>
      <c r="B252">
        <f t="shared" si="3"/>
        <v>1</v>
      </c>
      <c r="C252" t="s">
        <v>18323</v>
      </c>
      <c r="D252" t="s">
        <v>1764</v>
      </c>
      <c r="E252" t="s">
        <v>1765</v>
      </c>
      <c r="F252" t="s">
        <v>1766</v>
      </c>
      <c r="G252">
        <v>7</v>
      </c>
      <c r="I252" t="s">
        <v>542</v>
      </c>
      <c r="J252" t="s">
        <v>1767</v>
      </c>
      <c r="K252">
        <v>2019</v>
      </c>
      <c r="L252" t="s">
        <v>1768</v>
      </c>
      <c r="M252" t="s">
        <v>6</v>
      </c>
      <c r="N252" t="s">
        <v>176</v>
      </c>
    </row>
    <row r="253" spans="1:14" x14ac:dyDescent="0.35">
      <c r="A253" t="s">
        <v>67</v>
      </c>
      <c r="B253">
        <f t="shared" si="3"/>
        <v>1</v>
      </c>
      <c r="C253" t="s">
        <v>18324</v>
      </c>
      <c r="D253" t="s">
        <v>1770</v>
      </c>
      <c r="E253" t="s">
        <v>1771</v>
      </c>
      <c r="F253" t="s">
        <v>1772</v>
      </c>
      <c r="G253">
        <v>7</v>
      </c>
      <c r="I253" t="s">
        <v>1510</v>
      </c>
      <c r="J253" t="s">
        <v>6</v>
      </c>
      <c r="K253">
        <v>2020</v>
      </c>
      <c r="L253" t="s">
        <v>1773</v>
      </c>
      <c r="M253" t="s">
        <v>6</v>
      </c>
      <c r="N253" t="s">
        <v>480</v>
      </c>
    </row>
    <row r="254" spans="1:14" x14ac:dyDescent="0.35">
      <c r="A254" t="s">
        <v>70</v>
      </c>
      <c r="B254">
        <f t="shared" si="3"/>
        <v>1</v>
      </c>
      <c r="C254" t="s">
        <v>18325</v>
      </c>
      <c r="D254" t="s">
        <v>1775</v>
      </c>
      <c r="E254" t="s">
        <v>1776</v>
      </c>
      <c r="F254" t="s">
        <v>1777</v>
      </c>
      <c r="G254">
        <v>7</v>
      </c>
      <c r="H254">
        <v>9783319271453</v>
      </c>
      <c r="I254" t="s">
        <v>207</v>
      </c>
      <c r="J254" t="s">
        <v>1778</v>
      </c>
      <c r="K254">
        <v>2016</v>
      </c>
      <c r="L254" t="s">
        <v>1779</v>
      </c>
      <c r="M254" t="s">
        <v>6</v>
      </c>
      <c r="N254" t="s">
        <v>147</v>
      </c>
    </row>
    <row r="255" spans="1:14" x14ac:dyDescent="0.35">
      <c r="A255" t="s">
        <v>67</v>
      </c>
      <c r="B255">
        <f t="shared" si="3"/>
        <v>1</v>
      </c>
      <c r="C255" t="s">
        <v>18326</v>
      </c>
      <c r="D255" t="s">
        <v>1781</v>
      </c>
      <c r="E255" t="s">
        <v>1782</v>
      </c>
      <c r="F255" t="s">
        <v>1783</v>
      </c>
      <c r="G255">
        <v>10</v>
      </c>
      <c r="H255">
        <v>9781912764389</v>
      </c>
      <c r="I255" t="s">
        <v>452</v>
      </c>
      <c r="J255" t="s">
        <v>1784</v>
      </c>
      <c r="K255">
        <v>2019</v>
      </c>
      <c r="L255" t="s">
        <v>1785</v>
      </c>
      <c r="M255" t="s">
        <v>6</v>
      </c>
      <c r="N255" t="s">
        <v>162</v>
      </c>
    </row>
    <row r="256" spans="1:14" x14ac:dyDescent="0.35">
      <c r="A256" t="s">
        <v>67</v>
      </c>
      <c r="B256">
        <f t="shared" si="3"/>
        <v>1</v>
      </c>
      <c r="C256" t="s">
        <v>18327</v>
      </c>
      <c r="D256" t="s">
        <v>1787</v>
      </c>
      <c r="E256" t="s">
        <v>1788</v>
      </c>
      <c r="F256" t="s">
        <v>1789</v>
      </c>
      <c r="G256">
        <v>7</v>
      </c>
      <c r="I256" t="s">
        <v>1724</v>
      </c>
      <c r="J256" t="s">
        <v>6</v>
      </c>
      <c r="K256">
        <v>2021</v>
      </c>
      <c r="L256" t="s">
        <v>1790</v>
      </c>
      <c r="M256" t="s">
        <v>6</v>
      </c>
      <c r="N256" t="s">
        <v>162</v>
      </c>
    </row>
    <row r="257" spans="1:14" x14ac:dyDescent="0.35">
      <c r="A257" t="s">
        <v>49</v>
      </c>
      <c r="B257">
        <f t="shared" si="3"/>
        <v>1</v>
      </c>
      <c r="C257" t="s">
        <v>18328</v>
      </c>
      <c r="D257" t="s">
        <v>1792</v>
      </c>
      <c r="E257" t="s">
        <v>6</v>
      </c>
      <c r="F257" t="s">
        <v>1793</v>
      </c>
      <c r="G257">
        <v>7</v>
      </c>
      <c r="I257" t="s">
        <v>1794</v>
      </c>
      <c r="J257" t="s">
        <v>1795</v>
      </c>
      <c r="K257">
        <v>2020</v>
      </c>
      <c r="L257" t="s">
        <v>1796</v>
      </c>
      <c r="M257" t="s">
        <v>6</v>
      </c>
      <c r="N257" t="s">
        <v>176</v>
      </c>
    </row>
    <row r="258" spans="1:14" x14ac:dyDescent="0.35">
      <c r="A258" t="s">
        <v>49</v>
      </c>
      <c r="B258">
        <f t="shared" ref="B258:B321" si="4">COUNTIF(C:C,C258)</f>
        <v>1</v>
      </c>
      <c r="C258" t="s">
        <v>18329</v>
      </c>
      <c r="D258" t="s">
        <v>1798</v>
      </c>
      <c r="E258" t="s">
        <v>1799</v>
      </c>
      <c r="F258" t="s">
        <v>1800</v>
      </c>
      <c r="G258">
        <v>7</v>
      </c>
      <c r="H258">
        <v>9783642287824</v>
      </c>
      <c r="I258" t="s">
        <v>1801</v>
      </c>
      <c r="J258" t="s">
        <v>1802</v>
      </c>
      <c r="K258">
        <v>2012</v>
      </c>
      <c r="L258" t="s">
        <v>1803</v>
      </c>
      <c r="M258" t="s">
        <v>6</v>
      </c>
      <c r="N258" t="s">
        <v>155</v>
      </c>
    </row>
    <row r="259" spans="1:14" x14ac:dyDescent="0.35">
      <c r="A259" t="s">
        <v>49</v>
      </c>
      <c r="B259">
        <f t="shared" si="4"/>
        <v>1</v>
      </c>
      <c r="C259" t="s">
        <v>18330</v>
      </c>
      <c r="D259" t="s">
        <v>1805</v>
      </c>
      <c r="E259" t="s">
        <v>1806</v>
      </c>
      <c r="F259" t="s">
        <v>1807</v>
      </c>
      <c r="G259">
        <v>7</v>
      </c>
      <c r="I259" t="s">
        <v>1808</v>
      </c>
      <c r="J259" t="s">
        <v>1809</v>
      </c>
      <c r="K259">
        <v>2015</v>
      </c>
      <c r="L259" t="s">
        <v>1810</v>
      </c>
      <c r="M259" t="s">
        <v>6</v>
      </c>
      <c r="N259" t="s">
        <v>176</v>
      </c>
    </row>
    <row r="260" spans="1:14" x14ac:dyDescent="0.35">
      <c r="A260" t="s">
        <v>49</v>
      </c>
      <c r="B260">
        <f t="shared" si="4"/>
        <v>1</v>
      </c>
      <c r="C260" t="s">
        <v>18331</v>
      </c>
      <c r="D260" t="s">
        <v>1812</v>
      </c>
      <c r="E260" t="s">
        <v>1813</v>
      </c>
      <c r="F260" t="s">
        <v>1814</v>
      </c>
      <c r="G260">
        <v>10</v>
      </c>
      <c r="H260">
        <v>9781467390415</v>
      </c>
      <c r="I260" t="s">
        <v>1815</v>
      </c>
      <c r="J260" t="s">
        <v>1816</v>
      </c>
      <c r="K260">
        <v>2016</v>
      </c>
      <c r="L260" t="s">
        <v>1817</v>
      </c>
      <c r="M260" t="s">
        <v>6</v>
      </c>
      <c r="N260" t="s">
        <v>703</v>
      </c>
    </row>
    <row r="261" spans="1:14" x14ac:dyDescent="0.35">
      <c r="A261" t="s">
        <v>70</v>
      </c>
      <c r="B261">
        <f t="shared" si="4"/>
        <v>1</v>
      </c>
      <c r="C261" t="s">
        <v>18332</v>
      </c>
      <c r="D261" t="s">
        <v>1819</v>
      </c>
      <c r="E261" t="s">
        <v>1820</v>
      </c>
      <c r="F261" t="s">
        <v>1821</v>
      </c>
      <c r="G261">
        <v>7</v>
      </c>
      <c r="I261" t="s">
        <v>1822</v>
      </c>
      <c r="J261" t="s">
        <v>6</v>
      </c>
      <c r="K261">
        <v>2021</v>
      </c>
      <c r="L261" t="s">
        <v>1823</v>
      </c>
      <c r="M261" t="s">
        <v>6</v>
      </c>
      <c r="N261" t="s">
        <v>162</v>
      </c>
    </row>
    <row r="262" spans="1:14" x14ac:dyDescent="0.35">
      <c r="A262" t="s">
        <v>67</v>
      </c>
      <c r="B262">
        <f t="shared" si="4"/>
        <v>1</v>
      </c>
      <c r="C262" t="s">
        <v>18333</v>
      </c>
      <c r="D262" t="s">
        <v>1825</v>
      </c>
      <c r="E262" t="s">
        <v>1826</v>
      </c>
      <c r="F262" t="s">
        <v>1827</v>
      </c>
      <c r="G262">
        <v>10</v>
      </c>
      <c r="I262" t="s">
        <v>1828</v>
      </c>
      <c r="J262" t="s">
        <v>6</v>
      </c>
      <c r="K262">
        <v>2009</v>
      </c>
      <c r="L262" t="s">
        <v>1829</v>
      </c>
      <c r="M262" t="s">
        <v>6</v>
      </c>
      <c r="N262" t="s">
        <v>402</v>
      </c>
    </row>
    <row r="263" spans="1:14" x14ac:dyDescent="0.35">
      <c r="A263" t="s">
        <v>67</v>
      </c>
      <c r="B263">
        <f t="shared" si="4"/>
        <v>1</v>
      </c>
      <c r="C263" t="s">
        <v>18334</v>
      </c>
      <c r="D263" t="s">
        <v>1831</v>
      </c>
      <c r="E263" t="s">
        <v>1832</v>
      </c>
      <c r="F263" t="s">
        <v>1833</v>
      </c>
      <c r="G263">
        <v>10</v>
      </c>
      <c r="I263" t="s">
        <v>496</v>
      </c>
      <c r="J263" t="s">
        <v>1834</v>
      </c>
      <c r="K263">
        <v>2016</v>
      </c>
      <c r="L263" t="s">
        <v>1835</v>
      </c>
      <c r="M263" t="s">
        <v>6</v>
      </c>
      <c r="N263" t="s">
        <v>155</v>
      </c>
    </row>
    <row r="264" spans="1:14" x14ac:dyDescent="0.35">
      <c r="A264" t="s">
        <v>49</v>
      </c>
      <c r="B264">
        <f t="shared" si="4"/>
        <v>1</v>
      </c>
      <c r="C264" t="s">
        <v>18335</v>
      </c>
      <c r="D264" t="s">
        <v>1837</v>
      </c>
      <c r="E264" t="s">
        <v>1838</v>
      </c>
      <c r="F264" t="s">
        <v>1839</v>
      </c>
      <c r="G264">
        <v>7</v>
      </c>
      <c r="I264" t="s">
        <v>597</v>
      </c>
      <c r="J264" t="s">
        <v>1840</v>
      </c>
      <c r="K264">
        <v>2020</v>
      </c>
      <c r="L264" t="s">
        <v>1841</v>
      </c>
      <c r="M264" t="s">
        <v>6</v>
      </c>
      <c r="N264" t="s">
        <v>283</v>
      </c>
    </row>
    <row r="265" spans="1:14" x14ac:dyDescent="0.35">
      <c r="A265" t="s">
        <v>67</v>
      </c>
      <c r="B265">
        <f t="shared" si="4"/>
        <v>1</v>
      </c>
      <c r="C265" t="s">
        <v>18336</v>
      </c>
      <c r="D265" t="s">
        <v>1843</v>
      </c>
      <c r="E265" t="s">
        <v>1844</v>
      </c>
      <c r="F265" t="s">
        <v>1845</v>
      </c>
      <c r="G265">
        <v>7</v>
      </c>
      <c r="I265" t="s">
        <v>647</v>
      </c>
      <c r="J265" t="s">
        <v>1846</v>
      </c>
      <c r="K265">
        <v>2010</v>
      </c>
      <c r="L265" t="s">
        <v>1847</v>
      </c>
      <c r="M265" t="s">
        <v>6</v>
      </c>
      <c r="N265" t="s">
        <v>1848</v>
      </c>
    </row>
    <row r="266" spans="1:14" x14ac:dyDescent="0.35">
      <c r="A266" t="s">
        <v>67</v>
      </c>
      <c r="B266">
        <f t="shared" si="4"/>
        <v>1</v>
      </c>
      <c r="C266" t="s">
        <v>18337</v>
      </c>
      <c r="D266" t="s">
        <v>1850</v>
      </c>
      <c r="E266" t="s">
        <v>1851</v>
      </c>
      <c r="F266" t="s">
        <v>1852</v>
      </c>
      <c r="G266">
        <v>7</v>
      </c>
      <c r="I266" t="s">
        <v>1853</v>
      </c>
      <c r="J266" t="s">
        <v>6</v>
      </c>
      <c r="K266">
        <v>2017</v>
      </c>
      <c r="L266" t="s">
        <v>1854</v>
      </c>
      <c r="M266" t="s">
        <v>6</v>
      </c>
      <c r="N266" t="s">
        <v>217</v>
      </c>
    </row>
    <row r="267" spans="1:14" x14ac:dyDescent="0.35">
      <c r="A267" t="s">
        <v>70</v>
      </c>
      <c r="B267">
        <f t="shared" si="4"/>
        <v>1</v>
      </c>
      <c r="C267" t="s">
        <v>18338</v>
      </c>
      <c r="D267" t="s">
        <v>1856</v>
      </c>
      <c r="E267" t="s">
        <v>1857</v>
      </c>
      <c r="F267" t="s">
        <v>1858</v>
      </c>
      <c r="G267">
        <v>10</v>
      </c>
      <c r="H267">
        <v>9781509022090</v>
      </c>
      <c r="I267" t="s">
        <v>1859</v>
      </c>
      <c r="J267" t="s">
        <v>6</v>
      </c>
      <c r="K267">
        <v>2016</v>
      </c>
      <c r="L267" t="s">
        <v>1860</v>
      </c>
      <c r="M267" t="s">
        <v>6</v>
      </c>
      <c r="N267" t="s">
        <v>217</v>
      </c>
    </row>
    <row r="268" spans="1:14" x14ac:dyDescent="0.35">
      <c r="A268" t="s">
        <v>49</v>
      </c>
      <c r="B268">
        <f t="shared" si="4"/>
        <v>1</v>
      </c>
      <c r="C268" t="s">
        <v>18339</v>
      </c>
      <c r="D268" t="s">
        <v>1862</v>
      </c>
      <c r="E268" t="s">
        <v>1863</v>
      </c>
      <c r="F268" t="s">
        <v>1864</v>
      </c>
      <c r="G268">
        <v>10</v>
      </c>
      <c r="H268">
        <v>9781728176246</v>
      </c>
      <c r="I268" t="s">
        <v>1865</v>
      </c>
      <c r="J268" t="s">
        <v>1866</v>
      </c>
      <c r="K268">
        <v>2020</v>
      </c>
      <c r="L268" t="s">
        <v>1867</v>
      </c>
      <c r="M268" t="s">
        <v>6</v>
      </c>
      <c r="N268" t="s">
        <v>162</v>
      </c>
    </row>
    <row r="269" spans="1:14" x14ac:dyDescent="0.35">
      <c r="A269" t="s">
        <v>49</v>
      </c>
      <c r="B269">
        <f t="shared" si="4"/>
        <v>1</v>
      </c>
      <c r="C269" t="s">
        <v>18340</v>
      </c>
      <c r="D269" t="s">
        <v>1869</v>
      </c>
      <c r="E269" t="s">
        <v>1870</v>
      </c>
      <c r="F269" t="s">
        <v>1871</v>
      </c>
      <c r="G269">
        <v>7</v>
      </c>
      <c r="I269" t="s">
        <v>1872</v>
      </c>
      <c r="J269" t="s">
        <v>1873</v>
      </c>
      <c r="K269">
        <v>2015</v>
      </c>
      <c r="L269" t="s">
        <v>1874</v>
      </c>
      <c r="M269" t="s">
        <v>6</v>
      </c>
      <c r="N269" t="s">
        <v>323</v>
      </c>
    </row>
    <row r="270" spans="1:14" x14ac:dyDescent="0.35">
      <c r="A270" t="s">
        <v>49</v>
      </c>
      <c r="B270">
        <f t="shared" si="4"/>
        <v>1</v>
      </c>
      <c r="C270" t="s">
        <v>18341</v>
      </c>
      <c r="D270" t="s">
        <v>1876</v>
      </c>
      <c r="E270" t="s">
        <v>6</v>
      </c>
      <c r="F270" t="s">
        <v>1877</v>
      </c>
      <c r="G270">
        <v>7</v>
      </c>
      <c r="I270" t="s">
        <v>693</v>
      </c>
      <c r="J270" t="s">
        <v>6</v>
      </c>
      <c r="K270">
        <v>2021</v>
      </c>
      <c r="L270" t="s">
        <v>1878</v>
      </c>
      <c r="M270" t="s">
        <v>6</v>
      </c>
      <c r="N270" t="s">
        <v>162</v>
      </c>
    </row>
    <row r="271" spans="1:14" x14ac:dyDescent="0.35">
      <c r="A271" t="s">
        <v>49</v>
      </c>
      <c r="B271">
        <f t="shared" si="4"/>
        <v>1</v>
      </c>
      <c r="C271" t="s">
        <v>18342</v>
      </c>
      <c r="D271" t="s">
        <v>1880</v>
      </c>
      <c r="E271" t="s">
        <v>1881</v>
      </c>
      <c r="F271" t="s">
        <v>1882</v>
      </c>
      <c r="G271">
        <v>10</v>
      </c>
      <c r="H271">
        <v>9781911218562</v>
      </c>
      <c r="I271" t="s">
        <v>1883</v>
      </c>
      <c r="J271" t="s">
        <v>1884</v>
      </c>
      <c r="K271">
        <v>2017</v>
      </c>
      <c r="L271" t="s">
        <v>1885</v>
      </c>
      <c r="M271" t="s">
        <v>6</v>
      </c>
      <c r="N271" t="s">
        <v>162</v>
      </c>
    </row>
    <row r="272" spans="1:14" x14ac:dyDescent="0.35">
      <c r="A272" t="s">
        <v>67</v>
      </c>
      <c r="B272">
        <f t="shared" si="4"/>
        <v>1</v>
      </c>
      <c r="C272" t="s">
        <v>18343</v>
      </c>
      <c r="D272" t="s">
        <v>1887</v>
      </c>
      <c r="E272" t="s">
        <v>1888</v>
      </c>
      <c r="F272" t="s">
        <v>1889</v>
      </c>
      <c r="G272">
        <v>10</v>
      </c>
      <c r="H272">
        <v>9781450386173</v>
      </c>
      <c r="I272" t="s">
        <v>308</v>
      </c>
      <c r="J272" t="s">
        <v>6</v>
      </c>
      <c r="K272">
        <v>2021</v>
      </c>
      <c r="L272" t="s">
        <v>1890</v>
      </c>
      <c r="M272" t="s">
        <v>6</v>
      </c>
      <c r="N272" t="s">
        <v>162</v>
      </c>
    </row>
    <row r="273" spans="1:14" x14ac:dyDescent="0.35">
      <c r="A273" t="s">
        <v>67</v>
      </c>
      <c r="B273">
        <f t="shared" si="4"/>
        <v>1</v>
      </c>
      <c r="C273" t="s">
        <v>18344</v>
      </c>
      <c r="D273" t="s">
        <v>1892</v>
      </c>
      <c r="E273" t="s">
        <v>1893</v>
      </c>
      <c r="F273" t="s">
        <v>1894</v>
      </c>
      <c r="G273">
        <v>10</v>
      </c>
      <c r="H273">
        <v>9781906638474</v>
      </c>
      <c r="I273" t="s">
        <v>452</v>
      </c>
      <c r="J273" t="s">
        <v>1895</v>
      </c>
      <c r="K273">
        <v>2009</v>
      </c>
      <c r="L273" t="s">
        <v>1896</v>
      </c>
      <c r="M273" t="s">
        <v>6</v>
      </c>
      <c r="N273" t="s">
        <v>162</v>
      </c>
    </row>
    <row r="274" spans="1:14" x14ac:dyDescent="0.35">
      <c r="A274" t="s">
        <v>67</v>
      </c>
      <c r="B274">
        <f t="shared" si="4"/>
        <v>1</v>
      </c>
      <c r="C274" t="s">
        <v>18345</v>
      </c>
      <c r="D274" t="s">
        <v>1898</v>
      </c>
      <c r="E274" t="s">
        <v>1899</v>
      </c>
      <c r="F274" t="s">
        <v>1900</v>
      </c>
      <c r="G274">
        <v>7</v>
      </c>
      <c r="H274">
        <v>9783030335465</v>
      </c>
      <c r="I274" t="s">
        <v>207</v>
      </c>
      <c r="J274" t="s">
        <v>1901</v>
      </c>
      <c r="K274">
        <v>2020</v>
      </c>
      <c r="L274" t="s">
        <v>1902</v>
      </c>
      <c r="M274" t="s">
        <v>6</v>
      </c>
      <c r="N274" t="s">
        <v>217</v>
      </c>
    </row>
    <row r="275" spans="1:14" x14ac:dyDescent="0.35">
      <c r="A275" t="s">
        <v>67</v>
      </c>
      <c r="B275">
        <f t="shared" si="4"/>
        <v>1</v>
      </c>
      <c r="C275" t="s">
        <v>18346</v>
      </c>
      <c r="D275" t="s">
        <v>1904</v>
      </c>
      <c r="E275" t="s">
        <v>6</v>
      </c>
      <c r="F275" t="s">
        <v>1900</v>
      </c>
      <c r="G275">
        <v>7</v>
      </c>
      <c r="I275" t="s">
        <v>1905</v>
      </c>
      <c r="J275" t="s">
        <v>1906</v>
      </c>
      <c r="K275">
        <v>2021</v>
      </c>
      <c r="L275" t="s">
        <v>1907</v>
      </c>
      <c r="M275" t="s">
        <v>6</v>
      </c>
      <c r="N275" t="s">
        <v>162</v>
      </c>
    </row>
    <row r="276" spans="1:14" x14ac:dyDescent="0.35">
      <c r="A276" t="s">
        <v>67</v>
      </c>
      <c r="B276">
        <f t="shared" si="4"/>
        <v>1</v>
      </c>
      <c r="C276" t="s">
        <v>18347</v>
      </c>
      <c r="D276" t="s">
        <v>1909</v>
      </c>
      <c r="E276" t="s">
        <v>1910</v>
      </c>
      <c r="F276" t="s">
        <v>1911</v>
      </c>
      <c r="G276">
        <v>7</v>
      </c>
      <c r="H276">
        <v>9783030518271</v>
      </c>
      <c r="I276" t="s">
        <v>207</v>
      </c>
      <c r="J276" t="s">
        <v>1912</v>
      </c>
      <c r="K276">
        <v>2020</v>
      </c>
      <c r="L276" t="s">
        <v>1913</v>
      </c>
      <c r="M276" t="s">
        <v>6</v>
      </c>
      <c r="N276" t="s">
        <v>217</v>
      </c>
    </row>
    <row r="277" spans="1:14" x14ac:dyDescent="0.35">
      <c r="A277" t="s">
        <v>49</v>
      </c>
      <c r="B277">
        <f t="shared" si="4"/>
        <v>1</v>
      </c>
      <c r="C277" t="s">
        <v>18348</v>
      </c>
      <c r="D277" t="s">
        <v>1915</v>
      </c>
      <c r="E277" t="s">
        <v>6</v>
      </c>
      <c r="F277" t="s">
        <v>1916</v>
      </c>
      <c r="G277">
        <v>7</v>
      </c>
      <c r="I277" t="s">
        <v>693</v>
      </c>
      <c r="J277" t="s">
        <v>1917</v>
      </c>
      <c r="K277">
        <v>2020</v>
      </c>
      <c r="L277" t="s">
        <v>1918</v>
      </c>
      <c r="M277" t="s">
        <v>6</v>
      </c>
      <c r="N277" t="s">
        <v>147</v>
      </c>
    </row>
    <row r="278" spans="1:14" x14ac:dyDescent="0.35">
      <c r="A278" t="s">
        <v>67</v>
      </c>
      <c r="B278">
        <f t="shared" si="4"/>
        <v>1</v>
      </c>
      <c r="C278" t="s">
        <v>18349</v>
      </c>
      <c r="D278" t="s">
        <v>1920</v>
      </c>
      <c r="E278" t="s">
        <v>1921</v>
      </c>
      <c r="F278" t="s">
        <v>1922</v>
      </c>
      <c r="G278">
        <v>10</v>
      </c>
      <c r="H278">
        <v>9781450380966</v>
      </c>
      <c r="I278" t="s">
        <v>1310</v>
      </c>
      <c r="J278" t="s">
        <v>6</v>
      </c>
      <c r="K278">
        <v>2021</v>
      </c>
      <c r="L278" t="s">
        <v>1923</v>
      </c>
      <c r="M278" t="s">
        <v>6</v>
      </c>
      <c r="N278" t="s">
        <v>217</v>
      </c>
    </row>
    <row r="279" spans="1:14" x14ac:dyDescent="0.35">
      <c r="A279" t="s">
        <v>49</v>
      </c>
      <c r="B279">
        <f t="shared" si="4"/>
        <v>1</v>
      </c>
      <c r="C279" t="s">
        <v>18350</v>
      </c>
      <c r="D279" t="s">
        <v>1925</v>
      </c>
      <c r="E279" t="s">
        <v>1926</v>
      </c>
      <c r="F279" t="s">
        <v>1927</v>
      </c>
      <c r="G279">
        <v>7</v>
      </c>
      <c r="H279">
        <v>9783319716480</v>
      </c>
      <c r="I279" t="s">
        <v>152</v>
      </c>
      <c r="J279" t="s">
        <v>1928</v>
      </c>
      <c r="K279">
        <v>2017</v>
      </c>
      <c r="L279" t="s">
        <v>1929</v>
      </c>
      <c r="M279" t="s">
        <v>6</v>
      </c>
      <c r="N279" t="s">
        <v>162</v>
      </c>
    </row>
    <row r="280" spans="1:14" x14ac:dyDescent="0.35">
      <c r="A280" t="s">
        <v>49</v>
      </c>
      <c r="B280">
        <f t="shared" si="4"/>
        <v>1</v>
      </c>
      <c r="C280" t="s">
        <v>18351</v>
      </c>
      <c r="D280" t="s">
        <v>1931</v>
      </c>
      <c r="E280" t="s">
        <v>1932</v>
      </c>
      <c r="F280" t="s">
        <v>1933</v>
      </c>
      <c r="G280">
        <v>10</v>
      </c>
      <c r="H280">
        <v>9789898533913</v>
      </c>
      <c r="I280" t="s">
        <v>301</v>
      </c>
      <c r="J280" t="s">
        <v>1934</v>
      </c>
      <c r="K280">
        <v>2019</v>
      </c>
      <c r="L280" t="s">
        <v>1935</v>
      </c>
      <c r="M280" t="s">
        <v>6</v>
      </c>
      <c r="N280" t="s">
        <v>162</v>
      </c>
    </row>
    <row r="281" spans="1:14" x14ac:dyDescent="0.35">
      <c r="A281" t="s">
        <v>49</v>
      </c>
      <c r="B281">
        <f t="shared" si="4"/>
        <v>1</v>
      </c>
      <c r="C281" t="s">
        <v>18352</v>
      </c>
      <c r="D281" t="s">
        <v>1937</v>
      </c>
      <c r="E281" t="s">
        <v>1938</v>
      </c>
      <c r="F281" t="s">
        <v>1939</v>
      </c>
      <c r="G281">
        <v>10</v>
      </c>
      <c r="H281">
        <v>9781450360876</v>
      </c>
      <c r="I281" t="s">
        <v>1940</v>
      </c>
      <c r="J281" t="s">
        <v>6</v>
      </c>
      <c r="K281">
        <v>2018</v>
      </c>
      <c r="L281" t="s">
        <v>1941</v>
      </c>
      <c r="M281" t="s">
        <v>6</v>
      </c>
      <c r="N281" t="s">
        <v>147</v>
      </c>
    </row>
    <row r="282" spans="1:14" x14ac:dyDescent="0.35">
      <c r="A282" t="s">
        <v>49</v>
      </c>
      <c r="B282">
        <f t="shared" si="4"/>
        <v>1</v>
      </c>
      <c r="C282" t="s">
        <v>18353</v>
      </c>
      <c r="D282" t="s">
        <v>1943</v>
      </c>
      <c r="E282" t="s">
        <v>1944</v>
      </c>
      <c r="F282" t="s">
        <v>1945</v>
      </c>
      <c r="G282">
        <v>10</v>
      </c>
      <c r="H282">
        <v>9781450370219</v>
      </c>
      <c r="I282" t="s">
        <v>1946</v>
      </c>
      <c r="J282" t="s">
        <v>6</v>
      </c>
      <c r="K282">
        <v>2019</v>
      </c>
      <c r="L282" t="s">
        <v>1947</v>
      </c>
      <c r="M282" t="s">
        <v>6</v>
      </c>
      <c r="N282" t="s">
        <v>162</v>
      </c>
    </row>
    <row r="283" spans="1:14" x14ac:dyDescent="0.35">
      <c r="A283" t="s">
        <v>67</v>
      </c>
      <c r="B283">
        <f t="shared" si="4"/>
        <v>1</v>
      </c>
      <c r="C283" t="s">
        <v>18354</v>
      </c>
      <c r="D283" t="s">
        <v>1949</v>
      </c>
      <c r="E283" t="s">
        <v>1950</v>
      </c>
      <c r="F283" t="s">
        <v>1951</v>
      </c>
      <c r="G283">
        <v>7</v>
      </c>
      <c r="I283" t="s">
        <v>1952</v>
      </c>
      <c r="J283" t="s">
        <v>1953</v>
      </c>
      <c r="K283">
        <v>2016</v>
      </c>
      <c r="L283" t="s">
        <v>1954</v>
      </c>
      <c r="M283" t="s">
        <v>6</v>
      </c>
      <c r="N283" t="s">
        <v>147</v>
      </c>
    </row>
    <row r="284" spans="1:14" x14ac:dyDescent="0.35">
      <c r="A284" t="s">
        <v>49</v>
      </c>
      <c r="B284">
        <f t="shared" si="4"/>
        <v>1</v>
      </c>
      <c r="C284" t="s">
        <v>18355</v>
      </c>
      <c r="D284" t="s">
        <v>1956</v>
      </c>
      <c r="E284" t="s">
        <v>1957</v>
      </c>
      <c r="F284" t="s">
        <v>1958</v>
      </c>
      <c r="G284">
        <v>10</v>
      </c>
      <c r="H284">
        <v>9781467388436</v>
      </c>
      <c r="I284" t="s">
        <v>388</v>
      </c>
      <c r="J284" t="s">
        <v>1959</v>
      </c>
      <c r="K284">
        <v>2016</v>
      </c>
      <c r="L284" t="s">
        <v>1960</v>
      </c>
      <c r="M284" t="s">
        <v>6</v>
      </c>
      <c r="N284" t="s">
        <v>147</v>
      </c>
    </row>
    <row r="285" spans="1:14" x14ac:dyDescent="0.35">
      <c r="A285" t="s">
        <v>67</v>
      </c>
      <c r="B285">
        <f t="shared" si="4"/>
        <v>1</v>
      </c>
      <c r="C285" t="s">
        <v>18356</v>
      </c>
      <c r="D285" t="s">
        <v>1962</v>
      </c>
      <c r="E285" t="s">
        <v>1963</v>
      </c>
      <c r="F285" t="s">
        <v>1964</v>
      </c>
      <c r="G285">
        <v>10</v>
      </c>
      <c r="H285">
        <v>9781450359689</v>
      </c>
      <c r="I285" t="s">
        <v>1965</v>
      </c>
      <c r="J285" t="s">
        <v>1966</v>
      </c>
      <c r="K285">
        <v>2018</v>
      </c>
      <c r="L285" t="s">
        <v>1967</v>
      </c>
      <c r="M285" t="s">
        <v>6</v>
      </c>
      <c r="N285" t="s">
        <v>217</v>
      </c>
    </row>
    <row r="286" spans="1:14" x14ac:dyDescent="0.35">
      <c r="A286" t="s">
        <v>49</v>
      </c>
      <c r="B286">
        <f t="shared" si="4"/>
        <v>1</v>
      </c>
      <c r="C286" t="s">
        <v>18357</v>
      </c>
      <c r="D286" t="s">
        <v>1969</v>
      </c>
      <c r="E286" t="s">
        <v>1970</v>
      </c>
      <c r="F286" t="s">
        <v>1971</v>
      </c>
      <c r="G286">
        <v>7</v>
      </c>
      <c r="I286" t="s">
        <v>1398</v>
      </c>
      <c r="J286" t="s">
        <v>1972</v>
      </c>
      <c r="K286">
        <v>2014</v>
      </c>
      <c r="L286" t="s">
        <v>1973</v>
      </c>
      <c r="M286" t="s">
        <v>6</v>
      </c>
      <c r="N286" t="s">
        <v>283</v>
      </c>
    </row>
    <row r="287" spans="1:14" x14ac:dyDescent="0.35">
      <c r="A287" t="s">
        <v>49</v>
      </c>
      <c r="B287">
        <f t="shared" si="4"/>
        <v>1</v>
      </c>
      <c r="C287" t="s">
        <v>18358</v>
      </c>
      <c r="D287" t="s">
        <v>1975</v>
      </c>
      <c r="E287" t="s">
        <v>1976</v>
      </c>
      <c r="F287" t="s">
        <v>1977</v>
      </c>
      <c r="G287">
        <v>10</v>
      </c>
      <c r="H287">
        <v>9789077381809</v>
      </c>
      <c r="I287" t="s">
        <v>1978</v>
      </c>
      <c r="J287" t="s">
        <v>1979</v>
      </c>
      <c r="K287">
        <v>2013</v>
      </c>
      <c r="L287" t="s">
        <v>1980</v>
      </c>
      <c r="M287" t="s">
        <v>6</v>
      </c>
      <c r="N287" t="s">
        <v>162</v>
      </c>
    </row>
    <row r="288" spans="1:14" x14ac:dyDescent="0.35">
      <c r="A288" t="s">
        <v>49</v>
      </c>
      <c r="B288">
        <f t="shared" si="4"/>
        <v>1</v>
      </c>
      <c r="C288" t="s">
        <v>18359</v>
      </c>
      <c r="D288" t="s">
        <v>1982</v>
      </c>
      <c r="E288" t="s">
        <v>1983</v>
      </c>
      <c r="F288" t="s">
        <v>1984</v>
      </c>
      <c r="G288">
        <v>7</v>
      </c>
      <c r="H288">
        <v>9783319989976</v>
      </c>
      <c r="I288" t="s">
        <v>866</v>
      </c>
      <c r="J288" t="s">
        <v>1985</v>
      </c>
      <c r="K288">
        <v>2018</v>
      </c>
      <c r="L288" t="s">
        <v>1986</v>
      </c>
      <c r="M288" t="s">
        <v>6</v>
      </c>
      <c r="N288" t="s">
        <v>162</v>
      </c>
    </row>
    <row r="289" spans="1:14" x14ac:dyDescent="0.35">
      <c r="A289" t="s">
        <v>49</v>
      </c>
      <c r="B289">
        <f t="shared" si="4"/>
        <v>1</v>
      </c>
      <c r="C289" t="s">
        <v>18360</v>
      </c>
      <c r="D289" t="s">
        <v>1988</v>
      </c>
      <c r="E289" t="s">
        <v>1989</v>
      </c>
      <c r="F289" t="s">
        <v>1990</v>
      </c>
      <c r="G289">
        <v>10</v>
      </c>
      <c r="H289">
        <v>9781605585147</v>
      </c>
      <c r="I289" t="s">
        <v>1991</v>
      </c>
      <c r="J289" t="s">
        <v>1992</v>
      </c>
      <c r="K289">
        <v>2009</v>
      </c>
      <c r="L289" t="s">
        <v>1993</v>
      </c>
      <c r="M289" t="s">
        <v>6</v>
      </c>
      <c r="N289" t="s">
        <v>1994</v>
      </c>
    </row>
    <row r="290" spans="1:14" x14ac:dyDescent="0.35">
      <c r="A290" t="s">
        <v>49</v>
      </c>
      <c r="B290">
        <f t="shared" si="4"/>
        <v>1</v>
      </c>
      <c r="C290" t="s">
        <v>18361</v>
      </c>
      <c r="D290" t="s">
        <v>1996</v>
      </c>
      <c r="E290" t="s">
        <v>1997</v>
      </c>
      <c r="F290" t="s">
        <v>1998</v>
      </c>
      <c r="G290">
        <v>7</v>
      </c>
      <c r="I290" t="s">
        <v>1999</v>
      </c>
      <c r="J290" t="s">
        <v>2000</v>
      </c>
      <c r="K290">
        <v>2017</v>
      </c>
      <c r="L290" t="s">
        <v>2001</v>
      </c>
      <c r="M290" t="s">
        <v>6</v>
      </c>
      <c r="N290" t="s">
        <v>155</v>
      </c>
    </row>
    <row r="291" spans="1:14" x14ac:dyDescent="0.35">
      <c r="A291" t="s">
        <v>49</v>
      </c>
      <c r="B291">
        <f t="shared" si="4"/>
        <v>1</v>
      </c>
      <c r="C291" t="s">
        <v>18362</v>
      </c>
      <c r="D291" t="s">
        <v>2003</v>
      </c>
      <c r="E291" t="s">
        <v>2004</v>
      </c>
      <c r="F291" t="s">
        <v>2005</v>
      </c>
      <c r="G291">
        <v>7</v>
      </c>
      <c r="H291">
        <v>9783319074634</v>
      </c>
      <c r="I291" t="s">
        <v>152</v>
      </c>
      <c r="J291" t="s">
        <v>2006</v>
      </c>
      <c r="K291">
        <v>2014</v>
      </c>
      <c r="L291" t="s">
        <v>2007</v>
      </c>
      <c r="M291" t="s">
        <v>6</v>
      </c>
      <c r="N291" t="s">
        <v>162</v>
      </c>
    </row>
    <row r="292" spans="1:14" x14ac:dyDescent="0.35">
      <c r="A292" t="s">
        <v>67</v>
      </c>
      <c r="B292">
        <f t="shared" si="4"/>
        <v>1</v>
      </c>
      <c r="C292" t="s">
        <v>18363</v>
      </c>
      <c r="D292" t="s">
        <v>2009</v>
      </c>
      <c r="E292" t="s">
        <v>2010</v>
      </c>
      <c r="F292" t="s">
        <v>2011</v>
      </c>
      <c r="G292">
        <v>7</v>
      </c>
      <c r="I292" t="s">
        <v>2012</v>
      </c>
      <c r="J292" t="s">
        <v>2013</v>
      </c>
      <c r="K292">
        <v>2019</v>
      </c>
      <c r="L292" t="s">
        <v>2014</v>
      </c>
      <c r="M292" t="s">
        <v>6</v>
      </c>
      <c r="N292" t="s">
        <v>256</v>
      </c>
    </row>
    <row r="293" spans="1:14" x14ac:dyDescent="0.35">
      <c r="A293" t="s">
        <v>49</v>
      </c>
      <c r="B293">
        <f t="shared" si="4"/>
        <v>1</v>
      </c>
      <c r="C293" t="s">
        <v>18364</v>
      </c>
      <c r="D293" t="s">
        <v>2016</v>
      </c>
      <c r="E293" t="s">
        <v>2017</v>
      </c>
      <c r="F293" t="s">
        <v>2018</v>
      </c>
      <c r="G293">
        <v>10</v>
      </c>
      <c r="H293">
        <v>9780954901684</v>
      </c>
      <c r="I293" t="s">
        <v>909</v>
      </c>
      <c r="J293" t="s">
        <v>2019</v>
      </c>
      <c r="K293">
        <v>2010</v>
      </c>
      <c r="L293" t="s">
        <v>2020</v>
      </c>
      <c r="M293" t="s">
        <v>6</v>
      </c>
      <c r="N293" t="s">
        <v>147</v>
      </c>
    </row>
    <row r="294" spans="1:14" x14ac:dyDescent="0.35">
      <c r="A294" t="s">
        <v>49</v>
      </c>
      <c r="B294">
        <f t="shared" si="4"/>
        <v>1</v>
      </c>
      <c r="C294" t="s">
        <v>18365</v>
      </c>
      <c r="D294" t="s">
        <v>2022</v>
      </c>
      <c r="E294" t="s">
        <v>2023</v>
      </c>
      <c r="F294" t="s">
        <v>2024</v>
      </c>
      <c r="G294">
        <v>10</v>
      </c>
      <c r="H294">
        <v>9780954901677</v>
      </c>
      <c r="I294" t="s">
        <v>1071</v>
      </c>
      <c r="J294" t="s">
        <v>2025</v>
      </c>
      <c r="K294">
        <v>2009</v>
      </c>
      <c r="L294" t="s">
        <v>2026</v>
      </c>
      <c r="M294" t="s">
        <v>6</v>
      </c>
      <c r="N294" t="s">
        <v>162</v>
      </c>
    </row>
    <row r="295" spans="1:14" x14ac:dyDescent="0.35">
      <c r="A295" t="s">
        <v>49</v>
      </c>
      <c r="B295">
        <f t="shared" si="4"/>
        <v>1</v>
      </c>
      <c r="C295" t="s">
        <v>18366</v>
      </c>
      <c r="D295" t="s">
        <v>2028</v>
      </c>
      <c r="E295" t="s">
        <v>2029</v>
      </c>
      <c r="F295" t="s">
        <v>2030</v>
      </c>
      <c r="G295">
        <v>10</v>
      </c>
      <c r="H295">
        <v>9781509057320</v>
      </c>
      <c r="I295" t="s">
        <v>2031</v>
      </c>
      <c r="J295" t="s">
        <v>2032</v>
      </c>
      <c r="K295">
        <v>2017</v>
      </c>
      <c r="L295" t="s">
        <v>2033</v>
      </c>
      <c r="M295" t="s">
        <v>6</v>
      </c>
      <c r="N295" t="s">
        <v>217</v>
      </c>
    </row>
    <row r="296" spans="1:14" x14ac:dyDescent="0.35">
      <c r="A296" t="s">
        <v>49</v>
      </c>
      <c r="B296">
        <f t="shared" si="4"/>
        <v>1</v>
      </c>
      <c r="C296" t="s">
        <v>18367</v>
      </c>
      <c r="D296" t="s">
        <v>2035</v>
      </c>
      <c r="E296" t="s">
        <v>2036</v>
      </c>
      <c r="F296" t="s">
        <v>2037</v>
      </c>
      <c r="G296">
        <v>10</v>
      </c>
      <c r="H296">
        <v>9781538683743</v>
      </c>
      <c r="I296" t="s">
        <v>2038</v>
      </c>
      <c r="J296" t="s">
        <v>6</v>
      </c>
      <c r="K296">
        <v>2018</v>
      </c>
      <c r="L296" t="s">
        <v>2039</v>
      </c>
      <c r="M296" t="s">
        <v>6</v>
      </c>
      <c r="N296" t="s">
        <v>147</v>
      </c>
    </row>
    <row r="297" spans="1:14" x14ac:dyDescent="0.35">
      <c r="A297" t="s">
        <v>49</v>
      </c>
      <c r="B297">
        <f t="shared" si="4"/>
        <v>1</v>
      </c>
      <c r="C297" t="s">
        <v>18368</v>
      </c>
      <c r="D297" t="s">
        <v>2041</v>
      </c>
      <c r="E297" t="s">
        <v>2042</v>
      </c>
      <c r="F297" t="s">
        <v>2043</v>
      </c>
      <c r="G297">
        <v>10</v>
      </c>
      <c r="H297">
        <v>9781538674475</v>
      </c>
      <c r="I297" t="s">
        <v>2044</v>
      </c>
      <c r="J297" t="s">
        <v>2045</v>
      </c>
      <c r="K297">
        <v>2018</v>
      </c>
      <c r="L297" t="s">
        <v>2046</v>
      </c>
      <c r="M297" t="s">
        <v>6</v>
      </c>
      <c r="N297" t="s">
        <v>283</v>
      </c>
    </row>
    <row r="298" spans="1:14" x14ac:dyDescent="0.35">
      <c r="A298" t="s">
        <v>67</v>
      </c>
      <c r="B298">
        <f t="shared" si="4"/>
        <v>1</v>
      </c>
      <c r="C298" t="s">
        <v>18369</v>
      </c>
      <c r="D298" t="s">
        <v>2048</v>
      </c>
      <c r="E298" t="s">
        <v>2049</v>
      </c>
      <c r="F298" t="s">
        <v>2050</v>
      </c>
      <c r="G298">
        <v>10</v>
      </c>
      <c r="H298">
        <v>9781577358497</v>
      </c>
      <c r="I298" t="s">
        <v>2051</v>
      </c>
      <c r="J298" t="s">
        <v>2052</v>
      </c>
      <c r="K298">
        <v>2020</v>
      </c>
      <c r="L298" t="s">
        <v>2053</v>
      </c>
      <c r="M298" t="s">
        <v>6</v>
      </c>
      <c r="N298" t="s">
        <v>162</v>
      </c>
    </row>
    <row r="299" spans="1:14" x14ac:dyDescent="0.35">
      <c r="A299" t="s">
        <v>49</v>
      </c>
      <c r="B299">
        <f t="shared" si="4"/>
        <v>1</v>
      </c>
      <c r="C299" t="s">
        <v>18370</v>
      </c>
      <c r="D299" t="s">
        <v>2055</v>
      </c>
      <c r="E299" t="s">
        <v>2056</v>
      </c>
      <c r="F299" t="s">
        <v>2057</v>
      </c>
      <c r="G299">
        <v>10</v>
      </c>
      <c r="H299">
        <v>9780769543673</v>
      </c>
      <c r="I299" t="s">
        <v>2058</v>
      </c>
      <c r="J299" t="s">
        <v>2059</v>
      </c>
      <c r="K299">
        <v>2011</v>
      </c>
      <c r="L299" t="s">
        <v>2060</v>
      </c>
      <c r="M299" t="s">
        <v>6</v>
      </c>
      <c r="N299" t="s">
        <v>217</v>
      </c>
    </row>
    <row r="300" spans="1:14" x14ac:dyDescent="0.35">
      <c r="A300" t="s">
        <v>67</v>
      </c>
      <c r="B300">
        <f t="shared" si="4"/>
        <v>1</v>
      </c>
      <c r="C300" t="s">
        <v>18371</v>
      </c>
      <c r="D300" t="s">
        <v>2062</v>
      </c>
      <c r="E300" t="s">
        <v>2063</v>
      </c>
      <c r="F300" t="s">
        <v>2064</v>
      </c>
      <c r="G300">
        <v>10</v>
      </c>
      <c r="I300" t="s">
        <v>2065</v>
      </c>
      <c r="J300" t="s">
        <v>2066</v>
      </c>
      <c r="K300">
        <v>2014</v>
      </c>
      <c r="L300" t="s">
        <v>2067</v>
      </c>
      <c r="M300" t="s">
        <v>6</v>
      </c>
      <c r="N300" t="s">
        <v>875</v>
      </c>
    </row>
    <row r="301" spans="1:14" x14ac:dyDescent="0.35">
      <c r="A301" t="s">
        <v>67</v>
      </c>
      <c r="B301">
        <f t="shared" si="4"/>
        <v>1</v>
      </c>
      <c r="C301" t="s">
        <v>2068</v>
      </c>
      <c r="D301" t="s">
        <v>2069</v>
      </c>
      <c r="E301" t="s">
        <v>2070</v>
      </c>
      <c r="F301" t="s">
        <v>2071</v>
      </c>
      <c r="G301">
        <v>10</v>
      </c>
      <c r="H301">
        <v>9781450318990</v>
      </c>
      <c r="I301" t="s">
        <v>1310</v>
      </c>
      <c r="J301" t="s">
        <v>2072</v>
      </c>
      <c r="K301">
        <v>2013</v>
      </c>
      <c r="L301" t="s">
        <v>2073</v>
      </c>
      <c r="M301" t="s">
        <v>6</v>
      </c>
      <c r="N301" t="s">
        <v>480</v>
      </c>
    </row>
    <row r="302" spans="1:14" x14ac:dyDescent="0.35">
      <c r="A302" t="s">
        <v>49</v>
      </c>
      <c r="B302">
        <f t="shared" si="4"/>
        <v>1</v>
      </c>
      <c r="C302" t="s">
        <v>18372</v>
      </c>
      <c r="D302" t="s">
        <v>2075</v>
      </c>
      <c r="E302" t="s">
        <v>2076</v>
      </c>
      <c r="F302" t="s">
        <v>2077</v>
      </c>
      <c r="G302">
        <v>7</v>
      </c>
      <c r="I302" t="s">
        <v>2078</v>
      </c>
      <c r="J302" t="s">
        <v>6</v>
      </c>
      <c r="K302">
        <v>2014</v>
      </c>
      <c r="L302" t="s">
        <v>2079</v>
      </c>
      <c r="M302" t="s">
        <v>6</v>
      </c>
      <c r="N302" t="s">
        <v>2080</v>
      </c>
    </row>
    <row r="303" spans="1:14" x14ac:dyDescent="0.35">
      <c r="A303" t="s">
        <v>49</v>
      </c>
      <c r="B303">
        <f t="shared" si="4"/>
        <v>1</v>
      </c>
      <c r="C303" t="s">
        <v>18373</v>
      </c>
      <c r="D303" t="s">
        <v>2082</v>
      </c>
      <c r="E303" t="s">
        <v>2083</v>
      </c>
      <c r="F303" t="s">
        <v>2084</v>
      </c>
      <c r="G303">
        <v>7</v>
      </c>
      <c r="I303" t="s">
        <v>2085</v>
      </c>
      <c r="J303" t="s">
        <v>2086</v>
      </c>
      <c r="K303">
        <v>2015</v>
      </c>
      <c r="L303" t="s">
        <v>2087</v>
      </c>
      <c r="M303" t="s">
        <v>6</v>
      </c>
      <c r="N303" t="s">
        <v>323</v>
      </c>
    </row>
    <row r="304" spans="1:14" x14ac:dyDescent="0.35">
      <c r="A304" t="s">
        <v>49</v>
      </c>
      <c r="B304">
        <f t="shared" si="4"/>
        <v>1</v>
      </c>
      <c r="C304" t="s">
        <v>18374</v>
      </c>
      <c r="D304" t="s">
        <v>2089</v>
      </c>
      <c r="E304" t="s">
        <v>2090</v>
      </c>
      <c r="F304" t="s">
        <v>2091</v>
      </c>
      <c r="G304">
        <v>10</v>
      </c>
      <c r="H304">
        <v>9781479988754</v>
      </c>
      <c r="I304" t="s">
        <v>2092</v>
      </c>
      <c r="J304" t="s">
        <v>2093</v>
      </c>
      <c r="K304">
        <v>2015</v>
      </c>
      <c r="L304" t="s">
        <v>2094</v>
      </c>
      <c r="M304" t="s">
        <v>6</v>
      </c>
      <c r="N304" t="s">
        <v>695</v>
      </c>
    </row>
    <row r="305" spans="1:14" x14ac:dyDescent="0.35">
      <c r="A305" t="s">
        <v>49</v>
      </c>
      <c r="B305">
        <f t="shared" si="4"/>
        <v>1</v>
      </c>
      <c r="C305" t="s">
        <v>18375</v>
      </c>
      <c r="D305" t="s">
        <v>2096</v>
      </c>
      <c r="E305" t="s">
        <v>2097</v>
      </c>
      <c r="F305" t="s">
        <v>2098</v>
      </c>
      <c r="G305">
        <v>10</v>
      </c>
      <c r="H305">
        <v>9783959770163</v>
      </c>
      <c r="I305" t="s">
        <v>1459</v>
      </c>
      <c r="J305" t="s">
        <v>6</v>
      </c>
      <c r="K305">
        <v>2016</v>
      </c>
      <c r="L305" t="s">
        <v>2099</v>
      </c>
      <c r="M305" t="s">
        <v>6</v>
      </c>
      <c r="N305" t="s">
        <v>984</v>
      </c>
    </row>
    <row r="306" spans="1:14" x14ac:dyDescent="0.35">
      <c r="A306" t="s">
        <v>49</v>
      </c>
      <c r="B306">
        <f t="shared" si="4"/>
        <v>1</v>
      </c>
      <c r="C306" t="s">
        <v>18376</v>
      </c>
      <c r="D306" t="s">
        <v>2101</v>
      </c>
      <c r="E306" t="s">
        <v>2102</v>
      </c>
      <c r="F306" t="s">
        <v>2091</v>
      </c>
      <c r="G306">
        <v>7</v>
      </c>
      <c r="I306" t="s">
        <v>2103</v>
      </c>
      <c r="J306" t="s">
        <v>6</v>
      </c>
      <c r="K306">
        <v>2017</v>
      </c>
      <c r="L306" t="s">
        <v>2104</v>
      </c>
      <c r="M306" t="s">
        <v>6</v>
      </c>
      <c r="N306" t="s">
        <v>283</v>
      </c>
    </row>
    <row r="307" spans="1:14" x14ac:dyDescent="0.35">
      <c r="A307" t="s">
        <v>49</v>
      </c>
      <c r="B307">
        <f t="shared" si="4"/>
        <v>1</v>
      </c>
      <c r="C307" t="s">
        <v>18377</v>
      </c>
      <c r="D307" t="s">
        <v>2106</v>
      </c>
      <c r="E307" t="s">
        <v>2107</v>
      </c>
      <c r="F307" t="s">
        <v>2108</v>
      </c>
      <c r="G307">
        <v>7</v>
      </c>
      <c r="I307" t="s">
        <v>2109</v>
      </c>
      <c r="J307" t="s">
        <v>2110</v>
      </c>
      <c r="K307">
        <v>2014</v>
      </c>
      <c r="L307" t="s">
        <v>2111</v>
      </c>
      <c r="M307" t="s">
        <v>6</v>
      </c>
      <c r="N307" t="s">
        <v>217</v>
      </c>
    </row>
    <row r="308" spans="1:14" x14ac:dyDescent="0.35">
      <c r="A308" t="s">
        <v>49</v>
      </c>
      <c r="B308">
        <f t="shared" si="4"/>
        <v>1</v>
      </c>
      <c r="C308" t="s">
        <v>18378</v>
      </c>
      <c r="D308" t="s">
        <v>2113</v>
      </c>
      <c r="E308" t="s">
        <v>2114</v>
      </c>
      <c r="F308" t="s">
        <v>2115</v>
      </c>
      <c r="G308">
        <v>10</v>
      </c>
      <c r="H308">
        <v>9781450347631</v>
      </c>
      <c r="I308" t="s">
        <v>308</v>
      </c>
      <c r="J308" t="s">
        <v>6</v>
      </c>
      <c r="K308">
        <v>2016</v>
      </c>
      <c r="L308" t="s">
        <v>2116</v>
      </c>
      <c r="M308" t="s">
        <v>6</v>
      </c>
      <c r="N308" t="s">
        <v>162</v>
      </c>
    </row>
    <row r="309" spans="1:14" x14ac:dyDescent="0.35">
      <c r="A309" t="s">
        <v>49</v>
      </c>
      <c r="B309">
        <f t="shared" si="4"/>
        <v>1</v>
      </c>
      <c r="C309" t="s">
        <v>18379</v>
      </c>
      <c r="D309" t="s">
        <v>2118</v>
      </c>
      <c r="E309" t="s">
        <v>2119</v>
      </c>
      <c r="F309" t="s">
        <v>2120</v>
      </c>
      <c r="G309">
        <v>10</v>
      </c>
      <c r="H309">
        <v>9789897580857</v>
      </c>
      <c r="I309" t="s">
        <v>2121</v>
      </c>
      <c r="J309" t="s">
        <v>2122</v>
      </c>
      <c r="K309">
        <v>2015</v>
      </c>
      <c r="L309" t="s">
        <v>2123</v>
      </c>
      <c r="M309" t="s">
        <v>6</v>
      </c>
      <c r="N309" t="s">
        <v>155</v>
      </c>
    </row>
    <row r="310" spans="1:14" x14ac:dyDescent="0.35">
      <c r="A310" t="s">
        <v>49</v>
      </c>
      <c r="B310">
        <f t="shared" si="4"/>
        <v>1</v>
      </c>
      <c r="C310" t="s">
        <v>18380</v>
      </c>
      <c r="D310" t="s">
        <v>2125</v>
      </c>
      <c r="E310" t="s">
        <v>2126</v>
      </c>
      <c r="F310" t="s">
        <v>2127</v>
      </c>
      <c r="G310">
        <v>10</v>
      </c>
      <c r="H310">
        <v>9781467387217</v>
      </c>
      <c r="I310" t="s">
        <v>2128</v>
      </c>
      <c r="J310" t="s">
        <v>6</v>
      </c>
      <c r="K310">
        <v>2016</v>
      </c>
      <c r="L310" t="s">
        <v>2129</v>
      </c>
      <c r="M310" t="s">
        <v>6</v>
      </c>
      <c r="N310" t="s">
        <v>217</v>
      </c>
    </row>
    <row r="311" spans="1:14" x14ac:dyDescent="0.35">
      <c r="A311" t="s">
        <v>49</v>
      </c>
      <c r="B311">
        <f t="shared" si="4"/>
        <v>1</v>
      </c>
      <c r="C311" t="s">
        <v>18381</v>
      </c>
      <c r="D311" t="s">
        <v>2131</v>
      </c>
      <c r="E311" t="s">
        <v>2132</v>
      </c>
      <c r="F311" t="s">
        <v>2133</v>
      </c>
      <c r="G311">
        <v>7</v>
      </c>
      <c r="I311" t="s">
        <v>2134</v>
      </c>
      <c r="J311" t="s">
        <v>2135</v>
      </c>
      <c r="K311">
        <v>2009</v>
      </c>
      <c r="L311" t="s">
        <v>2136</v>
      </c>
      <c r="M311" t="s">
        <v>6</v>
      </c>
      <c r="N311" t="s">
        <v>155</v>
      </c>
    </row>
    <row r="312" spans="1:14" x14ac:dyDescent="0.35">
      <c r="A312" t="s">
        <v>49</v>
      </c>
      <c r="B312">
        <f t="shared" si="4"/>
        <v>1</v>
      </c>
      <c r="C312" t="s">
        <v>18382</v>
      </c>
      <c r="D312" t="s">
        <v>2138</v>
      </c>
      <c r="E312" t="s">
        <v>2139</v>
      </c>
      <c r="F312" t="s">
        <v>2140</v>
      </c>
      <c r="G312">
        <v>10</v>
      </c>
      <c r="H312">
        <v>9781605587578</v>
      </c>
      <c r="I312" t="s">
        <v>2141</v>
      </c>
      <c r="J312" t="s">
        <v>2142</v>
      </c>
      <c r="K312">
        <v>2009</v>
      </c>
      <c r="L312" t="s">
        <v>2143</v>
      </c>
      <c r="M312" t="s">
        <v>6</v>
      </c>
      <c r="N312" t="s">
        <v>283</v>
      </c>
    </row>
    <row r="313" spans="1:14" x14ac:dyDescent="0.35">
      <c r="A313" t="s">
        <v>49</v>
      </c>
      <c r="B313">
        <f t="shared" si="4"/>
        <v>1</v>
      </c>
      <c r="C313" t="s">
        <v>18383</v>
      </c>
      <c r="D313" t="s">
        <v>2145</v>
      </c>
      <c r="E313" t="s">
        <v>6</v>
      </c>
      <c r="F313" t="s">
        <v>2146</v>
      </c>
      <c r="G313">
        <v>10</v>
      </c>
      <c r="H313">
        <v>9781467397148</v>
      </c>
      <c r="I313" t="s">
        <v>2147</v>
      </c>
      <c r="J313" t="s">
        <v>2148</v>
      </c>
      <c r="K313">
        <v>2016</v>
      </c>
      <c r="L313" t="s">
        <v>2149</v>
      </c>
      <c r="M313" t="s">
        <v>6</v>
      </c>
      <c r="N313" t="s">
        <v>162</v>
      </c>
    </row>
    <row r="314" spans="1:14" x14ac:dyDescent="0.35">
      <c r="A314" t="s">
        <v>49</v>
      </c>
      <c r="B314">
        <f t="shared" si="4"/>
        <v>1</v>
      </c>
      <c r="C314" t="s">
        <v>18384</v>
      </c>
      <c r="D314" t="s">
        <v>2151</v>
      </c>
      <c r="E314" t="s">
        <v>2152</v>
      </c>
      <c r="F314" t="s">
        <v>2153</v>
      </c>
      <c r="G314">
        <v>10</v>
      </c>
      <c r="H314">
        <v>9781509050932</v>
      </c>
      <c r="I314" t="s">
        <v>2154</v>
      </c>
      <c r="J314" t="s">
        <v>2155</v>
      </c>
      <c r="K314">
        <v>2016</v>
      </c>
      <c r="L314" t="s">
        <v>2156</v>
      </c>
      <c r="M314" t="s">
        <v>6</v>
      </c>
      <c r="N314" t="s">
        <v>2157</v>
      </c>
    </row>
    <row r="315" spans="1:14" x14ac:dyDescent="0.35">
      <c r="A315" t="s">
        <v>67</v>
      </c>
      <c r="B315">
        <f t="shared" si="4"/>
        <v>1</v>
      </c>
      <c r="C315" t="s">
        <v>18385</v>
      </c>
      <c r="D315" t="s">
        <v>2159</v>
      </c>
      <c r="E315" t="s">
        <v>2160</v>
      </c>
      <c r="F315" t="s">
        <v>2161</v>
      </c>
      <c r="G315">
        <v>7</v>
      </c>
      <c r="I315" t="s">
        <v>2162</v>
      </c>
      <c r="J315" t="s">
        <v>2163</v>
      </c>
      <c r="K315">
        <v>2016</v>
      </c>
      <c r="L315" t="s">
        <v>2164</v>
      </c>
      <c r="M315" t="s">
        <v>6</v>
      </c>
      <c r="N315" t="s">
        <v>217</v>
      </c>
    </row>
    <row r="316" spans="1:14" x14ac:dyDescent="0.35">
      <c r="A316" t="s">
        <v>70</v>
      </c>
      <c r="B316">
        <f t="shared" si="4"/>
        <v>1</v>
      </c>
      <c r="C316" t="s">
        <v>18386</v>
      </c>
      <c r="D316" t="s">
        <v>2166</v>
      </c>
      <c r="E316" t="s">
        <v>2167</v>
      </c>
      <c r="F316" t="s">
        <v>2168</v>
      </c>
      <c r="G316">
        <v>7</v>
      </c>
      <c r="I316" t="s">
        <v>2169</v>
      </c>
      <c r="J316" t="s">
        <v>6</v>
      </c>
      <c r="K316">
        <v>2017</v>
      </c>
      <c r="L316" t="s">
        <v>2170</v>
      </c>
      <c r="M316" t="s">
        <v>6</v>
      </c>
      <c r="N316" t="s">
        <v>2157</v>
      </c>
    </row>
    <row r="317" spans="1:14" x14ac:dyDescent="0.35">
      <c r="A317" t="s">
        <v>49</v>
      </c>
      <c r="B317">
        <f t="shared" si="4"/>
        <v>1</v>
      </c>
      <c r="C317" t="s">
        <v>18387</v>
      </c>
      <c r="D317" t="s">
        <v>2172</v>
      </c>
      <c r="E317" t="s">
        <v>2173</v>
      </c>
      <c r="F317" t="s">
        <v>2174</v>
      </c>
      <c r="G317">
        <v>7</v>
      </c>
      <c r="I317" t="s">
        <v>2175</v>
      </c>
      <c r="J317" t="s">
        <v>6</v>
      </c>
      <c r="K317">
        <v>2019</v>
      </c>
      <c r="L317" t="s">
        <v>2176</v>
      </c>
      <c r="M317" t="s">
        <v>6</v>
      </c>
      <c r="N317" t="s">
        <v>162</v>
      </c>
    </row>
    <row r="318" spans="1:14" x14ac:dyDescent="0.35">
      <c r="A318" t="s">
        <v>49</v>
      </c>
      <c r="B318">
        <f t="shared" si="4"/>
        <v>1</v>
      </c>
      <c r="C318" t="s">
        <v>18388</v>
      </c>
      <c r="D318" t="s">
        <v>2178</v>
      </c>
      <c r="E318" t="s">
        <v>2179</v>
      </c>
      <c r="F318" t="s">
        <v>2180</v>
      </c>
      <c r="G318">
        <v>10</v>
      </c>
      <c r="H318">
        <v>9781728141602</v>
      </c>
      <c r="I318" t="s">
        <v>2181</v>
      </c>
      <c r="J318" t="s">
        <v>2182</v>
      </c>
      <c r="K318">
        <v>2019</v>
      </c>
      <c r="L318" t="s">
        <v>2183</v>
      </c>
      <c r="M318" t="s">
        <v>6</v>
      </c>
      <c r="N318" t="s">
        <v>217</v>
      </c>
    </row>
    <row r="319" spans="1:14" x14ac:dyDescent="0.35">
      <c r="A319" t="s">
        <v>49</v>
      </c>
      <c r="B319">
        <f t="shared" si="4"/>
        <v>1</v>
      </c>
      <c r="C319" t="s">
        <v>18389</v>
      </c>
      <c r="D319" t="s">
        <v>2185</v>
      </c>
      <c r="E319" t="s">
        <v>2186</v>
      </c>
      <c r="F319" t="s">
        <v>2187</v>
      </c>
      <c r="G319">
        <v>7</v>
      </c>
      <c r="I319" t="s">
        <v>2188</v>
      </c>
      <c r="J319" t="s">
        <v>2189</v>
      </c>
      <c r="K319">
        <v>2019</v>
      </c>
      <c r="L319" t="s">
        <v>2190</v>
      </c>
      <c r="M319" t="s">
        <v>6</v>
      </c>
      <c r="N319" t="s">
        <v>1120</v>
      </c>
    </row>
    <row r="320" spans="1:14" x14ac:dyDescent="0.35">
      <c r="A320" t="s">
        <v>49</v>
      </c>
      <c r="B320">
        <f t="shared" si="4"/>
        <v>1</v>
      </c>
      <c r="C320" t="s">
        <v>18390</v>
      </c>
      <c r="D320" t="s">
        <v>2192</v>
      </c>
      <c r="E320" t="s">
        <v>2193</v>
      </c>
      <c r="F320" t="s">
        <v>2194</v>
      </c>
      <c r="G320">
        <v>10</v>
      </c>
      <c r="H320">
        <v>9781728150895</v>
      </c>
      <c r="I320" t="s">
        <v>2195</v>
      </c>
      <c r="J320" t="s">
        <v>6</v>
      </c>
      <c r="K320">
        <v>2020</v>
      </c>
      <c r="L320" t="s">
        <v>2196</v>
      </c>
      <c r="M320" t="s">
        <v>6</v>
      </c>
      <c r="N320" t="s">
        <v>162</v>
      </c>
    </row>
    <row r="321" spans="1:14" x14ac:dyDescent="0.35">
      <c r="A321" t="s">
        <v>49</v>
      </c>
      <c r="B321">
        <f t="shared" si="4"/>
        <v>1</v>
      </c>
      <c r="C321" t="s">
        <v>18391</v>
      </c>
      <c r="D321" t="s">
        <v>2198</v>
      </c>
      <c r="E321" t="s">
        <v>2199</v>
      </c>
      <c r="F321" t="s">
        <v>2200</v>
      </c>
      <c r="G321">
        <v>10</v>
      </c>
      <c r="H321">
        <v>9781450381352</v>
      </c>
      <c r="I321" t="s">
        <v>2201</v>
      </c>
      <c r="J321" t="s">
        <v>2202</v>
      </c>
      <c r="K321">
        <v>2020</v>
      </c>
      <c r="L321" t="s">
        <v>2203</v>
      </c>
      <c r="M321" t="s">
        <v>6</v>
      </c>
      <c r="N321" t="s">
        <v>162</v>
      </c>
    </row>
    <row r="322" spans="1:14" x14ac:dyDescent="0.35">
      <c r="A322" t="s">
        <v>49</v>
      </c>
      <c r="B322">
        <f t="shared" ref="B322:B385" si="5">COUNTIF(C:C,C322)</f>
        <v>1</v>
      </c>
      <c r="C322" t="s">
        <v>18392</v>
      </c>
      <c r="D322" t="s">
        <v>2205</v>
      </c>
      <c r="E322" t="s">
        <v>2206</v>
      </c>
      <c r="F322" t="s">
        <v>2207</v>
      </c>
      <c r="G322">
        <v>10</v>
      </c>
      <c r="H322">
        <v>9781450385626</v>
      </c>
      <c r="I322" t="s">
        <v>2208</v>
      </c>
      <c r="J322" t="s">
        <v>2209</v>
      </c>
      <c r="K322">
        <v>2021</v>
      </c>
      <c r="L322" t="s">
        <v>2210</v>
      </c>
      <c r="M322" t="s">
        <v>6</v>
      </c>
      <c r="N322" t="s">
        <v>162</v>
      </c>
    </row>
    <row r="323" spans="1:14" x14ac:dyDescent="0.35">
      <c r="A323" t="s">
        <v>70</v>
      </c>
      <c r="B323">
        <f t="shared" si="5"/>
        <v>1</v>
      </c>
      <c r="C323" t="s">
        <v>18393</v>
      </c>
      <c r="D323" t="s">
        <v>2212</v>
      </c>
      <c r="E323" t="s">
        <v>2213</v>
      </c>
      <c r="F323" t="s">
        <v>2214</v>
      </c>
      <c r="G323">
        <v>7</v>
      </c>
      <c r="I323" t="s">
        <v>2215</v>
      </c>
      <c r="J323" t="s">
        <v>2216</v>
      </c>
      <c r="K323">
        <v>2021</v>
      </c>
      <c r="L323" t="s">
        <v>2217</v>
      </c>
      <c r="M323" t="s">
        <v>6</v>
      </c>
      <c r="N323" t="s">
        <v>147</v>
      </c>
    </row>
    <row r="324" spans="1:14" x14ac:dyDescent="0.35">
      <c r="A324" t="s">
        <v>70</v>
      </c>
      <c r="B324">
        <f t="shared" si="5"/>
        <v>1</v>
      </c>
      <c r="C324" t="s">
        <v>18394</v>
      </c>
      <c r="D324" t="s">
        <v>2219</v>
      </c>
      <c r="E324" t="s">
        <v>2220</v>
      </c>
      <c r="F324" t="s">
        <v>2221</v>
      </c>
      <c r="G324">
        <v>10</v>
      </c>
      <c r="H324">
        <v>9781479987511</v>
      </c>
      <c r="I324" t="s">
        <v>2222</v>
      </c>
      <c r="J324" t="s">
        <v>2223</v>
      </c>
      <c r="K324">
        <v>2016</v>
      </c>
      <c r="L324" t="s">
        <v>2224</v>
      </c>
      <c r="M324" t="s">
        <v>6</v>
      </c>
      <c r="N324" t="s">
        <v>162</v>
      </c>
    </row>
    <row r="325" spans="1:14" x14ac:dyDescent="0.35">
      <c r="A325" t="s">
        <v>67</v>
      </c>
      <c r="B325">
        <f t="shared" si="5"/>
        <v>1</v>
      </c>
      <c r="C325" t="s">
        <v>18395</v>
      </c>
      <c r="D325" t="s">
        <v>2226</v>
      </c>
      <c r="E325" t="s">
        <v>6</v>
      </c>
      <c r="F325" t="s">
        <v>2227</v>
      </c>
      <c r="G325">
        <v>7</v>
      </c>
      <c r="I325" t="s">
        <v>2228</v>
      </c>
      <c r="J325" t="s">
        <v>2229</v>
      </c>
      <c r="K325">
        <v>2020</v>
      </c>
      <c r="L325" t="s">
        <v>2230</v>
      </c>
      <c r="M325" t="s">
        <v>6</v>
      </c>
      <c r="N325" t="s">
        <v>162</v>
      </c>
    </row>
    <row r="326" spans="1:14" x14ac:dyDescent="0.35">
      <c r="A326" t="s">
        <v>67</v>
      </c>
      <c r="B326">
        <f t="shared" si="5"/>
        <v>1</v>
      </c>
      <c r="C326" t="s">
        <v>18396</v>
      </c>
      <c r="D326" t="s">
        <v>2232</v>
      </c>
      <c r="E326" t="s">
        <v>2233</v>
      </c>
      <c r="F326" t="s">
        <v>2234</v>
      </c>
      <c r="G326">
        <v>10</v>
      </c>
      <c r="H326">
        <v>9781450310864</v>
      </c>
      <c r="I326" t="s">
        <v>2235</v>
      </c>
      <c r="J326" t="s">
        <v>2236</v>
      </c>
      <c r="K326">
        <v>2012</v>
      </c>
      <c r="L326" t="s">
        <v>2237</v>
      </c>
      <c r="M326" t="s">
        <v>6</v>
      </c>
      <c r="N326" t="s">
        <v>283</v>
      </c>
    </row>
    <row r="327" spans="1:14" x14ac:dyDescent="0.35">
      <c r="A327" t="s">
        <v>49</v>
      </c>
      <c r="B327">
        <f t="shared" si="5"/>
        <v>1</v>
      </c>
      <c r="C327" t="s">
        <v>18397</v>
      </c>
      <c r="D327" t="s">
        <v>2239</v>
      </c>
      <c r="E327" t="s">
        <v>2240</v>
      </c>
      <c r="F327" t="s">
        <v>2241</v>
      </c>
      <c r="G327">
        <v>7</v>
      </c>
      <c r="I327" t="s">
        <v>152</v>
      </c>
      <c r="J327" t="s">
        <v>2242</v>
      </c>
      <c r="K327">
        <v>2014</v>
      </c>
      <c r="L327" t="s">
        <v>2243</v>
      </c>
      <c r="M327" t="s">
        <v>6</v>
      </c>
      <c r="N327" t="s">
        <v>217</v>
      </c>
    </row>
    <row r="328" spans="1:14" x14ac:dyDescent="0.35">
      <c r="A328" t="s">
        <v>67</v>
      </c>
      <c r="B328">
        <f t="shared" si="5"/>
        <v>1</v>
      </c>
      <c r="C328" t="s">
        <v>18398</v>
      </c>
      <c r="D328" t="s">
        <v>2245</v>
      </c>
      <c r="E328" t="s">
        <v>2246</v>
      </c>
      <c r="F328" t="s">
        <v>2247</v>
      </c>
      <c r="G328">
        <v>10</v>
      </c>
      <c r="H328">
        <v>9781450347631</v>
      </c>
      <c r="I328" t="s">
        <v>308</v>
      </c>
      <c r="J328" t="s">
        <v>6</v>
      </c>
      <c r="K328">
        <v>2016</v>
      </c>
      <c r="L328" t="s">
        <v>2248</v>
      </c>
      <c r="M328" t="s">
        <v>6</v>
      </c>
      <c r="N328" t="s">
        <v>283</v>
      </c>
    </row>
    <row r="329" spans="1:14" x14ac:dyDescent="0.35">
      <c r="A329" t="s">
        <v>49</v>
      </c>
      <c r="B329">
        <f t="shared" si="5"/>
        <v>1</v>
      </c>
      <c r="C329" t="s">
        <v>18399</v>
      </c>
      <c r="D329" t="s">
        <v>2250</v>
      </c>
      <c r="E329" t="s">
        <v>2251</v>
      </c>
      <c r="F329" t="s">
        <v>2252</v>
      </c>
      <c r="G329">
        <v>10</v>
      </c>
      <c r="I329" t="s">
        <v>2253</v>
      </c>
      <c r="J329" t="s">
        <v>2254</v>
      </c>
      <c r="K329">
        <v>2013</v>
      </c>
      <c r="L329" t="s">
        <v>2255</v>
      </c>
      <c r="M329" t="s">
        <v>6</v>
      </c>
      <c r="N329" t="s">
        <v>162</v>
      </c>
    </row>
    <row r="330" spans="1:14" x14ac:dyDescent="0.35">
      <c r="A330" t="s">
        <v>49</v>
      </c>
      <c r="B330">
        <f t="shared" si="5"/>
        <v>1</v>
      </c>
      <c r="C330" t="s">
        <v>18400</v>
      </c>
      <c r="D330" t="s">
        <v>2257</v>
      </c>
      <c r="E330" t="s">
        <v>2258</v>
      </c>
      <c r="F330" t="s">
        <v>2259</v>
      </c>
      <c r="G330">
        <v>10</v>
      </c>
      <c r="H330">
        <v>9781509057320</v>
      </c>
      <c r="I330" t="s">
        <v>2031</v>
      </c>
      <c r="J330" t="s">
        <v>2260</v>
      </c>
      <c r="K330">
        <v>2017</v>
      </c>
      <c r="L330" t="s">
        <v>2261</v>
      </c>
      <c r="M330" t="s">
        <v>6</v>
      </c>
      <c r="N330" t="s">
        <v>162</v>
      </c>
    </row>
    <row r="331" spans="1:14" x14ac:dyDescent="0.35">
      <c r="A331" t="s">
        <v>70</v>
      </c>
      <c r="B331">
        <f t="shared" si="5"/>
        <v>1</v>
      </c>
      <c r="C331" t="s">
        <v>18401</v>
      </c>
      <c r="D331" t="s">
        <v>2263</v>
      </c>
      <c r="E331" t="s">
        <v>2264</v>
      </c>
      <c r="F331" t="s">
        <v>2265</v>
      </c>
      <c r="G331">
        <v>7</v>
      </c>
      <c r="I331" t="s">
        <v>2266</v>
      </c>
      <c r="J331" t="s">
        <v>6</v>
      </c>
      <c r="K331">
        <v>2020</v>
      </c>
      <c r="L331" t="s">
        <v>2267</v>
      </c>
      <c r="M331" t="s">
        <v>6</v>
      </c>
      <c r="N331" t="s">
        <v>695</v>
      </c>
    </row>
    <row r="332" spans="1:14" x14ac:dyDescent="0.35">
      <c r="A332" t="s">
        <v>49</v>
      </c>
      <c r="B332">
        <f t="shared" si="5"/>
        <v>1</v>
      </c>
      <c r="C332" t="s">
        <v>18402</v>
      </c>
      <c r="D332" t="s">
        <v>2269</v>
      </c>
      <c r="E332" t="s">
        <v>2270</v>
      </c>
      <c r="F332" t="s">
        <v>2271</v>
      </c>
      <c r="G332">
        <v>7</v>
      </c>
      <c r="I332" t="s">
        <v>2272</v>
      </c>
      <c r="J332" t="s">
        <v>2273</v>
      </c>
      <c r="K332">
        <v>2021</v>
      </c>
      <c r="L332" t="s">
        <v>2274</v>
      </c>
      <c r="M332" t="s">
        <v>6</v>
      </c>
      <c r="N332" t="s">
        <v>162</v>
      </c>
    </row>
    <row r="333" spans="1:14" x14ac:dyDescent="0.35">
      <c r="A333" t="s">
        <v>49</v>
      </c>
      <c r="B333">
        <f t="shared" si="5"/>
        <v>1</v>
      </c>
      <c r="C333" t="s">
        <v>18403</v>
      </c>
      <c r="D333" t="s">
        <v>2276</v>
      </c>
      <c r="E333" t="s">
        <v>2277</v>
      </c>
      <c r="F333" t="s">
        <v>2278</v>
      </c>
      <c r="G333">
        <v>10</v>
      </c>
      <c r="H333">
        <v>9789896740115</v>
      </c>
      <c r="I333" t="s">
        <v>2279</v>
      </c>
      <c r="J333" t="s">
        <v>2280</v>
      </c>
      <c r="K333">
        <v>2009</v>
      </c>
      <c r="L333" t="s">
        <v>2281</v>
      </c>
      <c r="M333" t="s">
        <v>6</v>
      </c>
      <c r="N333" t="s">
        <v>283</v>
      </c>
    </row>
    <row r="334" spans="1:14" x14ac:dyDescent="0.35">
      <c r="A334" t="s">
        <v>67</v>
      </c>
      <c r="B334">
        <f t="shared" si="5"/>
        <v>1</v>
      </c>
      <c r="C334" t="s">
        <v>18404</v>
      </c>
      <c r="D334" t="s">
        <v>2283</v>
      </c>
      <c r="E334" t="s">
        <v>2284</v>
      </c>
      <c r="F334" t="s">
        <v>2285</v>
      </c>
      <c r="G334">
        <v>10</v>
      </c>
      <c r="H334">
        <v>9789898533791</v>
      </c>
      <c r="I334" t="s">
        <v>2286</v>
      </c>
      <c r="J334" t="s">
        <v>2287</v>
      </c>
      <c r="K334">
        <v>2018</v>
      </c>
      <c r="L334" t="s">
        <v>2288</v>
      </c>
      <c r="M334" t="s">
        <v>6</v>
      </c>
      <c r="N334" t="s">
        <v>217</v>
      </c>
    </row>
    <row r="335" spans="1:14" x14ac:dyDescent="0.35">
      <c r="A335" t="s">
        <v>49</v>
      </c>
      <c r="B335">
        <f t="shared" si="5"/>
        <v>1</v>
      </c>
      <c r="C335" t="s">
        <v>18405</v>
      </c>
      <c r="D335" t="s">
        <v>2290</v>
      </c>
      <c r="E335" t="s">
        <v>2291</v>
      </c>
      <c r="F335" t="s">
        <v>2292</v>
      </c>
      <c r="G335">
        <v>7</v>
      </c>
      <c r="I335" t="s">
        <v>922</v>
      </c>
      <c r="J335" t="s">
        <v>2293</v>
      </c>
      <c r="K335">
        <v>2020</v>
      </c>
      <c r="L335" t="s">
        <v>2294</v>
      </c>
      <c r="M335" t="s">
        <v>6</v>
      </c>
      <c r="N335" t="s">
        <v>1120</v>
      </c>
    </row>
    <row r="336" spans="1:14" x14ac:dyDescent="0.35">
      <c r="A336" t="s">
        <v>49</v>
      </c>
      <c r="B336">
        <f t="shared" si="5"/>
        <v>1</v>
      </c>
      <c r="C336" t="s">
        <v>18406</v>
      </c>
      <c r="D336" t="s">
        <v>2296</v>
      </c>
      <c r="E336" t="s">
        <v>2297</v>
      </c>
      <c r="F336" t="s">
        <v>2298</v>
      </c>
      <c r="G336">
        <v>10</v>
      </c>
      <c r="H336">
        <v>9789077381748</v>
      </c>
      <c r="I336" t="s">
        <v>2299</v>
      </c>
      <c r="J336" t="s">
        <v>2300</v>
      </c>
      <c r="K336">
        <v>2012</v>
      </c>
      <c r="L336" t="s">
        <v>2301</v>
      </c>
      <c r="M336" t="s">
        <v>6</v>
      </c>
      <c r="N336" t="s">
        <v>283</v>
      </c>
    </row>
    <row r="337" spans="1:14" x14ac:dyDescent="0.35">
      <c r="A337" t="s">
        <v>49</v>
      </c>
      <c r="B337">
        <f t="shared" si="5"/>
        <v>1</v>
      </c>
      <c r="C337" t="s">
        <v>18407</v>
      </c>
      <c r="D337" t="s">
        <v>2303</v>
      </c>
      <c r="E337" t="s">
        <v>2304</v>
      </c>
      <c r="F337" t="s">
        <v>2298</v>
      </c>
      <c r="G337">
        <v>10</v>
      </c>
      <c r="H337">
        <v>9781467311199</v>
      </c>
      <c r="I337" t="s">
        <v>2305</v>
      </c>
      <c r="J337" t="s">
        <v>2306</v>
      </c>
      <c r="K337">
        <v>2012</v>
      </c>
      <c r="L337" t="s">
        <v>2307</v>
      </c>
      <c r="M337" t="s">
        <v>6</v>
      </c>
      <c r="N337" t="s">
        <v>323</v>
      </c>
    </row>
    <row r="338" spans="1:14" x14ac:dyDescent="0.35">
      <c r="A338" t="s">
        <v>49</v>
      </c>
      <c r="B338">
        <f t="shared" si="5"/>
        <v>1</v>
      </c>
      <c r="C338" t="s">
        <v>18408</v>
      </c>
      <c r="D338" t="s">
        <v>2309</v>
      </c>
      <c r="E338" t="s">
        <v>2310</v>
      </c>
      <c r="F338" t="s">
        <v>2298</v>
      </c>
      <c r="G338">
        <v>10</v>
      </c>
      <c r="H338">
        <v>9781479908189</v>
      </c>
      <c r="I338" t="s">
        <v>1678</v>
      </c>
      <c r="J338" t="s">
        <v>2311</v>
      </c>
      <c r="K338">
        <v>2013</v>
      </c>
      <c r="L338" t="s">
        <v>2312</v>
      </c>
      <c r="M338" t="s">
        <v>6</v>
      </c>
      <c r="N338" t="s">
        <v>162</v>
      </c>
    </row>
    <row r="339" spans="1:14" x14ac:dyDescent="0.35">
      <c r="A339" t="s">
        <v>49</v>
      </c>
      <c r="B339">
        <f t="shared" si="5"/>
        <v>1</v>
      </c>
      <c r="C339" t="s">
        <v>18409</v>
      </c>
      <c r="D339" t="s">
        <v>2314</v>
      </c>
      <c r="E339" t="s">
        <v>2315</v>
      </c>
      <c r="F339" t="s">
        <v>2316</v>
      </c>
      <c r="G339">
        <v>10</v>
      </c>
      <c r="H339">
        <v>9781509023264</v>
      </c>
      <c r="I339" t="s">
        <v>2317</v>
      </c>
      <c r="J339" t="s">
        <v>2182</v>
      </c>
      <c r="K339">
        <v>2017</v>
      </c>
      <c r="L339" t="s">
        <v>2318</v>
      </c>
      <c r="M339" t="s">
        <v>6</v>
      </c>
      <c r="N339" t="s">
        <v>162</v>
      </c>
    </row>
    <row r="340" spans="1:14" x14ac:dyDescent="0.35">
      <c r="A340" t="s">
        <v>67</v>
      </c>
      <c r="B340">
        <f t="shared" si="5"/>
        <v>1</v>
      </c>
      <c r="C340" t="s">
        <v>18410</v>
      </c>
      <c r="D340" t="s">
        <v>2320</v>
      </c>
      <c r="E340" t="s">
        <v>2321</v>
      </c>
      <c r="F340" t="s">
        <v>2322</v>
      </c>
      <c r="G340">
        <v>10</v>
      </c>
      <c r="H340">
        <v>9781479908189</v>
      </c>
      <c r="I340" t="s">
        <v>1678</v>
      </c>
      <c r="J340" t="s">
        <v>2323</v>
      </c>
      <c r="K340">
        <v>2013</v>
      </c>
      <c r="L340" t="s">
        <v>2324</v>
      </c>
      <c r="M340" t="s">
        <v>6</v>
      </c>
      <c r="N340" t="s">
        <v>162</v>
      </c>
    </row>
    <row r="341" spans="1:14" x14ac:dyDescent="0.35">
      <c r="A341" t="s">
        <v>67</v>
      </c>
      <c r="B341">
        <f t="shared" si="5"/>
        <v>1</v>
      </c>
      <c r="C341" t="s">
        <v>18411</v>
      </c>
      <c r="D341" t="s">
        <v>2326</v>
      </c>
      <c r="E341" t="s">
        <v>2327</v>
      </c>
      <c r="F341" t="s">
        <v>2328</v>
      </c>
      <c r="G341">
        <v>7</v>
      </c>
      <c r="I341" t="s">
        <v>144</v>
      </c>
      <c r="J341" t="s">
        <v>2329</v>
      </c>
      <c r="K341">
        <v>2015</v>
      </c>
      <c r="L341" t="s">
        <v>2330</v>
      </c>
      <c r="M341" t="s">
        <v>6</v>
      </c>
      <c r="N341" t="s">
        <v>2331</v>
      </c>
    </row>
    <row r="342" spans="1:14" x14ac:dyDescent="0.35">
      <c r="A342" t="s">
        <v>49</v>
      </c>
      <c r="B342">
        <f t="shared" si="5"/>
        <v>1</v>
      </c>
      <c r="C342" t="s">
        <v>18412</v>
      </c>
      <c r="D342" t="s">
        <v>2333</v>
      </c>
      <c r="E342" t="s">
        <v>2334</v>
      </c>
      <c r="F342" t="s">
        <v>2335</v>
      </c>
      <c r="G342">
        <v>7</v>
      </c>
      <c r="I342" t="s">
        <v>411</v>
      </c>
      <c r="J342" t="s">
        <v>2336</v>
      </c>
      <c r="K342">
        <v>2015</v>
      </c>
      <c r="L342" t="s">
        <v>2337</v>
      </c>
      <c r="M342" t="s">
        <v>6</v>
      </c>
      <c r="N342" t="s">
        <v>402</v>
      </c>
    </row>
    <row r="343" spans="1:14" x14ac:dyDescent="0.35">
      <c r="A343" t="s">
        <v>67</v>
      </c>
      <c r="B343">
        <f t="shared" si="5"/>
        <v>1</v>
      </c>
      <c r="C343" t="s">
        <v>18413</v>
      </c>
      <c r="D343" t="s">
        <v>2339</v>
      </c>
      <c r="E343" t="s">
        <v>2340</v>
      </c>
      <c r="F343" t="s">
        <v>2341</v>
      </c>
      <c r="G343">
        <v>7</v>
      </c>
      <c r="I343" t="s">
        <v>2342</v>
      </c>
      <c r="J343" t="s">
        <v>2343</v>
      </c>
      <c r="K343">
        <v>2015</v>
      </c>
      <c r="L343" t="s">
        <v>2344</v>
      </c>
      <c r="M343" t="s">
        <v>6</v>
      </c>
      <c r="N343" t="s">
        <v>337</v>
      </c>
    </row>
    <row r="344" spans="1:14" x14ac:dyDescent="0.35">
      <c r="A344" t="s">
        <v>49</v>
      </c>
      <c r="B344">
        <f t="shared" si="5"/>
        <v>1</v>
      </c>
      <c r="C344" t="s">
        <v>18414</v>
      </c>
      <c r="D344" t="s">
        <v>2346</v>
      </c>
      <c r="E344" t="s">
        <v>2347</v>
      </c>
      <c r="F344" t="s">
        <v>2348</v>
      </c>
      <c r="G344">
        <v>7</v>
      </c>
      <c r="I344" t="s">
        <v>2349</v>
      </c>
      <c r="J344" t="s">
        <v>2350</v>
      </c>
      <c r="K344">
        <v>2014</v>
      </c>
      <c r="L344" t="s">
        <v>2351</v>
      </c>
      <c r="M344" t="s">
        <v>6</v>
      </c>
      <c r="N344" t="s">
        <v>2352</v>
      </c>
    </row>
    <row r="345" spans="1:14" x14ac:dyDescent="0.35">
      <c r="A345" t="s">
        <v>67</v>
      </c>
      <c r="B345">
        <f t="shared" si="5"/>
        <v>1</v>
      </c>
      <c r="C345" t="s">
        <v>18415</v>
      </c>
      <c r="D345" t="s">
        <v>2354</v>
      </c>
      <c r="E345" t="s">
        <v>2355</v>
      </c>
      <c r="F345" t="s">
        <v>2356</v>
      </c>
      <c r="G345">
        <v>10</v>
      </c>
      <c r="I345" t="s">
        <v>274</v>
      </c>
      <c r="J345" t="s">
        <v>2357</v>
      </c>
      <c r="K345">
        <v>2016</v>
      </c>
      <c r="L345" t="s">
        <v>2358</v>
      </c>
      <c r="M345" t="s">
        <v>6</v>
      </c>
      <c r="N345" t="s">
        <v>1120</v>
      </c>
    </row>
    <row r="346" spans="1:14" x14ac:dyDescent="0.35">
      <c r="A346" t="s">
        <v>49</v>
      </c>
      <c r="B346">
        <f t="shared" si="5"/>
        <v>1</v>
      </c>
      <c r="C346" t="s">
        <v>18416</v>
      </c>
      <c r="D346" t="s">
        <v>2360</v>
      </c>
      <c r="E346" t="s">
        <v>2361</v>
      </c>
      <c r="F346" t="s">
        <v>2362</v>
      </c>
      <c r="G346">
        <v>10</v>
      </c>
      <c r="H346">
        <v>9781450353199</v>
      </c>
      <c r="I346" t="s">
        <v>308</v>
      </c>
      <c r="J346" t="s">
        <v>6</v>
      </c>
      <c r="K346">
        <v>2017</v>
      </c>
      <c r="L346" t="s">
        <v>2363</v>
      </c>
      <c r="M346" t="s">
        <v>6</v>
      </c>
      <c r="N346" t="s">
        <v>162</v>
      </c>
    </row>
    <row r="347" spans="1:14" x14ac:dyDescent="0.35">
      <c r="A347" t="s">
        <v>49</v>
      </c>
      <c r="B347">
        <f t="shared" si="5"/>
        <v>1</v>
      </c>
      <c r="C347" t="s">
        <v>18417</v>
      </c>
      <c r="D347" t="s">
        <v>2365</v>
      </c>
      <c r="E347" t="s">
        <v>2366</v>
      </c>
      <c r="F347" t="s">
        <v>2367</v>
      </c>
      <c r="G347">
        <v>7</v>
      </c>
      <c r="H347">
        <v>9783319149226</v>
      </c>
      <c r="I347" t="s">
        <v>866</v>
      </c>
      <c r="J347" t="s">
        <v>2368</v>
      </c>
      <c r="K347">
        <v>2014</v>
      </c>
      <c r="L347" t="s">
        <v>2369</v>
      </c>
      <c r="M347" t="s">
        <v>6</v>
      </c>
      <c r="N347" t="s">
        <v>162</v>
      </c>
    </row>
    <row r="348" spans="1:14" x14ac:dyDescent="0.35">
      <c r="A348" t="s">
        <v>49</v>
      </c>
      <c r="B348">
        <f t="shared" si="5"/>
        <v>1</v>
      </c>
      <c r="C348" t="s">
        <v>18418</v>
      </c>
      <c r="D348" t="s">
        <v>2371</v>
      </c>
      <c r="E348" t="s">
        <v>2372</v>
      </c>
      <c r="F348" t="s">
        <v>2373</v>
      </c>
      <c r="G348">
        <v>10</v>
      </c>
      <c r="H348">
        <v>9781450368711</v>
      </c>
      <c r="I348" t="s">
        <v>2374</v>
      </c>
      <c r="J348" t="s">
        <v>2375</v>
      </c>
      <c r="K348">
        <v>2019</v>
      </c>
      <c r="L348" t="s">
        <v>2376</v>
      </c>
      <c r="M348" t="s">
        <v>6</v>
      </c>
      <c r="N348" t="s">
        <v>217</v>
      </c>
    </row>
    <row r="349" spans="1:14" x14ac:dyDescent="0.35">
      <c r="A349" t="s">
        <v>49</v>
      </c>
      <c r="B349">
        <f t="shared" si="5"/>
        <v>1</v>
      </c>
      <c r="C349" t="s">
        <v>18419</v>
      </c>
      <c r="D349" t="s">
        <v>2378</v>
      </c>
      <c r="E349" t="s">
        <v>2379</v>
      </c>
      <c r="F349" t="s">
        <v>2380</v>
      </c>
      <c r="G349">
        <v>10</v>
      </c>
      <c r="H349">
        <v>9781450353199</v>
      </c>
      <c r="I349" t="s">
        <v>308</v>
      </c>
      <c r="J349" t="s">
        <v>6</v>
      </c>
      <c r="K349">
        <v>2017</v>
      </c>
      <c r="L349" t="s">
        <v>2381</v>
      </c>
      <c r="M349" t="s">
        <v>6</v>
      </c>
      <c r="N349" t="s">
        <v>162</v>
      </c>
    </row>
    <row r="350" spans="1:14" x14ac:dyDescent="0.35">
      <c r="A350" t="s">
        <v>49</v>
      </c>
      <c r="B350">
        <f t="shared" si="5"/>
        <v>1</v>
      </c>
      <c r="C350" t="s">
        <v>18420</v>
      </c>
      <c r="D350" t="s">
        <v>2383</v>
      </c>
      <c r="E350" t="s">
        <v>2384</v>
      </c>
      <c r="F350" t="s">
        <v>2385</v>
      </c>
      <c r="G350">
        <v>10</v>
      </c>
      <c r="H350">
        <v>9781538662984</v>
      </c>
      <c r="I350" t="s">
        <v>2386</v>
      </c>
      <c r="J350" t="s">
        <v>188</v>
      </c>
      <c r="K350">
        <v>2018</v>
      </c>
      <c r="L350" t="s">
        <v>2387</v>
      </c>
      <c r="M350" t="s">
        <v>6</v>
      </c>
      <c r="N350" t="s">
        <v>283</v>
      </c>
    </row>
    <row r="351" spans="1:14" x14ac:dyDescent="0.35">
      <c r="A351" t="s">
        <v>49</v>
      </c>
      <c r="B351">
        <f t="shared" si="5"/>
        <v>1</v>
      </c>
      <c r="C351" t="s">
        <v>18421</v>
      </c>
      <c r="D351" t="s">
        <v>2389</v>
      </c>
      <c r="E351" t="s">
        <v>6</v>
      </c>
      <c r="F351" t="s">
        <v>2390</v>
      </c>
      <c r="G351">
        <v>7</v>
      </c>
      <c r="I351" t="s">
        <v>1794</v>
      </c>
      <c r="J351" t="s">
        <v>2391</v>
      </c>
      <c r="K351">
        <v>2013</v>
      </c>
      <c r="L351" t="s">
        <v>2392</v>
      </c>
      <c r="M351" t="s">
        <v>6</v>
      </c>
      <c r="N351" t="s">
        <v>1120</v>
      </c>
    </row>
    <row r="352" spans="1:14" x14ac:dyDescent="0.35">
      <c r="A352" t="s">
        <v>49</v>
      </c>
      <c r="B352">
        <f t="shared" si="5"/>
        <v>1</v>
      </c>
      <c r="C352" t="s">
        <v>18422</v>
      </c>
      <c r="D352" t="s">
        <v>2394</v>
      </c>
      <c r="E352" t="s">
        <v>2395</v>
      </c>
      <c r="F352" t="s">
        <v>2396</v>
      </c>
      <c r="G352">
        <v>7</v>
      </c>
      <c r="I352" t="s">
        <v>2397</v>
      </c>
      <c r="J352" t="s">
        <v>2398</v>
      </c>
      <c r="K352">
        <v>2010</v>
      </c>
      <c r="L352" t="s">
        <v>2399</v>
      </c>
      <c r="M352" t="s">
        <v>6</v>
      </c>
      <c r="N352" t="s">
        <v>217</v>
      </c>
    </row>
    <row r="353" spans="1:14" x14ac:dyDescent="0.35">
      <c r="A353" t="s">
        <v>49</v>
      </c>
      <c r="B353">
        <f t="shared" si="5"/>
        <v>1</v>
      </c>
      <c r="C353" t="s">
        <v>18423</v>
      </c>
      <c r="D353" t="s">
        <v>2401</v>
      </c>
      <c r="E353" t="s">
        <v>2402</v>
      </c>
      <c r="F353" t="s">
        <v>2403</v>
      </c>
      <c r="G353">
        <v>7</v>
      </c>
      <c r="I353" t="s">
        <v>2404</v>
      </c>
      <c r="J353" t="s">
        <v>2405</v>
      </c>
      <c r="K353">
        <v>2009</v>
      </c>
      <c r="L353" t="s">
        <v>2406</v>
      </c>
      <c r="M353" t="s">
        <v>6</v>
      </c>
      <c r="N353" t="s">
        <v>283</v>
      </c>
    </row>
    <row r="354" spans="1:14" x14ac:dyDescent="0.35">
      <c r="A354" t="s">
        <v>67</v>
      </c>
      <c r="B354">
        <f t="shared" si="5"/>
        <v>1</v>
      </c>
      <c r="C354" t="s">
        <v>18424</v>
      </c>
      <c r="D354" t="s">
        <v>2408</v>
      </c>
      <c r="E354" t="s">
        <v>2409</v>
      </c>
      <c r="F354" t="s">
        <v>2410</v>
      </c>
      <c r="G354">
        <v>10</v>
      </c>
      <c r="I354" t="s">
        <v>2065</v>
      </c>
      <c r="J354" t="s">
        <v>2411</v>
      </c>
      <c r="K354">
        <v>2014</v>
      </c>
      <c r="L354" t="s">
        <v>2412</v>
      </c>
      <c r="M354" t="s">
        <v>6</v>
      </c>
      <c r="N354" t="s">
        <v>217</v>
      </c>
    </row>
    <row r="355" spans="1:14" x14ac:dyDescent="0.35">
      <c r="A355" t="s">
        <v>67</v>
      </c>
      <c r="B355">
        <f t="shared" si="5"/>
        <v>1</v>
      </c>
      <c r="C355" t="s">
        <v>18425</v>
      </c>
      <c r="D355" t="s">
        <v>2414</v>
      </c>
      <c r="E355" t="s">
        <v>2415</v>
      </c>
      <c r="F355" t="s">
        <v>2416</v>
      </c>
      <c r="G355">
        <v>10</v>
      </c>
      <c r="H355">
        <v>9781450318990</v>
      </c>
      <c r="I355" t="s">
        <v>1310</v>
      </c>
      <c r="J355" t="s">
        <v>2417</v>
      </c>
      <c r="K355">
        <v>2013</v>
      </c>
      <c r="L355" t="s">
        <v>2418</v>
      </c>
      <c r="M355" t="s">
        <v>6</v>
      </c>
      <c r="N355" t="s">
        <v>217</v>
      </c>
    </row>
    <row r="356" spans="1:14" x14ac:dyDescent="0.35">
      <c r="A356" t="s">
        <v>67</v>
      </c>
      <c r="B356">
        <f t="shared" si="5"/>
        <v>1</v>
      </c>
      <c r="C356" t="s">
        <v>18426</v>
      </c>
      <c r="D356" t="s">
        <v>2420</v>
      </c>
      <c r="E356" t="s">
        <v>2421</v>
      </c>
      <c r="F356" t="s">
        <v>2422</v>
      </c>
      <c r="G356">
        <v>10</v>
      </c>
      <c r="I356" t="s">
        <v>1374</v>
      </c>
      <c r="J356" t="s">
        <v>6</v>
      </c>
      <c r="K356">
        <v>2015</v>
      </c>
      <c r="L356" t="s">
        <v>2423</v>
      </c>
      <c r="M356" t="s">
        <v>6</v>
      </c>
      <c r="N356" t="s">
        <v>217</v>
      </c>
    </row>
    <row r="357" spans="1:14" x14ac:dyDescent="0.35">
      <c r="A357" t="s">
        <v>49</v>
      </c>
      <c r="B357">
        <f t="shared" si="5"/>
        <v>1</v>
      </c>
      <c r="C357" t="s">
        <v>18427</v>
      </c>
      <c r="D357" t="s">
        <v>2425</v>
      </c>
      <c r="E357" t="s">
        <v>2426</v>
      </c>
      <c r="F357" t="s">
        <v>2427</v>
      </c>
      <c r="G357">
        <v>10</v>
      </c>
      <c r="I357" t="s">
        <v>2428</v>
      </c>
      <c r="J357" t="s">
        <v>6</v>
      </c>
      <c r="K357">
        <v>2014</v>
      </c>
      <c r="L357" t="s">
        <v>2429</v>
      </c>
      <c r="M357" t="s">
        <v>6</v>
      </c>
      <c r="N357" t="s">
        <v>473</v>
      </c>
    </row>
    <row r="358" spans="1:14" x14ac:dyDescent="0.35">
      <c r="A358" t="s">
        <v>49</v>
      </c>
      <c r="B358">
        <f t="shared" si="5"/>
        <v>1</v>
      </c>
      <c r="C358" t="s">
        <v>18428</v>
      </c>
      <c r="D358" t="s">
        <v>2431</v>
      </c>
      <c r="E358" t="s">
        <v>2432</v>
      </c>
      <c r="F358" t="s">
        <v>2433</v>
      </c>
      <c r="G358">
        <v>10</v>
      </c>
      <c r="H358">
        <v>9781457704468</v>
      </c>
      <c r="I358" t="s">
        <v>2434</v>
      </c>
      <c r="J358" t="s">
        <v>2435</v>
      </c>
      <c r="K358">
        <v>2011</v>
      </c>
      <c r="L358" t="s">
        <v>2436</v>
      </c>
      <c r="M358" t="s">
        <v>6</v>
      </c>
      <c r="N358" t="s">
        <v>323</v>
      </c>
    </row>
    <row r="359" spans="1:14" x14ac:dyDescent="0.35">
      <c r="A359" t="s">
        <v>67</v>
      </c>
      <c r="B359">
        <f t="shared" si="5"/>
        <v>1</v>
      </c>
      <c r="C359" t="s">
        <v>18429</v>
      </c>
      <c r="D359" t="s">
        <v>2438</v>
      </c>
      <c r="E359" t="s">
        <v>2439</v>
      </c>
      <c r="F359" t="s">
        <v>2440</v>
      </c>
      <c r="G359">
        <v>7</v>
      </c>
      <c r="H359">
        <v>9783030402730</v>
      </c>
      <c r="I359" t="s">
        <v>207</v>
      </c>
      <c r="J359" t="s">
        <v>2441</v>
      </c>
      <c r="K359">
        <v>2020</v>
      </c>
      <c r="L359" t="s">
        <v>2442</v>
      </c>
      <c r="M359" t="s">
        <v>6</v>
      </c>
      <c r="N359" t="s">
        <v>217</v>
      </c>
    </row>
    <row r="360" spans="1:14" x14ac:dyDescent="0.35">
      <c r="A360" t="s">
        <v>67</v>
      </c>
      <c r="B360">
        <f t="shared" si="5"/>
        <v>1</v>
      </c>
      <c r="C360" t="s">
        <v>18430</v>
      </c>
      <c r="D360" t="s">
        <v>2444</v>
      </c>
      <c r="E360" t="s">
        <v>2445</v>
      </c>
      <c r="F360" t="s">
        <v>2446</v>
      </c>
      <c r="G360">
        <v>7</v>
      </c>
      <c r="I360" t="s">
        <v>1510</v>
      </c>
      <c r="J360" t="s">
        <v>2447</v>
      </c>
      <c r="K360">
        <v>2011</v>
      </c>
      <c r="L360" t="s">
        <v>2448</v>
      </c>
      <c r="M360" t="s">
        <v>6</v>
      </c>
      <c r="N360" t="s">
        <v>2449</v>
      </c>
    </row>
    <row r="361" spans="1:14" x14ac:dyDescent="0.35">
      <c r="A361" t="s">
        <v>67</v>
      </c>
      <c r="B361">
        <f t="shared" si="5"/>
        <v>1</v>
      </c>
      <c r="C361" t="s">
        <v>18431</v>
      </c>
      <c r="D361" t="s">
        <v>2451</v>
      </c>
      <c r="E361" t="s">
        <v>2452</v>
      </c>
      <c r="F361" t="s">
        <v>2453</v>
      </c>
      <c r="G361">
        <v>7</v>
      </c>
      <c r="I361" t="s">
        <v>261</v>
      </c>
      <c r="J361" t="s">
        <v>6</v>
      </c>
      <c r="K361">
        <v>2019</v>
      </c>
      <c r="L361" t="s">
        <v>2454</v>
      </c>
      <c r="M361" t="s">
        <v>6</v>
      </c>
      <c r="N361" t="s">
        <v>703</v>
      </c>
    </row>
    <row r="362" spans="1:14" x14ac:dyDescent="0.35">
      <c r="A362" t="s">
        <v>67</v>
      </c>
      <c r="B362">
        <f t="shared" si="5"/>
        <v>1</v>
      </c>
      <c r="C362" t="s">
        <v>18432</v>
      </c>
      <c r="D362" t="s">
        <v>2456</v>
      </c>
      <c r="E362" t="s">
        <v>2457</v>
      </c>
      <c r="F362" t="s">
        <v>2458</v>
      </c>
      <c r="G362">
        <v>7</v>
      </c>
      <c r="I362" t="s">
        <v>1398</v>
      </c>
      <c r="J362" t="s">
        <v>1959</v>
      </c>
      <c r="K362">
        <v>2017</v>
      </c>
      <c r="L362" t="s">
        <v>2459</v>
      </c>
      <c r="M362" t="s">
        <v>6</v>
      </c>
      <c r="N362" t="s">
        <v>836</v>
      </c>
    </row>
    <row r="363" spans="1:14" x14ac:dyDescent="0.35">
      <c r="A363" t="s">
        <v>67</v>
      </c>
      <c r="B363">
        <f t="shared" si="5"/>
        <v>1</v>
      </c>
      <c r="C363" t="s">
        <v>18433</v>
      </c>
      <c r="D363" t="s">
        <v>2461</v>
      </c>
      <c r="E363" t="s">
        <v>2462</v>
      </c>
      <c r="F363" t="s">
        <v>2458</v>
      </c>
      <c r="G363">
        <v>7</v>
      </c>
      <c r="I363" t="s">
        <v>1398</v>
      </c>
      <c r="J363" t="s">
        <v>2463</v>
      </c>
      <c r="K363">
        <v>2017</v>
      </c>
      <c r="L363" t="s">
        <v>2464</v>
      </c>
      <c r="M363" t="s">
        <v>6</v>
      </c>
      <c r="N363" t="s">
        <v>323</v>
      </c>
    </row>
    <row r="364" spans="1:14" x14ac:dyDescent="0.35">
      <c r="A364" t="s">
        <v>18434</v>
      </c>
      <c r="B364">
        <f t="shared" si="5"/>
        <v>1</v>
      </c>
      <c r="C364" t="s">
        <v>18435</v>
      </c>
      <c r="D364" t="s">
        <v>2466</v>
      </c>
      <c r="E364" t="s">
        <v>2467</v>
      </c>
      <c r="F364" t="s">
        <v>2468</v>
      </c>
      <c r="G364">
        <v>10</v>
      </c>
      <c r="H364">
        <v>9781467330763</v>
      </c>
      <c r="I364" t="s">
        <v>274</v>
      </c>
      <c r="J364" t="s">
        <v>2469</v>
      </c>
      <c r="K364">
        <v>2013</v>
      </c>
      <c r="L364" t="s">
        <v>2470</v>
      </c>
      <c r="M364" t="s">
        <v>6</v>
      </c>
      <c r="N364" t="s">
        <v>217</v>
      </c>
    </row>
    <row r="365" spans="1:14" x14ac:dyDescent="0.35">
      <c r="A365" t="s">
        <v>49</v>
      </c>
      <c r="B365">
        <f t="shared" si="5"/>
        <v>1</v>
      </c>
      <c r="C365" t="s">
        <v>18436</v>
      </c>
      <c r="D365" t="s">
        <v>2472</v>
      </c>
      <c r="E365" t="s">
        <v>2473</v>
      </c>
      <c r="F365" t="s">
        <v>2474</v>
      </c>
      <c r="G365">
        <v>10</v>
      </c>
      <c r="H365">
        <v>9781728146379</v>
      </c>
      <c r="I365" t="s">
        <v>388</v>
      </c>
      <c r="J365" t="s">
        <v>1278</v>
      </c>
      <c r="K365">
        <v>2019</v>
      </c>
      <c r="L365" t="s">
        <v>2475</v>
      </c>
      <c r="M365" t="s">
        <v>6</v>
      </c>
      <c r="N365" t="s">
        <v>217</v>
      </c>
    </row>
    <row r="366" spans="1:14" x14ac:dyDescent="0.35">
      <c r="A366" t="s">
        <v>67</v>
      </c>
      <c r="B366">
        <f t="shared" si="5"/>
        <v>1</v>
      </c>
      <c r="C366" t="s">
        <v>18437</v>
      </c>
      <c r="D366" t="s">
        <v>2477</v>
      </c>
      <c r="E366" t="s">
        <v>2478</v>
      </c>
      <c r="F366" t="s">
        <v>2479</v>
      </c>
      <c r="G366">
        <v>10</v>
      </c>
      <c r="H366">
        <v>9781538634837</v>
      </c>
      <c r="I366" t="s">
        <v>2480</v>
      </c>
      <c r="J366" t="s">
        <v>2481</v>
      </c>
      <c r="K366">
        <v>2018</v>
      </c>
      <c r="L366" t="s">
        <v>2482</v>
      </c>
      <c r="M366" t="s">
        <v>6</v>
      </c>
      <c r="N366" t="s">
        <v>217</v>
      </c>
    </row>
    <row r="367" spans="1:14" x14ac:dyDescent="0.35">
      <c r="A367" t="s">
        <v>49</v>
      </c>
      <c r="B367">
        <f t="shared" si="5"/>
        <v>1</v>
      </c>
      <c r="C367" t="s">
        <v>18438</v>
      </c>
      <c r="D367" t="s">
        <v>2484</v>
      </c>
      <c r="E367" t="s">
        <v>2485</v>
      </c>
      <c r="F367" t="s">
        <v>2486</v>
      </c>
      <c r="G367">
        <v>10</v>
      </c>
      <c r="H367">
        <v>9781509026807</v>
      </c>
      <c r="I367" t="s">
        <v>2487</v>
      </c>
      <c r="J367" t="s">
        <v>2488</v>
      </c>
      <c r="K367">
        <v>2016</v>
      </c>
      <c r="L367" t="s">
        <v>2489</v>
      </c>
      <c r="M367" t="s">
        <v>6</v>
      </c>
      <c r="N367" t="s">
        <v>162</v>
      </c>
    </row>
    <row r="368" spans="1:14" x14ac:dyDescent="0.35">
      <c r="A368" t="s">
        <v>67</v>
      </c>
      <c r="B368">
        <f t="shared" si="5"/>
        <v>1</v>
      </c>
      <c r="C368" t="s">
        <v>18439</v>
      </c>
      <c r="D368" t="s">
        <v>2491</v>
      </c>
      <c r="E368" t="s">
        <v>2492</v>
      </c>
      <c r="F368" t="s">
        <v>2493</v>
      </c>
      <c r="G368">
        <v>10</v>
      </c>
      <c r="H368">
        <v>9781728146379</v>
      </c>
      <c r="I368" t="s">
        <v>388</v>
      </c>
      <c r="J368" t="s">
        <v>2494</v>
      </c>
      <c r="K368">
        <v>2019</v>
      </c>
      <c r="L368" t="s">
        <v>2495</v>
      </c>
      <c r="M368" t="s">
        <v>6</v>
      </c>
      <c r="N368" t="s">
        <v>147</v>
      </c>
    </row>
    <row r="369" spans="1:14" x14ac:dyDescent="0.35">
      <c r="A369" t="s">
        <v>49</v>
      </c>
      <c r="B369">
        <f t="shared" si="5"/>
        <v>1</v>
      </c>
      <c r="C369" t="s">
        <v>18440</v>
      </c>
      <c r="D369" t="s">
        <v>2497</v>
      </c>
      <c r="E369" t="s">
        <v>2498</v>
      </c>
      <c r="F369" t="s">
        <v>2499</v>
      </c>
      <c r="G369">
        <v>7</v>
      </c>
      <c r="H369">
        <v>9783642412011</v>
      </c>
      <c r="I369" t="s">
        <v>152</v>
      </c>
      <c r="J369" t="s">
        <v>2500</v>
      </c>
      <c r="K369">
        <v>2013</v>
      </c>
      <c r="L369" t="s">
        <v>2501</v>
      </c>
      <c r="M369" t="s">
        <v>6</v>
      </c>
      <c r="N369" t="s">
        <v>217</v>
      </c>
    </row>
    <row r="370" spans="1:14" x14ac:dyDescent="0.35">
      <c r="A370" t="s">
        <v>67</v>
      </c>
      <c r="B370">
        <f t="shared" si="5"/>
        <v>1</v>
      </c>
      <c r="C370" t="s">
        <v>18441</v>
      </c>
      <c r="D370" t="s">
        <v>2503</v>
      </c>
      <c r="E370" t="s">
        <v>2504</v>
      </c>
      <c r="F370" t="s">
        <v>2505</v>
      </c>
      <c r="G370">
        <v>7</v>
      </c>
      <c r="I370" t="s">
        <v>478</v>
      </c>
      <c r="J370" t="s">
        <v>6</v>
      </c>
      <c r="K370">
        <v>2015</v>
      </c>
      <c r="L370" t="s">
        <v>2506</v>
      </c>
      <c r="M370" t="s">
        <v>6</v>
      </c>
      <c r="N370" t="s">
        <v>155</v>
      </c>
    </row>
    <row r="371" spans="1:14" x14ac:dyDescent="0.35">
      <c r="A371" t="s">
        <v>67</v>
      </c>
      <c r="B371">
        <f t="shared" si="5"/>
        <v>1</v>
      </c>
      <c r="C371" t="s">
        <v>18442</v>
      </c>
      <c r="D371" t="s">
        <v>2508</v>
      </c>
      <c r="E371" t="s">
        <v>2509</v>
      </c>
      <c r="F371" t="s">
        <v>2510</v>
      </c>
      <c r="G371">
        <v>10</v>
      </c>
      <c r="H371">
        <v>9781665423199</v>
      </c>
      <c r="I371" t="s">
        <v>2511</v>
      </c>
      <c r="J371" t="s">
        <v>2512</v>
      </c>
      <c r="K371">
        <v>2020</v>
      </c>
      <c r="L371" t="s">
        <v>2513</v>
      </c>
      <c r="M371" t="s">
        <v>6</v>
      </c>
      <c r="N371" t="s">
        <v>162</v>
      </c>
    </row>
    <row r="372" spans="1:14" x14ac:dyDescent="0.35">
      <c r="A372" t="s">
        <v>49</v>
      </c>
      <c r="B372">
        <f t="shared" si="5"/>
        <v>1</v>
      </c>
      <c r="C372" t="s">
        <v>18443</v>
      </c>
      <c r="D372" t="s">
        <v>2515</v>
      </c>
      <c r="E372" t="s">
        <v>2516</v>
      </c>
      <c r="F372" t="s">
        <v>2517</v>
      </c>
      <c r="G372">
        <v>10</v>
      </c>
      <c r="H372">
        <v>9781450334945</v>
      </c>
      <c r="I372" t="s">
        <v>2518</v>
      </c>
      <c r="J372" t="s">
        <v>2519</v>
      </c>
      <c r="K372">
        <v>2015</v>
      </c>
      <c r="L372" t="s">
        <v>2520</v>
      </c>
      <c r="M372" t="s">
        <v>6</v>
      </c>
      <c r="N372" t="s">
        <v>729</v>
      </c>
    </row>
    <row r="373" spans="1:14" x14ac:dyDescent="0.35">
      <c r="A373" t="s">
        <v>49</v>
      </c>
      <c r="B373">
        <f t="shared" si="5"/>
        <v>1</v>
      </c>
      <c r="C373" t="s">
        <v>18444</v>
      </c>
      <c r="D373" t="s">
        <v>2522</v>
      </c>
      <c r="E373" t="s">
        <v>2523</v>
      </c>
      <c r="F373" t="s">
        <v>2524</v>
      </c>
      <c r="G373">
        <v>7</v>
      </c>
      <c r="I373" t="s">
        <v>2525</v>
      </c>
      <c r="J373" t="s">
        <v>6</v>
      </c>
      <c r="K373">
        <v>2020</v>
      </c>
      <c r="L373" t="s">
        <v>2526</v>
      </c>
      <c r="M373" t="s">
        <v>6</v>
      </c>
      <c r="N373" t="s">
        <v>480</v>
      </c>
    </row>
    <row r="374" spans="1:14" x14ac:dyDescent="0.35">
      <c r="A374" t="s">
        <v>49</v>
      </c>
      <c r="B374">
        <f t="shared" si="5"/>
        <v>1</v>
      </c>
      <c r="C374" t="s">
        <v>18445</v>
      </c>
      <c r="D374" t="s">
        <v>2528</v>
      </c>
      <c r="E374" t="s">
        <v>2529</v>
      </c>
      <c r="F374" t="s">
        <v>2530</v>
      </c>
      <c r="G374">
        <v>10</v>
      </c>
      <c r="H374">
        <v>9780819481580</v>
      </c>
      <c r="I374" t="s">
        <v>2531</v>
      </c>
      <c r="J374" t="s">
        <v>6</v>
      </c>
      <c r="K374">
        <v>2010</v>
      </c>
      <c r="L374" t="s">
        <v>2532</v>
      </c>
      <c r="M374" t="s">
        <v>6</v>
      </c>
      <c r="N374" t="s">
        <v>162</v>
      </c>
    </row>
    <row r="375" spans="1:14" x14ac:dyDescent="0.35">
      <c r="A375" t="s">
        <v>67</v>
      </c>
      <c r="B375">
        <f t="shared" si="5"/>
        <v>1</v>
      </c>
      <c r="C375" t="s">
        <v>18446</v>
      </c>
      <c r="D375" t="s">
        <v>2534</v>
      </c>
      <c r="E375" t="s">
        <v>6</v>
      </c>
      <c r="F375" t="s">
        <v>2535</v>
      </c>
      <c r="G375">
        <v>7</v>
      </c>
      <c r="I375" t="s">
        <v>2536</v>
      </c>
      <c r="J375" t="s">
        <v>6</v>
      </c>
      <c r="K375">
        <v>2021</v>
      </c>
      <c r="L375" t="s">
        <v>2537</v>
      </c>
      <c r="M375" t="s">
        <v>6</v>
      </c>
      <c r="N375" t="s">
        <v>162</v>
      </c>
    </row>
    <row r="376" spans="1:14" x14ac:dyDescent="0.35">
      <c r="A376" t="s">
        <v>67</v>
      </c>
      <c r="B376">
        <f t="shared" si="5"/>
        <v>1</v>
      </c>
      <c r="C376" t="s">
        <v>18447</v>
      </c>
      <c r="D376" t="s">
        <v>2539</v>
      </c>
      <c r="E376" t="s">
        <v>2540</v>
      </c>
      <c r="F376" t="s">
        <v>2541</v>
      </c>
      <c r="G376">
        <v>10</v>
      </c>
      <c r="I376" t="s">
        <v>2542</v>
      </c>
      <c r="J376" t="s">
        <v>2543</v>
      </c>
      <c r="K376">
        <v>2015</v>
      </c>
      <c r="L376" t="s">
        <v>2544</v>
      </c>
      <c r="M376" t="s">
        <v>6</v>
      </c>
      <c r="N376" t="s">
        <v>1120</v>
      </c>
    </row>
    <row r="377" spans="1:14" x14ac:dyDescent="0.35">
      <c r="A377" t="s">
        <v>67</v>
      </c>
      <c r="B377">
        <f t="shared" si="5"/>
        <v>1</v>
      </c>
      <c r="C377" t="s">
        <v>18448</v>
      </c>
      <c r="D377" t="s">
        <v>2546</v>
      </c>
      <c r="E377" t="s">
        <v>2547</v>
      </c>
      <c r="F377" t="s">
        <v>2548</v>
      </c>
      <c r="G377">
        <v>7</v>
      </c>
      <c r="I377" t="s">
        <v>144</v>
      </c>
      <c r="J377" t="s">
        <v>2549</v>
      </c>
      <c r="K377">
        <v>2015</v>
      </c>
      <c r="L377" t="s">
        <v>2550</v>
      </c>
      <c r="M377" t="s">
        <v>6</v>
      </c>
      <c r="N377" t="s">
        <v>1505</v>
      </c>
    </row>
    <row r="378" spans="1:14" x14ac:dyDescent="0.35">
      <c r="A378" t="s">
        <v>67</v>
      </c>
      <c r="B378">
        <f t="shared" si="5"/>
        <v>1</v>
      </c>
      <c r="C378" t="s">
        <v>18449</v>
      </c>
      <c r="D378" t="s">
        <v>2552</v>
      </c>
      <c r="E378" t="s">
        <v>2553</v>
      </c>
      <c r="F378" t="s">
        <v>2554</v>
      </c>
      <c r="G378">
        <v>10</v>
      </c>
      <c r="I378" t="s">
        <v>388</v>
      </c>
      <c r="J378" t="s">
        <v>2555</v>
      </c>
      <c r="K378">
        <v>2014</v>
      </c>
      <c r="L378" t="s">
        <v>2556</v>
      </c>
      <c r="M378" t="s">
        <v>6</v>
      </c>
      <c r="N378" t="s">
        <v>256</v>
      </c>
    </row>
    <row r="379" spans="1:14" x14ac:dyDescent="0.35">
      <c r="A379" t="s">
        <v>49</v>
      </c>
      <c r="B379">
        <f t="shared" si="5"/>
        <v>1</v>
      </c>
      <c r="C379" t="s">
        <v>18450</v>
      </c>
      <c r="D379" t="s">
        <v>2558</v>
      </c>
      <c r="E379" t="s">
        <v>2559</v>
      </c>
      <c r="F379" t="s">
        <v>2560</v>
      </c>
      <c r="G379">
        <v>10</v>
      </c>
      <c r="H379">
        <v>9781479908189</v>
      </c>
      <c r="I379" t="s">
        <v>1678</v>
      </c>
      <c r="J379" t="s">
        <v>2561</v>
      </c>
      <c r="K379">
        <v>2013</v>
      </c>
      <c r="L379" t="s">
        <v>2562</v>
      </c>
      <c r="M379" t="s">
        <v>6</v>
      </c>
      <c r="N379" t="s">
        <v>155</v>
      </c>
    </row>
    <row r="380" spans="1:14" x14ac:dyDescent="0.35">
      <c r="A380" t="s">
        <v>67</v>
      </c>
      <c r="B380">
        <f t="shared" si="5"/>
        <v>1</v>
      </c>
      <c r="C380" t="s">
        <v>18451</v>
      </c>
      <c r="D380" t="s">
        <v>2564</v>
      </c>
      <c r="E380" t="s">
        <v>2565</v>
      </c>
      <c r="F380" t="s">
        <v>2566</v>
      </c>
      <c r="G380">
        <v>10</v>
      </c>
      <c r="H380">
        <v>9781450339483</v>
      </c>
      <c r="I380" t="s">
        <v>2567</v>
      </c>
      <c r="J380" t="s">
        <v>2568</v>
      </c>
      <c r="K380">
        <v>2015</v>
      </c>
      <c r="L380" t="s">
        <v>2569</v>
      </c>
      <c r="M380" t="s">
        <v>6</v>
      </c>
      <c r="N380" t="s">
        <v>283</v>
      </c>
    </row>
    <row r="381" spans="1:14" x14ac:dyDescent="0.35">
      <c r="A381" t="s">
        <v>49</v>
      </c>
      <c r="B381">
        <f t="shared" si="5"/>
        <v>1</v>
      </c>
      <c r="C381" t="s">
        <v>18452</v>
      </c>
      <c r="D381" t="s">
        <v>2571</v>
      </c>
      <c r="E381" t="s">
        <v>2572</v>
      </c>
      <c r="F381" t="s">
        <v>2573</v>
      </c>
      <c r="G381">
        <v>7</v>
      </c>
      <c r="H381">
        <v>9783319586366</v>
      </c>
      <c r="I381" t="s">
        <v>152</v>
      </c>
      <c r="J381" t="s">
        <v>2574</v>
      </c>
      <c r="K381">
        <v>2017</v>
      </c>
      <c r="L381" t="s">
        <v>2575</v>
      </c>
      <c r="M381" t="s">
        <v>6</v>
      </c>
      <c r="N381" t="s">
        <v>217</v>
      </c>
    </row>
    <row r="382" spans="1:14" x14ac:dyDescent="0.35">
      <c r="A382" t="s">
        <v>49</v>
      </c>
      <c r="B382">
        <f t="shared" si="5"/>
        <v>1</v>
      </c>
      <c r="C382" t="s">
        <v>18453</v>
      </c>
      <c r="D382" t="s">
        <v>2577</v>
      </c>
      <c r="E382" t="s">
        <v>2578</v>
      </c>
      <c r="F382" t="s">
        <v>2579</v>
      </c>
      <c r="G382">
        <v>10</v>
      </c>
      <c r="H382">
        <v>9781538635889</v>
      </c>
      <c r="I382" t="s">
        <v>2580</v>
      </c>
      <c r="J382" t="s">
        <v>2581</v>
      </c>
      <c r="K382">
        <v>2017</v>
      </c>
      <c r="L382" t="s">
        <v>2582</v>
      </c>
      <c r="M382" t="s">
        <v>6</v>
      </c>
      <c r="N382" t="s">
        <v>162</v>
      </c>
    </row>
    <row r="383" spans="1:14" x14ac:dyDescent="0.35">
      <c r="A383" t="s">
        <v>49</v>
      </c>
      <c r="B383">
        <f t="shared" si="5"/>
        <v>1</v>
      </c>
      <c r="C383" t="s">
        <v>18454</v>
      </c>
      <c r="D383" t="s">
        <v>2584</v>
      </c>
      <c r="E383" t="s">
        <v>2585</v>
      </c>
      <c r="F383" t="s">
        <v>2586</v>
      </c>
      <c r="G383">
        <v>7</v>
      </c>
      <c r="H383">
        <v>9783319765860</v>
      </c>
      <c r="I383" t="s">
        <v>2587</v>
      </c>
      <c r="J383" t="s">
        <v>2588</v>
      </c>
      <c r="K383">
        <v>2018</v>
      </c>
      <c r="L383" t="s">
        <v>2589</v>
      </c>
      <c r="M383" t="s">
        <v>6</v>
      </c>
      <c r="N383" t="s">
        <v>217</v>
      </c>
    </row>
    <row r="384" spans="1:14" x14ac:dyDescent="0.35">
      <c r="A384" t="s">
        <v>67</v>
      </c>
      <c r="B384">
        <f t="shared" si="5"/>
        <v>1</v>
      </c>
      <c r="C384" t="s">
        <v>18455</v>
      </c>
      <c r="D384" t="s">
        <v>2591</v>
      </c>
      <c r="E384" t="s">
        <v>2592</v>
      </c>
      <c r="F384" t="s">
        <v>2593</v>
      </c>
      <c r="G384">
        <v>7</v>
      </c>
      <c r="I384" t="s">
        <v>261</v>
      </c>
      <c r="J384" t="s">
        <v>6</v>
      </c>
      <c r="K384">
        <v>2020</v>
      </c>
      <c r="L384" t="s">
        <v>2594</v>
      </c>
      <c r="M384" t="s">
        <v>6</v>
      </c>
      <c r="N384" t="s">
        <v>162</v>
      </c>
    </row>
    <row r="385" spans="1:14" x14ac:dyDescent="0.35">
      <c r="A385" t="s">
        <v>49</v>
      </c>
      <c r="B385">
        <f t="shared" si="5"/>
        <v>1</v>
      </c>
      <c r="C385" t="s">
        <v>18456</v>
      </c>
      <c r="D385" t="s">
        <v>2596</v>
      </c>
      <c r="E385" t="s">
        <v>2597</v>
      </c>
      <c r="F385" t="s">
        <v>2598</v>
      </c>
      <c r="G385">
        <v>10</v>
      </c>
      <c r="H385">
        <v>9781450353625</v>
      </c>
      <c r="I385" t="s">
        <v>308</v>
      </c>
      <c r="J385" t="s">
        <v>6</v>
      </c>
      <c r="K385">
        <v>2015</v>
      </c>
      <c r="L385" t="s">
        <v>2599</v>
      </c>
      <c r="M385" t="s">
        <v>6</v>
      </c>
      <c r="N385" t="s">
        <v>162</v>
      </c>
    </row>
    <row r="386" spans="1:14" x14ac:dyDescent="0.35">
      <c r="A386" t="s">
        <v>49</v>
      </c>
      <c r="B386">
        <f t="shared" ref="B386:B449" si="6">COUNTIF(C:C,C386)</f>
        <v>1</v>
      </c>
      <c r="C386" t="s">
        <v>18457</v>
      </c>
      <c r="D386" t="s">
        <v>2601</v>
      </c>
      <c r="E386" t="s">
        <v>2602</v>
      </c>
      <c r="F386" t="s">
        <v>2603</v>
      </c>
      <c r="G386">
        <v>7</v>
      </c>
      <c r="H386">
        <v>9783030027490</v>
      </c>
      <c r="I386" t="s">
        <v>152</v>
      </c>
      <c r="J386" t="s">
        <v>2604</v>
      </c>
      <c r="K386">
        <v>2018</v>
      </c>
      <c r="L386" t="s">
        <v>2605</v>
      </c>
      <c r="M386" t="s">
        <v>6</v>
      </c>
      <c r="N386" t="s">
        <v>147</v>
      </c>
    </row>
    <row r="387" spans="1:14" x14ac:dyDescent="0.35">
      <c r="A387" t="s">
        <v>67</v>
      </c>
      <c r="B387">
        <f t="shared" si="6"/>
        <v>1</v>
      </c>
      <c r="C387" t="s">
        <v>18458</v>
      </c>
      <c r="D387" t="s">
        <v>2607</v>
      </c>
      <c r="E387" t="s">
        <v>2608</v>
      </c>
      <c r="F387" t="s">
        <v>2609</v>
      </c>
      <c r="G387">
        <v>10</v>
      </c>
      <c r="H387">
        <v>9781467390415</v>
      </c>
      <c r="I387" t="s">
        <v>1815</v>
      </c>
      <c r="J387" t="s">
        <v>2610</v>
      </c>
      <c r="K387">
        <v>2016</v>
      </c>
      <c r="L387" t="s">
        <v>2611</v>
      </c>
      <c r="M387" t="s">
        <v>6</v>
      </c>
      <c r="N387" t="s">
        <v>162</v>
      </c>
    </row>
    <row r="388" spans="1:14" x14ac:dyDescent="0.35">
      <c r="A388" t="s">
        <v>67</v>
      </c>
      <c r="B388">
        <f t="shared" si="6"/>
        <v>1</v>
      </c>
      <c r="C388" t="s">
        <v>18459</v>
      </c>
      <c r="D388" t="s">
        <v>2613</v>
      </c>
      <c r="E388" t="s">
        <v>2614</v>
      </c>
      <c r="F388" t="s">
        <v>2615</v>
      </c>
      <c r="G388">
        <v>10</v>
      </c>
      <c r="H388">
        <v>9781728189611</v>
      </c>
      <c r="I388" t="s">
        <v>1374</v>
      </c>
      <c r="J388" t="s">
        <v>6</v>
      </c>
      <c r="K388">
        <v>2020</v>
      </c>
      <c r="L388" t="s">
        <v>2616</v>
      </c>
      <c r="M388" t="s">
        <v>6</v>
      </c>
      <c r="N388" t="s">
        <v>162</v>
      </c>
    </row>
    <row r="389" spans="1:14" x14ac:dyDescent="0.35">
      <c r="A389" t="s">
        <v>49</v>
      </c>
      <c r="B389">
        <f t="shared" si="6"/>
        <v>1</v>
      </c>
      <c r="C389" t="s">
        <v>18460</v>
      </c>
      <c r="D389" t="s">
        <v>2618</v>
      </c>
      <c r="E389" t="s">
        <v>2619</v>
      </c>
      <c r="F389" t="s">
        <v>2620</v>
      </c>
      <c r="G389">
        <v>7</v>
      </c>
      <c r="H389">
        <v>9783319686110</v>
      </c>
      <c r="I389" t="s">
        <v>152</v>
      </c>
      <c r="J389" t="s">
        <v>2621</v>
      </c>
      <c r="K389">
        <v>2017</v>
      </c>
      <c r="L389" t="s">
        <v>2622</v>
      </c>
      <c r="M389" t="s">
        <v>6</v>
      </c>
      <c r="N389" t="s">
        <v>162</v>
      </c>
    </row>
    <row r="390" spans="1:14" x14ac:dyDescent="0.35">
      <c r="A390" t="s">
        <v>67</v>
      </c>
      <c r="B390">
        <f t="shared" si="6"/>
        <v>1</v>
      </c>
      <c r="C390" t="s">
        <v>18461</v>
      </c>
      <c r="D390" t="s">
        <v>2624</v>
      </c>
      <c r="E390" t="s">
        <v>2625</v>
      </c>
      <c r="F390" t="s">
        <v>2626</v>
      </c>
      <c r="G390">
        <v>10</v>
      </c>
      <c r="H390">
        <v>9781509032518</v>
      </c>
      <c r="I390" t="s">
        <v>2627</v>
      </c>
      <c r="J390" t="s">
        <v>6</v>
      </c>
      <c r="K390">
        <v>2017</v>
      </c>
      <c r="L390" t="s">
        <v>2628</v>
      </c>
      <c r="M390" t="s">
        <v>6</v>
      </c>
      <c r="N390" t="s">
        <v>162</v>
      </c>
    </row>
    <row r="391" spans="1:14" x14ac:dyDescent="0.35">
      <c r="A391" t="s">
        <v>49</v>
      </c>
      <c r="B391">
        <f t="shared" si="6"/>
        <v>1</v>
      </c>
      <c r="C391" t="s">
        <v>18462</v>
      </c>
      <c r="D391" t="s">
        <v>2630</v>
      </c>
      <c r="E391" t="s">
        <v>2631</v>
      </c>
      <c r="F391" t="s">
        <v>2632</v>
      </c>
      <c r="G391">
        <v>7</v>
      </c>
      <c r="H391">
        <v>9783319403540</v>
      </c>
      <c r="I391" t="s">
        <v>152</v>
      </c>
      <c r="J391" t="s">
        <v>2633</v>
      </c>
      <c r="K391">
        <v>2016</v>
      </c>
      <c r="L391" t="s">
        <v>2634</v>
      </c>
      <c r="M391" t="s">
        <v>6</v>
      </c>
      <c r="N391" t="s">
        <v>217</v>
      </c>
    </row>
    <row r="392" spans="1:14" x14ac:dyDescent="0.35">
      <c r="A392" t="s">
        <v>49</v>
      </c>
      <c r="B392">
        <f t="shared" si="6"/>
        <v>1</v>
      </c>
      <c r="C392" t="s">
        <v>18463</v>
      </c>
      <c r="D392" t="s">
        <v>2636</v>
      </c>
      <c r="E392" t="s">
        <v>2637</v>
      </c>
      <c r="F392" t="s">
        <v>2638</v>
      </c>
      <c r="G392">
        <v>10</v>
      </c>
      <c r="H392">
        <v>9789898533913</v>
      </c>
      <c r="I392" t="s">
        <v>301</v>
      </c>
      <c r="J392" t="s">
        <v>281</v>
      </c>
      <c r="K392">
        <v>2019</v>
      </c>
      <c r="L392" t="s">
        <v>2639</v>
      </c>
      <c r="M392" t="s">
        <v>6</v>
      </c>
      <c r="N392" t="s">
        <v>162</v>
      </c>
    </row>
    <row r="393" spans="1:14" x14ac:dyDescent="0.35">
      <c r="A393" t="s">
        <v>49</v>
      </c>
      <c r="B393">
        <f t="shared" si="6"/>
        <v>1</v>
      </c>
      <c r="C393" t="s">
        <v>18464</v>
      </c>
      <c r="D393" t="s">
        <v>2641</v>
      </c>
      <c r="E393" t="s">
        <v>2642</v>
      </c>
      <c r="F393" t="s">
        <v>2643</v>
      </c>
      <c r="G393">
        <v>10</v>
      </c>
      <c r="H393">
        <v>9781941763162</v>
      </c>
      <c r="I393" t="s">
        <v>2644</v>
      </c>
      <c r="J393" t="s">
        <v>2645</v>
      </c>
      <c r="K393">
        <v>2015</v>
      </c>
      <c r="L393" t="s">
        <v>2646</v>
      </c>
      <c r="M393" t="s">
        <v>6</v>
      </c>
      <c r="N393" t="s">
        <v>162</v>
      </c>
    </row>
    <row r="394" spans="1:14" x14ac:dyDescent="0.35">
      <c r="A394" t="s">
        <v>67</v>
      </c>
      <c r="B394">
        <f t="shared" si="6"/>
        <v>1</v>
      </c>
      <c r="C394" t="s">
        <v>18465</v>
      </c>
      <c r="D394" t="s">
        <v>2648</v>
      </c>
      <c r="E394" t="s">
        <v>2649</v>
      </c>
      <c r="F394" t="s">
        <v>2650</v>
      </c>
      <c r="G394">
        <v>10</v>
      </c>
      <c r="H394">
        <v>9781741384031</v>
      </c>
      <c r="I394" t="s">
        <v>2651</v>
      </c>
      <c r="J394" t="s">
        <v>2652</v>
      </c>
      <c r="K394">
        <v>2013</v>
      </c>
      <c r="L394" t="s">
        <v>2653</v>
      </c>
      <c r="M394" t="s">
        <v>6</v>
      </c>
      <c r="N394" t="s">
        <v>323</v>
      </c>
    </row>
    <row r="395" spans="1:14" x14ac:dyDescent="0.35">
      <c r="A395" t="s">
        <v>49</v>
      </c>
      <c r="B395">
        <f t="shared" si="6"/>
        <v>1</v>
      </c>
      <c r="C395" t="s">
        <v>18466</v>
      </c>
      <c r="D395" t="s">
        <v>2655</v>
      </c>
      <c r="E395" t="s">
        <v>6</v>
      </c>
      <c r="F395" t="s">
        <v>2656</v>
      </c>
      <c r="G395">
        <v>7</v>
      </c>
      <c r="I395" t="s">
        <v>2657</v>
      </c>
      <c r="J395" t="s">
        <v>6</v>
      </c>
      <c r="K395">
        <v>2013</v>
      </c>
      <c r="L395" t="s">
        <v>2658</v>
      </c>
      <c r="M395" t="s">
        <v>6</v>
      </c>
      <c r="N395" t="s">
        <v>162</v>
      </c>
    </row>
    <row r="396" spans="1:14" x14ac:dyDescent="0.35">
      <c r="A396" t="s">
        <v>49</v>
      </c>
      <c r="B396">
        <f t="shared" si="6"/>
        <v>1</v>
      </c>
      <c r="C396" t="s">
        <v>18467</v>
      </c>
      <c r="D396" t="s">
        <v>2660</v>
      </c>
      <c r="E396" t="s">
        <v>2661</v>
      </c>
      <c r="F396" t="s">
        <v>2662</v>
      </c>
      <c r="G396">
        <v>10</v>
      </c>
      <c r="I396" t="s">
        <v>388</v>
      </c>
      <c r="J396" t="s">
        <v>2663</v>
      </c>
      <c r="K396">
        <v>2014</v>
      </c>
      <c r="L396" t="s">
        <v>2664</v>
      </c>
      <c r="M396" t="s">
        <v>6</v>
      </c>
      <c r="N396" t="s">
        <v>162</v>
      </c>
    </row>
    <row r="397" spans="1:14" x14ac:dyDescent="0.35">
      <c r="A397" t="s">
        <v>67</v>
      </c>
      <c r="B397">
        <f t="shared" si="6"/>
        <v>1</v>
      </c>
      <c r="C397" t="s">
        <v>18468</v>
      </c>
      <c r="D397" t="s">
        <v>2666</v>
      </c>
      <c r="E397" t="s">
        <v>2667</v>
      </c>
      <c r="F397" t="s">
        <v>2668</v>
      </c>
      <c r="G397">
        <v>7</v>
      </c>
      <c r="H397">
        <v>9783319313061</v>
      </c>
      <c r="I397" t="s">
        <v>207</v>
      </c>
      <c r="J397" t="s">
        <v>2669</v>
      </c>
      <c r="K397">
        <v>2016</v>
      </c>
      <c r="L397" t="s">
        <v>2670</v>
      </c>
      <c r="M397" t="s">
        <v>6</v>
      </c>
      <c r="N397" t="s">
        <v>147</v>
      </c>
    </row>
    <row r="398" spans="1:14" x14ac:dyDescent="0.35">
      <c r="A398" t="s">
        <v>70</v>
      </c>
      <c r="B398">
        <f t="shared" si="6"/>
        <v>1</v>
      </c>
      <c r="C398" t="s">
        <v>18469</v>
      </c>
      <c r="D398" t="s">
        <v>2672</v>
      </c>
      <c r="E398" t="s">
        <v>2673</v>
      </c>
      <c r="F398" t="s">
        <v>2674</v>
      </c>
      <c r="G398">
        <v>10</v>
      </c>
      <c r="H398">
        <v>9781728126135</v>
      </c>
      <c r="I398" t="s">
        <v>2675</v>
      </c>
      <c r="J398" t="s">
        <v>2676</v>
      </c>
      <c r="K398">
        <v>2019</v>
      </c>
      <c r="L398" t="s">
        <v>2677</v>
      </c>
      <c r="M398" t="s">
        <v>6</v>
      </c>
      <c r="N398" t="s">
        <v>283</v>
      </c>
    </row>
    <row r="399" spans="1:14" x14ac:dyDescent="0.35">
      <c r="A399" t="s">
        <v>49</v>
      </c>
      <c r="B399">
        <f t="shared" si="6"/>
        <v>1</v>
      </c>
      <c r="C399" t="s">
        <v>18470</v>
      </c>
      <c r="D399" t="s">
        <v>2679</v>
      </c>
      <c r="E399" t="s">
        <v>2680</v>
      </c>
      <c r="F399" t="s">
        <v>2681</v>
      </c>
      <c r="G399">
        <v>10</v>
      </c>
      <c r="H399">
        <v>9781467313575</v>
      </c>
      <c r="I399" t="s">
        <v>2682</v>
      </c>
      <c r="J399" t="s">
        <v>6</v>
      </c>
      <c r="K399">
        <v>2012</v>
      </c>
      <c r="L399" t="s">
        <v>2683</v>
      </c>
      <c r="M399" t="s">
        <v>6</v>
      </c>
      <c r="N399" t="s">
        <v>162</v>
      </c>
    </row>
    <row r="400" spans="1:14" x14ac:dyDescent="0.35">
      <c r="A400" t="s">
        <v>67</v>
      </c>
      <c r="B400">
        <f t="shared" si="6"/>
        <v>1</v>
      </c>
      <c r="C400" t="s">
        <v>18471</v>
      </c>
      <c r="D400" t="s">
        <v>2685</v>
      </c>
      <c r="E400" t="s">
        <v>2686</v>
      </c>
      <c r="F400" t="s">
        <v>2687</v>
      </c>
      <c r="G400">
        <v>7</v>
      </c>
      <c r="I400" t="s">
        <v>411</v>
      </c>
      <c r="J400" t="s">
        <v>2688</v>
      </c>
      <c r="K400">
        <v>2016</v>
      </c>
      <c r="L400" t="s">
        <v>2689</v>
      </c>
      <c r="M400" t="s">
        <v>6</v>
      </c>
      <c r="N400" t="s">
        <v>283</v>
      </c>
    </row>
    <row r="401" spans="1:14" x14ac:dyDescent="0.35">
      <c r="A401" t="s">
        <v>49</v>
      </c>
      <c r="B401">
        <f t="shared" si="6"/>
        <v>1</v>
      </c>
      <c r="C401" t="s">
        <v>18472</v>
      </c>
      <c r="D401" t="s">
        <v>2691</v>
      </c>
      <c r="E401" t="s">
        <v>2692</v>
      </c>
      <c r="F401" t="s">
        <v>2693</v>
      </c>
      <c r="G401">
        <v>10</v>
      </c>
      <c r="H401">
        <v>9781509060177</v>
      </c>
      <c r="I401" t="s">
        <v>2694</v>
      </c>
      <c r="J401" t="s">
        <v>6</v>
      </c>
      <c r="K401">
        <v>2018</v>
      </c>
      <c r="L401" t="s">
        <v>2695</v>
      </c>
      <c r="M401" t="s">
        <v>6</v>
      </c>
      <c r="N401" t="s">
        <v>217</v>
      </c>
    </row>
    <row r="402" spans="1:14" x14ac:dyDescent="0.35">
      <c r="A402" t="s">
        <v>49</v>
      </c>
      <c r="B402">
        <f t="shared" si="6"/>
        <v>1</v>
      </c>
      <c r="C402" t="s">
        <v>18473</v>
      </c>
      <c r="D402" t="s">
        <v>2697</v>
      </c>
      <c r="E402" t="s">
        <v>2698</v>
      </c>
      <c r="F402" t="s">
        <v>2699</v>
      </c>
      <c r="G402">
        <v>10</v>
      </c>
      <c r="H402">
        <v>9781538648469</v>
      </c>
      <c r="I402" t="s">
        <v>388</v>
      </c>
      <c r="J402" t="s">
        <v>2700</v>
      </c>
      <c r="K402">
        <v>2018</v>
      </c>
      <c r="L402" t="s">
        <v>2701</v>
      </c>
      <c r="M402" t="s">
        <v>6</v>
      </c>
      <c r="N402" t="s">
        <v>162</v>
      </c>
    </row>
    <row r="403" spans="1:14" x14ac:dyDescent="0.35">
      <c r="A403" t="s">
        <v>67</v>
      </c>
      <c r="B403">
        <f t="shared" si="6"/>
        <v>1</v>
      </c>
      <c r="C403" t="s">
        <v>18474</v>
      </c>
      <c r="D403" t="s">
        <v>2703</v>
      </c>
      <c r="E403" t="s">
        <v>2704</v>
      </c>
      <c r="F403" t="s">
        <v>2705</v>
      </c>
      <c r="G403">
        <v>7</v>
      </c>
      <c r="I403" t="s">
        <v>207</v>
      </c>
      <c r="J403" t="s">
        <v>2706</v>
      </c>
      <c r="K403">
        <v>2014</v>
      </c>
      <c r="L403" t="s">
        <v>2707</v>
      </c>
      <c r="M403" t="s">
        <v>6</v>
      </c>
      <c r="N403" t="s">
        <v>162</v>
      </c>
    </row>
    <row r="404" spans="1:14" x14ac:dyDescent="0.35">
      <c r="A404" t="s">
        <v>49</v>
      </c>
      <c r="B404">
        <f t="shared" si="6"/>
        <v>1</v>
      </c>
      <c r="C404" t="s">
        <v>18475</v>
      </c>
      <c r="D404" t="s">
        <v>2709</v>
      </c>
      <c r="E404" t="s">
        <v>2710</v>
      </c>
      <c r="F404" t="s">
        <v>2711</v>
      </c>
      <c r="G404">
        <v>10</v>
      </c>
      <c r="I404" t="s">
        <v>2712</v>
      </c>
      <c r="J404" t="s">
        <v>2713</v>
      </c>
      <c r="K404">
        <v>2018</v>
      </c>
      <c r="L404" t="s">
        <v>2714</v>
      </c>
      <c r="M404" t="s">
        <v>6</v>
      </c>
      <c r="N404" t="s">
        <v>283</v>
      </c>
    </row>
    <row r="405" spans="1:14" x14ac:dyDescent="0.35">
      <c r="A405" t="s">
        <v>49</v>
      </c>
      <c r="B405">
        <f t="shared" si="6"/>
        <v>1</v>
      </c>
      <c r="C405" t="s">
        <v>18476</v>
      </c>
      <c r="D405" t="s">
        <v>2716</v>
      </c>
      <c r="E405" t="s">
        <v>2717</v>
      </c>
      <c r="F405" t="s">
        <v>2718</v>
      </c>
      <c r="G405">
        <v>10</v>
      </c>
      <c r="I405" t="s">
        <v>274</v>
      </c>
      <c r="J405" t="s">
        <v>2719</v>
      </c>
      <c r="K405">
        <v>2016</v>
      </c>
      <c r="L405" t="s">
        <v>2720</v>
      </c>
      <c r="M405" t="s">
        <v>6</v>
      </c>
      <c r="N405" t="s">
        <v>147</v>
      </c>
    </row>
    <row r="406" spans="1:14" x14ac:dyDescent="0.35">
      <c r="A406" t="s">
        <v>70</v>
      </c>
      <c r="B406">
        <f t="shared" si="6"/>
        <v>1</v>
      </c>
      <c r="C406" t="s">
        <v>18477</v>
      </c>
      <c r="D406" t="s">
        <v>2722</v>
      </c>
      <c r="E406" t="s">
        <v>2723</v>
      </c>
      <c r="F406" t="s">
        <v>2724</v>
      </c>
      <c r="G406">
        <v>7</v>
      </c>
      <c r="I406" t="s">
        <v>2725</v>
      </c>
      <c r="J406" t="s">
        <v>2726</v>
      </c>
      <c r="K406">
        <v>2017</v>
      </c>
      <c r="L406" t="s">
        <v>2727</v>
      </c>
      <c r="M406" t="s">
        <v>6</v>
      </c>
      <c r="N406" t="s">
        <v>256</v>
      </c>
    </row>
    <row r="407" spans="1:14" x14ac:dyDescent="0.35">
      <c r="A407" t="s">
        <v>49</v>
      </c>
      <c r="B407">
        <f t="shared" si="6"/>
        <v>1</v>
      </c>
      <c r="C407" t="s">
        <v>18478</v>
      </c>
      <c r="D407" t="s">
        <v>2729</v>
      </c>
      <c r="E407" t="s">
        <v>2730</v>
      </c>
      <c r="F407" t="s">
        <v>2731</v>
      </c>
      <c r="G407">
        <v>7</v>
      </c>
      <c r="I407" t="s">
        <v>542</v>
      </c>
      <c r="J407" t="s">
        <v>2732</v>
      </c>
      <c r="K407">
        <v>2019</v>
      </c>
      <c r="L407" t="s">
        <v>2733</v>
      </c>
      <c r="M407" t="s">
        <v>6</v>
      </c>
      <c r="N407" t="s">
        <v>162</v>
      </c>
    </row>
    <row r="408" spans="1:14" x14ac:dyDescent="0.35">
      <c r="A408" t="s">
        <v>67</v>
      </c>
      <c r="B408">
        <f t="shared" si="6"/>
        <v>1</v>
      </c>
      <c r="C408" t="s">
        <v>18479</v>
      </c>
      <c r="D408" t="s">
        <v>2735</v>
      </c>
      <c r="E408" t="s">
        <v>2736</v>
      </c>
      <c r="F408" t="s">
        <v>2737</v>
      </c>
      <c r="G408">
        <v>10</v>
      </c>
      <c r="H408">
        <v>9781450301589</v>
      </c>
      <c r="I408" t="s">
        <v>2738</v>
      </c>
      <c r="J408" t="s">
        <v>2739</v>
      </c>
      <c r="K408">
        <v>2010</v>
      </c>
      <c r="L408" t="s">
        <v>2740</v>
      </c>
      <c r="M408" t="s">
        <v>6</v>
      </c>
      <c r="N408" t="s">
        <v>580</v>
      </c>
    </row>
    <row r="409" spans="1:14" x14ac:dyDescent="0.35">
      <c r="A409" t="s">
        <v>67</v>
      </c>
      <c r="B409">
        <f t="shared" si="6"/>
        <v>1</v>
      </c>
      <c r="C409" t="s">
        <v>18480</v>
      </c>
      <c r="D409" t="s">
        <v>2742</v>
      </c>
      <c r="E409" t="s">
        <v>2743</v>
      </c>
      <c r="F409" t="s">
        <v>2744</v>
      </c>
      <c r="G409">
        <v>7</v>
      </c>
      <c r="I409" t="s">
        <v>2745</v>
      </c>
      <c r="J409" t="s">
        <v>2746</v>
      </c>
      <c r="K409">
        <v>2013</v>
      </c>
      <c r="L409" t="s">
        <v>2747</v>
      </c>
      <c r="M409" t="s">
        <v>6</v>
      </c>
      <c r="N409" t="s">
        <v>1539</v>
      </c>
    </row>
    <row r="410" spans="1:14" x14ac:dyDescent="0.35">
      <c r="A410" t="s">
        <v>67</v>
      </c>
      <c r="B410">
        <f t="shared" si="6"/>
        <v>1</v>
      </c>
      <c r="C410" t="s">
        <v>18481</v>
      </c>
      <c r="D410" t="s">
        <v>2749</v>
      </c>
      <c r="E410" t="s">
        <v>2750</v>
      </c>
      <c r="F410" t="s">
        <v>2751</v>
      </c>
      <c r="G410">
        <v>7</v>
      </c>
      <c r="I410" t="s">
        <v>542</v>
      </c>
      <c r="J410" t="s">
        <v>2752</v>
      </c>
      <c r="K410">
        <v>2019</v>
      </c>
      <c r="L410" t="s">
        <v>2753</v>
      </c>
      <c r="M410" t="s">
        <v>6</v>
      </c>
      <c r="N410" t="s">
        <v>176</v>
      </c>
    </row>
    <row r="411" spans="1:14" x14ac:dyDescent="0.35">
      <c r="A411" t="s">
        <v>49</v>
      </c>
      <c r="B411">
        <f t="shared" si="6"/>
        <v>1</v>
      </c>
      <c r="C411" t="s">
        <v>2754</v>
      </c>
      <c r="D411" t="s">
        <v>2755</v>
      </c>
      <c r="E411" t="s">
        <v>2756</v>
      </c>
      <c r="F411" t="s">
        <v>2757</v>
      </c>
      <c r="G411">
        <v>7</v>
      </c>
      <c r="H411">
        <v>9783030226015</v>
      </c>
      <c r="I411" t="s">
        <v>152</v>
      </c>
      <c r="J411" t="s">
        <v>2758</v>
      </c>
      <c r="K411">
        <v>2019</v>
      </c>
      <c r="L411" t="s">
        <v>2759</v>
      </c>
      <c r="M411" t="s">
        <v>6</v>
      </c>
      <c r="N411" t="s">
        <v>162</v>
      </c>
    </row>
    <row r="412" spans="1:14" x14ac:dyDescent="0.35">
      <c r="A412" t="s">
        <v>49</v>
      </c>
      <c r="B412">
        <f t="shared" si="6"/>
        <v>1</v>
      </c>
      <c r="C412" t="s">
        <v>18482</v>
      </c>
      <c r="D412" t="s">
        <v>2761</v>
      </c>
      <c r="E412" t="s">
        <v>2762</v>
      </c>
      <c r="F412" t="s">
        <v>2763</v>
      </c>
      <c r="G412">
        <v>10</v>
      </c>
      <c r="H412">
        <v>9781450369947</v>
      </c>
      <c r="I412" t="s">
        <v>2764</v>
      </c>
      <c r="J412" t="s">
        <v>6</v>
      </c>
      <c r="K412">
        <v>2019</v>
      </c>
      <c r="L412" t="s">
        <v>2765</v>
      </c>
      <c r="M412" t="s">
        <v>6</v>
      </c>
      <c r="N412" t="s">
        <v>162</v>
      </c>
    </row>
    <row r="413" spans="1:14" x14ac:dyDescent="0.35">
      <c r="A413" t="s">
        <v>49</v>
      </c>
      <c r="B413">
        <f t="shared" si="6"/>
        <v>1</v>
      </c>
      <c r="C413" t="s">
        <v>18483</v>
      </c>
      <c r="D413" t="s">
        <v>2767</v>
      </c>
      <c r="E413" t="s">
        <v>2768</v>
      </c>
      <c r="F413" t="s">
        <v>2769</v>
      </c>
      <c r="G413">
        <v>10</v>
      </c>
      <c r="H413">
        <v>9781450339605</v>
      </c>
      <c r="I413" t="s">
        <v>2770</v>
      </c>
      <c r="J413" t="s">
        <v>6</v>
      </c>
      <c r="K413">
        <v>2015</v>
      </c>
      <c r="L413" t="s">
        <v>2771</v>
      </c>
      <c r="M413" t="s">
        <v>6</v>
      </c>
      <c r="N413" t="s">
        <v>323</v>
      </c>
    </row>
    <row r="414" spans="1:14" x14ac:dyDescent="0.35">
      <c r="A414" t="s">
        <v>67</v>
      </c>
      <c r="B414">
        <f t="shared" si="6"/>
        <v>1</v>
      </c>
      <c r="C414" t="s">
        <v>18484</v>
      </c>
      <c r="D414" t="s">
        <v>2773</v>
      </c>
      <c r="E414" t="s">
        <v>2774</v>
      </c>
      <c r="F414" t="s">
        <v>2775</v>
      </c>
      <c r="G414">
        <v>10</v>
      </c>
      <c r="H414">
        <v>9781908272188</v>
      </c>
      <c r="I414" t="s">
        <v>452</v>
      </c>
      <c r="J414" t="s">
        <v>2776</v>
      </c>
      <c r="K414">
        <v>2011</v>
      </c>
      <c r="L414" t="s">
        <v>2777</v>
      </c>
      <c r="M414" t="s">
        <v>6</v>
      </c>
      <c r="N414" t="s">
        <v>1120</v>
      </c>
    </row>
    <row r="415" spans="1:14" x14ac:dyDescent="0.35">
      <c r="A415" t="s">
        <v>67</v>
      </c>
      <c r="B415">
        <f t="shared" si="6"/>
        <v>1</v>
      </c>
      <c r="C415" t="s">
        <v>18485</v>
      </c>
      <c r="D415" t="s">
        <v>2779</v>
      </c>
      <c r="E415" t="s">
        <v>2780</v>
      </c>
      <c r="F415" t="s">
        <v>2781</v>
      </c>
      <c r="G415">
        <v>10</v>
      </c>
      <c r="I415" t="s">
        <v>496</v>
      </c>
      <c r="J415" t="s">
        <v>2782</v>
      </c>
      <c r="K415">
        <v>2015</v>
      </c>
      <c r="L415" t="s">
        <v>2783</v>
      </c>
      <c r="M415" t="s">
        <v>6</v>
      </c>
      <c r="N415" t="s">
        <v>323</v>
      </c>
    </row>
    <row r="416" spans="1:14" x14ac:dyDescent="0.35">
      <c r="A416" t="s">
        <v>49</v>
      </c>
      <c r="B416">
        <f t="shared" si="6"/>
        <v>1</v>
      </c>
      <c r="C416" t="s">
        <v>18486</v>
      </c>
      <c r="D416" t="s">
        <v>2785</v>
      </c>
      <c r="E416" t="s">
        <v>2786</v>
      </c>
      <c r="F416" t="s">
        <v>2787</v>
      </c>
      <c r="G416">
        <v>10</v>
      </c>
      <c r="H416">
        <v>9781509027224</v>
      </c>
      <c r="I416" t="s">
        <v>2788</v>
      </c>
      <c r="J416" t="s">
        <v>6</v>
      </c>
      <c r="K416">
        <v>2016</v>
      </c>
      <c r="L416" t="s">
        <v>2789</v>
      </c>
      <c r="M416" t="s">
        <v>6</v>
      </c>
      <c r="N416" t="s">
        <v>256</v>
      </c>
    </row>
    <row r="417" spans="1:14" x14ac:dyDescent="0.35">
      <c r="A417" t="s">
        <v>67</v>
      </c>
      <c r="B417">
        <f t="shared" si="6"/>
        <v>1</v>
      </c>
      <c r="C417" t="s">
        <v>18487</v>
      </c>
      <c r="D417" t="s">
        <v>2791</v>
      </c>
      <c r="E417" t="s">
        <v>2792</v>
      </c>
      <c r="F417" t="s">
        <v>2793</v>
      </c>
      <c r="G417">
        <v>7</v>
      </c>
      <c r="I417" t="s">
        <v>261</v>
      </c>
      <c r="J417" t="s">
        <v>2794</v>
      </c>
      <c r="K417">
        <v>2017</v>
      </c>
      <c r="L417" t="s">
        <v>2795</v>
      </c>
      <c r="M417" t="s">
        <v>6</v>
      </c>
      <c r="N417" t="s">
        <v>1539</v>
      </c>
    </row>
    <row r="418" spans="1:14" x14ac:dyDescent="0.35">
      <c r="A418" t="s">
        <v>49</v>
      </c>
      <c r="B418">
        <f t="shared" si="6"/>
        <v>1</v>
      </c>
      <c r="C418" t="s">
        <v>18488</v>
      </c>
      <c r="D418" t="s">
        <v>2797</v>
      </c>
      <c r="E418" t="s">
        <v>2798</v>
      </c>
      <c r="F418" t="s">
        <v>2799</v>
      </c>
      <c r="G418">
        <v>10</v>
      </c>
      <c r="H418">
        <v>9781605585741</v>
      </c>
      <c r="I418" t="s">
        <v>308</v>
      </c>
      <c r="J418" t="s">
        <v>2800</v>
      </c>
      <c r="K418">
        <v>2009</v>
      </c>
      <c r="L418" t="s">
        <v>2801</v>
      </c>
      <c r="M418" t="s">
        <v>6</v>
      </c>
      <c r="N418" t="s">
        <v>217</v>
      </c>
    </row>
    <row r="419" spans="1:14" x14ac:dyDescent="0.35">
      <c r="A419" t="s">
        <v>70</v>
      </c>
      <c r="B419">
        <f t="shared" si="6"/>
        <v>1</v>
      </c>
      <c r="C419" t="s">
        <v>18489</v>
      </c>
      <c r="D419" t="s">
        <v>2803</v>
      </c>
      <c r="E419" t="s">
        <v>2804</v>
      </c>
      <c r="F419" t="s">
        <v>2805</v>
      </c>
      <c r="G419">
        <v>10</v>
      </c>
      <c r="H419">
        <v>9789898533791</v>
      </c>
      <c r="I419" t="s">
        <v>2286</v>
      </c>
      <c r="J419" t="s">
        <v>2806</v>
      </c>
      <c r="K419">
        <v>2018</v>
      </c>
      <c r="L419" t="s">
        <v>2807</v>
      </c>
      <c r="M419" t="s">
        <v>6</v>
      </c>
      <c r="N419" t="s">
        <v>217</v>
      </c>
    </row>
    <row r="420" spans="1:14" x14ac:dyDescent="0.35">
      <c r="A420" t="s">
        <v>49</v>
      </c>
      <c r="B420">
        <f t="shared" si="6"/>
        <v>1</v>
      </c>
      <c r="C420" t="s">
        <v>18490</v>
      </c>
      <c r="D420" t="s">
        <v>2809</v>
      </c>
      <c r="E420" t="s">
        <v>2810</v>
      </c>
      <c r="F420" t="s">
        <v>2811</v>
      </c>
      <c r="G420">
        <v>10</v>
      </c>
      <c r="I420" t="s">
        <v>496</v>
      </c>
      <c r="J420" t="s">
        <v>2812</v>
      </c>
      <c r="K420">
        <v>2019</v>
      </c>
      <c r="L420" t="s">
        <v>2813</v>
      </c>
      <c r="M420" t="s">
        <v>6</v>
      </c>
      <c r="N420" t="s">
        <v>703</v>
      </c>
    </row>
    <row r="421" spans="1:14" x14ac:dyDescent="0.35">
      <c r="A421" t="s">
        <v>67</v>
      </c>
      <c r="B421">
        <f t="shared" si="6"/>
        <v>1</v>
      </c>
      <c r="C421" t="s">
        <v>18491</v>
      </c>
      <c r="D421" t="s">
        <v>2815</v>
      </c>
      <c r="E421" t="s">
        <v>2816</v>
      </c>
      <c r="F421" t="s">
        <v>2817</v>
      </c>
      <c r="G421">
        <v>10</v>
      </c>
      <c r="H421">
        <v>9781732467231</v>
      </c>
      <c r="I421" t="s">
        <v>2818</v>
      </c>
      <c r="J421" t="s">
        <v>2819</v>
      </c>
      <c r="K421">
        <v>2019</v>
      </c>
      <c r="L421" t="s">
        <v>2820</v>
      </c>
      <c r="M421" t="s">
        <v>6</v>
      </c>
      <c r="N421" t="s">
        <v>217</v>
      </c>
    </row>
    <row r="422" spans="1:14" x14ac:dyDescent="0.35">
      <c r="A422" t="s">
        <v>67</v>
      </c>
      <c r="B422">
        <f t="shared" si="6"/>
        <v>1</v>
      </c>
      <c r="C422" t="s">
        <v>18492</v>
      </c>
      <c r="D422" t="s">
        <v>2822</v>
      </c>
      <c r="E422" t="s">
        <v>2823</v>
      </c>
      <c r="F422" t="s">
        <v>2824</v>
      </c>
      <c r="G422">
        <v>10</v>
      </c>
      <c r="H422">
        <v>9781450334662</v>
      </c>
      <c r="I422" t="s">
        <v>2825</v>
      </c>
      <c r="J422" t="s">
        <v>2826</v>
      </c>
      <c r="K422">
        <v>2015</v>
      </c>
      <c r="L422" t="s">
        <v>2827</v>
      </c>
      <c r="M422" t="s">
        <v>6</v>
      </c>
      <c r="N422" t="s">
        <v>984</v>
      </c>
    </row>
    <row r="423" spans="1:14" x14ac:dyDescent="0.35">
      <c r="A423" t="s">
        <v>67</v>
      </c>
      <c r="B423">
        <f t="shared" si="6"/>
        <v>1</v>
      </c>
      <c r="C423" t="s">
        <v>18493</v>
      </c>
      <c r="D423" t="s">
        <v>2829</v>
      </c>
      <c r="E423" t="s">
        <v>2830</v>
      </c>
      <c r="F423" t="s">
        <v>2831</v>
      </c>
      <c r="G423">
        <v>10</v>
      </c>
      <c r="H423">
        <v>9781450380966</v>
      </c>
      <c r="I423" t="s">
        <v>1310</v>
      </c>
      <c r="J423" t="s">
        <v>6</v>
      </c>
      <c r="K423">
        <v>2021</v>
      </c>
      <c r="L423" t="s">
        <v>2832</v>
      </c>
      <c r="M423" t="s">
        <v>6</v>
      </c>
      <c r="N423" t="s">
        <v>162</v>
      </c>
    </row>
    <row r="424" spans="1:14" x14ac:dyDescent="0.35">
      <c r="A424" t="s">
        <v>49</v>
      </c>
      <c r="B424">
        <f t="shared" si="6"/>
        <v>1</v>
      </c>
      <c r="C424" t="s">
        <v>18494</v>
      </c>
      <c r="D424" t="s">
        <v>2834</v>
      </c>
      <c r="E424" t="s">
        <v>2835</v>
      </c>
      <c r="F424" t="s">
        <v>2836</v>
      </c>
      <c r="G424">
        <v>10</v>
      </c>
      <c r="H424">
        <v>9781457706523</v>
      </c>
      <c r="I424" t="s">
        <v>2837</v>
      </c>
      <c r="J424" t="s">
        <v>2838</v>
      </c>
      <c r="K424">
        <v>2011</v>
      </c>
      <c r="L424" t="s">
        <v>2839</v>
      </c>
      <c r="M424" t="s">
        <v>6</v>
      </c>
      <c r="N424" t="s">
        <v>176</v>
      </c>
    </row>
    <row r="425" spans="1:14" x14ac:dyDescent="0.35">
      <c r="A425" t="s">
        <v>67</v>
      </c>
      <c r="B425">
        <f t="shared" si="6"/>
        <v>1</v>
      </c>
      <c r="C425" t="s">
        <v>18495</v>
      </c>
      <c r="D425" t="s">
        <v>2841</v>
      </c>
      <c r="E425" t="s">
        <v>2842</v>
      </c>
      <c r="F425" t="s">
        <v>2843</v>
      </c>
      <c r="G425">
        <v>7</v>
      </c>
      <c r="H425">
        <v>9783319395098</v>
      </c>
      <c r="I425" t="s">
        <v>152</v>
      </c>
      <c r="J425" t="s">
        <v>2844</v>
      </c>
      <c r="K425">
        <v>2016</v>
      </c>
      <c r="L425" t="s">
        <v>2845</v>
      </c>
      <c r="M425" t="s">
        <v>6</v>
      </c>
      <c r="N425" t="s">
        <v>162</v>
      </c>
    </row>
    <row r="426" spans="1:14" x14ac:dyDescent="0.35">
      <c r="A426" t="s">
        <v>49</v>
      </c>
      <c r="B426">
        <f t="shared" si="6"/>
        <v>1</v>
      </c>
      <c r="C426" t="s">
        <v>18496</v>
      </c>
      <c r="D426" t="s">
        <v>2847</v>
      </c>
      <c r="E426" t="s">
        <v>2848</v>
      </c>
      <c r="F426" t="s">
        <v>2849</v>
      </c>
      <c r="G426">
        <v>10</v>
      </c>
      <c r="H426">
        <v>9781509059195</v>
      </c>
      <c r="I426" t="s">
        <v>1374</v>
      </c>
      <c r="J426" t="s">
        <v>188</v>
      </c>
      <c r="K426">
        <v>2017</v>
      </c>
      <c r="L426" t="s">
        <v>2850</v>
      </c>
      <c r="M426" t="s">
        <v>6</v>
      </c>
      <c r="N426" t="s">
        <v>162</v>
      </c>
    </row>
    <row r="427" spans="1:14" x14ac:dyDescent="0.35">
      <c r="A427" t="s">
        <v>49</v>
      </c>
      <c r="B427">
        <f t="shared" si="6"/>
        <v>1</v>
      </c>
      <c r="C427" t="s">
        <v>18497</v>
      </c>
      <c r="D427" t="s">
        <v>2852</v>
      </c>
      <c r="E427" t="s">
        <v>6</v>
      </c>
      <c r="F427" t="s">
        <v>2853</v>
      </c>
      <c r="G427">
        <v>7</v>
      </c>
      <c r="I427" t="s">
        <v>2854</v>
      </c>
      <c r="J427" t="s">
        <v>6</v>
      </c>
      <c r="K427">
        <v>2018</v>
      </c>
      <c r="L427" t="s">
        <v>2855</v>
      </c>
      <c r="M427" t="s">
        <v>6</v>
      </c>
      <c r="N427" t="s">
        <v>217</v>
      </c>
    </row>
    <row r="428" spans="1:14" x14ac:dyDescent="0.35">
      <c r="A428" t="s">
        <v>49</v>
      </c>
      <c r="B428">
        <f t="shared" si="6"/>
        <v>1</v>
      </c>
      <c r="C428" t="s">
        <v>18498</v>
      </c>
      <c r="D428" t="s">
        <v>2857</v>
      </c>
      <c r="E428" t="s">
        <v>2858</v>
      </c>
      <c r="F428" t="s">
        <v>2859</v>
      </c>
      <c r="G428">
        <v>10</v>
      </c>
      <c r="H428">
        <v>9781728184326</v>
      </c>
      <c r="I428" t="s">
        <v>388</v>
      </c>
      <c r="J428" t="s">
        <v>2860</v>
      </c>
      <c r="K428">
        <v>2020</v>
      </c>
      <c r="L428" t="s">
        <v>2861</v>
      </c>
      <c r="M428" t="s">
        <v>6</v>
      </c>
      <c r="N428" t="s">
        <v>162</v>
      </c>
    </row>
    <row r="429" spans="1:14" x14ac:dyDescent="0.35">
      <c r="A429" t="s">
        <v>67</v>
      </c>
      <c r="B429">
        <f t="shared" si="6"/>
        <v>1</v>
      </c>
      <c r="C429" t="s">
        <v>18499</v>
      </c>
      <c r="D429" t="s">
        <v>2863</v>
      </c>
      <c r="E429" t="s">
        <v>2864</v>
      </c>
      <c r="F429" t="s">
        <v>2865</v>
      </c>
      <c r="G429">
        <v>7</v>
      </c>
      <c r="I429" t="s">
        <v>1999</v>
      </c>
      <c r="J429" t="s">
        <v>2866</v>
      </c>
      <c r="K429">
        <v>2012</v>
      </c>
      <c r="L429" t="s">
        <v>2867</v>
      </c>
      <c r="M429" t="s">
        <v>6</v>
      </c>
      <c r="N429" t="s">
        <v>2352</v>
      </c>
    </row>
    <row r="430" spans="1:14" x14ac:dyDescent="0.35">
      <c r="A430" t="s">
        <v>67</v>
      </c>
      <c r="B430">
        <f t="shared" si="6"/>
        <v>1</v>
      </c>
      <c r="C430" t="s">
        <v>18500</v>
      </c>
      <c r="D430" t="s">
        <v>2869</v>
      </c>
      <c r="E430" t="s">
        <v>2870</v>
      </c>
      <c r="F430" t="s">
        <v>2871</v>
      </c>
      <c r="G430">
        <v>7</v>
      </c>
      <c r="I430" t="s">
        <v>2872</v>
      </c>
      <c r="J430" t="s">
        <v>6</v>
      </c>
      <c r="K430">
        <v>2017</v>
      </c>
      <c r="L430" t="s">
        <v>2873</v>
      </c>
      <c r="M430" t="s">
        <v>6</v>
      </c>
      <c r="N430" t="s">
        <v>217</v>
      </c>
    </row>
    <row r="431" spans="1:14" x14ac:dyDescent="0.35">
      <c r="A431" t="s">
        <v>67</v>
      </c>
      <c r="B431">
        <f t="shared" si="6"/>
        <v>1</v>
      </c>
      <c r="C431" t="s">
        <v>18501</v>
      </c>
      <c r="D431" t="s">
        <v>2875</v>
      </c>
      <c r="E431" t="s">
        <v>2876</v>
      </c>
      <c r="F431" t="s">
        <v>2877</v>
      </c>
      <c r="G431">
        <v>10</v>
      </c>
      <c r="H431">
        <v>9781450308045</v>
      </c>
      <c r="I431" t="s">
        <v>2878</v>
      </c>
      <c r="J431" t="s">
        <v>2879</v>
      </c>
      <c r="K431">
        <v>2011</v>
      </c>
      <c r="L431" t="s">
        <v>2880</v>
      </c>
      <c r="M431" t="s">
        <v>6</v>
      </c>
      <c r="N431" t="s">
        <v>217</v>
      </c>
    </row>
    <row r="432" spans="1:14" x14ac:dyDescent="0.35">
      <c r="A432" t="s">
        <v>67</v>
      </c>
      <c r="B432">
        <f t="shared" si="6"/>
        <v>1</v>
      </c>
      <c r="C432" t="s">
        <v>18502</v>
      </c>
      <c r="D432" t="s">
        <v>2882</v>
      </c>
      <c r="E432" t="s">
        <v>2883</v>
      </c>
      <c r="F432" t="s">
        <v>2884</v>
      </c>
      <c r="G432">
        <v>10</v>
      </c>
      <c r="H432">
        <v>9789898533913</v>
      </c>
      <c r="I432" t="s">
        <v>301</v>
      </c>
      <c r="J432" t="s">
        <v>2885</v>
      </c>
      <c r="K432">
        <v>2019</v>
      </c>
      <c r="L432" t="s">
        <v>2886</v>
      </c>
      <c r="M432" t="s">
        <v>6</v>
      </c>
      <c r="N432" t="s">
        <v>162</v>
      </c>
    </row>
    <row r="433" spans="1:14" x14ac:dyDescent="0.35">
      <c r="A433" t="s">
        <v>67</v>
      </c>
      <c r="B433">
        <f t="shared" si="6"/>
        <v>1</v>
      </c>
      <c r="C433" t="s">
        <v>18503</v>
      </c>
      <c r="D433" t="s">
        <v>2888</v>
      </c>
      <c r="E433" t="s">
        <v>2889</v>
      </c>
      <c r="F433" t="s">
        <v>2890</v>
      </c>
      <c r="G433">
        <v>7</v>
      </c>
      <c r="I433" t="s">
        <v>144</v>
      </c>
      <c r="J433" t="s">
        <v>2891</v>
      </c>
      <c r="K433">
        <v>2015</v>
      </c>
      <c r="L433" t="s">
        <v>2892</v>
      </c>
      <c r="M433" t="s">
        <v>6</v>
      </c>
      <c r="N433" t="s">
        <v>337</v>
      </c>
    </row>
    <row r="434" spans="1:14" x14ac:dyDescent="0.35">
      <c r="A434" t="s">
        <v>67</v>
      </c>
      <c r="B434">
        <f t="shared" si="6"/>
        <v>1</v>
      </c>
      <c r="C434" t="s">
        <v>18504</v>
      </c>
      <c r="D434" t="s">
        <v>2894</v>
      </c>
      <c r="E434" t="s">
        <v>2895</v>
      </c>
      <c r="F434" t="s">
        <v>2896</v>
      </c>
      <c r="G434">
        <v>10</v>
      </c>
      <c r="H434">
        <v>9781450369718</v>
      </c>
      <c r="I434" t="s">
        <v>2897</v>
      </c>
      <c r="J434" t="s">
        <v>6</v>
      </c>
      <c r="K434">
        <v>2019</v>
      </c>
      <c r="L434" t="s">
        <v>2898</v>
      </c>
      <c r="M434" t="s">
        <v>6</v>
      </c>
      <c r="N434" t="s">
        <v>147</v>
      </c>
    </row>
    <row r="435" spans="1:14" x14ac:dyDescent="0.35">
      <c r="A435" t="s">
        <v>49</v>
      </c>
      <c r="B435">
        <f t="shared" si="6"/>
        <v>1</v>
      </c>
      <c r="C435" t="s">
        <v>18505</v>
      </c>
      <c r="D435" t="s">
        <v>2900</v>
      </c>
      <c r="E435" t="s">
        <v>2901</v>
      </c>
      <c r="F435" t="s">
        <v>2902</v>
      </c>
      <c r="G435">
        <v>7</v>
      </c>
      <c r="I435" t="s">
        <v>542</v>
      </c>
      <c r="J435" t="s">
        <v>2903</v>
      </c>
      <c r="K435">
        <v>2019</v>
      </c>
      <c r="L435" t="s">
        <v>2904</v>
      </c>
      <c r="M435" t="s">
        <v>6</v>
      </c>
      <c r="N435" t="s">
        <v>256</v>
      </c>
    </row>
    <row r="436" spans="1:14" x14ac:dyDescent="0.35">
      <c r="A436" t="s">
        <v>70</v>
      </c>
      <c r="B436">
        <f t="shared" si="6"/>
        <v>1</v>
      </c>
      <c r="C436" t="s">
        <v>18506</v>
      </c>
      <c r="D436" t="s">
        <v>2906</v>
      </c>
      <c r="E436" t="s">
        <v>2907</v>
      </c>
      <c r="F436" t="s">
        <v>2908</v>
      </c>
      <c r="G436">
        <v>10</v>
      </c>
      <c r="H436">
        <v>9781450386173</v>
      </c>
      <c r="I436" t="s">
        <v>308</v>
      </c>
      <c r="J436" t="s">
        <v>6</v>
      </c>
      <c r="K436">
        <v>2021</v>
      </c>
      <c r="L436" t="s">
        <v>2909</v>
      </c>
      <c r="M436" t="s">
        <v>6</v>
      </c>
      <c r="N436" t="s">
        <v>162</v>
      </c>
    </row>
    <row r="437" spans="1:14" x14ac:dyDescent="0.35">
      <c r="A437" t="s">
        <v>67</v>
      </c>
      <c r="B437">
        <f t="shared" si="6"/>
        <v>1</v>
      </c>
      <c r="C437" t="s">
        <v>18507</v>
      </c>
      <c r="D437" t="s">
        <v>2911</v>
      </c>
      <c r="E437" t="s">
        <v>2912</v>
      </c>
      <c r="F437" t="s">
        <v>2913</v>
      </c>
      <c r="G437">
        <v>10</v>
      </c>
      <c r="H437">
        <v>9781728184326</v>
      </c>
      <c r="I437" t="s">
        <v>388</v>
      </c>
      <c r="J437" t="s">
        <v>2914</v>
      </c>
      <c r="K437">
        <v>2020</v>
      </c>
      <c r="L437" t="s">
        <v>2915</v>
      </c>
      <c r="M437" t="s">
        <v>6</v>
      </c>
      <c r="N437" t="s">
        <v>162</v>
      </c>
    </row>
    <row r="438" spans="1:14" x14ac:dyDescent="0.35">
      <c r="A438" t="s">
        <v>67</v>
      </c>
      <c r="B438">
        <f t="shared" si="6"/>
        <v>1</v>
      </c>
      <c r="C438" t="s">
        <v>18508</v>
      </c>
      <c r="D438" t="s">
        <v>2917</v>
      </c>
      <c r="E438" t="s">
        <v>2918</v>
      </c>
      <c r="F438" t="s">
        <v>2919</v>
      </c>
      <c r="G438">
        <v>7</v>
      </c>
      <c r="I438" t="s">
        <v>2920</v>
      </c>
      <c r="J438" t="s">
        <v>2921</v>
      </c>
      <c r="K438">
        <v>2013</v>
      </c>
      <c r="L438" t="s">
        <v>2922</v>
      </c>
      <c r="M438" t="s">
        <v>6</v>
      </c>
      <c r="N438" t="s">
        <v>580</v>
      </c>
    </row>
    <row r="439" spans="1:14" x14ac:dyDescent="0.35">
      <c r="A439" t="s">
        <v>49</v>
      </c>
      <c r="B439">
        <f t="shared" si="6"/>
        <v>1</v>
      </c>
      <c r="C439" t="s">
        <v>18509</v>
      </c>
      <c r="D439" t="s">
        <v>2924</v>
      </c>
      <c r="E439" t="s">
        <v>6</v>
      </c>
      <c r="F439" t="s">
        <v>2925</v>
      </c>
      <c r="G439">
        <v>7</v>
      </c>
      <c r="I439" t="s">
        <v>2926</v>
      </c>
      <c r="J439" t="s">
        <v>2927</v>
      </c>
      <c r="K439">
        <v>2019</v>
      </c>
      <c r="L439" t="s">
        <v>2928</v>
      </c>
      <c r="M439" t="s">
        <v>6</v>
      </c>
      <c r="N439" t="s">
        <v>217</v>
      </c>
    </row>
    <row r="440" spans="1:14" x14ac:dyDescent="0.35">
      <c r="A440" t="s">
        <v>67</v>
      </c>
      <c r="B440">
        <f t="shared" si="6"/>
        <v>1</v>
      </c>
      <c r="C440" t="s">
        <v>18510</v>
      </c>
      <c r="D440" t="s">
        <v>2930</v>
      </c>
      <c r="E440" t="s">
        <v>2931</v>
      </c>
      <c r="F440" t="s">
        <v>2932</v>
      </c>
      <c r="G440">
        <v>10</v>
      </c>
      <c r="H440">
        <v>9781943436132</v>
      </c>
      <c r="I440" t="s">
        <v>2933</v>
      </c>
      <c r="J440" t="s">
        <v>2934</v>
      </c>
      <c r="K440">
        <v>2018</v>
      </c>
      <c r="L440" t="s">
        <v>2935</v>
      </c>
      <c r="M440" t="s">
        <v>6</v>
      </c>
      <c r="N440" t="s">
        <v>162</v>
      </c>
    </row>
    <row r="441" spans="1:14" x14ac:dyDescent="0.35">
      <c r="A441" t="s">
        <v>67</v>
      </c>
      <c r="B441">
        <f t="shared" si="6"/>
        <v>1</v>
      </c>
      <c r="C441" t="s">
        <v>18511</v>
      </c>
      <c r="D441" t="s">
        <v>2937</v>
      </c>
      <c r="E441" t="s">
        <v>2938</v>
      </c>
      <c r="F441" t="s">
        <v>2939</v>
      </c>
      <c r="G441">
        <v>7</v>
      </c>
      <c r="H441">
        <v>9783319014654</v>
      </c>
      <c r="I441" t="s">
        <v>207</v>
      </c>
      <c r="J441" t="s">
        <v>2940</v>
      </c>
      <c r="K441">
        <v>2014</v>
      </c>
      <c r="L441" t="s">
        <v>2941</v>
      </c>
      <c r="M441" t="s">
        <v>6</v>
      </c>
      <c r="N441" t="s">
        <v>162</v>
      </c>
    </row>
    <row r="442" spans="1:14" x14ac:dyDescent="0.35">
      <c r="A442" t="s">
        <v>70</v>
      </c>
      <c r="B442">
        <f t="shared" si="6"/>
        <v>1</v>
      </c>
      <c r="C442" t="s">
        <v>18512</v>
      </c>
      <c r="D442" t="s">
        <v>2943</v>
      </c>
      <c r="E442" t="s">
        <v>2944</v>
      </c>
      <c r="F442" t="s">
        <v>2945</v>
      </c>
      <c r="G442">
        <v>10</v>
      </c>
      <c r="H442">
        <v>9781906638375</v>
      </c>
      <c r="I442" t="s">
        <v>2946</v>
      </c>
      <c r="J442" t="s">
        <v>2947</v>
      </c>
      <c r="K442">
        <v>2009</v>
      </c>
      <c r="L442" t="s">
        <v>2948</v>
      </c>
      <c r="M442" t="s">
        <v>6</v>
      </c>
      <c r="N442" t="s">
        <v>162</v>
      </c>
    </row>
    <row r="443" spans="1:14" x14ac:dyDescent="0.35">
      <c r="A443" t="s">
        <v>49</v>
      </c>
      <c r="B443">
        <f t="shared" si="6"/>
        <v>1</v>
      </c>
      <c r="C443" t="s">
        <v>18513</v>
      </c>
      <c r="D443" t="s">
        <v>2950</v>
      </c>
      <c r="E443" t="s">
        <v>2951</v>
      </c>
      <c r="F443" t="s">
        <v>2952</v>
      </c>
      <c r="G443">
        <v>10</v>
      </c>
      <c r="H443">
        <v>9781538657201</v>
      </c>
      <c r="I443" t="s">
        <v>2953</v>
      </c>
      <c r="J443" t="s">
        <v>2954</v>
      </c>
      <c r="K443">
        <v>2019</v>
      </c>
      <c r="L443" t="s">
        <v>2955</v>
      </c>
      <c r="M443" t="s">
        <v>6</v>
      </c>
      <c r="N443" t="s">
        <v>283</v>
      </c>
    </row>
    <row r="444" spans="1:14" x14ac:dyDescent="0.35">
      <c r="A444" t="s">
        <v>67</v>
      </c>
      <c r="B444">
        <f t="shared" si="6"/>
        <v>1</v>
      </c>
      <c r="C444" t="s">
        <v>18514</v>
      </c>
      <c r="D444" t="s">
        <v>2957</v>
      </c>
      <c r="E444" t="s">
        <v>2958</v>
      </c>
      <c r="F444" t="s">
        <v>2959</v>
      </c>
      <c r="G444">
        <v>10</v>
      </c>
      <c r="H444">
        <v>9781450344586</v>
      </c>
      <c r="I444" t="s">
        <v>2960</v>
      </c>
      <c r="J444" t="s">
        <v>2961</v>
      </c>
      <c r="K444">
        <v>2016</v>
      </c>
      <c r="L444" t="s">
        <v>2962</v>
      </c>
      <c r="M444" t="s">
        <v>6</v>
      </c>
      <c r="N444" t="s">
        <v>703</v>
      </c>
    </row>
    <row r="445" spans="1:14" x14ac:dyDescent="0.35">
      <c r="A445" t="s">
        <v>49</v>
      </c>
      <c r="B445">
        <f t="shared" si="6"/>
        <v>1</v>
      </c>
      <c r="C445" t="s">
        <v>18515</v>
      </c>
      <c r="D445" t="s">
        <v>2964</v>
      </c>
      <c r="E445" t="s">
        <v>2965</v>
      </c>
      <c r="F445" t="s">
        <v>2966</v>
      </c>
      <c r="G445">
        <v>7</v>
      </c>
      <c r="H445">
        <v>9783319461519</v>
      </c>
      <c r="I445" t="s">
        <v>152</v>
      </c>
      <c r="J445" t="s">
        <v>2967</v>
      </c>
      <c r="K445">
        <v>2016</v>
      </c>
      <c r="L445" t="s">
        <v>2968</v>
      </c>
      <c r="M445" t="s">
        <v>6</v>
      </c>
      <c r="N445" t="s">
        <v>217</v>
      </c>
    </row>
    <row r="446" spans="1:14" x14ac:dyDescent="0.35">
      <c r="A446" t="s">
        <v>49</v>
      </c>
      <c r="B446">
        <f t="shared" si="6"/>
        <v>1</v>
      </c>
      <c r="C446" t="s">
        <v>18516</v>
      </c>
      <c r="D446" t="s">
        <v>2970</v>
      </c>
      <c r="E446" t="s">
        <v>2971</v>
      </c>
      <c r="F446" t="s">
        <v>2972</v>
      </c>
      <c r="G446">
        <v>10</v>
      </c>
      <c r="H446">
        <v>9781424456512</v>
      </c>
      <c r="I446" t="s">
        <v>2973</v>
      </c>
      <c r="J446" t="s">
        <v>2974</v>
      </c>
      <c r="K446">
        <v>2010</v>
      </c>
      <c r="L446" t="s">
        <v>2975</v>
      </c>
      <c r="M446" t="s">
        <v>6</v>
      </c>
      <c r="N446" t="s">
        <v>2976</v>
      </c>
    </row>
    <row r="447" spans="1:14" x14ac:dyDescent="0.35">
      <c r="A447" t="s">
        <v>49</v>
      </c>
      <c r="B447">
        <f t="shared" si="6"/>
        <v>1</v>
      </c>
      <c r="C447" t="s">
        <v>18517</v>
      </c>
      <c r="D447" t="s">
        <v>2978</v>
      </c>
      <c r="E447" t="s">
        <v>2979</v>
      </c>
      <c r="F447" t="s">
        <v>2980</v>
      </c>
      <c r="G447">
        <v>10</v>
      </c>
      <c r="H447">
        <v>9781728118840</v>
      </c>
      <c r="I447" t="s">
        <v>762</v>
      </c>
      <c r="J447" t="s">
        <v>6</v>
      </c>
      <c r="K447">
        <v>2019</v>
      </c>
      <c r="L447" t="s">
        <v>2981</v>
      </c>
      <c r="M447" t="s">
        <v>6</v>
      </c>
      <c r="N447" t="s">
        <v>480</v>
      </c>
    </row>
    <row r="448" spans="1:14" x14ac:dyDescent="0.35">
      <c r="A448" t="s">
        <v>67</v>
      </c>
      <c r="B448">
        <f t="shared" si="6"/>
        <v>1</v>
      </c>
      <c r="C448" t="s">
        <v>18518</v>
      </c>
      <c r="D448" t="s">
        <v>2983</v>
      </c>
      <c r="E448" t="s">
        <v>2984</v>
      </c>
      <c r="F448" t="s">
        <v>2985</v>
      </c>
      <c r="G448">
        <v>10</v>
      </c>
      <c r="H448">
        <v>9781479957392</v>
      </c>
      <c r="I448" t="s">
        <v>2986</v>
      </c>
      <c r="J448" t="s">
        <v>6</v>
      </c>
      <c r="K448">
        <v>2015</v>
      </c>
      <c r="L448" t="s">
        <v>2987</v>
      </c>
      <c r="M448" t="s">
        <v>6</v>
      </c>
      <c r="N448" t="s">
        <v>580</v>
      </c>
    </row>
    <row r="449" spans="1:14" x14ac:dyDescent="0.35">
      <c r="A449" t="s">
        <v>67</v>
      </c>
      <c r="B449">
        <f t="shared" si="6"/>
        <v>1</v>
      </c>
      <c r="C449" t="s">
        <v>18519</v>
      </c>
      <c r="D449" t="s">
        <v>2989</v>
      </c>
      <c r="E449" t="s">
        <v>2990</v>
      </c>
      <c r="F449" t="s">
        <v>2991</v>
      </c>
      <c r="G449">
        <v>7</v>
      </c>
      <c r="I449" t="s">
        <v>2920</v>
      </c>
      <c r="J449" t="s">
        <v>2992</v>
      </c>
      <c r="K449">
        <v>2011</v>
      </c>
      <c r="L449" t="s">
        <v>2993</v>
      </c>
      <c r="M449" t="s">
        <v>6</v>
      </c>
      <c r="N449" t="s">
        <v>147</v>
      </c>
    </row>
    <row r="450" spans="1:14" x14ac:dyDescent="0.35">
      <c r="A450" t="s">
        <v>67</v>
      </c>
      <c r="B450">
        <f t="shared" ref="B450:B513" si="7">COUNTIF(C:C,C450)</f>
        <v>1</v>
      </c>
      <c r="C450" t="s">
        <v>18520</v>
      </c>
      <c r="D450" t="s">
        <v>2995</v>
      </c>
      <c r="E450" t="s">
        <v>2996</v>
      </c>
      <c r="F450" t="s">
        <v>2997</v>
      </c>
      <c r="G450">
        <v>10</v>
      </c>
      <c r="H450">
        <v>9781450353199</v>
      </c>
      <c r="I450" t="s">
        <v>308</v>
      </c>
      <c r="J450" t="s">
        <v>6</v>
      </c>
      <c r="K450">
        <v>2017</v>
      </c>
      <c r="L450" t="s">
        <v>2998</v>
      </c>
      <c r="M450" t="s">
        <v>6</v>
      </c>
      <c r="N450" t="s">
        <v>147</v>
      </c>
    </row>
    <row r="451" spans="1:14" x14ac:dyDescent="0.35">
      <c r="A451" t="s">
        <v>70</v>
      </c>
      <c r="B451">
        <f t="shared" si="7"/>
        <v>1</v>
      </c>
      <c r="C451" t="s">
        <v>18521</v>
      </c>
      <c r="D451" t="s">
        <v>3000</v>
      </c>
      <c r="E451" t="s">
        <v>3001</v>
      </c>
      <c r="F451" t="s">
        <v>3002</v>
      </c>
      <c r="G451">
        <v>10</v>
      </c>
      <c r="H451">
        <v>9781450337960</v>
      </c>
      <c r="I451" t="s">
        <v>308</v>
      </c>
      <c r="J451" t="s">
        <v>3003</v>
      </c>
      <c r="K451">
        <v>2015</v>
      </c>
      <c r="L451" t="s">
        <v>3004</v>
      </c>
      <c r="M451" t="s">
        <v>6</v>
      </c>
      <c r="N451" t="s">
        <v>1120</v>
      </c>
    </row>
    <row r="452" spans="1:14" x14ac:dyDescent="0.35">
      <c r="A452" t="s">
        <v>49</v>
      </c>
      <c r="B452">
        <f t="shared" si="7"/>
        <v>1</v>
      </c>
      <c r="C452" t="s">
        <v>18522</v>
      </c>
      <c r="D452" t="s">
        <v>3006</v>
      </c>
      <c r="E452" t="s">
        <v>3007</v>
      </c>
      <c r="F452" t="s">
        <v>3008</v>
      </c>
      <c r="G452">
        <v>7</v>
      </c>
      <c r="H452">
        <v>9783319496153</v>
      </c>
      <c r="I452" t="s">
        <v>3009</v>
      </c>
      <c r="J452" t="s">
        <v>3010</v>
      </c>
      <c r="K452">
        <v>2017</v>
      </c>
      <c r="L452" t="s">
        <v>3011</v>
      </c>
      <c r="M452" t="s">
        <v>6</v>
      </c>
      <c r="N452" t="s">
        <v>147</v>
      </c>
    </row>
    <row r="453" spans="1:14" x14ac:dyDescent="0.35">
      <c r="A453" t="s">
        <v>49</v>
      </c>
      <c r="B453">
        <f t="shared" si="7"/>
        <v>1</v>
      </c>
      <c r="C453" t="s">
        <v>18523</v>
      </c>
      <c r="D453" t="s">
        <v>3013</v>
      </c>
      <c r="E453" t="s">
        <v>3014</v>
      </c>
      <c r="F453" t="s">
        <v>3015</v>
      </c>
      <c r="G453">
        <v>7</v>
      </c>
      <c r="I453" t="s">
        <v>261</v>
      </c>
      <c r="J453" t="s">
        <v>3016</v>
      </c>
      <c r="K453">
        <v>2017</v>
      </c>
      <c r="L453" t="s">
        <v>3017</v>
      </c>
      <c r="M453" t="s">
        <v>6</v>
      </c>
      <c r="N453" t="s">
        <v>217</v>
      </c>
    </row>
    <row r="454" spans="1:14" x14ac:dyDescent="0.35">
      <c r="A454" t="s">
        <v>67</v>
      </c>
      <c r="B454">
        <f t="shared" si="7"/>
        <v>1</v>
      </c>
      <c r="C454" t="s">
        <v>18524</v>
      </c>
      <c r="D454" t="s">
        <v>3019</v>
      </c>
      <c r="E454" t="s">
        <v>3020</v>
      </c>
      <c r="F454" t="s">
        <v>3021</v>
      </c>
      <c r="G454">
        <v>10</v>
      </c>
      <c r="H454">
        <v>9789896740238</v>
      </c>
      <c r="I454" t="s">
        <v>3022</v>
      </c>
      <c r="J454" t="s">
        <v>3023</v>
      </c>
      <c r="K454">
        <v>2010</v>
      </c>
      <c r="L454" t="s">
        <v>3024</v>
      </c>
      <c r="M454" t="s">
        <v>6</v>
      </c>
      <c r="N454" t="s">
        <v>1120</v>
      </c>
    </row>
    <row r="455" spans="1:14" x14ac:dyDescent="0.35">
      <c r="A455" t="s">
        <v>49</v>
      </c>
      <c r="B455">
        <f t="shared" si="7"/>
        <v>1</v>
      </c>
      <c r="C455" t="s">
        <v>18525</v>
      </c>
      <c r="D455" t="s">
        <v>3026</v>
      </c>
      <c r="E455" t="s">
        <v>3027</v>
      </c>
      <c r="F455" t="s">
        <v>3028</v>
      </c>
      <c r="G455">
        <v>10</v>
      </c>
      <c r="H455">
        <v>9781424445073</v>
      </c>
      <c r="I455" t="s">
        <v>3029</v>
      </c>
      <c r="J455" t="s">
        <v>6</v>
      </c>
      <c r="K455">
        <v>2009</v>
      </c>
      <c r="L455" t="s">
        <v>3030</v>
      </c>
      <c r="M455" t="s">
        <v>6</v>
      </c>
      <c r="N455" t="s">
        <v>283</v>
      </c>
    </row>
    <row r="456" spans="1:14" x14ac:dyDescent="0.35">
      <c r="A456" t="s">
        <v>49</v>
      </c>
      <c r="B456">
        <f t="shared" si="7"/>
        <v>1</v>
      </c>
      <c r="C456" t="s">
        <v>18526</v>
      </c>
      <c r="D456" t="s">
        <v>3032</v>
      </c>
      <c r="E456" t="s">
        <v>3033</v>
      </c>
      <c r="F456" t="s">
        <v>3034</v>
      </c>
      <c r="G456">
        <v>7</v>
      </c>
      <c r="I456" t="s">
        <v>3035</v>
      </c>
      <c r="J456" t="s">
        <v>3036</v>
      </c>
      <c r="K456">
        <v>2020</v>
      </c>
      <c r="L456" t="s">
        <v>3037</v>
      </c>
      <c r="M456" t="s">
        <v>6</v>
      </c>
      <c r="N456" t="s">
        <v>217</v>
      </c>
    </row>
    <row r="457" spans="1:14" x14ac:dyDescent="0.35">
      <c r="A457" t="s">
        <v>49</v>
      </c>
      <c r="B457">
        <f t="shared" si="7"/>
        <v>1</v>
      </c>
      <c r="C457" t="s">
        <v>18527</v>
      </c>
      <c r="D457" t="s">
        <v>3039</v>
      </c>
      <c r="E457" t="s">
        <v>3040</v>
      </c>
      <c r="F457" t="s">
        <v>3041</v>
      </c>
      <c r="G457">
        <v>10</v>
      </c>
      <c r="H457">
        <v>9781728155869</v>
      </c>
      <c r="I457" t="s">
        <v>3042</v>
      </c>
      <c r="J457" t="s">
        <v>3043</v>
      </c>
      <c r="K457">
        <v>2019</v>
      </c>
      <c r="L457" t="s">
        <v>3044</v>
      </c>
      <c r="M457" t="s">
        <v>6</v>
      </c>
      <c r="N457" t="s">
        <v>162</v>
      </c>
    </row>
    <row r="458" spans="1:14" x14ac:dyDescent="0.35">
      <c r="A458" t="s">
        <v>67</v>
      </c>
      <c r="B458">
        <f t="shared" si="7"/>
        <v>1</v>
      </c>
      <c r="C458" t="s">
        <v>18528</v>
      </c>
      <c r="D458" t="s">
        <v>3046</v>
      </c>
      <c r="E458" t="s">
        <v>3047</v>
      </c>
      <c r="F458" t="s">
        <v>3048</v>
      </c>
      <c r="G458">
        <v>10</v>
      </c>
      <c r="H458">
        <v>9781479963867</v>
      </c>
      <c r="I458" t="s">
        <v>3049</v>
      </c>
      <c r="J458" t="s">
        <v>3050</v>
      </c>
      <c r="K458">
        <v>2014</v>
      </c>
      <c r="L458" t="s">
        <v>3051</v>
      </c>
      <c r="M458" t="s">
        <v>6</v>
      </c>
      <c r="N458" t="s">
        <v>176</v>
      </c>
    </row>
    <row r="459" spans="1:14" x14ac:dyDescent="0.35">
      <c r="A459" t="s">
        <v>49</v>
      </c>
      <c r="B459">
        <f t="shared" si="7"/>
        <v>1</v>
      </c>
      <c r="C459" t="s">
        <v>18529</v>
      </c>
      <c r="D459" t="s">
        <v>3053</v>
      </c>
      <c r="E459" t="s">
        <v>3054</v>
      </c>
      <c r="F459" t="s">
        <v>3055</v>
      </c>
      <c r="G459">
        <v>7</v>
      </c>
      <c r="I459" t="s">
        <v>152</v>
      </c>
      <c r="J459" t="s">
        <v>3056</v>
      </c>
      <c r="K459">
        <v>2009</v>
      </c>
      <c r="L459" t="s">
        <v>3057</v>
      </c>
      <c r="M459" t="s">
        <v>6</v>
      </c>
      <c r="N459" t="s">
        <v>162</v>
      </c>
    </row>
    <row r="460" spans="1:14" x14ac:dyDescent="0.35">
      <c r="A460" t="s">
        <v>49</v>
      </c>
      <c r="B460">
        <f t="shared" si="7"/>
        <v>1</v>
      </c>
      <c r="C460" t="s">
        <v>17682</v>
      </c>
      <c r="D460" t="s">
        <v>3059</v>
      </c>
      <c r="E460" t="s">
        <v>3060</v>
      </c>
      <c r="F460" t="s">
        <v>3061</v>
      </c>
      <c r="G460">
        <v>10</v>
      </c>
      <c r="H460">
        <v>9781450355735</v>
      </c>
      <c r="I460" t="s">
        <v>3062</v>
      </c>
      <c r="J460" t="s">
        <v>3063</v>
      </c>
      <c r="K460">
        <v>2018</v>
      </c>
      <c r="L460" t="s">
        <v>3064</v>
      </c>
      <c r="M460" t="s">
        <v>6</v>
      </c>
      <c r="N460" t="s">
        <v>147</v>
      </c>
    </row>
    <row r="461" spans="1:14" x14ac:dyDescent="0.35">
      <c r="A461" t="s">
        <v>70</v>
      </c>
      <c r="B461">
        <f t="shared" si="7"/>
        <v>1</v>
      </c>
      <c r="C461" t="s">
        <v>18530</v>
      </c>
      <c r="D461" t="s">
        <v>3066</v>
      </c>
      <c r="E461" t="s">
        <v>3067</v>
      </c>
      <c r="F461" t="s">
        <v>3068</v>
      </c>
      <c r="G461">
        <v>10</v>
      </c>
      <c r="I461" t="s">
        <v>496</v>
      </c>
      <c r="J461" t="s">
        <v>6</v>
      </c>
      <c r="K461">
        <v>2018</v>
      </c>
      <c r="L461" t="s">
        <v>3069</v>
      </c>
      <c r="M461" t="s">
        <v>6</v>
      </c>
      <c r="N461" t="s">
        <v>217</v>
      </c>
    </row>
    <row r="462" spans="1:14" x14ac:dyDescent="0.35">
      <c r="A462" t="s">
        <v>67</v>
      </c>
      <c r="B462">
        <f t="shared" si="7"/>
        <v>1</v>
      </c>
      <c r="C462" t="s">
        <v>18531</v>
      </c>
      <c r="D462" t="s">
        <v>3071</v>
      </c>
      <c r="E462" t="s">
        <v>3072</v>
      </c>
      <c r="F462" t="s">
        <v>3073</v>
      </c>
      <c r="G462">
        <v>10</v>
      </c>
      <c r="H462">
        <v>9781467352611</v>
      </c>
      <c r="I462" t="s">
        <v>1374</v>
      </c>
      <c r="J462" t="s">
        <v>3074</v>
      </c>
      <c r="K462">
        <v>2013</v>
      </c>
      <c r="L462" t="s">
        <v>3075</v>
      </c>
      <c r="M462" t="s">
        <v>6</v>
      </c>
      <c r="N462" t="s">
        <v>703</v>
      </c>
    </row>
    <row r="463" spans="1:14" x14ac:dyDescent="0.35">
      <c r="A463" t="s">
        <v>49</v>
      </c>
      <c r="B463">
        <f t="shared" si="7"/>
        <v>1</v>
      </c>
      <c r="C463" t="s">
        <v>18532</v>
      </c>
      <c r="D463" t="s">
        <v>3077</v>
      </c>
      <c r="E463" t="s">
        <v>3078</v>
      </c>
      <c r="F463" t="s">
        <v>3079</v>
      </c>
      <c r="G463">
        <v>7</v>
      </c>
      <c r="H463">
        <v>9783030494346</v>
      </c>
      <c r="I463" t="s">
        <v>152</v>
      </c>
      <c r="J463" t="s">
        <v>3080</v>
      </c>
      <c r="K463">
        <v>2020</v>
      </c>
      <c r="L463" t="s">
        <v>3081</v>
      </c>
      <c r="M463" t="s">
        <v>6</v>
      </c>
      <c r="N463" t="s">
        <v>147</v>
      </c>
    </row>
    <row r="464" spans="1:14" x14ac:dyDescent="0.35">
      <c r="A464" t="s">
        <v>49</v>
      </c>
      <c r="B464">
        <f t="shared" si="7"/>
        <v>1</v>
      </c>
      <c r="C464" t="s">
        <v>18533</v>
      </c>
      <c r="D464" t="s">
        <v>3083</v>
      </c>
      <c r="E464" t="s">
        <v>3084</v>
      </c>
      <c r="F464" t="s">
        <v>3079</v>
      </c>
      <c r="G464">
        <v>7</v>
      </c>
      <c r="H464">
        <v>9783030793814</v>
      </c>
      <c r="I464" t="s">
        <v>152</v>
      </c>
      <c r="J464" t="s">
        <v>3085</v>
      </c>
      <c r="K464">
        <v>2021</v>
      </c>
      <c r="L464" t="s">
        <v>3086</v>
      </c>
      <c r="M464" t="s">
        <v>6</v>
      </c>
      <c r="N464" t="s">
        <v>162</v>
      </c>
    </row>
    <row r="465" spans="1:14" x14ac:dyDescent="0.35">
      <c r="A465" t="s">
        <v>67</v>
      </c>
      <c r="B465">
        <f t="shared" si="7"/>
        <v>1</v>
      </c>
      <c r="C465" t="s">
        <v>18534</v>
      </c>
      <c r="D465" t="s">
        <v>3088</v>
      </c>
      <c r="E465" t="s">
        <v>3089</v>
      </c>
      <c r="F465" t="s">
        <v>3090</v>
      </c>
      <c r="G465">
        <v>10</v>
      </c>
      <c r="H465">
        <v>9781450333627</v>
      </c>
      <c r="I465" t="s">
        <v>1310</v>
      </c>
      <c r="J465" t="s">
        <v>3091</v>
      </c>
      <c r="K465">
        <v>2016</v>
      </c>
      <c r="L465" t="s">
        <v>3092</v>
      </c>
      <c r="M465" t="s">
        <v>6</v>
      </c>
      <c r="N465" t="s">
        <v>695</v>
      </c>
    </row>
    <row r="466" spans="1:14" x14ac:dyDescent="0.35">
      <c r="A466" t="s">
        <v>49</v>
      </c>
      <c r="B466">
        <f t="shared" si="7"/>
        <v>1</v>
      </c>
      <c r="C466" t="s">
        <v>18535</v>
      </c>
      <c r="D466" t="s">
        <v>3094</v>
      </c>
      <c r="E466" t="s">
        <v>3095</v>
      </c>
      <c r="F466" t="s">
        <v>3096</v>
      </c>
      <c r="G466">
        <v>7</v>
      </c>
      <c r="H466">
        <v>9783642250897</v>
      </c>
      <c r="I466" t="s">
        <v>152</v>
      </c>
      <c r="J466" t="s">
        <v>867</v>
      </c>
      <c r="K466">
        <v>2011</v>
      </c>
      <c r="L466" t="s">
        <v>3097</v>
      </c>
      <c r="M466" t="s">
        <v>6</v>
      </c>
      <c r="N466" t="s">
        <v>162</v>
      </c>
    </row>
    <row r="467" spans="1:14" x14ac:dyDescent="0.35">
      <c r="A467" t="s">
        <v>70</v>
      </c>
      <c r="B467">
        <f t="shared" si="7"/>
        <v>1</v>
      </c>
      <c r="C467" t="s">
        <v>18536</v>
      </c>
      <c r="D467" t="s">
        <v>3099</v>
      </c>
      <c r="E467" t="s">
        <v>3100</v>
      </c>
      <c r="F467" t="s">
        <v>3101</v>
      </c>
      <c r="G467">
        <v>10</v>
      </c>
      <c r="H467">
        <v>9781450349468</v>
      </c>
      <c r="I467" t="s">
        <v>3102</v>
      </c>
      <c r="J467" t="s">
        <v>3103</v>
      </c>
      <c r="K467">
        <v>2017</v>
      </c>
      <c r="L467" t="s">
        <v>3104</v>
      </c>
      <c r="M467" t="s">
        <v>6</v>
      </c>
      <c r="N467" t="s">
        <v>3105</v>
      </c>
    </row>
    <row r="468" spans="1:14" x14ac:dyDescent="0.35">
      <c r="A468" t="s">
        <v>49</v>
      </c>
      <c r="B468">
        <f t="shared" si="7"/>
        <v>1</v>
      </c>
      <c r="C468" t="s">
        <v>18537</v>
      </c>
      <c r="D468" t="s">
        <v>3107</v>
      </c>
      <c r="E468" t="s">
        <v>3108</v>
      </c>
      <c r="F468" t="s">
        <v>3109</v>
      </c>
      <c r="G468">
        <v>10</v>
      </c>
      <c r="H468">
        <v>9781538650356</v>
      </c>
      <c r="I468" t="s">
        <v>3110</v>
      </c>
      <c r="J468" t="s">
        <v>3111</v>
      </c>
      <c r="K468">
        <v>2019</v>
      </c>
      <c r="L468" t="s">
        <v>3112</v>
      </c>
      <c r="M468" t="s">
        <v>6</v>
      </c>
      <c r="N468" t="s">
        <v>217</v>
      </c>
    </row>
    <row r="469" spans="1:14" x14ac:dyDescent="0.35">
      <c r="A469" t="s">
        <v>67</v>
      </c>
      <c r="B469">
        <f t="shared" si="7"/>
        <v>1</v>
      </c>
      <c r="C469" t="s">
        <v>18538</v>
      </c>
      <c r="D469" t="s">
        <v>3114</v>
      </c>
      <c r="E469" t="s">
        <v>3115</v>
      </c>
      <c r="F469" t="s">
        <v>3116</v>
      </c>
      <c r="G469">
        <v>10</v>
      </c>
      <c r="H469">
        <v>9781450331210</v>
      </c>
      <c r="I469" t="s">
        <v>3117</v>
      </c>
      <c r="J469" t="s">
        <v>3118</v>
      </c>
      <c r="K469">
        <v>2014</v>
      </c>
      <c r="L469" t="s">
        <v>3119</v>
      </c>
      <c r="M469" t="s">
        <v>6</v>
      </c>
      <c r="N469" t="s">
        <v>703</v>
      </c>
    </row>
    <row r="470" spans="1:14" x14ac:dyDescent="0.35">
      <c r="A470" t="s">
        <v>67</v>
      </c>
      <c r="B470">
        <f t="shared" si="7"/>
        <v>1</v>
      </c>
      <c r="C470" t="s">
        <v>18539</v>
      </c>
      <c r="D470" t="s">
        <v>3121</v>
      </c>
      <c r="E470" t="s">
        <v>3122</v>
      </c>
      <c r="F470" t="s">
        <v>3123</v>
      </c>
      <c r="G470">
        <v>10</v>
      </c>
      <c r="H470">
        <v>9789897583674</v>
      </c>
      <c r="I470" t="s">
        <v>3124</v>
      </c>
      <c r="J470" t="s">
        <v>3125</v>
      </c>
      <c r="K470">
        <v>2019</v>
      </c>
      <c r="L470" t="s">
        <v>3126</v>
      </c>
      <c r="M470" t="s">
        <v>6</v>
      </c>
      <c r="N470" t="s">
        <v>1120</v>
      </c>
    </row>
    <row r="471" spans="1:14" x14ac:dyDescent="0.35">
      <c r="A471" t="s">
        <v>49</v>
      </c>
      <c r="B471">
        <f t="shared" si="7"/>
        <v>1</v>
      </c>
      <c r="C471" t="s">
        <v>18540</v>
      </c>
      <c r="D471" t="s">
        <v>3128</v>
      </c>
      <c r="E471" t="s">
        <v>3129</v>
      </c>
      <c r="F471" t="s">
        <v>3130</v>
      </c>
      <c r="G471">
        <v>10</v>
      </c>
      <c r="I471" t="s">
        <v>388</v>
      </c>
      <c r="J471" t="s">
        <v>528</v>
      </c>
      <c r="K471">
        <v>2014</v>
      </c>
      <c r="L471" t="s">
        <v>3131</v>
      </c>
      <c r="M471" t="s">
        <v>6</v>
      </c>
      <c r="N471" t="s">
        <v>162</v>
      </c>
    </row>
    <row r="472" spans="1:14" x14ac:dyDescent="0.35">
      <c r="A472" t="s">
        <v>67</v>
      </c>
      <c r="B472">
        <f t="shared" si="7"/>
        <v>1</v>
      </c>
      <c r="C472" t="s">
        <v>18541</v>
      </c>
      <c r="D472" t="s">
        <v>3133</v>
      </c>
      <c r="E472" t="s">
        <v>3134</v>
      </c>
      <c r="F472" t="s">
        <v>3135</v>
      </c>
      <c r="G472">
        <v>10</v>
      </c>
      <c r="H472">
        <v>9781605586854</v>
      </c>
      <c r="I472" t="s">
        <v>3136</v>
      </c>
      <c r="J472" t="s">
        <v>3137</v>
      </c>
      <c r="K472">
        <v>2009</v>
      </c>
      <c r="L472" t="s">
        <v>3138</v>
      </c>
      <c r="M472" t="s">
        <v>6</v>
      </c>
      <c r="N472" t="s">
        <v>323</v>
      </c>
    </row>
    <row r="473" spans="1:14" x14ac:dyDescent="0.35">
      <c r="A473" t="s">
        <v>67</v>
      </c>
      <c r="B473">
        <f t="shared" si="7"/>
        <v>1</v>
      </c>
      <c r="C473" t="s">
        <v>18542</v>
      </c>
      <c r="D473" t="s">
        <v>3140</v>
      </c>
      <c r="E473" t="s">
        <v>3141</v>
      </c>
      <c r="F473" t="s">
        <v>3135</v>
      </c>
      <c r="G473">
        <v>10</v>
      </c>
      <c r="H473">
        <v>9781605586335</v>
      </c>
      <c r="I473" t="s">
        <v>3142</v>
      </c>
      <c r="J473" t="s">
        <v>2663</v>
      </c>
      <c r="K473">
        <v>2009</v>
      </c>
      <c r="L473" t="s">
        <v>3143</v>
      </c>
      <c r="M473" t="s">
        <v>6</v>
      </c>
      <c r="N473" t="s">
        <v>1994</v>
      </c>
    </row>
    <row r="474" spans="1:14" x14ac:dyDescent="0.35">
      <c r="A474" t="s">
        <v>49</v>
      </c>
      <c r="B474">
        <f t="shared" si="7"/>
        <v>1</v>
      </c>
      <c r="C474" t="s">
        <v>18543</v>
      </c>
      <c r="D474" t="s">
        <v>3145</v>
      </c>
      <c r="E474" t="s">
        <v>3146</v>
      </c>
      <c r="F474" t="s">
        <v>3147</v>
      </c>
      <c r="G474">
        <v>10</v>
      </c>
      <c r="H474">
        <v>9781450305785</v>
      </c>
      <c r="I474" t="s">
        <v>274</v>
      </c>
      <c r="J474" t="s">
        <v>174</v>
      </c>
      <c r="K474">
        <v>2011</v>
      </c>
      <c r="L474" t="s">
        <v>3148</v>
      </c>
      <c r="M474" t="s">
        <v>6</v>
      </c>
      <c r="N474" t="s">
        <v>703</v>
      </c>
    </row>
    <row r="475" spans="1:14" x14ac:dyDescent="0.35">
      <c r="A475" t="s">
        <v>49</v>
      </c>
      <c r="B475">
        <f t="shared" si="7"/>
        <v>1</v>
      </c>
      <c r="C475" t="s">
        <v>18544</v>
      </c>
      <c r="D475" t="s">
        <v>3150</v>
      </c>
      <c r="E475" t="s">
        <v>3151</v>
      </c>
      <c r="F475" t="s">
        <v>3147</v>
      </c>
      <c r="G475">
        <v>10</v>
      </c>
      <c r="H475">
        <v>9781467317689</v>
      </c>
      <c r="I475" t="s">
        <v>3152</v>
      </c>
      <c r="J475" t="s">
        <v>3153</v>
      </c>
      <c r="K475">
        <v>2012</v>
      </c>
      <c r="L475" t="s">
        <v>3154</v>
      </c>
      <c r="M475" t="s">
        <v>6</v>
      </c>
      <c r="N475" t="s">
        <v>1120</v>
      </c>
    </row>
    <row r="476" spans="1:14" x14ac:dyDescent="0.35">
      <c r="A476" t="s">
        <v>70</v>
      </c>
      <c r="B476">
        <f t="shared" si="7"/>
        <v>1</v>
      </c>
      <c r="C476" t="s">
        <v>18545</v>
      </c>
      <c r="D476" t="s">
        <v>3156</v>
      </c>
      <c r="E476" t="s">
        <v>3157</v>
      </c>
      <c r="F476" t="s">
        <v>3158</v>
      </c>
      <c r="G476">
        <v>10</v>
      </c>
      <c r="H476">
        <v>9781450305006</v>
      </c>
      <c r="I476" t="s">
        <v>3159</v>
      </c>
      <c r="J476" t="s">
        <v>3160</v>
      </c>
      <c r="K476">
        <v>2011</v>
      </c>
      <c r="L476" t="s">
        <v>3161</v>
      </c>
      <c r="M476" t="s">
        <v>6</v>
      </c>
      <c r="N476" t="s">
        <v>675</v>
      </c>
    </row>
    <row r="477" spans="1:14" x14ac:dyDescent="0.35">
      <c r="A477" t="s">
        <v>49</v>
      </c>
      <c r="B477">
        <f t="shared" si="7"/>
        <v>1</v>
      </c>
      <c r="C477" t="s">
        <v>18546</v>
      </c>
      <c r="D477" t="s">
        <v>3163</v>
      </c>
      <c r="E477" t="s">
        <v>3164</v>
      </c>
      <c r="F477" t="s">
        <v>3165</v>
      </c>
      <c r="G477">
        <v>10</v>
      </c>
      <c r="H477">
        <v>9781728147895</v>
      </c>
      <c r="I477" t="s">
        <v>3166</v>
      </c>
      <c r="J477" t="s">
        <v>6</v>
      </c>
      <c r="K477">
        <v>2019</v>
      </c>
      <c r="L477" t="s">
        <v>3167</v>
      </c>
      <c r="M477" t="s">
        <v>6</v>
      </c>
      <c r="N477" t="s">
        <v>162</v>
      </c>
    </row>
    <row r="478" spans="1:14" x14ac:dyDescent="0.35">
      <c r="A478" t="s">
        <v>67</v>
      </c>
      <c r="B478">
        <f t="shared" si="7"/>
        <v>1</v>
      </c>
      <c r="C478" t="s">
        <v>18547</v>
      </c>
      <c r="D478" t="s">
        <v>3169</v>
      </c>
      <c r="E478" t="s">
        <v>3170</v>
      </c>
      <c r="F478" t="s">
        <v>3171</v>
      </c>
      <c r="G478">
        <v>7</v>
      </c>
      <c r="I478" t="s">
        <v>1724</v>
      </c>
      <c r="J478" t="s">
        <v>6</v>
      </c>
      <c r="K478">
        <v>2021</v>
      </c>
      <c r="L478" t="s">
        <v>3172</v>
      </c>
      <c r="M478" t="s">
        <v>6</v>
      </c>
      <c r="N478" t="s">
        <v>162</v>
      </c>
    </row>
    <row r="479" spans="1:14" x14ac:dyDescent="0.35">
      <c r="A479" t="s">
        <v>67</v>
      </c>
      <c r="B479">
        <f t="shared" si="7"/>
        <v>1</v>
      </c>
      <c r="C479" t="s">
        <v>18548</v>
      </c>
      <c r="D479" t="s">
        <v>3174</v>
      </c>
      <c r="E479" t="s">
        <v>3175</v>
      </c>
      <c r="F479" t="s">
        <v>3176</v>
      </c>
      <c r="G479">
        <v>10</v>
      </c>
      <c r="I479" t="s">
        <v>388</v>
      </c>
      <c r="J479" t="s">
        <v>3177</v>
      </c>
      <c r="K479">
        <v>2014</v>
      </c>
      <c r="L479" t="s">
        <v>3178</v>
      </c>
      <c r="M479" t="s">
        <v>6</v>
      </c>
      <c r="N479" t="s">
        <v>217</v>
      </c>
    </row>
    <row r="480" spans="1:14" x14ac:dyDescent="0.35">
      <c r="A480" t="s">
        <v>49</v>
      </c>
      <c r="B480">
        <f t="shared" si="7"/>
        <v>1</v>
      </c>
      <c r="C480" t="s">
        <v>18549</v>
      </c>
      <c r="D480" t="s">
        <v>3180</v>
      </c>
      <c r="E480" t="s">
        <v>3181</v>
      </c>
      <c r="F480" t="s">
        <v>3182</v>
      </c>
      <c r="G480">
        <v>10</v>
      </c>
      <c r="H480">
        <v>9781728142425</v>
      </c>
      <c r="I480" t="s">
        <v>3183</v>
      </c>
      <c r="J480" t="s">
        <v>2974</v>
      </c>
      <c r="K480">
        <v>2019</v>
      </c>
      <c r="L480" t="s">
        <v>3184</v>
      </c>
      <c r="M480" t="s">
        <v>6</v>
      </c>
      <c r="N480" t="s">
        <v>162</v>
      </c>
    </row>
    <row r="481" spans="1:14" x14ac:dyDescent="0.35">
      <c r="A481" t="s">
        <v>49</v>
      </c>
      <c r="B481">
        <f t="shared" si="7"/>
        <v>1</v>
      </c>
      <c r="C481" t="s">
        <v>18550</v>
      </c>
      <c r="D481" t="s">
        <v>3186</v>
      </c>
      <c r="E481" t="s">
        <v>6</v>
      </c>
      <c r="F481" t="s">
        <v>3187</v>
      </c>
      <c r="G481">
        <v>10</v>
      </c>
      <c r="I481" t="s">
        <v>3188</v>
      </c>
      <c r="J481" t="s">
        <v>3189</v>
      </c>
      <c r="K481">
        <v>2020</v>
      </c>
      <c r="L481" t="s">
        <v>3190</v>
      </c>
      <c r="M481" t="s">
        <v>6</v>
      </c>
      <c r="N481" t="s">
        <v>162</v>
      </c>
    </row>
    <row r="482" spans="1:14" x14ac:dyDescent="0.35">
      <c r="A482" t="s">
        <v>67</v>
      </c>
      <c r="B482">
        <f t="shared" si="7"/>
        <v>1</v>
      </c>
      <c r="C482" t="s">
        <v>18551</v>
      </c>
      <c r="D482" t="s">
        <v>3192</v>
      </c>
      <c r="E482" t="s">
        <v>3193</v>
      </c>
      <c r="F482" t="s">
        <v>3194</v>
      </c>
      <c r="G482">
        <v>10</v>
      </c>
      <c r="H482">
        <v>9781538650233</v>
      </c>
      <c r="I482" t="s">
        <v>3195</v>
      </c>
      <c r="J482" t="s">
        <v>3196</v>
      </c>
      <c r="K482">
        <v>2018</v>
      </c>
      <c r="L482" t="s">
        <v>3197</v>
      </c>
      <c r="M482" t="s">
        <v>6</v>
      </c>
      <c r="N482" t="s">
        <v>480</v>
      </c>
    </row>
    <row r="483" spans="1:14" x14ac:dyDescent="0.35">
      <c r="A483" t="s">
        <v>49</v>
      </c>
      <c r="B483">
        <f t="shared" si="7"/>
        <v>1</v>
      </c>
      <c r="C483" t="s">
        <v>18552</v>
      </c>
      <c r="D483" t="s">
        <v>3199</v>
      </c>
      <c r="E483" t="s">
        <v>3200</v>
      </c>
      <c r="F483" t="s">
        <v>3201</v>
      </c>
      <c r="G483">
        <v>10</v>
      </c>
      <c r="H483">
        <v>9781450311120</v>
      </c>
      <c r="I483" t="s">
        <v>308</v>
      </c>
      <c r="J483" t="s">
        <v>3202</v>
      </c>
      <c r="K483">
        <v>2012</v>
      </c>
      <c r="L483" t="s">
        <v>3203</v>
      </c>
      <c r="M483" t="s">
        <v>6</v>
      </c>
      <c r="N483" t="s">
        <v>256</v>
      </c>
    </row>
    <row r="484" spans="1:14" x14ac:dyDescent="0.35">
      <c r="A484" t="s">
        <v>67</v>
      </c>
      <c r="B484">
        <f t="shared" si="7"/>
        <v>1</v>
      </c>
      <c r="C484" t="s">
        <v>18553</v>
      </c>
      <c r="D484" t="s">
        <v>3205</v>
      </c>
      <c r="E484" t="s">
        <v>3206</v>
      </c>
      <c r="F484" t="s">
        <v>3207</v>
      </c>
      <c r="G484">
        <v>7</v>
      </c>
      <c r="I484" t="s">
        <v>556</v>
      </c>
      <c r="J484" t="s">
        <v>3208</v>
      </c>
      <c r="K484">
        <v>2014</v>
      </c>
      <c r="L484" t="s">
        <v>3209</v>
      </c>
      <c r="M484" t="s">
        <v>6</v>
      </c>
      <c r="N484" t="s">
        <v>2352</v>
      </c>
    </row>
    <row r="485" spans="1:14" x14ac:dyDescent="0.35">
      <c r="A485" t="s">
        <v>67</v>
      </c>
      <c r="B485">
        <f t="shared" si="7"/>
        <v>1</v>
      </c>
      <c r="C485" t="s">
        <v>18554</v>
      </c>
      <c r="D485" t="s">
        <v>3211</v>
      </c>
      <c r="E485" t="s">
        <v>3212</v>
      </c>
      <c r="F485" t="s">
        <v>3213</v>
      </c>
      <c r="G485">
        <v>7</v>
      </c>
      <c r="H485">
        <v>9783030780913</v>
      </c>
      <c r="I485" t="s">
        <v>152</v>
      </c>
      <c r="J485" t="s">
        <v>3214</v>
      </c>
      <c r="K485">
        <v>2021</v>
      </c>
      <c r="L485" t="s">
        <v>3215</v>
      </c>
      <c r="M485" t="s">
        <v>6</v>
      </c>
      <c r="N485" t="s">
        <v>162</v>
      </c>
    </row>
    <row r="486" spans="1:14" x14ac:dyDescent="0.35">
      <c r="A486" t="s">
        <v>67</v>
      </c>
      <c r="B486">
        <f t="shared" si="7"/>
        <v>1</v>
      </c>
      <c r="C486" t="s">
        <v>18555</v>
      </c>
      <c r="D486" t="s">
        <v>3217</v>
      </c>
      <c r="E486" t="s">
        <v>3218</v>
      </c>
      <c r="F486" t="s">
        <v>3219</v>
      </c>
      <c r="G486">
        <v>10</v>
      </c>
      <c r="H486">
        <v>9781450336833</v>
      </c>
      <c r="I486" t="s">
        <v>308</v>
      </c>
      <c r="J486" t="s">
        <v>6</v>
      </c>
      <c r="K486">
        <v>2015</v>
      </c>
      <c r="L486" t="s">
        <v>3220</v>
      </c>
      <c r="M486" t="s">
        <v>6</v>
      </c>
      <c r="N486" t="s">
        <v>147</v>
      </c>
    </row>
    <row r="487" spans="1:14" x14ac:dyDescent="0.35">
      <c r="A487" t="s">
        <v>49</v>
      </c>
      <c r="B487">
        <f t="shared" si="7"/>
        <v>1</v>
      </c>
      <c r="C487" t="s">
        <v>18556</v>
      </c>
      <c r="D487" t="s">
        <v>3222</v>
      </c>
      <c r="E487" t="s">
        <v>3223</v>
      </c>
      <c r="F487" t="s">
        <v>3224</v>
      </c>
      <c r="G487">
        <v>7</v>
      </c>
      <c r="H487">
        <v>9783030497590</v>
      </c>
      <c r="I487" t="s">
        <v>152</v>
      </c>
      <c r="J487" t="s">
        <v>3225</v>
      </c>
      <c r="K487">
        <v>2020</v>
      </c>
      <c r="L487" t="s">
        <v>3226</v>
      </c>
      <c r="M487" t="s">
        <v>6</v>
      </c>
      <c r="N487" t="s">
        <v>217</v>
      </c>
    </row>
    <row r="488" spans="1:14" x14ac:dyDescent="0.35">
      <c r="A488" t="s">
        <v>49</v>
      </c>
      <c r="B488">
        <f t="shared" si="7"/>
        <v>1</v>
      </c>
      <c r="C488" t="s">
        <v>18557</v>
      </c>
      <c r="D488" t="s">
        <v>3228</v>
      </c>
      <c r="E488" t="s">
        <v>3229</v>
      </c>
      <c r="F488" t="s">
        <v>3230</v>
      </c>
      <c r="G488">
        <v>10</v>
      </c>
      <c r="H488">
        <v>9781538680667</v>
      </c>
      <c r="I488" t="s">
        <v>3231</v>
      </c>
      <c r="J488" t="s">
        <v>6</v>
      </c>
      <c r="K488">
        <v>2018</v>
      </c>
      <c r="L488" t="s">
        <v>3232</v>
      </c>
      <c r="M488" t="s">
        <v>6</v>
      </c>
      <c r="N488" t="s">
        <v>155</v>
      </c>
    </row>
    <row r="489" spans="1:14" x14ac:dyDescent="0.35">
      <c r="A489" t="s">
        <v>49</v>
      </c>
      <c r="B489">
        <f t="shared" si="7"/>
        <v>1</v>
      </c>
      <c r="C489" t="s">
        <v>18558</v>
      </c>
      <c r="D489" t="s">
        <v>3234</v>
      </c>
      <c r="E489" t="s">
        <v>3235</v>
      </c>
      <c r="F489" t="s">
        <v>3236</v>
      </c>
      <c r="G489">
        <v>10</v>
      </c>
      <c r="H489">
        <v>9781479974795</v>
      </c>
      <c r="I489" t="s">
        <v>3237</v>
      </c>
      <c r="J489" t="s">
        <v>3238</v>
      </c>
      <c r="K489">
        <v>2015</v>
      </c>
      <c r="L489" t="s">
        <v>3239</v>
      </c>
      <c r="M489" t="s">
        <v>6</v>
      </c>
      <c r="N489" t="s">
        <v>162</v>
      </c>
    </row>
    <row r="490" spans="1:14" x14ac:dyDescent="0.35">
      <c r="A490" t="s">
        <v>67</v>
      </c>
      <c r="B490">
        <f t="shared" si="7"/>
        <v>1</v>
      </c>
      <c r="C490" t="s">
        <v>18559</v>
      </c>
      <c r="D490" t="s">
        <v>3241</v>
      </c>
      <c r="E490" t="s">
        <v>3242</v>
      </c>
      <c r="F490" t="s">
        <v>3243</v>
      </c>
      <c r="G490">
        <v>10</v>
      </c>
      <c r="H490">
        <v>9781538695883</v>
      </c>
      <c r="I490" t="s">
        <v>3244</v>
      </c>
      <c r="J490" t="s">
        <v>3245</v>
      </c>
      <c r="K490">
        <v>2018</v>
      </c>
      <c r="L490" t="s">
        <v>3246</v>
      </c>
      <c r="M490" t="s">
        <v>6</v>
      </c>
      <c r="N490" t="s">
        <v>1120</v>
      </c>
    </row>
    <row r="491" spans="1:14" x14ac:dyDescent="0.35">
      <c r="A491" t="s">
        <v>49</v>
      </c>
      <c r="B491">
        <f t="shared" si="7"/>
        <v>1</v>
      </c>
      <c r="C491" t="s">
        <v>18560</v>
      </c>
      <c r="D491" t="s">
        <v>3248</v>
      </c>
      <c r="E491" t="s">
        <v>3249</v>
      </c>
      <c r="F491" t="s">
        <v>3250</v>
      </c>
      <c r="G491">
        <v>7</v>
      </c>
      <c r="I491" t="s">
        <v>1398</v>
      </c>
      <c r="J491" t="s">
        <v>3251</v>
      </c>
      <c r="K491">
        <v>2016</v>
      </c>
      <c r="L491" t="s">
        <v>3252</v>
      </c>
      <c r="M491" t="s">
        <v>6</v>
      </c>
      <c r="N491" t="s">
        <v>283</v>
      </c>
    </row>
    <row r="492" spans="1:14" x14ac:dyDescent="0.35">
      <c r="A492" t="s">
        <v>49</v>
      </c>
      <c r="B492">
        <f t="shared" si="7"/>
        <v>1</v>
      </c>
      <c r="C492" t="s">
        <v>18561</v>
      </c>
      <c r="D492" t="s">
        <v>3254</v>
      </c>
      <c r="E492" t="s">
        <v>3255</v>
      </c>
      <c r="F492" t="s">
        <v>3256</v>
      </c>
      <c r="G492">
        <v>10</v>
      </c>
      <c r="H492">
        <v>9781479953387</v>
      </c>
      <c r="I492" t="s">
        <v>3257</v>
      </c>
      <c r="J492" t="s">
        <v>3258</v>
      </c>
      <c r="K492">
        <v>2014</v>
      </c>
      <c r="L492" t="s">
        <v>3259</v>
      </c>
      <c r="M492" t="s">
        <v>6</v>
      </c>
      <c r="N492" t="s">
        <v>162</v>
      </c>
    </row>
    <row r="493" spans="1:14" x14ac:dyDescent="0.35">
      <c r="A493" t="s">
        <v>49</v>
      </c>
      <c r="B493">
        <f t="shared" si="7"/>
        <v>1</v>
      </c>
      <c r="C493" t="s">
        <v>18562</v>
      </c>
      <c r="D493" t="s">
        <v>3261</v>
      </c>
      <c r="E493" t="s">
        <v>3262</v>
      </c>
      <c r="F493" t="s">
        <v>3263</v>
      </c>
      <c r="G493">
        <v>10</v>
      </c>
      <c r="H493">
        <v>9781617820267</v>
      </c>
      <c r="I493" t="s">
        <v>3264</v>
      </c>
      <c r="J493" t="s">
        <v>2182</v>
      </c>
      <c r="K493">
        <v>2010</v>
      </c>
      <c r="L493" t="s">
        <v>3265</v>
      </c>
      <c r="M493" t="s">
        <v>6</v>
      </c>
      <c r="N493" t="s">
        <v>162</v>
      </c>
    </row>
    <row r="494" spans="1:14" x14ac:dyDescent="0.35">
      <c r="A494" t="s">
        <v>49</v>
      </c>
      <c r="B494">
        <f t="shared" si="7"/>
        <v>1</v>
      </c>
      <c r="C494" t="s">
        <v>18563</v>
      </c>
      <c r="D494" t="s">
        <v>3267</v>
      </c>
      <c r="E494" t="s">
        <v>3268</v>
      </c>
      <c r="F494" t="s">
        <v>3269</v>
      </c>
      <c r="G494">
        <v>7</v>
      </c>
      <c r="I494" t="s">
        <v>3270</v>
      </c>
      <c r="J494" t="s">
        <v>3271</v>
      </c>
      <c r="K494">
        <v>2014</v>
      </c>
      <c r="L494" t="s">
        <v>3272</v>
      </c>
      <c r="M494" t="s">
        <v>6</v>
      </c>
      <c r="N494" t="s">
        <v>703</v>
      </c>
    </row>
    <row r="495" spans="1:14" x14ac:dyDescent="0.35">
      <c r="A495" t="s">
        <v>49</v>
      </c>
      <c r="B495">
        <f t="shared" si="7"/>
        <v>1</v>
      </c>
      <c r="C495" t="s">
        <v>18564</v>
      </c>
      <c r="D495" t="s">
        <v>3274</v>
      </c>
      <c r="E495" t="s">
        <v>3275</v>
      </c>
      <c r="F495" t="s">
        <v>3276</v>
      </c>
      <c r="G495">
        <v>10</v>
      </c>
      <c r="H495">
        <v>9780769539843</v>
      </c>
      <c r="I495" t="s">
        <v>3277</v>
      </c>
      <c r="J495" t="s">
        <v>3278</v>
      </c>
      <c r="K495">
        <v>2010</v>
      </c>
      <c r="L495" t="s">
        <v>3279</v>
      </c>
      <c r="M495" t="s">
        <v>6</v>
      </c>
      <c r="N495" t="s">
        <v>1505</v>
      </c>
    </row>
    <row r="496" spans="1:14" x14ac:dyDescent="0.35">
      <c r="A496" t="s">
        <v>49</v>
      </c>
      <c r="B496">
        <f t="shared" si="7"/>
        <v>1</v>
      </c>
      <c r="C496" t="s">
        <v>18565</v>
      </c>
      <c r="D496" t="s">
        <v>3281</v>
      </c>
      <c r="E496" t="s">
        <v>3282</v>
      </c>
      <c r="F496" t="s">
        <v>3283</v>
      </c>
      <c r="G496">
        <v>10</v>
      </c>
      <c r="I496" t="s">
        <v>3284</v>
      </c>
      <c r="J496" t="s">
        <v>3285</v>
      </c>
      <c r="K496">
        <v>2011</v>
      </c>
      <c r="L496" t="s">
        <v>3286</v>
      </c>
      <c r="M496" t="s">
        <v>6</v>
      </c>
      <c r="N496" t="s">
        <v>147</v>
      </c>
    </row>
    <row r="497" spans="1:14" x14ac:dyDescent="0.35">
      <c r="A497" t="s">
        <v>49</v>
      </c>
      <c r="B497">
        <f t="shared" si="7"/>
        <v>1</v>
      </c>
      <c r="C497" t="s">
        <v>18566</v>
      </c>
      <c r="D497" t="s">
        <v>3288</v>
      </c>
      <c r="E497" t="s">
        <v>3289</v>
      </c>
      <c r="F497" t="s">
        <v>3290</v>
      </c>
      <c r="G497">
        <v>10</v>
      </c>
      <c r="H497">
        <v>9781728134857</v>
      </c>
      <c r="I497" t="s">
        <v>3291</v>
      </c>
      <c r="J497" t="s">
        <v>3292</v>
      </c>
      <c r="K497">
        <v>2019</v>
      </c>
      <c r="L497" t="s">
        <v>3293</v>
      </c>
      <c r="M497" t="s">
        <v>6</v>
      </c>
      <c r="N497" t="s">
        <v>217</v>
      </c>
    </row>
    <row r="498" spans="1:14" x14ac:dyDescent="0.35">
      <c r="A498" t="s">
        <v>49</v>
      </c>
      <c r="B498">
        <f t="shared" si="7"/>
        <v>1</v>
      </c>
      <c r="C498" t="s">
        <v>18567</v>
      </c>
      <c r="D498" t="s">
        <v>3295</v>
      </c>
      <c r="E498" t="s">
        <v>3296</v>
      </c>
      <c r="F498" t="s">
        <v>3297</v>
      </c>
      <c r="G498">
        <v>10</v>
      </c>
      <c r="H498">
        <v>9781467311199</v>
      </c>
      <c r="I498" t="s">
        <v>2305</v>
      </c>
      <c r="J498" t="s">
        <v>3298</v>
      </c>
      <c r="K498">
        <v>2012</v>
      </c>
      <c r="L498" t="s">
        <v>3299</v>
      </c>
      <c r="M498" t="s">
        <v>6</v>
      </c>
      <c r="N498" t="s">
        <v>147</v>
      </c>
    </row>
    <row r="499" spans="1:14" x14ac:dyDescent="0.35">
      <c r="A499" t="s">
        <v>49</v>
      </c>
      <c r="B499">
        <f t="shared" si="7"/>
        <v>1</v>
      </c>
      <c r="C499" t="s">
        <v>18568</v>
      </c>
      <c r="D499" t="s">
        <v>3301</v>
      </c>
      <c r="E499" t="s">
        <v>3302</v>
      </c>
      <c r="F499" t="s">
        <v>3303</v>
      </c>
      <c r="G499">
        <v>7</v>
      </c>
      <c r="I499" t="s">
        <v>981</v>
      </c>
      <c r="J499" t="s">
        <v>3304</v>
      </c>
      <c r="K499">
        <v>2020</v>
      </c>
      <c r="L499" t="s">
        <v>3305</v>
      </c>
      <c r="M499" t="s">
        <v>6</v>
      </c>
      <c r="N499" t="s">
        <v>147</v>
      </c>
    </row>
    <row r="500" spans="1:14" x14ac:dyDescent="0.35">
      <c r="A500" t="s">
        <v>67</v>
      </c>
      <c r="B500">
        <f t="shared" si="7"/>
        <v>1</v>
      </c>
      <c r="C500" t="s">
        <v>18569</v>
      </c>
      <c r="D500" t="s">
        <v>3307</v>
      </c>
      <c r="E500" t="s">
        <v>3308</v>
      </c>
      <c r="F500" t="s">
        <v>3309</v>
      </c>
      <c r="G500">
        <v>10</v>
      </c>
      <c r="H500">
        <v>9781457700309</v>
      </c>
      <c r="I500" t="s">
        <v>3310</v>
      </c>
      <c r="J500" t="s">
        <v>6</v>
      </c>
      <c r="K500">
        <v>2011</v>
      </c>
      <c r="L500" t="s">
        <v>3311</v>
      </c>
      <c r="M500" t="s">
        <v>6</v>
      </c>
      <c r="N500" t="s">
        <v>217</v>
      </c>
    </row>
    <row r="501" spans="1:14" x14ac:dyDescent="0.35">
      <c r="A501" t="s">
        <v>49</v>
      </c>
      <c r="B501">
        <f t="shared" si="7"/>
        <v>1</v>
      </c>
      <c r="C501" t="s">
        <v>18570</v>
      </c>
      <c r="D501" t="s">
        <v>3313</v>
      </c>
      <c r="E501" t="s">
        <v>3314</v>
      </c>
      <c r="F501" t="s">
        <v>3315</v>
      </c>
      <c r="G501">
        <v>10</v>
      </c>
      <c r="H501">
        <v>9789881821034</v>
      </c>
      <c r="I501" t="s">
        <v>3316</v>
      </c>
      <c r="J501" t="s">
        <v>3317</v>
      </c>
      <c r="K501">
        <v>2011</v>
      </c>
      <c r="L501" t="s">
        <v>3318</v>
      </c>
      <c r="M501" t="s">
        <v>6</v>
      </c>
      <c r="N501" t="s">
        <v>162</v>
      </c>
    </row>
    <row r="502" spans="1:14" x14ac:dyDescent="0.35">
      <c r="A502" t="s">
        <v>67</v>
      </c>
      <c r="B502">
        <f t="shared" si="7"/>
        <v>1</v>
      </c>
      <c r="C502" t="s">
        <v>18571</v>
      </c>
      <c r="D502" t="s">
        <v>3320</v>
      </c>
      <c r="E502" t="s">
        <v>3321</v>
      </c>
      <c r="F502" t="s">
        <v>3322</v>
      </c>
      <c r="G502">
        <v>10</v>
      </c>
      <c r="H502">
        <v>9781450368193</v>
      </c>
      <c r="I502" t="s">
        <v>1310</v>
      </c>
      <c r="J502" t="s">
        <v>6</v>
      </c>
      <c r="K502">
        <v>2020</v>
      </c>
      <c r="L502" t="s">
        <v>3323</v>
      </c>
      <c r="M502" t="s">
        <v>6</v>
      </c>
      <c r="N502" t="s">
        <v>162</v>
      </c>
    </row>
    <row r="503" spans="1:14" x14ac:dyDescent="0.35">
      <c r="A503" t="s">
        <v>49</v>
      </c>
      <c r="B503">
        <f t="shared" si="7"/>
        <v>1</v>
      </c>
      <c r="C503" t="s">
        <v>18572</v>
      </c>
      <c r="D503" t="s">
        <v>3325</v>
      </c>
      <c r="E503" t="s">
        <v>3326</v>
      </c>
      <c r="F503" t="s">
        <v>3327</v>
      </c>
      <c r="G503">
        <v>7</v>
      </c>
      <c r="I503" t="s">
        <v>1853</v>
      </c>
      <c r="J503" t="s">
        <v>6</v>
      </c>
      <c r="K503">
        <v>2018</v>
      </c>
      <c r="L503" t="s">
        <v>3328</v>
      </c>
      <c r="M503" t="s">
        <v>6</v>
      </c>
      <c r="N503" t="s">
        <v>147</v>
      </c>
    </row>
    <row r="504" spans="1:14" x14ac:dyDescent="0.35">
      <c r="A504" t="s">
        <v>49</v>
      </c>
      <c r="B504" s="4">
        <f t="shared" si="7"/>
        <v>1</v>
      </c>
      <c r="C504" t="s">
        <v>18573</v>
      </c>
      <c r="D504" t="s">
        <v>3330</v>
      </c>
      <c r="E504" t="s">
        <v>3331</v>
      </c>
      <c r="F504" t="s">
        <v>3332</v>
      </c>
      <c r="G504">
        <v>7</v>
      </c>
      <c r="I504" t="s">
        <v>261</v>
      </c>
      <c r="J504" t="s">
        <v>3333</v>
      </c>
      <c r="K504">
        <v>2018</v>
      </c>
      <c r="L504" t="s">
        <v>3334</v>
      </c>
      <c r="M504" t="s">
        <v>6</v>
      </c>
      <c r="N504" t="s">
        <v>480</v>
      </c>
    </row>
    <row r="505" spans="1:14" x14ac:dyDescent="0.35">
      <c r="A505" t="s">
        <v>49</v>
      </c>
      <c r="B505">
        <f t="shared" si="7"/>
        <v>1</v>
      </c>
      <c r="C505" t="s">
        <v>18574</v>
      </c>
      <c r="D505" t="s">
        <v>3336</v>
      </c>
      <c r="E505" t="s">
        <v>3337</v>
      </c>
      <c r="F505" t="s">
        <v>3338</v>
      </c>
      <c r="G505">
        <v>7</v>
      </c>
      <c r="I505" t="s">
        <v>3339</v>
      </c>
      <c r="J505" t="s">
        <v>3340</v>
      </c>
      <c r="K505">
        <v>2019</v>
      </c>
      <c r="L505" t="s">
        <v>3341</v>
      </c>
      <c r="M505" t="s">
        <v>6</v>
      </c>
      <c r="N505" t="s">
        <v>162</v>
      </c>
    </row>
    <row r="506" spans="1:14" x14ac:dyDescent="0.35">
      <c r="A506" t="s">
        <v>67</v>
      </c>
      <c r="B506">
        <f t="shared" si="7"/>
        <v>1</v>
      </c>
      <c r="C506" t="s">
        <v>18575</v>
      </c>
      <c r="D506" t="s">
        <v>3343</v>
      </c>
      <c r="E506" t="s">
        <v>3344</v>
      </c>
      <c r="F506" t="s">
        <v>3345</v>
      </c>
      <c r="G506">
        <v>7</v>
      </c>
      <c r="I506" t="s">
        <v>1510</v>
      </c>
      <c r="J506" t="s">
        <v>3346</v>
      </c>
      <c r="K506">
        <v>2009</v>
      </c>
      <c r="L506" t="s">
        <v>3347</v>
      </c>
      <c r="M506" t="s">
        <v>6</v>
      </c>
      <c r="N506" t="s">
        <v>3348</v>
      </c>
    </row>
    <row r="507" spans="1:14" x14ac:dyDescent="0.35">
      <c r="A507" t="s">
        <v>67</v>
      </c>
      <c r="B507">
        <f t="shared" si="7"/>
        <v>1</v>
      </c>
      <c r="C507" t="s">
        <v>18576</v>
      </c>
      <c r="D507" t="s">
        <v>3350</v>
      </c>
      <c r="E507" t="s">
        <v>3351</v>
      </c>
      <c r="F507" t="s">
        <v>3345</v>
      </c>
      <c r="G507">
        <v>7</v>
      </c>
      <c r="I507" t="s">
        <v>1510</v>
      </c>
      <c r="J507" t="s">
        <v>3352</v>
      </c>
      <c r="K507">
        <v>2010</v>
      </c>
      <c r="L507" t="s">
        <v>3353</v>
      </c>
      <c r="M507" t="s">
        <v>6</v>
      </c>
      <c r="N507" t="s">
        <v>1060</v>
      </c>
    </row>
    <row r="508" spans="1:14" x14ac:dyDescent="0.35">
      <c r="A508" t="s">
        <v>67</v>
      </c>
      <c r="B508">
        <f t="shared" si="7"/>
        <v>1</v>
      </c>
      <c r="C508" t="s">
        <v>18577</v>
      </c>
      <c r="D508" t="s">
        <v>3355</v>
      </c>
      <c r="E508" t="s">
        <v>3356</v>
      </c>
      <c r="F508" t="s">
        <v>3357</v>
      </c>
      <c r="G508">
        <v>7</v>
      </c>
      <c r="I508" t="s">
        <v>369</v>
      </c>
      <c r="J508" t="s">
        <v>3358</v>
      </c>
      <c r="K508">
        <v>2021</v>
      </c>
      <c r="L508" t="s">
        <v>3359</v>
      </c>
      <c r="M508" t="s">
        <v>6</v>
      </c>
      <c r="N508" t="s">
        <v>217</v>
      </c>
    </row>
    <row r="509" spans="1:14" x14ac:dyDescent="0.35">
      <c r="A509" t="s">
        <v>49</v>
      </c>
      <c r="B509">
        <f t="shared" si="7"/>
        <v>1</v>
      </c>
      <c r="C509" t="s">
        <v>18578</v>
      </c>
      <c r="D509" t="s">
        <v>3361</v>
      </c>
      <c r="E509" t="s">
        <v>3362</v>
      </c>
      <c r="F509" t="s">
        <v>3363</v>
      </c>
      <c r="G509">
        <v>7</v>
      </c>
      <c r="I509" t="s">
        <v>922</v>
      </c>
      <c r="J509" t="s">
        <v>3364</v>
      </c>
      <c r="K509">
        <v>2018</v>
      </c>
      <c r="L509" t="s">
        <v>3365</v>
      </c>
      <c r="M509" t="s">
        <v>6</v>
      </c>
      <c r="N509" t="s">
        <v>176</v>
      </c>
    </row>
    <row r="510" spans="1:14" x14ac:dyDescent="0.35">
      <c r="A510" t="s">
        <v>49</v>
      </c>
      <c r="B510">
        <f t="shared" si="7"/>
        <v>1</v>
      </c>
      <c r="C510" t="s">
        <v>18579</v>
      </c>
      <c r="D510" t="s">
        <v>3367</v>
      </c>
      <c r="E510" t="s">
        <v>3368</v>
      </c>
      <c r="F510" t="s">
        <v>3369</v>
      </c>
      <c r="G510">
        <v>7</v>
      </c>
      <c r="I510" t="s">
        <v>3370</v>
      </c>
      <c r="J510" t="s">
        <v>3371</v>
      </c>
      <c r="K510">
        <v>2014</v>
      </c>
      <c r="L510" t="s">
        <v>3372</v>
      </c>
      <c r="M510" t="s">
        <v>6</v>
      </c>
      <c r="N510" t="s">
        <v>1505</v>
      </c>
    </row>
    <row r="511" spans="1:14" x14ac:dyDescent="0.35">
      <c r="A511" t="s">
        <v>67</v>
      </c>
      <c r="B511">
        <f t="shared" si="7"/>
        <v>1</v>
      </c>
      <c r="C511" t="s">
        <v>18580</v>
      </c>
      <c r="D511" t="s">
        <v>3374</v>
      </c>
      <c r="E511" t="s">
        <v>3375</v>
      </c>
      <c r="F511" t="s">
        <v>3376</v>
      </c>
      <c r="G511">
        <v>10</v>
      </c>
      <c r="H511">
        <v>9781450380959</v>
      </c>
      <c r="I511" t="s">
        <v>1310</v>
      </c>
      <c r="J511" t="s">
        <v>6</v>
      </c>
      <c r="K511">
        <v>2021</v>
      </c>
      <c r="L511" t="s">
        <v>3377</v>
      </c>
      <c r="M511" t="s">
        <v>6</v>
      </c>
      <c r="N511" t="s">
        <v>162</v>
      </c>
    </row>
    <row r="512" spans="1:14" x14ac:dyDescent="0.35">
      <c r="A512" t="s">
        <v>49</v>
      </c>
      <c r="B512">
        <f t="shared" si="7"/>
        <v>1</v>
      </c>
      <c r="C512" t="s">
        <v>18581</v>
      </c>
      <c r="D512" t="s">
        <v>3379</v>
      </c>
      <c r="E512" t="s">
        <v>3380</v>
      </c>
      <c r="F512" t="s">
        <v>3381</v>
      </c>
      <c r="G512">
        <v>7</v>
      </c>
      <c r="I512" t="s">
        <v>647</v>
      </c>
      <c r="J512" t="s">
        <v>1704</v>
      </c>
      <c r="K512">
        <v>2011</v>
      </c>
      <c r="L512" t="s">
        <v>3382</v>
      </c>
      <c r="M512" t="s">
        <v>6</v>
      </c>
      <c r="N512" t="s">
        <v>176</v>
      </c>
    </row>
    <row r="513" spans="1:14" x14ac:dyDescent="0.35">
      <c r="A513" t="s">
        <v>67</v>
      </c>
      <c r="B513">
        <f t="shared" si="7"/>
        <v>1</v>
      </c>
      <c r="C513" t="s">
        <v>18582</v>
      </c>
      <c r="D513" t="s">
        <v>3384</v>
      </c>
      <c r="E513" t="s">
        <v>3385</v>
      </c>
      <c r="F513" t="s">
        <v>3386</v>
      </c>
      <c r="G513">
        <v>10</v>
      </c>
      <c r="H513">
        <v>9789897581625</v>
      </c>
      <c r="I513" t="s">
        <v>3387</v>
      </c>
      <c r="J513" t="s">
        <v>3388</v>
      </c>
      <c r="K513">
        <v>2015</v>
      </c>
      <c r="L513" t="s">
        <v>3389</v>
      </c>
      <c r="M513" t="s">
        <v>6</v>
      </c>
      <c r="N513" t="s">
        <v>162</v>
      </c>
    </row>
    <row r="514" spans="1:14" x14ac:dyDescent="0.35">
      <c r="A514" t="s">
        <v>49</v>
      </c>
      <c r="B514">
        <f t="shared" ref="B514:B577" si="8">COUNTIF(C:C,C514)</f>
        <v>1</v>
      </c>
      <c r="C514" t="s">
        <v>18583</v>
      </c>
      <c r="D514" t="s">
        <v>3391</v>
      </c>
      <c r="E514" t="s">
        <v>3392</v>
      </c>
      <c r="F514" t="s">
        <v>3393</v>
      </c>
      <c r="G514">
        <v>10</v>
      </c>
      <c r="H514">
        <v>9781728111148</v>
      </c>
      <c r="I514" t="s">
        <v>214</v>
      </c>
      <c r="J514" t="s">
        <v>3394</v>
      </c>
      <c r="K514">
        <v>2018</v>
      </c>
      <c r="L514" t="s">
        <v>3395</v>
      </c>
      <c r="M514" t="s">
        <v>6</v>
      </c>
      <c r="N514" t="s">
        <v>480</v>
      </c>
    </row>
    <row r="515" spans="1:14" x14ac:dyDescent="0.35">
      <c r="A515" t="s">
        <v>67</v>
      </c>
      <c r="B515">
        <f t="shared" si="8"/>
        <v>1</v>
      </c>
      <c r="C515" t="s">
        <v>18584</v>
      </c>
      <c r="D515" t="s">
        <v>3397</v>
      </c>
      <c r="E515" t="s">
        <v>3398</v>
      </c>
      <c r="F515" t="s">
        <v>3399</v>
      </c>
      <c r="G515">
        <v>10</v>
      </c>
      <c r="H515">
        <v>9781479958535</v>
      </c>
      <c r="I515" t="s">
        <v>3400</v>
      </c>
      <c r="J515" t="s">
        <v>3401</v>
      </c>
      <c r="K515">
        <v>2014</v>
      </c>
      <c r="L515" t="s">
        <v>3402</v>
      </c>
      <c r="M515" t="s">
        <v>6</v>
      </c>
      <c r="N515" t="s">
        <v>162</v>
      </c>
    </row>
    <row r="516" spans="1:14" x14ac:dyDescent="0.35">
      <c r="A516" t="s">
        <v>49</v>
      </c>
      <c r="B516">
        <f t="shared" si="8"/>
        <v>1</v>
      </c>
      <c r="C516" t="s">
        <v>3403</v>
      </c>
      <c r="D516" t="s">
        <v>3404</v>
      </c>
      <c r="E516" t="s">
        <v>3405</v>
      </c>
      <c r="F516" t="s">
        <v>3406</v>
      </c>
      <c r="G516">
        <v>7</v>
      </c>
      <c r="H516">
        <v>9783030325046</v>
      </c>
      <c r="I516" t="s">
        <v>152</v>
      </c>
      <c r="J516" t="s">
        <v>3407</v>
      </c>
      <c r="K516">
        <v>2019</v>
      </c>
      <c r="L516" t="s">
        <v>3408</v>
      </c>
      <c r="M516" t="s">
        <v>6</v>
      </c>
      <c r="N516" t="s">
        <v>283</v>
      </c>
    </row>
    <row r="517" spans="1:14" x14ac:dyDescent="0.35">
      <c r="A517" t="s">
        <v>49</v>
      </c>
      <c r="B517">
        <f t="shared" si="8"/>
        <v>1</v>
      </c>
      <c r="C517" t="s">
        <v>18585</v>
      </c>
      <c r="D517" t="s">
        <v>3410</v>
      </c>
      <c r="E517" t="s">
        <v>3411</v>
      </c>
      <c r="F517" t="s">
        <v>3406</v>
      </c>
      <c r="G517">
        <v>7</v>
      </c>
      <c r="I517" t="s">
        <v>3412</v>
      </c>
      <c r="J517" t="s">
        <v>3413</v>
      </c>
      <c r="K517">
        <v>2020</v>
      </c>
      <c r="L517" t="s">
        <v>3414</v>
      </c>
      <c r="M517" t="s">
        <v>6</v>
      </c>
      <c r="N517" t="s">
        <v>162</v>
      </c>
    </row>
    <row r="518" spans="1:14" x14ac:dyDescent="0.35">
      <c r="A518" t="s">
        <v>49</v>
      </c>
      <c r="B518">
        <f t="shared" si="8"/>
        <v>1</v>
      </c>
      <c r="C518" t="s">
        <v>18586</v>
      </c>
      <c r="D518" t="s">
        <v>3416</v>
      </c>
      <c r="E518" t="s">
        <v>3417</v>
      </c>
      <c r="F518" t="s">
        <v>3418</v>
      </c>
      <c r="G518">
        <v>10</v>
      </c>
      <c r="H518">
        <v>9781450339407</v>
      </c>
      <c r="I518" t="s">
        <v>3419</v>
      </c>
      <c r="J518" t="s">
        <v>3420</v>
      </c>
      <c r="K518">
        <v>2015</v>
      </c>
      <c r="L518" t="s">
        <v>3421</v>
      </c>
      <c r="M518" t="s">
        <v>6</v>
      </c>
      <c r="N518" t="s">
        <v>217</v>
      </c>
    </row>
    <row r="519" spans="1:14" x14ac:dyDescent="0.35">
      <c r="A519" t="s">
        <v>49</v>
      </c>
      <c r="B519">
        <f t="shared" si="8"/>
        <v>1</v>
      </c>
      <c r="C519" t="s">
        <v>18587</v>
      </c>
      <c r="D519" t="s">
        <v>3423</v>
      </c>
      <c r="E519" t="s">
        <v>3424</v>
      </c>
      <c r="F519" t="s">
        <v>3425</v>
      </c>
      <c r="G519">
        <v>7</v>
      </c>
      <c r="I519" t="s">
        <v>3426</v>
      </c>
      <c r="J519" t="s">
        <v>6</v>
      </c>
      <c r="K519">
        <v>2017</v>
      </c>
      <c r="L519" t="s">
        <v>3427</v>
      </c>
      <c r="M519" t="s">
        <v>6</v>
      </c>
      <c r="N519" t="s">
        <v>217</v>
      </c>
    </row>
    <row r="520" spans="1:14" x14ac:dyDescent="0.35">
      <c r="A520" t="s">
        <v>49</v>
      </c>
      <c r="B520">
        <f t="shared" si="8"/>
        <v>1</v>
      </c>
      <c r="C520" t="s">
        <v>18588</v>
      </c>
      <c r="D520" t="s">
        <v>3429</v>
      </c>
      <c r="E520" t="s">
        <v>3430</v>
      </c>
      <c r="F520" t="s">
        <v>3431</v>
      </c>
      <c r="G520">
        <v>10</v>
      </c>
      <c r="H520">
        <v>9789898704207</v>
      </c>
      <c r="I520" t="s">
        <v>521</v>
      </c>
      <c r="J520" t="s">
        <v>3432</v>
      </c>
      <c r="K520">
        <v>2020</v>
      </c>
      <c r="L520" t="s">
        <v>3433</v>
      </c>
      <c r="M520" t="s">
        <v>6</v>
      </c>
      <c r="N520" t="s">
        <v>162</v>
      </c>
    </row>
    <row r="521" spans="1:14" x14ac:dyDescent="0.35">
      <c r="A521" t="s">
        <v>49</v>
      </c>
      <c r="B521">
        <f t="shared" si="8"/>
        <v>1</v>
      </c>
      <c r="C521" t="s">
        <v>18589</v>
      </c>
      <c r="D521" t="s">
        <v>3435</v>
      </c>
      <c r="E521" t="s">
        <v>3436</v>
      </c>
      <c r="F521" t="s">
        <v>3437</v>
      </c>
      <c r="G521">
        <v>7</v>
      </c>
      <c r="I521" t="s">
        <v>3438</v>
      </c>
      <c r="J521" t="s">
        <v>2934</v>
      </c>
      <c r="K521">
        <v>2012</v>
      </c>
      <c r="L521" t="s">
        <v>3439</v>
      </c>
      <c r="M521" t="s">
        <v>6</v>
      </c>
      <c r="N521" t="s">
        <v>256</v>
      </c>
    </row>
    <row r="522" spans="1:14" x14ac:dyDescent="0.35">
      <c r="A522" t="s">
        <v>49</v>
      </c>
      <c r="B522">
        <f t="shared" si="8"/>
        <v>1</v>
      </c>
      <c r="C522" t="s">
        <v>18590</v>
      </c>
      <c r="D522" t="s">
        <v>3441</v>
      </c>
      <c r="E522" t="s">
        <v>3442</v>
      </c>
      <c r="F522" t="s">
        <v>3443</v>
      </c>
      <c r="G522">
        <v>7</v>
      </c>
      <c r="H522">
        <v>9783030247805</v>
      </c>
      <c r="I522" t="s">
        <v>152</v>
      </c>
      <c r="J522" t="s">
        <v>3444</v>
      </c>
      <c r="K522">
        <v>2019</v>
      </c>
      <c r="L522" t="s">
        <v>3445</v>
      </c>
      <c r="M522" t="s">
        <v>6</v>
      </c>
      <c r="N522" t="s">
        <v>283</v>
      </c>
    </row>
    <row r="523" spans="1:14" x14ac:dyDescent="0.35">
      <c r="A523" t="s">
        <v>49</v>
      </c>
      <c r="B523">
        <f t="shared" si="8"/>
        <v>1</v>
      </c>
      <c r="C523" t="s">
        <v>18591</v>
      </c>
      <c r="D523" t="s">
        <v>3447</v>
      </c>
      <c r="E523" t="s">
        <v>3448</v>
      </c>
      <c r="F523" t="s">
        <v>3449</v>
      </c>
      <c r="G523">
        <v>7</v>
      </c>
      <c r="I523" t="s">
        <v>749</v>
      </c>
      <c r="J523" t="s">
        <v>3450</v>
      </c>
      <c r="K523">
        <v>2018</v>
      </c>
      <c r="L523" t="s">
        <v>3451</v>
      </c>
      <c r="M523" t="s">
        <v>6</v>
      </c>
      <c r="N523" t="s">
        <v>147</v>
      </c>
    </row>
    <row r="524" spans="1:14" x14ac:dyDescent="0.35">
      <c r="A524" t="s">
        <v>49</v>
      </c>
      <c r="B524">
        <f t="shared" si="8"/>
        <v>1</v>
      </c>
      <c r="C524" t="s">
        <v>18592</v>
      </c>
      <c r="D524" t="s">
        <v>3453</v>
      </c>
      <c r="E524" t="s">
        <v>3454</v>
      </c>
      <c r="F524" t="s">
        <v>3455</v>
      </c>
      <c r="G524">
        <v>10</v>
      </c>
      <c r="I524" t="s">
        <v>274</v>
      </c>
      <c r="J524" t="s">
        <v>3456</v>
      </c>
      <c r="K524">
        <v>2016</v>
      </c>
      <c r="L524" t="s">
        <v>3457</v>
      </c>
      <c r="M524" t="s">
        <v>6</v>
      </c>
      <c r="N524" t="s">
        <v>703</v>
      </c>
    </row>
    <row r="525" spans="1:14" x14ac:dyDescent="0.35">
      <c r="A525" t="s">
        <v>67</v>
      </c>
      <c r="B525">
        <f t="shared" si="8"/>
        <v>1</v>
      </c>
      <c r="C525" t="s">
        <v>18593</v>
      </c>
      <c r="D525" t="s">
        <v>3459</v>
      </c>
      <c r="E525" t="s">
        <v>3460</v>
      </c>
      <c r="F525" t="s">
        <v>3461</v>
      </c>
      <c r="G525">
        <v>10</v>
      </c>
      <c r="H525">
        <v>9781911218098</v>
      </c>
      <c r="I525" t="s">
        <v>452</v>
      </c>
      <c r="J525" t="s">
        <v>3462</v>
      </c>
      <c r="K525">
        <v>2016</v>
      </c>
      <c r="L525" t="s">
        <v>3463</v>
      </c>
      <c r="M525" t="s">
        <v>6</v>
      </c>
      <c r="N525" t="s">
        <v>162</v>
      </c>
    </row>
    <row r="526" spans="1:14" x14ac:dyDescent="0.35">
      <c r="A526" t="s">
        <v>49</v>
      </c>
      <c r="B526">
        <f t="shared" si="8"/>
        <v>1</v>
      </c>
      <c r="C526" t="s">
        <v>18594</v>
      </c>
      <c r="D526" t="s">
        <v>3465</v>
      </c>
      <c r="E526" t="s">
        <v>3466</v>
      </c>
      <c r="F526" t="s">
        <v>3467</v>
      </c>
      <c r="G526">
        <v>10</v>
      </c>
      <c r="H526">
        <v>9789898704023</v>
      </c>
      <c r="I526" t="s">
        <v>3468</v>
      </c>
      <c r="J526" t="s">
        <v>3469</v>
      </c>
      <c r="K526">
        <v>2014</v>
      </c>
      <c r="L526" t="s">
        <v>3470</v>
      </c>
      <c r="M526" t="s">
        <v>6</v>
      </c>
      <c r="N526" t="s">
        <v>162</v>
      </c>
    </row>
    <row r="527" spans="1:14" x14ac:dyDescent="0.35">
      <c r="A527" t="s">
        <v>49</v>
      </c>
      <c r="B527">
        <f t="shared" si="8"/>
        <v>1</v>
      </c>
      <c r="C527" t="s">
        <v>18595</v>
      </c>
      <c r="D527" t="s">
        <v>3472</v>
      </c>
      <c r="E527" t="s">
        <v>3473</v>
      </c>
      <c r="F527" t="s">
        <v>3474</v>
      </c>
      <c r="G527">
        <v>10</v>
      </c>
      <c r="H527">
        <v>9789810831905</v>
      </c>
      <c r="I527" t="s">
        <v>3475</v>
      </c>
      <c r="J527" t="s">
        <v>3476</v>
      </c>
      <c r="K527">
        <v>2009</v>
      </c>
      <c r="L527" t="s">
        <v>3477</v>
      </c>
      <c r="M527" t="s">
        <v>6</v>
      </c>
      <c r="N527" t="s">
        <v>162</v>
      </c>
    </row>
    <row r="528" spans="1:14" x14ac:dyDescent="0.35">
      <c r="A528" t="s">
        <v>67</v>
      </c>
      <c r="B528">
        <f t="shared" si="8"/>
        <v>1</v>
      </c>
      <c r="C528" t="s">
        <v>18596</v>
      </c>
      <c r="D528" t="s">
        <v>3479</v>
      </c>
      <c r="E528" t="s">
        <v>3480</v>
      </c>
      <c r="F528" t="s">
        <v>3481</v>
      </c>
      <c r="G528">
        <v>10</v>
      </c>
      <c r="H528">
        <v>9789897583674</v>
      </c>
      <c r="I528" t="s">
        <v>3124</v>
      </c>
      <c r="J528" t="s">
        <v>3482</v>
      </c>
      <c r="K528">
        <v>2019</v>
      </c>
      <c r="L528" t="s">
        <v>3483</v>
      </c>
      <c r="M528" t="s">
        <v>6</v>
      </c>
      <c r="N528" t="s">
        <v>162</v>
      </c>
    </row>
    <row r="529" spans="1:14" x14ac:dyDescent="0.35">
      <c r="A529" t="s">
        <v>67</v>
      </c>
      <c r="B529">
        <f t="shared" si="8"/>
        <v>1</v>
      </c>
      <c r="C529" t="s">
        <v>18597</v>
      </c>
      <c r="D529" t="s">
        <v>3485</v>
      </c>
      <c r="E529" t="s">
        <v>3486</v>
      </c>
      <c r="F529" t="s">
        <v>3487</v>
      </c>
      <c r="G529">
        <v>7</v>
      </c>
      <c r="I529" t="s">
        <v>3488</v>
      </c>
      <c r="J529" t="s">
        <v>3489</v>
      </c>
      <c r="K529">
        <v>2017</v>
      </c>
      <c r="L529" t="s">
        <v>3490</v>
      </c>
      <c r="M529" t="s">
        <v>6</v>
      </c>
      <c r="N529" t="s">
        <v>283</v>
      </c>
    </row>
    <row r="530" spans="1:14" x14ac:dyDescent="0.35">
      <c r="A530" t="s">
        <v>67</v>
      </c>
      <c r="B530">
        <f t="shared" si="8"/>
        <v>1</v>
      </c>
      <c r="C530" t="s">
        <v>18598</v>
      </c>
      <c r="D530" t="s">
        <v>3492</v>
      </c>
      <c r="E530" t="s">
        <v>3493</v>
      </c>
      <c r="F530" t="s">
        <v>3494</v>
      </c>
      <c r="G530">
        <v>10</v>
      </c>
      <c r="H530">
        <v>9781906638474</v>
      </c>
      <c r="I530" t="s">
        <v>452</v>
      </c>
      <c r="J530" t="s">
        <v>3495</v>
      </c>
      <c r="K530">
        <v>2009</v>
      </c>
      <c r="L530" t="s">
        <v>3496</v>
      </c>
      <c r="M530" t="s">
        <v>6</v>
      </c>
      <c r="N530" t="s">
        <v>703</v>
      </c>
    </row>
    <row r="531" spans="1:14" x14ac:dyDescent="0.35">
      <c r="A531" t="s">
        <v>67</v>
      </c>
      <c r="B531">
        <f t="shared" si="8"/>
        <v>1</v>
      </c>
      <c r="C531" t="s">
        <v>18599</v>
      </c>
      <c r="D531" t="s">
        <v>3498</v>
      </c>
      <c r="E531" t="s">
        <v>3499</v>
      </c>
      <c r="F531" t="s">
        <v>3494</v>
      </c>
      <c r="G531">
        <v>10</v>
      </c>
      <c r="H531">
        <v>9781908272188</v>
      </c>
      <c r="I531" t="s">
        <v>452</v>
      </c>
      <c r="J531" t="s">
        <v>3500</v>
      </c>
      <c r="K531">
        <v>2011</v>
      </c>
      <c r="L531" t="s">
        <v>3501</v>
      </c>
      <c r="M531" t="s">
        <v>6</v>
      </c>
      <c r="N531" t="s">
        <v>217</v>
      </c>
    </row>
    <row r="532" spans="1:14" x14ac:dyDescent="0.35">
      <c r="A532" t="s">
        <v>67</v>
      </c>
      <c r="B532">
        <f t="shared" si="8"/>
        <v>1</v>
      </c>
      <c r="C532" t="s">
        <v>18600</v>
      </c>
      <c r="D532" t="s">
        <v>3503</v>
      </c>
      <c r="E532" t="s">
        <v>6</v>
      </c>
      <c r="F532" t="s">
        <v>3494</v>
      </c>
      <c r="G532">
        <v>7</v>
      </c>
      <c r="I532" t="s">
        <v>3504</v>
      </c>
      <c r="J532" t="s">
        <v>3505</v>
      </c>
      <c r="K532">
        <v>2012</v>
      </c>
      <c r="L532" t="s">
        <v>3506</v>
      </c>
      <c r="M532" t="s">
        <v>6</v>
      </c>
      <c r="N532" t="s">
        <v>323</v>
      </c>
    </row>
    <row r="533" spans="1:14" x14ac:dyDescent="0.35">
      <c r="A533" t="s">
        <v>67</v>
      </c>
      <c r="B533">
        <f t="shared" si="8"/>
        <v>1</v>
      </c>
      <c r="C533" t="s">
        <v>18601</v>
      </c>
      <c r="D533" t="s">
        <v>3508</v>
      </c>
      <c r="E533" t="s">
        <v>3509</v>
      </c>
      <c r="F533" t="s">
        <v>3510</v>
      </c>
      <c r="G533">
        <v>7</v>
      </c>
      <c r="I533" t="s">
        <v>1398</v>
      </c>
      <c r="J533" t="s">
        <v>3511</v>
      </c>
      <c r="K533">
        <v>2017</v>
      </c>
      <c r="L533" t="s">
        <v>3512</v>
      </c>
      <c r="M533" t="s">
        <v>6</v>
      </c>
      <c r="N533" t="s">
        <v>217</v>
      </c>
    </row>
    <row r="534" spans="1:14" x14ac:dyDescent="0.35">
      <c r="A534" t="s">
        <v>67</v>
      </c>
      <c r="B534">
        <f t="shared" si="8"/>
        <v>1</v>
      </c>
      <c r="C534" t="s">
        <v>18602</v>
      </c>
      <c r="D534" t="s">
        <v>3514</v>
      </c>
      <c r="E534" t="s">
        <v>3515</v>
      </c>
      <c r="F534" t="s">
        <v>3516</v>
      </c>
      <c r="G534">
        <v>10</v>
      </c>
      <c r="H534">
        <v>9781479908189</v>
      </c>
      <c r="I534" t="s">
        <v>1678</v>
      </c>
      <c r="J534" t="s">
        <v>3517</v>
      </c>
      <c r="K534">
        <v>2013</v>
      </c>
      <c r="L534" t="s">
        <v>3518</v>
      </c>
      <c r="M534" t="s">
        <v>6</v>
      </c>
      <c r="N534" t="s">
        <v>147</v>
      </c>
    </row>
    <row r="535" spans="1:14" x14ac:dyDescent="0.35">
      <c r="A535" t="s">
        <v>49</v>
      </c>
      <c r="B535">
        <f t="shared" si="8"/>
        <v>1</v>
      </c>
      <c r="C535" t="s">
        <v>18603</v>
      </c>
      <c r="D535" t="s">
        <v>3520</v>
      </c>
      <c r="E535" t="s">
        <v>3521</v>
      </c>
      <c r="F535" t="s">
        <v>3522</v>
      </c>
      <c r="G535">
        <v>7</v>
      </c>
      <c r="H535">
        <v>9783030881054</v>
      </c>
      <c r="I535" t="s">
        <v>152</v>
      </c>
      <c r="J535" t="s">
        <v>3523</v>
      </c>
      <c r="K535">
        <v>2021</v>
      </c>
      <c r="L535" t="s">
        <v>3524</v>
      </c>
      <c r="M535" t="s">
        <v>6</v>
      </c>
      <c r="N535" t="s">
        <v>162</v>
      </c>
    </row>
    <row r="536" spans="1:14" x14ac:dyDescent="0.35">
      <c r="A536" t="s">
        <v>49</v>
      </c>
      <c r="B536">
        <f t="shared" si="8"/>
        <v>1</v>
      </c>
      <c r="C536" t="s">
        <v>18604</v>
      </c>
      <c r="D536" t="s">
        <v>3526</v>
      </c>
      <c r="E536" t="s">
        <v>3527</v>
      </c>
      <c r="F536" t="s">
        <v>3528</v>
      </c>
      <c r="G536">
        <v>7</v>
      </c>
      <c r="H536">
        <v>9783642343469</v>
      </c>
      <c r="I536" t="s">
        <v>152</v>
      </c>
      <c r="J536" t="s">
        <v>3529</v>
      </c>
      <c r="K536">
        <v>2012</v>
      </c>
      <c r="L536" t="s">
        <v>3530</v>
      </c>
      <c r="M536" t="s">
        <v>6</v>
      </c>
      <c r="N536" t="s">
        <v>480</v>
      </c>
    </row>
    <row r="537" spans="1:14" x14ac:dyDescent="0.35">
      <c r="A537" t="s">
        <v>49</v>
      </c>
      <c r="B537">
        <f t="shared" si="8"/>
        <v>1</v>
      </c>
      <c r="C537" t="s">
        <v>18605</v>
      </c>
      <c r="D537" t="s">
        <v>3532</v>
      </c>
      <c r="E537" t="s">
        <v>3533</v>
      </c>
      <c r="F537" t="s">
        <v>3534</v>
      </c>
      <c r="G537">
        <v>10</v>
      </c>
      <c r="H537">
        <v>9781450343718</v>
      </c>
      <c r="I537" t="s">
        <v>3535</v>
      </c>
      <c r="J537" t="s">
        <v>6</v>
      </c>
      <c r="K537">
        <v>2016</v>
      </c>
      <c r="L537" t="s">
        <v>3536</v>
      </c>
      <c r="M537" t="s">
        <v>6</v>
      </c>
      <c r="N537" t="s">
        <v>217</v>
      </c>
    </row>
    <row r="538" spans="1:14" x14ac:dyDescent="0.35">
      <c r="A538" t="s">
        <v>49</v>
      </c>
      <c r="B538">
        <f t="shared" si="8"/>
        <v>1</v>
      </c>
      <c r="C538" t="s">
        <v>18606</v>
      </c>
      <c r="D538" t="s">
        <v>3538</v>
      </c>
      <c r="E538" t="s">
        <v>3539</v>
      </c>
      <c r="F538" t="s">
        <v>3540</v>
      </c>
      <c r="G538">
        <v>7</v>
      </c>
      <c r="I538" t="s">
        <v>3541</v>
      </c>
      <c r="J538" t="s">
        <v>3542</v>
      </c>
      <c r="K538">
        <v>2019</v>
      </c>
      <c r="L538" t="s">
        <v>3543</v>
      </c>
      <c r="M538" t="s">
        <v>6</v>
      </c>
      <c r="N538" t="s">
        <v>984</v>
      </c>
    </row>
    <row r="539" spans="1:14" x14ac:dyDescent="0.35">
      <c r="A539" t="s">
        <v>67</v>
      </c>
      <c r="B539">
        <f t="shared" si="8"/>
        <v>1</v>
      </c>
      <c r="C539" t="s">
        <v>18607</v>
      </c>
      <c r="D539" t="s">
        <v>3545</v>
      </c>
      <c r="E539" t="s">
        <v>3546</v>
      </c>
      <c r="F539" t="s">
        <v>3547</v>
      </c>
      <c r="G539">
        <v>10</v>
      </c>
      <c r="H539">
        <v>9789077381946</v>
      </c>
      <c r="I539" t="s">
        <v>3548</v>
      </c>
      <c r="J539" t="s">
        <v>3549</v>
      </c>
      <c r="K539">
        <v>2016</v>
      </c>
      <c r="L539" t="s">
        <v>3550</v>
      </c>
      <c r="M539" t="s">
        <v>6</v>
      </c>
      <c r="N539" t="s">
        <v>162</v>
      </c>
    </row>
    <row r="540" spans="1:14" x14ac:dyDescent="0.35">
      <c r="A540" t="s">
        <v>49</v>
      </c>
      <c r="B540">
        <f t="shared" si="8"/>
        <v>1</v>
      </c>
      <c r="C540" t="s">
        <v>18608</v>
      </c>
      <c r="D540" t="s">
        <v>3552</v>
      </c>
      <c r="E540" t="s">
        <v>3553</v>
      </c>
      <c r="F540" t="s">
        <v>3554</v>
      </c>
      <c r="G540">
        <v>10</v>
      </c>
      <c r="H540">
        <v>9781538648469</v>
      </c>
      <c r="I540" t="s">
        <v>388</v>
      </c>
      <c r="J540" t="s">
        <v>3555</v>
      </c>
      <c r="K540">
        <v>2018</v>
      </c>
      <c r="L540" t="s">
        <v>3556</v>
      </c>
      <c r="M540" t="s">
        <v>6</v>
      </c>
      <c r="N540" t="s">
        <v>217</v>
      </c>
    </row>
    <row r="541" spans="1:14" x14ac:dyDescent="0.35">
      <c r="A541" t="s">
        <v>67</v>
      </c>
      <c r="B541">
        <f t="shared" si="8"/>
        <v>1</v>
      </c>
      <c r="C541" t="s">
        <v>18609</v>
      </c>
      <c r="D541" t="s">
        <v>3558</v>
      </c>
      <c r="E541" t="s">
        <v>3559</v>
      </c>
      <c r="F541" t="s">
        <v>3560</v>
      </c>
      <c r="G541">
        <v>7</v>
      </c>
      <c r="H541">
        <v>9783030669188</v>
      </c>
      <c r="I541" t="s">
        <v>866</v>
      </c>
      <c r="J541" t="s">
        <v>3561</v>
      </c>
      <c r="K541">
        <v>2020</v>
      </c>
      <c r="L541" t="s">
        <v>3562</v>
      </c>
      <c r="M541" t="s">
        <v>6</v>
      </c>
      <c r="N541" t="s">
        <v>217</v>
      </c>
    </row>
    <row r="542" spans="1:14" x14ac:dyDescent="0.35">
      <c r="A542" t="s">
        <v>49</v>
      </c>
      <c r="B542">
        <f t="shared" si="8"/>
        <v>1</v>
      </c>
      <c r="C542" t="s">
        <v>18610</v>
      </c>
      <c r="D542" t="s">
        <v>3564</v>
      </c>
      <c r="E542" t="s">
        <v>3565</v>
      </c>
      <c r="F542" t="s">
        <v>3566</v>
      </c>
      <c r="G542">
        <v>10</v>
      </c>
      <c r="H542">
        <v>9781728184326</v>
      </c>
      <c r="I542" t="s">
        <v>388</v>
      </c>
      <c r="J542" t="s">
        <v>188</v>
      </c>
      <c r="K542">
        <v>2020</v>
      </c>
      <c r="L542" t="s">
        <v>3567</v>
      </c>
      <c r="M542" t="s">
        <v>6</v>
      </c>
      <c r="N542" t="s">
        <v>162</v>
      </c>
    </row>
    <row r="543" spans="1:14" x14ac:dyDescent="0.35">
      <c r="A543" t="s">
        <v>49</v>
      </c>
      <c r="B543">
        <f t="shared" si="8"/>
        <v>1</v>
      </c>
      <c r="C543" t="s">
        <v>18611</v>
      </c>
      <c r="D543" t="s">
        <v>3569</v>
      </c>
      <c r="E543" t="s">
        <v>6</v>
      </c>
      <c r="F543" t="s">
        <v>3570</v>
      </c>
      <c r="G543">
        <v>7</v>
      </c>
      <c r="H543">
        <v>9783642029363</v>
      </c>
      <c r="I543" t="s">
        <v>3571</v>
      </c>
      <c r="J543" t="s">
        <v>3572</v>
      </c>
      <c r="K543">
        <v>2009</v>
      </c>
      <c r="L543" t="s">
        <v>3573</v>
      </c>
      <c r="M543" t="s">
        <v>6</v>
      </c>
      <c r="N543" t="s">
        <v>176</v>
      </c>
    </row>
    <row r="544" spans="1:14" x14ac:dyDescent="0.35">
      <c r="A544" t="s">
        <v>49</v>
      </c>
      <c r="B544">
        <f t="shared" si="8"/>
        <v>1</v>
      </c>
      <c r="C544" t="s">
        <v>3574</v>
      </c>
      <c r="D544" t="s">
        <v>3575</v>
      </c>
      <c r="E544" t="s">
        <v>3576</v>
      </c>
      <c r="F544" t="s">
        <v>3577</v>
      </c>
      <c r="G544">
        <v>10</v>
      </c>
      <c r="H544">
        <v>9781665419710</v>
      </c>
      <c r="I544" t="s">
        <v>3578</v>
      </c>
      <c r="J544" t="s">
        <v>6</v>
      </c>
      <c r="K544">
        <v>2020</v>
      </c>
      <c r="L544" t="s">
        <v>3579</v>
      </c>
      <c r="M544" t="s">
        <v>6</v>
      </c>
      <c r="N544" t="s">
        <v>162</v>
      </c>
    </row>
    <row r="545" spans="1:14" x14ac:dyDescent="0.35">
      <c r="A545" t="s">
        <v>67</v>
      </c>
      <c r="B545">
        <f t="shared" si="8"/>
        <v>1</v>
      </c>
      <c r="C545" t="s">
        <v>18612</v>
      </c>
      <c r="D545" t="s">
        <v>3581</v>
      </c>
      <c r="E545" t="s">
        <v>3582</v>
      </c>
      <c r="F545" t="s">
        <v>3583</v>
      </c>
      <c r="G545">
        <v>7</v>
      </c>
      <c r="H545">
        <v>9783030497569</v>
      </c>
      <c r="I545" t="s">
        <v>152</v>
      </c>
      <c r="J545" t="s">
        <v>3584</v>
      </c>
      <c r="K545">
        <v>2020</v>
      </c>
      <c r="L545" t="s">
        <v>3585</v>
      </c>
      <c r="M545" t="s">
        <v>6</v>
      </c>
      <c r="N545" t="s">
        <v>147</v>
      </c>
    </row>
    <row r="546" spans="1:14" x14ac:dyDescent="0.35">
      <c r="A546" t="s">
        <v>49</v>
      </c>
      <c r="B546">
        <f t="shared" si="8"/>
        <v>1</v>
      </c>
      <c r="C546" t="s">
        <v>18613</v>
      </c>
      <c r="D546" t="s">
        <v>3587</v>
      </c>
      <c r="E546" t="s">
        <v>3588</v>
      </c>
      <c r="F546" t="s">
        <v>3589</v>
      </c>
      <c r="G546">
        <v>10</v>
      </c>
      <c r="H546">
        <v>9781450328807</v>
      </c>
      <c r="I546" t="s">
        <v>308</v>
      </c>
      <c r="J546" t="s">
        <v>6</v>
      </c>
      <c r="K546">
        <v>2014</v>
      </c>
      <c r="L546" t="s">
        <v>3590</v>
      </c>
      <c r="M546" t="s">
        <v>6</v>
      </c>
      <c r="N546" t="s">
        <v>162</v>
      </c>
    </row>
    <row r="547" spans="1:14" x14ac:dyDescent="0.35">
      <c r="A547" t="s">
        <v>67</v>
      </c>
      <c r="B547">
        <f t="shared" si="8"/>
        <v>1</v>
      </c>
      <c r="C547" t="s">
        <v>18614</v>
      </c>
      <c r="D547" t="s">
        <v>3592</v>
      </c>
      <c r="E547" t="s">
        <v>3593</v>
      </c>
      <c r="F547" t="s">
        <v>3594</v>
      </c>
      <c r="G547">
        <v>10</v>
      </c>
      <c r="H547">
        <v>9783038680383</v>
      </c>
      <c r="I547" t="s">
        <v>3595</v>
      </c>
      <c r="J547" t="s">
        <v>3596</v>
      </c>
      <c r="K547">
        <v>2017</v>
      </c>
      <c r="L547" t="s">
        <v>3597</v>
      </c>
      <c r="M547" t="s">
        <v>6</v>
      </c>
      <c r="N547" t="s">
        <v>1120</v>
      </c>
    </row>
    <row r="548" spans="1:14" x14ac:dyDescent="0.35">
      <c r="A548" t="s">
        <v>67</v>
      </c>
      <c r="B548">
        <f t="shared" si="8"/>
        <v>1</v>
      </c>
      <c r="C548" t="s">
        <v>18615</v>
      </c>
      <c r="D548" t="s">
        <v>3599</v>
      </c>
      <c r="E548" t="s">
        <v>3600</v>
      </c>
      <c r="F548" t="s">
        <v>3601</v>
      </c>
      <c r="G548">
        <v>10</v>
      </c>
      <c r="I548" t="s">
        <v>1978</v>
      </c>
      <c r="J548" t="s">
        <v>3602</v>
      </c>
      <c r="K548">
        <v>2013</v>
      </c>
      <c r="L548" t="s">
        <v>3603</v>
      </c>
      <c r="M548" t="s">
        <v>6</v>
      </c>
      <c r="N548" t="s">
        <v>147</v>
      </c>
    </row>
    <row r="549" spans="1:14" x14ac:dyDescent="0.35">
      <c r="A549" t="s">
        <v>49</v>
      </c>
      <c r="B549">
        <f t="shared" si="8"/>
        <v>1</v>
      </c>
      <c r="C549" t="s">
        <v>18616</v>
      </c>
      <c r="D549" t="s">
        <v>3605</v>
      </c>
      <c r="E549" t="s">
        <v>3606</v>
      </c>
      <c r="F549" t="s">
        <v>3607</v>
      </c>
      <c r="G549">
        <v>10</v>
      </c>
      <c r="H549">
        <v>9781450339124</v>
      </c>
      <c r="I549" t="s">
        <v>3608</v>
      </c>
      <c r="J549" t="s">
        <v>3609</v>
      </c>
      <c r="K549">
        <v>2015</v>
      </c>
      <c r="L549" t="s">
        <v>3610</v>
      </c>
      <c r="M549" t="s">
        <v>6</v>
      </c>
      <c r="N549" t="s">
        <v>1120</v>
      </c>
    </row>
    <row r="550" spans="1:14" x14ac:dyDescent="0.35">
      <c r="A550" t="s">
        <v>49</v>
      </c>
      <c r="B550">
        <f t="shared" si="8"/>
        <v>1</v>
      </c>
      <c r="C550" t="s">
        <v>18617</v>
      </c>
      <c r="D550" t="s">
        <v>3612</v>
      </c>
      <c r="E550" t="s">
        <v>3613</v>
      </c>
      <c r="F550" t="s">
        <v>3614</v>
      </c>
      <c r="G550">
        <v>10</v>
      </c>
      <c r="H550">
        <v>9781509042753</v>
      </c>
      <c r="I550" t="s">
        <v>3615</v>
      </c>
      <c r="J550" t="s">
        <v>6</v>
      </c>
      <c r="K550">
        <v>2016</v>
      </c>
      <c r="L550" t="s">
        <v>3616</v>
      </c>
      <c r="M550" t="s">
        <v>6</v>
      </c>
      <c r="N550" t="s">
        <v>147</v>
      </c>
    </row>
    <row r="551" spans="1:14" x14ac:dyDescent="0.35">
      <c r="A551" t="s">
        <v>49</v>
      </c>
      <c r="B551">
        <f t="shared" si="8"/>
        <v>1</v>
      </c>
      <c r="C551" t="s">
        <v>18618</v>
      </c>
      <c r="D551" t="s">
        <v>3618</v>
      </c>
      <c r="E551" t="s">
        <v>3619</v>
      </c>
      <c r="F551" t="s">
        <v>3614</v>
      </c>
      <c r="G551">
        <v>7</v>
      </c>
      <c r="I551" t="s">
        <v>3620</v>
      </c>
      <c r="J551" t="s">
        <v>3621</v>
      </c>
      <c r="K551">
        <v>2017</v>
      </c>
      <c r="L551" t="s">
        <v>3622</v>
      </c>
      <c r="M551" t="s">
        <v>6</v>
      </c>
      <c r="N551" t="s">
        <v>473</v>
      </c>
    </row>
    <row r="552" spans="1:14" x14ac:dyDescent="0.35">
      <c r="A552" t="s">
        <v>67</v>
      </c>
      <c r="B552">
        <f t="shared" si="8"/>
        <v>1</v>
      </c>
      <c r="C552" t="s">
        <v>3623</v>
      </c>
      <c r="D552" t="s">
        <v>3624</v>
      </c>
      <c r="E552" t="s">
        <v>3625</v>
      </c>
      <c r="F552" t="s">
        <v>3626</v>
      </c>
      <c r="G552">
        <v>7</v>
      </c>
      <c r="H552">
        <v>9783030226015</v>
      </c>
      <c r="I552" t="s">
        <v>152</v>
      </c>
      <c r="J552" t="s">
        <v>3627</v>
      </c>
      <c r="K552">
        <v>2019</v>
      </c>
      <c r="L552" t="s">
        <v>3628</v>
      </c>
      <c r="M552" t="s">
        <v>6</v>
      </c>
      <c r="N552" t="s">
        <v>162</v>
      </c>
    </row>
    <row r="553" spans="1:14" x14ac:dyDescent="0.35">
      <c r="A553" t="s">
        <v>67</v>
      </c>
      <c r="B553">
        <f t="shared" si="8"/>
        <v>1</v>
      </c>
      <c r="C553" t="s">
        <v>18619</v>
      </c>
      <c r="D553" t="s">
        <v>3630</v>
      </c>
      <c r="E553" t="s">
        <v>3631</v>
      </c>
      <c r="F553" t="s">
        <v>3632</v>
      </c>
      <c r="G553">
        <v>7</v>
      </c>
      <c r="I553" t="s">
        <v>647</v>
      </c>
      <c r="J553" t="s">
        <v>3633</v>
      </c>
      <c r="K553">
        <v>2014</v>
      </c>
      <c r="L553" t="s">
        <v>3634</v>
      </c>
      <c r="M553" t="s">
        <v>6</v>
      </c>
      <c r="N553" t="s">
        <v>162</v>
      </c>
    </row>
    <row r="554" spans="1:14" x14ac:dyDescent="0.35">
      <c r="A554" t="s">
        <v>67</v>
      </c>
      <c r="B554">
        <f t="shared" si="8"/>
        <v>1</v>
      </c>
      <c r="C554" t="s">
        <v>3635</v>
      </c>
      <c r="D554" t="s">
        <v>3636</v>
      </c>
      <c r="E554" t="s">
        <v>3637</v>
      </c>
      <c r="F554" t="s">
        <v>3638</v>
      </c>
      <c r="G554">
        <v>10</v>
      </c>
      <c r="H554">
        <v>9781450340830</v>
      </c>
      <c r="I554" t="s">
        <v>3639</v>
      </c>
      <c r="J554" t="s">
        <v>3640</v>
      </c>
      <c r="K554">
        <v>2016</v>
      </c>
      <c r="L554" t="s">
        <v>3641</v>
      </c>
      <c r="M554" t="s">
        <v>6</v>
      </c>
      <c r="N554" t="s">
        <v>162</v>
      </c>
    </row>
    <row r="555" spans="1:14" x14ac:dyDescent="0.35">
      <c r="A555" t="s">
        <v>67</v>
      </c>
      <c r="B555">
        <f t="shared" si="8"/>
        <v>1</v>
      </c>
      <c r="C555" t="s">
        <v>18620</v>
      </c>
      <c r="D555" t="s">
        <v>3643</v>
      </c>
      <c r="E555" t="s">
        <v>3644</v>
      </c>
      <c r="F555" t="s">
        <v>3645</v>
      </c>
      <c r="G555">
        <v>10</v>
      </c>
      <c r="H555">
        <v>9781450347976</v>
      </c>
      <c r="I555" t="s">
        <v>308</v>
      </c>
      <c r="J555" t="s">
        <v>3646</v>
      </c>
      <c r="K555">
        <v>2017</v>
      </c>
      <c r="L555" t="s">
        <v>3647</v>
      </c>
      <c r="M555" t="s">
        <v>6</v>
      </c>
      <c r="N555" t="s">
        <v>217</v>
      </c>
    </row>
    <row r="556" spans="1:14" x14ac:dyDescent="0.35">
      <c r="A556" t="s">
        <v>67</v>
      </c>
      <c r="B556">
        <f t="shared" si="8"/>
        <v>1</v>
      </c>
      <c r="C556" t="s">
        <v>18621</v>
      </c>
      <c r="D556" t="s">
        <v>3649</v>
      </c>
      <c r="E556" t="s">
        <v>3650</v>
      </c>
      <c r="F556" t="s">
        <v>3651</v>
      </c>
      <c r="G556">
        <v>7</v>
      </c>
      <c r="H556">
        <v>9783642238567</v>
      </c>
      <c r="I556" t="s">
        <v>152</v>
      </c>
      <c r="J556" t="s">
        <v>3652</v>
      </c>
      <c r="K556">
        <v>2011</v>
      </c>
      <c r="L556" t="s">
        <v>3653</v>
      </c>
      <c r="M556" t="s">
        <v>6</v>
      </c>
      <c r="N556" t="s">
        <v>147</v>
      </c>
    </row>
    <row r="557" spans="1:14" x14ac:dyDescent="0.35">
      <c r="A557" t="s">
        <v>49</v>
      </c>
      <c r="B557">
        <f t="shared" si="8"/>
        <v>1</v>
      </c>
      <c r="C557" t="s">
        <v>18622</v>
      </c>
      <c r="D557" t="s">
        <v>3655</v>
      </c>
      <c r="E557" t="s">
        <v>3656</v>
      </c>
      <c r="F557" t="s">
        <v>3657</v>
      </c>
      <c r="G557">
        <v>10</v>
      </c>
      <c r="H557">
        <v>9781450346184</v>
      </c>
      <c r="I557" t="s">
        <v>3658</v>
      </c>
      <c r="J557" t="s">
        <v>3659</v>
      </c>
      <c r="K557">
        <v>2016</v>
      </c>
      <c r="L557" t="s">
        <v>3660</v>
      </c>
      <c r="M557" t="s">
        <v>6</v>
      </c>
      <c r="N557" t="s">
        <v>217</v>
      </c>
    </row>
    <row r="558" spans="1:14" x14ac:dyDescent="0.35">
      <c r="A558" t="s">
        <v>67</v>
      </c>
      <c r="B558">
        <f t="shared" si="8"/>
        <v>1</v>
      </c>
      <c r="C558" t="s">
        <v>18623</v>
      </c>
      <c r="D558" t="s">
        <v>3662</v>
      </c>
      <c r="E558" t="s">
        <v>3663</v>
      </c>
      <c r="F558" t="s">
        <v>3664</v>
      </c>
      <c r="G558">
        <v>10</v>
      </c>
      <c r="H558">
        <v>9781450343152</v>
      </c>
      <c r="I558" t="s">
        <v>3665</v>
      </c>
      <c r="J558" t="s">
        <v>3666</v>
      </c>
      <c r="K558">
        <v>2016</v>
      </c>
      <c r="L558" t="s">
        <v>3667</v>
      </c>
      <c r="M558" t="s">
        <v>6</v>
      </c>
      <c r="N558" t="s">
        <v>162</v>
      </c>
    </row>
    <row r="559" spans="1:14" x14ac:dyDescent="0.35">
      <c r="A559" t="s">
        <v>67</v>
      </c>
      <c r="B559">
        <f t="shared" si="8"/>
        <v>1</v>
      </c>
      <c r="C559" t="s">
        <v>18624</v>
      </c>
      <c r="D559" t="s">
        <v>3669</v>
      </c>
      <c r="E559" t="s">
        <v>6</v>
      </c>
      <c r="F559" t="s">
        <v>3670</v>
      </c>
      <c r="G559">
        <v>7</v>
      </c>
      <c r="I559" t="s">
        <v>3671</v>
      </c>
      <c r="J559" t="s">
        <v>3672</v>
      </c>
      <c r="K559">
        <v>2020</v>
      </c>
      <c r="L559" t="s">
        <v>3673</v>
      </c>
      <c r="M559" t="s">
        <v>6</v>
      </c>
      <c r="N559" t="s">
        <v>162</v>
      </c>
    </row>
    <row r="560" spans="1:14" x14ac:dyDescent="0.35">
      <c r="A560" t="s">
        <v>67</v>
      </c>
      <c r="B560">
        <f t="shared" si="8"/>
        <v>1</v>
      </c>
      <c r="C560" t="s">
        <v>18625</v>
      </c>
      <c r="D560" t="s">
        <v>3675</v>
      </c>
      <c r="E560" t="s">
        <v>3676</v>
      </c>
      <c r="F560" t="s">
        <v>3677</v>
      </c>
      <c r="G560">
        <v>10</v>
      </c>
      <c r="H560">
        <v>9781450346566</v>
      </c>
      <c r="I560" t="s">
        <v>1310</v>
      </c>
      <c r="J560" t="s">
        <v>3678</v>
      </c>
      <c r="K560">
        <v>2017</v>
      </c>
      <c r="L560" t="s">
        <v>3679</v>
      </c>
      <c r="M560" t="s">
        <v>6</v>
      </c>
      <c r="N560" t="s">
        <v>875</v>
      </c>
    </row>
    <row r="561" spans="1:14" x14ac:dyDescent="0.35">
      <c r="A561" t="s">
        <v>67</v>
      </c>
      <c r="B561">
        <f t="shared" si="8"/>
        <v>1</v>
      </c>
      <c r="C561" t="s">
        <v>18626</v>
      </c>
      <c r="D561" t="s">
        <v>3681</v>
      </c>
      <c r="E561" t="s">
        <v>3682</v>
      </c>
      <c r="F561" t="s">
        <v>3683</v>
      </c>
      <c r="G561">
        <v>10</v>
      </c>
      <c r="H561">
        <v>9781450308045</v>
      </c>
      <c r="I561" t="s">
        <v>2878</v>
      </c>
      <c r="J561" t="s">
        <v>3684</v>
      </c>
      <c r="K561">
        <v>2011</v>
      </c>
      <c r="L561" t="s">
        <v>3685</v>
      </c>
      <c r="M561" t="s">
        <v>6</v>
      </c>
      <c r="N561" t="s">
        <v>875</v>
      </c>
    </row>
    <row r="562" spans="1:14" x14ac:dyDescent="0.35">
      <c r="A562" t="s">
        <v>67</v>
      </c>
      <c r="B562">
        <f t="shared" si="8"/>
        <v>1</v>
      </c>
      <c r="C562" t="s">
        <v>18627</v>
      </c>
      <c r="D562" t="s">
        <v>3687</v>
      </c>
      <c r="E562" t="s">
        <v>3688</v>
      </c>
      <c r="F562" t="s">
        <v>3689</v>
      </c>
      <c r="G562">
        <v>10</v>
      </c>
      <c r="H562">
        <v>9781450353199</v>
      </c>
      <c r="I562" t="s">
        <v>308</v>
      </c>
      <c r="J562" t="s">
        <v>6</v>
      </c>
      <c r="K562">
        <v>2017</v>
      </c>
      <c r="L562" t="s">
        <v>3690</v>
      </c>
      <c r="M562" t="s">
        <v>6</v>
      </c>
      <c r="N562" t="s">
        <v>217</v>
      </c>
    </row>
    <row r="563" spans="1:14" x14ac:dyDescent="0.35">
      <c r="A563" t="s">
        <v>67</v>
      </c>
      <c r="B563">
        <f t="shared" si="8"/>
        <v>1</v>
      </c>
      <c r="C563" t="s">
        <v>18628</v>
      </c>
      <c r="D563" t="s">
        <v>3692</v>
      </c>
      <c r="E563" t="s">
        <v>3693</v>
      </c>
      <c r="F563" t="s">
        <v>3694</v>
      </c>
      <c r="G563">
        <v>10</v>
      </c>
      <c r="H563">
        <v>9781450347976</v>
      </c>
      <c r="I563" t="s">
        <v>308</v>
      </c>
      <c r="J563" t="s">
        <v>3695</v>
      </c>
      <c r="K563">
        <v>2017</v>
      </c>
      <c r="L563" t="s">
        <v>3696</v>
      </c>
      <c r="M563" t="s">
        <v>6</v>
      </c>
      <c r="N563" t="s">
        <v>703</v>
      </c>
    </row>
    <row r="564" spans="1:14" x14ac:dyDescent="0.35">
      <c r="A564" t="s">
        <v>67</v>
      </c>
      <c r="B564">
        <f t="shared" si="8"/>
        <v>1</v>
      </c>
      <c r="C564" t="s">
        <v>18629</v>
      </c>
      <c r="D564" t="s">
        <v>3698</v>
      </c>
      <c r="E564" t="s">
        <v>3699</v>
      </c>
      <c r="F564" t="s">
        <v>3700</v>
      </c>
      <c r="G564">
        <v>10</v>
      </c>
      <c r="H564">
        <v>9781450359542</v>
      </c>
      <c r="I564" t="s">
        <v>3701</v>
      </c>
      <c r="J564" t="s">
        <v>3702</v>
      </c>
      <c r="K564">
        <v>2018</v>
      </c>
      <c r="L564" t="s">
        <v>3703</v>
      </c>
      <c r="M564" t="s">
        <v>6</v>
      </c>
      <c r="N564" t="s">
        <v>480</v>
      </c>
    </row>
    <row r="565" spans="1:14" x14ac:dyDescent="0.35">
      <c r="A565" t="s">
        <v>67</v>
      </c>
      <c r="B565">
        <f t="shared" si="8"/>
        <v>1</v>
      </c>
      <c r="C565" t="s">
        <v>18630</v>
      </c>
      <c r="D565" t="s">
        <v>3705</v>
      </c>
      <c r="E565" t="s">
        <v>3706</v>
      </c>
      <c r="F565" t="s">
        <v>3707</v>
      </c>
      <c r="G565">
        <v>10</v>
      </c>
      <c r="H565">
        <v>9781538663042</v>
      </c>
      <c r="I565" t="s">
        <v>3708</v>
      </c>
      <c r="J565" t="s">
        <v>3709</v>
      </c>
      <c r="K565">
        <v>2018</v>
      </c>
      <c r="L565" t="s">
        <v>3710</v>
      </c>
      <c r="M565" t="s">
        <v>6</v>
      </c>
      <c r="N565" t="s">
        <v>217</v>
      </c>
    </row>
    <row r="566" spans="1:14" x14ac:dyDescent="0.35">
      <c r="A566" t="s">
        <v>67</v>
      </c>
      <c r="B566">
        <f t="shared" si="8"/>
        <v>1</v>
      </c>
      <c r="C566" t="s">
        <v>18631</v>
      </c>
      <c r="D566" t="s">
        <v>3712</v>
      </c>
      <c r="E566" t="s">
        <v>3713</v>
      </c>
      <c r="F566" t="s">
        <v>3689</v>
      </c>
      <c r="G566">
        <v>10</v>
      </c>
      <c r="H566">
        <v>9781450372176</v>
      </c>
      <c r="I566" t="s">
        <v>194</v>
      </c>
      <c r="J566" t="s">
        <v>6</v>
      </c>
      <c r="K566">
        <v>2019</v>
      </c>
      <c r="L566" t="s">
        <v>3714</v>
      </c>
      <c r="M566" t="s">
        <v>6</v>
      </c>
      <c r="N566" t="s">
        <v>217</v>
      </c>
    </row>
    <row r="567" spans="1:14" x14ac:dyDescent="0.35">
      <c r="A567" t="s">
        <v>67</v>
      </c>
      <c r="B567">
        <f t="shared" si="8"/>
        <v>1</v>
      </c>
      <c r="C567" t="s">
        <v>18632</v>
      </c>
      <c r="D567" t="s">
        <v>3716</v>
      </c>
      <c r="E567" t="s">
        <v>3717</v>
      </c>
      <c r="F567" t="s">
        <v>3718</v>
      </c>
      <c r="G567">
        <v>10</v>
      </c>
      <c r="H567">
        <v>9781467362030</v>
      </c>
      <c r="I567" t="s">
        <v>3719</v>
      </c>
      <c r="J567" t="s">
        <v>1380</v>
      </c>
      <c r="K567">
        <v>2013</v>
      </c>
      <c r="L567" t="s">
        <v>3720</v>
      </c>
      <c r="M567" t="s">
        <v>6</v>
      </c>
      <c r="N567" t="s">
        <v>176</v>
      </c>
    </row>
    <row r="568" spans="1:14" x14ac:dyDescent="0.35">
      <c r="A568" t="s">
        <v>49</v>
      </c>
      <c r="B568">
        <f t="shared" si="8"/>
        <v>1</v>
      </c>
      <c r="C568" t="s">
        <v>18633</v>
      </c>
      <c r="D568" t="s">
        <v>3722</v>
      </c>
      <c r="E568" t="s">
        <v>3723</v>
      </c>
      <c r="F568" t="s">
        <v>3724</v>
      </c>
      <c r="G568">
        <v>10</v>
      </c>
      <c r="H568">
        <v>9781467311199</v>
      </c>
      <c r="I568" t="s">
        <v>2305</v>
      </c>
      <c r="J568" t="s">
        <v>3023</v>
      </c>
      <c r="K568">
        <v>2012</v>
      </c>
      <c r="L568" t="s">
        <v>3725</v>
      </c>
      <c r="M568" t="s">
        <v>6</v>
      </c>
      <c r="N568" t="s">
        <v>1120</v>
      </c>
    </row>
    <row r="569" spans="1:14" x14ac:dyDescent="0.35">
      <c r="A569" t="s">
        <v>49</v>
      </c>
      <c r="B569">
        <f t="shared" si="8"/>
        <v>1</v>
      </c>
      <c r="C569" t="s">
        <v>18634</v>
      </c>
      <c r="D569" t="s">
        <v>3727</v>
      </c>
      <c r="E569" t="s">
        <v>3728</v>
      </c>
      <c r="F569" t="s">
        <v>3729</v>
      </c>
      <c r="G569">
        <v>7</v>
      </c>
      <c r="I569" t="s">
        <v>3730</v>
      </c>
      <c r="J569" t="s">
        <v>3731</v>
      </c>
      <c r="K569">
        <v>2020</v>
      </c>
      <c r="L569" t="s">
        <v>3732</v>
      </c>
      <c r="M569" t="s">
        <v>6</v>
      </c>
      <c r="N569" t="s">
        <v>162</v>
      </c>
    </row>
    <row r="570" spans="1:14" x14ac:dyDescent="0.35">
      <c r="A570" t="s">
        <v>49</v>
      </c>
      <c r="B570">
        <f t="shared" si="8"/>
        <v>1</v>
      </c>
      <c r="C570" t="s">
        <v>18635</v>
      </c>
      <c r="D570" t="s">
        <v>3734</v>
      </c>
      <c r="E570" t="s">
        <v>3735</v>
      </c>
      <c r="F570" t="s">
        <v>3736</v>
      </c>
      <c r="G570">
        <v>7</v>
      </c>
      <c r="I570" t="s">
        <v>3737</v>
      </c>
      <c r="J570" t="s">
        <v>3738</v>
      </c>
      <c r="K570">
        <v>2019</v>
      </c>
      <c r="L570" t="s">
        <v>3739</v>
      </c>
      <c r="M570" t="s">
        <v>6</v>
      </c>
      <c r="N570" t="s">
        <v>217</v>
      </c>
    </row>
    <row r="571" spans="1:14" x14ac:dyDescent="0.35">
      <c r="A571" t="s">
        <v>67</v>
      </c>
      <c r="B571">
        <f t="shared" si="8"/>
        <v>1</v>
      </c>
      <c r="C571" t="s">
        <v>18636</v>
      </c>
      <c r="D571" t="s">
        <v>3741</v>
      </c>
      <c r="E571" t="s">
        <v>3742</v>
      </c>
      <c r="F571" t="s">
        <v>3743</v>
      </c>
      <c r="G571">
        <v>10</v>
      </c>
      <c r="H571">
        <v>9781912764389</v>
      </c>
      <c r="I571" t="s">
        <v>452</v>
      </c>
      <c r="J571" t="s">
        <v>3744</v>
      </c>
      <c r="K571">
        <v>2019</v>
      </c>
      <c r="L571" t="s">
        <v>3745</v>
      </c>
      <c r="M571" t="s">
        <v>6</v>
      </c>
      <c r="N571" t="s">
        <v>162</v>
      </c>
    </row>
    <row r="572" spans="1:14" x14ac:dyDescent="0.35">
      <c r="A572" t="s">
        <v>49</v>
      </c>
      <c r="B572">
        <f t="shared" si="8"/>
        <v>1</v>
      </c>
      <c r="C572" t="s">
        <v>18637</v>
      </c>
      <c r="D572" t="s">
        <v>3747</v>
      </c>
      <c r="E572" t="s">
        <v>3748</v>
      </c>
      <c r="F572" t="s">
        <v>3749</v>
      </c>
      <c r="G572">
        <v>7</v>
      </c>
      <c r="I572" t="s">
        <v>3750</v>
      </c>
      <c r="J572" t="s">
        <v>3751</v>
      </c>
      <c r="K572">
        <v>2019</v>
      </c>
      <c r="L572" t="s">
        <v>3752</v>
      </c>
      <c r="M572" t="s">
        <v>6</v>
      </c>
      <c r="N572" t="s">
        <v>675</v>
      </c>
    </row>
    <row r="573" spans="1:14" x14ac:dyDescent="0.35">
      <c r="A573" t="s">
        <v>70</v>
      </c>
      <c r="B573">
        <f t="shared" si="8"/>
        <v>1</v>
      </c>
      <c r="C573" t="s">
        <v>18638</v>
      </c>
      <c r="D573" t="s">
        <v>3754</v>
      </c>
      <c r="E573" t="s">
        <v>3755</v>
      </c>
      <c r="F573" t="s">
        <v>3756</v>
      </c>
      <c r="G573">
        <v>10</v>
      </c>
      <c r="I573" t="s">
        <v>496</v>
      </c>
      <c r="J573" t="s">
        <v>3757</v>
      </c>
      <c r="K573">
        <v>2019</v>
      </c>
      <c r="L573" t="s">
        <v>3758</v>
      </c>
      <c r="M573" t="s">
        <v>6</v>
      </c>
      <c r="N573" t="s">
        <v>162</v>
      </c>
    </row>
    <row r="574" spans="1:14" x14ac:dyDescent="0.35">
      <c r="A574" t="s">
        <v>49</v>
      </c>
      <c r="B574">
        <f t="shared" si="8"/>
        <v>1</v>
      </c>
      <c r="C574" t="s">
        <v>18639</v>
      </c>
      <c r="D574" t="s">
        <v>3760</v>
      </c>
      <c r="E574" t="s">
        <v>3761</v>
      </c>
      <c r="F574" t="s">
        <v>3762</v>
      </c>
      <c r="G574">
        <v>10</v>
      </c>
      <c r="H574">
        <v>9781467374521</v>
      </c>
      <c r="I574" t="s">
        <v>3763</v>
      </c>
      <c r="J574" t="s">
        <v>6</v>
      </c>
      <c r="K574">
        <v>2016</v>
      </c>
      <c r="L574" t="s">
        <v>3764</v>
      </c>
      <c r="M574" t="s">
        <v>6</v>
      </c>
      <c r="N574" t="s">
        <v>162</v>
      </c>
    </row>
    <row r="575" spans="1:14" x14ac:dyDescent="0.35">
      <c r="A575" t="s">
        <v>67</v>
      </c>
      <c r="B575">
        <f t="shared" si="8"/>
        <v>1</v>
      </c>
      <c r="C575" t="s">
        <v>18640</v>
      </c>
      <c r="D575" t="s">
        <v>3766</v>
      </c>
      <c r="E575" t="s">
        <v>3767</v>
      </c>
      <c r="F575" t="s">
        <v>3768</v>
      </c>
      <c r="G575">
        <v>10</v>
      </c>
      <c r="H575">
        <v>9789898533401</v>
      </c>
      <c r="I575" t="s">
        <v>3769</v>
      </c>
      <c r="J575" t="s">
        <v>3770</v>
      </c>
      <c r="K575">
        <v>2015</v>
      </c>
      <c r="L575" t="s">
        <v>3771</v>
      </c>
      <c r="M575" t="s">
        <v>6</v>
      </c>
      <c r="N575" t="s">
        <v>162</v>
      </c>
    </row>
    <row r="576" spans="1:14" x14ac:dyDescent="0.35">
      <c r="A576" t="s">
        <v>67</v>
      </c>
      <c r="B576">
        <f t="shared" si="8"/>
        <v>1</v>
      </c>
      <c r="C576" t="s">
        <v>18641</v>
      </c>
      <c r="D576" t="s">
        <v>3773</v>
      </c>
      <c r="E576" t="s">
        <v>3774</v>
      </c>
      <c r="F576" t="s">
        <v>3775</v>
      </c>
      <c r="G576">
        <v>10</v>
      </c>
      <c r="H576">
        <v>9780769537351</v>
      </c>
      <c r="I576" t="s">
        <v>3776</v>
      </c>
      <c r="J576" t="s">
        <v>3777</v>
      </c>
      <c r="K576">
        <v>2009</v>
      </c>
      <c r="L576" t="s">
        <v>3778</v>
      </c>
      <c r="M576" t="s">
        <v>6</v>
      </c>
      <c r="N576" t="s">
        <v>147</v>
      </c>
    </row>
    <row r="577" spans="1:14" x14ac:dyDescent="0.35">
      <c r="A577" t="s">
        <v>49</v>
      </c>
      <c r="B577">
        <f t="shared" si="8"/>
        <v>1</v>
      </c>
      <c r="C577" t="s">
        <v>18642</v>
      </c>
      <c r="D577" t="s">
        <v>3780</v>
      </c>
      <c r="E577" t="s">
        <v>3781</v>
      </c>
      <c r="F577" t="s">
        <v>3782</v>
      </c>
      <c r="G577">
        <v>10</v>
      </c>
      <c r="H577">
        <v>9781467320054</v>
      </c>
      <c r="I577" t="s">
        <v>3783</v>
      </c>
      <c r="J577" t="s">
        <v>3784</v>
      </c>
      <c r="K577">
        <v>2012</v>
      </c>
      <c r="L577" t="s">
        <v>3785</v>
      </c>
      <c r="M577" t="s">
        <v>6</v>
      </c>
      <c r="N577" t="s">
        <v>1120</v>
      </c>
    </row>
    <row r="578" spans="1:14" x14ac:dyDescent="0.35">
      <c r="A578" t="s">
        <v>67</v>
      </c>
      <c r="B578">
        <f t="shared" ref="B578:B641" si="9">COUNTIF(C:C,C578)</f>
        <v>1</v>
      </c>
      <c r="C578" t="s">
        <v>18643</v>
      </c>
      <c r="D578" t="s">
        <v>3787</v>
      </c>
      <c r="E578" t="s">
        <v>3788</v>
      </c>
      <c r="F578" t="s">
        <v>3789</v>
      </c>
      <c r="G578">
        <v>10</v>
      </c>
      <c r="H578">
        <v>9781911218098</v>
      </c>
      <c r="I578" t="s">
        <v>452</v>
      </c>
      <c r="J578" t="s">
        <v>2819</v>
      </c>
      <c r="K578">
        <v>2016</v>
      </c>
      <c r="L578" t="s">
        <v>3790</v>
      </c>
      <c r="M578" t="s">
        <v>6</v>
      </c>
      <c r="N578" t="s">
        <v>473</v>
      </c>
    </row>
    <row r="579" spans="1:14" x14ac:dyDescent="0.35">
      <c r="A579" t="s">
        <v>67</v>
      </c>
      <c r="B579">
        <f t="shared" si="9"/>
        <v>1</v>
      </c>
      <c r="C579" t="s">
        <v>18644</v>
      </c>
      <c r="D579" t="s">
        <v>3792</v>
      </c>
      <c r="E579" t="s">
        <v>3793</v>
      </c>
      <c r="F579" t="s">
        <v>3794</v>
      </c>
      <c r="G579">
        <v>10</v>
      </c>
      <c r="H579">
        <v>9781912764716</v>
      </c>
      <c r="I579" t="s">
        <v>3795</v>
      </c>
      <c r="J579" t="s">
        <v>3796</v>
      </c>
      <c r="K579">
        <v>2020</v>
      </c>
      <c r="L579" t="s">
        <v>3797</v>
      </c>
      <c r="M579" t="s">
        <v>6</v>
      </c>
      <c r="N579" t="s">
        <v>162</v>
      </c>
    </row>
    <row r="580" spans="1:14" x14ac:dyDescent="0.35">
      <c r="A580" t="s">
        <v>67</v>
      </c>
      <c r="B580">
        <f t="shared" si="9"/>
        <v>1</v>
      </c>
      <c r="C580" t="s">
        <v>18645</v>
      </c>
      <c r="D580" t="s">
        <v>3799</v>
      </c>
      <c r="E580" t="s">
        <v>3800</v>
      </c>
      <c r="F580" t="s">
        <v>3801</v>
      </c>
      <c r="G580">
        <v>10</v>
      </c>
      <c r="H580">
        <v>9781509054435</v>
      </c>
      <c r="I580" t="s">
        <v>3802</v>
      </c>
      <c r="J580" t="s">
        <v>3803</v>
      </c>
      <c r="K580">
        <v>2018</v>
      </c>
      <c r="L580" t="s">
        <v>3804</v>
      </c>
      <c r="M580" t="s">
        <v>6</v>
      </c>
      <c r="N580" t="s">
        <v>162</v>
      </c>
    </row>
    <row r="581" spans="1:14" x14ac:dyDescent="0.35">
      <c r="A581" t="s">
        <v>67</v>
      </c>
      <c r="B581">
        <f t="shared" si="9"/>
        <v>1</v>
      </c>
      <c r="C581" t="s">
        <v>18646</v>
      </c>
      <c r="D581" t="s">
        <v>3806</v>
      </c>
      <c r="E581" t="s">
        <v>3807</v>
      </c>
      <c r="F581" t="s">
        <v>3808</v>
      </c>
      <c r="G581">
        <v>7</v>
      </c>
      <c r="H581">
        <v>9783642342912</v>
      </c>
      <c r="I581" t="s">
        <v>152</v>
      </c>
      <c r="J581" t="s">
        <v>3809</v>
      </c>
      <c r="K581">
        <v>2012</v>
      </c>
      <c r="L581" t="s">
        <v>3810</v>
      </c>
      <c r="M581" t="s">
        <v>6</v>
      </c>
      <c r="N581" t="s">
        <v>1120</v>
      </c>
    </row>
    <row r="582" spans="1:14" x14ac:dyDescent="0.35">
      <c r="A582" t="s">
        <v>70</v>
      </c>
      <c r="B582">
        <f t="shared" si="9"/>
        <v>1</v>
      </c>
      <c r="C582" t="s">
        <v>18647</v>
      </c>
      <c r="D582" t="s">
        <v>3812</v>
      </c>
      <c r="E582" t="s">
        <v>3813</v>
      </c>
      <c r="F582" t="s">
        <v>3814</v>
      </c>
      <c r="G582">
        <v>10</v>
      </c>
      <c r="H582">
        <v>9781509025046</v>
      </c>
      <c r="I582" t="s">
        <v>3815</v>
      </c>
      <c r="J582" t="s">
        <v>3816</v>
      </c>
      <c r="K582">
        <v>2016</v>
      </c>
      <c r="L582" t="s">
        <v>3817</v>
      </c>
      <c r="M582" t="s">
        <v>6</v>
      </c>
      <c r="N582" t="s">
        <v>337</v>
      </c>
    </row>
    <row r="583" spans="1:14" x14ac:dyDescent="0.35">
      <c r="A583" t="s">
        <v>67</v>
      </c>
      <c r="B583">
        <f t="shared" si="9"/>
        <v>1</v>
      </c>
      <c r="C583" t="s">
        <v>18648</v>
      </c>
      <c r="D583" t="s">
        <v>3819</v>
      </c>
      <c r="E583" t="s">
        <v>3820</v>
      </c>
      <c r="F583" t="s">
        <v>3821</v>
      </c>
      <c r="G583">
        <v>7</v>
      </c>
      <c r="I583" t="s">
        <v>261</v>
      </c>
      <c r="J583" t="s">
        <v>3822</v>
      </c>
      <c r="K583">
        <v>2016</v>
      </c>
      <c r="L583" t="s">
        <v>3823</v>
      </c>
      <c r="M583" t="s">
        <v>6</v>
      </c>
      <c r="N583" t="s">
        <v>636</v>
      </c>
    </row>
    <row r="584" spans="1:14" x14ac:dyDescent="0.35">
      <c r="A584" t="s">
        <v>67</v>
      </c>
      <c r="B584">
        <f t="shared" si="9"/>
        <v>1</v>
      </c>
      <c r="C584" t="s">
        <v>18649</v>
      </c>
      <c r="D584" t="s">
        <v>3825</v>
      </c>
      <c r="E584" t="s">
        <v>3826</v>
      </c>
      <c r="F584" t="s">
        <v>3827</v>
      </c>
      <c r="G584">
        <v>7</v>
      </c>
      <c r="I584" t="s">
        <v>1510</v>
      </c>
      <c r="J584" t="s">
        <v>3828</v>
      </c>
      <c r="K584">
        <v>2013</v>
      </c>
      <c r="L584" t="s">
        <v>3829</v>
      </c>
      <c r="M584" t="s">
        <v>6</v>
      </c>
      <c r="N584" t="s">
        <v>3830</v>
      </c>
    </row>
    <row r="585" spans="1:14" x14ac:dyDescent="0.35">
      <c r="A585" t="s">
        <v>49</v>
      </c>
      <c r="B585">
        <f t="shared" si="9"/>
        <v>1</v>
      </c>
      <c r="C585" t="s">
        <v>18650</v>
      </c>
      <c r="D585" t="s">
        <v>3832</v>
      </c>
      <c r="E585" t="s">
        <v>3833</v>
      </c>
      <c r="F585" t="s">
        <v>3834</v>
      </c>
      <c r="G585">
        <v>7</v>
      </c>
      <c r="I585" t="s">
        <v>152</v>
      </c>
      <c r="J585" t="s">
        <v>3835</v>
      </c>
      <c r="K585">
        <v>2010</v>
      </c>
      <c r="L585" t="s">
        <v>3836</v>
      </c>
      <c r="M585" t="s">
        <v>6</v>
      </c>
      <c r="N585" t="s">
        <v>256</v>
      </c>
    </row>
    <row r="586" spans="1:14" x14ac:dyDescent="0.35">
      <c r="A586" t="s">
        <v>49</v>
      </c>
      <c r="B586">
        <f t="shared" si="9"/>
        <v>1</v>
      </c>
      <c r="C586" t="s">
        <v>18651</v>
      </c>
      <c r="D586" t="s">
        <v>3838</v>
      </c>
      <c r="E586" t="s">
        <v>3839</v>
      </c>
      <c r="F586" t="s">
        <v>3840</v>
      </c>
      <c r="G586">
        <v>7</v>
      </c>
      <c r="I586" t="s">
        <v>3841</v>
      </c>
      <c r="J586" t="s">
        <v>3842</v>
      </c>
      <c r="K586">
        <v>2014</v>
      </c>
      <c r="L586" t="s">
        <v>3843</v>
      </c>
      <c r="M586" t="s">
        <v>6</v>
      </c>
      <c r="N586" t="s">
        <v>1120</v>
      </c>
    </row>
    <row r="587" spans="1:14" x14ac:dyDescent="0.35">
      <c r="A587" t="s">
        <v>67</v>
      </c>
      <c r="B587">
        <f t="shared" si="9"/>
        <v>1</v>
      </c>
      <c r="C587" t="s">
        <v>18652</v>
      </c>
      <c r="D587" t="s">
        <v>3845</v>
      </c>
      <c r="E587" t="s">
        <v>3846</v>
      </c>
      <c r="F587" t="s">
        <v>3847</v>
      </c>
      <c r="G587">
        <v>7</v>
      </c>
      <c r="I587" t="s">
        <v>3848</v>
      </c>
      <c r="J587" t="s">
        <v>3849</v>
      </c>
      <c r="K587">
        <v>2013</v>
      </c>
      <c r="L587" t="s">
        <v>3850</v>
      </c>
      <c r="M587" t="s">
        <v>6</v>
      </c>
      <c r="N587" t="s">
        <v>162</v>
      </c>
    </row>
    <row r="588" spans="1:14" x14ac:dyDescent="0.35">
      <c r="A588" t="s">
        <v>49</v>
      </c>
      <c r="B588">
        <f t="shared" si="9"/>
        <v>1</v>
      </c>
      <c r="C588" t="s">
        <v>18653</v>
      </c>
      <c r="D588" t="s">
        <v>3852</v>
      </c>
      <c r="E588" t="s">
        <v>3853</v>
      </c>
      <c r="F588" t="s">
        <v>3854</v>
      </c>
      <c r="G588">
        <v>10</v>
      </c>
      <c r="H588">
        <v>9781450362245</v>
      </c>
      <c r="I588" t="s">
        <v>3855</v>
      </c>
      <c r="J588" t="s">
        <v>3856</v>
      </c>
      <c r="K588">
        <v>2019</v>
      </c>
      <c r="L588" t="s">
        <v>3857</v>
      </c>
      <c r="M588" t="s">
        <v>6</v>
      </c>
      <c r="N588" t="s">
        <v>3858</v>
      </c>
    </row>
    <row r="589" spans="1:14" x14ac:dyDescent="0.35">
      <c r="A589" t="s">
        <v>67</v>
      </c>
      <c r="B589">
        <f t="shared" si="9"/>
        <v>1</v>
      </c>
      <c r="C589" t="s">
        <v>18654</v>
      </c>
      <c r="D589" t="s">
        <v>3860</v>
      </c>
      <c r="E589" t="s">
        <v>3861</v>
      </c>
      <c r="F589" t="s">
        <v>3862</v>
      </c>
      <c r="G589">
        <v>10</v>
      </c>
      <c r="H589">
        <v>9781479967957</v>
      </c>
      <c r="I589" t="s">
        <v>3863</v>
      </c>
      <c r="J589" t="s">
        <v>3864</v>
      </c>
      <c r="K589">
        <v>2014</v>
      </c>
      <c r="L589" t="s">
        <v>3865</v>
      </c>
      <c r="M589" t="s">
        <v>6</v>
      </c>
      <c r="N589" t="s">
        <v>256</v>
      </c>
    </row>
    <row r="590" spans="1:14" x14ac:dyDescent="0.35">
      <c r="A590" t="s">
        <v>49</v>
      </c>
      <c r="B590">
        <f t="shared" si="9"/>
        <v>1</v>
      </c>
      <c r="C590" t="s">
        <v>18655</v>
      </c>
      <c r="D590" t="s">
        <v>3867</v>
      </c>
      <c r="E590" t="s">
        <v>3868</v>
      </c>
      <c r="F590" t="s">
        <v>3869</v>
      </c>
      <c r="G590">
        <v>7</v>
      </c>
      <c r="I590" t="s">
        <v>2175</v>
      </c>
      <c r="J590" t="s">
        <v>3870</v>
      </c>
      <c r="K590">
        <v>2009</v>
      </c>
      <c r="L590" t="s">
        <v>3871</v>
      </c>
      <c r="M590" t="s">
        <v>6</v>
      </c>
      <c r="N590" t="s">
        <v>155</v>
      </c>
    </row>
    <row r="591" spans="1:14" x14ac:dyDescent="0.35">
      <c r="A591" t="s">
        <v>49</v>
      </c>
      <c r="B591">
        <f t="shared" si="9"/>
        <v>1</v>
      </c>
      <c r="C591" t="s">
        <v>18656</v>
      </c>
      <c r="D591" t="s">
        <v>3873</v>
      </c>
      <c r="E591" t="s">
        <v>3874</v>
      </c>
      <c r="F591" t="s">
        <v>3875</v>
      </c>
      <c r="G591">
        <v>10</v>
      </c>
      <c r="H591">
        <v>9781467329644</v>
      </c>
      <c r="I591" t="s">
        <v>3876</v>
      </c>
      <c r="J591" t="s">
        <v>3877</v>
      </c>
      <c r="K591">
        <v>2012</v>
      </c>
      <c r="L591" t="s">
        <v>3878</v>
      </c>
      <c r="M591" t="s">
        <v>6</v>
      </c>
      <c r="N591" t="s">
        <v>147</v>
      </c>
    </row>
    <row r="592" spans="1:14" x14ac:dyDescent="0.35">
      <c r="A592" t="s">
        <v>67</v>
      </c>
      <c r="B592">
        <f t="shared" si="9"/>
        <v>1</v>
      </c>
      <c r="C592" t="s">
        <v>18657</v>
      </c>
      <c r="D592" t="s">
        <v>3880</v>
      </c>
      <c r="E592" t="s">
        <v>6</v>
      </c>
      <c r="F592" t="s">
        <v>3881</v>
      </c>
      <c r="G592">
        <v>10</v>
      </c>
      <c r="H592">
        <v>9781467397148</v>
      </c>
      <c r="I592" t="s">
        <v>2147</v>
      </c>
      <c r="J592" t="s">
        <v>3882</v>
      </c>
      <c r="K592">
        <v>2016</v>
      </c>
      <c r="L592" t="s">
        <v>3883</v>
      </c>
      <c r="M592" t="s">
        <v>6</v>
      </c>
      <c r="N592" t="s">
        <v>162</v>
      </c>
    </row>
    <row r="593" spans="1:14" x14ac:dyDescent="0.35">
      <c r="A593" t="s">
        <v>49</v>
      </c>
      <c r="B593">
        <f t="shared" si="9"/>
        <v>1</v>
      </c>
      <c r="C593" t="s">
        <v>18658</v>
      </c>
      <c r="D593" t="s">
        <v>3885</v>
      </c>
      <c r="E593" t="s">
        <v>3886</v>
      </c>
      <c r="F593" t="s">
        <v>3887</v>
      </c>
      <c r="G593">
        <v>7</v>
      </c>
      <c r="I593" t="s">
        <v>3426</v>
      </c>
      <c r="J593" t="s">
        <v>6</v>
      </c>
      <c r="K593">
        <v>2020</v>
      </c>
      <c r="L593" t="s">
        <v>3888</v>
      </c>
      <c r="M593" t="s">
        <v>6</v>
      </c>
      <c r="N593" t="s">
        <v>162</v>
      </c>
    </row>
    <row r="594" spans="1:14" x14ac:dyDescent="0.35">
      <c r="A594" t="s">
        <v>70</v>
      </c>
      <c r="B594">
        <f t="shared" si="9"/>
        <v>1</v>
      </c>
      <c r="C594" t="s">
        <v>18659</v>
      </c>
      <c r="D594" t="s">
        <v>3890</v>
      </c>
      <c r="E594" t="s">
        <v>3891</v>
      </c>
      <c r="F594" t="s">
        <v>3892</v>
      </c>
      <c r="G594">
        <v>10</v>
      </c>
      <c r="H594">
        <v>9781450375603</v>
      </c>
      <c r="I594" t="s">
        <v>194</v>
      </c>
      <c r="J594" t="s">
        <v>3893</v>
      </c>
      <c r="K594">
        <v>2020</v>
      </c>
      <c r="L594" t="s">
        <v>3894</v>
      </c>
      <c r="M594" t="s">
        <v>6</v>
      </c>
      <c r="N594" t="s">
        <v>217</v>
      </c>
    </row>
    <row r="595" spans="1:14" x14ac:dyDescent="0.35">
      <c r="A595" t="s">
        <v>49</v>
      </c>
      <c r="B595">
        <f t="shared" si="9"/>
        <v>1</v>
      </c>
      <c r="C595" t="s">
        <v>18660</v>
      </c>
      <c r="D595" t="s">
        <v>3896</v>
      </c>
      <c r="E595" t="s">
        <v>3897</v>
      </c>
      <c r="F595" t="s">
        <v>3898</v>
      </c>
      <c r="G595">
        <v>7</v>
      </c>
      <c r="H595">
        <v>9783030497590</v>
      </c>
      <c r="I595" t="s">
        <v>152</v>
      </c>
      <c r="J595" t="s">
        <v>3899</v>
      </c>
      <c r="K595">
        <v>2020</v>
      </c>
      <c r="L595" t="s">
        <v>3900</v>
      </c>
      <c r="M595" t="s">
        <v>6</v>
      </c>
      <c r="N595" t="s">
        <v>162</v>
      </c>
    </row>
    <row r="596" spans="1:14" x14ac:dyDescent="0.35">
      <c r="A596" t="s">
        <v>67</v>
      </c>
      <c r="B596">
        <f t="shared" si="9"/>
        <v>1</v>
      </c>
      <c r="C596" t="s">
        <v>18661</v>
      </c>
      <c r="D596" t="s">
        <v>3902</v>
      </c>
      <c r="E596" t="s">
        <v>3903</v>
      </c>
      <c r="F596" t="s">
        <v>3904</v>
      </c>
      <c r="G596">
        <v>10</v>
      </c>
      <c r="H596">
        <v>9789895465903</v>
      </c>
      <c r="I596" t="s">
        <v>3905</v>
      </c>
      <c r="J596" t="s">
        <v>6</v>
      </c>
      <c r="K596">
        <v>2020</v>
      </c>
      <c r="L596" t="s">
        <v>3906</v>
      </c>
      <c r="M596" t="s">
        <v>6</v>
      </c>
      <c r="N596" t="s">
        <v>147</v>
      </c>
    </row>
    <row r="597" spans="1:14" x14ac:dyDescent="0.35">
      <c r="A597" t="s">
        <v>67</v>
      </c>
      <c r="B597">
        <f t="shared" si="9"/>
        <v>1</v>
      </c>
      <c r="C597" t="s">
        <v>18662</v>
      </c>
      <c r="D597" t="s">
        <v>3908</v>
      </c>
      <c r="E597" t="s">
        <v>3909</v>
      </c>
      <c r="F597" t="s">
        <v>3910</v>
      </c>
      <c r="G597">
        <v>7</v>
      </c>
      <c r="H597">
        <v>9783030293802</v>
      </c>
      <c r="I597" t="s">
        <v>152</v>
      </c>
      <c r="J597" t="s">
        <v>3911</v>
      </c>
      <c r="K597">
        <v>2019</v>
      </c>
      <c r="L597" t="s">
        <v>3912</v>
      </c>
      <c r="M597" t="s">
        <v>6</v>
      </c>
      <c r="N597" t="s">
        <v>1120</v>
      </c>
    </row>
    <row r="598" spans="1:14" x14ac:dyDescent="0.35">
      <c r="A598" t="s">
        <v>49</v>
      </c>
      <c r="B598">
        <f t="shared" si="9"/>
        <v>1</v>
      </c>
      <c r="C598" t="s">
        <v>18663</v>
      </c>
      <c r="D598" t="s">
        <v>3914</v>
      </c>
      <c r="E598" t="s">
        <v>6</v>
      </c>
      <c r="F598" t="s">
        <v>3915</v>
      </c>
      <c r="G598">
        <v>7</v>
      </c>
      <c r="I598" t="s">
        <v>3916</v>
      </c>
      <c r="J598" t="s">
        <v>3917</v>
      </c>
      <c r="K598">
        <v>2019</v>
      </c>
      <c r="L598" t="s">
        <v>3918</v>
      </c>
      <c r="M598" t="s">
        <v>6</v>
      </c>
      <c r="N598" t="s">
        <v>217</v>
      </c>
    </row>
    <row r="599" spans="1:14" x14ac:dyDescent="0.35">
      <c r="A599" t="s">
        <v>49</v>
      </c>
      <c r="B599">
        <f t="shared" si="9"/>
        <v>1</v>
      </c>
      <c r="C599" t="s">
        <v>18664</v>
      </c>
      <c r="D599" t="s">
        <v>3920</v>
      </c>
      <c r="E599" t="s">
        <v>3921</v>
      </c>
      <c r="F599" t="s">
        <v>3922</v>
      </c>
      <c r="G599">
        <v>7</v>
      </c>
      <c r="I599" t="s">
        <v>1999</v>
      </c>
      <c r="J599" t="s">
        <v>6</v>
      </c>
      <c r="K599">
        <v>2020</v>
      </c>
      <c r="L599" t="s">
        <v>3923</v>
      </c>
      <c r="M599" t="s">
        <v>6</v>
      </c>
      <c r="N599" t="s">
        <v>217</v>
      </c>
    </row>
    <row r="600" spans="1:14" x14ac:dyDescent="0.35">
      <c r="A600" t="s">
        <v>67</v>
      </c>
      <c r="B600">
        <f t="shared" si="9"/>
        <v>1</v>
      </c>
      <c r="C600" t="s">
        <v>18665</v>
      </c>
      <c r="D600" t="s">
        <v>3925</v>
      </c>
      <c r="E600" t="s">
        <v>3926</v>
      </c>
      <c r="F600" t="s">
        <v>3927</v>
      </c>
      <c r="G600">
        <v>10</v>
      </c>
      <c r="H600">
        <v>9781450380621</v>
      </c>
      <c r="I600" t="s">
        <v>1096</v>
      </c>
      <c r="J600" t="s">
        <v>3928</v>
      </c>
      <c r="K600">
        <v>2021</v>
      </c>
      <c r="L600" t="s">
        <v>3929</v>
      </c>
      <c r="M600" t="s">
        <v>6</v>
      </c>
      <c r="N600" t="s">
        <v>162</v>
      </c>
    </row>
    <row r="601" spans="1:14" x14ac:dyDescent="0.35">
      <c r="A601" t="s">
        <v>67</v>
      </c>
      <c r="B601">
        <f t="shared" si="9"/>
        <v>1</v>
      </c>
      <c r="C601" t="s">
        <v>18666</v>
      </c>
      <c r="D601" t="s">
        <v>3931</v>
      </c>
      <c r="E601" t="s">
        <v>3932</v>
      </c>
      <c r="F601" t="s">
        <v>3933</v>
      </c>
      <c r="G601">
        <v>10</v>
      </c>
      <c r="H601">
        <v>9781728147468</v>
      </c>
      <c r="I601" t="s">
        <v>3934</v>
      </c>
      <c r="J601" t="s">
        <v>6</v>
      </c>
      <c r="K601">
        <v>2019</v>
      </c>
      <c r="L601" t="s">
        <v>3935</v>
      </c>
      <c r="M601" t="s">
        <v>6</v>
      </c>
      <c r="N601" t="s">
        <v>162</v>
      </c>
    </row>
    <row r="602" spans="1:14" x14ac:dyDescent="0.35">
      <c r="A602" t="s">
        <v>67</v>
      </c>
      <c r="B602">
        <f t="shared" si="9"/>
        <v>1</v>
      </c>
      <c r="C602" t="s">
        <v>18667</v>
      </c>
      <c r="D602" t="s">
        <v>3937</v>
      </c>
      <c r="E602" t="s">
        <v>3938</v>
      </c>
      <c r="F602" t="s">
        <v>3939</v>
      </c>
      <c r="G602">
        <v>7</v>
      </c>
      <c r="I602" t="s">
        <v>144</v>
      </c>
      <c r="J602" t="s">
        <v>3940</v>
      </c>
      <c r="K602">
        <v>2015</v>
      </c>
      <c r="L602" t="s">
        <v>3941</v>
      </c>
      <c r="M602" t="s">
        <v>6</v>
      </c>
      <c r="N602" t="s">
        <v>3942</v>
      </c>
    </row>
    <row r="603" spans="1:14" x14ac:dyDescent="0.35">
      <c r="A603" t="s">
        <v>49</v>
      </c>
      <c r="B603">
        <f t="shared" si="9"/>
        <v>1</v>
      </c>
      <c r="C603" t="s">
        <v>18668</v>
      </c>
      <c r="D603" t="s">
        <v>3944</v>
      </c>
      <c r="E603" t="s">
        <v>3945</v>
      </c>
      <c r="F603" t="s">
        <v>3946</v>
      </c>
      <c r="G603">
        <v>10</v>
      </c>
      <c r="H603">
        <v>9781509047086</v>
      </c>
      <c r="I603" t="s">
        <v>3947</v>
      </c>
      <c r="J603" t="s">
        <v>3948</v>
      </c>
      <c r="K603">
        <v>2017</v>
      </c>
      <c r="L603" t="s">
        <v>3949</v>
      </c>
      <c r="M603" t="s">
        <v>6</v>
      </c>
      <c r="N603" t="s">
        <v>162</v>
      </c>
    </row>
    <row r="604" spans="1:14" x14ac:dyDescent="0.35">
      <c r="A604" t="s">
        <v>49</v>
      </c>
      <c r="B604">
        <f t="shared" si="9"/>
        <v>1</v>
      </c>
      <c r="C604" t="s">
        <v>18669</v>
      </c>
      <c r="D604" t="s">
        <v>3951</v>
      </c>
      <c r="E604" t="s">
        <v>3952</v>
      </c>
      <c r="F604" t="s">
        <v>3953</v>
      </c>
      <c r="G604">
        <v>10</v>
      </c>
      <c r="H604">
        <v>9781479919345</v>
      </c>
      <c r="I604" t="s">
        <v>3954</v>
      </c>
      <c r="J604" t="s">
        <v>3955</v>
      </c>
      <c r="K604">
        <v>2015</v>
      </c>
      <c r="L604" t="s">
        <v>3956</v>
      </c>
      <c r="M604" t="s">
        <v>6</v>
      </c>
      <c r="N604" t="s">
        <v>147</v>
      </c>
    </row>
    <row r="605" spans="1:14" x14ac:dyDescent="0.35">
      <c r="A605" t="s">
        <v>67</v>
      </c>
      <c r="B605">
        <f t="shared" si="9"/>
        <v>1</v>
      </c>
      <c r="C605" t="s">
        <v>18670</v>
      </c>
      <c r="D605" t="s">
        <v>3958</v>
      </c>
      <c r="E605" t="s">
        <v>6</v>
      </c>
      <c r="F605" t="s">
        <v>3959</v>
      </c>
      <c r="G605">
        <v>7</v>
      </c>
      <c r="I605" t="s">
        <v>3960</v>
      </c>
      <c r="J605" t="s">
        <v>3961</v>
      </c>
      <c r="K605">
        <v>2019</v>
      </c>
      <c r="L605" t="s">
        <v>3962</v>
      </c>
      <c r="M605" t="s">
        <v>6</v>
      </c>
      <c r="N605" t="s">
        <v>703</v>
      </c>
    </row>
    <row r="606" spans="1:14" x14ac:dyDescent="0.35">
      <c r="A606" t="s">
        <v>67</v>
      </c>
      <c r="B606">
        <f t="shared" si="9"/>
        <v>1</v>
      </c>
      <c r="C606" t="s">
        <v>18671</v>
      </c>
      <c r="D606" t="s">
        <v>3964</v>
      </c>
      <c r="E606" t="s">
        <v>3965</v>
      </c>
      <c r="F606" t="s">
        <v>3966</v>
      </c>
      <c r="G606">
        <v>10</v>
      </c>
      <c r="H606">
        <v>9781450322546</v>
      </c>
      <c r="I606" t="s">
        <v>308</v>
      </c>
      <c r="J606" t="s">
        <v>6</v>
      </c>
      <c r="K606">
        <v>2013</v>
      </c>
      <c r="L606" t="s">
        <v>3967</v>
      </c>
      <c r="M606" t="s">
        <v>6</v>
      </c>
      <c r="N606" t="s">
        <v>695</v>
      </c>
    </row>
    <row r="607" spans="1:14" x14ac:dyDescent="0.35">
      <c r="A607" t="s">
        <v>49</v>
      </c>
      <c r="B607">
        <f t="shared" si="9"/>
        <v>1</v>
      </c>
      <c r="C607" t="s">
        <v>18672</v>
      </c>
      <c r="D607" t="s">
        <v>3969</v>
      </c>
      <c r="E607" t="s">
        <v>3970</v>
      </c>
      <c r="F607" t="s">
        <v>3971</v>
      </c>
      <c r="G607">
        <v>10</v>
      </c>
      <c r="H607">
        <v>9781728194660</v>
      </c>
      <c r="I607" t="s">
        <v>3972</v>
      </c>
      <c r="J607" t="s">
        <v>6</v>
      </c>
      <c r="K607">
        <v>2020</v>
      </c>
      <c r="L607" t="s">
        <v>3973</v>
      </c>
      <c r="M607" t="s">
        <v>6</v>
      </c>
      <c r="N607" t="s">
        <v>162</v>
      </c>
    </row>
    <row r="608" spans="1:14" x14ac:dyDescent="0.35">
      <c r="A608" t="s">
        <v>67</v>
      </c>
      <c r="B608">
        <f t="shared" si="9"/>
        <v>1</v>
      </c>
      <c r="C608" t="s">
        <v>18673</v>
      </c>
      <c r="D608" t="s">
        <v>3975</v>
      </c>
      <c r="E608" t="s">
        <v>3976</v>
      </c>
      <c r="F608" t="s">
        <v>3977</v>
      </c>
      <c r="G608">
        <v>10</v>
      </c>
      <c r="H608">
        <v>9781450347631</v>
      </c>
      <c r="I608" t="s">
        <v>308</v>
      </c>
      <c r="J608" t="s">
        <v>6</v>
      </c>
      <c r="K608">
        <v>2016</v>
      </c>
      <c r="L608" t="s">
        <v>3978</v>
      </c>
      <c r="M608" t="s">
        <v>6</v>
      </c>
      <c r="N608" t="s">
        <v>162</v>
      </c>
    </row>
    <row r="609" spans="1:14" x14ac:dyDescent="0.35">
      <c r="A609" t="s">
        <v>67</v>
      </c>
      <c r="B609">
        <f t="shared" si="9"/>
        <v>1</v>
      </c>
      <c r="C609" t="s">
        <v>18674</v>
      </c>
      <c r="D609" t="s">
        <v>3980</v>
      </c>
      <c r="E609" t="s">
        <v>3981</v>
      </c>
      <c r="F609" t="s">
        <v>3982</v>
      </c>
      <c r="G609">
        <v>10</v>
      </c>
      <c r="H609">
        <v>9781424462599</v>
      </c>
      <c r="I609" t="s">
        <v>1374</v>
      </c>
      <c r="J609" t="s">
        <v>3983</v>
      </c>
      <c r="K609">
        <v>2010</v>
      </c>
      <c r="L609" t="s">
        <v>3984</v>
      </c>
      <c r="M609" t="s">
        <v>6</v>
      </c>
      <c r="N609" t="s">
        <v>283</v>
      </c>
    </row>
    <row r="610" spans="1:14" x14ac:dyDescent="0.35">
      <c r="A610" t="s">
        <v>67</v>
      </c>
      <c r="B610">
        <f t="shared" si="9"/>
        <v>1</v>
      </c>
      <c r="C610" t="s">
        <v>18675</v>
      </c>
      <c r="D610" t="s">
        <v>3986</v>
      </c>
      <c r="E610" t="s">
        <v>3987</v>
      </c>
      <c r="F610" t="s">
        <v>3988</v>
      </c>
      <c r="G610">
        <v>7</v>
      </c>
      <c r="I610" t="s">
        <v>152</v>
      </c>
      <c r="J610" t="s">
        <v>3989</v>
      </c>
      <c r="K610">
        <v>2011</v>
      </c>
      <c r="L610" t="s">
        <v>3990</v>
      </c>
      <c r="M610" t="s">
        <v>6</v>
      </c>
      <c r="N610" t="s">
        <v>480</v>
      </c>
    </row>
    <row r="611" spans="1:14" x14ac:dyDescent="0.35">
      <c r="A611" t="s">
        <v>67</v>
      </c>
      <c r="B611">
        <f t="shared" si="9"/>
        <v>1</v>
      </c>
      <c r="C611" t="s">
        <v>18676</v>
      </c>
      <c r="D611" t="s">
        <v>3992</v>
      </c>
      <c r="E611" t="s">
        <v>3993</v>
      </c>
      <c r="F611" t="s">
        <v>3994</v>
      </c>
      <c r="G611">
        <v>10</v>
      </c>
      <c r="H611">
        <v>9781912764716</v>
      </c>
      <c r="I611" t="s">
        <v>3795</v>
      </c>
      <c r="J611" t="s">
        <v>3995</v>
      </c>
      <c r="K611">
        <v>2020</v>
      </c>
      <c r="L611" t="s">
        <v>3996</v>
      </c>
      <c r="M611" t="s">
        <v>6</v>
      </c>
      <c r="N611" t="s">
        <v>162</v>
      </c>
    </row>
    <row r="612" spans="1:14" x14ac:dyDescent="0.35">
      <c r="A612" t="s">
        <v>67</v>
      </c>
      <c r="B612">
        <f t="shared" si="9"/>
        <v>1</v>
      </c>
      <c r="C612" t="s">
        <v>18677</v>
      </c>
      <c r="D612" t="s">
        <v>4000</v>
      </c>
      <c r="E612" t="s">
        <v>4001</v>
      </c>
      <c r="F612" t="s">
        <v>4002</v>
      </c>
      <c r="G612">
        <v>10</v>
      </c>
      <c r="H612">
        <v>9789897584213</v>
      </c>
      <c r="I612" t="s">
        <v>4003</v>
      </c>
      <c r="J612" t="s">
        <v>4004</v>
      </c>
      <c r="K612">
        <v>2020</v>
      </c>
      <c r="L612" t="s">
        <v>4005</v>
      </c>
      <c r="M612" t="s">
        <v>6</v>
      </c>
      <c r="N612" t="s">
        <v>217</v>
      </c>
    </row>
    <row r="613" spans="1:14" x14ac:dyDescent="0.35">
      <c r="A613" t="s">
        <v>49</v>
      </c>
      <c r="B613">
        <f t="shared" si="9"/>
        <v>1</v>
      </c>
      <c r="C613" t="s">
        <v>18678</v>
      </c>
      <c r="D613" t="s">
        <v>4007</v>
      </c>
      <c r="E613" t="s">
        <v>4008</v>
      </c>
      <c r="F613" t="s">
        <v>4009</v>
      </c>
      <c r="G613">
        <v>10</v>
      </c>
      <c r="H613">
        <v>9781728101378</v>
      </c>
      <c r="I613" t="s">
        <v>4010</v>
      </c>
      <c r="J613" t="s">
        <v>6</v>
      </c>
      <c r="K613">
        <v>2019</v>
      </c>
      <c r="L613" t="s">
        <v>4011</v>
      </c>
      <c r="M613" t="s">
        <v>6</v>
      </c>
      <c r="N613" t="s">
        <v>162</v>
      </c>
    </row>
    <row r="614" spans="1:14" x14ac:dyDescent="0.35">
      <c r="A614" t="s">
        <v>49</v>
      </c>
      <c r="B614">
        <f t="shared" si="9"/>
        <v>1</v>
      </c>
      <c r="C614" t="s">
        <v>18679</v>
      </c>
      <c r="D614" t="s">
        <v>4013</v>
      </c>
      <c r="E614" t="s">
        <v>4014</v>
      </c>
      <c r="F614" t="s">
        <v>4015</v>
      </c>
      <c r="G614">
        <v>7</v>
      </c>
      <c r="H614">
        <v>9783030700058</v>
      </c>
      <c r="I614" t="s">
        <v>866</v>
      </c>
      <c r="J614" t="s">
        <v>4016</v>
      </c>
      <c r="K614">
        <v>2021</v>
      </c>
      <c r="L614" t="s">
        <v>4017</v>
      </c>
      <c r="M614" t="s">
        <v>6</v>
      </c>
      <c r="N614" t="s">
        <v>162</v>
      </c>
    </row>
    <row r="615" spans="1:14" x14ac:dyDescent="0.35">
      <c r="A615" t="s">
        <v>49</v>
      </c>
      <c r="B615">
        <f t="shared" si="9"/>
        <v>1</v>
      </c>
      <c r="C615" t="s">
        <v>18680</v>
      </c>
      <c r="D615" t="s">
        <v>4019</v>
      </c>
      <c r="E615" t="s">
        <v>4020</v>
      </c>
      <c r="F615" t="s">
        <v>4021</v>
      </c>
      <c r="G615">
        <v>10</v>
      </c>
      <c r="H615">
        <v>9781450388078</v>
      </c>
      <c r="I615" t="s">
        <v>194</v>
      </c>
      <c r="J615" t="s">
        <v>6</v>
      </c>
      <c r="K615">
        <v>2020</v>
      </c>
      <c r="L615" t="s">
        <v>4022</v>
      </c>
      <c r="M615" t="s">
        <v>6</v>
      </c>
      <c r="N615" t="s">
        <v>162</v>
      </c>
    </row>
    <row r="616" spans="1:14" x14ac:dyDescent="0.35">
      <c r="A616" t="s">
        <v>67</v>
      </c>
      <c r="B616">
        <f t="shared" si="9"/>
        <v>1</v>
      </c>
      <c r="C616" t="s">
        <v>18681</v>
      </c>
      <c r="D616" t="s">
        <v>4024</v>
      </c>
      <c r="E616" t="s">
        <v>4025</v>
      </c>
      <c r="F616" t="s">
        <v>4026</v>
      </c>
      <c r="G616">
        <v>7</v>
      </c>
      <c r="I616" t="s">
        <v>4027</v>
      </c>
      <c r="J616" t="s">
        <v>4028</v>
      </c>
      <c r="K616">
        <v>2016</v>
      </c>
      <c r="L616" t="s">
        <v>4029</v>
      </c>
      <c r="M616" t="s">
        <v>6</v>
      </c>
      <c r="N616" t="s">
        <v>984</v>
      </c>
    </row>
    <row r="617" spans="1:14" x14ac:dyDescent="0.35">
      <c r="A617" t="s">
        <v>70</v>
      </c>
      <c r="B617">
        <f t="shared" si="9"/>
        <v>1</v>
      </c>
      <c r="C617" t="s">
        <v>18682</v>
      </c>
      <c r="D617" t="s">
        <v>4031</v>
      </c>
      <c r="E617" t="s">
        <v>4032</v>
      </c>
      <c r="F617" t="s">
        <v>4033</v>
      </c>
      <c r="G617">
        <v>7</v>
      </c>
      <c r="I617" t="s">
        <v>4034</v>
      </c>
      <c r="J617" t="s">
        <v>6</v>
      </c>
      <c r="K617">
        <v>2016</v>
      </c>
      <c r="L617" t="s">
        <v>4035</v>
      </c>
      <c r="M617" t="s">
        <v>6</v>
      </c>
      <c r="N617" t="s">
        <v>256</v>
      </c>
    </row>
    <row r="618" spans="1:14" x14ac:dyDescent="0.35">
      <c r="A618" t="s">
        <v>67</v>
      </c>
      <c r="B618">
        <f t="shared" si="9"/>
        <v>1</v>
      </c>
      <c r="C618" t="s">
        <v>18683</v>
      </c>
      <c r="D618" t="s">
        <v>4037</v>
      </c>
      <c r="E618" t="s">
        <v>6</v>
      </c>
      <c r="F618" t="s">
        <v>4038</v>
      </c>
      <c r="G618">
        <v>7</v>
      </c>
      <c r="I618" t="s">
        <v>4039</v>
      </c>
      <c r="J618" t="s">
        <v>4040</v>
      </c>
      <c r="K618">
        <v>2019</v>
      </c>
      <c r="L618" t="s">
        <v>4041</v>
      </c>
      <c r="M618" t="s">
        <v>6</v>
      </c>
      <c r="N618" t="s">
        <v>162</v>
      </c>
    </row>
    <row r="619" spans="1:14" x14ac:dyDescent="0.35">
      <c r="A619" t="s">
        <v>67</v>
      </c>
      <c r="B619">
        <f t="shared" si="9"/>
        <v>1</v>
      </c>
      <c r="C619" t="s">
        <v>18684</v>
      </c>
      <c r="D619" t="s">
        <v>4043</v>
      </c>
      <c r="E619" t="s">
        <v>4044</v>
      </c>
      <c r="F619" t="s">
        <v>4045</v>
      </c>
      <c r="G619">
        <v>7</v>
      </c>
      <c r="I619" t="s">
        <v>144</v>
      </c>
      <c r="J619" t="s">
        <v>4046</v>
      </c>
      <c r="K619">
        <v>2020</v>
      </c>
      <c r="L619" t="s">
        <v>4047</v>
      </c>
      <c r="M619" t="s">
        <v>6</v>
      </c>
      <c r="N619" t="s">
        <v>283</v>
      </c>
    </row>
    <row r="620" spans="1:14" x14ac:dyDescent="0.35">
      <c r="A620" t="s">
        <v>49</v>
      </c>
      <c r="B620">
        <f t="shared" si="9"/>
        <v>1</v>
      </c>
      <c r="C620" t="s">
        <v>18685</v>
      </c>
      <c r="D620" t="s">
        <v>4049</v>
      </c>
      <c r="E620" t="s">
        <v>4050</v>
      </c>
      <c r="F620" t="s">
        <v>4051</v>
      </c>
      <c r="G620">
        <v>10</v>
      </c>
      <c r="H620">
        <v>9781509043729</v>
      </c>
      <c r="I620" t="s">
        <v>4052</v>
      </c>
      <c r="J620" t="s">
        <v>4053</v>
      </c>
      <c r="K620">
        <v>2017</v>
      </c>
      <c r="L620" t="s">
        <v>4054</v>
      </c>
      <c r="M620" t="s">
        <v>6</v>
      </c>
      <c r="N620" t="s">
        <v>162</v>
      </c>
    </row>
    <row r="621" spans="1:14" x14ac:dyDescent="0.35">
      <c r="A621" t="s">
        <v>49</v>
      </c>
      <c r="B621">
        <f t="shared" si="9"/>
        <v>1</v>
      </c>
      <c r="C621" t="s">
        <v>18686</v>
      </c>
      <c r="D621" t="s">
        <v>4056</v>
      </c>
      <c r="E621" t="s">
        <v>4057</v>
      </c>
      <c r="F621" t="s">
        <v>4058</v>
      </c>
      <c r="G621">
        <v>10</v>
      </c>
      <c r="H621">
        <v>9781665404266</v>
      </c>
      <c r="I621" t="s">
        <v>4059</v>
      </c>
      <c r="J621" t="s">
        <v>4060</v>
      </c>
      <c r="K621">
        <v>2021</v>
      </c>
      <c r="L621" t="s">
        <v>4061</v>
      </c>
      <c r="M621" t="s">
        <v>6</v>
      </c>
      <c r="N621" t="s">
        <v>162</v>
      </c>
    </row>
    <row r="622" spans="1:14" x14ac:dyDescent="0.35">
      <c r="A622" t="s">
        <v>49</v>
      </c>
      <c r="B622">
        <f t="shared" si="9"/>
        <v>1</v>
      </c>
      <c r="C622" t="s">
        <v>18687</v>
      </c>
      <c r="D622" t="s">
        <v>4063</v>
      </c>
      <c r="E622" t="s">
        <v>4064</v>
      </c>
      <c r="F622" t="s">
        <v>4065</v>
      </c>
      <c r="G622">
        <v>7</v>
      </c>
      <c r="I622" t="s">
        <v>1386</v>
      </c>
      <c r="J622" t="s">
        <v>4066</v>
      </c>
      <c r="K622">
        <v>2016</v>
      </c>
      <c r="L622" t="s">
        <v>4067</v>
      </c>
      <c r="M622" t="s">
        <v>6</v>
      </c>
      <c r="N622" t="s">
        <v>217</v>
      </c>
    </row>
    <row r="623" spans="1:14" x14ac:dyDescent="0.35">
      <c r="A623" t="s">
        <v>70</v>
      </c>
      <c r="B623">
        <f t="shared" si="9"/>
        <v>1</v>
      </c>
      <c r="C623" t="s">
        <v>18688</v>
      </c>
      <c r="D623" t="s">
        <v>4069</v>
      </c>
      <c r="E623" t="s">
        <v>4070</v>
      </c>
      <c r="F623" t="s">
        <v>4071</v>
      </c>
      <c r="G623">
        <v>10</v>
      </c>
      <c r="H623">
        <v>9781450381765</v>
      </c>
      <c r="I623" t="s">
        <v>4072</v>
      </c>
      <c r="J623" t="s">
        <v>4073</v>
      </c>
      <c r="K623">
        <v>2020</v>
      </c>
      <c r="L623" t="s">
        <v>4074</v>
      </c>
      <c r="M623" t="s">
        <v>6</v>
      </c>
      <c r="N623" t="s">
        <v>217</v>
      </c>
    </row>
    <row r="624" spans="1:14" x14ac:dyDescent="0.35">
      <c r="A624" t="s">
        <v>49</v>
      </c>
      <c r="B624">
        <f t="shared" si="9"/>
        <v>1</v>
      </c>
      <c r="C624" t="s">
        <v>18689</v>
      </c>
      <c r="D624" t="s">
        <v>4076</v>
      </c>
      <c r="E624" t="s">
        <v>4077</v>
      </c>
      <c r="F624" t="s">
        <v>4078</v>
      </c>
      <c r="G624">
        <v>10</v>
      </c>
      <c r="H624">
        <v>9781467362634</v>
      </c>
      <c r="I624" t="s">
        <v>349</v>
      </c>
      <c r="J624" t="s">
        <v>4079</v>
      </c>
      <c r="K624">
        <v>2013</v>
      </c>
      <c r="L624" t="s">
        <v>4080</v>
      </c>
      <c r="M624" t="s">
        <v>6</v>
      </c>
      <c r="N624" t="s">
        <v>256</v>
      </c>
    </row>
    <row r="625" spans="1:14" x14ac:dyDescent="0.35">
      <c r="A625" t="s">
        <v>67</v>
      </c>
      <c r="B625">
        <f t="shared" si="9"/>
        <v>1</v>
      </c>
      <c r="C625" t="s">
        <v>18690</v>
      </c>
      <c r="D625" t="s">
        <v>4082</v>
      </c>
      <c r="E625" t="s">
        <v>4083</v>
      </c>
      <c r="F625" t="s">
        <v>4084</v>
      </c>
      <c r="G625">
        <v>10</v>
      </c>
      <c r="H625">
        <v>9781450327466</v>
      </c>
      <c r="I625" t="s">
        <v>308</v>
      </c>
      <c r="J625" t="s">
        <v>6</v>
      </c>
      <c r="K625">
        <v>2014</v>
      </c>
      <c r="L625" t="s">
        <v>4085</v>
      </c>
      <c r="M625" t="s">
        <v>6</v>
      </c>
      <c r="N625" t="s">
        <v>703</v>
      </c>
    </row>
    <row r="626" spans="1:14" x14ac:dyDescent="0.35">
      <c r="A626" t="s">
        <v>67</v>
      </c>
      <c r="B626">
        <f t="shared" si="9"/>
        <v>1</v>
      </c>
      <c r="C626" t="s">
        <v>18691</v>
      </c>
      <c r="D626" t="s">
        <v>4087</v>
      </c>
      <c r="E626" t="s">
        <v>4088</v>
      </c>
      <c r="F626" t="s">
        <v>4089</v>
      </c>
      <c r="G626">
        <v>10</v>
      </c>
      <c r="H626">
        <v>9781450371766</v>
      </c>
      <c r="I626" t="s">
        <v>194</v>
      </c>
      <c r="J626" t="s">
        <v>6</v>
      </c>
      <c r="K626">
        <v>2019</v>
      </c>
      <c r="L626" t="s">
        <v>4090</v>
      </c>
      <c r="M626" t="s">
        <v>6</v>
      </c>
      <c r="N626" t="s">
        <v>217</v>
      </c>
    </row>
    <row r="627" spans="1:14" x14ac:dyDescent="0.35">
      <c r="A627" t="s">
        <v>67</v>
      </c>
      <c r="B627">
        <f t="shared" si="9"/>
        <v>1</v>
      </c>
      <c r="C627" t="s">
        <v>18692</v>
      </c>
      <c r="D627" t="s">
        <v>4092</v>
      </c>
      <c r="E627" t="s">
        <v>6</v>
      </c>
      <c r="F627" t="s">
        <v>4093</v>
      </c>
      <c r="G627">
        <v>7</v>
      </c>
      <c r="I627" t="s">
        <v>4094</v>
      </c>
      <c r="J627" t="s">
        <v>4095</v>
      </c>
      <c r="K627">
        <v>2013</v>
      </c>
      <c r="L627" t="s">
        <v>4096</v>
      </c>
      <c r="M627" t="s">
        <v>6</v>
      </c>
      <c r="N627" t="s">
        <v>4097</v>
      </c>
    </row>
    <row r="628" spans="1:14" x14ac:dyDescent="0.35">
      <c r="A628" t="s">
        <v>49</v>
      </c>
      <c r="B628">
        <f t="shared" si="9"/>
        <v>1</v>
      </c>
      <c r="C628" t="s">
        <v>18693</v>
      </c>
      <c r="D628" t="s">
        <v>4099</v>
      </c>
      <c r="E628" t="s">
        <v>4100</v>
      </c>
      <c r="F628" t="s">
        <v>4101</v>
      </c>
      <c r="G628">
        <v>10</v>
      </c>
      <c r="H628">
        <v>9781538663042</v>
      </c>
      <c r="I628" t="s">
        <v>3708</v>
      </c>
      <c r="J628" t="s">
        <v>4102</v>
      </c>
      <c r="K628">
        <v>2018</v>
      </c>
      <c r="L628" t="s">
        <v>4103</v>
      </c>
      <c r="M628" t="s">
        <v>6</v>
      </c>
      <c r="N628" t="s">
        <v>283</v>
      </c>
    </row>
    <row r="629" spans="1:14" x14ac:dyDescent="0.35">
      <c r="A629" t="s">
        <v>67</v>
      </c>
      <c r="B629">
        <f t="shared" si="9"/>
        <v>1</v>
      </c>
      <c r="C629" t="s">
        <v>18694</v>
      </c>
      <c r="D629" t="s">
        <v>4105</v>
      </c>
      <c r="E629" t="s">
        <v>4106</v>
      </c>
      <c r="F629" t="s">
        <v>4107</v>
      </c>
      <c r="G629">
        <v>10</v>
      </c>
      <c r="I629" t="s">
        <v>496</v>
      </c>
      <c r="J629" t="s">
        <v>6</v>
      </c>
      <c r="K629">
        <v>2018</v>
      </c>
      <c r="L629" t="s">
        <v>4108</v>
      </c>
      <c r="M629" t="s">
        <v>6</v>
      </c>
      <c r="N629" t="s">
        <v>162</v>
      </c>
    </row>
    <row r="630" spans="1:14" x14ac:dyDescent="0.35">
      <c r="A630" t="s">
        <v>67</v>
      </c>
      <c r="B630">
        <f t="shared" si="9"/>
        <v>1</v>
      </c>
      <c r="C630" t="s">
        <v>18695</v>
      </c>
      <c r="D630" t="s">
        <v>4110</v>
      </c>
      <c r="E630" t="s">
        <v>4111</v>
      </c>
      <c r="F630" t="s">
        <v>4112</v>
      </c>
      <c r="G630">
        <v>7</v>
      </c>
      <c r="I630" t="s">
        <v>4113</v>
      </c>
      <c r="J630" t="s">
        <v>4114</v>
      </c>
      <c r="K630">
        <v>2017</v>
      </c>
      <c r="L630" t="s">
        <v>4115</v>
      </c>
      <c r="M630" t="s">
        <v>6</v>
      </c>
      <c r="N630" t="s">
        <v>703</v>
      </c>
    </row>
    <row r="631" spans="1:14" x14ac:dyDescent="0.35">
      <c r="A631" t="s">
        <v>67</v>
      </c>
      <c r="B631">
        <f t="shared" si="9"/>
        <v>1</v>
      </c>
      <c r="C631" t="s">
        <v>18696</v>
      </c>
      <c r="D631" t="s">
        <v>4117</v>
      </c>
      <c r="E631" t="s">
        <v>4118</v>
      </c>
      <c r="F631" t="s">
        <v>4119</v>
      </c>
      <c r="G631">
        <v>10</v>
      </c>
      <c r="H631">
        <v>9789532330427</v>
      </c>
      <c r="I631" t="s">
        <v>4120</v>
      </c>
      <c r="J631" t="s">
        <v>4121</v>
      </c>
      <c r="K631">
        <v>2009</v>
      </c>
      <c r="L631" t="s">
        <v>4122</v>
      </c>
      <c r="M631" t="s">
        <v>6</v>
      </c>
      <c r="N631" t="s">
        <v>162</v>
      </c>
    </row>
    <row r="632" spans="1:14" x14ac:dyDescent="0.35">
      <c r="A632" t="s">
        <v>67</v>
      </c>
      <c r="B632">
        <f t="shared" si="9"/>
        <v>1</v>
      </c>
      <c r="C632" t="s">
        <v>18697</v>
      </c>
      <c r="D632" t="s">
        <v>4124</v>
      </c>
      <c r="E632" t="s">
        <v>4125</v>
      </c>
      <c r="F632" t="s">
        <v>4126</v>
      </c>
      <c r="G632">
        <v>7</v>
      </c>
      <c r="I632" t="s">
        <v>4127</v>
      </c>
      <c r="J632" t="s">
        <v>4128</v>
      </c>
      <c r="K632">
        <v>2015</v>
      </c>
      <c r="L632" t="s">
        <v>4129</v>
      </c>
      <c r="M632" t="s">
        <v>6</v>
      </c>
      <c r="N632" t="s">
        <v>162</v>
      </c>
    </row>
    <row r="633" spans="1:14" x14ac:dyDescent="0.35">
      <c r="A633" t="s">
        <v>67</v>
      </c>
      <c r="B633">
        <f t="shared" si="9"/>
        <v>1</v>
      </c>
      <c r="C633" t="s">
        <v>18698</v>
      </c>
      <c r="D633" t="s">
        <v>4131</v>
      </c>
      <c r="E633" t="s">
        <v>4132</v>
      </c>
      <c r="F633" t="s">
        <v>4133</v>
      </c>
      <c r="G633">
        <v>10</v>
      </c>
      <c r="H633">
        <v>9789898533524</v>
      </c>
      <c r="I633" t="s">
        <v>4134</v>
      </c>
      <c r="J633" t="s">
        <v>4135</v>
      </c>
      <c r="K633">
        <v>2016</v>
      </c>
      <c r="L633" t="s">
        <v>4136</v>
      </c>
      <c r="M633" t="s">
        <v>6</v>
      </c>
      <c r="N633" t="s">
        <v>162</v>
      </c>
    </row>
    <row r="634" spans="1:14" x14ac:dyDescent="0.35">
      <c r="A634" t="s">
        <v>49</v>
      </c>
      <c r="B634">
        <f t="shared" si="9"/>
        <v>1</v>
      </c>
      <c r="C634" t="s">
        <v>18699</v>
      </c>
      <c r="D634" t="s">
        <v>4138</v>
      </c>
      <c r="E634" t="s">
        <v>4139</v>
      </c>
      <c r="F634" t="s">
        <v>4140</v>
      </c>
      <c r="G634">
        <v>10</v>
      </c>
      <c r="H634">
        <v>9781911218562</v>
      </c>
      <c r="I634" t="s">
        <v>1883</v>
      </c>
      <c r="J634" t="s">
        <v>4141</v>
      </c>
      <c r="K634">
        <v>2017</v>
      </c>
      <c r="L634" t="s">
        <v>4142</v>
      </c>
      <c r="M634" t="s">
        <v>6</v>
      </c>
      <c r="N634" t="s">
        <v>162</v>
      </c>
    </row>
    <row r="635" spans="1:14" x14ac:dyDescent="0.35">
      <c r="A635" t="s">
        <v>49</v>
      </c>
      <c r="B635">
        <f t="shared" si="9"/>
        <v>1</v>
      </c>
      <c r="C635" t="s">
        <v>18700</v>
      </c>
      <c r="D635" t="s">
        <v>4144</v>
      </c>
      <c r="E635" t="s">
        <v>4145</v>
      </c>
      <c r="F635" t="s">
        <v>4146</v>
      </c>
      <c r="G635">
        <v>10</v>
      </c>
      <c r="H635">
        <v>9781728184326</v>
      </c>
      <c r="I635" t="s">
        <v>388</v>
      </c>
      <c r="J635" t="s">
        <v>4147</v>
      </c>
      <c r="K635">
        <v>2020</v>
      </c>
      <c r="L635" t="s">
        <v>4148</v>
      </c>
      <c r="M635" t="s">
        <v>6</v>
      </c>
      <c r="N635" t="s">
        <v>162</v>
      </c>
    </row>
    <row r="636" spans="1:14" x14ac:dyDescent="0.35">
      <c r="A636" t="s">
        <v>67</v>
      </c>
      <c r="B636">
        <f t="shared" si="9"/>
        <v>1</v>
      </c>
      <c r="C636" t="s">
        <v>18701</v>
      </c>
      <c r="D636" t="s">
        <v>4150</v>
      </c>
      <c r="E636" t="s">
        <v>4151</v>
      </c>
      <c r="F636" t="s">
        <v>4152</v>
      </c>
      <c r="G636">
        <v>10</v>
      </c>
      <c r="I636" t="s">
        <v>4153</v>
      </c>
      <c r="J636" t="s">
        <v>2706</v>
      </c>
      <c r="K636">
        <v>2016</v>
      </c>
      <c r="L636" t="s">
        <v>4154</v>
      </c>
      <c r="M636" t="s">
        <v>6</v>
      </c>
      <c r="N636" t="s">
        <v>162</v>
      </c>
    </row>
    <row r="637" spans="1:14" x14ac:dyDescent="0.35">
      <c r="A637" t="s">
        <v>67</v>
      </c>
      <c r="B637">
        <f t="shared" si="9"/>
        <v>1</v>
      </c>
      <c r="C637" t="s">
        <v>18702</v>
      </c>
      <c r="D637" t="s">
        <v>4156</v>
      </c>
      <c r="E637" t="s">
        <v>4157</v>
      </c>
      <c r="F637" t="s">
        <v>4158</v>
      </c>
      <c r="G637">
        <v>7</v>
      </c>
      <c r="I637" t="s">
        <v>261</v>
      </c>
      <c r="J637" t="s">
        <v>6</v>
      </c>
      <c r="K637">
        <v>2020</v>
      </c>
      <c r="L637" t="s">
        <v>4159</v>
      </c>
      <c r="M637" t="s">
        <v>6</v>
      </c>
      <c r="N637" t="s">
        <v>155</v>
      </c>
    </row>
    <row r="638" spans="1:14" x14ac:dyDescent="0.35">
      <c r="A638" t="s">
        <v>67</v>
      </c>
      <c r="B638">
        <f t="shared" si="9"/>
        <v>1</v>
      </c>
      <c r="C638" t="s">
        <v>18703</v>
      </c>
      <c r="D638" t="s">
        <v>4161</v>
      </c>
      <c r="E638" t="s">
        <v>4162</v>
      </c>
      <c r="F638" t="s">
        <v>4163</v>
      </c>
      <c r="G638">
        <v>7</v>
      </c>
      <c r="I638" t="s">
        <v>261</v>
      </c>
      <c r="J638" t="s">
        <v>6</v>
      </c>
      <c r="K638">
        <v>2019</v>
      </c>
      <c r="L638" t="s">
        <v>4164</v>
      </c>
      <c r="M638" t="s">
        <v>6</v>
      </c>
      <c r="N638" t="s">
        <v>147</v>
      </c>
    </row>
    <row r="639" spans="1:14" x14ac:dyDescent="0.35">
      <c r="A639" t="s">
        <v>49</v>
      </c>
      <c r="B639">
        <f t="shared" si="9"/>
        <v>1</v>
      </c>
      <c r="C639" t="s">
        <v>18704</v>
      </c>
      <c r="D639" t="s">
        <v>4166</v>
      </c>
      <c r="E639" t="s">
        <v>4167</v>
      </c>
      <c r="F639" t="s">
        <v>4168</v>
      </c>
      <c r="G639">
        <v>7</v>
      </c>
      <c r="I639" t="s">
        <v>1691</v>
      </c>
      <c r="J639" t="s">
        <v>3340</v>
      </c>
      <c r="K639">
        <v>2020</v>
      </c>
      <c r="L639" t="s">
        <v>4169</v>
      </c>
      <c r="M639" t="s">
        <v>6</v>
      </c>
      <c r="N639" t="s">
        <v>217</v>
      </c>
    </row>
    <row r="640" spans="1:14" x14ac:dyDescent="0.35">
      <c r="A640" t="s">
        <v>49</v>
      </c>
      <c r="B640">
        <f t="shared" si="9"/>
        <v>1</v>
      </c>
      <c r="C640" t="s">
        <v>18705</v>
      </c>
      <c r="D640" t="s">
        <v>4171</v>
      </c>
      <c r="E640" t="s">
        <v>4172</v>
      </c>
      <c r="F640" t="s">
        <v>4173</v>
      </c>
      <c r="G640">
        <v>10</v>
      </c>
      <c r="H640">
        <v>9781457716751</v>
      </c>
      <c r="I640" t="s">
        <v>4174</v>
      </c>
      <c r="J640" t="s">
        <v>4175</v>
      </c>
      <c r="K640">
        <v>2011</v>
      </c>
      <c r="L640" t="s">
        <v>4176</v>
      </c>
      <c r="M640" t="s">
        <v>6</v>
      </c>
      <c r="N640" t="s">
        <v>4177</v>
      </c>
    </row>
    <row r="641" spans="1:14" x14ac:dyDescent="0.35">
      <c r="A641" t="s">
        <v>70</v>
      </c>
      <c r="B641">
        <f t="shared" si="9"/>
        <v>1</v>
      </c>
      <c r="C641" t="s">
        <v>18706</v>
      </c>
      <c r="D641" t="s">
        <v>4179</v>
      </c>
      <c r="E641" t="s">
        <v>4180</v>
      </c>
      <c r="F641" t="s">
        <v>4181</v>
      </c>
      <c r="G641">
        <v>7</v>
      </c>
      <c r="H641">
        <v>9783319439549</v>
      </c>
      <c r="I641" t="s">
        <v>152</v>
      </c>
      <c r="J641" t="s">
        <v>1148</v>
      </c>
      <c r="K641">
        <v>2016</v>
      </c>
      <c r="L641" t="s">
        <v>4182</v>
      </c>
      <c r="M641" t="s">
        <v>6</v>
      </c>
      <c r="N641" t="s">
        <v>1120</v>
      </c>
    </row>
    <row r="642" spans="1:14" x14ac:dyDescent="0.35">
      <c r="A642" t="s">
        <v>67</v>
      </c>
      <c r="B642">
        <f t="shared" ref="B642:B705" si="10">COUNTIF(C:C,C642)</f>
        <v>1</v>
      </c>
      <c r="C642" t="s">
        <v>18707</v>
      </c>
      <c r="D642" t="s">
        <v>4184</v>
      </c>
      <c r="E642" t="s">
        <v>4185</v>
      </c>
      <c r="F642" t="s">
        <v>4186</v>
      </c>
      <c r="G642">
        <v>7</v>
      </c>
      <c r="I642" t="s">
        <v>3620</v>
      </c>
      <c r="J642" t="s">
        <v>4187</v>
      </c>
      <c r="K642">
        <v>2020</v>
      </c>
      <c r="L642" t="s">
        <v>4188</v>
      </c>
      <c r="M642" t="s">
        <v>6</v>
      </c>
      <c r="N642" t="s">
        <v>703</v>
      </c>
    </row>
    <row r="643" spans="1:14" x14ac:dyDescent="0.35">
      <c r="A643" t="s">
        <v>67</v>
      </c>
      <c r="B643">
        <f t="shared" si="10"/>
        <v>1</v>
      </c>
      <c r="C643" t="s">
        <v>18708</v>
      </c>
      <c r="D643" t="s">
        <v>4190</v>
      </c>
      <c r="E643" t="s">
        <v>4191</v>
      </c>
      <c r="F643" t="s">
        <v>4192</v>
      </c>
      <c r="G643">
        <v>7</v>
      </c>
      <c r="H643">
        <v>9783319121567</v>
      </c>
      <c r="I643" t="s">
        <v>152</v>
      </c>
      <c r="J643" t="s">
        <v>4193</v>
      </c>
      <c r="K643">
        <v>2014</v>
      </c>
      <c r="L643" t="s">
        <v>4194</v>
      </c>
      <c r="M643" t="s">
        <v>6</v>
      </c>
      <c r="N643" t="s">
        <v>283</v>
      </c>
    </row>
    <row r="644" spans="1:14" x14ac:dyDescent="0.35">
      <c r="A644" t="s">
        <v>67</v>
      </c>
      <c r="B644">
        <f t="shared" si="10"/>
        <v>1</v>
      </c>
      <c r="C644" t="s">
        <v>18709</v>
      </c>
      <c r="D644" t="s">
        <v>4196</v>
      </c>
      <c r="E644" t="s">
        <v>4197</v>
      </c>
      <c r="F644" t="s">
        <v>4198</v>
      </c>
      <c r="G644">
        <v>10</v>
      </c>
      <c r="H644">
        <v>9781479944286</v>
      </c>
      <c r="I644" t="s">
        <v>4199</v>
      </c>
      <c r="J644" t="s">
        <v>4200</v>
      </c>
      <c r="K644">
        <v>2014</v>
      </c>
      <c r="L644" t="s">
        <v>4201</v>
      </c>
      <c r="M644" t="s">
        <v>6</v>
      </c>
      <c r="N644" t="s">
        <v>4202</v>
      </c>
    </row>
    <row r="645" spans="1:14" x14ac:dyDescent="0.35">
      <c r="A645" t="s">
        <v>49</v>
      </c>
      <c r="B645">
        <f t="shared" si="10"/>
        <v>1</v>
      </c>
      <c r="C645" t="s">
        <v>18710</v>
      </c>
      <c r="D645" t="s">
        <v>4204</v>
      </c>
      <c r="E645" t="s">
        <v>4205</v>
      </c>
      <c r="F645" t="s">
        <v>4206</v>
      </c>
      <c r="G645">
        <v>7</v>
      </c>
      <c r="I645" t="s">
        <v>1999</v>
      </c>
      <c r="J645" t="s">
        <v>4207</v>
      </c>
      <c r="K645">
        <v>2019</v>
      </c>
      <c r="L645" t="s">
        <v>4208</v>
      </c>
      <c r="M645" t="s">
        <v>6</v>
      </c>
      <c r="N645" t="s">
        <v>703</v>
      </c>
    </row>
    <row r="646" spans="1:14" x14ac:dyDescent="0.35">
      <c r="A646" t="s">
        <v>67</v>
      </c>
      <c r="B646">
        <f t="shared" si="10"/>
        <v>1</v>
      </c>
      <c r="C646" t="s">
        <v>18711</v>
      </c>
      <c r="D646" t="s">
        <v>4210</v>
      </c>
      <c r="E646" t="s">
        <v>4211</v>
      </c>
      <c r="F646" t="s">
        <v>4212</v>
      </c>
      <c r="G646">
        <v>7</v>
      </c>
      <c r="I646" t="s">
        <v>1032</v>
      </c>
      <c r="J646" t="s">
        <v>4213</v>
      </c>
      <c r="K646">
        <v>2015</v>
      </c>
      <c r="L646" t="s">
        <v>4214</v>
      </c>
      <c r="M646" t="s">
        <v>6</v>
      </c>
      <c r="N646" t="s">
        <v>256</v>
      </c>
    </row>
    <row r="647" spans="1:14" x14ac:dyDescent="0.35">
      <c r="A647" t="s">
        <v>67</v>
      </c>
      <c r="B647">
        <f t="shared" si="10"/>
        <v>1</v>
      </c>
      <c r="C647" t="s">
        <v>18712</v>
      </c>
      <c r="D647" t="s">
        <v>4216</v>
      </c>
      <c r="E647" t="s">
        <v>4217</v>
      </c>
      <c r="F647" t="s">
        <v>4218</v>
      </c>
      <c r="G647">
        <v>10</v>
      </c>
      <c r="I647" t="s">
        <v>496</v>
      </c>
      <c r="J647" t="s">
        <v>6</v>
      </c>
      <c r="K647">
        <v>2009</v>
      </c>
      <c r="L647" t="s">
        <v>4219</v>
      </c>
      <c r="M647" t="s">
        <v>6</v>
      </c>
      <c r="N647" t="s">
        <v>147</v>
      </c>
    </row>
    <row r="648" spans="1:14" x14ac:dyDescent="0.35">
      <c r="A648" t="s">
        <v>67</v>
      </c>
      <c r="B648">
        <f t="shared" si="10"/>
        <v>1</v>
      </c>
      <c r="C648" t="s">
        <v>18713</v>
      </c>
      <c r="D648" t="s">
        <v>4221</v>
      </c>
      <c r="E648" t="s">
        <v>4222</v>
      </c>
      <c r="F648" t="s">
        <v>4223</v>
      </c>
      <c r="G648">
        <v>7</v>
      </c>
      <c r="I648" t="s">
        <v>152</v>
      </c>
      <c r="J648" t="s">
        <v>4224</v>
      </c>
      <c r="K648">
        <v>2009</v>
      </c>
      <c r="L648" t="s">
        <v>4225</v>
      </c>
      <c r="M648" t="s">
        <v>6</v>
      </c>
      <c r="N648" t="s">
        <v>537</v>
      </c>
    </row>
    <row r="649" spans="1:14" x14ac:dyDescent="0.35">
      <c r="A649" t="s">
        <v>49</v>
      </c>
      <c r="B649">
        <f t="shared" si="10"/>
        <v>1</v>
      </c>
      <c r="C649" t="s">
        <v>18714</v>
      </c>
      <c r="D649" t="s">
        <v>4227</v>
      </c>
      <c r="E649" t="s">
        <v>4228</v>
      </c>
      <c r="F649" t="s">
        <v>4229</v>
      </c>
      <c r="G649">
        <v>7</v>
      </c>
      <c r="H649">
        <v>9783642237676</v>
      </c>
      <c r="I649" t="s">
        <v>152</v>
      </c>
      <c r="J649" t="s">
        <v>4230</v>
      </c>
      <c r="K649">
        <v>2011</v>
      </c>
      <c r="L649" t="s">
        <v>4231</v>
      </c>
      <c r="M649" t="s">
        <v>6</v>
      </c>
      <c r="N649" t="s">
        <v>256</v>
      </c>
    </row>
    <row r="650" spans="1:14" x14ac:dyDescent="0.35">
      <c r="A650" t="s">
        <v>67</v>
      </c>
      <c r="B650">
        <f t="shared" si="10"/>
        <v>1</v>
      </c>
      <c r="C650" t="s">
        <v>18715</v>
      </c>
      <c r="D650" t="s">
        <v>6</v>
      </c>
      <c r="E650" t="s">
        <v>6</v>
      </c>
      <c r="F650" t="s">
        <v>4233</v>
      </c>
      <c r="G650">
        <v>10</v>
      </c>
      <c r="I650" t="s">
        <v>496</v>
      </c>
      <c r="J650" t="s">
        <v>4234</v>
      </c>
      <c r="K650">
        <v>2014</v>
      </c>
      <c r="L650" t="s">
        <v>4235</v>
      </c>
      <c r="M650" t="s">
        <v>6</v>
      </c>
      <c r="N650" t="s">
        <v>217</v>
      </c>
    </row>
    <row r="651" spans="1:14" x14ac:dyDescent="0.35">
      <c r="A651" t="s">
        <v>67</v>
      </c>
      <c r="B651">
        <f t="shared" si="10"/>
        <v>1</v>
      </c>
      <c r="C651" t="s">
        <v>18716</v>
      </c>
      <c r="D651" t="s">
        <v>4237</v>
      </c>
      <c r="E651" t="s">
        <v>4238</v>
      </c>
      <c r="F651" t="s">
        <v>4233</v>
      </c>
      <c r="G651">
        <v>7</v>
      </c>
      <c r="I651" t="s">
        <v>261</v>
      </c>
      <c r="J651" t="s">
        <v>4239</v>
      </c>
      <c r="K651">
        <v>2014</v>
      </c>
      <c r="L651" t="s">
        <v>4240</v>
      </c>
      <c r="M651" t="s">
        <v>6</v>
      </c>
      <c r="N651" t="s">
        <v>1120</v>
      </c>
    </row>
    <row r="652" spans="1:14" x14ac:dyDescent="0.35">
      <c r="A652" t="s">
        <v>49</v>
      </c>
      <c r="B652">
        <f t="shared" si="10"/>
        <v>1</v>
      </c>
      <c r="C652" t="s">
        <v>18717</v>
      </c>
      <c r="D652" t="s">
        <v>4242</v>
      </c>
      <c r="E652" t="s">
        <v>4243</v>
      </c>
      <c r="F652" t="s">
        <v>4244</v>
      </c>
      <c r="G652">
        <v>7</v>
      </c>
      <c r="I652" t="s">
        <v>542</v>
      </c>
      <c r="J652" t="s">
        <v>4245</v>
      </c>
      <c r="K652">
        <v>2021</v>
      </c>
      <c r="L652" t="s">
        <v>4246</v>
      </c>
      <c r="M652" t="s">
        <v>6</v>
      </c>
      <c r="N652" t="s">
        <v>162</v>
      </c>
    </row>
    <row r="653" spans="1:14" x14ac:dyDescent="0.35">
      <c r="A653" t="s">
        <v>49</v>
      </c>
      <c r="B653">
        <f t="shared" si="10"/>
        <v>1</v>
      </c>
      <c r="C653" t="s">
        <v>18718</v>
      </c>
      <c r="D653" t="s">
        <v>4248</v>
      </c>
      <c r="E653" t="s">
        <v>4249</v>
      </c>
      <c r="F653" t="s">
        <v>4250</v>
      </c>
      <c r="G653">
        <v>10</v>
      </c>
      <c r="H653">
        <v>9781450376617</v>
      </c>
      <c r="I653" t="s">
        <v>194</v>
      </c>
      <c r="J653" t="s">
        <v>6</v>
      </c>
      <c r="K653">
        <v>2019</v>
      </c>
      <c r="L653" t="s">
        <v>4251</v>
      </c>
      <c r="M653" t="s">
        <v>6</v>
      </c>
      <c r="N653" t="s">
        <v>162</v>
      </c>
    </row>
    <row r="654" spans="1:14" x14ac:dyDescent="0.35">
      <c r="A654" t="s">
        <v>49</v>
      </c>
      <c r="B654">
        <f t="shared" si="10"/>
        <v>1</v>
      </c>
      <c r="C654" t="s">
        <v>18719</v>
      </c>
      <c r="D654" t="s">
        <v>4253</v>
      </c>
      <c r="E654" t="s">
        <v>4254</v>
      </c>
      <c r="F654" t="s">
        <v>4255</v>
      </c>
      <c r="G654">
        <v>10</v>
      </c>
      <c r="H654">
        <v>9781538626665</v>
      </c>
      <c r="I654" t="s">
        <v>4256</v>
      </c>
      <c r="J654" t="s">
        <v>4257</v>
      </c>
      <c r="K654">
        <v>2018</v>
      </c>
      <c r="L654" t="s">
        <v>4258</v>
      </c>
      <c r="M654" t="s">
        <v>6</v>
      </c>
      <c r="N654" t="s">
        <v>256</v>
      </c>
    </row>
    <row r="655" spans="1:14" x14ac:dyDescent="0.35">
      <c r="A655" t="s">
        <v>70</v>
      </c>
      <c r="B655">
        <f t="shared" si="10"/>
        <v>1</v>
      </c>
      <c r="C655" t="s">
        <v>18720</v>
      </c>
      <c r="D655" t="s">
        <v>4260</v>
      </c>
      <c r="E655" t="s">
        <v>4261</v>
      </c>
      <c r="F655" t="s">
        <v>4262</v>
      </c>
      <c r="G655">
        <v>10</v>
      </c>
      <c r="I655" t="s">
        <v>496</v>
      </c>
      <c r="J655" t="s">
        <v>6</v>
      </c>
      <c r="K655">
        <v>2018</v>
      </c>
      <c r="L655" t="s">
        <v>4263</v>
      </c>
      <c r="M655" t="s">
        <v>6</v>
      </c>
      <c r="N655" t="s">
        <v>162</v>
      </c>
    </row>
    <row r="656" spans="1:14" x14ac:dyDescent="0.35">
      <c r="A656" t="s">
        <v>70</v>
      </c>
      <c r="B656">
        <f t="shared" si="10"/>
        <v>1</v>
      </c>
      <c r="C656" t="s">
        <v>18721</v>
      </c>
      <c r="D656" t="s">
        <v>4265</v>
      </c>
      <c r="E656" t="s">
        <v>4266</v>
      </c>
      <c r="F656" t="s">
        <v>4267</v>
      </c>
      <c r="G656">
        <v>7</v>
      </c>
      <c r="I656" t="s">
        <v>820</v>
      </c>
      <c r="J656" t="s">
        <v>4268</v>
      </c>
      <c r="K656">
        <v>2014</v>
      </c>
      <c r="L656" t="s">
        <v>4269</v>
      </c>
      <c r="M656" t="s">
        <v>6</v>
      </c>
      <c r="N656" t="s">
        <v>1369</v>
      </c>
    </row>
    <row r="657" spans="1:14" x14ac:dyDescent="0.35">
      <c r="A657" t="s">
        <v>70</v>
      </c>
      <c r="B657">
        <f t="shared" si="10"/>
        <v>1</v>
      </c>
      <c r="C657" t="s">
        <v>18722</v>
      </c>
      <c r="D657" t="s">
        <v>4271</v>
      </c>
      <c r="E657" t="s">
        <v>4272</v>
      </c>
      <c r="F657" t="s">
        <v>4273</v>
      </c>
      <c r="G657">
        <v>10</v>
      </c>
      <c r="H657">
        <v>9781728141428</v>
      </c>
      <c r="I657" t="s">
        <v>4274</v>
      </c>
      <c r="J657" t="s">
        <v>6</v>
      </c>
      <c r="K657">
        <v>2020</v>
      </c>
      <c r="L657" t="s">
        <v>4275</v>
      </c>
      <c r="M657" t="s">
        <v>6</v>
      </c>
      <c r="N657" t="s">
        <v>162</v>
      </c>
    </row>
    <row r="658" spans="1:14" x14ac:dyDescent="0.35">
      <c r="A658" t="s">
        <v>49</v>
      </c>
      <c r="B658">
        <f t="shared" si="10"/>
        <v>1</v>
      </c>
      <c r="C658" t="s">
        <v>18723</v>
      </c>
      <c r="D658" t="s">
        <v>4277</v>
      </c>
      <c r="E658" t="s">
        <v>4278</v>
      </c>
      <c r="F658" t="s">
        <v>4279</v>
      </c>
      <c r="G658">
        <v>10</v>
      </c>
      <c r="I658" t="s">
        <v>4280</v>
      </c>
      <c r="J658" t="s">
        <v>6</v>
      </c>
      <c r="K658">
        <v>2016</v>
      </c>
      <c r="L658" t="s">
        <v>4281</v>
      </c>
      <c r="M658" t="s">
        <v>6</v>
      </c>
      <c r="N658" t="s">
        <v>283</v>
      </c>
    </row>
    <row r="659" spans="1:14" x14ac:dyDescent="0.35">
      <c r="A659" t="s">
        <v>67</v>
      </c>
      <c r="B659">
        <f t="shared" si="10"/>
        <v>1</v>
      </c>
      <c r="C659" t="s">
        <v>18724</v>
      </c>
      <c r="D659" t="s">
        <v>4283</v>
      </c>
      <c r="E659" t="s">
        <v>4284</v>
      </c>
      <c r="F659" t="s">
        <v>4285</v>
      </c>
      <c r="G659">
        <v>10</v>
      </c>
      <c r="H659">
        <v>9781450359719</v>
      </c>
      <c r="I659" t="s">
        <v>1310</v>
      </c>
      <c r="J659" t="s">
        <v>6</v>
      </c>
      <c r="K659">
        <v>2019</v>
      </c>
      <c r="L659" t="s">
        <v>4286</v>
      </c>
      <c r="M659" t="s">
        <v>6</v>
      </c>
      <c r="N659" t="s">
        <v>1120</v>
      </c>
    </row>
    <row r="660" spans="1:14" x14ac:dyDescent="0.35">
      <c r="A660" t="s">
        <v>49</v>
      </c>
      <c r="B660">
        <f t="shared" si="10"/>
        <v>1</v>
      </c>
      <c r="C660" t="s">
        <v>18725</v>
      </c>
      <c r="D660" t="s">
        <v>4288</v>
      </c>
      <c r="E660" t="s">
        <v>4289</v>
      </c>
      <c r="F660" t="s">
        <v>4290</v>
      </c>
      <c r="G660">
        <v>7</v>
      </c>
      <c r="H660">
        <v>9783319279916</v>
      </c>
      <c r="I660" t="s">
        <v>152</v>
      </c>
      <c r="J660" t="s">
        <v>262</v>
      </c>
      <c r="K660">
        <v>2015</v>
      </c>
      <c r="L660" t="s">
        <v>4291</v>
      </c>
      <c r="M660" t="s">
        <v>6</v>
      </c>
      <c r="N660" t="s">
        <v>323</v>
      </c>
    </row>
    <row r="661" spans="1:14" x14ac:dyDescent="0.35">
      <c r="A661" t="s">
        <v>67</v>
      </c>
      <c r="B661">
        <f t="shared" si="10"/>
        <v>1</v>
      </c>
      <c r="C661" t="s">
        <v>18726</v>
      </c>
      <c r="D661" t="s">
        <v>4293</v>
      </c>
      <c r="E661" t="s">
        <v>4294</v>
      </c>
      <c r="F661" t="s">
        <v>4295</v>
      </c>
      <c r="G661">
        <v>10</v>
      </c>
      <c r="H661">
        <v>9781467355452</v>
      </c>
      <c r="I661" t="s">
        <v>4296</v>
      </c>
      <c r="J661" t="s">
        <v>6</v>
      </c>
      <c r="K661">
        <v>2013</v>
      </c>
      <c r="L661" t="s">
        <v>4297</v>
      </c>
      <c r="M661" t="s">
        <v>6</v>
      </c>
      <c r="N661" t="s">
        <v>176</v>
      </c>
    </row>
    <row r="662" spans="1:14" x14ac:dyDescent="0.35">
      <c r="A662" t="s">
        <v>67</v>
      </c>
      <c r="B662">
        <f t="shared" si="10"/>
        <v>1</v>
      </c>
      <c r="C662" t="s">
        <v>18727</v>
      </c>
      <c r="D662" t="s">
        <v>4299</v>
      </c>
      <c r="E662" t="s">
        <v>4300</v>
      </c>
      <c r="F662" t="s">
        <v>4301</v>
      </c>
      <c r="G662">
        <v>7</v>
      </c>
      <c r="H662">
        <v>9783319394015</v>
      </c>
      <c r="I662" t="s">
        <v>866</v>
      </c>
      <c r="J662" t="s">
        <v>4302</v>
      </c>
      <c r="K662">
        <v>2016</v>
      </c>
      <c r="L662" t="s">
        <v>4303</v>
      </c>
      <c r="M662" t="s">
        <v>6</v>
      </c>
      <c r="N662" t="s">
        <v>283</v>
      </c>
    </row>
    <row r="663" spans="1:14" x14ac:dyDescent="0.35">
      <c r="A663" t="s">
        <v>70</v>
      </c>
      <c r="B663">
        <f t="shared" si="10"/>
        <v>1</v>
      </c>
      <c r="C663" t="s">
        <v>18728</v>
      </c>
      <c r="D663" t="s">
        <v>4305</v>
      </c>
      <c r="E663" t="s">
        <v>6</v>
      </c>
      <c r="F663" t="s">
        <v>4306</v>
      </c>
      <c r="G663">
        <v>7</v>
      </c>
      <c r="I663" t="s">
        <v>4307</v>
      </c>
      <c r="J663" t="s">
        <v>295</v>
      </c>
      <c r="K663">
        <v>2013</v>
      </c>
      <c r="L663" t="s">
        <v>4308</v>
      </c>
      <c r="M663" t="s">
        <v>6</v>
      </c>
      <c r="N663" t="s">
        <v>217</v>
      </c>
    </row>
    <row r="664" spans="1:14" x14ac:dyDescent="0.35">
      <c r="A664" t="s">
        <v>49</v>
      </c>
      <c r="B664">
        <f t="shared" si="10"/>
        <v>1</v>
      </c>
      <c r="C664" t="s">
        <v>18729</v>
      </c>
      <c r="D664" t="s">
        <v>4310</v>
      </c>
      <c r="E664" t="s">
        <v>4311</v>
      </c>
      <c r="F664" t="s">
        <v>4312</v>
      </c>
      <c r="G664">
        <v>10</v>
      </c>
      <c r="H664">
        <v>9781479919345</v>
      </c>
      <c r="I664" t="s">
        <v>3954</v>
      </c>
      <c r="J664" t="s">
        <v>4313</v>
      </c>
      <c r="K664">
        <v>2015</v>
      </c>
      <c r="L664" t="s">
        <v>4314</v>
      </c>
      <c r="M664" t="s">
        <v>6</v>
      </c>
      <c r="N664" t="s">
        <v>573</v>
      </c>
    </row>
    <row r="665" spans="1:14" x14ac:dyDescent="0.35">
      <c r="A665" t="s">
        <v>49</v>
      </c>
      <c r="B665">
        <f t="shared" si="10"/>
        <v>1</v>
      </c>
      <c r="C665" t="s">
        <v>18730</v>
      </c>
      <c r="D665" t="s">
        <v>4316</v>
      </c>
      <c r="E665" t="s">
        <v>4317</v>
      </c>
      <c r="F665" t="s">
        <v>4318</v>
      </c>
      <c r="G665">
        <v>10</v>
      </c>
      <c r="H665">
        <v>9781450347730</v>
      </c>
      <c r="I665" t="s">
        <v>308</v>
      </c>
      <c r="J665" t="s">
        <v>6</v>
      </c>
      <c r="K665">
        <v>2016</v>
      </c>
      <c r="L665" t="s">
        <v>4319</v>
      </c>
      <c r="M665" t="s">
        <v>6</v>
      </c>
      <c r="N665" t="s">
        <v>337</v>
      </c>
    </row>
    <row r="666" spans="1:14" x14ac:dyDescent="0.35">
      <c r="A666" t="s">
        <v>70</v>
      </c>
      <c r="B666">
        <f t="shared" si="10"/>
        <v>1</v>
      </c>
      <c r="C666" t="s">
        <v>18731</v>
      </c>
      <c r="D666" t="s">
        <v>4321</v>
      </c>
      <c r="E666" t="s">
        <v>4322</v>
      </c>
      <c r="F666" t="s">
        <v>4323</v>
      </c>
      <c r="G666">
        <v>10</v>
      </c>
      <c r="H666">
        <v>9781450338172</v>
      </c>
      <c r="I666" t="s">
        <v>4324</v>
      </c>
      <c r="J666" t="s">
        <v>4325</v>
      </c>
      <c r="K666">
        <v>2015</v>
      </c>
      <c r="L666" t="s">
        <v>4326</v>
      </c>
      <c r="M666" t="s">
        <v>6</v>
      </c>
      <c r="N666" t="s">
        <v>283</v>
      </c>
    </row>
    <row r="667" spans="1:14" x14ac:dyDescent="0.35">
      <c r="A667" t="s">
        <v>67</v>
      </c>
      <c r="B667">
        <f t="shared" si="10"/>
        <v>1</v>
      </c>
      <c r="C667" t="s">
        <v>18732</v>
      </c>
      <c r="D667" t="s">
        <v>4328</v>
      </c>
      <c r="E667" t="s">
        <v>4329</v>
      </c>
      <c r="F667" t="s">
        <v>4330</v>
      </c>
      <c r="G667">
        <v>7</v>
      </c>
      <c r="H667">
        <v>9783030226015</v>
      </c>
      <c r="I667" t="s">
        <v>152</v>
      </c>
      <c r="J667" t="s">
        <v>4331</v>
      </c>
      <c r="K667">
        <v>2019</v>
      </c>
      <c r="L667" t="s">
        <v>4332</v>
      </c>
      <c r="M667" t="s">
        <v>6</v>
      </c>
      <c r="N667" t="s">
        <v>217</v>
      </c>
    </row>
    <row r="668" spans="1:14" x14ac:dyDescent="0.35">
      <c r="A668" t="s">
        <v>49</v>
      </c>
      <c r="B668">
        <f t="shared" si="10"/>
        <v>1</v>
      </c>
      <c r="C668" t="s">
        <v>18733</v>
      </c>
      <c r="D668" t="s">
        <v>4334</v>
      </c>
      <c r="E668" t="s">
        <v>4335</v>
      </c>
      <c r="F668" t="s">
        <v>4336</v>
      </c>
      <c r="G668">
        <v>10</v>
      </c>
      <c r="H668">
        <v>9781728152097</v>
      </c>
      <c r="I668" t="s">
        <v>4337</v>
      </c>
      <c r="J668" t="s">
        <v>4338</v>
      </c>
      <c r="K668">
        <v>2019</v>
      </c>
      <c r="L668" t="s">
        <v>4339</v>
      </c>
      <c r="M668" t="s">
        <v>6</v>
      </c>
      <c r="N668" t="s">
        <v>217</v>
      </c>
    </row>
    <row r="669" spans="1:14" x14ac:dyDescent="0.35">
      <c r="A669" t="s">
        <v>49</v>
      </c>
      <c r="B669">
        <f t="shared" si="10"/>
        <v>1</v>
      </c>
      <c r="C669" t="s">
        <v>18734</v>
      </c>
      <c r="D669" t="s">
        <v>4341</v>
      </c>
      <c r="E669" t="s">
        <v>4342</v>
      </c>
      <c r="F669" t="s">
        <v>4343</v>
      </c>
      <c r="G669">
        <v>10</v>
      </c>
      <c r="H669">
        <v>9781450306867</v>
      </c>
      <c r="I669" t="s">
        <v>4344</v>
      </c>
      <c r="J669" t="s">
        <v>4345</v>
      </c>
      <c r="K669">
        <v>2011</v>
      </c>
      <c r="L669" t="s">
        <v>4346</v>
      </c>
      <c r="M669" t="s">
        <v>6</v>
      </c>
      <c r="N669" t="s">
        <v>217</v>
      </c>
    </row>
    <row r="670" spans="1:14" x14ac:dyDescent="0.35">
      <c r="A670" t="s">
        <v>49</v>
      </c>
      <c r="B670">
        <f t="shared" si="10"/>
        <v>1</v>
      </c>
      <c r="C670" t="s">
        <v>18735</v>
      </c>
      <c r="D670" t="s">
        <v>4348</v>
      </c>
      <c r="E670" t="s">
        <v>4349</v>
      </c>
      <c r="F670" t="s">
        <v>4350</v>
      </c>
      <c r="G670">
        <v>7</v>
      </c>
      <c r="H670">
        <v>9783030034016</v>
      </c>
      <c r="I670" t="s">
        <v>207</v>
      </c>
      <c r="J670" t="s">
        <v>4351</v>
      </c>
      <c r="K670">
        <v>2019</v>
      </c>
      <c r="L670" t="s">
        <v>4352</v>
      </c>
      <c r="M670" t="s">
        <v>6</v>
      </c>
      <c r="N670" t="s">
        <v>162</v>
      </c>
    </row>
    <row r="671" spans="1:14" x14ac:dyDescent="0.35">
      <c r="A671" t="s">
        <v>49</v>
      </c>
      <c r="B671">
        <f t="shared" si="10"/>
        <v>1</v>
      </c>
      <c r="C671" t="s">
        <v>18736</v>
      </c>
      <c r="D671" t="s">
        <v>4354</v>
      </c>
      <c r="E671" t="s">
        <v>4355</v>
      </c>
      <c r="F671" t="s">
        <v>4356</v>
      </c>
      <c r="G671">
        <v>10</v>
      </c>
      <c r="I671" t="s">
        <v>4357</v>
      </c>
      <c r="J671" t="s">
        <v>3505</v>
      </c>
      <c r="K671">
        <v>2009</v>
      </c>
      <c r="L671" t="s">
        <v>4358</v>
      </c>
      <c r="M671" t="s">
        <v>6</v>
      </c>
      <c r="N671" t="s">
        <v>147</v>
      </c>
    </row>
    <row r="672" spans="1:14" x14ac:dyDescent="0.35">
      <c r="A672" t="s">
        <v>67</v>
      </c>
      <c r="B672">
        <f t="shared" si="10"/>
        <v>1</v>
      </c>
      <c r="C672" t="s">
        <v>18737</v>
      </c>
      <c r="D672" t="s">
        <v>4360</v>
      </c>
      <c r="E672" t="s">
        <v>4361</v>
      </c>
      <c r="F672" t="s">
        <v>4362</v>
      </c>
      <c r="G672">
        <v>10</v>
      </c>
      <c r="H672">
        <v>9781612847740</v>
      </c>
      <c r="I672" t="s">
        <v>4363</v>
      </c>
      <c r="J672" t="s">
        <v>4364</v>
      </c>
      <c r="K672">
        <v>2011</v>
      </c>
      <c r="L672" t="s">
        <v>4365</v>
      </c>
      <c r="M672" t="s">
        <v>6</v>
      </c>
      <c r="N672" t="s">
        <v>162</v>
      </c>
    </row>
    <row r="673" spans="1:14" x14ac:dyDescent="0.35">
      <c r="A673" t="s">
        <v>49</v>
      </c>
      <c r="B673">
        <f t="shared" si="10"/>
        <v>1</v>
      </c>
      <c r="C673" t="s">
        <v>18738</v>
      </c>
      <c r="D673" t="s">
        <v>4367</v>
      </c>
      <c r="E673" t="s">
        <v>4368</v>
      </c>
      <c r="F673" t="s">
        <v>4369</v>
      </c>
      <c r="G673">
        <v>7</v>
      </c>
      <c r="H673">
        <v>9783662455494</v>
      </c>
      <c r="I673" t="s">
        <v>152</v>
      </c>
      <c r="J673" t="s">
        <v>4370</v>
      </c>
      <c r="K673">
        <v>2014</v>
      </c>
      <c r="L673" t="s">
        <v>4371</v>
      </c>
      <c r="M673" t="s">
        <v>6</v>
      </c>
      <c r="N673" t="s">
        <v>323</v>
      </c>
    </row>
    <row r="674" spans="1:14" x14ac:dyDescent="0.35">
      <c r="A674" t="s">
        <v>49</v>
      </c>
      <c r="B674">
        <f t="shared" si="10"/>
        <v>1</v>
      </c>
      <c r="C674" t="s">
        <v>18739</v>
      </c>
      <c r="D674" t="s">
        <v>4373</v>
      </c>
      <c r="E674" t="s">
        <v>4374</v>
      </c>
      <c r="F674" t="s">
        <v>4369</v>
      </c>
      <c r="G674">
        <v>7</v>
      </c>
      <c r="I674" t="s">
        <v>4375</v>
      </c>
      <c r="J674" t="s">
        <v>4376</v>
      </c>
      <c r="K674">
        <v>2015</v>
      </c>
      <c r="L674" t="s">
        <v>4377</v>
      </c>
      <c r="M674" t="s">
        <v>6</v>
      </c>
      <c r="N674" t="s">
        <v>323</v>
      </c>
    </row>
    <row r="675" spans="1:14" x14ac:dyDescent="0.35">
      <c r="A675" t="s">
        <v>49</v>
      </c>
      <c r="B675">
        <f t="shared" si="10"/>
        <v>1</v>
      </c>
      <c r="C675" t="s">
        <v>18740</v>
      </c>
      <c r="D675" t="s">
        <v>4379</v>
      </c>
      <c r="E675" t="s">
        <v>4380</v>
      </c>
      <c r="F675" t="s">
        <v>4381</v>
      </c>
      <c r="G675">
        <v>7</v>
      </c>
      <c r="I675" t="s">
        <v>4382</v>
      </c>
      <c r="J675" t="s">
        <v>4383</v>
      </c>
      <c r="K675">
        <v>2015</v>
      </c>
      <c r="L675" t="s">
        <v>4384</v>
      </c>
      <c r="M675" t="s">
        <v>6</v>
      </c>
      <c r="N675" t="s">
        <v>283</v>
      </c>
    </row>
    <row r="676" spans="1:14" x14ac:dyDescent="0.35">
      <c r="A676" t="s">
        <v>49</v>
      </c>
      <c r="B676">
        <f t="shared" si="10"/>
        <v>1</v>
      </c>
      <c r="C676" t="s">
        <v>18741</v>
      </c>
      <c r="D676" t="s">
        <v>4386</v>
      </c>
      <c r="E676" t="s">
        <v>4387</v>
      </c>
      <c r="F676" t="s">
        <v>4388</v>
      </c>
      <c r="G676">
        <v>7</v>
      </c>
      <c r="I676" t="s">
        <v>152</v>
      </c>
      <c r="J676" t="s">
        <v>4389</v>
      </c>
      <c r="K676">
        <v>2015</v>
      </c>
      <c r="L676" t="s">
        <v>4390</v>
      </c>
      <c r="M676" t="s">
        <v>6</v>
      </c>
      <c r="N676" t="s">
        <v>162</v>
      </c>
    </row>
    <row r="677" spans="1:14" x14ac:dyDescent="0.35">
      <c r="A677" t="s">
        <v>49</v>
      </c>
      <c r="B677">
        <f t="shared" si="10"/>
        <v>1</v>
      </c>
      <c r="C677" t="s">
        <v>18742</v>
      </c>
      <c r="D677" t="s">
        <v>4392</v>
      </c>
      <c r="E677" t="s">
        <v>4393</v>
      </c>
      <c r="F677" t="s">
        <v>4394</v>
      </c>
      <c r="G677">
        <v>7</v>
      </c>
      <c r="H677">
        <v>9783319192369</v>
      </c>
      <c r="I677" t="s">
        <v>2587</v>
      </c>
      <c r="J677" t="s">
        <v>4395</v>
      </c>
      <c r="K677">
        <v>2015</v>
      </c>
      <c r="L677" t="s">
        <v>4396</v>
      </c>
      <c r="M677" t="s">
        <v>6</v>
      </c>
      <c r="N677" t="s">
        <v>283</v>
      </c>
    </row>
    <row r="678" spans="1:14" x14ac:dyDescent="0.35">
      <c r="A678" t="s">
        <v>49</v>
      </c>
      <c r="B678">
        <f t="shared" si="10"/>
        <v>1</v>
      </c>
      <c r="C678" t="s">
        <v>18743</v>
      </c>
      <c r="D678" t="s">
        <v>4398</v>
      </c>
      <c r="E678" t="s">
        <v>4399</v>
      </c>
      <c r="F678" t="s">
        <v>4400</v>
      </c>
      <c r="G678">
        <v>10</v>
      </c>
      <c r="H678">
        <v>9781467392037</v>
      </c>
      <c r="I678" t="s">
        <v>4401</v>
      </c>
      <c r="J678" t="s">
        <v>4402</v>
      </c>
      <c r="K678">
        <v>2015</v>
      </c>
      <c r="L678" t="s">
        <v>4403</v>
      </c>
      <c r="M678" t="s">
        <v>6</v>
      </c>
      <c r="N678" t="s">
        <v>147</v>
      </c>
    </row>
    <row r="679" spans="1:14" x14ac:dyDescent="0.35">
      <c r="A679" t="s">
        <v>67</v>
      </c>
      <c r="B679">
        <f t="shared" si="10"/>
        <v>1</v>
      </c>
      <c r="C679" t="s">
        <v>18744</v>
      </c>
      <c r="D679" t="s">
        <v>4405</v>
      </c>
      <c r="E679" t="s">
        <v>6</v>
      </c>
      <c r="F679" t="s">
        <v>4406</v>
      </c>
      <c r="G679">
        <v>10</v>
      </c>
      <c r="H679">
        <v>9781467397148</v>
      </c>
      <c r="I679" t="s">
        <v>2147</v>
      </c>
      <c r="J679" t="s">
        <v>4407</v>
      </c>
      <c r="K679">
        <v>2016</v>
      </c>
      <c r="L679" t="s">
        <v>4408</v>
      </c>
      <c r="M679" t="s">
        <v>6</v>
      </c>
      <c r="N679" t="s">
        <v>162</v>
      </c>
    </row>
    <row r="680" spans="1:14" x14ac:dyDescent="0.35">
      <c r="A680" t="s">
        <v>70</v>
      </c>
      <c r="B680">
        <f t="shared" si="10"/>
        <v>1</v>
      </c>
      <c r="C680" t="s">
        <v>18745</v>
      </c>
      <c r="D680" t="s">
        <v>4410</v>
      </c>
      <c r="E680" t="s">
        <v>4411</v>
      </c>
      <c r="F680" t="s">
        <v>4412</v>
      </c>
      <c r="G680">
        <v>7</v>
      </c>
      <c r="I680" t="s">
        <v>4413</v>
      </c>
      <c r="J680" t="s">
        <v>4414</v>
      </c>
      <c r="K680">
        <v>2017</v>
      </c>
      <c r="L680" t="s">
        <v>4415</v>
      </c>
      <c r="M680" t="s">
        <v>6</v>
      </c>
      <c r="N680" t="s">
        <v>283</v>
      </c>
    </row>
    <row r="681" spans="1:14" x14ac:dyDescent="0.35">
      <c r="A681" t="s">
        <v>49</v>
      </c>
      <c r="B681">
        <f t="shared" si="10"/>
        <v>1</v>
      </c>
      <c r="C681" t="s">
        <v>18746</v>
      </c>
      <c r="D681" t="s">
        <v>4417</v>
      </c>
      <c r="E681" t="s">
        <v>4418</v>
      </c>
      <c r="F681" t="s">
        <v>4419</v>
      </c>
      <c r="G681">
        <v>7</v>
      </c>
      <c r="I681" t="s">
        <v>1691</v>
      </c>
      <c r="J681" t="s">
        <v>6</v>
      </c>
      <c r="K681">
        <v>2018</v>
      </c>
      <c r="L681" t="s">
        <v>4420</v>
      </c>
      <c r="M681" t="s">
        <v>6</v>
      </c>
      <c r="N681" t="s">
        <v>217</v>
      </c>
    </row>
    <row r="682" spans="1:14" x14ac:dyDescent="0.35">
      <c r="A682" t="s">
        <v>49</v>
      </c>
      <c r="B682">
        <f t="shared" si="10"/>
        <v>1</v>
      </c>
      <c r="C682" t="s">
        <v>18747</v>
      </c>
      <c r="D682" t="s">
        <v>4422</v>
      </c>
      <c r="E682" t="s">
        <v>4423</v>
      </c>
      <c r="F682" t="s">
        <v>4424</v>
      </c>
      <c r="G682">
        <v>10</v>
      </c>
      <c r="H682">
        <v>9781538680889</v>
      </c>
      <c r="I682" t="s">
        <v>2195</v>
      </c>
      <c r="J682" t="s">
        <v>6</v>
      </c>
      <c r="K682">
        <v>2019</v>
      </c>
      <c r="L682" t="s">
        <v>4425</v>
      </c>
      <c r="M682" t="s">
        <v>6</v>
      </c>
      <c r="N682" t="s">
        <v>283</v>
      </c>
    </row>
    <row r="683" spans="1:14" x14ac:dyDescent="0.35">
      <c r="A683" t="s">
        <v>49</v>
      </c>
      <c r="B683">
        <f t="shared" si="10"/>
        <v>1</v>
      </c>
      <c r="C683" t="s">
        <v>18748</v>
      </c>
      <c r="D683" t="s">
        <v>4427</v>
      </c>
      <c r="E683" t="s">
        <v>4428</v>
      </c>
      <c r="F683" t="s">
        <v>4429</v>
      </c>
      <c r="G683">
        <v>7</v>
      </c>
      <c r="I683" t="s">
        <v>4430</v>
      </c>
      <c r="J683" t="s">
        <v>4431</v>
      </c>
      <c r="K683">
        <v>2020</v>
      </c>
      <c r="L683" t="s">
        <v>4432</v>
      </c>
      <c r="M683" t="s">
        <v>6</v>
      </c>
      <c r="N683" t="s">
        <v>1120</v>
      </c>
    </row>
    <row r="684" spans="1:14" x14ac:dyDescent="0.35">
      <c r="A684" t="s">
        <v>67</v>
      </c>
      <c r="B684">
        <f t="shared" si="10"/>
        <v>1</v>
      </c>
      <c r="C684" t="s">
        <v>18749</v>
      </c>
      <c r="D684" t="s">
        <v>4434</v>
      </c>
      <c r="E684" t="s">
        <v>4435</v>
      </c>
      <c r="F684" t="s">
        <v>4436</v>
      </c>
      <c r="G684">
        <v>10</v>
      </c>
      <c r="H684">
        <v>9781728102115</v>
      </c>
      <c r="I684" t="s">
        <v>4437</v>
      </c>
      <c r="J684" t="s">
        <v>4438</v>
      </c>
      <c r="K684">
        <v>2019</v>
      </c>
      <c r="L684" t="s">
        <v>4439</v>
      </c>
      <c r="M684" t="s">
        <v>6</v>
      </c>
      <c r="N684" t="s">
        <v>162</v>
      </c>
    </row>
    <row r="685" spans="1:14" x14ac:dyDescent="0.35">
      <c r="A685" t="s">
        <v>67</v>
      </c>
      <c r="B685">
        <f t="shared" si="10"/>
        <v>1</v>
      </c>
      <c r="C685" t="s">
        <v>18750</v>
      </c>
      <c r="D685" t="s">
        <v>4441</v>
      </c>
      <c r="E685" t="s">
        <v>4442</v>
      </c>
      <c r="F685" t="s">
        <v>4443</v>
      </c>
      <c r="G685">
        <v>10</v>
      </c>
      <c r="H685">
        <v>9780999855119</v>
      </c>
      <c r="I685" t="s">
        <v>4444</v>
      </c>
      <c r="J685" t="s">
        <v>4445</v>
      </c>
      <c r="K685">
        <v>2018</v>
      </c>
      <c r="L685" t="s">
        <v>4446</v>
      </c>
      <c r="M685" t="s">
        <v>6</v>
      </c>
      <c r="N685" t="s">
        <v>162</v>
      </c>
    </row>
    <row r="686" spans="1:14" x14ac:dyDescent="0.35">
      <c r="A686" t="s">
        <v>70</v>
      </c>
      <c r="B686">
        <f t="shared" si="10"/>
        <v>1</v>
      </c>
      <c r="C686" t="s">
        <v>18751</v>
      </c>
      <c r="D686" t="s">
        <v>4448</v>
      </c>
      <c r="E686" t="s">
        <v>4449</v>
      </c>
      <c r="F686" t="s">
        <v>4450</v>
      </c>
      <c r="G686">
        <v>10</v>
      </c>
      <c r="H686">
        <v>9783959770484</v>
      </c>
      <c r="I686" t="s">
        <v>1459</v>
      </c>
      <c r="J686" t="s">
        <v>6</v>
      </c>
      <c r="K686">
        <v>2017</v>
      </c>
      <c r="L686" t="s">
        <v>4451</v>
      </c>
      <c r="M686" t="s">
        <v>6</v>
      </c>
      <c r="N686" t="s">
        <v>176</v>
      </c>
    </row>
    <row r="687" spans="1:14" x14ac:dyDescent="0.35">
      <c r="A687" t="s">
        <v>67</v>
      </c>
      <c r="B687">
        <f t="shared" si="10"/>
        <v>1</v>
      </c>
      <c r="C687" t="s">
        <v>18752</v>
      </c>
      <c r="D687" t="s">
        <v>4456</v>
      </c>
      <c r="E687" t="s">
        <v>4457</v>
      </c>
      <c r="F687" t="s">
        <v>4458</v>
      </c>
      <c r="G687">
        <v>10</v>
      </c>
      <c r="H687">
        <v>9781728123691</v>
      </c>
      <c r="I687" t="s">
        <v>4459</v>
      </c>
      <c r="J687" t="s">
        <v>6</v>
      </c>
      <c r="K687">
        <v>2019</v>
      </c>
      <c r="L687" t="s">
        <v>4460</v>
      </c>
      <c r="M687" t="s">
        <v>6</v>
      </c>
      <c r="N687" t="s">
        <v>217</v>
      </c>
    </row>
    <row r="688" spans="1:14" x14ac:dyDescent="0.35">
      <c r="A688" t="s">
        <v>67</v>
      </c>
      <c r="B688">
        <f t="shared" si="10"/>
        <v>1</v>
      </c>
      <c r="C688" t="s">
        <v>18753</v>
      </c>
      <c r="D688" t="s">
        <v>4462</v>
      </c>
      <c r="E688" t="s">
        <v>6</v>
      </c>
      <c r="F688" t="s">
        <v>4463</v>
      </c>
      <c r="G688">
        <v>7</v>
      </c>
      <c r="I688" t="s">
        <v>4464</v>
      </c>
      <c r="J688" t="s">
        <v>4465</v>
      </c>
      <c r="K688">
        <v>2011</v>
      </c>
      <c r="L688" t="s">
        <v>4466</v>
      </c>
      <c r="M688" t="s">
        <v>6</v>
      </c>
      <c r="N688" t="s">
        <v>573</v>
      </c>
    </row>
    <row r="689" spans="1:14" x14ac:dyDescent="0.35">
      <c r="A689" t="s">
        <v>67</v>
      </c>
      <c r="B689">
        <f t="shared" si="10"/>
        <v>1</v>
      </c>
      <c r="C689" t="s">
        <v>18754</v>
      </c>
      <c r="D689" t="s">
        <v>4468</v>
      </c>
      <c r="E689" t="s">
        <v>4469</v>
      </c>
      <c r="F689" t="s">
        <v>4470</v>
      </c>
      <c r="G689">
        <v>10</v>
      </c>
      <c r="H689">
        <v>9781906638474</v>
      </c>
      <c r="I689" t="s">
        <v>452</v>
      </c>
      <c r="J689" t="s">
        <v>4471</v>
      </c>
      <c r="K689">
        <v>2009</v>
      </c>
      <c r="L689" t="s">
        <v>4472</v>
      </c>
      <c r="M689" t="s">
        <v>6</v>
      </c>
      <c r="N689" t="s">
        <v>1120</v>
      </c>
    </row>
    <row r="690" spans="1:14" x14ac:dyDescent="0.35">
      <c r="A690" t="s">
        <v>70</v>
      </c>
      <c r="B690">
        <f t="shared" si="10"/>
        <v>1</v>
      </c>
      <c r="C690" t="s">
        <v>18755</v>
      </c>
      <c r="D690" t="s">
        <v>4474</v>
      </c>
      <c r="E690" t="s">
        <v>4475</v>
      </c>
      <c r="F690" t="s">
        <v>4476</v>
      </c>
      <c r="G690">
        <v>10</v>
      </c>
      <c r="H690">
        <v>9781906638474</v>
      </c>
      <c r="I690" t="s">
        <v>452</v>
      </c>
      <c r="J690" t="s">
        <v>4477</v>
      </c>
      <c r="K690">
        <v>2009</v>
      </c>
      <c r="L690" t="s">
        <v>4478</v>
      </c>
      <c r="M690" t="s">
        <v>6</v>
      </c>
      <c r="N690" t="s">
        <v>1120</v>
      </c>
    </row>
    <row r="691" spans="1:14" x14ac:dyDescent="0.35">
      <c r="A691" t="s">
        <v>67</v>
      </c>
      <c r="B691">
        <f t="shared" si="10"/>
        <v>1</v>
      </c>
      <c r="C691" t="s">
        <v>18756</v>
      </c>
      <c r="D691" t="s">
        <v>4480</v>
      </c>
      <c r="E691" t="s">
        <v>4481</v>
      </c>
      <c r="F691" t="s">
        <v>4470</v>
      </c>
      <c r="G691">
        <v>10</v>
      </c>
      <c r="H691">
        <v>9781622767083</v>
      </c>
      <c r="I691" t="s">
        <v>4482</v>
      </c>
      <c r="J691" t="s">
        <v>4483</v>
      </c>
      <c r="K691">
        <v>2010</v>
      </c>
      <c r="L691" t="s">
        <v>4484</v>
      </c>
      <c r="M691" t="s">
        <v>6</v>
      </c>
      <c r="N691" t="s">
        <v>162</v>
      </c>
    </row>
    <row r="692" spans="1:14" x14ac:dyDescent="0.35">
      <c r="A692" t="s">
        <v>67</v>
      </c>
      <c r="B692">
        <f t="shared" si="10"/>
        <v>1</v>
      </c>
      <c r="C692" t="s">
        <v>18757</v>
      </c>
      <c r="D692" t="s">
        <v>4486</v>
      </c>
      <c r="E692" t="s">
        <v>4487</v>
      </c>
      <c r="F692" t="s">
        <v>4470</v>
      </c>
      <c r="G692">
        <v>10</v>
      </c>
      <c r="H692">
        <v>9781622767083</v>
      </c>
      <c r="I692" t="s">
        <v>4482</v>
      </c>
      <c r="J692" t="s">
        <v>4488</v>
      </c>
      <c r="K692">
        <v>2010</v>
      </c>
      <c r="L692" t="s">
        <v>4489</v>
      </c>
      <c r="M692" t="s">
        <v>6</v>
      </c>
      <c r="N692" t="s">
        <v>155</v>
      </c>
    </row>
    <row r="693" spans="1:14" x14ac:dyDescent="0.35">
      <c r="A693" t="s">
        <v>67</v>
      </c>
      <c r="B693">
        <f t="shared" si="10"/>
        <v>1</v>
      </c>
      <c r="C693" t="s">
        <v>18758</v>
      </c>
      <c r="D693" t="s">
        <v>4491</v>
      </c>
      <c r="E693" t="s">
        <v>4492</v>
      </c>
      <c r="F693" t="s">
        <v>4493</v>
      </c>
      <c r="G693">
        <v>7</v>
      </c>
      <c r="I693" t="s">
        <v>1510</v>
      </c>
      <c r="J693" t="s">
        <v>4494</v>
      </c>
      <c r="K693">
        <v>2011</v>
      </c>
      <c r="L693" t="s">
        <v>4495</v>
      </c>
      <c r="M693" t="s">
        <v>6</v>
      </c>
      <c r="N693" t="s">
        <v>4496</v>
      </c>
    </row>
    <row r="694" spans="1:14" x14ac:dyDescent="0.35">
      <c r="A694" t="s">
        <v>67</v>
      </c>
      <c r="B694">
        <f t="shared" si="10"/>
        <v>1</v>
      </c>
      <c r="C694" t="s">
        <v>18759</v>
      </c>
      <c r="D694" t="s">
        <v>4498</v>
      </c>
      <c r="E694" t="s">
        <v>4499</v>
      </c>
      <c r="F694" t="s">
        <v>4500</v>
      </c>
      <c r="G694">
        <v>10</v>
      </c>
      <c r="H694">
        <v>9781908272188</v>
      </c>
      <c r="I694" t="s">
        <v>452</v>
      </c>
      <c r="J694" t="s">
        <v>4501</v>
      </c>
      <c r="K694">
        <v>2011</v>
      </c>
      <c r="L694" t="s">
        <v>4502</v>
      </c>
      <c r="M694" t="s">
        <v>6</v>
      </c>
      <c r="N694" t="s">
        <v>147</v>
      </c>
    </row>
    <row r="695" spans="1:14" x14ac:dyDescent="0.35">
      <c r="A695" t="s">
        <v>67</v>
      </c>
      <c r="B695">
        <f t="shared" si="10"/>
        <v>1</v>
      </c>
      <c r="C695" t="s">
        <v>18760</v>
      </c>
      <c r="D695" t="s">
        <v>4504</v>
      </c>
      <c r="E695" t="s">
        <v>4505</v>
      </c>
      <c r="F695" t="s">
        <v>4506</v>
      </c>
      <c r="G695">
        <v>10</v>
      </c>
      <c r="H695">
        <v>9781912764389</v>
      </c>
      <c r="I695" t="s">
        <v>452</v>
      </c>
      <c r="J695" t="s">
        <v>4507</v>
      </c>
      <c r="K695">
        <v>2019</v>
      </c>
      <c r="L695" t="s">
        <v>4508</v>
      </c>
      <c r="M695" t="s">
        <v>6</v>
      </c>
      <c r="N695" t="s">
        <v>162</v>
      </c>
    </row>
    <row r="696" spans="1:14" x14ac:dyDescent="0.35">
      <c r="A696" t="s">
        <v>67</v>
      </c>
      <c r="B696">
        <f t="shared" si="10"/>
        <v>1</v>
      </c>
      <c r="C696" t="s">
        <v>18761</v>
      </c>
      <c r="D696" t="s">
        <v>4510</v>
      </c>
      <c r="E696" t="s">
        <v>4511</v>
      </c>
      <c r="F696" t="s">
        <v>4512</v>
      </c>
      <c r="G696">
        <v>7</v>
      </c>
      <c r="I696" t="s">
        <v>4513</v>
      </c>
      <c r="J696" t="s">
        <v>4514</v>
      </c>
      <c r="K696">
        <v>2019</v>
      </c>
      <c r="L696" t="s">
        <v>4515</v>
      </c>
      <c r="M696" t="s">
        <v>6</v>
      </c>
      <c r="N696" t="s">
        <v>2331</v>
      </c>
    </row>
    <row r="697" spans="1:14" x14ac:dyDescent="0.35">
      <c r="A697" t="s">
        <v>49</v>
      </c>
      <c r="B697">
        <f t="shared" si="10"/>
        <v>1</v>
      </c>
      <c r="C697" t="s">
        <v>18762</v>
      </c>
      <c r="D697" t="s">
        <v>4517</v>
      </c>
      <c r="E697" t="s">
        <v>4518</v>
      </c>
      <c r="F697" t="s">
        <v>4519</v>
      </c>
      <c r="G697">
        <v>10</v>
      </c>
      <c r="H697">
        <v>9781538692233</v>
      </c>
      <c r="I697" t="s">
        <v>4520</v>
      </c>
      <c r="J697" t="s">
        <v>4521</v>
      </c>
      <c r="K697">
        <v>2019</v>
      </c>
      <c r="L697" t="s">
        <v>4522</v>
      </c>
      <c r="M697" t="s">
        <v>6</v>
      </c>
      <c r="N697" t="s">
        <v>155</v>
      </c>
    </row>
    <row r="698" spans="1:14" x14ac:dyDescent="0.35">
      <c r="A698" t="s">
        <v>49</v>
      </c>
      <c r="B698">
        <f t="shared" si="10"/>
        <v>1</v>
      </c>
      <c r="C698" t="s">
        <v>18763</v>
      </c>
      <c r="D698" t="s">
        <v>4524</v>
      </c>
      <c r="E698" t="s">
        <v>4525</v>
      </c>
      <c r="F698" t="s">
        <v>4526</v>
      </c>
      <c r="G698">
        <v>7</v>
      </c>
      <c r="I698" t="s">
        <v>2525</v>
      </c>
      <c r="J698" t="s">
        <v>4527</v>
      </c>
      <c r="K698">
        <v>2020</v>
      </c>
      <c r="L698" t="s">
        <v>4528</v>
      </c>
      <c r="M698" t="s">
        <v>6</v>
      </c>
      <c r="N698" t="s">
        <v>1120</v>
      </c>
    </row>
    <row r="699" spans="1:14" x14ac:dyDescent="0.35">
      <c r="A699" t="s">
        <v>67</v>
      </c>
      <c r="B699">
        <f t="shared" si="10"/>
        <v>1</v>
      </c>
      <c r="C699" t="s">
        <v>18764</v>
      </c>
      <c r="D699" t="s">
        <v>4530</v>
      </c>
      <c r="E699" t="s">
        <v>4531</v>
      </c>
      <c r="F699" t="s">
        <v>4532</v>
      </c>
      <c r="G699">
        <v>10</v>
      </c>
      <c r="H699">
        <v>9781424445073</v>
      </c>
      <c r="I699" t="s">
        <v>3029</v>
      </c>
      <c r="J699" t="s">
        <v>6</v>
      </c>
      <c r="K699">
        <v>2009</v>
      </c>
      <c r="L699" t="s">
        <v>4533</v>
      </c>
      <c r="M699" t="s">
        <v>6</v>
      </c>
      <c r="N699" t="s">
        <v>162</v>
      </c>
    </row>
    <row r="700" spans="1:14" x14ac:dyDescent="0.35">
      <c r="A700" t="s">
        <v>49</v>
      </c>
      <c r="B700">
        <f t="shared" si="10"/>
        <v>1</v>
      </c>
      <c r="C700" t="s">
        <v>18765</v>
      </c>
      <c r="D700" t="s">
        <v>4535</v>
      </c>
      <c r="E700" t="s">
        <v>4536</v>
      </c>
      <c r="F700" t="s">
        <v>4537</v>
      </c>
      <c r="G700">
        <v>7</v>
      </c>
      <c r="I700" t="s">
        <v>4538</v>
      </c>
      <c r="J700" t="s">
        <v>4539</v>
      </c>
      <c r="K700">
        <v>2015</v>
      </c>
      <c r="L700" t="s">
        <v>4540</v>
      </c>
      <c r="M700" t="s">
        <v>6</v>
      </c>
      <c r="N700" t="s">
        <v>283</v>
      </c>
    </row>
    <row r="701" spans="1:14" x14ac:dyDescent="0.35">
      <c r="A701" t="s">
        <v>67</v>
      </c>
      <c r="B701">
        <f t="shared" si="10"/>
        <v>1</v>
      </c>
      <c r="C701" t="s">
        <v>18766</v>
      </c>
      <c r="D701" t="s">
        <v>4542</v>
      </c>
      <c r="E701" t="s">
        <v>4543</v>
      </c>
      <c r="F701" t="s">
        <v>4544</v>
      </c>
      <c r="G701">
        <v>10</v>
      </c>
      <c r="H701">
        <v>9781450366038</v>
      </c>
      <c r="I701" t="s">
        <v>194</v>
      </c>
      <c r="J701" t="s">
        <v>6</v>
      </c>
      <c r="K701">
        <v>2019</v>
      </c>
      <c r="L701" t="s">
        <v>4545</v>
      </c>
      <c r="M701" t="s">
        <v>6</v>
      </c>
      <c r="N701" t="s">
        <v>155</v>
      </c>
    </row>
    <row r="702" spans="1:14" x14ac:dyDescent="0.35">
      <c r="A702" t="s">
        <v>67</v>
      </c>
      <c r="B702">
        <f t="shared" si="10"/>
        <v>1</v>
      </c>
      <c r="C702" t="s">
        <v>18767</v>
      </c>
      <c r="D702" t="s">
        <v>4547</v>
      </c>
      <c r="E702" t="s">
        <v>4548</v>
      </c>
      <c r="F702" t="s">
        <v>4549</v>
      </c>
      <c r="G702">
        <v>10</v>
      </c>
      <c r="H702">
        <v>9789492859082</v>
      </c>
      <c r="I702" t="s">
        <v>229</v>
      </c>
      <c r="J702" t="s">
        <v>4550</v>
      </c>
      <c r="K702">
        <v>2019</v>
      </c>
      <c r="L702" t="s">
        <v>4551</v>
      </c>
      <c r="M702" t="s">
        <v>6</v>
      </c>
      <c r="N702" t="s">
        <v>162</v>
      </c>
    </row>
    <row r="703" spans="1:14" x14ac:dyDescent="0.35">
      <c r="A703" t="s">
        <v>49</v>
      </c>
      <c r="B703">
        <f t="shared" si="10"/>
        <v>1</v>
      </c>
      <c r="C703" t="s">
        <v>18768</v>
      </c>
      <c r="D703" t="s">
        <v>4553</v>
      </c>
      <c r="E703" t="s">
        <v>4554</v>
      </c>
      <c r="F703" t="s">
        <v>4555</v>
      </c>
      <c r="G703">
        <v>7</v>
      </c>
      <c r="H703">
        <v>9783030343491</v>
      </c>
      <c r="I703" t="s">
        <v>152</v>
      </c>
      <c r="J703" t="s">
        <v>4556</v>
      </c>
      <c r="K703">
        <v>2019</v>
      </c>
      <c r="L703" t="s">
        <v>4557</v>
      </c>
      <c r="M703" t="s">
        <v>6</v>
      </c>
      <c r="N703" t="s">
        <v>162</v>
      </c>
    </row>
    <row r="704" spans="1:14" x14ac:dyDescent="0.35">
      <c r="A704" t="s">
        <v>49</v>
      </c>
      <c r="B704">
        <f t="shared" si="10"/>
        <v>1</v>
      </c>
      <c r="C704" t="s">
        <v>18769</v>
      </c>
      <c r="D704" t="s">
        <v>4559</v>
      </c>
      <c r="E704" t="s">
        <v>4560</v>
      </c>
      <c r="F704" t="s">
        <v>4561</v>
      </c>
      <c r="G704">
        <v>10</v>
      </c>
      <c r="H704">
        <v>9780769556970</v>
      </c>
      <c r="I704" t="s">
        <v>4562</v>
      </c>
      <c r="J704" t="s">
        <v>4563</v>
      </c>
      <c r="K704">
        <v>2015</v>
      </c>
      <c r="L704" t="s">
        <v>4564</v>
      </c>
      <c r="M704" t="s">
        <v>6</v>
      </c>
      <c r="N704" t="s">
        <v>162</v>
      </c>
    </row>
    <row r="705" spans="1:14" x14ac:dyDescent="0.35">
      <c r="A705" t="s">
        <v>49</v>
      </c>
      <c r="B705">
        <f t="shared" si="10"/>
        <v>1</v>
      </c>
      <c r="C705" t="s">
        <v>18770</v>
      </c>
      <c r="D705" t="s">
        <v>4566</v>
      </c>
      <c r="E705" t="s">
        <v>4567</v>
      </c>
      <c r="F705" t="s">
        <v>4568</v>
      </c>
      <c r="G705">
        <v>10</v>
      </c>
      <c r="H705">
        <v>9781424455386</v>
      </c>
      <c r="I705" t="s">
        <v>4569</v>
      </c>
      <c r="J705" t="s">
        <v>4570</v>
      </c>
      <c r="K705">
        <v>2010</v>
      </c>
      <c r="L705" t="s">
        <v>4571</v>
      </c>
      <c r="M705" t="s">
        <v>6</v>
      </c>
      <c r="N705" t="s">
        <v>162</v>
      </c>
    </row>
    <row r="706" spans="1:14" x14ac:dyDescent="0.35">
      <c r="A706" t="s">
        <v>67</v>
      </c>
      <c r="B706">
        <f t="shared" ref="B706:B769" si="11">COUNTIF(C:C,C706)</f>
        <v>1</v>
      </c>
      <c r="C706" t="s">
        <v>18771</v>
      </c>
      <c r="D706" t="s">
        <v>4573</v>
      </c>
      <c r="E706" t="s">
        <v>4574</v>
      </c>
      <c r="F706" t="s">
        <v>4575</v>
      </c>
      <c r="G706">
        <v>7</v>
      </c>
      <c r="I706" t="s">
        <v>4576</v>
      </c>
      <c r="J706" t="s">
        <v>4577</v>
      </c>
      <c r="K706">
        <v>2013</v>
      </c>
      <c r="L706" t="s">
        <v>4578</v>
      </c>
      <c r="M706" t="s">
        <v>6</v>
      </c>
      <c r="N706" t="s">
        <v>4579</v>
      </c>
    </row>
    <row r="707" spans="1:14" x14ac:dyDescent="0.35">
      <c r="A707" t="s">
        <v>67</v>
      </c>
      <c r="B707">
        <f t="shared" si="11"/>
        <v>1</v>
      </c>
      <c r="C707" t="s">
        <v>18772</v>
      </c>
      <c r="D707" t="s">
        <v>4581</v>
      </c>
      <c r="E707" t="s">
        <v>4582</v>
      </c>
      <c r="F707" t="s">
        <v>4583</v>
      </c>
      <c r="G707">
        <v>10</v>
      </c>
      <c r="H707">
        <v>9781479983520</v>
      </c>
      <c r="I707" t="s">
        <v>4584</v>
      </c>
      <c r="J707" t="s">
        <v>4585</v>
      </c>
      <c r="K707">
        <v>2015</v>
      </c>
      <c r="L707" t="s">
        <v>4586</v>
      </c>
      <c r="M707" t="s">
        <v>6</v>
      </c>
      <c r="N707" t="s">
        <v>147</v>
      </c>
    </row>
    <row r="708" spans="1:14" x14ac:dyDescent="0.35">
      <c r="A708" t="s">
        <v>67</v>
      </c>
      <c r="B708">
        <f t="shared" si="11"/>
        <v>1</v>
      </c>
      <c r="C708" t="s">
        <v>18773</v>
      </c>
      <c r="D708" t="s">
        <v>4588</v>
      </c>
      <c r="E708" t="s">
        <v>4589</v>
      </c>
      <c r="F708" t="s">
        <v>4590</v>
      </c>
      <c r="G708">
        <v>10</v>
      </c>
      <c r="H708">
        <v>9781911218562</v>
      </c>
      <c r="I708" t="s">
        <v>1883</v>
      </c>
      <c r="J708" t="s">
        <v>4591</v>
      </c>
      <c r="K708">
        <v>2017</v>
      </c>
      <c r="L708" t="s">
        <v>4592</v>
      </c>
      <c r="M708" t="s">
        <v>6</v>
      </c>
      <c r="N708" t="s">
        <v>162</v>
      </c>
    </row>
    <row r="709" spans="1:14" x14ac:dyDescent="0.35">
      <c r="A709" t="s">
        <v>67</v>
      </c>
      <c r="B709">
        <f t="shared" si="11"/>
        <v>1</v>
      </c>
      <c r="C709" t="s">
        <v>18774</v>
      </c>
      <c r="D709" t="s">
        <v>4594</v>
      </c>
      <c r="E709" t="s">
        <v>4595</v>
      </c>
      <c r="F709" t="s">
        <v>4596</v>
      </c>
      <c r="G709">
        <v>10</v>
      </c>
      <c r="H709">
        <v>9789810854799</v>
      </c>
      <c r="I709" t="s">
        <v>4597</v>
      </c>
      <c r="J709" t="s">
        <v>4598</v>
      </c>
      <c r="K709">
        <v>2010</v>
      </c>
      <c r="L709" t="s">
        <v>4599</v>
      </c>
      <c r="M709" t="s">
        <v>6</v>
      </c>
      <c r="N709" t="s">
        <v>162</v>
      </c>
    </row>
    <row r="710" spans="1:14" x14ac:dyDescent="0.35">
      <c r="A710" t="s">
        <v>49</v>
      </c>
      <c r="B710">
        <f t="shared" si="11"/>
        <v>1</v>
      </c>
      <c r="C710" t="s">
        <v>18775</v>
      </c>
      <c r="D710" t="s">
        <v>4601</v>
      </c>
      <c r="E710" t="s">
        <v>4602</v>
      </c>
      <c r="F710" t="s">
        <v>4603</v>
      </c>
      <c r="G710">
        <v>10</v>
      </c>
      <c r="H710">
        <v>9781424459612</v>
      </c>
      <c r="I710" t="s">
        <v>4604</v>
      </c>
      <c r="J710" t="s">
        <v>4605</v>
      </c>
      <c r="K710">
        <v>2010</v>
      </c>
      <c r="L710" t="s">
        <v>4606</v>
      </c>
      <c r="M710" t="s">
        <v>6</v>
      </c>
      <c r="N710" t="s">
        <v>675</v>
      </c>
    </row>
    <row r="711" spans="1:14" x14ac:dyDescent="0.35">
      <c r="A711" t="s">
        <v>67</v>
      </c>
      <c r="B711">
        <f t="shared" si="11"/>
        <v>1</v>
      </c>
      <c r="C711" t="s">
        <v>18776</v>
      </c>
      <c r="D711" t="s">
        <v>4608</v>
      </c>
      <c r="E711" t="s">
        <v>4609</v>
      </c>
      <c r="F711" t="s">
        <v>4610</v>
      </c>
      <c r="G711">
        <v>10</v>
      </c>
      <c r="H711">
        <v>9781728172491</v>
      </c>
      <c r="I711" t="s">
        <v>4611</v>
      </c>
      <c r="J711" t="s">
        <v>4612</v>
      </c>
      <c r="K711">
        <v>2020</v>
      </c>
      <c r="L711" t="s">
        <v>4613</v>
      </c>
      <c r="M711" t="s">
        <v>6</v>
      </c>
      <c r="N711" t="s">
        <v>162</v>
      </c>
    </row>
    <row r="712" spans="1:14" x14ac:dyDescent="0.35">
      <c r="A712" t="s">
        <v>67</v>
      </c>
      <c r="B712">
        <f t="shared" si="11"/>
        <v>1</v>
      </c>
      <c r="C712" t="s">
        <v>18777</v>
      </c>
      <c r="D712" t="s">
        <v>4615</v>
      </c>
      <c r="E712" t="s">
        <v>4616</v>
      </c>
      <c r="F712" t="s">
        <v>4617</v>
      </c>
      <c r="G712">
        <v>10</v>
      </c>
      <c r="H712">
        <v>9781450359719</v>
      </c>
      <c r="I712" t="s">
        <v>1310</v>
      </c>
      <c r="J712" t="s">
        <v>6</v>
      </c>
      <c r="K712">
        <v>2019</v>
      </c>
      <c r="L712" t="s">
        <v>4618</v>
      </c>
      <c r="M712" t="s">
        <v>6</v>
      </c>
      <c r="N712" t="s">
        <v>147</v>
      </c>
    </row>
    <row r="713" spans="1:14" x14ac:dyDescent="0.35">
      <c r="A713" t="s">
        <v>67</v>
      </c>
      <c r="B713">
        <f t="shared" si="11"/>
        <v>1</v>
      </c>
      <c r="C713" t="s">
        <v>18778</v>
      </c>
      <c r="D713" t="s">
        <v>4620</v>
      </c>
      <c r="E713" t="s">
        <v>4621</v>
      </c>
      <c r="F713" t="s">
        <v>4622</v>
      </c>
      <c r="G713">
        <v>10</v>
      </c>
      <c r="H713">
        <v>9781450302357</v>
      </c>
      <c r="I713" t="s">
        <v>1562</v>
      </c>
      <c r="J713" t="s">
        <v>4623</v>
      </c>
      <c r="K713">
        <v>2010</v>
      </c>
      <c r="L713" t="s">
        <v>4624</v>
      </c>
      <c r="M713" t="s">
        <v>6</v>
      </c>
      <c r="N713" t="s">
        <v>573</v>
      </c>
    </row>
    <row r="714" spans="1:14" x14ac:dyDescent="0.35">
      <c r="A714" t="s">
        <v>67</v>
      </c>
      <c r="B714">
        <f t="shared" si="11"/>
        <v>1</v>
      </c>
      <c r="C714" t="s">
        <v>18779</v>
      </c>
      <c r="D714" t="s">
        <v>4626</v>
      </c>
      <c r="E714" t="s">
        <v>4627</v>
      </c>
      <c r="F714" t="s">
        <v>4628</v>
      </c>
      <c r="G714">
        <v>7</v>
      </c>
      <c r="I714" t="s">
        <v>4629</v>
      </c>
      <c r="J714" t="s">
        <v>4630</v>
      </c>
      <c r="K714">
        <v>2011</v>
      </c>
      <c r="L714" t="s">
        <v>4631</v>
      </c>
      <c r="M714" t="s">
        <v>6</v>
      </c>
      <c r="N714" t="s">
        <v>4202</v>
      </c>
    </row>
    <row r="715" spans="1:14" x14ac:dyDescent="0.35">
      <c r="A715" t="s">
        <v>67</v>
      </c>
      <c r="B715">
        <f t="shared" si="11"/>
        <v>1</v>
      </c>
      <c r="C715" t="s">
        <v>18780</v>
      </c>
      <c r="D715" t="s">
        <v>4633</v>
      </c>
      <c r="E715" t="s">
        <v>4634</v>
      </c>
      <c r="F715" t="s">
        <v>4635</v>
      </c>
      <c r="G715">
        <v>10</v>
      </c>
      <c r="H715">
        <v>9781538629307</v>
      </c>
      <c r="I715" t="s">
        <v>4636</v>
      </c>
      <c r="J715" t="s">
        <v>4637</v>
      </c>
      <c r="K715">
        <v>2018</v>
      </c>
      <c r="L715" t="s">
        <v>4638</v>
      </c>
      <c r="M715" t="s">
        <v>6</v>
      </c>
      <c r="N715" t="s">
        <v>283</v>
      </c>
    </row>
    <row r="716" spans="1:14" x14ac:dyDescent="0.35">
      <c r="A716" t="s">
        <v>49</v>
      </c>
      <c r="B716">
        <f t="shared" si="11"/>
        <v>1</v>
      </c>
      <c r="C716" t="s">
        <v>18781</v>
      </c>
      <c r="D716" t="s">
        <v>4640</v>
      </c>
      <c r="E716" t="s">
        <v>4641</v>
      </c>
      <c r="F716" t="s">
        <v>4642</v>
      </c>
      <c r="G716">
        <v>7</v>
      </c>
      <c r="H716">
        <v>9783030324087</v>
      </c>
      <c r="I716" t="s">
        <v>152</v>
      </c>
      <c r="J716" t="s">
        <v>4643</v>
      </c>
      <c r="K716">
        <v>2019</v>
      </c>
      <c r="L716" t="s">
        <v>4644</v>
      </c>
      <c r="M716" t="s">
        <v>6</v>
      </c>
      <c r="N716" t="s">
        <v>217</v>
      </c>
    </row>
    <row r="717" spans="1:14" x14ac:dyDescent="0.35">
      <c r="A717" t="s">
        <v>49</v>
      </c>
      <c r="B717">
        <f t="shared" si="11"/>
        <v>1</v>
      </c>
      <c r="C717" t="s">
        <v>18782</v>
      </c>
      <c r="D717" t="s">
        <v>4646</v>
      </c>
      <c r="E717" t="s">
        <v>4647</v>
      </c>
      <c r="F717" t="s">
        <v>4648</v>
      </c>
      <c r="G717">
        <v>10</v>
      </c>
      <c r="H717">
        <v>9781467362634</v>
      </c>
      <c r="I717" t="s">
        <v>349</v>
      </c>
      <c r="J717" t="s">
        <v>4649</v>
      </c>
      <c r="K717">
        <v>2013</v>
      </c>
      <c r="L717" t="s">
        <v>4650</v>
      </c>
      <c r="M717" t="s">
        <v>6</v>
      </c>
      <c r="N717" t="s">
        <v>283</v>
      </c>
    </row>
    <row r="718" spans="1:14" x14ac:dyDescent="0.35">
      <c r="A718" t="s">
        <v>49</v>
      </c>
      <c r="B718">
        <f t="shared" si="11"/>
        <v>1</v>
      </c>
      <c r="C718" t="s">
        <v>18783</v>
      </c>
      <c r="D718" t="s">
        <v>4652</v>
      </c>
      <c r="E718" t="s">
        <v>4653</v>
      </c>
      <c r="F718" t="s">
        <v>4654</v>
      </c>
      <c r="G718">
        <v>10</v>
      </c>
      <c r="I718" t="s">
        <v>2818</v>
      </c>
      <c r="J718" t="s">
        <v>4655</v>
      </c>
      <c r="K718">
        <v>2013</v>
      </c>
      <c r="L718" t="s">
        <v>4656</v>
      </c>
      <c r="M718" t="s">
        <v>6</v>
      </c>
      <c r="N718" t="s">
        <v>162</v>
      </c>
    </row>
    <row r="719" spans="1:14" x14ac:dyDescent="0.35">
      <c r="A719" t="s">
        <v>67</v>
      </c>
      <c r="B719">
        <f t="shared" si="11"/>
        <v>1</v>
      </c>
      <c r="C719" t="s">
        <v>18784</v>
      </c>
      <c r="D719" t="s">
        <v>4658</v>
      </c>
      <c r="E719" t="s">
        <v>6</v>
      </c>
      <c r="F719" t="s">
        <v>4659</v>
      </c>
      <c r="G719">
        <v>7</v>
      </c>
      <c r="I719" t="s">
        <v>4660</v>
      </c>
      <c r="J719" t="s">
        <v>4661</v>
      </c>
      <c r="K719">
        <v>2018</v>
      </c>
      <c r="L719" t="s">
        <v>4662</v>
      </c>
      <c r="M719" t="s">
        <v>6</v>
      </c>
      <c r="N719" t="s">
        <v>147</v>
      </c>
    </row>
    <row r="720" spans="1:14" x14ac:dyDescent="0.35">
      <c r="A720" t="s">
        <v>67</v>
      </c>
      <c r="B720">
        <f t="shared" si="11"/>
        <v>1</v>
      </c>
      <c r="C720" t="s">
        <v>18785</v>
      </c>
      <c r="D720" t="s">
        <v>4664</v>
      </c>
      <c r="E720" t="s">
        <v>4665</v>
      </c>
      <c r="F720" t="s">
        <v>4666</v>
      </c>
      <c r="G720">
        <v>10</v>
      </c>
      <c r="H720">
        <v>9781728159539</v>
      </c>
      <c r="I720" t="s">
        <v>4667</v>
      </c>
      <c r="J720" t="s">
        <v>4668</v>
      </c>
      <c r="K720">
        <v>2020</v>
      </c>
      <c r="L720" t="s">
        <v>4669</v>
      </c>
      <c r="M720" t="s">
        <v>6</v>
      </c>
      <c r="N720" t="s">
        <v>217</v>
      </c>
    </row>
    <row r="721" spans="1:14" x14ac:dyDescent="0.35">
      <c r="A721" t="s">
        <v>49</v>
      </c>
      <c r="B721">
        <f t="shared" si="11"/>
        <v>1</v>
      </c>
      <c r="C721" t="s">
        <v>18786</v>
      </c>
      <c r="D721" t="s">
        <v>4671</v>
      </c>
      <c r="E721" t="s">
        <v>4672</v>
      </c>
      <c r="F721" t="s">
        <v>4673</v>
      </c>
      <c r="G721">
        <v>7</v>
      </c>
      <c r="H721">
        <v>9783319585086</v>
      </c>
      <c r="I721" t="s">
        <v>152</v>
      </c>
      <c r="J721" t="s">
        <v>4674</v>
      </c>
      <c r="K721">
        <v>2017</v>
      </c>
      <c r="L721" t="s">
        <v>4675</v>
      </c>
      <c r="M721" t="s">
        <v>6</v>
      </c>
      <c r="N721" t="s">
        <v>162</v>
      </c>
    </row>
    <row r="722" spans="1:14" x14ac:dyDescent="0.35">
      <c r="A722" t="s">
        <v>67</v>
      </c>
      <c r="B722">
        <f t="shared" si="11"/>
        <v>1</v>
      </c>
      <c r="C722" t="s">
        <v>18787</v>
      </c>
      <c r="D722" t="s">
        <v>4677</v>
      </c>
      <c r="E722" t="s">
        <v>4678</v>
      </c>
      <c r="F722" t="s">
        <v>4679</v>
      </c>
      <c r="G722">
        <v>10</v>
      </c>
      <c r="H722">
        <v>9781467360432</v>
      </c>
      <c r="I722" t="s">
        <v>4680</v>
      </c>
      <c r="J722" t="s">
        <v>4681</v>
      </c>
      <c r="K722">
        <v>2013</v>
      </c>
      <c r="L722" t="s">
        <v>4682</v>
      </c>
      <c r="M722" t="s">
        <v>6</v>
      </c>
      <c r="N722" t="s">
        <v>155</v>
      </c>
    </row>
    <row r="723" spans="1:14" x14ac:dyDescent="0.35">
      <c r="A723" t="s">
        <v>70</v>
      </c>
      <c r="B723">
        <f t="shared" si="11"/>
        <v>1</v>
      </c>
      <c r="C723" t="s">
        <v>18788</v>
      </c>
      <c r="D723" t="s">
        <v>4684</v>
      </c>
      <c r="E723" t="s">
        <v>4685</v>
      </c>
      <c r="F723" t="s">
        <v>4686</v>
      </c>
      <c r="G723">
        <v>7</v>
      </c>
      <c r="H723">
        <v>9783642335419</v>
      </c>
      <c r="I723" t="s">
        <v>152</v>
      </c>
      <c r="J723" t="s">
        <v>4687</v>
      </c>
      <c r="K723">
        <v>2012</v>
      </c>
      <c r="L723" t="s">
        <v>4688</v>
      </c>
      <c r="M723" t="s">
        <v>6</v>
      </c>
      <c r="N723" t="s">
        <v>162</v>
      </c>
    </row>
    <row r="724" spans="1:14" x14ac:dyDescent="0.35">
      <c r="A724" t="s">
        <v>49</v>
      </c>
      <c r="B724">
        <f t="shared" si="11"/>
        <v>1</v>
      </c>
      <c r="C724" t="s">
        <v>18789</v>
      </c>
      <c r="D724" t="s">
        <v>4690</v>
      </c>
      <c r="E724" t="s">
        <v>4691</v>
      </c>
      <c r="F724" t="s">
        <v>4692</v>
      </c>
      <c r="G724">
        <v>10</v>
      </c>
      <c r="H724">
        <v>9789949231782</v>
      </c>
      <c r="I724" t="s">
        <v>4693</v>
      </c>
      <c r="J724" t="s">
        <v>4694</v>
      </c>
      <c r="K724">
        <v>2011</v>
      </c>
      <c r="L724" t="s">
        <v>4695</v>
      </c>
      <c r="M724" t="s">
        <v>6</v>
      </c>
      <c r="N724" t="s">
        <v>147</v>
      </c>
    </row>
    <row r="725" spans="1:14" x14ac:dyDescent="0.35">
      <c r="A725" t="s">
        <v>67</v>
      </c>
      <c r="B725">
        <f t="shared" si="11"/>
        <v>1</v>
      </c>
      <c r="C725" t="s">
        <v>18790</v>
      </c>
      <c r="D725" t="s">
        <v>4697</v>
      </c>
      <c r="E725" t="s">
        <v>4698</v>
      </c>
      <c r="F725" t="s">
        <v>4699</v>
      </c>
      <c r="G725">
        <v>7</v>
      </c>
      <c r="I725" t="s">
        <v>4700</v>
      </c>
      <c r="J725" t="s">
        <v>6</v>
      </c>
      <c r="K725">
        <v>2018</v>
      </c>
      <c r="L725" t="s">
        <v>4701</v>
      </c>
      <c r="M725" t="s">
        <v>6</v>
      </c>
      <c r="N725" t="s">
        <v>473</v>
      </c>
    </row>
    <row r="726" spans="1:14" x14ac:dyDescent="0.35">
      <c r="A726" t="s">
        <v>70</v>
      </c>
      <c r="B726">
        <f t="shared" si="11"/>
        <v>1</v>
      </c>
      <c r="C726" t="s">
        <v>18791</v>
      </c>
      <c r="D726" t="s">
        <v>4703</v>
      </c>
      <c r="E726" t="s">
        <v>4704</v>
      </c>
      <c r="F726" t="s">
        <v>4705</v>
      </c>
      <c r="G726">
        <v>10</v>
      </c>
      <c r="H726">
        <v>9789898533524</v>
      </c>
      <c r="I726" t="s">
        <v>4134</v>
      </c>
      <c r="J726" t="s">
        <v>4706</v>
      </c>
      <c r="K726">
        <v>2016</v>
      </c>
      <c r="L726" t="s">
        <v>4707</v>
      </c>
      <c r="M726" t="s">
        <v>6</v>
      </c>
      <c r="N726" t="s">
        <v>162</v>
      </c>
    </row>
    <row r="727" spans="1:14" x14ac:dyDescent="0.35">
      <c r="A727" t="s">
        <v>49</v>
      </c>
      <c r="B727">
        <f t="shared" si="11"/>
        <v>1</v>
      </c>
      <c r="C727" t="s">
        <v>18792</v>
      </c>
      <c r="D727" t="s">
        <v>4709</v>
      </c>
      <c r="E727" t="s">
        <v>4710</v>
      </c>
      <c r="F727" t="s">
        <v>4711</v>
      </c>
      <c r="G727">
        <v>10</v>
      </c>
      <c r="I727" t="s">
        <v>4712</v>
      </c>
      <c r="J727" t="s">
        <v>4713</v>
      </c>
      <c r="K727">
        <v>2009</v>
      </c>
      <c r="L727" t="s">
        <v>4714</v>
      </c>
      <c r="M727" t="s">
        <v>6</v>
      </c>
      <c r="N727" t="s">
        <v>162</v>
      </c>
    </row>
    <row r="728" spans="1:14" x14ac:dyDescent="0.35">
      <c r="A728" t="s">
        <v>70</v>
      </c>
      <c r="B728">
        <f t="shared" si="11"/>
        <v>1</v>
      </c>
      <c r="C728" t="s">
        <v>18793</v>
      </c>
      <c r="D728" t="s">
        <v>4716</v>
      </c>
      <c r="E728" t="s">
        <v>4717</v>
      </c>
      <c r="F728" t="s">
        <v>4718</v>
      </c>
      <c r="G728">
        <v>7</v>
      </c>
      <c r="I728" t="s">
        <v>4719</v>
      </c>
      <c r="J728" t="s">
        <v>6</v>
      </c>
      <c r="K728">
        <v>2021</v>
      </c>
      <c r="L728" t="s">
        <v>4720</v>
      </c>
      <c r="M728" t="s">
        <v>6</v>
      </c>
      <c r="N728" t="s">
        <v>162</v>
      </c>
    </row>
    <row r="729" spans="1:14" x14ac:dyDescent="0.35">
      <c r="A729" t="s">
        <v>67</v>
      </c>
      <c r="B729">
        <f t="shared" si="11"/>
        <v>1</v>
      </c>
      <c r="C729" t="s">
        <v>18794</v>
      </c>
      <c r="D729" t="s">
        <v>4722</v>
      </c>
      <c r="E729" t="s">
        <v>4723</v>
      </c>
      <c r="F729" t="s">
        <v>4724</v>
      </c>
      <c r="G729">
        <v>10</v>
      </c>
      <c r="H729">
        <v>9781450314381</v>
      </c>
      <c r="I729" t="s">
        <v>4725</v>
      </c>
      <c r="J729" t="s">
        <v>4726</v>
      </c>
      <c r="K729">
        <v>2012</v>
      </c>
      <c r="L729" t="s">
        <v>4727</v>
      </c>
      <c r="M729" t="s">
        <v>6</v>
      </c>
      <c r="N729" t="s">
        <v>155</v>
      </c>
    </row>
    <row r="730" spans="1:14" x14ac:dyDescent="0.35">
      <c r="A730" t="s">
        <v>67</v>
      </c>
      <c r="B730">
        <f t="shared" si="11"/>
        <v>1</v>
      </c>
      <c r="C730" t="s">
        <v>18795</v>
      </c>
      <c r="D730" t="s">
        <v>4729</v>
      </c>
      <c r="E730" t="s">
        <v>4730</v>
      </c>
      <c r="F730" t="s">
        <v>4731</v>
      </c>
      <c r="G730">
        <v>10</v>
      </c>
      <c r="H730">
        <v>9781509027224</v>
      </c>
      <c r="I730" t="s">
        <v>2788</v>
      </c>
      <c r="J730" t="s">
        <v>6</v>
      </c>
      <c r="K730">
        <v>2016</v>
      </c>
      <c r="L730" t="s">
        <v>4732</v>
      </c>
      <c r="M730" t="s">
        <v>6</v>
      </c>
      <c r="N730" t="s">
        <v>147</v>
      </c>
    </row>
    <row r="731" spans="1:14" x14ac:dyDescent="0.35">
      <c r="A731" t="s">
        <v>49</v>
      </c>
      <c r="B731">
        <f t="shared" si="11"/>
        <v>1</v>
      </c>
      <c r="C731" t="s">
        <v>18796</v>
      </c>
      <c r="D731" t="s">
        <v>4734</v>
      </c>
      <c r="E731" t="s">
        <v>4735</v>
      </c>
      <c r="F731" t="s">
        <v>4736</v>
      </c>
      <c r="G731">
        <v>7</v>
      </c>
      <c r="I731" t="s">
        <v>144</v>
      </c>
      <c r="J731" t="s">
        <v>4737</v>
      </c>
      <c r="K731">
        <v>2018</v>
      </c>
      <c r="L731" t="s">
        <v>4738</v>
      </c>
      <c r="M731" t="s">
        <v>6</v>
      </c>
      <c r="N731" t="s">
        <v>480</v>
      </c>
    </row>
    <row r="732" spans="1:14" x14ac:dyDescent="0.35">
      <c r="A732" t="s">
        <v>49</v>
      </c>
      <c r="B732">
        <f t="shared" si="11"/>
        <v>1</v>
      </c>
      <c r="C732" t="s">
        <v>18797</v>
      </c>
      <c r="D732" t="s">
        <v>4740</v>
      </c>
      <c r="E732" t="s">
        <v>4741</v>
      </c>
      <c r="F732" t="s">
        <v>4742</v>
      </c>
      <c r="G732">
        <v>7</v>
      </c>
      <c r="I732" t="s">
        <v>261</v>
      </c>
      <c r="J732" t="s">
        <v>4743</v>
      </c>
      <c r="K732">
        <v>2017</v>
      </c>
      <c r="L732" t="s">
        <v>4744</v>
      </c>
      <c r="M732" t="s">
        <v>6</v>
      </c>
      <c r="N732" t="s">
        <v>323</v>
      </c>
    </row>
    <row r="733" spans="1:14" x14ac:dyDescent="0.35">
      <c r="A733" t="s">
        <v>67</v>
      </c>
      <c r="B733">
        <f t="shared" si="11"/>
        <v>1</v>
      </c>
      <c r="C733" t="s">
        <v>18798</v>
      </c>
      <c r="D733" t="s">
        <v>4746</v>
      </c>
      <c r="E733" t="s">
        <v>4747</v>
      </c>
      <c r="F733" t="s">
        <v>4748</v>
      </c>
      <c r="G733">
        <v>7</v>
      </c>
      <c r="I733" t="s">
        <v>556</v>
      </c>
      <c r="J733" t="s">
        <v>4749</v>
      </c>
      <c r="K733">
        <v>2019</v>
      </c>
      <c r="L733" t="s">
        <v>4750</v>
      </c>
      <c r="M733" t="s">
        <v>6</v>
      </c>
      <c r="N733" t="s">
        <v>480</v>
      </c>
    </row>
    <row r="734" spans="1:14" x14ac:dyDescent="0.35">
      <c r="A734" t="s">
        <v>67</v>
      </c>
      <c r="B734">
        <f t="shared" si="11"/>
        <v>1</v>
      </c>
      <c r="C734" t="s">
        <v>18799</v>
      </c>
      <c r="D734" t="s">
        <v>4752</v>
      </c>
      <c r="E734" t="s">
        <v>4753</v>
      </c>
      <c r="F734" t="s">
        <v>4754</v>
      </c>
      <c r="G734">
        <v>10</v>
      </c>
      <c r="H734">
        <v>9781450335577</v>
      </c>
      <c r="I734" t="s">
        <v>4755</v>
      </c>
      <c r="J734" t="s">
        <v>4756</v>
      </c>
      <c r="K734">
        <v>2015</v>
      </c>
      <c r="L734" t="s">
        <v>4757</v>
      </c>
      <c r="M734" t="s">
        <v>6</v>
      </c>
      <c r="N734" t="s">
        <v>703</v>
      </c>
    </row>
    <row r="735" spans="1:14" x14ac:dyDescent="0.35">
      <c r="A735" t="s">
        <v>49</v>
      </c>
      <c r="B735">
        <f t="shared" si="11"/>
        <v>1</v>
      </c>
      <c r="C735" t="s">
        <v>18800</v>
      </c>
      <c r="D735" t="s">
        <v>4759</v>
      </c>
      <c r="E735" t="s">
        <v>4760</v>
      </c>
      <c r="F735" t="s">
        <v>4761</v>
      </c>
      <c r="G735">
        <v>10</v>
      </c>
      <c r="H735">
        <v>9781450347631</v>
      </c>
      <c r="I735" t="s">
        <v>308</v>
      </c>
      <c r="J735" t="s">
        <v>6</v>
      </c>
      <c r="K735">
        <v>2016</v>
      </c>
      <c r="L735" t="s">
        <v>4762</v>
      </c>
      <c r="M735" t="s">
        <v>6</v>
      </c>
      <c r="N735" t="s">
        <v>162</v>
      </c>
    </row>
    <row r="736" spans="1:14" x14ac:dyDescent="0.35">
      <c r="A736" t="s">
        <v>67</v>
      </c>
      <c r="B736">
        <f t="shared" si="11"/>
        <v>1</v>
      </c>
      <c r="C736" t="s">
        <v>18801</v>
      </c>
      <c r="D736" t="s">
        <v>4764</v>
      </c>
      <c r="E736" t="s">
        <v>4765</v>
      </c>
      <c r="F736" t="s">
        <v>4766</v>
      </c>
      <c r="G736">
        <v>7</v>
      </c>
      <c r="I736" t="s">
        <v>542</v>
      </c>
      <c r="J736" t="s">
        <v>4767</v>
      </c>
      <c r="K736">
        <v>2020</v>
      </c>
      <c r="L736" t="s">
        <v>4768</v>
      </c>
      <c r="M736" t="s">
        <v>6</v>
      </c>
      <c r="N736" t="s">
        <v>162</v>
      </c>
    </row>
    <row r="737" spans="1:14" x14ac:dyDescent="0.35">
      <c r="A737" t="s">
        <v>67</v>
      </c>
      <c r="B737">
        <f t="shared" si="11"/>
        <v>1</v>
      </c>
      <c r="C737" t="s">
        <v>18802</v>
      </c>
      <c r="D737" t="s">
        <v>4770</v>
      </c>
      <c r="E737" t="s">
        <v>4771</v>
      </c>
      <c r="F737" t="s">
        <v>4772</v>
      </c>
      <c r="G737">
        <v>10</v>
      </c>
      <c r="H737">
        <v>9781908272188</v>
      </c>
      <c r="I737" t="s">
        <v>452</v>
      </c>
      <c r="J737" t="s">
        <v>4773</v>
      </c>
      <c r="K737">
        <v>2011</v>
      </c>
      <c r="L737" t="s">
        <v>4774</v>
      </c>
      <c r="M737" t="s">
        <v>6</v>
      </c>
      <c r="N737" t="s">
        <v>162</v>
      </c>
    </row>
    <row r="738" spans="1:14" x14ac:dyDescent="0.35">
      <c r="A738" t="s">
        <v>49</v>
      </c>
      <c r="B738">
        <f t="shared" si="11"/>
        <v>1</v>
      </c>
      <c r="C738" t="s">
        <v>18803</v>
      </c>
      <c r="D738" t="s">
        <v>4776</v>
      </c>
      <c r="E738" t="s">
        <v>6</v>
      </c>
      <c r="F738" t="s">
        <v>4777</v>
      </c>
      <c r="G738">
        <v>7</v>
      </c>
      <c r="I738" t="s">
        <v>4778</v>
      </c>
      <c r="J738" t="s">
        <v>6</v>
      </c>
      <c r="K738">
        <v>2018</v>
      </c>
      <c r="L738" t="s">
        <v>4779</v>
      </c>
      <c r="M738" t="s">
        <v>6</v>
      </c>
      <c r="N738" t="s">
        <v>217</v>
      </c>
    </row>
    <row r="739" spans="1:14" x14ac:dyDescent="0.35">
      <c r="A739" t="s">
        <v>49</v>
      </c>
      <c r="B739">
        <f t="shared" si="11"/>
        <v>1</v>
      </c>
      <c r="C739" t="s">
        <v>18804</v>
      </c>
      <c r="D739" t="s">
        <v>4781</v>
      </c>
      <c r="E739" t="s">
        <v>4782</v>
      </c>
      <c r="F739" t="s">
        <v>4783</v>
      </c>
      <c r="G739">
        <v>7</v>
      </c>
      <c r="I739" t="s">
        <v>4784</v>
      </c>
      <c r="J739" t="s">
        <v>4785</v>
      </c>
      <c r="K739">
        <v>2021</v>
      </c>
      <c r="L739" t="s">
        <v>4786</v>
      </c>
      <c r="M739" t="s">
        <v>6</v>
      </c>
      <c r="N739" t="s">
        <v>162</v>
      </c>
    </row>
    <row r="740" spans="1:14" x14ac:dyDescent="0.35">
      <c r="A740" t="s">
        <v>49</v>
      </c>
      <c r="B740">
        <f t="shared" si="11"/>
        <v>1</v>
      </c>
      <c r="C740" t="s">
        <v>18805</v>
      </c>
      <c r="D740" t="s">
        <v>4788</v>
      </c>
      <c r="E740" t="s">
        <v>4789</v>
      </c>
      <c r="F740" t="s">
        <v>4790</v>
      </c>
      <c r="G740">
        <v>10</v>
      </c>
      <c r="H740">
        <v>9781450330145</v>
      </c>
      <c r="I740" t="s">
        <v>4791</v>
      </c>
      <c r="J740" t="s">
        <v>4792</v>
      </c>
      <c r="K740">
        <v>2014</v>
      </c>
      <c r="L740" t="s">
        <v>4793</v>
      </c>
      <c r="M740" t="s">
        <v>6</v>
      </c>
      <c r="N740" t="s">
        <v>162</v>
      </c>
    </row>
    <row r="741" spans="1:14" x14ac:dyDescent="0.35">
      <c r="A741" t="s">
        <v>67</v>
      </c>
      <c r="B741">
        <f t="shared" si="11"/>
        <v>1</v>
      </c>
      <c r="C741" t="s">
        <v>18806</v>
      </c>
      <c r="D741" t="s">
        <v>4795</v>
      </c>
      <c r="E741" t="s">
        <v>4796</v>
      </c>
      <c r="F741" t="s">
        <v>4797</v>
      </c>
      <c r="G741">
        <v>10</v>
      </c>
      <c r="H741">
        <v>9781450341820</v>
      </c>
      <c r="I741" t="s">
        <v>308</v>
      </c>
      <c r="J741" t="s">
        <v>4798</v>
      </c>
      <c r="K741">
        <v>2016</v>
      </c>
      <c r="L741" t="s">
        <v>4799</v>
      </c>
      <c r="M741" t="s">
        <v>6</v>
      </c>
      <c r="N741" t="s">
        <v>217</v>
      </c>
    </row>
    <row r="742" spans="1:14" x14ac:dyDescent="0.35">
      <c r="A742" t="s">
        <v>49</v>
      </c>
      <c r="B742">
        <f t="shared" si="11"/>
        <v>1</v>
      </c>
      <c r="C742" t="s">
        <v>18807</v>
      </c>
      <c r="D742" t="s">
        <v>4801</v>
      </c>
      <c r="E742" t="s">
        <v>4802</v>
      </c>
      <c r="F742" t="s">
        <v>4803</v>
      </c>
      <c r="G742">
        <v>7</v>
      </c>
      <c r="I742" t="s">
        <v>4804</v>
      </c>
      <c r="J742" t="s">
        <v>4805</v>
      </c>
      <c r="K742">
        <v>2017</v>
      </c>
      <c r="L742" t="s">
        <v>4806</v>
      </c>
      <c r="M742" t="s">
        <v>6</v>
      </c>
      <c r="N742" t="s">
        <v>573</v>
      </c>
    </row>
    <row r="743" spans="1:14" x14ac:dyDescent="0.35">
      <c r="A743" t="s">
        <v>67</v>
      </c>
      <c r="B743">
        <f t="shared" si="11"/>
        <v>1</v>
      </c>
      <c r="C743" t="s">
        <v>18808</v>
      </c>
      <c r="D743" t="s">
        <v>4808</v>
      </c>
      <c r="E743" t="s">
        <v>4809</v>
      </c>
      <c r="F743" t="s">
        <v>4810</v>
      </c>
      <c r="G743">
        <v>10</v>
      </c>
      <c r="H743">
        <v>9781912764389</v>
      </c>
      <c r="I743" t="s">
        <v>452</v>
      </c>
      <c r="J743" t="s">
        <v>4811</v>
      </c>
      <c r="K743">
        <v>2019</v>
      </c>
      <c r="L743" t="s">
        <v>4812</v>
      </c>
      <c r="M743" t="s">
        <v>6</v>
      </c>
      <c r="N743" t="s">
        <v>217</v>
      </c>
    </row>
    <row r="744" spans="1:14" x14ac:dyDescent="0.35">
      <c r="A744" t="s">
        <v>67</v>
      </c>
      <c r="B744">
        <f t="shared" si="11"/>
        <v>1</v>
      </c>
      <c r="C744" t="s">
        <v>18809</v>
      </c>
      <c r="D744" t="s">
        <v>4814</v>
      </c>
      <c r="E744" t="s">
        <v>4815</v>
      </c>
      <c r="F744" t="s">
        <v>4816</v>
      </c>
      <c r="G744">
        <v>10</v>
      </c>
      <c r="H744">
        <v>9781538631454</v>
      </c>
      <c r="I744" t="s">
        <v>4817</v>
      </c>
      <c r="J744" t="s">
        <v>432</v>
      </c>
      <c r="K744">
        <v>2018</v>
      </c>
      <c r="L744" t="s">
        <v>4818</v>
      </c>
      <c r="M744" t="s">
        <v>6</v>
      </c>
      <c r="N744" t="s">
        <v>147</v>
      </c>
    </row>
    <row r="745" spans="1:14" x14ac:dyDescent="0.35">
      <c r="A745" t="s">
        <v>67</v>
      </c>
      <c r="B745">
        <f t="shared" si="11"/>
        <v>1</v>
      </c>
      <c r="C745" t="s">
        <v>18810</v>
      </c>
      <c r="D745" t="s">
        <v>4820</v>
      </c>
      <c r="E745" t="s">
        <v>4821</v>
      </c>
      <c r="F745" t="s">
        <v>4822</v>
      </c>
      <c r="G745">
        <v>10</v>
      </c>
      <c r="I745" t="s">
        <v>4823</v>
      </c>
      <c r="J745" t="s">
        <v>4824</v>
      </c>
      <c r="K745">
        <v>2015</v>
      </c>
      <c r="L745" t="s">
        <v>4825</v>
      </c>
      <c r="M745" t="s">
        <v>6</v>
      </c>
      <c r="N745" t="s">
        <v>480</v>
      </c>
    </row>
    <row r="746" spans="1:14" x14ac:dyDescent="0.35">
      <c r="A746" t="s">
        <v>67</v>
      </c>
      <c r="B746">
        <f t="shared" si="11"/>
        <v>1</v>
      </c>
      <c r="C746" t="s">
        <v>18811</v>
      </c>
      <c r="D746" t="s">
        <v>4827</v>
      </c>
      <c r="E746" t="s">
        <v>4828</v>
      </c>
      <c r="F746" t="s">
        <v>4829</v>
      </c>
      <c r="G746">
        <v>10</v>
      </c>
      <c r="I746" t="s">
        <v>4830</v>
      </c>
      <c r="J746" t="s">
        <v>6</v>
      </c>
      <c r="K746">
        <v>2016</v>
      </c>
      <c r="L746" t="s">
        <v>4831</v>
      </c>
      <c r="M746" t="s">
        <v>6</v>
      </c>
      <c r="N746" t="s">
        <v>162</v>
      </c>
    </row>
    <row r="747" spans="1:14" x14ac:dyDescent="0.35">
      <c r="A747" t="s">
        <v>49</v>
      </c>
      <c r="B747">
        <f t="shared" si="11"/>
        <v>1</v>
      </c>
      <c r="C747" t="s">
        <v>18812</v>
      </c>
      <c r="D747" t="s">
        <v>4833</v>
      </c>
      <c r="E747" t="s">
        <v>4834</v>
      </c>
      <c r="F747" t="s">
        <v>4835</v>
      </c>
      <c r="G747">
        <v>7</v>
      </c>
      <c r="I747" t="s">
        <v>4836</v>
      </c>
      <c r="J747" t="s">
        <v>4837</v>
      </c>
      <c r="K747">
        <v>2014</v>
      </c>
      <c r="L747" t="s">
        <v>4838</v>
      </c>
      <c r="M747" t="s">
        <v>6</v>
      </c>
      <c r="N747" t="s">
        <v>217</v>
      </c>
    </row>
    <row r="748" spans="1:14" x14ac:dyDescent="0.35">
      <c r="A748" t="s">
        <v>67</v>
      </c>
      <c r="B748">
        <f t="shared" si="11"/>
        <v>1</v>
      </c>
      <c r="C748" t="s">
        <v>18813</v>
      </c>
      <c r="D748" t="s">
        <v>4840</v>
      </c>
      <c r="E748" t="s">
        <v>4841</v>
      </c>
      <c r="F748" t="s">
        <v>4842</v>
      </c>
      <c r="G748">
        <v>10</v>
      </c>
      <c r="H748">
        <v>9781450318549</v>
      </c>
      <c r="I748" t="s">
        <v>308</v>
      </c>
      <c r="J748" t="s">
        <v>6</v>
      </c>
      <c r="K748">
        <v>2012</v>
      </c>
      <c r="L748" t="s">
        <v>4843</v>
      </c>
      <c r="M748" t="s">
        <v>6</v>
      </c>
      <c r="N748" t="s">
        <v>217</v>
      </c>
    </row>
    <row r="749" spans="1:14" x14ac:dyDescent="0.35">
      <c r="A749" t="s">
        <v>49</v>
      </c>
      <c r="B749">
        <f t="shared" si="11"/>
        <v>1</v>
      </c>
      <c r="C749" t="s">
        <v>18814</v>
      </c>
      <c r="D749" t="s">
        <v>4845</v>
      </c>
      <c r="E749" t="s">
        <v>4846</v>
      </c>
      <c r="F749" t="s">
        <v>4847</v>
      </c>
      <c r="G749">
        <v>7</v>
      </c>
      <c r="I749" t="s">
        <v>4848</v>
      </c>
      <c r="J749" t="s">
        <v>4849</v>
      </c>
      <c r="K749">
        <v>2010</v>
      </c>
      <c r="L749" t="s">
        <v>4850</v>
      </c>
      <c r="M749" t="s">
        <v>6</v>
      </c>
      <c r="N749" t="s">
        <v>217</v>
      </c>
    </row>
    <row r="750" spans="1:14" x14ac:dyDescent="0.35">
      <c r="A750" t="s">
        <v>49</v>
      </c>
      <c r="B750">
        <f t="shared" si="11"/>
        <v>1</v>
      </c>
      <c r="C750" t="s">
        <v>18815</v>
      </c>
      <c r="D750" t="s">
        <v>4852</v>
      </c>
      <c r="E750" t="s">
        <v>4853</v>
      </c>
      <c r="F750" t="s">
        <v>4854</v>
      </c>
      <c r="G750">
        <v>10</v>
      </c>
      <c r="H750">
        <v>9780791848999</v>
      </c>
      <c r="I750" t="s">
        <v>4855</v>
      </c>
      <c r="J750" t="s">
        <v>4856</v>
      </c>
      <c r="K750">
        <v>2009</v>
      </c>
      <c r="L750" t="s">
        <v>4857</v>
      </c>
      <c r="M750" t="s">
        <v>6</v>
      </c>
      <c r="N750" t="s">
        <v>162</v>
      </c>
    </row>
    <row r="751" spans="1:14" x14ac:dyDescent="0.35">
      <c r="A751" t="s">
        <v>67</v>
      </c>
      <c r="B751">
        <f t="shared" si="11"/>
        <v>1</v>
      </c>
      <c r="C751" t="s">
        <v>18816</v>
      </c>
      <c r="D751" t="s">
        <v>4864</v>
      </c>
      <c r="E751" t="s">
        <v>4865</v>
      </c>
      <c r="F751" t="s">
        <v>4866</v>
      </c>
      <c r="G751">
        <v>10</v>
      </c>
      <c r="H751">
        <v>9781450340427</v>
      </c>
      <c r="I751" t="s">
        <v>308</v>
      </c>
      <c r="J751" t="s">
        <v>6</v>
      </c>
      <c r="K751">
        <v>2016</v>
      </c>
      <c r="L751" t="s">
        <v>4867</v>
      </c>
      <c r="M751" t="s">
        <v>6</v>
      </c>
      <c r="N751" t="s">
        <v>283</v>
      </c>
    </row>
    <row r="752" spans="1:14" x14ac:dyDescent="0.35">
      <c r="A752" t="s">
        <v>67</v>
      </c>
      <c r="B752">
        <f t="shared" si="11"/>
        <v>1</v>
      </c>
      <c r="C752" t="s">
        <v>18817</v>
      </c>
      <c r="D752" t="s">
        <v>4869</v>
      </c>
      <c r="E752" t="s">
        <v>4870</v>
      </c>
      <c r="F752" t="s">
        <v>4871</v>
      </c>
      <c r="G752">
        <v>10</v>
      </c>
      <c r="H752">
        <v>9781479908189</v>
      </c>
      <c r="I752" t="s">
        <v>1678</v>
      </c>
      <c r="J752" t="s">
        <v>2706</v>
      </c>
      <c r="K752">
        <v>2013</v>
      </c>
      <c r="L752" t="s">
        <v>4872</v>
      </c>
      <c r="M752" t="s">
        <v>6</v>
      </c>
      <c r="N752" t="s">
        <v>1120</v>
      </c>
    </row>
    <row r="753" spans="1:14" x14ac:dyDescent="0.35">
      <c r="A753" t="s">
        <v>67</v>
      </c>
      <c r="B753">
        <f t="shared" si="11"/>
        <v>1</v>
      </c>
      <c r="C753" t="s">
        <v>18818</v>
      </c>
      <c r="D753" t="s">
        <v>4874</v>
      </c>
      <c r="E753" t="s">
        <v>4875</v>
      </c>
      <c r="F753" t="s">
        <v>4876</v>
      </c>
      <c r="G753">
        <v>7</v>
      </c>
      <c r="I753" t="s">
        <v>1510</v>
      </c>
      <c r="J753" t="s">
        <v>4877</v>
      </c>
      <c r="K753">
        <v>2016</v>
      </c>
      <c r="L753" t="s">
        <v>4878</v>
      </c>
      <c r="M753" t="s">
        <v>6</v>
      </c>
      <c r="N753" t="s">
        <v>4879</v>
      </c>
    </row>
    <row r="754" spans="1:14" x14ac:dyDescent="0.35">
      <c r="A754" t="s">
        <v>70</v>
      </c>
      <c r="B754">
        <f t="shared" si="11"/>
        <v>1</v>
      </c>
      <c r="C754" t="s">
        <v>18819</v>
      </c>
      <c r="D754" t="s">
        <v>4881</v>
      </c>
      <c r="E754" t="s">
        <v>4882</v>
      </c>
      <c r="F754" t="s">
        <v>4883</v>
      </c>
      <c r="G754">
        <v>10</v>
      </c>
      <c r="H754">
        <v>9781538604434</v>
      </c>
      <c r="I754" t="s">
        <v>1002</v>
      </c>
      <c r="J754" t="s">
        <v>4884</v>
      </c>
      <c r="K754">
        <v>2017</v>
      </c>
      <c r="L754" t="s">
        <v>4885</v>
      </c>
      <c r="M754" t="s">
        <v>6</v>
      </c>
      <c r="N754" t="s">
        <v>162</v>
      </c>
    </row>
    <row r="755" spans="1:14" x14ac:dyDescent="0.35">
      <c r="A755" t="s">
        <v>49</v>
      </c>
      <c r="B755">
        <f t="shared" si="11"/>
        <v>1</v>
      </c>
      <c r="C755" t="s">
        <v>18820</v>
      </c>
      <c r="D755" t="s">
        <v>4887</v>
      </c>
      <c r="E755" t="s">
        <v>4888</v>
      </c>
      <c r="F755" t="s">
        <v>4889</v>
      </c>
      <c r="G755">
        <v>7</v>
      </c>
      <c r="H755">
        <v>9783030337193</v>
      </c>
      <c r="I755" t="s">
        <v>152</v>
      </c>
      <c r="J755" t="s">
        <v>4890</v>
      </c>
      <c r="K755">
        <v>2019</v>
      </c>
      <c r="L755" t="s">
        <v>4891</v>
      </c>
      <c r="M755" t="s">
        <v>6</v>
      </c>
      <c r="N755" t="s">
        <v>147</v>
      </c>
    </row>
    <row r="756" spans="1:14" x14ac:dyDescent="0.35">
      <c r="A756" t="s">
        <v>67</v>
      </c>
      <c r="B756">
        <f t="shared" si="11"/>
        <v>1</v>
      </c>
      <c r="C756" t="s">
        <v>18821</v>
      </c>
      <c r="D756" t="s">
        <v>4893</v>
      </c>
      <c r="E756" t="s">
        <v>4894</v>
      </c>
      <c r="F756" t="s">
        <v>4895</v>
      </c>
      <c r="G756">
        <v>7</v>
      </c>
      <c r="I756" t="s">
        <v>4034</v>
      </c>
      <c r="J756" t="s">
        <v>6</v>
      </c>
      <c r="K756">
        <v>2019</v>
      </c>
      <c r="L756" t="s">
        <v>4896</v>
      </c>
      <c r="M756" t="s">
        <v>6</v>
      </c>
      <c r="N756" t="s">
        <v>176</v>
      </c>
    </row>
    <row r="757" spans="1:14" x14ac:dyDescent="0.35">
      <c r="A757" t="s">
        <v>67</v>
      </c>
      <c r="B757">
        <f t="shared" si="11"/>
        <v>1</v>
      </c>
      <c r="C757" t="s">
        <v>18822</v>
      </c>
      <c r="D757" t="s">
        <v>4898</v>
      </c>
      <c r="E757" t="s">
        <v>4899</v>
      </c>
      <c r="F757" t="s">
        <v>4900</v>
      </c>
      <c r="G757">
        <v>10</v>
      </c>
      <c r="H757">
        <v>9781450358903</v>
      </c>
      <c r="I757" t="s">
        <v>687</v>
      </c>
      <c r="J757" t="s">
        <v>4901</v>
      </c>
      <c r="K757">
        <v>2019</v>
      </c>
      <c r="L757" t="s">
        <v>4902</v>
      </c>
      <c r="M757" t="s">
        <v>6</v>
      </c>
      <c r="N757" t="s">
        <v>147</v>
      </c>
    </row>
    <row r="758" spans="1:14" x14ac:dyDescent="0.35">
      <c r="A758" t="s">
        <v>67</v>
      </c>
      <c r="B758">
        <f t="shared" si="11"/>
        <v>1</v>
      </c>
      <c r="C758" t="s">
        <v>18823</v>
      </c>
      <c r="D758" t="s">
        <v>4904</v>
      </c>
      <c r="E758" t="s">
        <v>4905</v>
      </c>
      <c r="F758" t="s">
        <v>4906</v>
      </c>
      <c r="G758">
        <v>10</v>
      </c>
      <c r="I758" t="s">
        <v>4907</v>
      </c>
      <c r="J758" t="s">
        <v>4908</v>
      </c>
      <c r="K758">
        <v>2013</v>
      </c>
      <c r="L758" t="s">
        <v>4909</v>
      </c>
      <c r="M758" t="s">
        <v>6</v>
      </c>
      <c r="N758" t="s">
        <v>283</v>
      </c>
    </row>
    <row r="759" spans="1:14" x14ac:dyDescent="0.35">
      <c r="A759" t="s">
        <v>49</v>
      </c>
      <c r="B759">
        <f t="shared" si="11"/>
        <v>1</v>
      </c>
      <c r="C759" t="s">
        <v>18824</v>
      </c>
      <c r="D759" t="s">
        <v>4911</v>
      </c>
      <c r="E759" t="s">
        <v>4912</v>
      </c>
      <c r="F759" t="s">
        <v>4913</v>
      </c>
      <c r="G759">
        <v>10</v>
      </c>
      <c r="H759">
        <v>9781479942664</v>
      </c>
      <c r="I759" t="s">
        <v>4914</v>
      </c>
      <c r="J759" t="s">
        <v>4915</v>
      </c>
      <c r="K759">
        <v>2014</v>
      </c>
      <c r="L759" t="s">
        <v>4916</v>
      </c>
      <c r="M759" t="s">
        <v>6</v>
      </c>
      <c r="N759" t="s">
        <v>695</v>
      </c>
    </row>
    <row r="760" spans="1:14" x14ac:dyDescent="0.35">
      <c r="A760" t="s">
        <v>49</v>
      </c>
      <c r="B760">
        <f t="shared" si="11"/>
        <v>1</v>
      </c>
      <c r="C760" t="s">
        <v>18825</v>
      </c>
      <c r="D760" t="s">
        <v>4918</v>
      </c>
      <c r="E760" t="s">
        <v>4919</v>
      </c>
      <c r="F760" t="s">
        <v>4920</v>
      </c>
      <c r="G760">
        <v>10</v>
      </c>
      <c r="H760">
        <v>9781424486236</v>
      </c>
      <c r="I760" t="s">
        <v>4921</v>
      </c>
      <c r="J760" t="s">
        <v>4922</v>
      </c>
      <c r="K760">
        <v>2011</v>
      </c>
      <c r="L760" t="s">
        <v>4923</v>
      </c>
      <c r="M760" t="s">
        <v>6</v>
      </c>
      <c r="N760" t="s">
        <v>155</v>
      </c>
    </row>
    <row r="761" spans="1:14" x14ac:dyDescent="0.35">
      <c r="A761" t="s">
        <v>49</v>
      </c>
      <c r="B761">
        <f t="shared" si="11"/>
        <v>1</v>
      </c>
      <c r="C761" t="s">
        <v>18826</v>
      </c>
      <c r="D761" t="s">
        <v>4925</v>
      </c>
      <c r="E761" t="s">
        <v>4926</v>
      </c>
      <c r="F761" t="s">
        <v>4927</v>
      </c>
      <c r="G761">
        <v>10</v>
      </c>
      <c r="H761">
        <v>9789078677604</v>
      </c>
      <c r="I761" t="s">
        <v>4928</v>
      </c>
      <c r="J761" t="s">
        <v>4929</v>
      </c>
      <c r="K761">
        <v>2012</v>
      </c>
      <c r="L761" t="s">
        <v>4930</v>
      </c>
      <c r="M761" t="s">
        <v>6</v>
      </c>
      <c r="N761" t="s">
        <v>147</v>
      </c>
    </row>
    <row r="762" spans="1:14" x14ac:dyDescent="0.35">
      <c r="A762" t="s">
        <v>49</v>
      </c>
      <c r="B762">
        <f t="shared" si="11"/>
        <v>1</v>
      </c>
      <c r="C762" t="s">
        <v>18827</v>
      </c>
      <c r="D762" t="s">
        <v>4932</v>
      </c>
      <c r="E762" t="s">
        <v>4933</v>
      </c>
      <c r="F762" t="s">
        <v>4934</v>
      </c>
      <c r="G762">
        <v>10</v>
      </c>
      <c r="H762">
        <v>9788988678213</v>
      </c>
      <c r="I762" t="s">
        <v>4935</v>
      </c>
      <c r="J762" t="s">
        <v>4936</v>
      </c>
      <c r="K762">
        <v>2010</v>
      </c>
      <c r="L762" t="s">
        <v>4937</v>
      </c>
      <c r="M762" t="s">
        <v>6</v>
      </c>
      <c r="N762" t="s">
        <v>162</v>
      </c>
    </row>
    <row r="763" spans="1:14" x14ac:dyDescent="0.35">
      <c r="A763" t="s">
        <v>49</v>
      </c>
      <c r="B763">
        <f t="shared" si="11"/>
        <v>1</v>
      </c>
      <c r="C763" t="s">
        <v>18828</v>
      </c>
      <c r="D763" t="s">
        <v>4939</v>
      </c>
      <c r="E763" t="s">
        <v>4940</v>
      </c>
      <c r="F763" t="s">
        <v>4941</v>
      </c>
      <c r="G763">
        <v>10</v>
      </c>
      <c r="H763">
        <v>9781457702587</v>
      </c>
      <c r="I763" t="s">
        <v>4942</v>
      </c>
      <c r="J763" t="s">
        <v>4943</v>
      </c>
      <c r="K763">
        <v>2011</v>
      </c>
      <c r="L763" t="s">
        <v>4944</v>
      </c>
      <c r="M763" t="s">
        <v>6</v>
      </c>
      <c r="N763" t="s">
        <v>217</v>
      </c>
    </row>
    <row r="764" spans="1:14" x14ac:dyDescent="0.35">
      <c r="A764" t="s">
        <v>70</v>
      </c>
      <c r="B764">
        <f t="shared" si="11"/>
        <v>1</v>
      </c>
      <c r="C764" t="s">
        <v>18829</v>
      </c>
      <c r="D764" t="s">
        <v>4946</v>
      </c>
      <c r="E764" t="s">
        <v>4947</v>
      </c>
      <c r="F764" t="s">
        <v>4948</v>
      </c>
      <c r="G764">
        <v>7</v>
      </c>
      <c r="I764" t="s">
        <v>152</v>
      </c>
      <c r="J764" t="s">
        <v>4949</v>
      </c>
      <c r="K764">
        <v>2011</v>
      </c>
      <c r="L764" t="s">
        <v>4950</v>
      </c>
      <c r="M764" t="s">
        <v>6</v>
      </c>
      <c r="N764" t="s">
        <v>2352</v>
      </c>
    </row>
    <row r="765" spans="1:14" x14ac:dyDescent="0.35">
      <c r="A765" t="s">
        <v>67</v>
      </c>
      <c r="B765">
        <f t="shared" si="11"/>
        <v>1</v>
      </c>
      <c r="C765" t="s">
        <v>18830</v>
      </c>
      <c r="D765" t="s">
        <v>4952</v>
      </c>
      <c r="E765" t="s">
        <v>4953</v>
      </c>
      <c r="F765" t="s">
        <v>4954</v>
      </c>
      <c r="G765">
        <v>7</v>
      </c>
      <c r="I765" t="s">
        <v>634</v>
      </c>
      <c r="J765" t="s">
        <v>6</v>
      </c>
      <c r="K765">
        <v>2013</v>
      </c>
      <c r="L765" t="s">
        <v>4955</v>
      </c>
      <c r="M765" t="s">
        <v>6</v>
      </c>
      <c r="N765" t="s">
        <v>573</v>
      </c>
    </row>
    <row r="766" spans="1:14" x14ac:dyDescent="0.35">
      <c r="A766" t="s">
        <v>67</v>
      </c>
      <c r="B766">
        <f t="shared" si="11"/>
        <v>1</v>
      </c>
      <c r="C766" t="s">
        <v>18831</v>
      </c>
      <c r="D766" t="s">
        <v>4957</v>
      </c>
      <c r="E766" t="s">
        <v>4958</v>
      </c>
      <c r="F766" t="s">
        <v>4959</v>
      </c>
      <c r="G766">
        <v>10</v>
      </c>
      <c r="H766">
        <v>9781450318990</v>
      </c>
      <c r="I766" t="s">
        <v>1310</v>
      </c>
      <c r="J766" t="s">
        <v>4960</v>
      </c>
      <c r="K766">
        <v>2013</v>
      </c>
      <c r="L766" t="s">
        <v>4961</v>
      </c>
      <c r="M766" t="s">
        <v>6</v>
      </c>
      <c r="N766" t="s">
        <v>4177</v>
      </c>
    </row>
    <row r="767" spans="1:14" x14ac:dyDescent="0.35">
      <c r="A767" t="s">
        <v>67</v>
      </c>
      <c r="B767">
        <f t="shared" si="11"/>
        <v>1</v>
      </c>
      <c r="C767" t="s">
        <v>18832</v>
      </c>
      <c r="D767" t="s">
        <v>4963</v>
      </c>
      <c r="E767" t="s">
        <v>4964</v>
      </c>
      <c r="F767" t="s">
        <v>4965</v>
      </c>
      <c r="G767">
        <v>7</v>
      </c>
      <c r="H767">
        <v>9783319403540</v>
      </c>
      <c r="I767" t="s">
        <v>152</v>
      </c>
      <c r="J767" t="s">
        <v>4966</v>
      </c>
      <c r="K767">
        <v>2016</v>
      </c>
      <c r="L767" t="s">
        <v>4967</v>
      </c>
      <c r="M767" t="s">
        <v>6</v>
      </c>
      <c r="N767" t="s">
        <v>217</v>
      </c>
    </row>
    <row r="768" spans="1:14" x14ac:dyDescent="0.35">
      <c r="A768" t="s">
        <v>67</v>
      </c>
      <c r="B768">
        <f t="shared" si="11"/>
        <v>1</v>
      </c>
      <c r="C768" t="s">
        <v>18833</v>
      </c>
      <c r="D768" t="s">
        <v>4969</v>
      </c>
      <c r="E768" t="s">
        <v>4970</v>
      </c>
      <c r="F768" t="s">
        <v>4971</v>
      </c>
      <c r="G768">
        <v>7</v>
      </c>
      <c r="H768">
        <v>9783319528359</v>
      </c>
      <c r="I768" t="s">
        <v>152</v>
      </c>
      <c r="J768" t="s">
        <v>4972</v>
      </c>
      <c r="K768">
        <v>2017</v>
      </c>
      <c r="L768" t="s">
        <v>4973</v>
      </c>
      <c r="M768" t="s">
        <v>6</v>
      </c>
      <c r="N768" t="s">
        <v>162</v>
      </c>
    </row>
    <row r="769" spans="1:14" x14ac:dyDescent="0.35">
      <c r="A769" t="s">
        <v>67</v>
      </c>
      <c r="B769">
        <f t="shared" si="11"/>
        <v>1</v>
      </c>
      <c r="C769" t="s">
        <v>18834</v>
      </c>
      <c r="D769" t="s">
        <v>4975</v>
      </c>
      <c r="E769" t="s">
        <v>4976</v>
      </c>
      <c r="F769" t="s">
        <v>4977</v>
      </c>
      <c r="G769">
        <v>7</v>
      </c>
      <c r="I769" t="s">
        <v>4978</v>
      </c>
      <c r="J769" t="s">
        <v>4979</v>
      </c>
      <c r="K769">
        <v>2017</v>
      </c>
      <c r="L769" t="s">
        <v>4980</v>
      </c>
      <c r="M769" t="s">
        <v>6</v>
      </c>
      <c r="N769" t="s">
        <v>2352</v>
      </c>
    </row>
    <row r="770" spans="1:14" x14ac:dyDescent="0.35">
      <c r="A770" t="s">
        <v>49</v>
      </c>
      <c r="B770">
        <f t="shared" ref="B770:B833" si="12">COUNTIF(C:C,C770)</f>
        <v>1</v>
      </c>
      <c r="C770" t="s">
        <v>18835</v>
      </c>
      <c r="D770" t="s">
        <v>4982</v>
      </c>
      <c r="E770" t="s">
        <v>4983</v>
      </c>
      <c r="F770" t="s">
        <v>4984</v>
      </c>
      <c r="G770">
        <v>10</v>
      </c>
      <c r="H770">
        <v>9781728145334</v>
      </c>
      <c r="I770" t="s">
        <v>762</v>
      </c>
      <c r="J770" t="s">
        <v>4985</v>
      </c>
      <c r="K770">
        <v>2020</v>
      </c>
      <c r="L770" t="s">
        <v>4986</v>
      </c>
      <c r="M770" t="s">
        <v>6</v>
      </c>
      <c r="N770" t="s">
        <v>162</v>
      </c>
    </row>
    <row r="771" spans="1:14" x14ac:dyDescent="0.35">
      <c r="A771" t="s">
        <v>49</v>
      </c>
      <c r="B771">
        <f t="shared" si="12"/>
        <v>1</v>
      </c>
      <c r="C771" t="s">
        <v>18836</v>
      </c>
      <c r="D771" t="s">
        <v>4988</v>
      </c>
      <c r="E771" t="s">
        <v>4989</v>
      </c>
      <c r="F771" t="s">
        <v>4990</v>
      </c>
      <c r="G771">
        <v>7</v>
      </c>
      <c r="H771">
        <v>9783030433055</v>
      </c>
      <c r="I771" t="s">
        <v>207</v>
      </c>
      <c r="J771" t="s">
        <v>4991</v>
      </c>
      <c r="K771">
        <v>2020</v>
      </c>
      <c r="L771" t="s">
        <v>4992</v>
      </c>
      <c r="M771" t="s">
        <v>6</v>
      </c>
      <c r="N771" t="s">
        <v>217</v>
      </c>
    </row>
    <row r="772" spans="1:14" x14ac:dyDescent="0.35">
      <c r="A772" t="s">
        <v>67</v>
      </c>
      <c r="B772">
        <f t="shared" si="12"/>
        <v>1</v>
      </c>
      <c r="C772" t="s">
        <v>18837</v>
      </c>
      <c r="D772" t="s">
        <v>4994</v>
      </c>
      <c r="E772" t="s">
        <v>4995</v>
      </c>
      <c r="F772" t="s">
        <v>4996</v>
      </c>
      <c r="G772">
        <v>10</v>
      </c>
      <c r="H772">
        <v>9781424462599</v>
      </c>
      <c r="I772" t="s">
        <v>1374</v>
      </c>
      <c r="J772" t="s">
        <v>4997</v>
      </c>
      <c r="K772">
        <v>2010</v>
      </c>
      <c r="L772" t="s">
        <v>4998</v>
      </c>
      <c r="M772" t="s">
        <v>6</v>
      </c>
      <c r="N772" t="s">
        <v>217</v>
      </c>
    </row>
    <row r="773" spans="1:14" x14ac:dyDescent="0.35">
      <c r="A773" t="s">
        <v>67</v>
      </c>
      <c r="B773">
        <f t="shared" si="12"/>
        <v>1</v>
      </c>
      <c r="C773" t="s">
        <v>18838</v>
      </c>
      <c r="D773" t="s">
        <v>5000</v>
      </c>
      <c r="E773" t="s">
        <v>5001</v>
      </c>
      <c r="F773" t="s">
        <v>5002</v>
      </c>
      <c r="G773">
        <v>7</v>
      </c>
      <c r="H773">
        <v>9783319579689</v>
      </c>
      <c r="I773" t="s">
        <v>866</v>
      </c>
      <c r="J773" t="s">
        <v>5003</v>
      </c>
      <c r="K773">
        <v>2017</v>
      </c>
      <c r="L773" t="s">
        <v>5004</v>
      </c>
      <c r="M773" t="s">
        <v>6</v>
      </c>
      <c r="N773" t="s">
        <v>147</v>
      </c>
    </row>
    <row r="774" spans="1:14" x14ac:dyDescent="0.35">
      <c r="A774" t="s">
        <v>49</v>
      </c>
      <c r="B774">
        <f t="shared" si="12"/>
        <v>1</v>
      </c>
      <c r="C774" t="s">
        <v>18839</v>
      </c>
      <c r="D774" t="s">
        <v>5006</v>
      </c>
      <c r="E774" t="s">
        <v>5007</v>
      </c>
      <c r="F774" t="s">
        <v>5008</v>
      </c>
      <c r="G774">
        <v>7</v>
      </c>
      <c r="H774">
        <v>9783030243364</v>
      </c>
      <c r="I774" t="s">
        <v>866</v>
      </c>
      <c r="J774" t="s">
        <v>5009</v>
      </c>
      <c r="K774">
        <v>2019</v>
      </c>
      <c r="L774" t="s">
        <v>5010</v>
      </c>
      <c r="M774" t="s">
        <v>6</v>
      </c>
      <c r="N774" t="s">
        <v>162</v>
      </c>
    </row>
    <row r="775" spans="1:14" x14ac:dyDescent="0.35">
      <c r="A775" t="s">
        <v>67</v>
      </c>
      <c r="B775">
        <f t="shared" si="12"/>
        <v>1</v>
      </c>
      <c r="C775" t="s">
        <v>18840</v>
      </c>
      <c r="D775" t="s">
        <v>5012</v>
      </c>
      <c r="E775" t="s">
        <v>5013</v>
      </c>
      <c r="F775" t="s">
        <v>5014</v>
      </c>
      <c r="G775">
        <v>7</v>
      </c>
      <c r="I775" t="s">
        <v>4375</v>
      </c>
      <c r="J775" t="s">
        <v>5015</v>
      </c>
      <c r="K775">
        <v>2016</v>
      </c>
      <c r="L775" t="s">
        <v>5016</v>
      </c>
      <c r="M775" t="s">
        <v>6</v>
      </c>
      <c r="N775" t="s">
        <v>147</v>
      </c>
    </row>
    <row r="776" spans="1:14" x14ac:dyDescent="0.35">
      <c r="A776" t="s">
        <v>67</v>
      </c>
      <c r="B776">
        <f t="shared" si="12"/>
        <v>1</v>
      </c>
      <c r="C776" t="s">
        <v>18841</v>
      </c>
      <c r="D776" t="s">
        <v>5018</v>
      </c>
      <c r="E776" t="s">
        <v>5019</v>
      </c>
      <c r="F776" t="s">
        <v>5020</v>
      </c>
      <c r="G776">
        <v>7</v>
      </c>
      <c r="I776" t="s">
        <v>1510</v>
      </c>
      <c r="J776" t="s">
        <v>5021</v>
      </c>
      <c r="K776">
        <v>2017</v>
      </c>
      <c r="L776" t="s">
        <v>5022</v>
      </c>
      <c r="M776" t="s">
        <v>6</v>
      </c>
      <c r="N776" t="s">
        <v>5023</v>
      </c>
    </row>
    <row r="777" spans="1:14" x14ac:dyDescent="0.35">
      <c r="A777" t="s">
        <v>49</v>
      </c>
      <c r="B777">
        <f t="shared" si="12"/>
        <v>1</v>
      </c>
      <c r="C777" t="s">
        <v>18842</v>
      </c>
      <c r="D777" t="s">
        <v>5025</v>
      </c>
      <c r="E777" t="s">
        <v>5026</v>
      </c>
      <c r="F777" t="s">
        <v>5027</v>
      </c>
      <c r="G777">
        <v>10</v>
      </c>
      <c r="H777">
        <v>9781450347631</v>
      </c>
      <c r="I777" t="s">
        <v>308</v>
      </c>
      <c r="J777" t="s">
        <v>6</v>
      </c>
      <c r="K777">
        <v>2016</v>
      </c>
      <c r="L777" t="s">
        <v>5028</v>
      </c>
      <c r="M777" t="s">
        <v>6</v>
      </c>
      <c r="N777" t="s">
        <v>162</v>
      </c>
    </row>
    <row r="778" spans="1:14" x14ac:dyDescent="0.35">
      <c r="A778" t="s">
        <v>49</v>
      </c>
      <c r="B778">
        <f t="shared" si="12"/>
        <v>1</v>
      </c>
      <c r="C778" t="s">
        <v>18843</v>
      </c>
      <c r="D778" t="s">
        <v>5030</v>
      </c>
      <c r="E778" t="s">
        <v>5031</v>
      </c>
      <c r="F778" t="s">
        <v>5032</v>
      </c>
      <c r="G778">
        <v>7</v>
      </c>
      <c r="I778" t="s">
        <v>5033</v>
      </c>
      <c r="J778" t="s">
        <v>5034</v>
      </c>
      <c r="K778">
        <v>2009</v>
      </c>
      <c r="L778" t="s">
        <v>5035</v>
      </c>
      <c r="M778" t="s">
        <v>6</v>
      </c>
      <c r="N778" t="s">
        <v>337</v>
      </c>
    </row>
    <row r="779" spans="1:14" x14ac:dyDescent="0.35">
      <c r="A779" t="s">
        <v>67</v>
      </c>
      <c r="B779">
        <f t="shared" si="12"/>
        <v>1</v>
      </c>
      <c r="C779" t="s">
        <v>18844</v>
      </c>
      <c r="D779" t="s">
        <v>5037</v>
      </c>
      <c r="E779" t="s">
        <v>5038</v>
      </c>
      <c r="F779" t="s">
        <v>5039</v>
      </c>
      <c r="G779">
        <v>7</v>
      </c>
      <c r="I779" t="s">
        <v>542</v>
      </c>
      <c r="J779" t="s">
        <v>5040</v>
      </c>
      <c r="K779">
        <v>2019</v>
      </c>
      <c r="L779" t="s">
        <v>5041</v>
      </c>
      <c r="M779" t="s">
        <v>6</v>
      </c>
      <c r="N779" t="s">
        <v>2331</v>
      </c>
    </row>
    <row r="780" spans="1:14" x14ac:dyDescent="0.35">
      <c r="A780" t="s">
        <v>67</v>
      </c>
      <c r="B780">
        <f t="shared" si="12"/>
        <v>1</v>
      </c>
      <c r="C780" t="s">
        <v>18845</v>
      </c>
      <c r="D780" t="s">
        <v>5043</v>
      </c>
      <c r="E780" t="s">
        <v>5044</v>
      </c>
      <c r="F780" t="s">
        <v>5045</v>
      </c>
      <c r="G780">
        <v>7</v>
      </c>
      <c r="I780" t="s">
        <v>542</v>
      </c>
      <c r="J780" t="s">
        <v>5046</v>
      </c>
      <c r="K780">
        <v>2019</v>
      </c>
      <c r="L780" t="s">
        <v>5047</v>
      </c>
      <c r="M780" t="s">
        <v>6</v>
      </c>
      <c r="N780" t="s">
        <v>337</v>
      </c>
    </row>
    <row r="781" spans="1:14" x14ac:dyDescent="0.35">
      <c r="A781" t="s">
        <v>67</v>
      </c>
      <c r="B781">
        <f t="shared" si="12"/>
        <v>1</v>
      </c>
      <c r="C781" t="s">
        <v>18846</v>
      </c>
      <c r="D781" t="s">
        <v>5049</v>
      </c>
      <c r="E781" t="s">
        <v>5050</v>
      </c>
      <c r="F781" t="s">
        <v>5051</v>
      </c>
      <c r="G781">
        <v>7</v>
      </c>
      <c r="I781" t="s">
        <v>1510</v>
      </c>
      <c r="J781" t="s">
        <v>5052</v>
      </c>
      <c r="K781">
        <v>2013</v>
      </c>
      <c r="L781" t="s">
        <v>5053</v>
      </c>
      <c r="M781" t="s">
        <v>6</v>
      </c>
      <c r="N781" t="s">
        <v>5054</v>
      </c>
    </row>
    <row r="782" spans="1:14" x14ac:dyDescent="0.35">
      <c r="A782" t="s">
        <v>67</v>
      </c>
      <c r="B782">
        <f t="shared" si="12"/>
        <v>1</v>
      </c>
      <c r="C782" t="s">
        <v>18847</v>
      </c>
      <c r="D782" t="s">
        <v>5056</v>
      </c>
      <c r="E782" t="s">
        <v>6</v>
      </c>
      <c r="F782" t="s">
        <v>5057</v>
      </c>
      <c r="G782">
        <v>7</v>
      </c>
      <c r="I782" t="s">
        <v>5058</v>
      </c>
      <c r="J782" t="s">
        <v>5059</v>
      </c>
      <c r="K782">
        <v>2016</v>
      </c>
      <c r="L782" t="s">
        <v>5060</v>
      </c>
      <c r="M782" t="s">
        <v>6</v>
      </c>
      <c r="N782" t="s">
        <v>5061</v>
      </c>
    </row>
    <row r="783" spans="1:14" x14ac:dyDescent="0.35">
      <c r="A783" t="s">
        <v>70</v>
      </c>
      <c r="B783">
        <f t="shared" si="12"/>
        <v>1</v>
      </c>
      <c r="C783" t="s">
        <v>18848</v>
      </c>
      <c r="D783" t="s">
        <v>5063</v>
      </c>
      <c r="E783" t="s">
        <v>5064</v>
      </c>
      <c r="F783" t="s">
        <v>5065</v>
      </c>
      <c r="G783">
        <v>10</v>
      </c>
      <c r="H783">
        <v>9781450355629</v>
      </c>
      <c r="I783" t="s">
        <v>1730</v>
      </c>
      <c r="J783" t="s">
        <v>5066</v>
      </c>
      <c r="K783">
        <v>2018</v>
      </c>
      <c r="L783" t="s">
        <v>5067</v>
      </c>
      <c r="M783" t="s">
        <v>6</v>
      </c>
      <c r="N783" t="s">
        <v>217</v>
      </c>
    </row>
    <row r="784" spans="1:14" x14ac:dyDescent="0.35">
      <c r="A784" t="s">
        <v>70</v>
      </c>
      <c r="B784">
        <f t="shared" si="12"/>
        <v>1</v>
      </c>
      <c r="C784" t="s">
        <v>18849</v>
      </c>
      <c r="D784" t="s">
        <v>5069</v>
      </c>
      <c r="E784" t="s">
        <v>5070</v>
      </c>
      <c r="F784" t="s">
        <v>5071</v>
      </c>
      <c r="G784">
        <v>10</v>
      </c>
      <c r="I784" t="s">
        <v>496</v>
      </c>
      <c r="J784" t="s">
        <v>6</v>
      </c>
      <c r="K784">
        <v>2017</v>
      </c>
      <c r="L784" t="s">
        <v>5072</v>
      </c>
      <c r="M784" t="s">
        <v>6</v>
      </c>
      <c r="N784" t="s">
        <v>162</v>
      </c>
    </row>
    <row r="785" spans="1:14" x14ac:dyDescent="0.35">
      <c r="A785" t="s">
        <v>49</v>
      </c>
      <c r="B785">
        <f t="shared" si="12"/>
        <v>1</v>
      </c>
      <c r="C785" t="s">
        <v>18850</v>
      </c>
      <c r="D785" t="s">
        <v>5074</v>
      </c>
      <c r="E785" t="s">
        <v>5075</v>
      </c>
      <c r="F785" t="s">
        <v>5071</v>
      </c>
      <c r="G785">
        <v>10</v>
      </c>
      <c r="I785" t="s">
        <v>496</v>
      </c>
      <c r="J785" t="s">
        <v>5076</v>
      </c>
      <c r="K785">
        <v>2017</v>
      </c>
      <c r="L785" t="s">
        <v>5077</v>
      </c>
      <c r="M785" t="s">
        <v>6</v>
      </c>
      <c r="N785" t="s">
        <v>162</v>
      </c>
    </row>
    <row r="786" spans="1:14" x14ac:dyDescent="0.35">
      <c r="A786" t="s">
        <v>67</v>
      </c>
      <c r="B786">
        <f t="shared" si="12"/>
        <v>1</v>
      </c>
      <c r="C786" t="s">
        <v>18851</v>
      </c>
      <c r="D786" t="s">
        <v>5079</v>
      </c>
      <c r="E786" t="s">
        <v>5080</v>
      </c>
      <c r="F786" t="s">
        <v>5071</v>
      </c>
      <c r="G786">
        <v>10</v>
      </c>
      <c r="I786" t="s">
        <v>5081</v>
      </c>
      <c r="J786" t="s">
        <v>5082</v>
      </c>
      <c r="K786">
        <v>2018</v>
      </c>
      <c r="L786" t="s">
        <v>5083</v>
      </c>
      <c r="M786" t="s">
        <v>6</v>
      </c>
      <c r="N786" t="s">
        <v>162</v>
      </c>
    </row>
    <row r="787" spans="1:14" x14ac:dyDescent="0.35">
      <c r="A787" t="s">
        <v>67</v>
      </c>
      <c r="B787">
        <f t="shared" si="12"/>
        <v>1</v>
      </c>
      <c r="C787" t="s">
        <v>18852</v>
      </c>
      <c r="D787" t="s">
        <v>5085</v>
      </c>
      <c r="E787" t="s">
        <v>5086</v>
      </c>
      <c r="F787" t="s">
        <v>5087</v>
      </c>
      <c r="G787">
        <v>10</v>
      </c>
      <c r="H787">
        <v>9781612081779</v>
      </c>
      <c r="I787" t="s">
        <v>5088</v>
      </c>
      <c r="J787" t="s">
        <v>5089</v>
      </c>
      <c r="K787">
        <v>2012</v>
      </c>
      <c r="L787" t="s">
        <v>5090</v>
      </c>
      <c r="M787" t="s">
        <v>6</v>
      </c>
      <c r="N787" t="s">
        <v>337</v>
      </c>
    </row>
    <row r="788" spans="1:14" x14ac:dyDescent="0.35">
      <c r="A788" t="s">
        <v>49</v>
      </c>
      <c r="B788">
        <f t="shared" si="12"/>
        <v>1</v>
      </c>
      <c r="C788" t="s">
        <v>18853</v>
      </c>
      <c r="D788" t="s">
        <v>5092</v>
      </c>
      <c r="E788" t="s">
        <v>5093</v>
      </c>
      <c r="F788" t="s">
        <v>5094</v>
      </c>
      <c r="G788">
        <v>10</v>
      </c>
      <c r="H788">
        <v>9781728173979</v>
      </c>
      <c r="I788" t="s">
        <v>5095</v>
      </c>
      <c r="J788" t="s">
        <v>5096</v>
      </c>
      <c r="K788">
        <v>2020</v>
      </c>
      <c r="L788" t="s">
        <v>5097</v>
      </c>
      <c r="M788" t="s">
        <v>6</v>
      </c>
      <c r="N788" t="s">
        <v>162</v>
      </c>
    </row>
    <row r="789" spans="1:14" x14ac:dyDescent="0.35">
      <c r="A789" t="s">
        <v>67</v>
      </c>
      <c r="B789">
        <f t="shared" si="12"/>
        <v>1</v>
      </c>
      <c r="C789" t="s">
        <v>18854</v>
      </c>
      <c r="D789" t="s">
        <v>5099</v>
      </c>
      <c r="E789" t="s">
        <v>5100</v>
      </c>
      <c r="F789" t="s">
        <v>5101</v>
      </c>
      <c r="G789">
        <v>10</v>
      </c>
      <c r="H789">
        <v>9781450333573</v>
      </c>
      <c r="I789" t="s">
        <v>308</v>
      </c>
      <c r="J789" t="s">
        <v>5102</v>
      </c>
      <c r="K789">
        <v>2015</v>
      </c>
      <c r="L789" t="s">
        <v>5103</v>
      </c>
      <c r="M789" t="s">
        <v>6</v>
      </c>
      <c r="N789" t="s">
        <v>162</v>
      </c>
    </row>
    <row r="790" spans="1:14" x14ac:dyDescent="0.35">
      <c r="A790" t="s">
        <v>70</v>
      </c>
      <c r="B790">
        <f t="shared" si="12"/>
        <v>1</v>
      </c>
      <c r="C790" t="s">
        <v>18855</v>
      </c>
      <c r="D790" t="s">
        <v>5105</v>
      </c>
      <c r="E790" t="s">
        <v>5106</v>
      </c>
      <c r="F790" t="s">
        <v>5107</v>
      </c>
      <c r="G790">
        <v>7</v>
      </c>
      <c r="H790">
        <v>9783030532932</v>
      </c>
      <c r="I790" t="s">
        <v>3009</v>
      </c>
      <c r="J790" t="s">
        <v>5108</v>
      </c>
      <c r="K790">
        <v>2020</v>
      </c>
      <c r="L790" t="s">
        <v>5109</v>
      </c>
      <c r="M790" t="s">
        <v>6</v>
      </c>
      <c r="N790" t="s">
        <v>217</v>
      </c>
    </row>
    <row r="791" spans="1:14" x14ac:dyDescent="0.35">
      <c r="A791" t="s">
        <v>67</v>
      </c>
      <c r="B791">
        <f t="shared" si="12"/>
        <v>1</v>
      </c>
      <c r="C791" t="s">
        <v>18856</v>
      </c>
      <c r="D791" t="s">
        <v>5111</v>
      </c>
      <c r="E791" t="s">
        <v>5112</v>
      </c>
      <c r="F791" t="s">
        <v>5113</v>
      </c>
      <c r="G791">
        <v>7</v>
      </c>
      <c r="I791" t="s">
        <v>4034</v>
      </c>
      <c r="J791" t="s">
        <v>6</v>
      </c>
      <c r="K791">
        <v>2012</v>
      </c>
      <c r="L791" t="s">
        <v>5114</v>
      </c>
      <c r="M791" t="s">
        <v>6</v>
      </c>
      <c r="N791" t="s">
        <v>473</v>
      </c>
    </row>
    <row r="792" spans="1:14" x14ac:dyDescent="0.35">
      <c r="A792" t="s">
        <v>49</v>
      </c>
      <c r="B792">
        <f t="shared" si="12"/>
        <v>1</v>
      </c>
      <c r="C792" t="s">
        <v>18857</v>
      </c>
      <c r="D792" t="s">
        <v>5116</v>
      </c>
      <c r="E792" t="s">
        <v>5117</v>
      </c>
      <c r="F792" t="s">
        <v>5118</v>
      </c>
      <c r="G792">
        <v>7</v>
      </c>
      <c r="I792" t="s">
        <v>556</v>
      </c>
      <c r="J792" t="s">
        <v>742</v>
      </c>
      <c r="K792">
        <v>2019</v>
      </c>
      <c r="L792" t="s">
        <v>5119</v>
      </c>
      <c r="M792" t="s">
        <v>6</v>
      </c>
      <c r="N792" t="s">
        <v>1120</v>
      </c>
    </row>
    <row r="793" spans="1:14" x14ac:dyDescent="0.35">
      <c r="A793" t="s">
        <v>49</v>
      </c>
      <c r="B793">
        <f t="shared" si="12"/>
        <v>1</v>
      </c>
      <c r="C793" t="s">
        <v>18858</v>
      </c>
      <c r="D793" t="s">
        <v>5121</v>
      </c>
      <c r="E793" t="s">
        <v>5122</v>
      </c>
      <c r="F793" t="s">
        <v>5123</v>
      </c>
      <c r="G793">
        <v>10</v>
      </c>
      <c r="H793">
        <v>9781538643594</v>
      </c>
      <c r="I793" t="s">
        <v>762</v>
      </c>
      <c r="J793" t="s">
        <v>6</v>
      </c>
      <c r="K793">
        <v>2018</v>
      </c>
      <c r="L793" t="s">
        <v>5124</v>
      </c>
      <c r="M793" t="s">
        <v>6</v>
      </c>
      <c r="N793" t="s">
        <v>337</v>
      </c>
    </row>
    <row r="794" spans="1:14" x14ac:dyDescent="0.35">
      <c r="A794" t="s">
        <v>70</v>
      </c>
      <c r="B794">
        <f t="shared" si="12"/>
        <v>1</v>
      </c>
      <c r="C794" t="s">
        <v>18859</v>
      </c>
      <c r="D794" t="s">
        <v>5126</v>
      </c>
      <c r="E794" t="s">
        <v>5127</v>
      </c>
      <c r="F794" t="s">
        <v>5128</v>
      </c>
      <c r="G794">
        <v>10</v>
      </c>
      <c r="H794">
        <v>9781479910922</v>
      </c>
      <c r="I794" t="s">
        <v>5129</v>
      </c>
      <c r="J794" t="s">
        <v>6</v>
      </c>
      <c r="K794">
        <v>2013</v>
      </c>
      <c r="L794" t="s">
        <v>5130</v>
      </c>
      <c r="M794" t="s">
        <v>6</v>
      </c>
      <c r="N794" t="s">
        <v>283</v>
      </c>
    </row>
    <row r="795" spans="1:14" x14ac:dyDescent="0.35">
      <c r="A795" t="s">
        <v>49</v>
      </c>
      <c r="B795">
        <f t="shared" si="12"/>
        <v>1</v>
      </c>
      <c r="C795" t="s">
        <v>18860</v>
      </c>
      <c r="D795" t="s">
        <v>5132</v>
      </c>
      <c r="E795" t="s">
        <v>5133</v>
      </c>
      <c r="F795" t="s">
        <v>5134</v>
      </c>
      <c r="G795">
        <v>10</v>
      </c>
      <c r="H795">
        <v>9789898565624</v>
      </c>
      <c r="I795" t="s">
        <v>5135</v>
      </c>
      <c r="J795" t="s">
        <v>5136</v>
      </c>
      <c r="K795">
        <v>2013</v>
      </c>
      <c r="L795" t="s">
        <v>5137</v>
      </c>
      <c r="M795" t="s">
        <v>6</v>
      </c>
      <c r="N795" t="s">
        <v>162</v>
      </c>
    </row>
    <row r="796" spans="1:14" x14ac:dyDescent="0.35">
      <c r="A796" t="s">
        <v>67</v>
      </c>
      <c r="B796">
        <f t="shared" si="12"/>
        <v>1</v>
      </c>
      <c r="C796" t="s">
        <v>18861</v>
      </c>
      <c r="D796" t="s">
        <v>5139</v>
      </c>
      <c r="E796" t="s">
        <v>5140</v>
      </c>
      <c r="F796" t="s">
        <v>5141</v>
      </c>
      <c r="G796">
        <v>7</v>
      </c>
      <c r="H796">
        <v>9783319667140</v>
      </c>
      <c r="I796" t="s">
        <v>152</v>
      </c>
      <c r="J796" t="s">
        <v>5142</v>
      </c>
      <c r="K796">
        <v>2017</v>
      </c>
      <c r="L796" t="s">
        <v>5143</v>
      </c>
      <c r="M796" t="s">
        <v>6</v>
      </c>
      <c r="N796" t="s">
        <v>162</v>
      </c>
    </row>
    <row r="797" spans="1:14" x14ac:dyDescent="0.35">
      <c r="A797" t="s">
        <v>67</v>
      </c>
      <c r="B797">
        <f t="shared" si="12"/>
        <v>1</v>
      </c>
      <c r="C797" t="s">
        <v>18862</v>
      </c>
      <c r="D797" t="s">
        <v>5145</v>
      </c>
      <c r="E797" t="s">
        <v>5146</v>
      </c>
      <c r="F797" t="s">
        <v>5147</v>
      </c>
      <c r="G797">
        <v>7</v>
      </c>
      <c r="H797">
        <v>9783319667140</v>
      </c>
      <c r="I797" t="s">
        <v>152</v>
      </c>
      <c r="J797" t="s">
        <v>5148</v>
      </c>
      <c r="K797">
        <v>2017</v>
      </c>
      <c r="L797" t="s">
        <v>5149</v>
      </c>
      <c r="M797" t="s">
        <v>6</v>
      </c>
      <c r="N797" t="s">
        <v>147</v>
      </c>
    </row>
    <row r="798" spans="1:14" x14ac:dyDescent="0.35">
      <c r="A798" t="s">
        <v>49</v>
      </c>
      <c r="B798">
        <f t="shared" si="12"/>
        <v>1</v>
      </c>
      <c r="C798" t="s">
        <v>18863</v>
      </c>
      <c r="D798" t="s">
        <v>5151</v>
      </c>
      <c r="E798" t="s">
        <v>5152</v>
      </c>
      <c r="F798" t="s">
        <v>5153</v>
      </c>
      <c r="G798">
        <v>10</v>
      </c>
      <c r="H798">
        <v>9789728939229</v>
      </c>
      <c r="I798" t="s">
        <v>5154</v>
      </c>
      <c r="J798" t="s">
        <v>5155</v>
      </c>
      <c r="K798">
        <v>2010</v>
      </c>
      <c r="L798" t="s">
        <v>5156</v>
      </c>
      <c r="M798" t="s">
        <v>6</v>
      </c>
      <c r="N798" t="s">
        <v>162</v>
      </c>
    </row>
    <row r="799" spans="1:14" x14ac:dyDescent="0.35">
      <c r="A799" t="s">
        <v>49</v>
      </c>
      <c r="B799">
        <f t="shared" si="12"/>
        <v>1</v>
      </c>
      <c r="C799" t="s">
        <v>18864</v>
      </c>
      <c r="D799" t="s">
        <v>5158</v>
      </c>
      <c r="E799" t="s">
        <v>5159</v>
      </c>
      <c r="F799" t="s">
        <v>5160</v>
      </c>
      <c r="G799">
        <v>7</v>
      </c>
      <c r="I799" t="s">
        <v>3541</v>
      </c>
      <c r="J799" t="s">
        <v>6</v>
      </c>
      <c r="K799">
        <v>2020</v>
      </c>
      <c r="L799" t="s">
        <v>5161</v>
      </c>
      <c r="M799" t="s">
        <v>6</v>
      </c>
      <c r="N799" t="s">
        <v>147</v>
      </c>
    </row>
    <row r="800" spans="1:14" x14ac:dyDescent="0.35">
      <c r="A800" t="s">
        <v>49</v>
      </c>
      <c r="B800">
        <f t="shared" si="12"/>
        <v>1</v>
      </c>
      <c r="C800" t="s">
        <v>18865</v>
      </c>
      <c r="D800" t="s">
        <v>5163</v>
      </c>
      <c r="E800" t="s">
        <v>5164</v>
      </c>
      <c r="F800" t="s">
        <v>5165</v>
      </c>
      <c r="G800">
        <v>7</v>
      </c>
      <c r="H800">
        <v>9783319787947</v>
      </c>
      <c r="I800" t="s">
        <v>152</v>
      </c>
      <c r="J800" t="s">
        <v>5166</v>
      </c>
      <c r="K800">
        <v>2018</v>
      </c>
      <c r="L800" t="s">
        <v>5167</v>
      </c>
      <c r="M800" t="s">
        <v>6</v>
      </c>
      <c r="N800" t="s">
        <v>162</v>
      </c>
    </row>
    <row r="801" spans="1:14" x14ac:dyDescent="0.35">
      <c r="A801" t="s">
        <v>67</v>
      </c>
      <c r="B801">
        <f t="shared" si="12"/>
        <v>1</v>
      </c>
      <c r="C801" t="s">
        <v>18866</v>
      </c>
      <c r="D801" t="s">
        <v>5169</v>
      </c>
      <c r="E801" t="s">
        <v>5170</v>
      </c>
      <c r="F801" t="s">
        <v>5171</v>
      </c>
      <c r="G801">
        <v>7</v>
      </c>
      <c r="H801">
        <v>9783030177973</v>
      </c>
      <c r="I801" t="s">
        <v>207</v>
      </c>
      <c r="J801" t="s">
        <v>5172</v>
      </c>
      <c r="K801">
        <v>2020</v>
      </c>
      <c r="L801" t="s">
        <v>5173</v>
      </c>
      <c r="M801" t="s">
        <v>6</v>
      </c>
      <c r="N801" t="s">
        <v>162</v>
      </c>
    </row>
    <row r="802" spans="1:14" x14ac:dyDescent="0.35">
      <c r="A802" t="s">
        <v>67</v>
      </c>
      <c r="B802">
        <f t="shared" si="12"/>
        <v>1</v>
      </c>
      <c r="C802" t="s">
        <v>18867</v>
      </c>
      <c r="D802" t="s">
        <v>5175</v>
      </c>
      <c r="E802" t="s">
        <v>5176</v>
      </c>
      <c r="F802" t="s">
        <v>5177</v>
      </c>
      <c r="G802">
        <v>10</v>
      </c>
      <c r="H802">
        <v>9780769546544</v>
      </c>
      <c r="I802" t="s">
        <v>5178</v>
      </c>
      <c r="J802" t="s">
        <v>5179</v>
      </c>
      <c r="K802">
        <v>2012</v>
      </c>
      <c r="L802" t="s">
        <v>5180</v>
      </c>
      <c r="M802" t="s">
        <v>6</v>
      </c>
      <c r="N802" t="s">
        <v>5181</v>
      </c>
    </row>
    <row r="803" spans="1:14" x14ac:dyDescent="0.35">
      <c r="A803" t="s">
        <v>49</v>
      </c>
      <c r="B803">
        <f t="shared" si="12"/>
        <v>1</v>
      </c>
      <c r="C803" t="s">
        <v>18868</v>
      </c>
      <c r="D803" t="s">
        <v>5183</v>
      </c>
      <c r="E803" t="s">
        <v>5184</v>
      </c>
      <c r="F803" t="s">
        <v>5185</v>
      </c>
      <c r="G803">
        <v>10</v>
      </c>
      <c r="H803">
        <v>9781509020508</v>
      </c>
      <c r="I803" t="s">
        <v>5186</v>
      </c>
      <c r="J803" t="s">
        <v>5187</v>
      </c>
      <c r="K803">
        <v>2017</v>
      </c>
      <c r="L803" t="s">
        <v>5188</v>
      </c>
      <c r="M803" t="s">
        <v>6</v>
      </c>
      <c r="N803" t="s">
        <v>1120</v>
      </c>
    </row>
    <row r="804" spans="1:14" x14ac:dyDescent="0.35">
      <c r="A804" t="s">
        <v>49</v>
      </c>
      <c r="B804">
        <f t="shared" si="12"/>
        <v>1</v>
      </c>
      <c r="C804" t="s">
        <v>18869</v>
      </c>
      <c r="D804" t="s">
        <v>5190</v>
      </c>
      <c r="E804" t="s">
        <v>5191</v>
      </c>
      <c r="F804" t="s">
        <v>5192</v>
      </c>
      <c r="G804">
        <v>7</v>
      </c>
      <c r="I804" t="s">
        <v>1398</v>
      </c>
      <c r="J804" t="s">
        <v>1009</v>
      </c>
      <c r="K804">
        <v>2016</v>
      </c>
      <c r="L804" t="s">
        <v>5193</v>
      </c>
      <c r="M804" t="s">
        <v>6</v>
      </c>
      <c r="N804" t="s">
        <v>162</v>
      </c>
    </row>
    <row r="805" spans="1:14" x14ac:dyDescent="0.35">
      <c r="A805" t="s">
        <v>70</v>
      </c>
      <c r="B805">
        <f t="shared" si="12"/>
        <v>1</v>
      </c>
      <c r="C805" t="s">
        <v>18870</v>
      </c>
      <c r="D805" t="s">
        <v>5195</v>
      </c>
      <c r="E805" t="s">
        <v>5196</v>
      </c>
      <c r="F805" t="s">
        <v>5197</v>
      </c>
      <c r="G805">
        <v>7</v>
      </c>
      <c r="I805" t="s">
        <v>2175</v>
      </c>
      <c r="J805" t="s">
        <v>5198</v>
      </c>
      <c r="K805">
        <v>2020</v>
      </c>
      <c r="L805" t="s">
        <v>5199</v>
      </c>
      <c r="M805" t="s">
        <v>6</v>
      </c>
      <c r="N805" t="s">
        <v>1120</v>
      </c>
    </row>
    <row r="806" spans="1:14" x14ac:dyDescent="0.35">
      <c r="A806" t="s">
        <v>49</v>
      </c>
      <c r="B806">
        <f t="shared" si="12"/>
        <v>1</v>
      </c>
      <c r="C806" t="s">
        <v>18871</v>
      </c>
      <c r="D806" t="s">
        <v>5201</v>
      </c>
      <c r="E806" t="s">
        <v>5202</v>
      </c>
      <c r="F806" t="s">
        <v>5203</v>
      </c>
      <c r="G806">
        <v>7</v>
      </c>
      <c r="I806" t="s">
        <v>5204</v>
      </c>
      <c r="J806" t="s">
        <v>5205</v>
      </c>
      <c r="K806">
        <v>2018</v>
      </c>
      <c r="L806" t="s">
        <v>5206</v>
      </c>
      <c r="M806" t="s">
        <v>6</v>
      </c>
      <c r="N806" t="s">
        <v>162</v>
      </c>
    </row>
    <row r="807" spans="1:14" x14ac:dyDescent="0.35">
      <c r="A807" t="s">
        <v>49</v>
      </c>
      <c r="B807">
        <f t="shared" si="12"/>
        <v>1</v>
      </c>
      <c r="C807" t="s">
        <v>18872</v>
      </c>
      <c r="D807" t="s">
        <v>5208</v>
      </c>
      <c r="E807" t="s">
        <v>5209</v>
      </c>
      <c r="F807" t="s">
        <v>5210</v>
      </c>
      <c r="G807">
        <v>10</v>
      </c>
      <c r="I807" t="s">
        <v>496</v>
      </c>
      <c r="J807" t="s">
        <v>5211</v>
      </c>
      <c r="K807">
        <v>2020</v>
      </c>
      <c r="L807" t="s">
        <v>5212</v>
      </c>
      <c r="M807" t="s">
        <v>6</v>
      </c>
      <c r="N807" t="s">
        <v>162</v>
      </c>
    </row>
    <row r="808" spans="1:14" x14ac:dyDescent="0.35">
      <c r="A808" t="s">
        <v>49</v>
      </c>
      <c r="B808">
        <f t="shared" si="12"/>
        <v>1</v>
      </c>
      <c r="C808" t="s">
        <v>18873</v>
      </c>
      <c r="D808" t="s">
        <v>5214</v>
      </c>
      <c r="E808" t="s">
        <v>5215</v>
      </c>
      <c r="F808" t="s">
        <v>5216</v>
      </c>
      <c r="G808">
        <v>10</v>
      </c>
      <c r="H808">
        <v>9781450309172</v>
      </c>
      <c r="I808" t="s">
        <v>308</v>
      </c>
      <c r="J808" t="s">
        <v>5217</v>
      </c>
      <c r="K808">
        <v>2011</v>
      </c>
      <c r="L808" t="s">
        <v>5218</v>
      </c>
      <c r="M808" t="s">
        <v>6</v>
      </c>
      <c r="N808" t="s">
        <v>1120</v>
      </c>
    </row>
    <row r="809" spans="1:14" x14ac:dyDescent="0.35">
      <c r="A809" t="s">
        <v>49</v>
      </c>
      <c r="B809">
        <f t="shared" si="12"/>
        <v>1</v>
      </c>
      <c r="C809" t="s">
        <v>18874</v>
      </c>
      <c r="D809" t="s">
        <v>5220</v>
      </c>
      <c r="E809" t="s">
        <v>5221</v>
      </c>
      <c r="F809" t="s">
        <v>5222</v>
      </c>
      <c r="G809">
        <v>10</v>
      </c>
      <c r="H809">
        <v>9781450375870</v>
      </c>
      <c r="I809" t="s">
        <v>5223</v>
      </c>
      <c r="J809" t="s">
        <v>5224</v>
      </c>
      <c r="K809">
        <v>2020</v>
      </c>
      <c r="L809" t="s">
        <v>5225</v>
      </c>
      <c r="M809" t="s">
        <v>6</v>
      </c>
      <c r="N809" t="s">
        <v>217</v>
      </c>
    </row>
    <row r="810" spans="1:14" x14ac:dyDescent="0.35">
      <c r="A810" t="s">
        <v>49</v>
      </c>
      <c r="B810">
        <f t="shared" si="12"/>
        <v>1</v>
      </c>
      <c r="C810" t="s">
        <v>18875</v>
      </c>
      <c r="D810" t="s">
        <v>5227</v>
      </c>
      <c r="E810" t="s">
        <v>5228</v>
      </c>
      <c r="F810" t="s">
        <v>5229</v>
      </c>
      <c r="G810">
        <v>7</v>
      </c>
      <c r="H810">
        <v>9783030209148</v>
      </c>
      <c r="I810" t="s">
        <v>152</v>
      </c>
      <c r="J810" t="s">
        <v>5230</v>
      </c>
      <c r="K810">
        <v>2019</v>
      </c>
      <c r="L810" t="s">
        <v>5231</v>
      </c>
      <c r="M810" t="s">
        <v>6</v>
      </c>
      <c r="N810" t="s">
        <v>283</v>
      </c>
    </row>
    <row r="811" spans="1:14" x14ac:dyDescent="0.35">
      <c r="A811" t="s">
        <v>49</v>
      </c>
      <c r="B811">
        <f t="shared" si="12"/>
        <v>1</v>
      </c>
      <c r="C811" t="s">
        <v>18876</v>
      </c>
      <c r="D811" t="s">
        <v>5233</v>
      </c>
      <c r="E811" t="s">
        <v>5234</v>
      </c>
      <c r="F811" t="s">
        <v>5235</v>
      </c>
      <c r="G811">
        <v>7</v>
      </c>
      <c r="H811">
        <v>9783319325811</v>
      </c>
      <c r="I811" t="s">
        <v>152</v>
      </c>
      <c r="J811" t="s">
        <v>5236</v>
      </c>
      <c r="K811">
        <v>2016</v>
      </c>
      <c r="L811" t="s">
        <v>5237</v>
      </c>
      <c r="M811" t="s">
        <v>6</v>
      </c>
      <c r="N811" t="s">
        <v>703</v>
      </c>
    </row>
    <row r="812" spans="1:14" x14ac:dyDescent="0.35">
      <c r="A812" t="s">
        <v>49</v>
      </c>
      <c r="B812">
        <f t="shared" si="12"/>
        <v>1</v>
      </c>
      <c r="C812" t="s">
        <v>18877</v>
      </c>
      <c r="D812" t="s">
        <v>5239</v>
      </c>
      <c r="E812" t="s">
        <v>5240</v>
      </c>
      <c r="F812" t="s">
        <v>5235</v>
      </c>
      <c r="G812">
        <v>7</v>
      </c>
      <c r="I812" t="s">
        <v>5241</v>
      </c>
      <c r="J812" t="s">
        <v>5242</v>
      </c>
      <c r="K812">
        <v>2018</v>
      </c>
      <c r="L812" t="s">
        <v>5243</v>
      </c>
      <c r="M812" t="s">
        <v>6</v>
      </c>
      <c r="N812" t="s">
        <v>323</v>
      </c>
    </row>
    <row r="813" spans="1:14" x14ac:dyDescent="0.35">
      <c r="A813" t="s">
        <v>49</v>
      </c>
      <c r="B813">
        <f t="shared" si="12"/>
        <v>1</v>
      </c>
      <c r="C813" t="s">
        <v>18878</v>
      </c>
      <c r="D813" t="s">
        <v>5245</v>
      </c>
      <c r="E813" t="s">
        <v>5246</v>
      </c>
      <c r="F813" t="s">
        <v>5247</v>
      </c>
      <c r="G813">
        <v>7</v>
      </c>
      <c r="I813" t="s">
        <v>5248</v>
      </c>
      <c r="J813" t="s">
        <v>5249</v>
      </c>
      <c r="K813">
        <v>2012</v>
      </c>
      <c r="L813" t="s">
        <v>5250</v>
      </c>
      <c r="M813" t="s">
        <v>6</v>
      </c>
      <c r="N813" t="s">
        <v>155</v>
      </c>
    </row>
    <row r="814" spans="1:14" x14ac:dyDescent="0.35">
      <c r="A814" t="s">
        <v>49</v>
      </c>
      <c r="B814">
        <f t="shared" si="12"/>
        <v>1</v>
      </c>
      <c r="C814" t="s">
        <v>18879</v>
      </c>
      <c r="D814" t="s">
        <v>5252</v>
      </c>
      <c r="E814" t="s">
        <v>5253</v>
      </c>
      <c r="F814" t="s">
        <v>5254</v>
      </c>
      <c r="G814">
        <v>10</v>
      </c>
      <c r="I814" t="s">
        <v>5255</v>
      </c>
      <c r="J814" t="s">
        <v>5256</v>
      </c>
      <c r="K814">
        <v>2012</v>
      </c>
      <c r="L814" t="s">
        <v>5257</v>
      </c>
      <c r="M814" t="s">
        <v>6</v>
      </c>
      <c r="N814" t="s">
        <v>147</v>
      </c>
    </row>
    <row r="815" spans="1:14" x14ac:dyDescent="0.35">
      <c r="A815" t="s">
        <v>70</v>
      </c>
      <c r="B815">
        <f t="shared" si="12"/>
        <v>1</v>
      </c>
      <c r="C815" t="s">
        <v>18880</v>
      </c>
      <c r="D815" t="s">
        <v>5259</v>
      </c>
      <c r="E815" t="s">
        <v>5260</v>
      </c>
      <c r="F815" t="s">
        <v>5261</v>
      </c>
      <c r="G815">
        <v>10</v>
      </c>
      <c r="H815">
        <v>9781450337359</v>
      </c>
      <c r="I815" t="s">
        <v>308</v>
      </c>
      <c r="J815" t="s">
        <v>6</v>
      </c>
      <c r="K815">
        <v>2015</v>
      </c>
      <c r="L815" t="s">
        <v>5262</v>
      </c>
      <c r="M815" t="s">
        <v>6</v>
      </c>
      <c r="N815" t="s">
        <v>162</v>
      </c>
    </row>
    <row r="816" spans="1:14" x14ac:dyDescent="0.35">
      <c r="A816" t="s">
        <v>49</v>
      </c>
      <c r="B816">
        <f t="shared" si="12"/>
        <v>1</v>
      </c>
      <c r="C816" t="s">
        <v>18881</v>
      </c>
      <c r="D816" t="s">
        <v>5264</v>
      </c>
      <c r="E816" t="s">
        <v>5265</v>
      </c>
      <c r="F816" t="s">
        <v>5266</v>
      </c>
      <c r="G816">
        <v>7</v>
      </c>
      <c r="H816">
        <v>9781614995029</v>
      </c>
      <c r="I816" t="s">
        <v>5267</v>
      </c>
      <c r="J816" t="s">
        <v>5268</v>
      </c>
      <c r="K816">
        <v>2015</v>
      </c>
      <c r="L816" t="s">
        <v>5269</v>
      </c>
      <c r="M816" t="s">
        <v>6</v>
      </c>
      <c r="N816" t="s">
        <v>162</v>
      </c>
    </row>
    <row r="817" spans="1:14" x14ac:dyDescent="0.35">
      <c r="A817" t="s">
        <v>49</v>
      </c>
      <c r="B817">
        <f t="shared" si="12"/>
        <v>1</v>
      </c>
      <c r="C817" t="s">
        <v>18882</v>
      </c>
      <c r="D817" t="s">
        <v>5271</v>
      </c>
      <c r="E817" t="s">
        <v>5272</v>
      </c>
      <c r="F817" t="s">
        <v>5273</v>
      </c>
      <c r="G817">
        <v>7</v>
      </c>
      <c r="I817" t="s">
        <v>5274</v>
      </c>
      <c r="J817" t="s">
        <v>5275</v>
      </c>
      <c r="K817">
        <v>2017</v>
      </c>
      <c r="L817" t="s">
        <v>5276</v>
      </c>
      <c r="M817" t="s">
        <v>6</v>
      </c>
      <c r="N817" t="s">
        <v>147</v>
      </c>
    </row>
    <row r="818" spans="1:14" x14ac:dyDescent="0.35">
      <c r="A818" t="s">
        <v>49</v>
      </c>
      <c r="B818">
        <f t="shared" si="12"/>
        <v>1</v>
      </c>
      <c r="C818" t="s">
        <v>18883</v>
      </c>
      <c r="D818" t="s">
        <v>5278</v>
      </c>
      <c r="E818" t="s">
        <v>5279</v>
      </c>
      <c r="F818" t="s">
        <v>5280</v>
      </c>
      <c r="G818">
        <v>10</v>
      </c>
      <c r="H818">
        <v>9781450333467</v>
      </c>
      <c r="I818" t="s">
        <v>308</v>
      </c>
      <c r="J818" t="s">
        <v>5281</v>
      </c>
      <c r="K818">
        <v>2015</v>
      </c>
      <c r="L818" t="s">
        <v>5282</v>
      </c>
      <c r="M818" t="s">
        <v>6</v>
      </c>
      <c r="N818" t="s">
        <v>1120</v>
      </c>
    </row>
    <row r="819" spans="1:14" x14ac:dyDescent="0.35">
      <c r="A819" t="s">
        <v>49</v>
      </c>
      <c r="B819">
        <f t="shared" si="12"/>
        <v>1</v>
      </c>
      <c r="C819" t="s">
        <v>18884</v>
      </c>
      <c r="D819" t="s">
        <v>5284</v>
      </c>
      <c r="E819" t="s">
        <v>5285</v>
      </c>
      <c r="F819" t="s">
        <v>5286</v>
      </c>
      <c r="G819">
        <v>10</v>
      </c>
      <c r="H819">
        <v>9781509010745</v>
      </c>
      <c r="I819" t="s">
        <v>5287</v>
      </c>
      <c r="J819" t="s">
        <v>5288</v>
      </c>
      <c r="K819">
        <v>2016</v>
      </c>
      <c r="L819" t="s">
        <v>5289</v>
      </c>
      <c r="M819" t="s">
        <v>6</v>
      </c>
      <c r="N819" t="s">
        <v>573</v>
      </c>
    </row>
    <row r="820" spans="1:14" x14ac:dyDescent="0.35">
      <c r="A820" t="s">
        <v>49</v>
      </c>
      <c r="B820">
        <f t="shared" si="12"/>
        <v>1</v>
      </c>
      <c r="C820" t="s">
        <v>18885</v>
      </c>
      <c r="D820" t="s">
        <v>5291</v>
      </c>
      <c r="E820" t="s">
        <v>5292</v>
      </c>
      <c r="F820" t="s">
        <v>5293</v>
      </c>
      <c r="G820">
        <v>10</v>
      </c>
      <c r="H820">
        <v>9781450362511</v>
      </c>
      <c r="I820" t="s">
        <v>5294</v>
      </c>
      <c r="J820" t="s">
        <v>2700</v>
      </c>
      <c r="K820">
        <v>2019</v>
      </c>
      <c r="L820" t="s">
        <v>5295</v>
      </c>
      <c r="M820" t="s">
        <v>6</v>
      </c>
      <c r="N820" t="s">
        <v>217</v>
      </c>
    </row>
    <row r="821" spans="1:14" x14ac:dyDescent="0.35">
      <c r="A821" t="s">
        <v>49</v>
      </c>
      <c r="B821">
        <f t="shared" si="12"/>
        <v>1</v>
      </c>
      <c r="C821" t="s">
        <v>18886</v>
      </c>
      <c r="D821" t="s">
        <v>5297</v>
      </c>
      <c r="E821" t="s">
        <v>5298</v>
      </c>
      <c r="F821" t="s">
        <v>5299</v>
      </c>
      <c r="G821">
        <v>10</v>
      </c>
      <c r="H821">
        <v>9781665448543</v>
      </c>
      <c r="I821" t="s">
        <v>5300</v>
      </c>
      <c r="J821" t="s">
        <v>5301</v>
      </c>
      <c r="K821">
        <v>2021</v>
      </c>
      <c r="L821" t="s">
        <v>5302</v>
      </c>
      <c r="M821" t="s">
        <v>6</v>
      </c>
      <c r="N821" t="s">
        <v>162</v>
      </c>
    </row>
    <row r="822" spans="1:14" x14ac:dyDescent="0.35">
      <c r="A822" t="s">
        <v>49</v>
      </c>
      <c r="B822">
        <f t="shared" si="12"/>
        <v>1</v>
      </c>
      <c r="C822" t="s">
        <v>18887</v>
      </c>
      <c r="D822" t="s">
        <v>5304</v>
      </c>
      <c r="E822" t="s">
        <v>5305</v>
      </c>
      <c r="F822" t="s">
        <v>5306</v>
      </c>
      <c r="G822">
        <v>10</v>
      </c>
      <c r="H822">
        <v>9781538627617</v>
      </c>
      <c r="I822" t="s">
        <v>5307</v>
      </c>
      <c r="J822" t="s">
        <v>6</v>
      </c>
      <c r="K822">
        <v>2017</v>
      </c>
      <c r="L822" t="s">
        <v>5308</v>
      </c>
      <c r="M822" t="s">
        <v>6</v>
      </c>
      <c r="N822" t="s">
        <v>162</v>
      </c>
    </row>
    <row r="823" spans="1:14" x14ac:dyDescent="0.35">
      <c r="A823" t="s">
        <v>67</v>
      </c>
      <c r="B823">
        <f t="shared" si="12"/>
        <v>1</v>
      </c>
      <c r="C823" t="s">
        <v>18888</v>
      </c>
      <c r="D823" t="s">
        <v>5310</v>
      </c>
      <c r="E823" t="s">
        <v>5311</v>
      </c>
      <c r="F823" t="s">
        <v>5312</v>
      </c>
      <c r="G823">
        <v>7</v>
      </c>
      <c r="H823">
        <v>9783319585086</v>
      </c>
      <c r="I823" t="s">
        <v>152</v>
      </c>
      <c r="J823" t="s">
        <v>5313</v>
      </c>
      <c r="K823">
        <v>2017</v>
      </c>
      <c r="L823" t="s">
        <v>5314</v>
      </c>
      <c r="M823" t="s">
        <v>6</v>
      </c>
      <c r="N823" t="s">
        <v>162</v>
      </c>
    </row>
    <row r="824" spans="1:14" x14ac:dyDescent="0.35">
      <c r="A824" t="s">
        <v>70</v>
      </c>
      <c r="B824">
        <f t="shared" si="12"/>
        <v>1</v>
      </c>
      <c r="C824" t="s">
        <v>18889</v>
      </c>
      <c r="D824" t="s">
        <v>5316</v>
      </c>
      <c r="E824" t="s">
        <v>5317</v>
      </c>
      <c r="F824" t="s">
        <v>5318</v>
      </c>
      <c r="G824">
        <v>10</v>
      </c>
      <c r="H824">
        <v>9781450306867</v>
      </c>
      <c r="I824" t="s">
        <v>4344</v>
      </c>
      <c r="J824" t="s">
        <v>5319</v>
      </c>
      <c r="K824">
        <v>2011</v>
      </c>
      <c r="L824" t="s">
        <v>5320</v>
      </c>
      <c r="M824" t="s">
        <v>6</v>
      </c>
      <c r="N824" t="s">
        <v>162</v>
      </c>
    </row>
    <row r="825" spans="1:14" x14ac:dyDescent="0.35">
      <c r="A825" t="s">
        <v>49</v>
      </c>
      <c r="B825">
        <f t="shared" si="12"/>
        <v>1</v>
      </c>
      <c r="C825" t="s">
        <v>18890</v>
      </c>
      <c r="D825" t="s">
        <v>5322</v>
      </c>
      <c r="E825" t="s">
        <v>5323</v>
      </c>
      <c r="F825" t="s">
        <v>5324</v>
      </c>
      <c r="G825">
        <v>10</v>
      </c>
      <c r="H825">
        <v>9781450348829</v>
      </c>
      <c r="I825" t="s">
        <v>5325</v>
      </c>
      <c r="J825" t="s">
        <v>5326</v>
      </c>
      <c r="K825">
        <v>2016</v>
      </c>
      <c r="L825" t="s">
        <v>5327</v>
      </c>
      <c r="M825" t="s">
        <v>6</v>
      </c>
      <c r="N825" t="s">
        <v>337</v>
      </c>
    </row>
    <row r="826" spans="1:14" x14ac:dyDescent="0.35">
      <c r="A826" t="s">
        <v>49</v>
      </c>
      <c r="B826">
        <f t="shared" si="12"/>
        <v>1</v>
      </c>
      <c r="C826" t="s">
        <v>18891</v>
      </c>
      <c r="D826" t="s">
        <v>5329</v>
      </c>
      <c r="E826" t="s">
        <v>5330</v>
      </c>
      <c r="F826" t="s">
        <v>5331</v>
      </c>
      <c r="G826">
        <v>10</v>
      </c>
      <c r="I826" t="s">
        <v>5332</v>
      </c>
      <c r="J826" t="s">
        <v>5333</v>
      </c>
      <c r="K826">
        <v>2016</v>
      </c>
      <c r="L826" t="s">
        <v>5334</v>
      </c>
      <c r="M826" t="s">
        <v>6</v>
      </c>
      <c r="N826" t="s">
        <v>5335</v>
      </c>
    </row>
    <row r="827" spans="1:14" x14ac:dyDescent="0.35">
      <c r="A827" t="s">
        <v>70</v>
      </c>
      <c r="B827">
        <f t="shared" si="12"/>
        <v>1</v>
      </c>
      <c r="C827" t="s">
        <v>18892</v>
      </c>
      <c r="D827" t="s">
        <v>5337</v>
      </c>
      <c r="E827" t="s">
        <v>6</v>
      </c>
      <c r="F827" t="s">
        <v>5338</v>
      </c>
      <c r="G827">
        <v>7</v>
      </c>
      <c r="I827" t="s">
        <v>5339</v>
      </c>
      <c r="J827" t="s">
        <v>5340</v>
      </c>
      <c r="K827">
        <v>2020</v>
      </c>
      <c r="L827" t="s">
        <v>5341</v>
      </c>
      <c r="M827" t="s">
        <v>6</v>
      </c>
      <c r="N827" t="s">
        <v>217</v>
      </c>
    </row>
    <row r="828" spans="1:14" x14ac:dyDescent="0.35">
      <c r="A828" t="s">
        <v>49</v>
      </c>
      <c r="B828">
        <f t="shared" si="12"/>
        <v>1</v>
      </c>
      <c r="C828" t="s">
        <v>18893</v>
      </c>
      <c r="D828" t="s">
        <v>5343</v>
      </c>
      <c r="E828" t="s">
        <v>5344</v>
      </c>
      <c r="F828" t="s">
        <v>5345</v>
      </c>
      <c r="G828">
        <v>10</v>
      </c>
      <c r="H828">
        <v>9781728101255</v>
      </c>
      <c r="I828" t="s">
        <v>5346</v>
      </c>
      <c r="J828" t="s">
        <v>6</v>
      </c>
      <c r="K828">
        <v>2019</v>
      </c>
      <c r="L828" t="s">
        <v>5347</v>
      </c>
      <c r="M828" t="s">
        <v>6</v>
      </c>
      <c r="N828" t="s">
        <v>162</v>
      </c>
    </row>
    <row r="829" spans="1:14" x14ac:dyDescent="0.35">
      <c r="A829" t="s">
        <v>49</v>
      </c>
      <c r="B829">
        <f t="shared" si="12"/>
        <v>1</v>
      </c>
      <c r="C829" t="s">
        <v>5348</v>
      </c>
      <c r="D829" t="s">
        <v>5349</v>
      </c>
      <c r="E829" t="s">
        <v>6</v>
      </c>
      <c r="F829" t="s">
        <v>5350</v>
      </c>
      <c r="G829">
        <v>7</v>
      </c>
      <c r="H829">
        <v>9789811610882</v>
      </c>
      <c r="I829" t="s">
        <v>5351</v>
      </c>
      <c r="J829" t="s">
        <v>5352</v>
      </c>
      <c r="K829">
        <v>2021</v>
      </c>
      <c r="L829" t="s">
        <v>5353</v>
      </c>
      <c r="M829" t="s">
        <v>6</v>
      </c>
      <c r="N829" t="s">
        <v>162</v>
      </c>
    </row>
    <row r="830" spans="1:14" x14ac:dyDescent="0.35">
      <c r="A830" t="s">
        <v>67</v>
      </c>
      <c r="B830">
        <f t="shared" si="12"/>
        <v>1</v>
      </c>
      <c r="C830" t="s">
        <v>18894</v>
      </c>
      <c r="D830" t="s">
        <v>5355</v>
      </c>
      <c r="E830" t="s">
        <v>5356</v>
      </c>
      <c r="F830" t="s">
        <v>5357</v>
      </c>
      <c r="G830">
        <v>10</v>
      </c>
      <c r="H830">
        <v>9789077381588</v>
      </c>
      <c r="I830" t="s">
        <v>5358</v>
      </c>
      <c r="J830" t="s">
        <v>1051</v>
      </c>
      <c r="K830">
        <v>2010</v>
      </c>
      <c r="L830" t="s">
        <v>5359</v>
      </c>
      <c r="M830" t="s">
        <v>6</v>
      </c>
      <c r="N830" t="s">
        <v>480</v>
      </c>
    </row>
    <row r="831" spans="1:14" x14ac:dyDescent="0.35">
      <c r="A831" t="s">
        <v>70</v>
      </c>
      <c r="B831">
        <f t="shared" si="12"/>
        <v>1</v>
      </c>
      <c r="C831" t="s">
        <v>18895</v>
      </c>
      <c r="D831" t="s">
        <v>5361</v>
      </c>
      <c r="E831" t="s">
        <v>5362</v>
      </c>
      <c r="F831" t="s">
        <v>5363</v>
      </c>
      <c r="G831">
        <v>10</v>
      </c>
      <c r="H831">
        <v>9781911218098</v>
      </c>
      <c r="I831" t="s">
        <v>452</v>
      </c>
      <c r="J831" t="s">
        <v>5364</v>
      </c>
      <c r="K831">
        <v>2016</v>
      </c>
      <c r="L831" t="s">
        <v>5365</v>
      </c>
      <c r="M831" t="s">
        <v>6</v>
      </c>
      <c r="N831" t="s">
        <v>147</v>
      </c>
    </row>
    <row r="832" spans="1:14" x14ac:dyDescent="0.35">
      <c r="A832" t="s">
        <v>49</v>
      </c>
      <c r="B832">
        <f t="shared" si="12"/>
        <v>1</v>
      </c>
      <c r="C832" t="s">
        <v>18896</v>
      </c>
      <c r="D832" t="s">
        <v>5367</v>
      </c>
      <c r="E832" t="s">
        <v>5368</v>
      </c>
      <c r="F832" t="s">
        <v>5369</v>
      </c>
      <c r="G832">
        <v>10</v>
      </c>
      <c r="H832">
        <v>9781943436095</v>
      </c>
      <c r="I832" t="s">
        <v>5370</v>
      </c>
      <c r="J832" t="s">
        <v>5371</v>
      </c>
      <c r="K832">
        <v>2017</v>
      </c>
      <c r="L832" t="s">
        <v>5372</v>
      </c>
      <c r="M832" t="s">
        <v>6</v>
      </c>
      <c r="N832" t="s">
        <v>162</v>
      </c>
    </row>
    <row r="833" spans="1:14" x14ac:dyDescent="0.35">
      <c r="A833" t="s">
        <v>49</v>
      </c>
      <c r="B833">
        <f t="shared" si="12"/>
        <v>1</v>
      </c>
      <c r="C833" t="s">
        <v>18897</v>
      </c>
      <c r="D833" t="s">
        <v>5374</v>
      </c>
      <c r="E833" t="s">
        <v>5375</v>
      </c>
      <c r="F833" t="s">
        <v>5376</v>
      </c>
      <c r="G833">
        <v>7</v>
      </c>
      <c r="H833">
        <v>9783642411052</v>
      </c>
      <c r="I833" t="s">
        <v>152</v>
      </c>
      <c r="J833" t="s">
        <v>5377</v>
      </c>
      <c r="K833">
        <v>2013</v>
      </c>
      <c r="L833" t="s">
        <v>5378</v>
      </c>
      <c r="M833" t="s">
        <v>6</v>
      </c>
      <c r="N833" t="s">
        <v>217</v>
      </c>
    </row>
    <row r="834" spans="1:14" x14ac:dyDescent="0.35">
      <c r="A834" t="s">
        <v>49</v>
      </c>
      <c r="B834">
        <f t="shared" ref="B834:B897" si="13">COUNTIF(C:C,C834)</f>
        <v>1</v>
      </c>
      <c r="C834" t="s">
        <v>18898</v>
      </c>
      <c r="D834" t="s">
        <v>5380</v>
      </c>
      <c r="E834" t="s">
        <v>5381</v>
      </c>
      <c r="F834" t="s">
        <v>5382</v>
      </c>
      <c r="G834">
        <v>10</v>
      </c>
      <c r="H834">
        <v>9781450361965</v>
      </c>
      <c r="I834" t="s">
        <v>5383</v>
      </c>
      <c r="J834" t="s">
        <v>5384</v>
      </c>
      <c r="K834">
        <v>2019</v>
      </c>
      <c r="L834" t="s">
        <v>5385</v>
      </c>
      <c r="M834" t="s">
        <v>6</v>
      </c>
      <c r="N834" t="s">
        <v>162</v>
      </c>
    </row>
    <row r="835" spans="1:14" x14ac:dyDescent="0.35">
      <c r="A835" t="s">
        <v>49</v>
      </c>
      <c r="B835">
        <f t="shared" si="13"/>
        <v>1</v>
      </c>
      <c r="C835" t="s">
        <v>18899</v>
      </c>
      <c r="D835" t="s">
        <v>5387</v>
      </c>
      <c r="E835" t="s">
        <v>5388</v>
      </c>
      <c r="F835" t="s">
        <v>5389</v>
      </c>
      <c r="G835">
        <v>7</v>
      </c>
      <c r="I835" t="s">
        <v>144</v>
      </c>
      <c r="J835" t="s">
        <v>5390</v>
      </c>
      <c r="K835">
        <v>2015</v>
      </c>
      <c r="L835" t="s">
        <v>5391</v>
      </c>
      <c r="M835" t="s">
        <v>6</v>
      </c>
      <c r="N835" t="s">
        <v>573</v>
      </c>
    </row>
    <row r="836" spans="1:14" x14ac:dyDescent="0.35">
      <c r="A836" t="s">
        <v>49</v>
      </c>
      <c r="B836">
        <f t="shared" si="13"/>
        <v>1</v>
      </c>
      <c r="C836" t="s">
        <v>18900</v>
      </c>
      <c r="D836" t="s">
        <v>5393</v>
      </c>
      <c r="E836" t="s">
        <v>6</v>
      </c>
      <c r="F836" t="s">
        <v>5394</v>
      </c>
      <c r="G836">
        <v>7</v>
      </c>
      <c r="I836" t="s">
        <v>5395</v>
      </c>
      <c r="J836" t="s">
        <v>5396</v>
      </c>
      <c r="K836">
        <v>2019</v>
      </c>
      <c r="L836" t="s">
        <v>5397</v>
      </c>
      <c r="M836" t="s">
        <v>6</v>
      </c>
      <c r="N836" t="s">
        <v>162</v>
      </c>
    </row>
    <row r="837" spans="1:14" x14ac:dyDescent="0.35">
      <c r="A837" t="s">
        <v>49</v>
      </c>
      <c r="B837">
        <f t="shared" si="13"/>
        <v>1</v>
      </c>
      <c r="C837" t="s">
        <v>18901</v>
      </c>
      <c r="D837" t="s">
        <v>5399</v>
      </c>
      <c r="E837" t="s">
        <v>5400</v>
      </c>
      <c r="F837" t="s">
        <v>5401</v>
      </c>
      <c r="G837">
        <v>7</v>
      </c>
      <c r="I837" t="s">
        <v>5402</v>
      </c>
      <c r="J837" t="s">
        <v>5403</v>
      </c>
      <c r="K837">
        <v>2011</v>
      </c>
      <c r="L837" t="s">
        <v>5404</v>
      </c>
      <c r="M837" t="s">
        <v>6</v>
      </c>
      <c r="N837" t="s">
        <v>162</v>
      </c>
    </row>
    <row r="838" spans="1:14" x14ac:dyDescent="0.35">
      <c r="A838" t="s">
        <v>67</v>
      </c>
      <c r="B838">
        <f t="shared" si="13"/>
        <v>1</v>
      </c>
      <c r="C838" t="s">
        <v>18902</v>
      </c>
      <c r="D838" t="s">
        <v>5406</v>
      </c>
      <c r="E838" t="s">
        <v>5407</v>
      </c>
      <c r="F838" t="s">
        <v>5408</v>
      </c>
      <c r="G838">
        <v>7</v>
      </c>
      <c r="I838" t="s">
        <v>5409</v>
      </c>
      <c r="J838" t="s">
        <v>5410</v>
      </c>
      <c r="K838">
        <v>2015</v>
      </c>
      <c r="L838" t="s">
        <v>5411</v>
      </c>
      <c r="M838" t="s">
        <v>6</v>
      </c>
      <c r="N838" t="s">
        <v>1120</v>
      </c>
    </row>
    <row r="839" spans="1:14" x14ac:dyDescent="0.35">
      <c r="A839" t="s">
        <v>49</v>
      </c>
      <c r="B839">
        <f t="shared" si="13"/>
        <v>1</v>
      </c>
      <c r="C839" t="s">
        <v>18903</v>
      </c>
      <c r="D839" t="s">
        <v>5413</v>
      </c>
      <c r="E839" t="s">
        <v>5414</v>
      </c>
      <c r="F839" t="s">
        <v>5415</v>
      </c>
      <c r="G839">
        <v>10</v>
      </c>
      <c r="H839">
        <v>9781510609112</v>
      </c>
      <c r="I839" t="s">
        <v>2531</v>
      </c>
      <c r="J839" t="s">
        <v>6</v>
      </c>
      <c r="K839">
        <v>2017</v>
      </c>
      <c r="L839" t="s">
        <v>5416</v>
      </c>
      <c r="M839" t="s">
        <v>6</v>
      </c>
      <c r="N839" t="s">
        <v>162</v>
      </c>
    </row>
    <row r="840" spans="1:14" x14ac:dyDescent="0.35">
      <c r="A840" t="s">
        <v>49</v>
      </c>
      <c r="B840">
        <f t="shared" si="13"/>
        <v>1</v>
      </c>
      <c r="C840" t="s">
        <v>18904</v>
      </c>
      <c r="D840" t="s">
        <v>5418</v>
      </c>
      <c r="E840" t="s">
        <v>5419</v>
      </c>
      <c r="F840" t="s">
        <v>5420</v>
      </c>
      <c r="G840">
        <v>7</v>
      </c>
      <c r="I840" t="s">
        <v>1691</v>
      </c>
      <c r="J840" t="s">
        <v>6</v>
      </c>
      <c r="K840">
        <v>2021</v>
      </c>
      <c r="L840" t="s">
        <v>5421</v>
      </c>
      <c r="M840" t="s">
        <v>6</v>
      </c>
      <c r="N840" t="s">
        <v>162</v>
      </c>
    </row>
    <row r="841" spans="1:14" x14ac:dyDescent="0.35">
      <c r="A841" t="s">
        <v>49</v>
      </c>
      <c r="B841">
        <f t="shared" si="13"/>
        <v>1</v>
      </c>
      <c r="C841" t="s">
        <v>18905</v>
      </c>
      <c r="D841" t="s">
        <v>5423</v>
      </c>
      <c r="E841" t="s">
        <v>5424</v>
      </c>
      <c r="F841" t="s">
        <v>5425</v>
      </c>
      <c r="G841">
        <v>7</v>
      </c>
      <c r="I841" t="s">
        <v>5409</v>
      </c>
      <c r="J841" t="s">
        <v>5426</v>
      </c>
      <c r="K841">
        <v>2018</v>
      </c>
      <c r="L841" t="s">
        <v>5427</v>
      </c>
      <c r="M841" t="s">
        <v>6</v>
      </c>
      <c r="N841" t="s">
        <v>703</v>
      </c>
    </row>
    <row r="842" spans="1:14" x14ac:dyDescent="0.35">
      <c r="A842" t="s">
        <v>70</v>
      </c>
      <c r="B842">
        <f t="shared" si="13"/>
        <v>1</v>
      </c>
      <c r="C842" t="s">
        <v>18906</v>
      </c>
      <c r="D842" t="s">
        <v>5429</v>
      </c>
      <c r="E842" t="s">
        <v>5430</v>
      </c>
      <c r="F842" t="s">
        <v>5431</v>
      </c>
      <c r="G842">
        <v>10</v>
      </c>
      <c r="H842">
        <v>9789532330816</v>
      </c>
      <c r="I842" t="s">
        <v>5432</v>
      </c>
      <c r="J842" t="s">
        <v>5433</v>
      </c>
      <c r="K842">
        <v>2014</v>
      </c>
      <c r="L842" t="s">
        <v>5434</v>
      </c>
      <c r="M842" t="s">
        <v>6</v>
      </c>
      <c r="N842" t="s">
        <v>1120</v>
      </c>
    </row>
    <row r="843" spans="1:14" x14ac:dyDescent="0.35">
      <c r="A843" t="s">
        <v>49</v>
      </c>
      <c r="B843">
        <f t="shared" si="13"/>
        <v>1</v>
      </c>
      <c r="C843" t="s">
        <v>18907</v>
      </c>
      <c r="D843" t="s">
        <v>5436</v>
      </c>
      <c r="E843" t="s">
        <v>5437</v>
      </c>
      <c r="F843" t="s">
        <v>5438</v>
      </c>
      <c r="G843">
        <v>10</v>
      </c>
      <c r="H843">
        <v>9781605584379</v>
      </c>
      <c r="I843" t="s">
        <v>1582</v>
      </c>
      <c r="J843" t="s">
        <v>5439</v>
      </c>
      <c r="K843">
        <v>2009</v>
      </c>
      <c r="L843" t="s">
        <v>5440</v>
      </c>
      <c r="M843" t="s">
        <v>6</v>
      </c>
      <c r="N843" t="s">
        <v>5441</v>
      </c>
    </row>
    <row r="844" spans="1:14" x14ac:dyDescent="0.35">
      <c r="A844" t="s">
        <v>49</v>
      </c>
      <c r="B844">
        <f t="shared" si="13"/>
        <v>1</v>
      </c>
      <c r="C844" t="s">
        <v>18908</v>
      </c>
      <c r="D844" t="s">
        <v>5443</v>
      </c>
      <c r="E844" t="s">
        <v>6</v>
      </c>
      <c r="F844" t="s">
        <v>5444</v>
      </c>
      <c r="G844">
        <v>7</v>
      </c>
      <c r="I844" t="s">
        <v>2536</v>
      </c>
      <c r="J844" t="s">
        <v>5445</v>
      </c>
      <c r="K844">
        <v>2012</v>
      </c>
      <c r="L844" t="s">
        <v>5446</v>
      </c>
      <c r="M844" t="s">
        <v>6</v>
      </c>
      <c r="N844" t="s">
        <v>4177</v>
      </c>
    </row>
    <row r="845" spans="1:14" x14ac:dyDescent="0.35">
      <c r="A845" t="s">
        <v>67</v>
      </c>
      <c r="B845">
        <f t="shared" si="13"/>
        <v>1</v>
      </c>
      <c r="C845" t="s">
        <v>18909</v>
      </c>
      <c r="D845" t="s">
        <v>5448</v>
      </c>
      <c r="E845" t="s">
        <v>5449</v>
      </c>
      <c r="F845" t="s">
        <v>5450</v>
      </c>
      <c r="G845">
        <v>10</v>
      </c>
      <c r="H845">
        <v>9781450310079</v>
      </c>
      <c r="I845" t="s">
        <v>308</v>
      </c>
      <c r="J845" t="s">
        <v>2045</v>
      </c>
      <c r="K845">
        <v>2012</v>
      </c>
      <c r="L845" t="s">
        <v>5451</v>
      </c>
      <c r="M845" t="s">
        <v>6</v>
      </c>
      <c r="N845" t="s">
        <v>573</v>
      </c>
    </row>
    <row r="846" spans="1:14" x14ac:dyDescent="0.35">
      <c r="A846" t="s">
        <v>49</v>
      </c>
      <c r="B846">
        <f t="shared" si="13"/>
        <v>1</v>
      </c>
      <c r="C846" t="s">
        <v>18910</v>
      </c>
      <c r="D846" t="s">
        <v>5453</v>
      </c>
      <c r="E846" t="s">
        <v>5454</v>
      </c>
      <c r="F846" t="s">
        <v>5455</v>
      </c>
      <c r="G846">
        <v>10</v>
      </c>
      <c r="H846">
        <v>9789898533388</v>
      </c>
      <c r="I846" t="s">
        <v>514</v>
      </c>
      <c r="J846" t="s">
        <v>5456</v>
      </c>
      <c r="K846">
        <v>2015</v>
      </c>
      <c r="L846" t="s">
        <v>5457</v>
      </c>
      <c r="M846" t="s">
        <v>6</v>
      </c>
      <c r="N846" t="s">
        <v>162</v>
      </c>
    </row>
    <row r="847" spans="1:14" x14ac:dyDescent="0.35">
      <c r="A847" t="s">
        <v>70</v>
      </c>
      <c r="B847">
        <f t="shared" si="13"/>
        <v>1</v>
      </c>
      <c r="C847" t="s">
        <v>18911</v>
      </c>
      <c r="D847" t="s">
        <v>5459</v>
      </c>
      <c r="E847" t="s">
        <v>5460</v>
      </c>
      <c r="F847" t="s">
        <v>5461</v>
      </c>
      <c r="G847">
        <v>10</v>
      </c>
      <c r="H847">
        <v>9781728108582</v>
      </c>
      <c r="I847" t="s">
        <v>5462</v>
      </c>
      <c r="J847" t="s">
        <v>5463</v>
      </c>
      <c r="K847">
        <v>2019</v>
      </c>
      <c r="L847" t="s">
        <v>5464</v>
      </c>
      <c r="M847" t="s">
        <v>6</v>
      </c>
      <c r="N847" t="s">
        <v>162</v>
      </c>
    </row>
    <row r="848" spans="1:14" x14ac:dyDescent="0.35">
      <c r="A848" t="s">
        <v>70</v>
      </c>
      <c r="B848">
        <f t="shared" si="13"/>
        <v>1</v>
      </c>
      <c r="C848" t="s">
        <v>18912</v>
      </c>
      <c r="D848" t="s">
        <v>5466</v>
      </c>
      <c r="E848" t="s">
        <v>5467</v>
      </c>
      <c r="F848" t="s">
        <v>5468</v>
      </c>
      <c r="G848">
        <v>10</v>
      </c>
      <c r="H848">
        <v>9781509028894</v>
      </c>
      <c r="I848" t="s">
        <v>5469</v>
      </c>
      <c r="J848" t="s">
        <v>5470</v>
      </c>
      <c r="K848">
        <v>2017</v>
      </c>
      <c r="L848" t="s">
        <v>5471</v>
      </c>
      <c r="M848" t="s">
        <v>6</v>
      </c>
      <c r="N848" t="s">
        <v>162</v>
      </c>
    </row>
    <row r="849" spans="1:14" x14ac:dyDescent="0.35">
      <c r="A849" t="s">
        <v>49</v>
      </c>
      <c r="B849">
        <f t="shared" si="13"/>
        <v>1</v>
      </c>
      <c r="C849" t="s">
        <v>18913</v>
      </c>
      <c r="D849" t="s">
        <v>5473</v>
      </c>
      <c r="E849" t="s">
        <v>5474</v>
      </c>
      <c r="F849" t="s">
        <v>5475</v>
      </c>
      <c r="G849">
        <v>10</v>
      </c>
      <c r="H849">
        <v>9781607500490</v>
      </c>
      <c r="I849" t="s">
        <v>5476</v>
      </c>
      <c r="J849" t="s">
        <v>6</v>
      </c>
      <c r="K849">
        <v>2009</v>
      </c>
      <c r="L849" t="s">
        <v>5477</v>
      </c>
      <c r="M849" t="s">
        <v>6</v>
      </c>
      <c r="N849" t="s">
        <v>162</v>
      </c>
    </row>
    <row r="850" spans="1:14" x14ac:dyDescent="0.35">
      <c r="A850" t="s">
        <v>49</v>
      </c>
      <c r="B850">
        <f t="shared" si="13"/>
        <v>1</v>
      </c>
      <c r="C850" t="s">
        <v>18914</v>
      </c>
      <c r="D850" t="s">
        <v>5483</v>
      </c>
      <c r="E850" t="s">
        <v>5484</v>
      </c>
      <c r="F850" t="s">
        <v>5485</v>
      </c>
      <c r="G850">
        <v>10</v>
      </c>
      <c r="H850">
        <v>9781450351522</v>
      </c>
      <c r="I850" t="s">
        <v>5486</v>
      </c>
      <c r="J850" t="s">
        <v>5487</v>
      </c>
      <c r="K850">
        <v>2018</v>
      </c>
      <c r="L850" t="s">
        <v>5488</v>
      </c>
      <c r="M850" t="s">
        <v>6</v>
      </c>
      <c r="N850" t="s">
        <v>473</v>
      </c>
    </row>
    <row r="851" spans="1:14" x14ac:dyDescent="0.35">
      <c r="A851" t="s">
        <v>49</v>
      </c>
      <c r="B851">
        <f t="shared" si="13"/>
        <v>1</v>
      </c>
      <c r="C851" t="s">
        <v>18915</v>
      </c>
      <c r="D851" t="s">
        <v>5490</v>
      </c>
      <c r="E851" t="s">
        <v>5491</v>
      </c>
      <c r="F851" t="s">
        <v>5492</v>
      </c>
      <c r="G851">
        <v>10</v>
      </c>
      <c r="H851">
        <v>9789077381649</v>
      </c>
      <c r="I851" t="s">
        <v>5493</v>
      </c>
      <c r="J851" t="s">
        <v>5494</v>
      </c>
      <c r="K851">
        <v>2011</v>
      </c>
      <c r="L851" t="s">
        <v>5495</v>
      </c>
      <c r="M851" t="s">
        <v>6</v>
      </c>
      <c r="N851" t="s">
        <v>1120</v>
      </c>
    </row>
    <row r="852" spans="1:14" x14ac:dyDescent="0.35">
      <c r="A852" t="s">
        <v>49</v>
      </c>
      <c r="B852">
        <f t="shared" si="13"/>
        <v>1</v>
      </c>
      <c r="C852" t="s">
        <v>18916</v>
      </c>
      <c r="D852" t="s">
        <v>5497</v>
      </c>
      <c r="E852" t="s">
        <v>5498</v>
      </c>
      <c r="F852" t="s">
        <v>5499</v>
      </c>
      <c r="G852">
        <v>10</v>
      </c>
      <c r="H852">
        <v>9781538645703</v>
      </c>
      <c r="I852" t="s">
        <v>4584</v>
      </c>
      <c r="J852" t="s">
        <v>5500</v>
      </c>
      <c r="K852">
        <v>2018</v>
      </c>
      <c r="L852" t="s">
        <v>5501</v>
      </c>
      <c r="M852" t="s">
        <v>6</v>
      </c>
      <c r="N852" t="s">
        <v>217</v>
      </c>
    </row>
    <row r="853" spans="1:14" x14ac:dyDescent="0.35">
      <c r="A853" t="s">
        <v>49</v>
      </c>
      <c r="B853">
        <f t="shared" si="13"/>
        <v>1</v>
      </c>
      <c r="C853" t="s">
        <v>18917</v>
      </c>
      <c r="D853" t="s">
        <v>5503</v>
      </c>
      <c r="E853" t="s">
        <v>5504</v>
      </c>
      <c r="F853" t="s">
        <v>5505</v>
      </c>
      <c r="G853">
        <v>10</v>
      </c>
      <c r="H853">
        <v>9780769535968</v>
      </c>
      <c r="I853" t="s">
        <v>5506</v>
      </c>
      <c r="J853" t="s">
        <v>1544</v>
      </c>
      <c r="K853">
        <v>2009</v>
      </c>
      <c r="L853" t="s">
        <v>5507</v>
      </c>
      <c r="M853" t="s">
        <v>6</v>
      </c>
      <c r="N853" t="s">
        <v>5508</v>
      </c>
    </row>
    <row r="854" spans="1:14" x14ac:dyDescent="0.35">
      <c r="A854" t="s">
        <v>67</v>
      </c>
      <c r="B854">
        <f t="shared" si="13"/>
        <v>1</v>
      </c>
      <c r="C854" t="s">
        <v>18918</v>
      </c>
      <c r="D854" t="s">
        <v>5510</v>
      </c>
      <c r="E854" t="s">
        <v>6</v>
      </c>
      <c r="F854" t="s">
        <v>5511</v>
      </c>
      <c r="G854">
        <v>7</v>
      </c>
      <c r="I854" t="s">
        <v>5512</v>
      </c>
      <c r="J854" t="s">
        <v>5513</v>
      </c>
      <c r="K854">
        <v>2013</v>
      </c>
      <c r="L854" t="s">
        <v>5514</v>
      </c>
      <c r="M854" t="s">
        <v>6</v>
      </c>
      <c r="N854" t="s">
        <v>162</v>
      </c>
    </row>
    <row r="855" spans="1:14" x14ac:dyDescent="0.35">
      <c r="A855" t="s">
        <v>49</v>
      </c>
      <c r="B855">
        <f t="shared" si="13"/>
        <v>1</v>
      </c>
      <c r="C855" t="s">
        <v>18919</v>
      </c>
      <c r="D855" t="s">
        <v>5516</v>
      </c>
      <c r="E855" t="s">
        <v>5517</v>
      </c>
      <c r="F855" t="s">
        <v>5518</v>
      </c>
      <c r="G855">
        <v>10</v>
      </c>
      <c r="H855">
        <v>9781450353199</v>
      </c>
      <c r="I855" t="s">
        <v>308</v>
      </c>
      <c r="J855" t="s">
        <v>6</v>
      </c>
      <c r="K855">
        <v>2017</v>
      </c>
      <c r="L855" t="s">
        <v>5519</v>
      </c>
      <c r="M855" t="s">
        <v>6</v>
      </c>
      <c r="N855" t="s">
        <v>147</v>
      </c>
    </row>
    <row r="856" spans="1:14" x14ac:dyDescent="0.35">
      <c r="A856" t="s">
        <v>49</v>
      </c>
      <c r="B856">
        <f t="shared" si="13"/>
        <v>1</v>
      </c>
      <c r="C856" t="s">
        <v>18920</v>
      </c>
      <c r="D856" t="s">
        <v>5521</v>
      </c>
      <c r="E856" t="s">
        <v>5522</v>
      </c>
      <c r="F856" t="s">
        <v>5523</v>
      </c>
      <c r="G856">
        <v>10</v>
      </c>
      <c r="H856">
        <v>9781450372176</v>
      </c>
      <c r="I856" t="s">
        <v>194</v>
      </c>
      <c r="J856" t="s">
        <v>6</v>
      </c>
      <c r="K856">
        <v>2019</v>
      </c>
      <c r="L856" t="s">
        <v>5524</v>
      </c>
      <c r="M856" t="s">
        <v>6</v>
      </c>
      <c r="N856" t="s">
        <v>162</v>
      </c>
    </row>
    <row r="857" spans="1:14" x14ac:dyDescent="0.35">
      <c r="A857" t="s">
        <v>49</v>
      </c>
      <c r="B857">
        <f t="shared" si="13"/>
        <v>1</v>
      </c>
      <c r="C857" t="s">
        <v>18921</v>
      </c>
      <c r="D857" t="s">
        <v>5526</v>
      </c>
      <c r="E857" t="s">
        <v>5527</v>
      </c>
      <c r="F857" t="s">
        <v>5523</v>
      </c>
      <c r="G857">
        <v>10</v>
      </c>
      <c r="H857">
        <v>9781450388078</v>
      </c>
      <c r="I857" t="s">
        <v>194</v>
      </c>
      <c r="J857" t="s">
        <v>6</v>
      </c>
      <c r="K857">
        <v>2020</v>
      </c>
      <c r="L857" t="s">
        <v>5528</v>
      </c>
      <c r="M857" t="s">
        <v>6</v>
      </c>
      <c r="N857" t="s">
        <v>162</v>
      </c>
    </row>
    <row r="858" spans="1:14" x14ac:dyDescent="0.35">
      <c r="A858" t="s">
        <v>49</v>
      </c>
      <c r="B858">
        <f t="shared" si="13"/>
        <v>1</v>
      </c>
      <c r="C858" t="s">
        <v>18922</v>
      </c>
      <c r="D858" t="s">
        <v>5530</v>
      </c>
      <c r="E858" t="s">
        <v>5531</v>
      </c>
      <c r="F858" t="s">
        <v>5532</v>
      </c>
      <c r="G858">
        <v>10</v>
      </c>
      <c r="H858">
        <v>9781605586106</v>
      </c>
      <c r="I858" t="s">
        <v>5533</v>
      </c>
      <c r="J858" t="s">
        <v>5534</v>
      </c>
      <c r="K858">
        <v>2009</v>
      </c>
      <c r="L858" t="s">
        <v>5535</v>
      </c>
      <c r="M858" t="s">
        <v>6</v>
      </c>
      <c r="N858" t="s">
        <v>4202</v>
      </c>
    </row>
    <row r="859" spans="1:14" x14ac:dyDescent="0.35">
      <c r="A859" t="s">
        <v>49</v>
      </c>
      <c r="B859">
        <f t="shared" si="13"/>
        <v>1</v>
      </c>
      <c r="C859" t="s">
        <v>18923</v>
      </c>
      <c r="D859" t="s">
        <v>5537</v>
      </c>
      <c r="E859" t="s">
        <v>5538</v>
      </c>
      <c r="F859" t="s">
        <v>5539</v>
      </c>
      <c r="G859">
        <v>7</v>
      </c>
      <c r="H859">
        <v>9783642335419</v>
      </c>
      <c r="I859" t="s">
        <v>152</v>
      </c>
      <c r="J859" t="s">
        <v>5540</v>
      </c>
      <c r="K859">
        <v>2012</v>
      </c>
      <c r="L859" t="s">
        <v>5541</v>
      </c>
      <c r="M859" t="s">
        <v>6</v>
      </c>
      <c r="N859" t="s">
        <v>162</v>
      </c>
    </row>
    <row r="860" spans="1:14" x14ac:dyDescent="0.35">
      <c r="A860" t="s">
        <v>70</v>
      </c>
      <c r="B860">
        <f t="shared" si="13"/>
        <v>1</v>
      </c>
      <c r="C860" t="s">
        <v>18924</v>
      </c>
      <c r="D860" t="s">
        <v>5543</v>
      </c>
      <c r="E860" t="s">
        <v>5544</v>
      </c>
      <c r="F860" t="s">
        <v>5545</v>
      </c>
      <c r="G860">
        <v>10</v>
      </c>
      <c r="H860">
        <v>9781467323345</v>
      </c>
      <c r="I860" t="s">
        <v>5546</v>
      </c>
      <c r="J860" t="s">
        <v>6</v>
      </c>
      <c r="K860">
        <v>2012</v>
      </c>
      <c r="L860" t="s">
        <v>5547</v>
      </c>
      <c r="M860" t="s">
        <v>6</v>
      </c>
      <c r="N860" t="s">
        <v>283</v>
      </c>
    </row>
    <row r="861" spans="1:14" x14ac:dyDescent="0.35">
      <c r="A861" t="s">
        <v>49</v>
      </c>
      <c r="B861">
        <f t="shared" si="13"/>
        <v>1</v>
      </c>
      <c r="C861" t="s">
        <v>18925</v>
      </c>
      <c r="D861" t="s">
        <v>5549</v>
      </c>
      <c r="E861" t="s">
        <v>5550</v>
      </c>
      <c r="F861" t="s">
        <v>5551</v>
      </c>
      <c r="G861">
        <v>10</v>
      </c>
      <c r="H861">
        <v>9781450353199</v>
      </c>
      <c r="I861" t="s">
        <v>308</v>
      </c>
      <c r="J861" t="s">
        <v>6</v>
      </c>
      <c r="K861">
        <v>2017</v>
      </c>
      <c r="L861" t="s">
        <v>5552</v>
      </c>
      <c r="M861" t="s">
        <v>6</v>
      </c>
      <c r="N861" t="s">
        <v>147</v>
      </c>
    </row>
    <row r="862" spans="1:14" x14ac:dyDescent="0.35">
      <c r="A862" t="s">
        <v>67</v>
      </c>
      <c r="B862">
        <f t="shared" si="13"/>
        <v>1</v>
      </c>
      <c r="C862" t="s">
        <v>18926</v>
      </c>
      <c r="D862" t="s">
        <v>5554</v>
      </c>
      <c r="E862" t="s">
        <v>5555</v>
      </c>
      <c r="F862" t="s">
        <v>5556</v>
      </c>
      <c r="G862">
        <v>10</v>
      </c>
      <c r="I862" t="s">
        <v>496</v>
      </c>
      <c r="J862" t="s">
        <v>6</v>
      </c>
      <c r="K862">
        <v>2019</v>
      </c>
      <c r="L862" t="s">
        <v>5557</v>
      </c>
      <c r="M862" t="s">
        <v>6</v>
      </c>
      <c r="N862" t="s">
        <v>217</v>
      </c>
    </row>
    <row r="863" spans="1:14" x14ac:dyDescent="0.35">
      <c r="A863" t="s">
        <v>49</v>
      </c>
      <c r="B863">
        <f t="shared" si="13"/>
        <v>1</v>
      </c>
      <c r="C863" t="s">
        <v>18927</v>
      </c>
      <c r="D863" t="s">
        <v>5559</v>
      </c>
      <c r="E863" t="s">
        <v>5560</v>
      </c>
      <c r="F863" t="s">
        <v>5561</v>
      </c>
      <c r="G863">
        <v>10</v>
      </c>
      <c r="H863">
        <v>9781450353199</v>
      </c>
      <c r="I863" t="s">
        <v>308</v>
      </c>
      <c r="J863" t="s">
        <v>6</v>
      </c>
      <c r="K863">
        <v>2017</v>
      </c>
      <c r="L863" t="s">
        <v>5562</v>
      </c>
      <c r="M863" t="s">
        <v>6</v>
      </c>
      <c r="N863" t="s">
        <v>480</v>
      </c>
    </row>
    <row r="864" spans="1:14" x14ac:dyDescent="0.35">
      <c r="A864" t="s">
        <v>70</v>
      </c>
      <c r="B864">
        <f t="shared" si="13"/>
        <v>1</v>
      </c>
      <c r="C864" t="s">
        <v>18928</v>
      </c>
      <c r="D864" t="s">
        <v>5564</v>
      </c>
      <c r="E864" t="s">
        <v>5565</v>
      </c>
      <c r="F864" t="s">
        <v>5566</v>
      </c>
      <c r="G864">
        <v>7</v>
      </c>
      <c r="I864" t="s">
        <v>5567</v>
      </c>
      <c r="J864" t="s">
        <v>5568</v>
      </c>
      <c r="K864">
        <v>2020</v>
      </c>
      <c r="L864" t="s">
        <v>5569</v>
      </c>
      <c r="M864" t="s">
        <v>6</v>
      </c>
      <c r="N864" t="s">
        <v>1120</v>
      </c>
    </row>
    <row r="865" spans="1:14" x14ac:dyDescent="0.35">
      <c r="A865" t="s">
        <v>49</v>
      </c>
      <c r="B865">
        <f t="shared" si="13"/>
        <v>1</v>
      </c>
      <c r="C865" t="s">
        <v>18929</v>
      </c>
      <c r="D865" t="s">
        <v>5571</v>
      </c>
      <c r="E865" t="s">
        <v>5572</v>
      </c>
      <c r="F865" t="s">
        <v>5573</v>
      </c>
      <c r="G865">
        <v>10</v>
      </c>
      <c r="H865">
        <v>9781450347631</v>
      </c>
      <c r="I865" t="s">
        <v>308</v>
      </c>
      <c r="J865" t="s">
        <v>6</v>
      </c>
      <c r="K865">
        <v>2016</v>
      </c>
      <c r="L865" t="s">
        <v>5574</v>
      </c>
      <c r="M865" t="s">
        <v>6</v>
      </c>
      <c r="N865" t="s">
        <v>703</v>
      </c>
    </row>
    <row r="866" spans="1:14" x14ac:dyDescent="0.35">
      <c r="A866" t="s">
        <v>49</v>
      </c>
      <c r="B866">
        <f t="shared" si="13"/>
        <v>1</v>
      </c>
      <c r="C866" t="s">
        <v>18930</v>
      </c>
      <c r="D866" t="s">
        <v>5576</v>
      </c>
      <c r="E866" t="s">
        <v>5577</v>
      </c>
      <c r="F866" t="s">
        <v>5578</v>
      </c>
      <c r="G866">
        <v>10</v>
      </c>
      <c r="H866">
        <v>9781509000685</v>
      </c>
      <c r="I866" t="s">
        <v>5579</v>
      </c>
      <c r="J866" t="s">
        <v>6</v>
      </c>
      <c r="K866">
        <v>2016</v>
      </c>
      <c r="L866" t="s">
        <v>5580</v>
      </c>
      <c r="M866" t="s">
        <v>6</v>
      </c>
      <c r="N866" t="s">
        <v>283</v>
      </c>
    </row>
    <row r="867" spans="1:14" x14ac:dyDescent="0.35">
      <c r="A867" t="s">
        <v>49</v>
      </c>
      <c r="B867">
        <f t="shared" si="13"/>
        <v>1</v>
      </c>
      <c r="C867" t="s">
        <v>18931</v>
      </c>
      <c r="D867" t="s">
        <v>5582</v>
      </c>
      <c r="E867" t="s">
        <v>5583</v>
      </c>
      <c r="F867" t="s">
        <v>5578</v>
      </c>
      <c r="G867">
        <v>7</v>
      </c>
      <c r="I867" t="s">
        <v>922</v>
      </c>
      <c r="J867" t="s">
        <v>5584</v>
      </c>
      <c r="K867">
        <v>2017</v>
      </c>
      <c r="L867" t="s">
        <v>5585</v>
      </c>
      <c r="M867" t="s">
        <v>6</v>
      </c>
      <c r="N867" t="s">
        <v>256</v>
      </c>
    </row>
    <row r="868" spans="1:14" x14ac:dyDescent="0.35">
      <c r="A868" t="s">
        <v>67</v>
      </c>
      <c r="B868">
        <f t="shared" si="13"/>
        <v>1</v>
      </c>
      <c r="C868" t="s">
        <v>18932</v>
      </c>
      <c r="D868" t="s">
        <v>5587</v>
      </c>
      <c r="E868" t="s">
        <v>5588</v>
      </c>
      <c r="F868" t="s">
        <v>5589</v>
      </c>
      <c r="G868">
        <v>10</v>
      </c>
      <c r="H868">
        <v>9781728129464</v>
      </c>
      <c r="I868" t="s">
        <v>5590</v>
      </c>
      <c r="J868" t="s">
        <v>5591</v>
      </c>
      <c r="K868">
        <v>2019</v>
      </c>
      <c r="L868" t="s">
        <v>5592</v>
      </c>
      <c r="M868" t="s">
        <v>6</v>
      </c>
      <c r="N868" t="s">
        <v>217</v>
      </c>
    </row>
    <row r="869" spans="1:14" x14ac:dyDescent="0.35">
      <c r="A869" t="s">
        <v>49</v>
      </c>
      <c r="B869" s="4">
        <f t="shared" si="13"/>
        <v>1</v>
      </c>
      <c r="C869" t="s">
        <v>18933</v>
      </c>
      <c r="D869" t="s">
        <v>5594</v>
      </c>
      <c r="E869" t="s">
        <v>5595</v>
      </c>
      <c r="F869" t="s">
        <v>5596</v>
      </c>
      <c r="G869">
        <v>10</v>
      </c>
      <c r="H869">
        <v>9781450324823</v>
      </c>
      <c r="I869" t="s">
        <v>308</v>
      </c>
      <c r="J869" t="s">
        <v>5597</v>
      </c>
      <c r="K869">
        <v>2013</v>
      </c>
      <c r="L869" t="s">
        <v>5598</v>
      </c>
      <c r="M869" t="s">
        <v>6</v>
      </c>
      <c r="N869" t="s">
        <v>323</v>
      </c>
    </row>
    <row r="870" spans="1:14" x14ac:dyDescent="0.35">
      <c r="A870" t="s">
        <v>49</v>
      </c>
      <c r="B870">
        <f t="shared" si="13"/>
        <v>1</v>
      </c>
      <c r="C870" t="s">
        <v>18934</v>
      </c>
      <c r="D870" t="s">
        <v>5600</v>
      </c>
      <c r="E870" t="s">
        <v>5601</v>
      </c>
      <c r="F870" t="s">
        <v>5602</v>
      </c>
      <c r="G870">
        <v>7</v>
      </c>
      <c r="H870">
        <v>9783319058429</v>
      </c>
      <c r="I870" t="s">
        <v>152</v>
      </c>
      <c r="J870" t="s">
        <v>1846</v>
      </c>
      <c r="K870">
        <v>2014</v>
      </c>
      <c r="L870" t="s">
        <v>5603</v>
      </c>
      <c r="M870" t="s">
        <v>6</v>
      </c>
      <c r="N870" t="s">
        <v>4177</v>
      </c>
    </row>
    <row r="871" spans="1:14" x14ac:dyDescent="0.35">
      <c r="A871" t="s">
        <v>49</v>
      </c>
      <c r="B871" s="4">
        <f t="shared" si="13"/>
        <v>1</v>
      </c>
      <c r="C871" t="s">
        <v>18935</v>
      </c>
      <c r="D871" t="s">
        <v>5605</v>
      </c>
      <c r="E871" t="s">
        <v>5606</v>
      </c>
      <c r="F871" t="s">
        <v>5607</v>
      </c>
      <c r="G871">
        <v>10</v>
      </c>
      <c r="H871">
        <v>9781450341820</v>
      </c>
      <c r="I871" t="s">
        <v>308</v>
      </c>
      <c r="J871" t="s">
        <v>5608</v>
      </c>
      <c r="K871">
        <v>2016</v>
      </c>
      <c r="L871" t="s">
        <v>5609</v>
      </c>
      <c r="M871" t="s">
        <v>6</v>
      </c>
      <c r="N871" t="s">
        <v>703</v>
      </c>
    </row>
    <row r="872" spans="1:14" x14ac:dyDescent="0.35">
      <c r="A872" t="s">
        <v>49</v>
      </c>
      <c r="B872">
        <f t="shared" si="13"/>
        <v>1</v>
      </c>
      <c r="C872" t="s">
        <v>18936</v>
      </c>
      <c r="D872" t="s">
        <v>5611</v>
      </c>
      <c r="E872" t="s">
        <v>5612</v>
      </c>
      <c r="F872" t="s">
        <v>5613</v>
      </c>
      <c r="G872">
        <v>10</v>
      </c>
      <c r="H872">
        <v>9781467393119</v>
      </c>
      <c r="I872" t="s">
        <v>5614</v>
      </c>
      <c r="J872" t="s">
        <v>6</v>
      </c>
      <c r="K872">
        <v>2016</v>
      </c>
      <c r="L872" t="s">
        <v>5615</v>
      </c>
      <c r="M872" t="s">
        <v>6</v>
      </c>
      <c r="N872" t="s">
        <v>155</v>
      </c>
    </row>
    <row r="873" spans="1:14" x14ac:dyDescent="0.35">
      <c r="A873" t="s">
        <v>49</v>
      </c>
      <c r="B873">
        <f t="shared" si="13"/>
        <v>1</v>
      </c>
      <c r="C873" t="s">
        <v>18937</v>
      </c>
      <c r="D873" t="s">
        <v>5617</v>
      </c>
      <c r="E873" t="s">
        <v>5618</v>
      </c>
      <c r="F873" t="s">
        <v>5619</v>
      </c>
      <c r="G873">
        <v>10</v>
      </c>
      <c r="H873">
        <v>9781450347631</v>
      </c>
      <c r="I873" t="s">
        <v>308</v>
      </c>
      <c r="J873" t="s">
        <v>6</v>
      </c>
      <c r="K873">
        <v>2016</v>
      </c>
      <c r="L873" t="s">
        <v>5620</v>
      </c>
      <c r="M873" t="s">
        <v>6</v>
      </c>
      <c r="N873" t="s">
        <v>217</v>
      </c>
    </row>
    <row r="874" spans="1:14" x14ac:dyDescent="0.35">
      <c r="A874" t="s">
        <v>49</v>
      </c>
      <c r="B874">
        <f t="shared" si="13"/>
        <v>1</v>
      </c>
      <c r="C874" t="s">
        <v>18938</v>
      </c>
      <c r="D874" t="s">
        <v>5622</v>
      </c>
      <c r="E874" t="s">
        <v>5623</v>
      </c>
      <c r="F874" t="s">
        <v>5624</v>
      </c>
      <c r="G874">
        <v>7</v>
      </c>
      <c r="I874" t="s">
        <v>5625</v>
      </c>
      <c r="J874" t="s">
        <v>5626</v>
      </c>
      <c r="K874">
        <v>2015</v>
      </c>
      <c r="L874" t="s">
        <v>5627</v>
      </c>
      <c r="M874" t="s">
        <v>6</v>
      </c>
      <c r="N874" t="s">
        <v>836</v>
      </c>
    </row>
    <row r="875" spans="1:14" x14ac:dyDescent="0.35">
      <c r="A875" t="s">
        <v>49</v>
      </c>
      <c r="B875">
        <f t="shared" si="13"/>
        <v>1</v>
      </c>
      <c r="C875" t="s">
        <v>18939</v>
      </c>
      <c r="D875" t="s">
        <v>5629</v>
      </c>
      <c r="E875" t="s">
        <v>5630</v>
      </c>
      <c r="F875" t="s">
        <v>5631</v>
      </c>
      <c r="G875">
        <v>7</v>
      </c>
      <c r="H875">
        <v>9783319587028</v>
      </c>
      <c r="I875" t="s">
        <v>152</v>
      </c>
      <c r="J875" t="s">
        <v>5632</v>
      </c>
      <c r="K875">
        <v>2017</v>
      </c>
      <c r="L875" t="s">
        <v>5633</v>
      </c>
      <c r="M875" t="s">
        <v>6</v>
      </c>
      <c r="N875" t="s">
        <v>147</v>
      </c>
    </row>
    <row r="876" spans="1:14" x14ac:dyDescent="0.35">
      <c r="A876" t="s">
        <v>49</v>
      </c>
      <c r="B876">
        <f t="shared" si="13"/>
        <v>1</v>
      </c>
      <c r="C876" t="s">
        <v>18940</v>
      </c>
      <c r="D876" t="s">
        <v>5635</v>
      </c>
      <c r="E876" t="s">
        <v>5636</v>
      </c>
      <c r="F876" t="s">
        <v>5637</v>
      </c>
      <c r="G876">
        <v>10</v>
      </c>
      <c r="H876">
        <v>9781450322393</v>
      </c>
      <c r="I876" t="s">
        <v>5638</v>
      </c>
      <c r="J876" t="s">
        <v>5639</v>
      </c>
      <c r="K876">
        <v>2013</v>
      </c>
      <c r="L876" t="s">
        <v>5640</v>
      </c>
      <c r="M876" t="s">
        <v>6</v>
      </c>
      <c r="N876" t="s">
        <v>1120</v>
      </c>
    </row>
    <row r="877" spans="1:14" x14ac:dyDescent="0.35">
      <c r="A877" t="s">
        <v>67</v>
      </c>
      <c r="B877">
        <f t="shared" si="13"/>
        <v>1</v>
      </c>
      <c r="C877" t="s">
        <v>18941</v>
      </c>
      <c r="D877" t="s">
        <v>5642</v>
      </c>
      <c r="E877" t="s">
        <v>5643</v>
      </c>
      <c r="F877" t="s">
        <v>5644</v>
      </c>
      <c r="G877">
        <v>7</v>
      </c>
      <c r="I877" t="s">
        <v>542</v>
      </c>
      <c r="J877" t="s">
        <v>5645</v>
      </c>
      <c r="K877">
        <v>2020</v>
      </c>
      <c r="L877" t="s">
        <v>5646</v>
      </c>
      <c r="M877" t="s">
        <v>6</v>
      </c>
      <c r="N877" t="s">
        <v>162</v>
      </c>
    </row>
    <row r="878" spans="1:14" x14ac:dyDescent="0.35">
      <c r="A878" t="s">
        <v>67</v>
      </c>
      <c r="B878">
        <f t="shared" si="13"/>
        <v>1</v>
      </c>
      <c r="C878" t="s">
        <v>18942</v>
      </c>
      <c r="D878" t="s">
        <v>5648</v>
      </c>
      <c r="E878" t="s">
        <v>5649</v>
      </c>
      <c r="F878" t="s">
        <v>5650</v>
      </c>
      <c r="G878">
        <v>10</v>
      </c>
      <c r="H878">
        <v>9781450389372</v>
      </c>
      <c r="I878" t="s">
        <v>194</v>
      </c>
      <c r="J878" t="s">
        <v>5651</v>
      </c>
      <c r="K878">
        <v>2020</v>
      </c>
      <c r="L878" t="s">
        <v>5652</v>
      </c>
      <c r="M878" t="s">
        <v>6</v>
      </c>
      <c r="N878" t="s">
        <v>162</v>
      </c>
    </row>
    <row r="879" spans="1:14" x14ac:dyDescent="0.35">
      <c r="A879" t="s">
        <v>49</v>
      </c>
      <c r="B879">
        <f t="shared" si="13"/>
        <v>1</v>
      </c>
      <c r="C879" t="s">
        <v>18943</v>
      </c>
      <c r="D879" t="s">
        <v>5654</v>
      </c>
      <c r="E879" t="s">
        <v>5655</v>
      </c>
      <c r="F879" t="s">
        <v>5656</v>
      </c>
      <c r="G879">
        <v>7</v>
      </c>
      <c r="H879">
        <v>9783319961446</v>
      </c>
      <c r="I879" t="s">
        <v>152</v>
      </c>
      <c r="J879" t="s">
        <v>5657</v>
      </c>
      <c r="K879">
        <v>2018</v>
      </c>
      <c r="L879" t="s">
        <v>5658</v>
      </c>
      <c r="M879" t="s">
        <v>6</v>
      </c>
      <c r="N879" t="s">
        <v>473</v>
      </c>
    </row>
    <row r="880" spans="1:14" x14ac:dyDescent="0.35">
      <c r="A880" t="s">
        <v>49</v>
      </c>
      <c r="B880">
        <f t="shared" si="13"/>
        <v>1</v>
      </c>
      <c r="C880" t="s">
        <v>18944</v>
      </c>
      <c r="D880" t="s">
        <v>5660</v>
      </c>
      <c r="E880" t="s">
        <v>5661</v>
      </c>
      <c r="F880" t="s">
        <v>5662</v>
      </c>
      <c r="G880">
        <v>7</v>
      </c>
      <c r="I880" t="s">
        <v>597</v>
      </c>
      <c r="J880" t="s">
        <v>5663</v>
      </c>
      <c r="K880">
        <v>2018</v>
      </c>
      <c r="L880" t="s">
        <v>5664</v>
      </c>
      <c r="M880" t="s">
        <v>6</v>
      </c>
      <c r="N880" t="s">
        <v>5665</v>
      </c>
    </row>
    <row r="881" spans="1:14" x14ac:dyDescent="0.35">
      <c r="A881" t="s">
        <v>49</v>
      </c>
      <c r="B881">
        <f t="shared" si="13"/>
        <v>1</v>
      </c>
      <c r="C881" t="s">
        <v>18945</v>
      </c>
      <c r="D881" t="s">
        <v>5667</v>
      </c>
      <c r="E881" t="s">
        <v>5668</v>
      </c>
      <c r="F881" t="s">
        <v>5669</v>
      </c>
      <c r="G881">
        <v>7</v>
      </c>
      <c r="H881">
        <v>9783319138220</v>
      </c>
      <c r="I881" t="s">
        <v>152</v>
      </c>
      <c r="J881" t="s">
        <v>5670</v>
      </c>
      <c r="K881">
        <v>2014</v>
      </c>
      <c r="L881" t="s">
        <v>5671</v>
      </c>
      <c r="M881" t="s">
        <v>6</v>
      </c>
      <c r="N881" t="s">
        <v>162</v>
      </c>
    </row>
    <row r="882" spans="1:14" x14ac:dyDescent="0.35">
      <c r="A882" t="s">
        <v>49</v>
      </c>
      <c r="B882">
        <f t="shared" si="13"/>
        <v>1</v>
      </c>
      <c r="C882" t="s">
        <v>18946</v>
      </c>
      <c r="D882" t="s">
        <v>5673</v>
      </c>
      <c r="E882" t="s">
        <v>5674</v>
      </c>
      <c r="F882" t="s">
        <v>5675</v>
      </c>
      <c r="G882">
        <v>10</v>
      </c>
      <c r="I882" t="s">
        <v>5255</v>
      </c>
      <c r="J882" t="s">
        <v>5676</v>
      </c>
      <c r="K882">
        <v>2012</v>
      </c>
      <c r="L882" t="s">
        <v>5677</v>
      </c>
      <c r="M882" t="s">
        <v>6</v>
      </c>
      <c r="N882" t="s">
        <v>984</v>
      </c>
    </row>
    <row r="883" spans="1:14" x14ac:dyDescent="0.35">
      <c r="A883" t="s">
        <v>70</v>
      </c>
      <c r="B883">
        <f t="shared" si="13"/>
        <v>1</v>
      </c>
      <c r="C883" t="s">
        <v>18947</v>
      </c>
      <c r="D883" t="s">
        <v>5679</v>
      </c>
      <c r="E883" t="s">
        <v>5680</v>
      </c>
      <c r="F883" t="s">
        <v>5681</v>
      </c>
      <c r="G883">
        <v>10</v>
      </c>
      <c r="H883">
        <v>9781479958535</v>
      </c>
      <c r="I883" t="s">
        <v>3400</v>
      </c>
      <c r="J883" t="s">
        <v>5682</v>
      </c>
      <c r="K883">
        <v>2014</v>
      </c>
      <c r="L883" t="s">
        <v>5683</v>
      </c>
      <c r="M883" t="s">
        <v>6</v>
      </c>
      <c r="N883" t="s">
        <v>283</v>
      </c>
    </row>
    <row r="884" spans="1:14" x14ac:dyDescent="0.35">
      <c r="A884" t="s">
        <v>49</v>
      </c>
      <c r="B884">
        <f t="shared" si="13"/>
        <v>1</v>
      </c>
      <c r="C884" t="s">
        <v>18948</v>
      </c>
      <c r="D884" t="s">
        <v>5685</v>
      </c>
      <c r="E884" t="s">
        <v>5686</v>
      </c>
      <c r="F884" t="s">
        <v>5687</v>
      </c>
      <c r="G884">
        <v>7</v>
      </c>
      <c r="I884" t="s">
        <v>5688</v>
      </c>
      <c r="J884" t="s">
        <v>5689</v>
      </c>
      <c r="K884">
        <v>2021</v>
      </c>
      <c r="L884" t="s">
        <v>5690</v>
      </c>
      <c r="M884" t="s">
        <v>6</v>
      </c>
      <c r="N884" t="s">
        <v>283</v>
      </c>
    </row>
    <row r="885" spans="1:14" x14ac:dyDescent="0.35">
      <c r="A885" t="s">
        <v>49</v>
      </c>
      <c r="B885">
        <f t="shared" si="13"/>
        <v>1</v>
      </c>
      <c r="C885" t="s">
        <v>18949</v>
      </c>
      <c r="D885" t="s">
        <v>5692</v>
      </c>
      <c r="E885" t="s">
        <v>5693</v>
      </c>
      <c r="F885" t="s">
        <v>5694</v>
      </c>
      <c r="G885">
        <v>7</v>
      </c>
      <c r="H885">
        <v>9783642237706</v>
      </c>
      <c r="I885" t="s">
        <v>152</v>
      </c>
      <c r="J885" t="s">
        <v>5695</v>
      </c>
      <c r="K885">
        <v>2011</v>
      </c>
      <c r="L885" t="s">
        <v>5696</v>
      </c>
      <c r="M885" t="s">
        <v>6</v>
      </c>
      <c r="N885" t="s">
        <v>283</v>
      </c>
    </row>
    <row r="886" spans="1:14" x14ac:dyDescent="0.35">
      <c r="A886" t="s">
        <v>70</v>
      </c>
      <c r="B886">
        <f t="shared" si="13"/>
        <v>1</v>
      </c>
      <c r="C886" t="s">
        <v>18950</v>
      </c>
      <c r="D886" t="s">
        <v>5698</v>
      </c>
      <c r="E886" t="s">
        <v>5699</v>
      </c>
      <c r="F886" t="s">
        <v>5700</v>
      </c>
      <c r="G886">
        <v>10</v>
      </c>
      <c r="H886">
        <v>9781450333771</v>
      </c>
      <c r="I886" t="s">
        <v>5701</v>
      </c>
      <c r="J886" t="s">
        <v>6</v>
      </c>
      <c r="K886">
        <v>2015</v>
      </c>
      <c r="L886" t="s">
        <v>5702</v>
      </c>
      <c r="M886" t="s">
        <v>6</v>
      </c>
      <c r="N886" t="s">
        <v>2976</v>
      </c>
    </row>
    <row r="887" spans="1:14" x14ac:dyDescent="0.35">
      <c r="A887" t="s">
        <v>70</v>
      </c>
      <c r="B887">
        <f t="shared" si="13"/>
        <v>1</v>
      </c>
      <c r="C887" t="s">
        <v>18951</v>
      </c>
      <c r="D887" t="s">
        <v>5704</v>
      </c>
      <c r="E887" t="s">
        <v>5705</v>
      </c>
      <c r="F887" t="s">
        <v>5706</v>
      </c>
      <c r="G887">
        <v>10</v>
      </c>
      <c r="H887">
        <v>9781538604755</v>
      </c>
      <c r="I887" t="s">
        <v>5707</v>
      </c>
      <c r="J887" t="s">
        <v>2182</v>
      </c>
      <c r="K887">
        <v>2018</v>
      </c>
      <c r="L887" t="s">
        <v>5708</v>
      </c>
      <c r="M887" t="s">
        <v>6</v>
      </c>
      <c r="N887" t="s">
        <v>337</v>
      </c>
    </row>
    <row r="888" spans="1:14" x14ac:dyDescent="0.35">
      <c r="A888" t="s">
        <v>70</v>
      </c>
      <c r="B888">
        <f t="shared" si="13"/>
        <v>1</v>
      </c>
      <c r="C888" t="s">
        <v>5709</v>
      </c>
      <c r="D888" t="s">
        <v>5710</v>
      </c>
      <c r="E888" t="s">
        <v>5711</v>
      </c>
      <c r="F888" t="s">
        <v>5712</v>
      </c>
      <c r="G888">
        <v>10</v>
      </c>
      <c r="H888">
        <v>9781728124186</v>
      </c>
      <c r="I888" t="s">
        <v>5713</v>
      </c>
      <c r="J888" t="s">
        <v>5714</v>
      </c>
      <c r="K888">
        <v>2019</v>
      </c>
      <c r="L888" t="s">
        <v>5715</v>
      </c>
      <c r="M888" t="s">
        <v>6</v>
      </c>
      <c r="N888" t="s">
        <v>217</v>
      </c>
    </row>
    <row r="889" spans="1:14" x14ac:dyDescent="0.35">
      <c r="A889" t="s">
        <v>67</v>
      </c>
      <c r="B889">
        <f t="shared" si="13"/>
        <v>1</v>
      </c>
      <c r="C889" t="s">
        <v>18952</v>
      </c>
      <c r="D889" t="s">
        <v>5717</v>
      </c>
      <c r="E889" t="s">
        <v>6</v>
      </c>
      <c r="F889" t="s">
        <v>5718</v>
      </c>
      <c r="G889">
        <v>7</v>
      </c>
      <c r="I889" t="s">
        <v>5719</v>
      </c>
      <c r="J889" t="s">
        <v>5720</v>
      </c>
      <c r="K889">
        <v>2011</v>
      </c>
      <c r="L889" t="s">
        <v>5721</v>
      </c>
      <c r="M889" t="s">
        <v>6</v>
      </c>
      <c r="N889" t="s">
        <v>636</v>
      </c>
    </row>
    <row r="890" spans="1:14" x14ac:dyDescent="0.35">
      <c r="A890" t="s">
        <v>49</v>
      </c>
      <c r="B890">
        <f t="shared" si="13"/>
        <v>1</v>
      </c>
      <c r="C890" t="s">
        <v>18953</v>
      </c>
      <c r="D890" t="s">
        <v>5723</v>
      </c>
      <c r="E890" t="s">
        <v>5724</v>
      </c>
      <c r="F890" t="s">
        <v>5725</v>
      </c>
      <c r="G890">
        <v>10</v>
      </c>
      <c r="H890">
        <v>9781479985470</v>
      </c>
      <c r="I890" t="s">
        <v>5726</v>
      </c>
      <c r="J890" t="s">
        <v>5727</v>
      </c>
      <c r="K890">
        <v>2015</v>
      </c>
      <c r="L890" t="s">
        <v>5728</v>
      </c>
      <c r="M890" t="s">
        <v>6</v>
      </c>
      <c r="N890" t="s">
        <v>217</v>
      </c>
    </row>
    <row r="891" spans="1:14" x14ac:dyDescent="0.35">
      <c r="A891" t="s">
        <v>49</v>
      </c>
      <c r="B891">
        <f t="shared" si="13"/>
        <v>1</v>
      </c>
      <c r="C891" t="s">
        <v>18954</v>
      </c>
      <c r="D891" t="s">
        <v>5730</v>
      </c>
      <c r="E891" t="s">
        <v>5731</v>
      </c>
      <c r="F891" t="s">
        <v>5732</v>
      </c>
      <c r="G891">
        <v>10</v>
      </c>
      <c r="H891">
        <v>9781728188553</v>
      </c>
      <c r="I891" t="s">
        <v>5733</v>
      </c>
      <c r="J891" t="s">
        <v>6</v>
      </c>
      <c r="K891">
        <v>2020</v>
      </c>
      <c r="L891" t="s">
        <v>5734</v>
      </c>
      <c r="M891" t="s">
        <v>6</v>
      </c>
      <c r="N891" t="s">
        <v>162</v>
      </c>
    </row>
    <row r="892" spans="1:14" x14ac:dyDescent="0.35">
      <c r="A892" t="s">
        <v>49</v>
      </c>
      <c r="B892">
        <f t="shared" si="13"/>
        <v>1</v>
      </c>
      <c r="C892" t="s">
        <v>18955</v>
      </c>
      <c r="D892" t="s">
        <v>5736</v>
      </c>
      <c r="E892" t="s">
        <v>5737</v>
      </c>
      <c r="F892" t="s">
        <v>5738</v>
      </c>
      <c r="G892">
        <v>7</v>
      </c>
      <c r="H892">
        <v>9789811544088</v>
      </c>
      <c r="I892" t="s">
        <v>207</v>
      </c>
      <c r="J892" t="s">
        <v>5739</v>
      </c>
      <c r="K892">
        <v>2021</v>
      </c>
      <c r="L892" t="s">
        <v>5740</v>
      </c>
      <c r="M892" t="s">
        <v>6</v>
      </c>
      <c r="N892" t="s">
        <v>162</v>
      </c>
    </row>
    <row r="893" spans="1:14" x14ac:dyDescent="0.35">
      <c r="A893" t="s">
        <v>49</v>
      </c>
      <c r="B893">
        <f t="shared" si="13"/>
        <v>1</v>
      </c>
      <c r="C893" t="s">
        <v>18956</v>
      </c>
      <c r="D893" t="s">
        <v>5742</v>
      </c>
      <c r="E893" t="s">
        <v>5743</v>
      </c>
      <c r="F893" t="s">
        <v>5738</v>
      </c>
      <c r="G893">
        <v>7</v>
      </c>
      <c r="H893">
        <v>9789811544088</v>
      </c>
      <c r="I893" t="s">
        <v>207</v>
      </c>
      <c r="J893" t="s">
        <v>4798</v>
      </c>
      <c r="K893">
        <v>2021</v>
      </c>
      <c r="L893" t="s">
        <v>5744</v>
      </c>
      <c r="M893" t="s">
        <v>6</v>
      </c>
      <c r="N893" t="s">
        <v>162</v>
      </c>
    </row>
    <row r="894" spans="1:14" x14ac:dyDescent="0.35">
      <c r="A894" t="s">
        <v>49</v>
      </c>
      <c r="B894">
        <f t="shared" si="13"/>
        <v>1</v>
      </c>
      <c r="C894" t="s">
        <v>18957</v>
      </c>
      <c r="D894" t="s">
        <v>5746</v>
      </c>
      <c r="E894" t="s">
        <v>5747</v>
      </c>
      <c r="F894" t="s">
        <v>5748</v>
      </c>
      <c r="G894">
        <v>10</v>
      </c>
      <c r="H894">
        <v>9781728143651</v>
      </c>
      <c r="I894" t="s">
        <v>5749</v>
      </c>
      <c r="J894" t="s">
        <v>5750</v>
      </c>
      <c r="K894">
        <v>2019</v>
      </c>
      <c r="L894" t="s">
        <v>5751</v>
      </c>
      <c r="M894" t="s">
        <v>6</v>
      </c>
      <c r="N894" t="s">
        <v>162</v>
      </c>
    </row>
    <row r="895" spans="1:14" x14ac:dyDescent="0.35">
      <c r="A895" t="s">
        <v>49</v>
      </c>
      <c r="B895">
        <f t="shared" si="13"/>
        <v>1</v>
      </c>
      <c r="C895" t="s">
        <v>18958</v>
      </c>
      <c r="D895" t="s">
        <v>5753</v>
      </c>
      <c r="E895" t="s">
        <v>5754</v>
      </c>
      <c r="F895" t="s">
        <v>5755</v>
      </c>
      <c r="G895">
        <v>7</v>
      </c>
      <c r="I895" t="s">
        <v>5409</v>
      </c>
      <c r="J895" t="s">
        <v>5756</v>
      </c>
      <c r="K895">
        <v>2009</v>
      </c>
      <c r="L895" t="s">
        <v>5757</v>
      </c>
      <c r="M895" t="s">
        <v>6</v>
      </c>
      <c r="N895" t="s">
        <v>5665</v>
      </c>
    </row>
    <row r="896" spans="1:14" x14ac:dyDescent="0.35">
      <c r="A896" t="s">
        <v>49</v>
      </c>
      <c r="B896">
        <f t="shared" si="13"/>
        <v>1</v>
      </c>
      <c r="C896" t="s">
        <v>18959</v>
      </c>
      <c r="D896" t="s">
        <v>5759</v>
      </c>
      <c r="E896" t="s">
        <v>5760</v>
      </c>
      <c r="F896" t="s">
        <v>5761</v>
      </c>
      <c r="G896">
        <v>7</v>
      </c>
      <c r="H896">
        <v>9783030501631</v>
      </c>
      <c r="I896" t="s">
        <v>152</v>
      </c>
      <c r="J896" t="s">
        <v>5762</v>
      </c>
      <c r="K896">
        <v>2020</v>
      </c>
      <c r="L896" t="s">
        <v>5763</v>
      </c>
      <c r="M896" t="s">
        <v>6</v>
      </c>
      <c r="N896" t="s">
        <v>217</v>
      </c>
    </row>
    <row r="897" spans="1:14" x14ac:dyDescent="0.35">
      <c r="A897" t="s">
        <v>49</v>
      </c>
      <c r="B897">
        <f t="shared" si="13"/>
        <v>1</v>
      </c>
      <c r="C897" t="s">
        <v>18960</v>
      </c>
      <c r="D897" t="s">
        <v>5765</v>
      </c>
      <c r="E897" t="s">
        <v>5766</v>
      </c>
      <c r="F897" t="s">
        <v>5767</v>
      </c>
      <c r="G897">
        <v>10</v>
      </c>
      <c r="H897">
        <v>9781479919659</v>
      </c>
      <c r="I897" t="s">
        <v>5768</v>
      </c>
      <c r="J897" t="s">
        <v>5769</v>
      </c>
      <c r="K897">
        <v>2015</v>
      </c>
      <c r="L897" t="s">
        <v>5770</v>
      </c>
      <c r="M897" t="s">
        <v>6</v>
      </c>
      <c r="N897" t="s">
        <v>5181</v>
      </c>
    </row>
    <row r="898" spans="1:14" x14ac:dyDescent="0.35">
      <c r="A898" t="s">
        <v>67</v>
      </c>
      <c r="B898">
        <f t="shared" ref="B898:B961" si="14">COUNTIF(C:C,C898)</f>
        <v>1</v>
      </c>
      <c r="C898" t="s">
        <v>18961</v>
      </c>
      <c r="D898" t="s">
        <v>5772</v>
      </c>
      <c r="E898" t="s">
        <v>5773</v>
      </c>
      <c r="F898" t="s">
        <v>5774</v>
      </c>
      <c r="G898">
        <v>7</v>
      </c>
      <c r="I898" t="s">
        <v>478</v>
      </c>
      <c r="J898" t="s">
        <v>6</v>
      </c>
      <c r="K898">
        <v>2021</v>
      </c>
      <c r="L898" t="s">
        <v>5775</v>
      </c>
      <c r="M898" t="s">
        <v>6</v>
      </c>
      <c r="N898" t="s">
        <v>217</v>
      </c>
    </row>
    <row r="899" spans="1:14" x14ac:dyDescent="0.35">
      <c r="A899" t="s">
        <v>49</v>
      </c>
      <c r="B899">
        <f t="shared" si="14"/>
        <v>1</v>
      </c>
      <c r="C899" t="s">
        <v>18962</v>
      </c>
      <c r="D899" t="s">
        <v>5777</v>
      </c>
      <c r="E899" t="s">
        <v>5778</v>
      </c>
      <c r="F899" t="s">
        <v>5779</v>
      </c>
      <c r="G899">
        <v>10</v>
      </c>
      <c r="H899">
        <v>9781509022991</v>
      </c>
      <c r="I899" t="s">
        <v>5780</v>
      </c>
      <c r="J899" t="s">
        <v>4985</v>
      </c>
      <c r="K899">
        <v>2016</v>
      </c>
      <c r="L899" t="s">
        <v>5781</v>
      </c>
      <c r="M899" t="s">
        <v>6</v>
      </c>
      <c r="N899" t="s">
        <v>217</v>
      </c>
    </row>
    <row r="900" spans="1:14" x14ac:dyDescent="0.35">
      <c r="A900" t="s">
        <v>67</v>
      </c>
      <c r="B900">
        <f t="shared" si="14"/>
        <v>1</v>
      </c>
      <c r="C900" t="s">
        <v>18963</v>
      </c>
      <c r="D900" t="s">
        <v>5783</v>
      </c>
      <c r="E900" t="s">
        <v>5784</v>
      </c>
      <c r="F900" t="s">
        <v>5785</v>
      </c>
      <c r="G900">
        <v>10</v>
      </c>
      <c r="H900">
        <v>9781450309196</v>
      </c>
      <c r="I900" t="s">
        <v>5786</v>
      </c>
      <c r="J900" t="s">
        <v>5787</v>
      </c>
      <c r="K900">
        <v>2011</v>
      </c>
      <c r="L900" t="s">
        <v>5788</v>
      </c>
      <c r="M900" t="s">
        <v>6</v>
      </c>
      <c r="N900" t="s">
        <v>875</v>
      </c>
    </row>
    <row r="901" spans="1:14" x14ac:dyDescent="0.35">
      <c r="A901" t="s">
        <v>49</v>
      </c>
      <c r="B901">
        <f t="shared" si="14"/>
        <v>1</v>
      </c>
      <c r="C901" t="s">
        <v>18964</v>
      </c>
      <c r="D901" t="s">
        <v>5790</v>
      </c>
      <c r="E901" t="s">
        <v>6</v>
      </c>
      <c r="F901" t="s">
        <v>5791</v>
      </c>
      <c r="G901">
        <v>7</v>
      </c>
      <c r="I901" t="s">
        <v>5792</v>
      </c>
      <c r="J901" t="s">
        <v>5793</v>
      </c>
      <c r="K901">
        <v>2018</v>
      </c>
      <c r="L901" t="s">
        <v>5794</v>
      </c>
      <c r="M901" t="s">
        <v>6</v>
      </c>
      <c r="N901" t="s">
        <v>480</v>
      </c>
    </row>
    <row r="902" spans="1:14" x14ac:dyDescent="0.35">
      <c r="A902" t="s">
        <v>70</v>
      </c>
      <c r="B902">
        <f t="shared" si="14"/>
        <v>1</v>
      </c>
      <c r="C902" t="s">
        <v>18965</v>
      </c>
      <c r="D902" t="s">
        <v>5796</v>
      </c>
      <c r="E902" t="s">
        <v>5797</v>
      </c>
      <c r="F902" t="s">
        <v>5798</v>
      </c>
      <c r="G902">
        <v>7</v>
      </c>
      <c r="I902" t="s">
        <v>542</v>
      </c>
      <c r="J902" t="s">
        <v>5799</v>
      </c>
      <c r="K902">
        <v>2018</v>
      </c>
      <c r="L902" t="s">
        <v>5800</v>
      </c>
      <c r="M902" t="s">
        <v>6</v>
      </c>
      <c r="N902" t="s">
        <v>1120</v>
      </c>
    </row>
    <row r="903" spans="1:14" x14ac:dyDescent="0.35">
      <c r="A903" t="s">
        <v>67</v>
      </c>
      <c r="B903">
        <f t="shared" si="14"/>
        <v>1</v>
      </c>
      <c r="C903" t="s">
        <v>18966</v>
      </c>
      <c r="D903" t="s">
        <v>5802</v>
      </c>
      <c r="E903" t="s">
        <v>5803</v>
      </c>
      <c r="F903" t="s">
        <v>5804</v>
      </c>
      <c r="G903">
        <v>10</v>
      </c>
      <c r="H903">
        <v>9781728149677</v>
      </c>
      <c r="I903" t="s">
        <v>5805</v>
      </c>
      <c r="J903" t="s">
        <v>5806</v>
      </c>
      <c r="K903">
        <v>2019</v>
      </c>
      <c r="L903" t="s">
        <v>5807</v>
      </c>
      <c r="M903" t="s">
        <v>6</v>
      </c>
      <c r="N903" t="s">
        <v>217</v>
      </c>
    </row>
    <row r="904" spans="1:14" x14ac:dyDescent="0.35">
      <c r="A904" t="s">
        <v>49</v>
      </c>
      <c r="B904">
        <f t="shared" si="14"/>
        <v>1</v>
      </c>
      <c r="C904" t="s">
        <v>17022</v>
      </c>
      <c r="D904" t="s">
        <v>5809</v>
      </c>
      <c r="E904" t="s">
        <v>5810</v>
      </c>
      <c r="F904" t="s">
        <v>5811</v>
      </c>
      <c r="G904">
        <v>10</v>
      </c>
      <c r="H904">
        <v>9781450305785</v>
      </c>
      <c r="I904" t="s">
        <v>274</v>
      </c>
      <c r="J904" t="s">
        <v>5812</v>
      </c>
      <c r="K904">
        <v>2011</v>
      </c>
      <c r="L904" t="s">
        <v>5813</v>
      </c>
      <c r="M904" t="s">
        <v>6</v>
      </c>
      <c r="N904" t="s">
        <v>162</v>
      </c>
    </row>
    <row r="905" spans="1:14" x14ac:dyDescent="0.35">
      <c r="A905" t="s">
        <v>49</v>
      </c>
      <c r="B905">
        <f t="shared" si="14"/>
        <v>1</v>
      </c>
      <c r="C905" t="s">
        <v>18967</v>
      </c>
      <c r="D905" t="s">
        <v>5815</v>
      </c>
      <c r="E905" t="s">
        <v>5816</v>
      </c>
      <c r="F905" t="s">
        <v>5817</v>
      </c>
      <c r="G905">
        <v>10</v>
      </c>
      <c r="H905">
        <v>9781728119908</v>
      </c>
      <c r="I905" t="s">
        <v>5818</v>
      </c>
      <c r="J905" t="s">
        <v>5819</v>
      </c>
      <c r="K905">
        <v>2020</v>
      </c>
      <c r="L905" t="s">
        <v>5820</v>
      </c>
      <c r="M905" t="s">
        <v>6</v>
      </c>
      <c r="N905" t="s">
        <v>217</v>
      </c>
    </row>
    <row r="906" spans="1:14" x14ac:dyDescent="0.35">
      <c r="A906" t="s">
        <v>67</v>
      </c>
      <c r="B906">
        <f t="shared" si="14"/>
        <v>1</v>
      </c>
      <c r="C906" t="s">
        <v>18968</v>
      </c>
      <c r="D906" t="s">
        <v>5822</v>
      </c>
      <c r="E906" t="s">
        <v>5823</v>
      </c>
      <c r="F906" t="s">
        <v>5824</v>
      </c>
      <c r="G906">
        <v>10</v>
      </c>
      <c r="I906" t="s">
        <v>5825</v>
      </c>
      <c r="J906" t="s">
        <v>6</v>
      </c>
      <c r="K906">
        <v>2015</v>
      </c>
      <c r="L906" t="s">
        <v>5826</v>
      </c>
      <c r="M906" t="s">
        <v>6</v>
      </c>
      <c r="N906" t="s">
        <v>473</v>
      </c>
    </row>
    <row r="907" spans="1:14" x14ac:dyDescent="0.35">
      <c r="A907" t="s">
        <v>49</v>
      </c>
      <c r="B907">
        <f t="shared" si="14"/>
        <v>1</v>
      </c>
      <c r="C907" t="s">
        <v>18969</v>
      </c>
      <c r="D907" t="s">
        <v>5828</v>
      </c>
      <c r="E907" t="s">
        <v>5829</v>
      </c>
      <c r="F907" t="s">
        <v>5830</v>
      </c>
      <c r="G907">
        <v>7</v>
      </c>
      <c r="I907" t="s">
        <v>5831</v>
      </c>
      <c r="J907" t="s">
        <v>5832</v>
      </c>
      <c r="K907">
        <v>2016</v>
      </c>
      <c r="L907" t="s">
        <v>5833</v>
      </c>
      <c r="M907" t="s">
        <v>6</v>
      </c>
      <c r="N907" t="s">
        <v>480</v>
      </c>
    </row>
    <row r="908" spans="1:14" x14ac:dyDescent="0.35">
      <c r="A908" t="s">
        <v>67</v>
      </c>
      <c r="B908">
        <f t="shared" si="14"/>
        <v>1</v>
      </c>
      <c r="C908" t="s">
        <v>18970</v>
      </c>
      <c r="D908" t="s">
        <v>5835</v>
      </c>
      <c r="E908" t="s">
        <v>5836</v>
      </c>
      <c r="F908" t="s">
        <v>5837</v>
      </c>
      <c r="G908">
        <v>10</v>
      </c>
      <c r="H908">
        <v>9781912764075</v>
      </c>
      <c r="I908" t="s">
        <v>5838</v>
      </c>
      <c r="J908" t="s">
        <v>5839</v>
      </c>
      <c r="K908">
        <v>2018</v>
      </c>
      <c r="L908" t="s">
        <v>5840</v>
      </c>
      <c r="M908" t="s">
        <v>6</v>
      </c>
      <c r="N908" t="s">
        <v>162</v>
      </c>
    </row>
    <row r="909" spans="1:14" x14ac:dyDescent="0.35">
      <c r="A909" t="s">
        <v>67</v>
      </c>
      <c r="B909">
        <f t="shared" si="14"/>
        <v>1</v>
      </c>
      <c r="C909" t="s">
        <v>18971</v>
      </c>
      <c r="D909" t="s">
        <v>5842</v>
      </c>
      <c r="E909" t="s">
        <v>5843</v>
      </c>
      <c r="F909" t="s">
        <v>5844</v>
      </c>
      <c r="G909">
        <v>7</v>
      </c>
      <c r="I909" t="s">
        <v>5845</v>
      </c>
      <c r="J909" t="s">
        <v>5846</v>
      </c>
      <c r="K909">
        <v>2017</v>
      </c>
      <c r="L909" t="s">
        <v>5847</v>
      </c>
      <c r="M909" t="s">
        <v>6</v>
      </c>
      <c r="N909" t="s">
        <v>703</v>
      </c>
    </row>
    <row r="910" spans="1:14" x14ac:dyDescent="0.35">
      <c r="A910" t="s">
        <v>67</v>
      </c>
      <c r="B910">
        <f t="shared" si="14"/>
        <v>1</v>
      </c>
      <c r="C910" t="s">
        <v>18972</v>
      </c>
      <c r="D910" t="s">
        <v>5849</v>
      </c>
      <c r="E910" t="s">
        <v>5850</v>
      </c>
      <c r="F910" t="s">
        <v>5851</v>
      </c>
      <c r="G910">
        <v>7</v>
      </c>
      <c r="H910">
        <v>9783319587523</v>
      </c>
      <c r="I910" t="s">
        <v>866</v>
      </c>
      <c r="J910" t="s">
        <v>5852</v>
      </c>
      <c r="K910">
        <v>2017</v>
      </c>
      <c r="L910" t="s">
        <v>5853</v>
      </c>
      <c r="M910" t="s">
        <v>6</v>
      </c>
      <c r="N910" t="s">
        <v>217</v>
      </c>
    </row>
    <row r="911" spans="1:14" x14ac:dyDescent="0.35">
      <c r="A911" t="s">
        <v>49</v>
      </c>
      <c r="B911">
        <f t="shared" si="14"/>
        <v>1</v>
      </c>
      <c r="C911" t="s">
        <v>18973</v>
      </c>
      <c r="D911" t="s">
        <v>5855</v>
      </c>
      <c r="E911" t="s">
        <v>5856</v>
      </c>
      <c r="F911" t="s">
        <v>5857</v>
      </c>
      <c r="G911">
        <v>10</v>
      </c>
      <c r="H911">
        <v>9783885796145</v>
      </c>
      <c r="I911" t="s">
        <v>5858</v>
      </c>
      <c r="J911" t="s">
        <v>5859</v>
      </c>
      <c r="K911">
        <v>2013</v>
      </c>
      <c r="L911" t="s">
        <v>5860</v>
      </c>
      <c r="M911" t="s">
        <v>6</v>
      </c>
      <c r="N911" t="s">
        <v>473</v>
      </c>
    </row>
    <row r="912" spans="1:14" x14ac:dyDescent="0.35">
      <c r="A912" t="s">
        <v>67</v>
      </c>
      <c r="B912">
        <f t="shared" si="14"/>
        <v>1</v>
      </c>
      <c r="C912" t="s">
        <v>18974</v>
      </c>
      <c r="D912" t="s">
        <v>5862</v>
      </c>
      <c r="E912" t="s">
        <v>6</v>
      </c>
      <c r="F912" t="s">
        <v>5863</v>
      </c>
      <c r="G912">
        <v>7</v>
      </c>
      <c r="I912" t="s">
        <v>5864</v>
      </c>
      <c r="J912" t="s">
        <v>5865</v>
      </c>
      <c r="K912">
        <v>2016</v>
      </c>
      <c r="L912" t="s">
        <v>5866</v>
      </c>
      <c r="M912" t="s">
        <v>6</v>
      </c>
      <c r="N912" t="s">
        <v>337</v>
      </c>
    </row>
    <row r="913" spans="1:14" x14ac:dyDescent="0.35">
      <c r="A913" t="s">
        <v>49</v>
      </c>
      <c r="B913">
        <f t="shared" si="14"/>
        <v>1</v>
      </c>
      <c r="C913" t="s">
        <v>18975</v>
      </c>
      <c r="D913" t="s">
        <v>5868</v>
      </c>
      <c r="E913" t="s">
        <v>5869</v>
      </c>
      <c r="F913" t="s">
        <v>5870</v>
      </c>
      <c r="G913">
        <v>10</v>
      </c>
      <c r="H913">
        <v>9781538648469</v>
      </c>
      <c r="I913" t="s">
        <v>388</v>
      </c>
      <c r="J913" t="s">
        <v>5871</v>
      </c>
      <c r="K913">
        <v>2018</v>
      </c>
      <c r="L913" t="s">
        <v>5872</v>
      </c>
      <c r="M913" t="s">
        <v>6</v>
      </c>
      <c r="N913" t="s">
        <v>703</v>
      </c>
    </row>
    <row r="914" spans="1:14" x14ac:dyDescent="0.35">
      <c r="A914" t="s">
        <v>67</v>
      </c>
      <c r="B914">
        <f t="shared" si="14"/>
        <v>1</v>
      </c>
      <c r="C914" t="s">
        <v>18976</v>
      </c>
      <c r="D914" t="s">
        <v>5874</v>
      </c>
      <c r="E914" t="s">
        <v>5875</v>
      </c>
      <c r="F914" t="s">
        <v>5876</v>
      </c>
      <c r="G914">
        <v>7</v>
      </c>
      <c r="H914">
        <v>9783030782207</v>
      </c>
      <c r="I914" t="s">
        <v>152</v>
      </c>
      <c r="J914" t="s">
        <v>5877</v>
      </c>
      <c r="K914">
        <v>2021</v>
      </c>
      <c r="L914" t="s">
        <v>5878</v>
      </c>
      <c r="M914" t="s">
        <v>6</v>
      </c>
      <c r="N914" t="s">
        <v>162</v>
      </c>
    </row>
    <row r="915" spans="1:14" x14ac:dyDescent="0.35">
      <c r="A915" t="s">
        <v>67</v>
      </c>
      <c r="B915">
        <f t="shared" si="14"/>
        <v>1</v>
      </c>
      <c r="C915" t="s">
        <v>18977</v>
      </c>
      <c r="D915" t="s">
        <v>5880</v>
      </c>
      <c r="E915" t="s">
        <v>5881</v>
      </c>
      <c r="F915" t="s">
        <v>5882</v>
      </c>
      <c r="G915">
        <v>10</v>
      </c>
      <c r="H915">
        <v>9781728139920</v>
      </c>
      <c r="I915" t="s">
        <v>5883</v>
      </c>
      <c r="J915" t="s">
        <v>6</v>
      </c>
      <c r="K915">
        <v>2019</v>
      </c>
      <c r="L915" t="s">
        <v>5884</v>
      </c>
      <c r="M915" t="s">
        <v>6</v>
      </c>
      <c r="N915" t="s">
        <v>147</v>
      </c>
    </row>
    <row r="916" spans="1:14" x14ac:dyDescent="0.35">
      <c r="A916" t="s">
        <v>67</v>
      </c>
      <c r="B916">
        <f t="shared" si="14"/>
        <v>1</v>
      </c>
      <c r="C916" t="s">
        <v>18978</v>
      </c>
      <c r="D916" t="s">
        <v>5886</v>
      </c>
      <c r="E916" t="s">
        <v>5887</v>
      </c>
      <c r="F916" t="s">
        <v>5888</v>
      </c>
      <c r="G916">
        <v>7</v>
      </c>
      <c r="H916">
        <v>9783319461519</v>
      </c>
      <c r="I916" t="s">
        <v>152</v>
      </c>
      <c r="J916" t="s">
        <v>5889</v>
      </c>
      <c r="K916">
        <v>2016</v>
      </c>
      <c r="L916" t="s">
        <v>5890</v>
      </c>
      <c r="M916" t="s">
        <v>6</v>
      </c>
      <c r="N916" t="s">
        <v>162</v>
      </c>
    </row>
    <row r="917" spans="1:14" x14ac:dyDescent="0.35">
      <c r="A917" t="s">
        <v>70</v>
      </c>
      <c r="B917">
        <f t="shared" si="14"/>
        <v>1</v>
      </c>
      <c r="C917" t="s">
        <v>18979</v>
      </c>
      <c r="D917" t="s">
        <v>5892</v>
      </c>
      <c r="E917" t="s">
        <v>5893</v>
      </c>
      <c r="F917" t="s">
        <v>5894</v>
      </c>
      <c r="G917">
        <v>10</v>
      </c>
      <c r="H917">
        <v>9789462520028</v>
      </c>
      <c r="I917" t="s">
        <v>5895</v>
      </c>
      <c r="J917" t="s">
        <v>5896</v>
      </c>
      <c r="K917">
        <v>2013</v>
      </c>
      <c r="L917" t="s">
        <v>5897</v>
      </c>
      <c r="M917" t="s">
        <v>6</v>
      </c>
      <c r="N917" t="s">
        <v>217</v>
      </c>
    </row>
    <row r="918" spans="1:14" x14ac:dyDescent="0.35">
      <c r="A918" t="s">
        <v>67</v>
      </c>
      <c r="B918">
        <f t="shared" si="14"/>
        <v>1</v>
      </c>
      <c r="C918" t="s">
        <v>18980</v>
      </c>
      <c r="D918" t="s">
        <v>5899</v>
      </c>
      <c r="E918" t="s">
        <v>5900</v>
      </c>
      <c r="F918" t="s">
        <v>5901</v>
      </c>
      <c r="G918">
        <v>7</v>
      </c>
      <c r="I918" t="s">
        <v>5902</v>
      </c>
      <c r="J918" t="s">
        <v>5903</v>
      </c>
      <c r="K918">
        <v>2016</v>
      </c>
      <c r="L918" t="s">
        <v>5904</v>
      </c>
      <c r="M918" t="s">
        <v>6</v>
      </c>
      <c r="N918" t="s">
        <v>5023</v>
      </c>
    </row>
    <row r="919" spans="1:14" x14ac:dyDescent="0.35">
      <c r="A919" t="s">
        <v>67</v>
      </c>
      <c r="B919">
        <f t="shared" si="14"/>
        <v>1</v>
      </c>
      <c r="C919" t="s">
        <v>18981</v>
      </c>
      <c r="D919" t="s">
        <v>5906</v>
      </c>
      <c r="E919" t="s">
        <v>5907</v>
      </c>
      <c r="F919" t="s">
        <v>5908</v>
      </c>
      <c r="G919">
        <v>10</v>
      </c>
      <c r="H919">
        <v>9781910309551</v>
      </c>
      <c r="I919" t="s">
        <v>452</v>
      </c>
      <c r="J919" t="s">
        <v>5909</v>
      </c>
      <c r="K919">
        <v>2014</v>
      </c>
      <c r="L919" t="s">
        <v>5910</v>
      </c>
      <c r="M919" t="s">
        <v>6</v>
      </c>
      <c r="N919" t="s">
        <v>283</v>
      </c>
    </row>
    <row r="920" spans="1:14" x14ac:dyDescent="0.35">
      <c r="A920" t="s">
        <v>49</v>
      </c>
      <c r="B920">
        <f t="shared" si="14"/>
        <v>1</v>
      </c>
      <c r="C920" t="s">
        <v>18982</v>
      </c>
      <c r="D920" t="s">
        <v>5912</v>
      </c>
      <c r="E920" t="s">
        <v>6</v>
      </c>
      <c r="F920" t="s">
        <v>5913</v>
      </c>
      <c r="G920">
        <v>7</v>
      </c>
      <c r="I920" t="s">
        <v>5914</v>
      </c>
      <c r="J920" t="s">
        <v>5915</v>
      </c>
      <c r="K920">
        <v>2017</v>
      </c>
      <c r="L920" t="s">
        <v>5916</v>
      </c>
      <c r="M920" t="s">
        <v>6</v>
      </c>
      <c r="N920" t="s">
        <v>162</v>
      </c>
    </row>
    <row r="921" spans="1:14" x14ac:dyDescent="0.35">
      <c r="A921" t="s">
        <v>49</v>
      </c>
      <c r="B921">
        <f t="shared" si="14"/>
        <v>1</v>
      </c>
      <c r="C921" t="s">
        <v>18983</v>
      </c>
      <c r="D921" t="s">
        <v>5918</v>
      </c>
      <c r="E921" t="s">
        <v>5919</v>
      </c>
      <c r="F921" t="s">
        <v>5920</v>
      </c>
      <c r="G921">
        <v>7</v>
      </c>
      <c r="H921">
        <v>9783319246468</v>
      </c>
      <c r="I921" t="s">
        <v>866</v>
      </c>
      <c r="J921" t="s">
        <v>5921</v>
      </c>
      <c r="K921">
        <v>2015</v>
      </c>
      <c r="L921" t="s">
        <v>5922</v>
      </c>
      <c r="M921" t="s">
        <v>6</v>
      </c>
      <c r="N921" t="s">
        <v>1120</v>
      </c>
    </row>
    <row r="922" spans="1:14" x14ac:dyDescent="0.35">
      <c r="A922" t="s">
        <v>67</v>
      </c>
      <c r="B922">
        <f t="shared" si="14"/>
        <v>1</v>
      </c>
      <c r="C922" t="s">
        <v>18984</v>
      </c>
      <c r="D922" t="s">
        <v>5924</v>
      </c>
      <c r="E922" t="s">
        <v>5925</v>
      </c>
      <c r="F922" t="s">
        <v>5926</v>
      </c>
      <c r="G922">
        <v>10</v>
      </c>
      <c r="H922">
        <v>9788394941970</v>
      </c>
      <c r="I922" t="s">
        <v>5927</v>
      </c>
      <c r="J922" t="s">
        <v>5928</v>
      </c>
      <c r="K922">
        <v>2018</v>
      </c>
      <c r="L922" t="s">
        <v>5929</v>
      </c>
      <c r="M922" t="s">
        <v>6</v>
      </c>
      <c r="N922" t="s">
        <v>480</v>
      </c>
    </row>
    <row r="923" spans="1:14" x14ac:dyDescent="0.35">
      <c r="A923" t="s">
        <v>67</v>
      </c>
      <c r="B923">
        <f t="shared" si="14"/>
        <v>1</v>
      </c>
      <c r="C923" t="s">
        <v>18985</v>
      </c>
      <c r="D923" t="s">
        <v>5931</v>
      </c>
      <c r="E923" t="s">
        <v>5932</v>
      </c>
      <c r="F923" t="s">
        <v>5933</v>
      </c>
      <c r="G923">
        <v>7</v>
      </c>
      <c r="H923">
        <v>9783319250120</v>
      </c>
      <c r="I923" t="s">
        <v>152</v>
      </c>
      <c r="J923" t="s">
        <v>5934</v>
      </c>
      <c r="K923">
        <v>2015</v>
      </c>
      <c r="L923" t="s">
        <v>5935</v>
      </c>
      <c r="M923" t="s">
        <v>6</v>
      </c>
      <c r="N923" t="s">
        <v>256</v>
      </c>
    </row>
    <row r="924" spans="1:14" x14ac:dyDescent="0.35">
      <c r="A924" t="s">
        <v>49</v>
      </c>
      <c r="B924">
        <f t="shared" si="14"/>
        <v>1</v>
      </c>
      <c r="C924" t="s">
        <v>18986</v>
      </c>
      <c r="D924" t="s">
        <v>5937</v>
      </c>
      <c r="E924" t="s">
        <v>5938</v>
      </c>
      <c r="F924" t="s">
        <v>5939</v>
      </c>
      <c r="G924">
        <v>7</v>
      </c>
      <c r="H924">
        <v>9783642383137</v>
      </c>
      <c r="I924" t="s">
        <v>2587</v>
      </c>
      <c r="J924" t="s">
        <v>5940</v>
      </c>
      <c r="K924">
        <v>2013</v>
      </c>
      <c r="L924" t="s">
        <v>5941</v>
      </c>
      <c r="M924" t="s">
        <v>6</v>
      </c>
      <c r="N924" t="s">
        <v>337</v>
      </c>
    </row>
    <row r="925" spans="1:14" x14ac:dyDescent="0.35">
      <c r="A925" t="s">
        <v>70</v>
      </c>
      <c r="B925">
        <f t="shared" si="14"/>
        <v>1</v>
      </c>
      <c r="C925" t="s">
        <v>18987</v>
      </c>
      <c r="D925" t="s">
        <v>5943</v>
      </c>
      <c r="E925" t="s">
        <v>5944</v>
      </c>
      <c r="F925" t="s">
        <v>5945</v>
      </c>
      <c r="G925">
        <v>10</v>
      </c>
      <c r="H925">
        <v>9781450388535</v>
      </c>
      <c r="I925" t="s">
        <v>194</v>
      </c>
      <c r="J925" t="s">
        <v>5946</v>
      </c>
      <c r="K925">
        <v>2020</v>
      </c>
      <c r="L925" t="s">
        <v>5947</v>
      </c>
      <c r="M925" t="s">
        <v>6</v>
      </c>
      <c r="N925" t="s">
        <v>147</v>
      </c>
    </row>
    <row r="926" spans="1:14" x14ac:dyDescent="0.35">
      <c r="A926" t="s">
        <v>49</v>
      </c>
      <c r="B926">
        <f t="shared" si="14"/>
        <v>1</v>
      </c>
      <c r="C926" t="s">
        <v>18988</v>
      </c>
      <c r="D926" t="s">
        <v>5949</v>
      </c>
      <c r="E926" t="s">
        <v>5950</v>
      </c>
      <c r="F926" t="s">
        <v>5945</v>
      </c>
      <c r="G926">
        <v>10</v>
      </c>
      <c r="H926">
        <v>9781450386753</v>
      </c>
      <c r="I926" t="s">
        <v>5951</v>
      </c>
      <c r="J926" t="s">
        <v>5952</v>
      </c>
      <c r="K926">
        <v>2021</v>
      </c>
      <c r="L926" t="s">
        <v>5953</v>
      </c>
      <c r="M926" t="s">
        <v>6</v>
      </c>
      <c r="N926" t="s">
        <v>162</v>
      </c>
    </row>
    <row r="927" spans="1:14" x14ac:dyDescent="0.35">
      <c r="A927" t="s">
        <v>49</v>
      </c>
      <c r="B927">
        <f t="shared" si="14"/>
        <v>1</v>
      </c>
      <c r="C927" t="s">
        <v>18989</v>
      </c>
      <c r="D927" t="s">
        <v>5955</v>
      </c>
      <c r="E927" t="s">
        <v>5956</v>
      </c>
      <c r="F927" t="s">
        <v>5957</v>
      </c>
      <c r="G927">
        <v>7</v>
      </c>
      <c r="I927" t="s">
        <v>542</v>
      </c>
      <c r="J927" t="s">
        <v>5958</v>
      </c>
      <c r="K927">
        <v>2019</v>
      </c>
      <c r="L927" t="s">
        <v>5959</v>
      </c>
      <c r="M927" t="s">
        <v>6</v>
      </c>
      <c r="N927" t="s">
        <v>480</v>
      </c>
    </row>
    <row r="928" spans="1:14" x14ac:dyDescent="0.35">
      <c r="A928" t="s">
        <v>49</v>
      </c>
      <c r="B928">
        <f t="shared" si="14"/>
        <v>1</v>
      </c>
      <c r="C928" t="s">
        <v>18990</v>
      </c>
      <c r="D928" t="s">
        <v>5961</v>
      </c>
      <c r="E928" t="s">
        <v>5962</v>
      </c>
      <c r="F928" t="s">
        <v>5963</v>
      </c>
      <c r="G928">
        <v>10</v>
      </c>
      <c r="H928">
        <v>9781450340427</v>
      </c>
      <c r="I928" t="s">
        <v>308</v>
      </c>
      <c r="J928" t="s">
        <v>6</v>
      </c>
      <c r="K928">
        <v>2016</v>
      </c>
      <c r="L928" t="s">
        <v>5964</v>
      </c>
      <c r="M928" t="s">
        <v>6</v>
      </c>
      <c r="N928" t="s">
        <v>162</v>
      </c>
    </row>
    <row r="929" spans="1:14" x14ac:dyDescent="0.35">
      <c r="A929" t="s">
        <v>67</v>
      </c>
      <c r="B929">
        <f t="shared" si="14"/>
        <v>1</v>
      </c>
      <c r="C929" t="s">
        <v>18991</v>
      </c>
      <c r="D929" t="s">
        <v>5966</v>
      </c>
      <c r="E929" t="s">
        <v>5967</v>
      </c>
      <c r="F929" t="s">
        <v>5968</v>
      </c>
      <c r="G929">
        <v>10</v>
      </c>
      <c r="H929">
        <v>9781450385145</v>
      </c>
      <c r="I929" t="s">
        <v>308</v>
      </c>
      <c r="J929" t="s">
        <v>5969</v>
      </c>
      <c r="K929">
        <v>2021</v>
      </c>
      <c r="L929" t="s">
        <v>5970</v>
      </c>
      <c r="M929" t="s">
        <v>6</v>
      </c>
      <c r="N929" t="s">
        <v>162</v>
      </c>
    </row>
    <row r="930" spans="1:14" x14ac:dyDescent="0.35">
      <c r="A930" t="s">
        <v>70</v>
      </c>
      <c r="B930">
        <f t="shared" si="14"/>
        <v>1</v>
      </c>
      <c r="C930" t="s">
        <v>18992</v>
      </c>
      <c r="D930" t="s">
        <v>5972</v>
      </c>
      <c r="E930" t="s">
        <v>5973</v>
      </c>
      <c r="F930" t="s">
        <v>5974</v>
      </c>
      <c r="G930">
        <v>10</v>
      </c>
      <c r="H930">
        <v>9789898533791</v>
      </c>
      <c r="I930" t="s">
        <v>2286</v>
      </c>
      <c r="J930" t="s">
        <v>5975</v>
      </c>
      <c r="K930">
        <v>2018</v>
      </c>
      <c r="L930" t="s">
        <v>5976</v>
      </c>
      <c r="M930" t="s">
        <v>6</v>
      </c>
      <c r="N930" t="s">
        <v>162</v>
      </c>
    </row>
    <row r="931" spans="1:14" x14ac:dyDescent="0.35">
      <c r="A931" t="s">
        <v>67</v>
      </c>
      <c r="B931">
        <f t="shared" si="14"/>
        <v>1</v>
      </c>
      <c r="C931" t="s">
        <v>18993</v>
      </c>
      <c r="D931" t="s">
        <v>5978</v>
      </c>
      <c r="E931" t="s">
        <v>5979</v>
      </c>
      <c r="F931" t="s">
        <v>5980</v>
      </c>
      <c r="G931">
        <v>10</v>
      </c>
      <c r="H931">
        <v>9781538680254</v>
      </c>
      <c r="I931" t="s">
        <v>5981</v>
      </c>
      <c r="J931" t="s">
        <v>5982</v>
      </c>
      <c r="K931">
        <v>2019</v>
      </c>
      <c r="L931" t="s">
        <v>5983</v>
      </c>
      <c r="M931" t="s">
        <v>6</v>
      </c>
      <c r="N931" t="s">
        <v>703</v>
      </c>
    </row>
    <row r="932" spans="1:14" x14ac:dyDescent="0.35">
      <c r="A932" t="s">
        <v>67</v>
      </c>
      <c r="B932">
        <f t="shared" si="14"/>
        <v>1</v>
      </c>
      <c r="C932" t="s">
        <v>18994</v>
      </c>
      <c r="D932" t="s">
        <v>5985</v>
      </c>
      <c r="E932" t="s">
        <v>5986</v>
      </c>
      <c r="F932" t="s">
        <v>5987</v>
      </c>
      <c r="G932">
        <v>10</v>
      </c>
      <c r="H932">
        <v>9781450365710</v>
      </c>
      <c r="I932" t="s">
        <v>308</v>
      </c>
      <c r="J932" t="s">
        <v>6</v>
      </c>
      <c r="K932">
        <v>2018</v>
      </c>
      <c r="L932" t="s">
        <v>5988</v>
      </c>
      <c r="M932" t="s">
        <v>6</v>
      </c>
      <c r="N932" t="s">
        <v>147</v>
      </c>
    </row>
    <row r="933" spans="1:14" x14ac:dyDescent="0.35">
      <c r="A933" t="s">
        <v>49</v>
      </c>
      <c r="B933">
        <f t="shared" si="14"/>
        <v>1</v>
      </c>
      <c r="C933" t="s">
        <v>18995</v>
      </c>
      <c r="D933" t="s">
        <v>5990</v>
      </c>
      <c r="E933" t="s">
        <v>5991</v>
      </c>
      <c r="F933" t="s">
        <v>5992</v>
      </c>
      <c r="G933">
        <v>7</v>
      </c>
      <c r="I933" t="s">
        <v>5993</v>
      </c>
      <c r="J933" t="s">
        <v>5994</v>
      </c>
      <c r="K933">
        <v>2020</v>
      </c>
      <c r="L933" t="s">
        <v>5995</v>
      </c>
      <c r="M933" t="s">
        <v>6</v>
      </c>
      <c r="N933" t="s">
        <v>162</v>
      </c>
    </row>
    <row r="934" spans="1:14" x14ac:dyDescent="0.35">
      <c r="A934" t="s">
        <v>67</v>
      </c>
      <c r="B934">
        <f t="shared" si="14"/>
        <v>1</v>
      </c>
      <c r="C934" t="s">
        <v>18996</v>
      </c>
      <c r="D934" t="s">
        <v>5997</v>
      </c>
      <c r="E934" t="s">
        <v>5998</v>
      </c>
      <c r="F934" t="s">
        <v>5999</v>
      </c>
      <c r="G934">
        <v>10</v>
      </c>
      <c r="H934">
        <v>9781424444601</v>
      </c>
      <c r="I934" t="s">
        <v>6000</v>
      </c>
      <c r="J934" t="s">
        <v>6001</v>
      </c>
      <c r="K934">
        <v>2009</v>
      </c>
      <c r="L934" t="s">
        <v>6002</v>
      </c>
      <c r="M934" t="s">
        <v>6</v>
      </c>
      <c r="N934" t="s">
        <v>695</v>
      </c>
    </row>
    <row r="935" spans="1:14" x14ac:dyDescent="0.35">
      <c r="A935" t="s">
        <v>67</v>
      </c>
      <c r="B935">
        <f t="shared" si="14"/>
        <v>1</v>
      </c>
      <c r="C935" t="s">
        <v>18997</v>
      </c>
      <c r="D935" t="s">
        <v>6004</v>
      </c>
      <c r="E935" t="s">
        <v>6005</v>
      </c>
      <c r="F935" t="s">
        <v>6006</v>
      </c>
      <c r="G935">
        <v>10</v>
      </c>
      <c r="H935">
        <v>9781467313513</v>
      </c>
      <c r="I935" t="s">
        <v>1374</v>
      </c>
      <c r="J935" t="s">
        <v>6</v>
      </c>
      <c r="K935">
        <v>2012</v>
      </c>
      <c r="L935" t="s">
        <v>6007</v>
      </c>
      <c r="M935" t="s">
        <v>6</v>
      </c>
      <c r="N935" t="s">
        <v>162</v>
      </c>
    </row>
    <row r="936" spans="1:14" x14ac:dyDescent="0.35">
      <c r="A936" t="s">
        <v>67</v>
      </c>
      <c r="B936">
        <f t="shared" si="14"/>
        <v>1</v>
      </c>
      <c r="C936" t="s">
        <v>18998</v>
      </c>
      <c r="D936" t="s">
        <v>6009</v>
      </c>
      <c r="E936" t="s">
        <v>6</v>
      </c>
      <c r="F936" t="s">
        <v>5999</v>
      </c>
      <c r="G936">
        <v>7</v>
      </c>
      <c r="I936" t="s">
        <v>1794</v>
      </c>
      <c r="J936" t="s">
        <v>6010</v>
      </c>
      <c r="K936">
        <v>2013</v>
      </c>
      <c r="L936" t="s">
        <v>6011</v>
      </c>
      <c r="M936" t="s">
        <v>6</v>
      </c>
      <c r="N936" t="s">
        <v>5441</v>
      </c>
    </row>
    <row r="937" spans="1:14" x14ac:dyDescent="0.35">
      <c r="A937" t="s">
        <v>70</v>
      </c>
      <c r="B937">
        <f t="shared" si="14"/>
        <v>1</v>
      </c>
      <c r="C937" t="s">
        <v>18999</v>
      </c>
      <c r="D937" t="s">
        <v>6013</v>
      </c>
      <c r="E937" t="s">
        <v>6014</v>
      </c>
      <c r="F937" t="s">
        <v>6015</v>
      </c>
      <c r="G937">
        <v>10</v>
      </c>
      <c r="H937">
        <v>9781450347631</v>
      </c>
      <c r="I937" t="s">
        <v>308</v>
      </c>
      <c r="J937" t="s">
        <v>6</v>
      </c>
      <c r="K937">
        <v>2016</v>
      </c>
      <c r="L937" t="s">
        <v>6016</v>
      </c>
      <c r="M937" t="s">
        <v>6</v>
      </c>
      <c r="N937" t="s">
        <v>402</v>
      </c>
    </row>
    <row r="938" spans="1:14" x14ac:dyDescent="0.35">
      <c r="A938" t="s">
        <v>49</v>
      </c>
      <c r="B938">
        <f t="shared" si="14"/>
        <v>1</v>
      </c>
      <c r="C938" t="s">
        <v>19000</v>
      </c>
      <c r="D938" t="s">
        <v>6018</v>
      </c>
      <c r="E938" t="s">
        <v>6019</v>
      </c>
      <c r="F938" t="s">
        <v>6020</v>
      </c>
      <c r="G938">
        <v>10</v>
      </c>
      <c r="H938">
        <v>9781728106502</v>
      </c>
      <c r="I938" t="s">
        <v>6021</v>
      </c>
      <c r="J938" t="s">
        <v>6022</v>
      </c>
      <c r="K938">
        <v>2019</v>
      </c>
      <c r="L938" t="s">
        <v>6023</v>
      </c>
      <c r="M938" t="s">
        <v>6</v>
      </c>
      <c r="N938" t="s">
        <v>217</v>
      </c>
    </row>
    <row r="939" spans="1:14" x14ac:dyDescent="0.35">
      <c r="A939" t="s">
        <v>49</v>
      </c>
      <c r="B939">
        <f t="shared" si="14"/>
        <v>1</v>
      </c>
      <c r="C939" t="s">
        <v>19001</v>
      </c>
      <c r="D939" t="s">
        <v>6025</v>
      </c>
      <c r="E939" t="s">
        <v>6026</v>
      </c>
      <c r="F939" t="s">
        <v>6027</v>
      </c>
      <c r="G939">
        <v>10</v>
      </c>
      <c r="H939">
        <v>9781538694718</v>
      </c>
      <c r="I939" t="s">
        <v>6028</v>
      </c>
      <c r="J939" t="s">
        <v>6</v>
      </c>
      <c r="K939">
        <v>2019</v>
      </c>
      <c r="L939" t="s">
        <v>6029</v>
      </c>
      <c r="M939" t="s">
        <v>6</v>
      </c>
      <c r="N939" t="s">
        <v>256</v>
      </c>
    </row>
    <row r="940" spans="1:14" x14ac:dyDescent="0.35">
      <c r="A940" t="s">
        <v>67</v>
      </c>
      <c r="B940">
        <f t="shared" si="14"/>
        <v>1</v>
      </c>
      <c r="C940" t="s">
        <v>19002</v>
      </c>
      <c r="D940" t="s">
        <v>6031</v>
      </c>
      <c r="E940" t="s">
        <v>6032</v>
      </c>
      <c r="F940" t="s">
        <v>6033</v>
      </c>
      <c r="G940">
        <v>7</v>
      </c>
      <c r="I940" t="s">
        <v>2342</v>
      </c>
      <c r="J940" t="s">
        <v>6034</v>
      </c>
      <c r="K940">
        <v>2013</v>
      </c>
      <c r="L940" t="s">
        <v>6035</v>
      </c>
      <c r="M940" t="s">
        <v>6</v>
      </c>
      <c r="N940" t="s">
        <v>217</v>
      </c>
    </row>
    <row r="941" spans="1:14" x14ac:dyDescent="0.35">
      <c r="A941" t="s">
        <v>67</v>
      </c>
      <c r="B941">
        <f t="shared" si="14"/>
        <v>1</v>
      </c>
      <c r="C941" t="s">
        <v>19003</v>
      </c>
      <c r="D941" t="s">
        <v>6037</v>
      </c>
      <c r="E941" t="s">
        <v>6038</v>
      </c>
      <c r="F941" t="s">
        <v>6039</v>
      </c>
      <c r="G941">
        <v>7</v>
      </c>
      <c r="H941">
        <v>9783319419619</v>
      </c>
      <c r="I941" t="s">
        <v>207</v>
      </c>
      <c r="J941" t="s">
        <v>6040</v>
      </c>
      <c r="K941">
        <v>2016</v>
      </c>
      <c r="L941" t="s">
        <v>6041</v>
      </c>
      <c r="M941" t="s">
        <v>6</v>
      </c>
      <c r="N941" t="s">
        <v>162</v>
      </c>
    </row>
    <row r="942" spans="1:14" x14ac:dyDescent="0.35">
      <c r="A942" t="s">
        <v>70</v>
      </c>
      <c r="B942">
        <f t="shared" si="14"/>
        <v>1</v>
      </c>
      <c r="C942" t="s">
        <v>19004</v>
      </c>
      <c r="D942" t="s">
        <v>6043</v>
      </c>
      <c r="E942" t="s">
        <v>6044</v>
      </c>
      <c r="F942" t="s">
        <v>6045</v>
      </c>
      <c r="G942">
        <v>7</v>
      </c>
      <c r="H942">
        <v>9783030633189</v>
      </c>
      <c r="I942" t="s">
        <v>207</v>
      </c>
      <c r="J942" t="s">
        <v>3333</v>
      </c>
      <c r="K942">
        <v>2020</v>
      </c>
      <c r="L942" t="s">
        <v>6046</v>
      </c>
      <c r="M942" t="s">
        <v>6</v>
      </c>
      <c r="N942" t="s">
        <v>147</v>
      </c>
    </row>
    <row r="943" spans="1:14" x14ac:dyDescent="0.35">
      <c r="A943" t="s">
        <v>49</v>
      </c>
      <c r="B943">
        <f t="shared" si="14"/>
        <v>1</v>
      </c>
      <c r="C943" t="s">
        <v>19005</v>
      </c>
      <c r="D943" t="s">
        <v>6048</v>
      </c>
      <c r="E943" t="s">
        <v>6049</v>
      </c>
      <c r="F943" t="s">
        <v>6050</v>
      </c>
      <c r="G943">
        <v>7</v>
      </c>
      <c r="I943" t="s">
        <v>1398</v>
      </c>
      <c r="J943" t="s">
        <v>6051</v>
      </c>
      <c r="K943">
        <v>2017</v>
      </c>
      <c r="L943" t="s">
        <v>6052</v>
      </c>
      <c r="M943" t="s">
        <v>6</v>
      </c>
      <c r="N943" t="s">
        <v>155</v>
      </c>
    </row>
    <row r="944" spans="1:14" x14ac:dyDescent="0.35">
      <c r="A944" t="s">
        <v>70</v>
      </c>
      <c r="B944">
        <f t="shared" si="14"/>
        <v>1</v>
      </c>
      <c r="C944" t="s">
        <v>19006</v>
      </c>
      <c r="D944" t="s">
        <v>6054</v>
      </c>
      <c r="E944" t="s">
        <v>6055</v>
      </c>
      <c r="F944" t="s">
        <v>6056</v>
      </c>
      <c r="G944">
        <v>10</v>
      </c>
      <c r="H944">
        <v>9781467388450</v>
      </c>
      <c r="I944" t="s">
        <v>4256</v>
      </c>
      <c r="J944" t="s">
        <v>6057</v>
      </c>
      <c r="K944">
        <v>2016</v>
      </c>
      <c r="L944" t="s">
        <v>6058</v>
      </c>
      <c r="M944" t="s">
        <v>6</v>
      </c>
      <c r="N944" t="s">
        <v>147</v>
      </c>
    </row>
    <row r="945" spans="1:14" x14ac:dyDescent="0.35">
      <c r="A945" t="s">
        <v>70</v>
      </c>
      <c r="B945">
        <f t="shared" si="14"/>
        <v>1</v>
      </c>
      <c r="C945" t="s">
        <v>19007</v>
      </c>
      <c r="D945" t="s">
        <v>6060</v>
      </c>
      <c r="E945" t="s">
        <v>6061</v>
      </c>
      <c r="F945" t="s">
        <v>6062</v>
      </c>
      <c r="G945">
        <v>10</v>
      </c>
      <c r="H945">
        <v>9781538661192</v>
      </c>
      <c r="I945" t="s">
        <v>6063</v>
      </c>
      <c r="J945" t="s">
        <v>6</v>
      </c>
      <c r="K945">
        <v>2018</v>
      </c>
      <c r="L945" t="s">
        <v>6064</v>
      </c>
      <c r="M945" t="s">
        <v>6</v>
      </c>
      <c r="N945" t="s">
        <v>155</v>
      </c>
    </row>
    <row r="946" spans="1:14" x14ac:dyDescent="0.35">
      <c r="A946" t="s">
        <v>70</v>
      </c>
      <c r="B946">
        <f t="shared" si="14"/>
        <v>1</v>
      </c>
      <c r="C946" t="s">
        <v>19008</v>
      </c>
      <c r="D946" t="s">
        <v>6066</v>
      </c>
      <c r="E946" t="s">
        <v>6067</v>
      </c>
      <c r="F946" t="s">
        <v>6068</v>
      </c>
      <c r="G946">
        <v>7</v>
      </c>
      <c r="I946" t="s">
        <v>5409</v>
      </c>
      <c r="J946" t="s">
        <v>6069</v>
      </c>
      <c r="K946">
        <v>2016</v>
      </c>
      <c r="L946" t="s">
        <v>6070</v>
      </c>
      <c r="M946" t="s">
        <v>6</v>
      </c>
      <c r="N946" t="s">
        <v>480</v>
      </c>
    </row>
    <row r="947" spans="1:14" x14ac:dyDescent="0.35">
      <c r="A947" t="s">
        <v>70</v>
      </c>
      <c r="B947">
        <f t="shared" si="14"/>
        <v>1</v>
      </c>
      <c r="C947" t="s">
        <v>19009</v>
      </c>
      <c r="D947" t="s">
        <v>6072</v>
      </c>
      <c r="E947" t="s">
        <v>6073</v>
      </c>
      <c r="F947" t="s">
        <v>6074</v>
      </c>
      <c r="G947">
        <v>10</v>
      </c>
      <c r="H947">
        <v>9781450306904</v>
      </c>
      <c r="I947" t="s">
        <v>6075</v>
      </c>
      <c r="J947" t="s">
        <v>6076</v>
      </c>
      <c r="K947">
        <v>2011</v>
      </c>
      <c r="L947" t="s">
        <v>6077</v>
      </c>
      <c r="M947" t="s">
        <v>6</v>
      </c>
      <c r="N947" t="s">
        <v>155</v>
      </c>
    </row>
    <row r="948" spans="1:14" x14ac:dyDescent="0.35">
      <c r="A948" t="s">
        <v>70</v>
      </c>
      <c r="B948">
        <f t="shared" si="14"/>
        <v>1</v>
      </c>
      <c r="C948" t="s">
        <v>19010</v>
      </c>
      <c r="D948" t="s">
        <v>6079</v>
      </c>
      <c r="E948" t="s">
        <v>6</v>
      </c>
      <c r="F948" t="s">
        <v>6074</v>
      </c>
      <c r="G948">
        <v>7</v>
      </c>
      <c r="H948">
        <v>9783642287886</v>
      </c>
      <c r="I948" t="s">
        <v>3571</v>
      </c>
      <c r="J948" t="s">
        <v>6080</v>
      </c>
      <c r="K948">
        <v>2012</v>
      </c>
      <c r="L948" t="s">
        <v>6081</v>
      </c>
      <c r="M948" t="s">
        <v>6</v>
      </c>
      <c r="N948" t="s">
        <v>283</v>
      </c>
    </row>
    <row r="949" spans="1:14" x14ac:dyDescent="0.35">
      <c r="A949" t="s">
        <v>70</v>
      </c>
      <c r="B949">
        <f t="shared" si="14"/>
        <v>1</v>
      </c>
      <c r="C949" t="s">
        <v>19011</v>
      </c>
      <c r="D949" t="s">
        <v>6083</v>
      </c>
      <c r="E949" t="s">
        <v>6084</v>
      </c>
      <c r="F949" t="s">
        <v>6085</v>
      </c>
      <c r="G949">
        <v>10</v>
      </c>
      <c r="H949">
        <v>9781450383516</v>
      </c>
      <c r="I949" t="s">
        <v>6086</v>
      </c>
      <c r="J949" t="s">
        <v>6087</v>
      </c>
      <c r="K949">
        <v>2021</v>
      </c>
      <c r="L949" t="s">
        <v>6088</v>
      </c>
      <c r="M949" t="s">
        <v>6</v>
      </c>
      <c r="N949" t="s">
        <v>162</v>
      </c>
    </row>
    <row r="950" spans="1:14" x14ac:dyDescent="0.35">
      <c r="A950" t="s">
        <v>67</v>
      </c>
      <c r="B950">
        <f t="shared" si="14"/>
        <v>1</v>
      </c>
      <c r="C950" t="s">
        <v>19012</v>
      </c>
      <c r="D950" t="s">
        <v>6090</v>
      </c>
      <c r="E950" t="s">
        <v>6091</v>
      </c>
      <c r="F950" t="s">
        <v>6092</v>
      </c>
      <c r="G950">
        <v>7</v>
      </c>
      <c r="H950">
        <v>9783642220234</v>
      </c>
      <c r="I950" t="s">
        <v>152</v>
      </c>
      <c r="J950" t="s">
        <v>3561</v>
      </c>
      <c r="K950">
        <v>2011</v>
      </c>
      <c r="L950" t="s">
        <v>6093</v>
      </c>
      <c r="M950" t="s">
        <v>6</v>
      </c>
      <c r="N950" t="s">
        <v>695</v>
      </c>
    </row>
    <row r="951" spans="1:14" x14ac:dyDescent="0.35">
      <c r="A951" t="s">
        <v>49</v>
      </c>
      <c r="B951">
        <f t="shared" si="14"/>
        <v>1</v>
      </c>
      <c r="C951" t="s">
        <v>19013</v>
      </c>
      <c r="D951" t="s">
        <v>6095</v>
      </c>
      <c r="E951" t="s">
        <v>6096</v>
      </c>
      <c r="F951" t="s">
        <v>6097</v>
      </c>
      <c r="G951">
        <v>10</v>
      </c>
      <c r="I951" t="s">
        <v>496</v>
      </c>
      <c r="J951" t="s">
        <v>6098</v>
      </c>
      <c r="K951">
        <v>2015</v>
      </c>
      <c r="L951" t="s">
        <v>6099</v>
      </c>
      <c r="M951" t="s">
        <v>6</v>
      </c>
      <c r="N951" t="s">
        <v>1120</v>
      </c>
    </row>
    <row r="952" spans="1:14" x14ac:dyDescent="0.35">
      <c r="A952" t="s">
        <v>70</v>
      </c>
      <c r="B952">
        <f t="shared" si="14"/>
        <v>1</v>
      </c>
      <c r="C952" t="s">
        <v>19014</v>
      </c>
      <c r="D952" t="s">
        <v>6101</v>
      </c>
      <c r="E952" t="s">
        <v>6102</v>
      </c>
      <c r="F952" t="s">
        <v>6103</v>
      </c>
      <c r="G952">
        <v>10</v>
      </c>
      <c r="H952">
        <v>9781450347631</v>
      </c>
      <c r="I952" t="s">
        <v>308</v>
      </c>
      <c r="J952" t="s">
        <v>6</v>
      </c>
      <c r="K952">
        <v>2016</v>
      </c>
      <c r="L952" t="s">
        <v>6104</v>
      </c>
      <c r="M952" t="s">
        <v>6</v>
      </c>
      <c r="N952" t="s">
        <v>162</v>
      </c>
    </row>
    <row r="953" spans="1:14" x14ac:dyDescent="0.35">
      <c r="A953" t="s">
        <v>67</v>
      </c>
      <c r="B953">
        <f t="shared" si="14"/>
        <v>1</v>
      </c>
      <c r="C953" t="s">
        <v>19015</v>
      </c>
      <c r="D953" t="s">
        <v>6106</v>
      </c>
      <c r="E953" t="s">
        <v>6107</v>
      </c>
      <c r="F953" t="s">
        <v>6108</v>
      </c>
      <c r="G953">
        <v>10</v>
      </c>
      <c r="H953">
        <v>9781509051885</v>
      </c>
      <c r="I953" t="s">
        <v>6109</v>
      </c>
      <c r="J953" t="s">
        <v>6110</v>
      </c>
      <c r="K953">
        <v>2017</v>
      </c>
      <c r="L953" t="s">
        <v>6111</v>
      </c>
      <c r="M953" t="s">
        <v>6</v>
      </c>
      <c r="N953" t="s">
        <v>283</v>
      </c>
    </row>
    <row r="954" spans="1:14" x14ac:dyDescent="0.35">
      <c r="A954" t="s">
        <v>70</v>
      </c>
      <c r="B954">
        <f t="shared" si="14"/>
        <v>1</v>
      </c>
      <c r="C954" t="s">
        <v>19016</v>
      </c>
      <c r="D954" t="s">
        <v>6113</v>
      </c>
      <c r="E954" t="s">
        <v>6114</v>
      </c>
      <c r="F954" t="s">
        <v>6115</v>
      </c>
      <c r="G954">
        <v>10</v>
      </c>
      <c r="H954">
        <v>9781467312493</v>
      </c>
      <c r="I954" t="s">
        <v>6116</v>
      </c>
      <c r="J954" t="s">
        <v>6117</v>
      </c>
      <c r="K954">
        <v>2012</v>
      </c>
      <c r="L954" t="s">
        <v>6118</v>
      </c>
      <c r="M954" t="s">
        <v>6</v>
      </c>
      <c r="N954" t="s">
        <v>256</v>
      </c>
    </row>
    <row r="955" spans="1:14" x14ac:dyDescent="0.35">
      <c r="A955" t="s">
        <v>67</v>
      </c>
      <c r="B955">
        <f t="shared" si="14"/>
        <v>1</v>
      </c>
      <c r="C955" t="s">
        <v>19017</v>
      </c>
      <c r="D955" t="s">
        <v>6120</v>
      </c>
      <c r="E955" t="s">
        <v>6121</v>
      </c>
      <c r="F955" t="s">
        <v>6122</v>
      </c>
      <c r="G955">
        <v>10</v>
      </c>
      <c r="H955">
        <v>9781911218562</v>
      </c>
      <c r="I955" t="s">
        <v>1883</v>
      </c>
      <c r="J955" t="s">
        <v>6123</v>
      </c>
      <c r="K955">
        <v>2017</v>
      </c>
      <c r="L955" t="s">
        <v>6124</v>
      </c>
      <c r="M955" t="s">
        <v>6</v>
      </c>
      <c r="N955" t="s">
        <v>147</v>
      </c>
    </row>
    <row r="956" spans="1:14" x14ac:dyDescent="0.35">
      <c r="A956" t="s">
        <v>67</v>
      </c>
      <c r="B956">
        <f t="shared" si="14"/>
        <v>1</v>
      </c>
      <c r="C956" t="s">
        <v>19018</v>
      </c>
      <c r="D956" t="s">
        <v>6126</v>
      </c>
      <c r="E956" t="s">
        <v>6127</v>
      </c>
      <c r="F956" t="s">
        <v>6122</v>
      </c>
      <c r="G956">
        <v>10</v>
      </c>
      <c r="H956">
        <v>9781911218999</v>
      </c>
      <c r="I956" t="s">
        <v>452</v>
      </c>
      <c r="J956" t="s">
        <v>6128</v>
      </c>
      <c r="K956">
        <v>2018</v>
      </c>
      <c r="L956" t="s">
        <v>6129</v>
      </c>
      <c r="M956" t="s">
        <v>6</v>
      </c>
      <c r="N956" t="s">
        <v>217</v>
      </c>
    </row>
    <row r="957" spans="1:14" x14ac:dyDescent="0.35">
      <c r="A957" t="s">
        <v>67</v>
      </c>
      <c r="B957">
        <f t="shared" si="14"/>
        <v>1</v>
      </c>
      <c r="C957" t="s">
        <v>19019</v>
      </c>
      <c r="D957" t="s">
        <v>6131</v>
      </c>
      <c r="E957" t="s">
        <v>6132</v>
      </c>
      <c r="F957" t="s">
        <v>6133</v>
      </c>
      <c r="G957">
        <v>7</v>
      </c>
      <c r="I957" t="s">
        <v>3488</v>
      </c>
      <c r="J957" t="s">
        <v>6134</v>
      </c>
      <c r="K957">
        <v>2009</v>
      </c>
      <c r="L957" t="s">
        <v>6135</v>
      </c>
      <c r="M957" t="s">
        <v>6</v>
      </c>
      <c r="N957" t="s">
        <v>6136</v>
      </c>
    </row>
    <row r="958" spans="1:14" x14ac:dyDescent="0.35">
      <c r="A958" t="s">
        <v>49</v>
      </c>
      <c r="B958">
        <f t="shared" si="14"/>
        <v>1</v>
      </c>
      <c r="C958" t="s">
        <v>19020</v>
      </c>
      <c r="D958" t="s">
        <v>6138</v>
      </c>
      <c r="E958" t="s">
        <v>6139</v>
      </c>
      <c r="F958" t="s">
        <v>6140</v>
      </c>
      <c r="G958">
        <v>7</v>
      </c>
      <c r="I958" t="s">
        <v>6141</v>
      </c>
      <c r="J958" t="s">
        <v>6142</v>
      </c>
      <c r="K958">
        <v>2011</v>
      </c>
      <c r="L958" t="s">
        <v>6143</v>
      </c>
      <c r="M958" t="s">
        <v>6</v>
      </c>
      <c r="N958" t="s">
        <v>147</v>
      </c>
    </row>
    <row r="959" spans="1:14" x14ac:dyDescent="0.35">
      <c r="A959" t="s">
        <v>67</v>
      </c>
      <c r="B959">
        <f t="shared" si="14"/>
        <v>1</v>
      </c>
      <c r="C959" t="s">
        <v>19021</v>
      </c>
      <c r="D959" t="s">
        <v>6145</v>
      </c>
      <c r="E959" t="s">
        <v>6146</v>
      </c>
      <c r="F959" t="s">
        <v>6147</v>
      </c>
      <c r="G959">
        <v>7</v>
      </c>
      <c r="I959" t="s">
        <v>4375</v>
      </c>
      <c r="J959" t="s">
        <v>6148</v>
      </c>
      <c r="K959">
        <v>2013</v>
      </c>
      <c r="L959" t="s">
        <v>6149</v>
      </c>
      <c r="M959" t="s">
        <v>6</v>
      </c>
      <c r="N959" t="s">
        <v>217</v>
      </c>
    </row>
    <row r="960" spans="1:14" x14ac:dyDescent="0.35">
      <c r="A960" t="s">
        <v>49</v>
      </c>
      <c r="B960">
        <f t="shared" si="14"/>
        <v>1</v>
      </c>
      <c r="C960" t="s">
        <v>19022</v>
      </c>
      <c r="D960" t="s">
        <v>6151</v>
      </c>
      <c r="E960" t="s">
        <v>6152</v>
      </c>
      <c r="F960" t="s">
        <v>6153</v>
      </c>
      <c r="G960">
        <v>10</v>
      </c>
      <c r="H960">
        <v>9781479940356</v>
      </c>
      <c r="I960" t="s">
        <v>1002</v>
      </c>
      <c r="J960" t="s">
        <v>6154</v>
      </c>
      <c r="K960">
        <v>2014</v>
      </c>
      <c r="L960" t="s">
        <v>6155</v>
      </c>
      <c r="M960" t="s">
        <v>6</v>
      </c>
      <c r="N960" t="s">
        <v>473</v>
      </c>
    </row>
    <row r="961" spans="1:14" x14ac:dyDescent="0.35">
      <c r="A961" t="s">
        <v>49</v>
      </c>
      <c r="B961">
        <f t="shared" si="14"/>
        <v>1</v>
      </c>
      <c r="C961" t="s">
        <v>19023</v>
      </c>
      <c r="D961" t="s">
        <v>6157</v>
      </c>
      <c r="E961" t="s">
        <v>6158</v>
      </c>
      <c r="F961" t="s">
        <v>6159</v>
      </c>
      <c r="G961">
        <v>10</v>
      </c>
      <c r="H961">
        <v>9781941763384</v>
      </c>
      <c r="I961" t="s">
        <v>6160</v>
      </c>
      <c r="J961" t="s">
        <v>6161</v>
      </c>
      <c r="K961">
        <v>2016</v>
      </c>
      <c r="L961" t="s">
        <v>6162</v>
      </c>
      <c r="M961" t="s">
        <v>6</v>
      </c>
      <c r="N961" t="s">
        <v>323</v>
      </c>
    </row>
    <row r="962" spans="1:14" x14ac:dyDescent="0.35">
      <c r="A962" t="s">
        <v>49</v>
      </c>
      <c r="B962">
        <f t="shared" ref="B962:B1025" si="15">COUNTIF(C:C,C962)</f>
        <v>1</v>
      </c>
      <c r="C962" t="s">
        <v>19024</v>
      </c>
      <c r="D962" t="s">
        <v>6164</v>
      </c>
      <c r="E962" t="s">
        <v>6165</v>
      </c>
      <c r="F962" t="s">
        <v>6166</v>
      </c>
      <c r="G962">
        <v>7</v>
      </c>
      <c r="H962">
        <v>9783030436865</v>
      </c>
      <c r="I962" t="s">
        <v>152</v>
      </c>
      <c r="J962" t="s">
        <v>6167</v>
      </c>
      <c r="K962">
        <v>2020</v>
      </c>
      <c r="L962" t="s">
        <v>6168</v>
      </c>
      <c r="M962" t="s">
        <v>6</v>
      </c>
      <c r="N962" t="s">
        <v>162</v>
      </c>
    </row>
    <row r="963" spans="1:14" x14ac:dyDescent="0.35">
      <c r="A963" t="s">
        <v>67</v>
      </c>
      <c r="B963">
        <f t="shared" si="15"/>
        <v>1</v>
      </c>
      <c r="C963" t="s">
        <v>19025</v>
      </c>
      <c r="D963" t="s">
        <v>6170</v>
      </c>
      <c r="E963" t="s">
        <v>6171</v>
      </c>
      <c r="F963" t="s">
        <v>6172</v>
      </c>
      <c r="G963">
        <v>10</v>
      </c>
      <c r="H963">
        <v>9781450365925</v>
      </c>
      <c r="I963" t="s">
        <v>194</v>
      </c>
      <c r="J963" t="s">
        <v>6173</v>
      </c>
      <c r="K963">
        <v>2019</v>
      </c>
      <c r="L963" t="s">
        <v>6174</v>
      </c>
      <c r="M963" t="s">
        <v>6</v>
      </c>
      <c r="N963" t="s">
        <v>162</v>
      </c>
    </row>
    <row r="964" spans="1:14" x14ac:dyDescent="0.35">
      <c r="A964" t="s">
        <v>67</v>
      </c>
      <c r="B964">
        <f t="shared" si="15"/>
        <v>1</v>
      </c>
      <c r="C964" t="s">
        <v>19026</v>
      </c>
      <c r="D964" t="s">
        <v>6176</v>
      </c>
      <c r="E964" t="s">
        <v>6177</v>
      </c>
      <c r="F964" t="s">
        <v>6178</v>
      </c>
      <c r="G964">
        <v>7</v>
      </c>
      <c r="H964">
        <v>9783030235598</v>
      </c>
      <c r="I964" t="s">
        <v>152</v>
      </c>
      <c r="J964" t="s">
        <v>6179</v>
      </c>
      <c r="K964">
        <v>2019</v>
      </c>
      <c r="L964" t="s">
        <v>6180</v>
      </c>
      <c r="M964" t="s">
        <v>6</v>
      </c>
      <c r="N964" t="s">
        <v>162</v>
      </c>
    </row>
    <row r="965" spans="1:14" x14ac:dyDescent="0.35">
      <c r="A965" t="s">
        <v>49</v>
      </c>
      <c r="B965">
        <f t="shared" si="15"/>
        <v>1</v>
      </c>
      <c r="C965" t="s">
        <v>19027</v>
      </c>
      <c r="D965" t="s">
        <v>6182</v>
      </c>
      <c r="E965" t="s">
        <v>6183</v>
      </c>
      <c r="F965" t="s">
        <v>6184</v>
      </c>
      <c r="G965">
        <v>10</v>
      </c>
      <c r="H965">
        <v>9789897580734</v>
      </c>
      <c r="I965" t="s">
        <v>6185</v>
      </c>
      <c r="J965" t="s">
        <v>6186</v>
      </c>
      <c r="K965">
        <v>2015</v>
      </c>
      <c r="L965" t="s">
        <v>6187</v>
      </c>
      <c r="M965" t="s">
        <v>6</v>
      </c>
      <c r="N965" t="s">
        <v>147</v>
      </c>
    </row>
    <row r="966" spans="1:14" x14ac:dyDescent="0.35">
      <c r="A966" t="s">
        <v>67</v>
      </c>
      <c r="B966">
        <f t="shared" si="15"/>
        <v>1</v>
      </c>
      <c r="C966" t="s">
        <v>19028</v>
      </c>
      <c r="D966" t="s">
        <v>6189</v>
      </c>
      <c r="E966" t="s">
        <v>6190</v>
      </c>
      <c r="F966" t="s">
        <v>6191</v>
      </c>
      <c r="G966">
        <v>7</v>
      </c>
      <c r="I966" t="s">
        <v>647</v>
      </c>
      <c r="J966" t="s">
        <v>262</v>
      </c>
      <c r="K966">
        <v>2021</v>
      </c>
      <c r="L966" t="s">
        <v>6192</v>
      </c>
      <c r="M966" t="s">
        <v>6</v>
      </c>
      <c r="N966" t="s">
        <v>162</v>
      </c>
    </row>
    <row r="967" spans="1:14" x14ac:dyDescent="0.35">
      <c r="A967" t="s">
        <v>67</v>
      </c>
      <c r="B967">
        <f t="shared" si="15"/>
        <v>1</v>
      </c>
      <c r="C967" t="s">
        <v>19029</v>
      </c>
      <c r="D967" t="s">
        <v>6194</v>
      </c>
      <c r="E967" t="s">
        <v>6195</v>
      </c>
      <c r="F967" t="s">
        <v>6196</v>
      </c>
      <c r="G967">
        <v>10</v>
      </c>
      <c r="H967">
        <v>9780769542843</v>
      </c>
      <c r="I967" t="s">
        <v>6197</v>
      </c>
      <c r="J967" t="s">
        <v>6198</v>
      </c>
      <c r="K967">
        <v>2010</v>
      </c>
      <c r="L967" t="s">
        <v>6199</v>
      </c>
      <c r="M967" t="s">
        <v>6</v>
      </c>
      <c r="N967" t="s">
        <v>283</v>
      </c>
    </row>
    <row r="968" spans="1:14" x14ac:dyDescent="0.35">
      <c r="A968" t="s">
        <v>49</v>
      </c>
      <c r="B968">
        <f t="shared" si="15"/>
        <v>1</v>
      </c>
      <c r="C968" t="s">
        <v>19030</v>
      </c>
      <c r="D968" t="s">
        <v>6201</v>
      </c>
      <c r="E968" t="s">
        <v>6202</v>
      </c>
      <c r="F968" t="s">
        <v>6203</v>
      </c>
      <c r="G968">
        <v>10</v>
      </c>
      <c r="H968">
        <v>9781450380959</v>
      </c>
      <c r="I968" t="s">
        <v>1310</v>
      </c>
      <c r="J968" t="s">
        <v>6</v>
      </c>
      <c r="K968">
        <v>2021</v>
      </c>
      <c r="L968" t="s">
        <v>6204</v>
      </c>
      <c r="M968" t="s">
        <v>6</v>
      </c>
      <c r="N968" t="s">
        <v>162</v>
      </c>
    </row>
    <row r="969" spans="1:14" x14ac:dyDescent="0.35">
      <c r="A969" t="s">
        <v>67</v>
      </c>
      <c r="B969">
        <f t="shared" si="15"/>
        <v>1</v>
      </c>
      <c r="C969" t="s">
        <v>19031</v>
      </c>
      <c r="D969" t="s">
        <v>6206</v>
      </c>
      <c r="E969" t="s">
        <v>6207</v>
      </c>
      <c r="F969" t="s">
        <v>6208</v>
      </c>
      <c r="G969">
        <v>10</v>
      </c>
      <c r="H969">
        <v>9781509013401</v>
      </c>
      <c r="I969" t="s">
        <v>6209</v>
      </c>
      <c r="J969" t="s">
        <v>6</v>
      </c>
      <c r="K969">
        <v>2017</v>
      </c>
      <c r="L969" t="s">
        <v>6210</v>
      </c>
      <c r="M969" t="s">
        <v>6</v>
      </c>
      <c r="N969" t="s">
        <v>217</v>
      </c>
    </row>
    <row r="970" spans="1:14" x14ac:dyDescent="0.35">
      <c r="A970" t="s">
        <v>49</v>
      </c>
      <c r="B970">
        <f t="shared" si="15"/>
        <v>1</v>
      </c>
      <c r="C970" t="s">
        <v>19032</v>
      </c>
      <c r="D970" t="s">
        <v>6212</v>
      </c>
      <c r="E970" t="s">
        <v>6213</v>
      </c>
      <c r="F970" t="s">
        <v>6214</v>
      </c>
      <c r="G970">
        <v>10</v>
      </c>
      <c r="H970">
        <v>9781450353199</v>
      </c>
      <c r="I970" t="s">
        <v>308</v>
      </c>
      <c r="J970" t="s">
        <v>6</v>
      </c>
      <c r="K970">
        <v>2017</v>
      </c>
      <c r="L970" t="s">
        <v>6215</v>
      </c>
      <c r="M970" t="s">
        <v>6</v>
      </c>
      <c r="N970" t="s">
        <v>147</v>
      </c>
    </row>
    <row r="971" spans="1:14" x14ac:dyDescent="0.35">
      <c r="A971" t="s">
        <v>49</v>
      </c>
      <c r="B971">
        <f t="shared" si="15"/>
        <v>1</v>
      </c>
      <c r="C971" t="s">
        <v>19033</v>
      </c>
      <c r="D971" t="s">
        <v>6217</v>
      </c>
      <c r="E971" t="s">
        <v>6218</v>
      </c>
      <c r="F971" t="s">
        <v>6219</v>
      </c>
      <c r="G971">
        <v>7</v>
      </c>
      <c r="H971">
        <v>9783030509941</v>
      </c>
      <c r="I971" t="s">
        <v>152</v>
      </c>
      <c r="J971" t="s">
        <v>6220</v>
      </c>
      <c r="K971">
        <v>2020</v>
      </c>
      <c r="L971" t="s">
        <v>6221</v>
      </c>
      <c r="M971" t="s">
        <v>6</v>
      </c>
      <c r="N971" t="s">
        <v>162</v>
      </c>
    </row>
    <row r="972" spans="1:14" x14ac:dyDescent="0.35">
      <c r="A972" t="s">
        <v>49</v>
      </c>
      <c r="B972">
        <f t="shared" si="15"/>
        <v>1</v>
      </c>
      <c r="C972" t="s">
        <v>19034</v>
      </c>
      <c r="D972" t="s">
        <v>6223</v>
      </c>
      <c r="E972" t="s">
        <v>6224</v>
      </c>
      <c r="F972" t="s">
        <v>6225</v>
      </c>
      <c r="G972">
        <v>10</v>
      </c>
      <c r="I972" t="s">
        <v>4823</v>
      </c>
      <c r="J972" t="s">
        <v>6226</v>
      </c>
      <c r="K972">
        <v>2017</v>
      </c>
      <c r="L972" t="s">
        <v>6227</v>
      </c>
      <c r="M972" t="s">
        <v>6</v>
      </c>
      <c r="N972" t="s">
        <v>147</v>
      </c>
    </row>
    <row r="973" spans="1:14" x14ac:dyDescent="0.35">
      <c r="A973" t="s">
        <v>67</v>
      </c>
      <c r="B973">
        <f t="shared" si="15"/>
        <v>1</v>
      </c>
      <c r="C973" t="s">
        <v>19035</v>
      </c>
      <c r="D973" t="s">
        <v>6229</v>
      </c>
      <c r="E973" t="s">
        <v>6230</v>
      </c>
      <c r="F973" t="s">
        <v>6225</v>
      </c>
      <c r="G973">
        <v>10</v>
      </c>
      <c r="H973">
        <v>9781538646236</v>
      </c>
      <c r="I973" t="s">
        <v>6231</v>
      </c>
      <c r="J973" t="s">
        <v>6</v>
      </c>
      <c r="K973">
        <v>2018</v>
      </c>
      <c r="L973" t="s">
        <v>6232</v>
      </c>
      <c r="M973" t="s">
        <v>6</v>
      </c>
      <c r="N973" t="s">
        <v>217</v>
      </c>
    </row>
    <row r="974" spans="1:14" x14ac:dyDescent="0.35">
      <c r="A974" t="s">
        <v>67</v>
      </c>
      <c r="B974">
        <f t="shared" si="15"/>
        <v>1</v>
      </c>
      <c r="C974" t="s">
        <v>19036</v>
      </c>
      <c r="D974" t="s">
        <v>6234</v>
      </c>
      <c r="E974" t="s">
        <v>6235</v>
      </c>
      <c r="F974" t="s">
        <v>6236</v>
      </c>
      <c r="G974">
        <v>7</v>
      </c>
      <c r="H974">
        <v>9783030235598</v>
      </c>
      <c r="I974" t="s">
        <v>152</v>
      </c>
      <c r="J974" t="s">
        <v>6237</v>
      </c>
      <c r="K974">
        <v>2019</v>
      </c>
      <c r="L974" t="s">
        <v>6238</v>
      </c>
      <c r="M974" t="s">
        <v>6</v>
      </c>
      <c r="N974" t="s">
        <v>162</v>
      </c>
    </row>
    <row r="975" spans="1:14" x14ac:dyDescent="0.35">
      <c r="A975" t="s">
        <v>49</v>
      </c>
      <c r="B975">
        <f t="shared" si="15"/>
        <v>1</v>
      </c>
      <c r="C975" t="s">
        <v>19037</v>
      </c>
      <c r="D975" t="s">
        <v>6240</v>
      </c>
      <c r="E975" t="s">
        <v>6241</v>
      </c>
      <c r="F975" t="s">
        <v>6242</v>
      </c>
      <c r="G975">
        <v>10</v>
      </c>
      <c r="H975">
        <v>9781605589374</v>
      </c>
      <c r="I975" t="s">
        <v>6243</v>
      </c>
      <c r="J975" t="s">
        <v>6244</v>
      </c>
      <c r="K975">
        <v>2010</v>
      </c>
      <c r="L975" t="s">
        <v>6245</v>
      </c>
      <c r="M975" t="s">
        <v>6</v>
      </c>
      <c r="N975" t="s">
        <v>1848</v>
      </c>
    </row>
    <row r="976" spans="1:14" x14ac:dyDescent="0.35">
      <c r="A976" t="s">
        <v>49</v>
      </c>
      <c r="B976">
        <f t="shared" si="15"/>
        <v>1</v>
      </c>
      <c r="C976" t="s">
        <v>19038</v>
      </c>
      <c r="D976" t="s">
        <v>6247</v>
      </c>
      <c r="E976" t="s">
        <v>6248</v>
      </c>
      <c r="F976" t="s">
        <v>6249</v>
      </c>
      <c r="G976">
        <v>10</v>
      </c>
      <c r="H976">
        <v>9781605587196</v>
      </c>
      <c r="I976" t="s">
        <v>274</v>
      </c>
      <c r="J976" t="s">
        <v>6057</v>
      </c>
      <c r="K976">
        <v>2010</v>
      </c>
      <c r="L976" t="s">
        <v>6250</v>
      </c>
      <c r="M976" t="s">
        <v>6</v>
      </c>
      <c r="N976" t="s">
        <v>480</v>
      </c>
    </row>
    <row r="977" spans="1:14" x14ac:dyDescent="0.35">
      <c r="A977" t="s">
        <v>70</v>
      </c>
      <c r="B977">
        <f t="shared" si="15"/>
        <v>1</v>
      </c>
      <c r="C977" t="s">
        <v>19039</v>
      </c>
      <c r="D977" t="s">
        <v>6252</v>
      </c>
      <c r="E977" t="s">
        <v>6253</v>
      </c>
      <c r="F977" t="s">
        <v>6254</v>
      </c>
      <c r="G977">
        <v>10</v>
      </c>
      <c r="H977">
        <v>9781605587196</v>
      </c>
      <c r="I977" t="s">
        <v>274</v>
      </c>
      <c r="J977" t="s">
        <v>6255</v>
      </c>
      <c r="K977">
        <v>2010</v>
      </c>
      <c r="L977" t="s">
        <v>6256</v>
      </c>
      <c r="M977" t="s">
        <v>6</v>
      </c>
      <c r="N977" t="s">
        <v>217</v>
      </c>
    </row>
    <row r="978" spans="1:14" x14ac:dyDescent="0.35">
      <c r="A978" t="s">
        <v>49</v>
      </c>
      <c r="B978" s="4">
        <f t="shared" si="15"/>
        <v>1</v>
      </c>
      <c r="C978" t="s">
        <v>19040</v>
      </c>
      <c r="D978" t="s">
        <v>6258</v>
      </c>
      <c r="E978" t="s">
        <v>6259</v>
      </c>
      <c r="F978" t="s">
        <v>6249</v>
      </c>
      <c r="G978">
        <v>10</v>
      </c>
      <c r="H978">
        <v>9781450305785</v>
      </c>
      <c r="I978" t="s">
        <v>274</v>
      </c>
      <c r="J978" t="s">
        <v>6260</v>
      </c>
      <c r="K978">
        <v>2011</v>
      </c>
      <c r="L978" t="s">
        <v>6261</v>
      </c>
      <c r="M978" t="s">
        <v>6</v>
      </c>
      <c r="N978" t="s">
        <v>1505</v>
      </c>
    </row>
    <row r="979" spans="1:14" x14ac:dyDescent="0.35">
      <c r="A979" t="s">
        <v>49</v>
      </c>
      <c r="B979">
        <f t="shared" si="15"/>
        <v>1</v>
      </c>
      <c r="C979" t="s">
        <v>19041</v>
      </c>
      <c r="D979" t="s">
        <v>6263</v>
      </c>
      <c r="E979" t="s">
        <v>6264</v>
      </c>
      <c r="F979" t="s">
        <v>6265</v>
      </c>
      <c r="G979">
        <v>10</v>
      </c>
      <c r="H979">
        <v>9781615676576</v>
      </c>
      <c r="I979" t="s">
        <v>6266</v>
      </c>
      <c r="J979" t="s">
        <v>6267</v>
      </c>
      <c r="K979">
        <v>2009</v>
      </c>
      <c r="L979" t="s">
        <v>6268</v>
      </c>
      <c r="M979" t="s">
        <v>6</v>
      </c>
      <c r="N979" t="s">
        <v>162</v>
      </c>
    </row>
    <row r="980" spans="1:14" x14ac:dyDescent="0.35">
      <c r="A980" t="s">
        <v>70</v>
      </c>
      <c r="B980">
        <f t="shared" si="15"/>
        <v>1</v>
      </c>
      <c r="C980" t="s">
        <v>19042</v>
      </c>
      <c r="D980" t="s">
        <v>6270</v>
      </c>
      <c r="E980" t="s">
        <v>6271</v>
      </c>
      <c r="F980" t="s">
        <v>6272</v>
      </c>
      <c r="G980">
        <v>7</v>
      </c>
      <c r="I980" t="s">
        <v>6273</v>
      </c>
      <c r="J980" t="s">
        <v>6274</v>
      </c>
      <c r="K980">
        <v>2010</v>
      </c>
      <c r="L980" t="s">
        <v>6275</v>
      </c>
      <c r="M980" t="s">
        <v>6</v>
      </c>
      <c r="N980" t="s">
        <v>6276</v>
      </c>
    </row>
    <row r="981" spans="1:14" x14ac:dyDescent="0.35">
      <c r="A981" t="s">
        <v>70</v>
      </c>
      <c r="B981">
        <f t="shared" si="15"/>
        <v>1</v>
      </c>
      <c r="C981" t="s">
        <v>19043</v>
      </c>
      <c r="D981" t="s">
        <v>6278</v>
      </c>
      <c r="E981" t="s">
        <v>6279</v>
      </c>
      <c r="F981" t="s">
        <v>6280</v>
      </c>
      <c r="G981">
        <v>7</v>
      </c>
      <c r="H981">
        <v>9783642302220</v>
      </c>
      <c r="I981" t="s">
        <v>1801</v>
      </c>
      <c r="J981" t="s">
        <v>6281</v>
      </c>
      <c r="K981">
        <v>2012</v>
      </c>
      <c r="L981" t="s">
        <v>6282</v>
      </c>
      <c r="M981" t="s">
        <v>6</v>
      </c>
      <c r="N981" t="s">
        <v>162</v>
      </c>
    </row>
    <row r="982" spans="1:14" x14ac:dyDescent="0.35">
      <c r="A982" t="s">
        <v>49</v>
      </c>
      <c r="B982">
        <f t="shared" si="15"/>
        <v>1</v>
      </c>
      <c r="C982" t="s">
        <v>19044</v>
      </c>
      <c r="D982" t="s">
        <v>6284</v>
      </c>
      <c r="E982" t="s">
        <v>6285</v>
      </c>
      <c r="F982" t="s">
        <v>6286</v>
      </c>
      <c r="G982">
        <v>7</v>
      </c>
      <c r="I982" t="s">
        <v>2134</v>
      </c>
      <c r="J982" t="s">
        <v>6287</v>
      </c>
      <c r="K982">
        <v>2012</v>
      </c>
      <c r="L982" t="s">
        <v>6288</v>
      </c>
      <c r="M982" t="s">
        <v>6</v>
      </c>
      <c r="N982" t="s">
        <v>1120</v>
      </c>
    </row>
    <row r="983" spans="1:14" x14ac:dyDescent="0.35">
      <c r="A983" t="s">
        <v>49</v>
      </c>
      <c r="B983">
        <f t="shared" si="15"/>
        <v>1</v>
      </c>
      <c r="C983" t="s">
        <v>19045</v>
      </c>
      <c r="D983" t="s">
        <v>6290</v>
      </c>
      <c r="E983" t="s">
        <v>6291</v>
      </c>
      <c r="F983" t="s">
        <v>6292</v>
      </c>
      <c r="G983">
        <v>10</v>
      </c>
      <c r="H983">
        <v>1891706365</v>
      </c>
      <c r="I983" t="s">
        <v>6293</v>
      </c>
      <c r="J983" t="s">
        <v>6294</v>
      </c>
      <c r="K983">
        <v>2014</v>
      </c>
      <c r="L983" t="s">
        <v>6295</v>
      </c>
      <c r="M983" t="s">
        <v>6</v>
      </c>
      <c r="N983" t="s">
        <v>162</v>
      </c>
    </row>
    <row r="984" spans="1:14" x14ac:dyDescent="0.35">
      <c r="A984" t="s">
        <v>49</v>
      </c>
      <c r="B984">
        <f t="shared" si="15"/>
        <v>1</v>
      </c>
      <c r="C984" t="s">
        <v>19046</v>
      </c>
      <c r="D984" t="s">
        <v>6297</v>
      </c>
      <c r="E984" t="s">
        <v>6298</v>
      </c>
      <c r="F984" t="s">
        <v>6299</v>
      </c>
      <c r="G984">
        <v>10</v>
      </c>
      <c r="I984" t="s">
        <v>1374</v>
      </c>
      <c r="J984" t="s">
        <v>6</v>
      </c>
      <c r="K984">
        <v>2015</v>
      </c>
      <c r="L984" t="s">
        <v>6300</v>
      </c>
      <c r="M984" t="s">
        <v>6</v>
      </c>
      <c r="N984" t="s">
        <v>147</v>
      </c>
    </row>
    <row r="985" spans="1:14" x14ac:dyDescent="0.35">
      <c r="A985" t="s">
        <v>49</v>
      </c>
      <c r="B985">
        <f t="shared" si="15"/>
        <v>1</v>
      </c>
      <c r="C985" t="s">
        <v>19047</v>
      </c>
      <c r="D985" t="s">
        <v>6302</v>
      </c>
      <c r="E985" t="s">
        <v>6303</v>
      </c>
      <c r="F985" t="s">
        <v>6304</v>
      </c>
      <c r="G985">
        <v>10</v>
      </c>
      <c r="H985">
        <v>9781509022397</v>
      </c>
      <c r="I985" t="s">
        <v>6305</v>
      </c>
      <c r="J985" t="s">
        <v>6306</v>
      </c>
      <c r="K985">
        <v>2016</v>
      </c>
      <c r="L985" t="s">
        <v>6307</v>
      </c>
      <c r="M985" t="s">
        <v>6</v>
      </c>
      <c r="N985" t="s">
        <v>1120</v>
      </c>
    </row>
    <row r="986" spans="1:14" x14ac:dyDescent="0.35">
      <c r="A986" t="s">
        <v>49</v>
      </c>
      <c r="B986">
        <f t="shared" si="15"/>
        <v>1</v>
      </c>
      <c r="C986" t="s">
        <v>19048</v>
      </c>
      <c r="D986" t="s">
        <v>6309</v>
      </c>
      <c r="E986" t="s">
        <v>6310</v>
      </c>
      <c r="F986" t="s">
        <v>6311</v>
      </c>
      <c r="G986">
        <v>10</v>
      </c>
      <c r="H986">
        <v>9781450351119</v>
      </c>
      <c r="I986" t="s">
        <v>6312</v>
      </c>
      <c r="J986" t="s">
        <v>6313</v>
      </c>
      <c r="K986">
        <v>2017</v>
      </c>
      <c r="L986" t="s">
        <v>6314</v>
      </c>
      <c r="M986" t="s">
        <v>6</v>
      </c>
      <c r="N986" t="s">
        <v>573</v>
      </c>
    </row>
    <row r="987" spans="1:14" x14ac:dyDescent="0.35">
      <c r="A987" t="s">
        <v>49</v>
      </c>
      <c r="B987">
        <f t="shared" si="15"/>
        <v>1</v>
      </c>
      <c r="C987" t="s">
        <v>19049</v>
      </c>
      <c r="D987" t="s">
        <v>6316</v>
      </c>
      <c r="E987" t="s">
        <v>6317</v>
      </c>
      <c r="F987" t="s">
        <v>6318</v>
      </c>
      <c r="G987">
        <v>10</v>
      </c>
      <c r="H987">
        <v>9781509060146</v>
      </c>
      <c r="I987" t="s">
        <v>6319</v>
      </c>
      <c r="J987" t="s">
        <v>6</v>
      </c>
      <c r="K987">
        <v>2018</v>
      </c>
      <c r="L987" t="s">
        <v>6320</v>
      </c>
      <c r="M987" t="s">
        <v>6</v>
      </c>
      <c r="N987" t="s">
        <v>155</v>
      </c>
    </row>
    <row r="988" spans="1:14" x14ac:dyDescent="0.35">
      <c r="A988" t="s">
        <v>70</v>
      </c>
      <c r="B988">
        <f t="shared" si="15"/>
        <v>1</v>
      </c>
      <c r="C988" t="s">
        <v>19050</v>
      </c>
      <c r="D988" t="s">
        <v>6322</v>
      </c>
      <c r="E988" t="s">
        <v>6323</v>
      </c>
      <c r="F988" t="s">
        <v>6324</v>
      </c>
      <c r="G988">
        <v>10</v>
      </c>
      <c r="H988">
        <v>9781538658505</v>
      </c>
      <c r="I988" t="s">
        <v>1167</v>
      </c>
      <c r="J988" t="s">
        <v>6325</v>
      </c>
      <c r="K988">
        <v>2018</v>
      </c>
      <c r="L988" t="s">
        <v>6326</v>
      </c>
      <c r="M988" t="s">
        <v>6</v>
      </c>
      <c r="N988" t="s">
        <v>147</v>
      </c>
    </row>
    <row r="989" spans="1:14" x14ac:dyDescent="0.35">
      <c r="A989" t="s">
        <v>49</v>
      </c>
      <c r="B989">
        <f t="shared" si="15"/>
        <v>1</v>
      </c>
      <c r="C989" t="s">
        <v>19051</v>
      </c>
      <c r="D989" t="s">
        <v>6328</v>
      </c>
      <c r="E989" t="s">
        <v>6329</v>
      </c>
      <c r="F989" t="s">
        <v>6330</v>
      </c>
      <c r="G989">
        <v>7</v>
      </c>
      <c r="I989" t="s">
        <v>1353</v>
      </c>
      <c r="J989" t="s">
        <v>6</v>
      </c>
      <c r="K989">
        <v>2019</v>
      </c>
      <c r="L989" t="s">
        <v>6331</v>
      </c>
      <c r="M989" t="s">
        <v>6</v>
      </c>
      <c r="N989" t="s">
        <v>162</v>
      </c>
    </row>
    <row r="990" spans="1:14" x14ac:dyDescent="0.35">
      <c r="A990" t="s">
        <v>49</v>
      </c>
      <c r="B990">
        <f t="shared" si="15"/>
        <v>1</v>
      </c>
      <c r="C990" t="s">
        <v>19052</v>
      </c>
      <c r="D990" t="s">
        <v>6333</v>
      </c>
      <c r="E990" t="s">
        <v>6334</v>
      </c>
      <c r="F990" t="s">
        <v>6335</v>
      </c>
      <c r="G990">
        <v>7</v>
      </c>
      <c r="I990" t="s">
        <v>6336</v>
      </c>
      <c r="J990" t="s">
        <v>6</v>
      </c>
      <c r="K990">
        <v>2020</v>
      </c>
      <c r="L990" t="s">
        <v>6337</v>
      </c>
      <c r="M990" t="s">
        <v>6</v>
      </c>
      <c r="N990" t="s">
        <v>162</v>
      </c>
    </row>
    <row r="991" spans="1:14" x14ac:dyDescent="0.35">
      <c r="A991" t="s">
        <v>49</v>
      </c>
      <c r="B991">
        <f t="shared" si="15"/>
        <v>1</v>
      </c>
      <c r="C991" t="s">
        <v>19053</v>
      </c>
      <c r="D991" t="s">
        <v>6339</v>
      </c>
      <c r="E991" t="s">
        <v>6340</v>
      </c>
      <c r="F991" t="s">
        <v>6341</v>
      </c>
      <c r="G991">
        <v>10</v>
      </c>
      <c r="H991">
        <v>9781728170862</v>
      </c>
      <c r="I991" t="s">
        <v>6342</v>
      </c>
      <c r="J991" t="s">
        <v>6343</v>
      </c>
      <c r="K991">
        <v>2020</v>
      </c>
      <c r="L991" t="s">
        <v>6344</v>
      </c>
      <c r="M991" t="s">
        <v>6</v>
      </c>
      <c r="N991" t="s">
        <v>162</v>
      </c>
    </row>
    <row r="992" spans="1:14" x14ac:dyDescent="0.35">
      <c r="A992" t="s">
        <v>70</v>
      </c>
      <c r="B992">
        <f t="shared" si="15"/>
        <v>1</v>
      </c>
      <c r="C992" t="s">
        <v>19054</v>
      </c>
      <c r="D992" t="s">
        <v>6346</v>
      </c>
      <c r="E992" t="s">
        <v>6347</v>
      </c>
      <c r="F992" t="s">
        <v>6348</v>
      </c>
      <c r="G992">
        <v>10</v>
      </c>
      <c r="H992">
        <v>9781728152240</v>
      </c>
      <c r="I992" t="s">
        <v>6349</v>
      </c>
      <c r="J992" t="s">
        <v>515</v>
      </c>
      <c r="K992">
        <v>2020</v>
      </c>
      <c r="L992" t="s">
        <v>6350</v>
      </c>
      <c r="M992" t="s">
        <v>6</v>
      </c>
      <c r="N992" t="s">
        <v>217</v>
      </c>
    </row>
    <row r="993" spans="1:14" x14ac:dyDescent="0.35">
      <c r="A993" t="s">
        <v>49</v>
      </c>
      <c r="B993">
        <f t="shared" si="15"/>
        <v>1</v>
      </c>
      <c r="C993" t="s">
        <v>19055</v>
      </c>
      <c r="D993" t="s">
        <v>6352</v>
      </c>
      <c r="E993" t="s">
        <v>6353</v>
      </c>
      <c r="F993" t="s">
        <v>6354</v>
      </c>
      <c r="G993">
        <v>10</v>
      </c>
      <c r="H993">
        <v>9781450377744</v>
      </c>
      <c r="I993" t="s">
        <v>194</v>
      </c>
      <c r="J993" t="s">
        <v>6355</v>
      </c>
      <c r="K993">
        <v>2020</v>
      </c>
      <c r="L993" t="s">
        <v>6356</v>
      </c>
      <c r="M993" t="s">
        <v>6</v>
      </c>
      <c r="N993" t="s">
        <v>147</v>
      </c>
    </row>
    <row r="994" spans="1:14" x14ac:dyDescent="0.35">
      <c r="A994" t="s">
        <v>49</v>
      </c>
      <c r="B994">
        <f t="shared" si="15"/>
        <v>1</v>
      </c>
      <c r="C994" t="s">
        <v>19056</v>
      </c>
      <c r="D994" t="s">
        <v>6358</v>
      </c>
      <c r="E994" t="s">
        <v>6359</v>
      </c>
      <c r="F994" t="s">
        <v>6360</v>
      </c>
      <c r="G994">
        <v>10</v>
      </c>
      <c r="H994">
        <v>9781728199160</v>
      </c>
      <c r="I994" t="s">
        <v>6361</v>
      </c>
      <c r="J994" t="s">
        <v>6362</v>
      </c>
      <c r="K994">
        <v>2020</v>
      </c>
      <c r="L994" t="s">
        <v>6363</v>
      </c>
      <c r="M994" t="s">
        <v>6</v>
      </c>
      <c r="N994" t="s">
        <v>162</v>
      </c>
    </row>
    <row r="995" spans="1:14" x14ac:dyDescent="0.35">
      <c r="A995" t="s">
        <v>49</v>
      </c>
      <c r="B995">
        <f t="shared" si="15"/>
        <v>1</v>
      </c>
      <c r="C995" t="s">
        <v>19057</v>
      </c>
      <c r="D995" t="s">
        <v>6365</v>
      </c>
      <c r="E995" t="s">
        <v>6366</v>
      </c>
      <c r="F995" t="s">
        <v>6367</v>
      </c>
      <c r="G995">
        <v>7</v>
      </c>
      <c r="I995" t="s">
        <v>1691</v>
      </c>
      <c r="J995" t="s">
        <v>6</v>
      </c>
      <c r="K995">
        <v>2021</v>
      </c>
      <c r="L995" t="s">
        <v>6368</v>
      </c>
      <c r="M995" t="s">
        <v>6</v>
      </c>
      <c r="N995" t="s">
        <v>162</v>
      </c>
    </row>
    <row r="996" spans="1:14" x14ac:dyDescent="0.35">
      <c r="A996" t="s">
        <v>49</v>
      </c>
      <c r="B996">
        <f t="shared" si="15"/>
        <v>1</v>
      </c>
      <c r="C996" t="s">
        <v>19058</v>
      </c>
      <c r="D996" t="s">
        <v>6370</v>
      </c>
      <c r="E996" t="s">
        <v>6371</v>
      </c>
      <c r="F996" t="s">
        <v>6372</v>
      </c>
      <c r="G996">
        <v>10</v>
      </c>
      <c r="H996">
        <v>9780738105338</v>
      </c>
      <c r="I996" t="s">
        <v>6373</v>
      </c>
      <c r="J996" t="s">
        <v>6374</v>
      </c>
      <c r="K996">
        <v>2021</v>
      </c>
      <c r="L996" t="s">
        <v>6375</v>
      </c>
      <c r="M996" t="s">
        <v>6</v>
      </c>
      <c r="N996" t="s">
        <v>162</v>
      </c>
    </row>
    <row r="997" spans="1:14" x14ac:dyDescent="0.35">
      <c r="A997" t="s">
        <v>49</v>
      </c>
      <c r="B997">
        <f t="shared" si="15"/>
        <v>1</v>
      </c>
      <c r="C997" t="s">
        <v>19059</v>
      </c>
      <c r="D997" t="s">
        <v>6377</v>
      </c>
      <c r="E997" t="s">
        <v>6378</v>
      </c>
      <c r="F997" t="s">
        <v>6379</v>
      </c>
      <c r="G997">
        <v>7</v>
      </c>
      <c r="H997">
        <v>9783030786205</v>
      </c>
      <c r="I997" t="s">
        <v>866</v>
      </c>
      <c r="J997" t="s">
        <v>6380</v>
      </c>
      <c r="K997">
        <v>2021</v>
      </c>
      <c r="L997" t="s">
        <v>6381</v>
      </c>
      <c r="M997" t="s">
        <v>6</v>
      </c>
      <c r="N997" t="s">
        <v>217</v>
      </c>
    </row>
    <row r="998" spans="1:14" x14ac:dyDescent="0.35">
      <c r="A998" t="s">
        <v>70</v>
      </c>
      <c r="B998">
        <f t="shared" si="15"/>
        <v>1</v>
      </c>
      <c r="C998" t="s">
        <v>19060</v>
      </c>
      <c r="D998" t="s">
        <v>6383</v>
      </c>
      <c r="E998" t="s">
        <v>6384</v>
      </c>
      <c r="F998" t="s">
        <v>6385</v>
      </c>
      <c r="G998">
        <v>7</v>
      </c>
      <c r="I998" t="s">
        <v>542</v>
      </c>
      <c r="J998" t="s">
        <v>6386</v>
      </c>
      <c r="K998">
        <v>2018</v>
      </c>
      <c r="L998" t="s">
        <v>6387</v>
      </c>
      <c r="M998" t="s">
        <v>6</v>
      </c>
      <c r="N998" t="s">
        <v>480</v>
      </c>
    </row>
    <row r="999" spans="1:14" x14ac:dyDescent="0.35">
      <c r="A999" t="s">
        <v>70</v>
      </c>
      <c r="B999">
        <f t="shared" si="15"/>
        <v>1</v>
      </c>
      <c r="C999" t="s">
        <v>19061</v>
      </c>
      <c r="D999" t="s">
        <v>6389</v>
      </c>
      <c r="E999" t="s">
        <v>6390</v>
      </c>
      <c r="F999" t="s">
        <v>6391</v>
      </c>
      <c r="G999">
        <v>10</v>
      </c>
      <c r="H999">
        <v>9781450367127</v>
      </c>
      <c r="I999" t="s">
        <v>6392</v>
      </c>
      <c r="J999" t="s">
        <v>6393</v>
      </c>
      <c r="K999">
        <v>2019</v>
      </c>
      <c r="L999" t="s">
        <v>6394</v>
      </c>
      <c r="M999" t="s">
        <v>6</v>
      </c>
      <c r="N999" t="s">
        <v>283</v>
      </c>
    </row>
    <row r="1000" spans="1:14" x14ac:dyDescent="0.35">
      <c r="A1000" t="s">
        <v>70</v>
      </c>
      <c r="B1000">
        <f t="shared" si="15"/>
        <v>1</v>
      </c>
      <c r="C1000" t="s">
        <v>19062</v>
      </c>
      <c r="D1000" t="s">
        <v>6396</v>
      </c>
      <c r="E1000" t="s">
        <v>6397</v>
      </c>
      <c r="F1000" t="s">
        <v>6398</v>
      </c>
      <c r="G1000">
        <v>10</v>
      </c>
      <c r="H1000">
        <v>9789898533388</v>
      </c>
      <c r="I1000" t="s">
        <v>514</v>
      </c>
      <c r="J1000" t="s">
        <v>6399</v>
      </c>
      <c r="K1000">
        <v>2015</v>
      </c>
      <c r="L1000" t="s">
        <v>6400</v>
      </c>
      <c r="M1000" t="s">
        <v>6</v>
      </c>
      <c r="N1000" t="s">
        <v>162</v>
      </c>
    </row>
    <row r="1001" spans="1:14" x14ac:dyDescent="0.35">
      <c r="A1001" t="s">
        <v>49</v>
      </c>
      <c r="B1001">
        <f t="shared" si="15"/>
        <v>1</v>
      </c>
      <c r="C1001" t="s">
        <v>19063</v>
      </c>
      <c r="D1001" t="s">
        <v>6402</v>
      </c>
      <c r="E1001" t="s">
        <v>6403</v>
      </c>
      <c r="F1001" t="s">
        <v>6404</v>
      </c>
      <c r="G1001">
        <v>7</v>
      </c>
      <c r="I1001" t="s">
        <v>1853</v>
      </c>
      <c r="J1001" t="s">
        <v>6</v>
      </c>
      <c r="K1001">
        <v>2014</v>
      </c>
      <c r="L1001" t="s">
        <v>6405</v>
      </c>
      <c r="M1001" t="s">
        <v>6</v>
      </c>
      <c r="N1001" t="s">
        <v>147</v>
      </c>
    </row>
    <row r="1002" spans="1:14" x14ac:dyDescent="0.35">
      <c r="A1002" t="s">
        <v>49</v>
      </c>
      <c r="B1002">
        <f t="shared" si="15"/>
        <v>1</v>
      </c>
      <c r="C1002" t="s">
        <v>19064</v>
      </c>
      <c r="D1002" t="s">
        <v>6407</v>
      </c>
      <c r="E1002" t="s">
        <v>6408</v>
      </c>
      <c r="F1002" t="s">
        <v>6409</v>
      </c>
      <c r="G1002">
        <v>10</v>
      </c>
      <c r="H1002">
        <v>9781467307932</v>
      </c>
      <c r="I1002" t="s">
        <v>6410</v>
      </c>
      <c r="J1002" t="s">
        <v>6</v>
      </c>
      <c r="K1002">
        <v>2012</v>
      </c>
      <c r="L1002" t="s">
        <v>6411</v>
      </c>
      <c r="M1002" t="s">
        <v>6</v>
      </c>
      <c r="N1002" t="s">
        <v>283</v>
      </c>
    </row>
    <row r="1003" spans="1:14" x14ac:dyDescent="0.35">
      <c r="A1003" t="s">
        <v>70</v>
      </c>
      <c r="B1003">
        <f t="shared" si="15"/>
        <v>1</v>
      </c>
      <c r="C1003" t="s">
        <v>19065</v>
      </c>
      <c r="D1003" t="s">
        <v>6413</v>
      </c>
      <c r="E1003" t="s">
        <v>6</v>
      </c>
      <c r="F1003" t="s">
        <v>6414</v>
      </c>
      <c r="G1003">
        <v>7</v>
      </c>
      <c r="I1003" t="s">
        <v>5567</v>
      </c>
      <c r="J1003" t="s">
        <v>6415</v>
      </c>
      <c r="K1003">
        <v>2010</v>
      </c>
      <c r="L1003" t="s">
        <v>6416</v>
      </c>
      <c r="M1003" t="s">
        <v>6</v>
      </c>
      <c r="N1003" t="s">
        <v>6417</v>
      </c>
    </row>
    <row r="1004" spans="1:14" x14ac:dyDescent="0.35">
      <c r="A1004" t="s">
        <v>70</v>
      </c>
      <c r="B1004">
        <f t="shared" si="15"/>
        <v>1</v>
      </c>
      <c r="C1004" t="s">
        <v>19066</v>
      </c>
      <c r="D1004" t="s">
        <v>6419</v>
      </c>
      <c r="E1004" t="s">
        <v>6420</v>
      </c>
      <c r="F1004" t="s">
        <v>6421</v>
      </c>
      <c r="G1004">
        <v>7</v>
      </c>
      <c r="I1004" t="s">
        <v>6422</v>
      </c>
      <c r="J1004" t="s">
        <v>6423</v>
      </c>
      <c r="K1004">
        <v>2010</v>
      </c>
      <c r="L1004" t="s">
        <v>6424</v>
      </c>
      <c r="M1004" t="s">
        <v>6</v>
      </c>
      <c r="N1004" t="s">
        <v>480</v>
      </c>
    </row>
    <row r="1005" spans="1:14" x14ac:dyDescent="0.35">
      <c r="A1005" t="s">
        <v>67</v>
      </c>
      <c r="B1005">
        <f t="shared" si="15"/>
        <v>1</v>
      </c>
      <c r="C1005" t="s">
        <v>19067</v>
      </c>
      <c r="D1005" t="s">
        <v>6426</v>
      </c>
      <c r="E1005" t="s">
        <v>6427</v>
      </c>
      <c r="F1005" t="s">
        <v>6428</v>
      </c>
      <c r="G1005">
        <v>10</v>
      </c>
      <c r="H1005">
        <v>9781577356035</v>
      </c>
      <c r="I1005" t="s">
        <v>6429</v>
      </c>
      <c r="J1005" t="s">
        <v>6430</v>
      </c>
      <c r="K1005">
        <v>2013</v>
      </c>
      <c r="L1005" t="s">
        <v>6431</v>
      </c>
      <c r="M1005" t="s">
        <v>6</v>
      </c>
      <c r="N1005" t="s">
        <v>1120</v>
      </c>
    </row>
    <row r="1006" spans="1:14" x14ac:dyDescent="0.35">
      <c r="A1006" t="s">
        <v>67</v>
      </c>
      <c r="B1006">
        <f t="shared" si="15"/>
        <v>1</v>
      </c>
      <c r="C1006" t="s">
        <v>19068</v>
      </c>
      <c r="D1006" t="s">
        <v>6433</v>
      </c>
      <c r="E1006" t="s">
        <v>6434</v>
      </c>
      <c r="F1006" t="s">
        <v>6435</v>
      </c>
      <c r="G1006">
        <v>7</v>
      </c>
      <c r="I1006" t="s">
        <v>6436</v>
      </c>
      <c r="J1006" t="s">
        <v>6437</v>
      </c>
      <c r="K1006">
        <v>2017</v>
      </c>
      <c r="L1006" t="s">
        <v>6438</v>
      </c>
      <c r="M1006" t="s">
        <v>6</v>
      </c>
      <c r="N1006" t="s">
        <v>836</v>
      </c>
    </row>
    <row r="1007" spans="1:14" x14ac:dyDescent="0.35">
      <c r="A1007" t="s">
        <v>67</v>
      </c>
      <c r="B1007">
        <f t="shared" si="15"/>
        <v>1</v>
      </c>
      <c r="C1007" t="s">
        <v>19069</v>
      </c>
      <c r="D1007" t="s">
        <v>6440</v>
      </c>
      <c r="E1007" t="s">
        <v>6441</v>
      </c>
      <c r="F1007" t="s">
        <v>6435</v>
      </c>
      <c r="G1007">
        <v>7</v>
      </c>
      <c r="I1007" t="s">
        <v>6436</v>
      </c>
      <c r="J1007" t="s">
        <v>6442</v>
      </c>
      <c r="K1007">
        <v>2018</v>
      </c>
      <c r="L1007" t="s">
        <v>6443</v>
      </c>
      <c r="M1007" t="s">
        <v>6</v>
      </c>
      <c r="N1007" t="s">
        <v>402</v>
      </c>
    </row>
    <row r="1008" spans="1:14" x14ac:dyDescent="0.35">
      <c r="A1008" t="s">
        <v>67</v>
      </c>
      <c r="B1008">
        <f t="shared" si="15"/>
        <v>1</v>
      </c>
      <c r="C1008" t="s">
        <v>19070</v>
      </c>
      <c r="D1008" t="s">
        <v>6445</v>
      </c>
      <c r="E1008" t="s">
        <v>6446</v>
      </c>
      <c r="F1008" t="s">
        <v>6447</v>
      </c>
      <c r="G1008">
        <v>7</v>
      </c>
      <c r="I1008" t="s">
        <v>6436</v>
      </c>
      <c r="J1008" t="s">
        <v>6448</v>
      </c>
      <c r="K1008">
        <v>2019</v>
      </c>
      <c r="L1008" t="s">
        <v>6449</v>
      </c>
      <c r="M1008" t="s">
        <v>6</v>
      </c>
      <c r="N1008" t="s">
        <v>636</v>
      </c>
    </row>
    <row r="1009" spans="1:14" x14ac:dyDescent="0.35">
      <c r="A1009" t="s">
        <v>49</v>
      </c>
      <c r="B1009">
        <f t="shared" si="15"/>
        <v>1</v>
      </c>
      <c r="C1009" t="s">
        <v>19071</v>
      </c>
      <c r="D1009" t="s">
        <v>6451</v>
      </c>
      <c r="E1009" t="s">
        <v>6452</v>
      </c>
      <c r="F1009" t="s">
        <v>6453</v>
      </c>
      <c r="G1009">
        <v>10</v>
      </c>
      <c r="H1009">
        <v>9781450362580</v>
      </c>
      <c r="I1009" t="s">
        <v>194</v>
      </c>
      <c r="J1009" t="s">
        <v>6454</v>
      </c>
      <c r="K1009">
        <v>2019</v>
      </c>
      <c r="L1009" t="s">
        <v>6455</v>
      </c>
      <c r="M1009" t="s">
        <v>6</v>
      </c>
      <c r="N1009" t="s">
        <v>147</v>
      </c>
    </row>
    <row r="1010" spans="1:14" x14ac:dyDescent="0.35">
      <c r="A1010" t="s">
        <v>49</v>
      </c>
      <c r="B1010">
        <f t="shared" si="15"/>
        <v>1</v>
      </c>
      <c r="C1010" t="s">
        <v>19072</v>
      </c>
      <c r="D1010" t="s">
        <v>6457</v>
      </c>
      <c r="E1010" t="s">
        <v>6458</v>
      </c>
      <c r="F1010" t="s">
        <v>6435</v>
      </c>
      <c r="G1010">
        <v>7</v>
      </c>
      <c r="I1010" t="s">
        <v>6436</v>
      </c>
      <c r="J1010" t="s">
        <v>6459</v>
      </c>
      <c r="K1010">
        <v>2019</v>
      </c>
      <c r="L1010" t="s">
        <v>6460</v>
      </c>
      <c r="M1010" t="s">
        <v>6</v>
      </c>
      <c r="N1010" t="s">
        <v>155</v>
      </c>
    </row>
    <row r="1011" spans="1:14" x14ac:dyDescent="0.35">
      <c r="A1011" t="s">
        <v>49</v>
      </c>
      <c r="B1011">
        <f t="shared" si="15"/>
        <v>1</v>
      </c>
      <c r="C1011" t="s">
        <v>19073</v>
      </c>
      <c r="D1011" t="s">
        <v>6462</v>
      </c>
      <c r="E1011" t="s">
        <v>6463</v>
      </c>
      <c r="F1011" t="s">
        <v>6464</v>
      </c>
      <c r="G1011">
        <v>10</v>
      </c>
      <c r="H1011">
        <v>9781577358497</v>
      </c>
      <c r="I1011" t="s">
        <v>2051</v>
      </c>
      <c r="J1011" t="s">
        <v>6465</v>
      </c>
      <c r="K1011">
        <v>2020</v>
      </c>
      <c r="L1011" t="s">
        <v>6466</v>
      </c>
      <c r="M1011" t="s">
        <v>6</v>
      </c>
      <c r="N1011" t="s">
        <v>217</v>
      </c>
    </row>
    <row r="1012" spans="1:14" x14ac:dyDescent="0.35">
      <c r="A1012" t="s">
        <v>49</v>
      </c>
      <c r="B1012">
        <f t="shared" si="15"/>
        <v>1</v>
      </c>
      <c r="C1012" t="s">
        <v>19074</v>
      </c>
      <c r="D1012" t="s">
        <v>6468</v>
      </c>
      <c r="E1012" t="s">
        <v>6469</v>
      </c>
      <c r="F1012" t="s">
        <v>6470</v>
      </c>
      <c r="G1012">
        <v>10</v>
      </c>
      <c r="H1012">
        <v>9780769537368</v>
      </c>
      <c r="I1012" t="s">
        <v>6471</v>
      </c>
      <c r="J1012" t="s">
        <v>6472</v>
      </c>
      <c r="K1012">
        <v>2009</v>
      </c>
      <c r="L1012" t="s">
        <v>6473</v>
      </c>
      <c r="M1012" t="s">
        <v>6</v>
      </c>
      <c r="N1012" t="s">
        <v>155</v>
      </c>
    </row>
    <row r="1013" spans="1:14" x14ac:dyDescent="0.35">
      <c r="A1013" t="s">
        <v>49</v>
      </c>
      <c r="B1013">
        <f t="shared" si="15"/>
        <v>1</v>
      </c>
      <c r="C1013" t="s">
        <v>19075</v>
      </c>
      <c r="D1013" t="s">
        <v>6475</v>
      </c>
      <c r="E1013" t="s">
        <v>6476</v>
      </c>
      <c r="F1013" t="s">
        <v>6477</v>
      </c>
      <c r="G1013">
        <v>10</v>
      </c>
      <c r="H1013">
        <v>9781424474912</v>
      </c>
      <c r="I1013" t="s">
        <v>6478</v>
      </c>
      <c r="J1013" t="s">
        <v>6479</v>
      </c>
      <c r="K1013">
        <v>2010</v>
      </c>
      <c r="L1013" t="s">
        <v>6480</v>
      </c>
      <c r="M1013" t="s">
        <v>6</v>
      </c>
      <c r="N1013" t="s">
        <v>1539</v>
      </c>
    </row>
    <row r="1014" spans="1:14" x14ac:dyDescent="0.35">
      <c r="A1014" t="s">
        <v>49</v>
      </c>
      <c r="B1014">
        <f t="shared" si="15"/>
        <v>1</v>
      </c>
      <c r="C1014" t="s">
        <v>19076</v>
      </c>
      <c r="D1014" t="s">
        <v>6482</v>
      </c>
      <c r="E1014" t="s">
        <v>6483</v>
      </c>
      <c r="F1014" t="s">
        <v>6484</v>
      </c>
      <c r="G1014">
        <v>10</v>
      </c>
      <c r="H1014">
        <v>9780769549194</v>
      </c>
      <c r="I1014" t="s">
        <v>6485</v>
      </c>
      <c r="J1014" t="s">
        <v>6486</v>
      </c>
      <c r="K1014">
        <v>2012</v>
      </c>
      <c r="L1014" t="s">
        <v>6487</v>
      </c>
      <c r="M1014" t="s">
        <v>6</v>
      </c>
      <c r="N1014" t="s">
        <v>217</v>
      </c>
    </row>
    <row r="1015" spans="1:14" x14ac:dyDescent="0.35">
      <c r="A1015" t="s">
        <v>67</v>
      </c>
      <c r="B1015">
        <f t="shared" si="15"/>
        <v>1</v>
      </c>
      <c r="C1015" t="s">
        <v>19077</v>
      </c>
      <c r="D1015" t="s">
        <v>6489</v>
      </c>
      <c r="E1015" t="s">
        <v>6490</v>
      </c>
      <c r="F1015" t="s">
        <v>6491</v>
      </c>
      <c r="G1015">
        <v>7</v>
      </c>
      <c r="I1015" t="s">
        <v>6492</v>
      </c>
      <c r="J1015" t="s">
        <v>6493</v>
      </c>
      <c r="K1015">
        <v>2013</v>
      </c>
      <c r="L1015" t="s">
        <v>6494</v>
      </c>
      <c r="M1015" t="s">
        <v>6</v>
      </c>
      <c r="N1015" t="s">
        <v>6495</v>
      </c>
    </row>
    <row r="1016" spans="1:14" x14ac:dyDescent="0.35">
      <c r="A1016" t="s">
        <v>49</v>
      </c>
      <c r="B1016">
        <f t="shared" si="15"/>
        <v>1</v>
      </c>
      <c r="C1016" t="s">
        <v>19078</v>
      </c>
      <c r="D1016" t="s">
        <v>6497</v>
      </c>
      <c r="E1016" t="s">
        <v>6498</v>
      </c>
      <c r="F1016" t="s">
        <v>6499</v>
      </c>
      <c r="G1016">
        <v>7</v>
      </c>
      <c r="H1016">
        <v>9783642354519</v>
      </c>
      <c r="I1016" t="s">
        <v>6500</v>
      </c>
      <c r="J1016" t="s">
        <v>6501</v>
      </c>
      <c r="K1016">
        <v>2013</v>
      </c>
      <c r="L1016" t="s">
        <v>6502</v>
      </c>
      <c r="M1016" t="s">
        <v>6</v>
      </c>
      <c r="N1016" t="s">
        <v>162</v>
      </c>
    </row>
    <row r="1017" spans="1:14" x14ac:dyDescent="0.35">
      <c r="A1017" t="s">
        <v>67</v>
      </c>
      <c r="B1017">
        <f t="shared" si="15"/>
        <v>1</v>
      </c>
      <c r="C1017" t="s">
        <v>19079</v>
      </c>
      <c r="D1017" t="s">
        <v>6504</v>
      </c>
      <c r="E1017" t="s">
        <v>6505</v>
      </c>
      <c r="F1017" t="s">
        <v>6506</v>
      </c>
      <c r="G1017">
        <v>10</v>
      </c>
      <c r="I1017" t="s">
        <v>2065</v>
      </c>
      <c r="J1017" t="s">
        <v>6507</v>
      </c>
      <c r="K1017">
        <v>2014</v>
      </c>
      <c r="L1017" t="s">
        <v>6508</v>
      </c>
      <c r="M1017" t="s">
        <v>6</v>
      </c>
      <c r="N1017" t="s">
        <v>1505</v>
      </c>
    </row>
    <row r="1018" spans="1:14" x14ac:dyDescent="0.35">
      <c r="A1018" t="s">
        <v>49</v>
      </c>
      <c r="B1018">
        <f t="shared" si="15"/>
        <v>1</v>
      </c>
      <c r="C1018" t="s">
        <v>19080</v>
      </c>
      <c r="D1018" t="s">
        <v>6510</v>
      </c>
      <c r="E1018" t="s">
        <v>6511</v>
      </c>
      <c r="F1018" t="s">
        <v>6512</v>
      </c>
      <c r="G1018">
        <v>10</v>
      </c>
      <c r="H1018">
        <v>9781479975464</v>
      </c>
      <c r="I1018" t="s">
        <v>6513</v>
      </c>
      <c r="J1018" t="s">
        <v>6</v>
      </c>
      <c r="K1018">
        <v>2015</v>
      </c>
      <c r="L1018" t="s">
        <v>6514</v>
      </c>
      <c r="M1018" t="s">
        <v>6</v>
      </c>
      <c r="N1018" t="s">
        <v>162</v>
      </c>
    </row>
    <row r="1019" spans="1:14" x14ac:dyDescent="0.35">
      <c r="A1019" t="s">
        <v>70</v>
      </c>
      <c r="B1019">
        <f t="shared" si="15"/>
        <v>1</v>
      </c>
      <c r="C1019" t="s">
        <v>19081</v>
      </c>
      <c r="D1019" t="s">
        <v>6516</v>
      </c>
      <c r="E1019" t="s">
        <v>6517</v>
      </c>
      <c r="F1019" t="s">
        <v>6518</v>
      </c>
      <c r="G1019">
        <v>10</v>
      </c>
      <c r="H1019">
        <v>9780996683111</v>
      </c>
      <c r="I1019" t="s">
        <v>6519</v>
      </c>
      <c r="J1019" t="s">
        <v>6</v>
      </c>
      <c r="K1019">
        <v>2015</v>
      </c>
      <c r="L1019" t="s">
        <v>6520</v>
      </c>
      <c r="M1019" t="s">
        <v>6</v>
      </c>
      <c r="N1019" t="s">
        <v>162</v>
      </c>
    </row>
    <row r="1020" spans="1:14" x14ac:dyDescent="0.35">
      <c r="A1020" t="s">
        <v>67</v>
      </c>
      <c r="B1020">
        <f t="shared" si="15"/>
        <v>1</v>
      </c>
      <c r="C1020" t="s">
        <v>19082</v>
      </c>
      <c r="D1020" t="s">
        <v>6522</v>
      </c>
      <c r="E1020" t="s">
        <v>6523</v>
      </c>
      <c r="F1020" t="s">
        <v>6524</v>
      </c>
      <c r="G1020">
        <v>7</v>
      </c>
      <c r="I1020" t="s">
        <v>534</v>
      </c>
      <c r="J1020" t="s">
        <v>6525</v>
      </c>
      <c r="K1020">
        <v>2016</v>
      </c>
      <c r="L1020" t="s">
        <v>6526</v>
      </c>
      <c r="M1020" t="s">
        <v>6</v>
      </c>
      <c r="N1020" t="s">
        <v>2157</v>
      </c>
    </row>
    <row r="1021" spans="1:14" x14ac:dyDescent="0.35">
      <c r="A1021" t="s">
        <v>67</v>
      </c>
      <c r="B1021">
        <f t="shared" si="15"/>
        <v>1</v>
      </c>
      <c r="C1021" t="s">
        <v>19083</v>
      </c>
      <c r="D1021" t="s">
        <v>6528</v>
      </c>
      <c r="E1021" t="s">
        <v>6529</v>
      </c>
      <c r="F1021" t="s">
        <v>6530</v>
      </c>
      <c r="G1021">
        <v>10</v>
      </c>
      <c r="H1021">
        <v>9781538672082</v>
      </c>
      <c r="I1021" t="s">
        <v>6531</v>
      </c>
      <c r="J1021" t="s">
        <v>6532</v>
      </c>
      <c r="K1021">
        <v>2018</v>
      </c>
      <c r="L1021" t="s">
        <v>6533</v>
      </c>
      <c r="M1021" t="s">
        <v>6</v>
      </c>
      <c r="N1021" t="s">
        <v>147</v>
      </c>
    </row>
    <row r="1022" spans="1:14" x14ac:dyDescent="0.35">
      <c r="A1022" t="s">
        <v>49</v>
      </c>
      <c r="B1022">
        <f t="shared" si="15"/>
        <v>1</v>
      </c>
      <c r="C1022" t="s">
        <v>19084</v>
      </c>
      <c r="D1022" t="s">
        <v>6535</v>
      </c>
      <c r="E1022" t="s">
        <v>6536</v>
      </c>
      <c r="F1022" t="s">
        <v>6537</v>
      </c>
      <c r="G1022">
        <v>10</v>
      </c>
      <c r="H1022">
        <v>9781728144627</v>
      </c>
      <c r="I1022" t="s">
        <v>6538</v>
      </c>
      <c r="J1022" t="s">
        <v>6539</v>
      </c>
      <c r="K1022">
        <v>2019</v>
      </c>
      <c r="L1022" t="s">
        <v>6540</v>
      </c>
      <c r="M1022" t="s">
        <v>6</v>
      </c>
      <c r="N1022" t="s">
        <v>162</v>
      </c>
    </row>
    <row r="1023" spans="1:14" x14ac:dyDescent="0.35">
      <c r="A1023" t="s">
        <v>49</v>
      </c>
      <c r="B1023">
        <f t="shared" si="15"/>
        <v>1</v>
      </c>
      <c r="C1023" t="s">
        <v>19085</v>
      </c>
      <c r="D1023" t="s">
        <v>6542</v>
      </c>
      <c r="E1023" t="s">
        <v>6</v>
      </c>
      <c r="F1023" t="s">
        <v>6543</v>
      </c>
      <c r="G1023">
        <v>7</v>
      </c>
      <c r="I1023" t="s">
        <v>2272</v>
      </c>
      <c r="J1023" t="s">
        <v>6</v>
      </c>
      <c r="K1023">
        <v>2020</v>
      </c>
      <c r="L1023" t="s">
        <v>6544</v>
      </c>
      <c r="M1023" t="s">
        <v>6</v>
      </c>
      <c r="N1023" t="s">
        <v>217</v>
      </c>
    </row>
    <row r="1024" spans="1:14" x14ac:dyDescent="0.35">
      <c r="A1024" t="s">
        <v>70</v>
      </c>
      <c r="B1024">
        <f t="shared" si="15"/>
        <v>1</v>
      </c>
      <c r="C1024" t="s">
        <v>19086</v>
      </c>
      <c r="D1024" t="s">
        <v>6546</v>
      </c>
      <c r="E1024" t="s">
        <v>6547</v>
      </c>
      <c r="F1024" t="s">
        <v>6548</v>
      </c>
      <c r="G1024">
        <v>7</v>
      </c>
      <c r="I1024" t="s">
        <v>3412</v>
      </c>
      <c r="J1024" t="s">
        <v>6549</v>
      </c>
      <c r="K1024">
        <v>2020</v>
      </c>
      <c r="L1024" t="s">
        <v>6550</v>
      </c>
      <c r="M1024" t="s">
        <v>6</v>
      </c>
      <c r="N1024" t="s">
        <v>147</v>
      </c>
    </row>
    <row r="1025" spans="1:14" x14ac:dyDescent="0.35">
      <c r="A1025" t="s">
        <v>49</v>
      </c>
      <c r="B1025">
        <f t="shared" si="15"/>
        <v>1</v>
      </c>
      <c r="C1025" t="s">
        <v>19087</v>
      </c>
      <c r="D1025" t="s">
        <v>6552</v>
      </c>
      <c r="E1025" t="s">
        <v>6553</v>
      </c>
      <c r="F1025" t="s">
        <v>6554</v>
      </c>
      <c r="G1025">
        <v>7</v>
      </c>
      <c r="I1025" t="s">
        <v>2525</v>
      </c>
      <c r="J1025" t="s">
        <v>471</v>
      </c>
      <c r="K1025">
        <v>2021</v>
      </c>
      <c r="L1025" t="s">
        <v>6555</v>
      </c>
      <c r="M1025" t="s">
        <v>6</v>
      </c>
      <c r="N1025" t="s">
        <v>5441</v>
      </c>
    </row>
    <row r="1026" spans="1:14" x14ac:dyDescent="0.35">
      <c r="A1026" t="s">
        <v>49</v>
      </c>
      <c r="B1026">
        <f t="shared" ref="B1026:B1089" si="16">COUNTIF(C:C,C1026)</f>
        <v>1</v>
      </c>
      <c r="C1026" t="s">
        <v>19088</v>
      </c>
      <c r="D1026" t="s">
        <v>6557</v>
      </c>
      <c r="E1026" t="s">
        <v>6558</v>
      </c>
      <c r="F1026" t="s">
        <v>6559</v>
      </c>
      <c r="G1026">
        <v>10</v>
      </c>
      <c r="H1026">
        <v>9781577354314</v>
      </c>
      <c r="I1026" t="s">
        <v>6560</v>
      </c>
      <c r="J1026" t="s">
        <v>6561</v>
      </c>
      <c r="K1026">
        <v>2009</v>
      </c>
      <c r="L1026" t="s">
        <v>6562</v>
      </c>
      <c r="M1026" t="s">
        <v>6</v>
      </c>
      <c r="N1026" t="s">
        <v>155</v>
      </c>
    </row>
    <row r="1027" spans="1:14" x14ac:dyDescent="0.35">
      <c r="A1027" t="s">
        <v>49</v>
      </c>
      <c r="B1027">
        <f t="shared" si="16"/>
        <v>1</v>
      </c>
      <c r="C1027" t="s">
        <v>19089</v>
      </c>
      <c r="D1027" t="s">
        <v>6564</v>
      </c>
      <c r="E1027" t="s">
        <v>6565</v>
      </c>
      <c r="F1027" t="s">
        <v>6566</v>
      </c>
      <c r="G1027">
        <v>10</v>
      </c>
      <c r="H1027">
        <v>9782905267788</v>
      </c>
      <c r="I1027" t="s">
        <v>496</v>
      </c>
      <c r="J1027" t="s">
        <v>6567</v>
      </c>
      <c r="K1027">
        <v>2011</v>
      </c>
      <c r="L1027" t="s">
        <v>6568</v>
      </c>
      <c r="M1027" t="s">
        <v>6</v>
      </c>
      <c r="N1027" t="s">
        <v>217</v>
      </c>
    </row>
    <row r="1028" spans="1:14" x14ac:dyDescent="0.35">
      <c r="A1028" t="s">
        <v>49</v>
      </c>
      <c r="B1028">
        <f t="shared" si="16"/>
        <v>1</v>
      </c>
      <c r="C1028" t="s">
        <v>19090</v>
      </c>
      <c r="D1028" t="s">
        <v>6570</v>
      </c>
      <c r="E1028" t="s">
        <v>6571</v>
      </c>
      <c r="F1028" t="s">
        <v>6572</v>
      </c>
      <c r="G1028">
        <v>10</v>
      </c>
      <c r="I1028" t="s">
        <v>6573</v>
      </c>
      <c r="J1028" t="s">
        <v>6574</v>
      </c>
      <c r="K1028">
        <v>2011</v>
      </c>
      <c r="L1028" t="s">
        <v>6575</v>
      </c>
      <c r="M1028" t="s">
        <v>6</v>
      </c>
      <c r="N1028" t="s">
        <v>147</v>
      </c>
    </row>
    <row r="1029" spans="1:14" x14ac:dyDescent="0.35">
      <c r="A1029" t="s">
        <v>49</v>
      </c>
      <c r="B1029">
        <f t="shared" si="16"/>
        <v>1</v>
      </c>
      <c r="C1029" t="s">
        <v>19091</v>
      </c>
      <c r="D1029" t="s">
        <v>6577</v>
      </c>
      <c r="E1029" t="s">
        <v>6578</v>
      </c>
      <c r="F1029" t="s">
        <v>6572</v>
      </c>
      <c r="G1029">
        <v>10</v>
      </c>
      <c r="H1029">
        <v>9781450308045</v>
      </c>
      <c r="I1029" t="s">
        <v>2878</v>
      </c>
      <c r="J1029" t="s">
        <v>6579</v>
      </c>
      <c r="K1029">
        <v>2011</v>
      </c>
      <c r="L1029" t="s">
        <v>6580</v>
      </c>
      <c r="M1029" t="s">
        <v>6</v>
      </c>
      <c r="N1029" t="s">
        <v>323</v>
      </c>
    </row>
    <row r="1030" spans="1:14" x14ac:dyDescent="0.35">
      <c r="A1030" t="s">
        <v>49</v>
      </c>
      <c r="B1030">
        <f t="shared" si="16"/>
        <v>1</v>
      </c>
      <c r="C1030" t="s">
        <v>19092</v>
      </c>
      <c r="D1030" t="s">
        <v>6582</v>
      </c>
      <c r="E1030" t="s">
        <v>6583</v>
      </c>
      <c r="F1030" t="s">
        <v>6584</v>
      </c>
      <c r="G1030">
        <v>10</v>
      </c>
      <c r="H1030">
        <v>9781479919345</v>
      </c>
      <c r="I1030" t="s">
        <v>3954</v>
      </c>
      <c r="J1030" t="s">
        <v>6585</v>
      </c>
      <c r="K1030">
        <v>2015</v>
      </c>
      <c r="L1030" t="s">
        <v>6586</v>
      </c>
      <c r="M1030" t="s">
        <v>6</v>
      </c>
      <c r="N1030" t="s">
        <v>147</v>
      </c>
    </row>
    <row r="1031" spans="1:14" x14ac:dyDescent="0.35">
      <c r="A1031" t="s">
        <v>67</v>
      </c>
      <c r="B1031">
        <f t="shared" si="16"/>
        <v>1</v>
      </c>
      <c r="C1031" t="s">
        <v>19093</v>
      </c>
      <c r="D1031" t="s">
        <v>6588</v>
      </c>
      <c r="E1031" t="s">
        <v>6589</v>
      </c>
      <c r="F1031" t="s">
        <v>6590</v>
      </c>
      <c r="G1031">
        <v>10</v>
      </c>
      <c r="H1031">
        <v>9789897584299</v>
      </c>
      <c r="I1031" t="s">
        <v>6591</v>
      </c>
      <c r="J1031" t="s">
        <v>6592</v>
      </c>
      <c r="K1031">
        <v>2020</v>
      </c>
      <c r="L1031" t="s">
        <v>6593</v>
      </c>
      <c r="M1031" t="s">
        <v>6</v>
      </c>
      <c r="N1031" t="s">
        <v>162</v>
      </c>
    </row>
    <row r="1032" spans="1:14" x14ac:dyDescent="0.35">
      <c r="A1032" t="s">
        <v>49</v>
      </c>
      <c r="B1032">
        <f t="shared" si="16"/>
        <v>1</v>
      </c>
      <c r="C1032" t="s">
        <v>19094</v>
      </c>
      <c r="D1032" t="s">
        <v>6595</v>
      </c>
      <c r="E1032" t="s">
        <v>6596</v>
      </c>
      <c r="F1032" t="s">
        <v>6597</v>
      </c>
      <c r="G1032">
        <v>10</v>
      </c>
      <c r="H1032">
        <v>9781479958122</v>
      </c>
      <c r="I1032" t="s">
        <v>6598</v>
      </c>
      <c r="J1032" t="s">
        <v>1380</v>
      </c>
      <c r="K1032">
        <v>2015</v>
      </c>
      <c r="L1032" t="s">
        <v>6599</v>
      </c>
      <c r="M1032" t="s">
        <v>6</v>
      </c>
      <c r="N1032" t="s">
        <v>147</v>
      </c>
    </row>
    <row r="1033" spans="1:14" x14ac:dyDescent="0.35">
      <c r="A1033" t="s">
        <v>49</v>
      </c>
      <c r="B1033">
        <f t="shared" si="16"/>
        <v>1</v>
      </c>
      <c r="C1033" t="s">
        <v>19095</v>
      </c>
      <c r="D1033" t="s">
        <v>6601</v>
      </c>
      <c r="E1033" t="s">
        <v>6602</v>
      </c>
      <c r="F1033" t="s">
        <v>6603</v>
      </c>
      <c r="G1033">
        <v>10</v>
      </c>
      <c r="H1033">
        <v>9781479908189</v>
      </c>
      <c r="I1033" t="s">
        <v>1678</v>
      </c>
      <c r="J1033" t="s">
        <v>6604</v>
      </c>
      <c r="K1033">
        <v>2013</v>
      </c>
      <c r="L1033" t="s">
        <v>6605</v>
      </c>
      <c r="M1033" t="s">
        <v>6</v>
      </c>
      <c r="N1033" t="s">
        <v>147</v>
      </c>
    </row>
    <row r="1034" spans="1:14" x14ac:dyDescent="0.35">
      <c r="A1034" t="s">
        <v>67</v>
      </c>
      <c r="B1034">
        <f t="shared" si="16"/>
        <v>1</v>
      </c>
      <c r="C1034" t="s">
        <v>19096</v>
      </c>
      <c r="D1034" t="s">
        <v>6607</v>
      </c>
      <c r="E1034" t="s">
        <v>6608</v>
      </c>
      <c r="F1034" t="s">
        <v>6609</v>
      </c>
      <c r="G1034">
        <v>10</v>
      </c>
      <c r="I1034" t="s">
        <v>496</v>
      </c>
      <c r="J1034" t="s">
        <v>6610</v>
      </c>
      <c r="K1034">
        <v>2020</v>
      </c>
      <c r="L1034" t="s">
        <v>6611</v>
      </c>
      <c r="M1034" t="s">
        <v>6</v>
      </c>
      <c r="N1034" t="s">
        <v>162</v>
      </c>
    </row>
    <row r="1035" spans="1:14" x14ac:dyDescent="0.35">
      <c r="A1035" t="s">
        <v>67</v>
      </c>
      <c r="B1035">
        <f t="shared" si="16"/>
        <v>1</v>
      </c>
      <c r="C1035" t="s">
        <v>19097</v>
      </c>
      <c r="D1035" t="s">
        <v>6613</v>
      </c>
      <c r="E1035" t="s">
        <v>6614</v>
      </c>
      <c r="F1035" t="s">
        <v>6615</v>
      </c>
      <c r="G1035">
        <v>10</v>
      </c>
      <c r="H1035">
        <v>9781629931395</v>
      </c>
      <c r="I1035" t="s">
        <v>6616</v>
      </c>
      <c r="J1035" t="s">
        <v>6617</v>
      </c>
      <c r="K1035">
        <v>2013</v>
      </c>
      <c r="L1035" t="s">
        <v>6618</v>
      </c>
      <c r="M1035" t="s">
        <v>6</v>
      </c>
      <c r="N1035" t="s">
        <v>162</v>
      </c>
    </row>
    <row r="1036" spans="1:14" x14ac:dyDescent="0.35">
      <c r="A1036" t="s">
        <v>67</v>
      </c>
      <c r="B1036">
        <f t="shared" si="16"/>
        <v>1</v>
      </c>
      <c r="C1036" t="s">
        <v>19098</v>
      </c>
      <c r="D1036" t="s">
        <v>6620</v>
      </c>
      <c r="E1036" t="s">
        <v>6621</v>
      </c>
      <c r="F1036" t="s">
        <v>6622</v>
      </c>
      <c r="G1036">
        <v>7</v>
      </c>
      <c r="H1036">
        <v>9783319762692</v>
      </c>
      <c r="I1036" t="s">
        <v>152</v>
      </c>
      <c r="J1036" t="s">
        <v>6623</v>
      </c>
      <c r="K1036">
        <v>2018</v>
      </c>
      <c r="L1036" t="s">
        <v>6624</v>
      </c>
      <c r="M1036" t="s">
        <v>6</v>
      </c>
      <c r="N1036" t="s">
        <v>162</v>
      </c>
    </row>
    <row r="1037" spans="1:14" x14ac:dyDescent="0.35">
      <c r="A1037" t="s">
        <v>67</v>
      </c>
      <c r="B1037">
        <f t="shared" si="16"/>
        <v>1</v>
      </c>
      <c r="C1037" t="s">
        <v>19099</v>
      </c>
      <c r="D1037" t="s">
        <v>6626</v>
      </c>
      <c r="E1037" t="s">
        <v>6627</v>
      </c>
      <c r="F1037" t="s">
        <v>6628</v>
      </c>
      <c r="G1037">
        <v>10</v>
      </c>
      <c r="H1037">
        <v>9781479938247</v>
      </c>
      <c r="I1037" t="s">
        <v>6629</v>
      </c>
      <c r="J1037" t="s">
        <v>6630</v>
      </c>
      <c r="K1037">
        <v>2014</v>
      </c>
      <c r="L1037" t="s">
        <v>6631</v>
      </c>
      <c r="M1037" t="s">
        <v>6</v>
      </c>
      <c r="N1037" t="s">
        <v>155</v>
      </c>
    </row>
    <row r="1038" spans="1:14" x14ac:dyDescent="0.35">
      <c r="A1038" t="s">
        <v>49</v>
      </c>
      <c r="B1038">
        <f t="shared" si="16"/>
        <v>1</v>
      </c>
      <c r="C1038" t="s">
        <v>19100</v>
      </c>
      <c r="D1038" t="s">
        <v>6633</v>
      </c>
      <c r="E1038" t="s">
        <v>6634</v>
      </c>
      <c r="F1038" t="s">
        <v>6635</v>
      </c>
      <c r="G1038">
        <v>10</v>
      </c>
      <c r="H1038">
        <v>9781728117645</v>
      </c>
      <c r="I1038" t="s">
        <v>6636</v>
      </c>
      <c r="J1038" t="s">
        <v>6637</v>
      </c>
      <c r="K1038">
        <v>2019</v>
      </c>
      <c r="L1038" t="s">
        <v>6638</v>
      </c>
      <c r="M1038" t="s">
        <v>6</v>
      </c>
      <c r="N1038" t="s">
        <v>217</v>
      </c>
    </row>
    <row r="1039" spans="1:14" x14ac:dyDescent="0.35">
      <c r="A1039" t="s">
        <v>49</v>
      </c>
      <c r="B1039">
        <f t="shared" si="16"/>
        <v>1</v>
      </c>
      <c r="C1039" t="s">
        <v>19101</v>
      </c>
      <c r="D1039" t="s">
        <v>6640</v>
      </c>
      <c r="E1039" t="s">
        <v>6641</v>
      </c>
      <c r="F1039" t="s">
        <v>6642</v>
      </c>
      <c r="G1039">
        <v>10</v>
      </c>
      <c r="H1039">
        <v>9781538677698</v>
      </c>
      <c r="I1039" t="s">
        <v>388</v>
      </c>
      <c r="J1039" t="s">
        <v>6643</v>
      </c>
      <c r="K1039">
        <v>2019</v>
      </c>
      <c r="L1039" t="s">
        <v>6644</v>
      </c>
      <c r="M1039" t="s">
        <v>6</v>
      </c>
      <c r="N1039" t="s">
        <v>147</v>
      </c>
    </row>
    <row r="1040" spans="1:14" x14ac:dyDescent="0.35">
      <c r="A1040" t="s">
        <v>67</v>
      </c>
      <c r="B1040">
        <f t="shared" si="16"/>
        <v>1</v>
      </c>
      <c r="C1040" t="s">
        <v>19102</v>
      </c>
      <c r="D1040" t="s">
        <v>6646</v>
      </c>
      <c r="E1040" t="s">
        <v>6647</v>
      </c>
      <c r="F1040" t="s">
        <v>6648</v>
      </c>
      <c r="G1040">
        <v>7</v>
      </c>
      <c r="I1040" t="s">
        <v>144</v>
      </c>
      <c r="J1040" t="s">
        <v>6649</v>
      </c>
      <c r="K1040">
        <v>2015</v>
      </c>
      <c r="L1040" t="s">
        <v>6650</v>
      </c>
      <c r="M1040" t="s">
        <v>6</v>
      </c>
      <c r="N1040" t="s">
        <v>1539</v>
      </c>
    </row>
    <row r="1041" spans="1:14" x14ac:dyDescent="0.35">
      <c r="A1041" t="s">
        <v>67</v>
      </c>
      <c r="B1041">
        <f t="shared" si="16"/>
        <v>1</v>
      </c>
      <c r="C1041" t="s">
        <v>19103</v>
      </c>
      <c r="D1041" t="s">
        <v>6652</v>
      </c>
      <c r="E1041" t="s">
        <v>6653</v>
      </c>
      <c r="F1041" t="s">
        <v>6654</v>
      </c>
      <c r="G1041">
        <v>10</v>
      </c>
      <c r="H1041">
        <v>9781450372176</v>
      </c>
      <c r="I1041" t="s">
        <v>194</v>
      </c>
      <c r="J1041" t="s">
        <v>6</v>
      </c>
      <c r="K1041">
        <v>2019</v>
      </c>
      <c r="L1041" t="s">
        <v>6655</v>
      </c>
      <c r="M1041" t="s">
        <v>6</v>
      </c>
      <c r="N1041" t="s">
        <v>162</v>
      </c>
    </row>
    <row r="1042" spans="1:14" x14ac:dyDescent="0.35">
      <c r="A1042" t="s">
        <v>49</v>
      </c>
      <c r="B1042">
        <f t="shared" si="16"/>
        <v>1</v>
      </c>
      <c r="C1042" t="s">
        <v>19104</v>
      </c>
      <c r="D1042" t="s">
        <v>6657</v>
      </c>
      <c r="E1042" t="s">
        <v>6658</v>
      </c>
      <c r="F1042" t="s">
        <v>6659</v>
      </c>
      <c r="G1042">
        <v>10</v>
      </c>
      <c r="H1042">
        <v>9781450371582</v>
      </c>
      <c r="I1042" t="s">
        <v>194</v>
      </c>
      <c r="J1042" t="s">
        <v>6</v>
      </c>
      <c r="K1042">
        <v>2019</v>
      </c>
      <c r="L1042" t="s">
        <v>6660</v>
      </c>
      <c r="M1042" t="s">
        <v>6</v>
      </c>
      <c r="N1042" t="s">
        <v>162</v>
      </c>
    </row>
    <row r="1043" spans="1:14" x14ac:dyDescent="0.35">
      <c r="A1043" t="s">
        <v>49</v>
      </c>
      <c r="B1043">
        <f t="shared" si="16"/>
        <v>1</v>
      </c>
      <c r="C1043" t="s">
        <v>19105</v>
      </c>
      <c r="D1043" t="s">
        <v>6662</v>
      </c>
      <c r="E1043" t="s">
        <v>6663</v>
      </c>
      <c r="F1043" t="s">
        <v>6664</v>
      </c>
      <c r="G1043">
        <v>10</v>
      </c>
      <c r="H1043">
        <v>9780692895641</v>
      </c>
      <c r="I1043" t="s">
        <v>6665</v>
      </c>
      <c r="J1043" t="s">
        <v>6</v>
      </c>
      <c r="K1043">
        <v>2017</v>
      </c>
      <c r="L1043" t="s">
        <v>6666</v>
      </c>
      <c r="M1043" t="s">
        <v>6</v>
      </c>
      <c r="N1043" t="s">
        <v>256</v>
      </c>
    </row>
    <row r="1044" spans="1:14" x14ac:dyDescent="0.35">
      <c r="A1044" t="s">
        <v>70</v>
      </c>
      <c r="B1044">
        <f t="shared" si="16"/>
        <v>1</v>
      </c>
      <c r="C1044" t="s">
        <v>6667</v>
      </c>
      <c r="D1044" t="s">
        <v>6668</v>
      </c>
      <c r="E1044" t="s">
        <v>6669</v>
      </c>
      <c r="F1044" t="s">
        <v>6670</v>
      </c>
      <c r="G1044">
        <v>10</v>
      </c>
      <c r="H1044">
        <v>9781538654576</v>
      </c>
      <c r="I1044" t="s">
        <v>6671</v>
      </c>
      <c r="J1044" t="s">
        <v>6672</v>
      </c>
      <c r="K1044">
        <v>2019</v>
      </c>
      <c r="L1044" t="s">
        <v>6673</v>
      </c>
      <c r="M1044" t="s">
        <v>6</v>
      </c>
      <c r="N1044" t="s">
        <v>162</v>
      </c>
    </row>
    <row r="1045" spans="1:14" x14ac:dyDescent="0.35">
      <c r="A1045" t="s">
        <v>67</v>
      </c>
      <c r="B1045">
        <f t="shared" si="16"/>
        <v>1</v>
      </c>
      <c r="C1045" t="s">
        <v>19106</v>
      </c>
      <c r="D1045" t="s">
        <v>6675</v>
      </c>
      <c r="E1045" t="s">
        <v>6676</v>
      </c>
      <c r="F1045" t="s">
        <v>6677</v>
      </c>
      <c r="G1045">
        <v>10</v>
      </c>
      <c r="H1045">
        <v>9781728134604</v>
      </c>
      <c r="I1045" t="s">
        <v>6678</v>
      </c>
      <c r="J1045" t="s">
        <v>145</v>
      </c>
      <c r="K1045">
        <v>2019</v>
      </c>
      <c r="L1045" t="s">
        <v>6679</v>
      </c>
      <c r="M1045" t="s">
        <v>6</v>
      </c>
      <c r="N1045" t="s">
        <v>217</v>
      </c>
    </row>
    <row r="1046" spans="1:14" x14ac:dyDescent="0.35">
      <c r="A1046" t="s">
        <v>67</v>
      </c>
      <c r="B1046">
        <f t="shared" si="16"/>
        <v>1</v>
      </c>
      <c r="C1046" t="s">
        <v>19107</v>
      </c>
      <c r="D1046" t="s">
        <v>6681</v>
      </c>
      <c r="E1046" t="s">
        <v>6682</v>
      </c>
      <c r="F1046" t="s">
        <v>6683</v>
      </c>
      <c r="G1046">
        <v>7</v>
      </c>
      <c r="I1046" t="s">
        <v>6684</v>
      </c>
      <c r="J1046" t="s">
        <v>6685</v>
      </c>
      <c r="K1046">
        <v>2012</v>
      </c>
      <c r="L1046" t="s">
        <v>6686</v>
      </c>
      <c r="M1046" t="s">
        <v>6</v>
      </c>
      <c r="N1046" t="s">
        <v>155</v>
      </c>
    </row>
    <row r="1047" spans="1:14" x14ac:dyDescent="0.35">
      <c r="A1047" t="s">
        <v>49</v>
      </c>
      <c r="B1047">
        <f t="shared" si="16"/>
        <v>1</v>
      </c>
      <c r="C1047" t="s">
        <v>19108</v>
      </c>
      <c r="D1047" t="s">
        <v>6688</v>
      </c>
      <c r="E1047" t="s">
        <v>6689</v>
      </c>
      <c r="F1047" t="s">
        <v>6690</v>
      </c>
      <c r="G1047">
        <v>10</v>
      </c>
      <c r="H1047">
        <v>9781450372176</v>
      </c>
      <c r="I1047" t="s">
        <v>194</v>
      </c>
      <c r="J1047" t="s">
        <v>6</v>
      </c>
      <c r="K1047">
        <v>2019</v>
      </c>
      <c r="L1047" t="s">
        <v>6691</v>
      </c>
      <c r="M1047" t="s">
        <v>6</v>
      </c>
      <c r="N1047" t="s">
        <v>162</v>
      </c>
    </row>
    <row r="1048" spans="1:14" x14ac:dyDescent="0.35">
      <c r="A1048" t="s">
        <v>67</v>
      </c>
      <c r="B1048">
        <f t="shared" si="16"/>
        <v>1</v>
      </c>
      <c r="C1048" t="s">
        <v>19109</v>
      </c>
      <c r="D1048" t="s">
        <v>6693</v>
      </c>
      <c r="E1048" t="s">
        <v>6694</v>
      </c>
      <c r="F1048" t="s">
        <v>6695</v>
      </c>
      <c r="G1048">
        <v>10</v>
      </c>
      <c r="H1048">
        <v>9781910309551</v>
      </c>
      <c r="I1048" t="s">
        <v>452</v>
      </c>
      <c r="J1048" t="s">
        <v>6696</v>
      </c>
      <c r="K1048">
        <v>2014</v>
      </c>
      <c r="L1048" t="s">
        <v>6697</v>
      </c>
      <c r="M1048" t="s">
        <v>6</v>
      </c>
      <c r="N1048" t="s">
        <v>147</v>
      </c>
    </row>
    <row r="1049" spans="1:14" x14ac:dyDescent="0.35">
      <c r="A1049" t="s">
        <v>67</v>
      </c>
      <c r="B1049">
        <f t="shared" si="16"/>
        <v>1</v>
      </c>
      <c r="C1049" t="s">
        <v>19110</v>
      </c>
      <c r="D1049" t="s">
        <v>6699</v>
      </c>
      <c r="E1049" t="s">
        <v>6700</v>
      </c>
      <c r="F1049" t="s">
        <v>6701</v>
      </c>
      <c r="G1049">
        <v>7</v>
      </c>
      <c r="I1049" t="s">
        <v>144</v>
      </c>
      <c r="J1049" t="s">
        <v>1354</v>
      </c>
      <c r="K1049">
        <v>2015</v>
      </c>
      <c r="L1049" t="s">
        <v>6702</v>
      </c>
      <c r="M1049" t="s">
        <v>6</v>
      </c>
      <c r="N1049" t="s">
        <v>5023</v>
      </c>
    </row>
    <row r="1050" spans="1:14" x14ac:dyDescent="0.35">
      <c r="A1050" t="s">
        <v>67</v>
      </c>
      <c r="B1050">
        <f t="shared" si="16"/>
        <v>1</v>
      </c>
      <c r="C1050" t="s">
        <v>19111</v>
      </c>
      <c r="D1050" t="s">
        <v>6704</v>
      </c>
      <c r="E1050" t="s">
        <v>6705</v>
      </c>
      <c r="F1050" t="s">
        <v>6706</v>
      </c>
      <c r="G1050">
        <v>10</v>
      </c>
      <c r="H1050">
        <v>9781467350815</v>
      </c>
      <c r="I1050" t="s">
        <v>6707</v>
      </c>
      <c r="J1050" t="s">
        <v>6708</v>
      </c>
      <c r="K1050">
        <v>2012</v>
      </c>
      <c r="L1050" t="s">
        <v>6709</v>
      </c>
      <c r="M1050" t="s">
        <v>6</v>
      </c>
      <c r="N1050" t="s">
        <v>473</v>
      </c>
    </row>
    <row r="1051" spans="1:14" x14ac:dyDescent="0.35">
      <c r="A1051" t="s">
        <v>49</v>
      </c>
      <c r="B1051">
        <f t="shared" si="16"/>
        <v>1</v>
      </c>
      <c r="C1051" t="s">
        <v>19112</v>
      </c>
      <c r="D1051" t="s">
        <v>6711</v>
      </c>
      <c r="E1051" t="s">
        <v>6712</v>
      </c>
      <c r="F1051" t="s">
        <v>6713</v>
      </c>
      <c r="G1051">
        <v>10</v>
      </c>
      <c r="H1051">
        <v>9781450372176</v>
      </c>
      <c r="I1051" t="s">
        <v>194</v>
      </c>
      <c r="J1051" t="s">
        <v>6</v>
      </c>
      <c r="K1051">
        <v>2019</v>
      </c>
      <c r="L1051" t="s">
        <v>6714</v>
      </c>
      <c r="M1051" t="s">
        <v>6</v>
      </c>
      <c r="N1051" t="s">
        <v>217</v>
      </c>
    </row>
    <row r="1052" spans="1:14" x14ac:dyDescent="0.35">
      <c r="A1052" t="s">
        <v>49</v>
      </c>
      <c r="B1052">
        <f t="shared" si="16"/>
        <v>1</v>
      </c>
      <c r="C1052" t="s">
        <v>19113</v>
      </c>
      <c r="D1052" t="s">
        <v>6716</v>
      </c>
      <c r="E1052" t="s">
        <v>6717</v>
      </c>
      <c r="F1052" t="s">
        <v>6718</v>
      </c>
      <c r="G1052">
        <v>10</v>
      </c>
      <c r="H1052">
        <v>9789077381748</v>
      </c>
      <c r="I1052" t="s">
        <v>2299</v>
      </c>
      <c r="J1052" t="s">
        <v>6719</v>
      </c>
      <c r="K1052">
        <v>2012</v>
      </c>
      <c r="L1052" t="s">
        <v>6720</v>
      </c>
      <c r="M1052" t="s">
        <v>6</v>
      </c>
      <c r="N1052" t="s">
        <v>162</v>
      </c>
    </row>
    <row r="1053" spans="1:14" x14ac:dyDescent="0.35">
      <c r="A1053" t="s">
        <v>49</v>
      </c>
      <c r="B1053">
        <f t="shared" si="16"/>
        <v>1</v>
      </c>
      <c r="C1053" t="s">
        <v>19114</v>
      </c>
      <c r="D1053" t="s">
        <v>6722</v>
      </c>
      <c r="E1053" t="s">
        <v>6723</v>
      </c>
      <c r="F1053" t="s">
        <v>6724</v>
      </c>
      <c r="G1053">
        <v>10</v>
      </c>
      <c r="H1053">
        <v>9781467355308</v>
      </c>
      <c r="I1053" t="s">
        <v>6725</v>
      </c>
      <c r="J1053" t="s">
        <v>6726</v>
      </c>
      <c r="K1053">
        <v>2012</v>
      </c>
      <c r="L1053" t="s">
        <v>6727</v>
      </c>
      <c r="M1053" t="s">
        <v>6</v>
      </c>
      <c r="N1053" t="s">
        <v>217</v>
      </c>
    </row>
    <row r="1054" spans="1:14" x14ac:dyDescent="0.35">
      <c r="A1054" t="s">
        <v>67</v>
      </c>
      <c r="B1054">
        <f t="shared" si="16"/>
        <v>1</v>
      </c>
      <c r="C1054" t="s">
        <v>19115</v>
      </c>
      <c r="D1054" t="s">
        <v>6729</v>
      </c>
      <c r="E1054" t="s">
        <v>6730</v>
      </c>
      <c r="F1054" t="s">
        <v>6731</v>
      </c>
      <c r="G1054">
        <v>7</v>
      </c>
      <c r="H1054">
        <v>9783642335419</v>
      </c>
      <c r="I1054" t="s">
        <v>152</v>
      </c>
      <c r="J1054" t="s">
        <v>6732</v>
      </c>
      <c r="K1054">
        <v>2012</v>
      </c>
      <c r="L1054" t="s">
        <v>6733</v>
      </c>
      <c r="M1054" t="s">
        <v>6</v>
      </c>
      <c r="N1054" t="s">
        <v>2352</v>
      </c>
    </row>
    <row r="1055" spans="1:14" x14ac:dyDescent="0.35">
      <c r="A1055" t="s">
        <v>67</v>
      </c>
      <c r="B1055">
        <f t="shared" si="16"/>
        <v>1</v>
      </c>
      <c r="C1055" t="s">
        <v>19116</v>
      </c>
      <c r="D1055" t="s">
        <v>6735</v>
      </c>
      <c r="E1055" t="s">
        <v>6736</v>
      </c>
      <c r="F1055" t="s">
        <v>6737</v>
      </c>
      <c r="G1055">
        <v>10</v>
      </c>
      <c r="H1055">
        <v>9781467317689</v>
      </c>
      <c r="I1055" t="s">
        <v>3152</v>
      </c>
      <c r="J1055" t="s">
        <v>6738</v>
      </c>
      <c r="K1055">
        <v>2012</v>
      </c>
      <c r="L1055" t="s">
        <v>6739</v>
      </c>
      <c r="M1055" t="s">
        <v>6</v>
      </c>
      <c r="N1055" t="s">
        <v>176</v>
      </c>
    </row>
    <row r="1056" spans="1:14" x14ac:dyDescent="0.35">
      <c r="A1056" t="s">
        <v>49</v>
      </c>
      <c r="B1056">
        <f t="shared" si="16"/>
        <v>1</v>
      </c>
      <c r="C1056" t="s">
        <v>19117</v>
      </c>
      <c r="D1056" t="s">
        <v>6741</v>
      </c>
      <c r="E1056" t="s">
        <v>6742</v>
      </c>
      <c r="F1056" t="s">
        <v>6743</v>
      </c>
      <c r="G1056">
        <v>10</v>
      </c>
      <c r="H1056">
        <v>9781509006793</v>
      </c>
      <c r="I1056" t="s">
        <v>6744</v>
      </c>
      <c r="J1056" t="s">
        <v>6745</v>
      </c>
      <c r="K1056">
        <v>2016</v>
      </c>
      <c r="L1056" t="s">
        <v>6746</v>
      </c>
      <c r="M1056" t="s">
        <v>6</v>
      </c>
      <c r="N1056" t="s">
        <v>147</v>
      </c>
    </row>
    <row r="1057" spans="1:14" x14ac:dyDescent="0.35">
      <c r="A1057" t="s">
        <v>49</v>
      </c>
      <c r="B1057">
        <f t="shared" si="16"/>
        <v>1</v>
      </c>
      <c r="C1057" t="s">
        <v>19118</v>
      </c>
      <c r="D1057" t="s">
        <v>6748</v>
      </c>
      <c r="E1057" t="s">
        <v>6749</v>
      </c>
      <c r="F1057" t="s">
        <v>6750</v>
      </c>
      <c r="G1057">
        <v>7</v>
      </c>
      <c r="H1057">
        <v>9783319470627</v>
      </c>
      <c r="I1057" t="s">
        <v>3009</v>
      </c>
      <c r="J1057" t="s">
        <v>6751</v>
      </c>
      <c r="K1057">
        <v>2016</v>
      </c>
      <c r="L1057" t="s">
        <v>6752</v>
      </c>
      <c r="M1057" t="s">
        <v>6</v>
      </c>
      <c r="N1057" t="s">
        <v>162</v>
      </c>
    </row>
    <row r="1058" spans="1:14" x14ac:dyDescent="0.35">
      <c r="A1058" t="s">
        <v>67</v>
      </c>
      <c r="B1058">
        <f t="shared" si="16"/>
        <v>1</v>
      </c>
      <c r="C1058" t="s">
        <v>19119</v>
      </c>
      <c r="D1058" t="s">
        <v>6754</v>
      </c>
      <c r="E1058" t="s">
        <v>6755</v>
      </c>
      <c r="F1058" t="s">
        <v>6756</v>
      </c>
      <c r="G1058">
        <v>7</v>
      </c>
      <c r="H1058">
        <v>9783030329648</v>
      </c>
      <c r="I1058" t="s">
        <v>866</v>
      </c>
      <c r="J1058" t="s">
        <v>6757</v>
      </c>
      <c r="K1058">
        <v>2019</v>
      </c>
      <c r="L1058" t="s">
        <v>6758</v>
      </c>
      <c r="M1058" t="s">
        <v>6</v>
      </c>
      <c r="N1058" t="s">
        <v>162</v>
      </c>
    </row>
    <row r="1059" spans="1:14" x14ac:dyDescent="0.35">
      <c r="A1059" t="s">
        <v>70</v>
      </c>
      <c r="B1059">
        <f t="shared" si="16"/>
        <v>1</v>
      </c>
      <c r="C1059" t="s">
        <v>19120</v>
      </c>
      <c r="D1059" t="s">
        <v>6760</v>
      </c>
      <c r="E1059" t="s">
        <v>6</v>
      </c>
      <c r="F1059" t="s">
        <v>6761</v>
      </c>
      <c r="G1059">
        <v>7</v>
      </c>
      <c r="I1059" t="s">
        <v>3671</v>
      </c>
      <c r="J1059" t="s">
        <v>6762</v>
      </c>
      <c r="K1059">
        <v>2020</v>
      </c>
      <c r="L1059" t="s">
        <v>6763</v>
      </c>
      <c r="M1059" t="s">
        <v>6</v>
      </c>
      <c r="N1059" t="s">
        <v>283</v>
      </c>
    </row>
    <row r="1060" spans="1:14" x14ac:dyDescent="0.35">
      <c r="A1060" t="s">
        <v>67</v>
      </c>
      <c r="B1060">
        <f t="shared" si="16"/>
        <v>1</v>
      </c>
      <c r="C1060" t="s">
        <v>19121</v>
      </c>
      <c r="D1060" t="s">
        <v>6765</v>
      </c>
      <c r="E1060" t="s">
        <v>6766</v>
      </c>
      <c r="F1060" t="s">
        <v>6767</v>
      </c>
      <c r="G1060">
        <v>7</v>
      </c>
      <c r="I1060" t="s">
        <v>6768</v>
      </c>
      <c r="J1060" t="s">
        <v>6769</v>
      </c>
      <c r="K1060">
        <v>2013</v>
      </c>
      <c r="L1060" t="s">
        <v>6770</v>
      </c>
      <c r="M1060" t="s">
        <v>6</v>
      </c>
      <c r="N1060" t="s">
        <v>2157</v>
      </c>
    </row>
    <row r="1061" spans="1:14" x14ac:dyDescent="0.35">
      <c r="A1061" t="s">
        <v>67</v>
      </c>
      <c r="B1061">
        <f t="shared" si="16"/>
        <v>1</v>
      </c>
      <c r="C1061" t="s">
        <v>19122</v>
      </c>
      <c r="D1061" t="s">
        <v>6772</v>
      </c>
      <c r="E1061" t="s">
        <v>6773</v>
      </c>
      <c r="F1061" t="s">
        <v>6774</v>
      </c>
      <c r="G1061">
        <v>10</v>
      </c>
      <c r="H1061">
        <v>9781450324557</v>
      </c>
      <c r="I1061" t="s">
        <v>308</v>
      </c>
      <c r="J1061" t="s">
        <v>6775</v>
      </c>
      <c r="K1061">
        <v>2013</v>
      </c>
      <c r="L1061" t="s">
        <v>6776</v>
      </c>
      <c r="M1061" t="s">
        <v>6</v>
      </c>
      <c r="N1061" t="s">
        <v>1120</v>
      </c>
    </row>
    <row r="1062" spans="1:14" x14ac:dyDescent="0.35">
      <c r="A1062" t="s">
        <v>49</v>
      </c>
      <c r="B1062">
        <f t="shared" si="16"/>
        <v>1</v>
      </c>
      <c r="C1062" t="s">
        <v>19123</v>
      </c>
      <c r="D1062" t="s">
        <v>6778</v>
      </c>
      <c r="E1062" t="s">
        <v>6779</v>
      </c>
      <c r="F1062" t="s">
        <v>6780</v>
      </c>
      <c r="G1062">
        <v>10</v>
      </c>
      <c r="H1062">
        <v>9781728181790</v>
      </c>
      <c r="I1062" t="s">
        <v>6781</v>
      </c>
      <c r="J1062" t="s">
        <v>6782</v>
      </c>
      <c r="K1062">
        <v>2020</v>
      </c>
      <c r="L1062" t="s">
        <v>6783</v>
      </c>
      <c r="M1062" t="s">
        <v>6</v>
      </c>
      <c r="N1062" t="s">
        <v>217</v>
      </c>
    </row>
    <row r="1063" spans="1:14" x14ac:dyDescent="0.35">
      <c r="A1063" t="s">
        <v>49</v>
      </c>
      <c r="B1063">
        <f t="shared" si="16"/>
        <v>1</v>
      </c>
      <c r="C1063" t="s">
        <v>19124</v>
      </c>
      <c r="D1063" t="s">
        <v>6785</v>
      </c>
      <c r="E1063" t="s">
        <v>6786</v>
      </c>
      <c r="F1063" t="s">
        <v>6787</v>
      </c>
      <c r="G1063">
        <v>10</v>
      </c>
      <c r="H1063">
        <v>9781450388931</v>
      </c>
      <c r="I1063" t="s">
        <v>194</v>
      </c>
      <c r="J1063" t="s">
        <v>4681</v>
      </c>
      <c r="K1063">
        <v>2020</v>
      </c>
      <c r="L1063" t="s">
        <v>6788</v>
      </c>
      <c r="M1063" t="s">
        <v>6</v>
      </c>
      <c r="N1063" t="s">
        <v>162</v>
      </c>
    </row>
    <row r="1064" spans="1:14" x14ac:dyDescent="0.35">
      <c r="A1064" t="s">
        <v>67</v>
      </c>
      <c r="B1064">
        <f t="shared" si="16"/>
        <v>1</v>
      </c>
      <c r="C1064" t="s">
        <v>19125</v>
      </c>
      <c r="D1064" t="s">
        <v>6790</v>
      </c>
      <c r="E1064" t="s">
        <v>6791</v>
      </c>
      <c r="F1064" t="s">
        <v>6792</v>
      </c>
      <c r="G1064">
        <v>10</v>
      </c>
      <c r="H1064">
        <v>9781450380966</v>
      </c>
      <c r="I1064" t="s">
        <v>1310</v>
      </c>
      <c r="J1064" t="s">
        <v>6</v>
      </c>
      <c r="K1064">
        <v>2021</v>
      </c>
      <c r="L1064" t="s">
        <v>6793</v>
      </c>
      <c r="M1064" t="s">
        <v>6</v>
      </c>
      <c r="N1064" t="s">
        <v>162</v>
      </c>
    </row>
    <row r="1065" spans="1:14" x14ac:dyDescent="0.35">
      <c r="A1065" t="s">
        <v>67</v>
      </c>
      <c r="B1065">
        <f t="shared" si="16"/>
        <v>1</v>
      </c>
      <c r="C1065" t="s">
        <v>19126</v>
      </c>
      <c r="D1065" t="s">
        <v>6795</v>
      </c>
      <c r="E1065" t="s">
        <v>6796</v>
      </c>
      <c r="F1065" t="s">
        <v>6797</v>
      </c>
      <c r="G1065">
        <v>7</v>
      </c>
      <c r="I1065" t="s">
        <v>144</v>
      </c>
      <c r="J1065" t="s">
        <v>6798</v>
      </c>
      <c r="K1065">
        <v>2015</v>
      </c>
      <c r="L1065" t="s">
        <v>6799</v>
      </c>
      <c r="M1065" t="s">
        <v>6</v>
      </c>
      <c r="N1065" t="s">
        <v>176</v>
      </c>
    </row>
    <row r="1066" spans="1:14" x14ac:dyDescent="0.35">
      <c r="A1066" t="s">
        <v>49</v>
      </c>
      <c r="B1066">
        <f t="shared" si="16"/>
        <v>1</v>
      </c>
      <c r="C1066" t="s">
        <v>19127</v>
      </c>
      <c r="D1066" t="s">
        <v>6801</v>
      </c>
      <c r="E1066" t="s">
        <v>6802</v>
      </c>
      <c r="F1066" t="s">
        <v>6803</v>
      </c>
      <c r="G1066">
        <v>10</v>
      </c>
      <c r="I1066" t="s">
        <v>496</v>
      </c>
      <c r="J1066" t="s">
        <v>6</v>
      </c>
      <c r="K1066">
        <v>2009</v>
      </c>
      <c r="L1066" t="s">
        <v>6804</v>
      </c>
      <c r="M1066" t="s">
        <v>6</v>
      </c>
      <c r="N1066" t="s">
        <v>162</v>
      </c>
    </row>
    <row r="1067" spans="1:14" x14ac:dyDescent="0.35">
      <c r="A1067" t="s">
        <v>67</v>
      </c>
      <c r="B1067">
        <f t="shared" si="16"/>
        <v>1</v>
      </c>
      <c r="C1067" t="s">
        <v>19128</v>
      </c>
      <c r="D1067" t="s">
        <v>6806</v>
      </c>
      <c r="E1067" t="s">
        <v>6</v>
      </c>
      <c r="F1067" t="s">
        <v>6807</v>
      </c>
      <c r="G1067">
        <v>7</v>
      </c>
      <c r="I1067" t="s">
        <v>6808</v>
      </c>
      <c r="J1067" t="s">
        <v>6809</v>
      </c>
      <c r="K1067">
        <v>2020</v>
      </c>
      <c r="L1067" t="s">
        <v>6810</v>
      </c>
      <c r="M1067" t="s">
        <v>6</v>
      </c>
      <c r="N1067" t="s">
        <v>217</v>
      </c>
    </row>
    <row r="1068" spans="1:14" x14ac:dyDescent="0.35">
      <c r="A1068" t="s">
        <v>70</v>
      </c>
      <c r="B1068">
        <f t="shared" si="16"/>
        <v>1</v>
      </c>
      <c r="C1068" t="s">
        <v>19129</v>
      </c>
      <c r="D1068" t="s">
        <v>6812</v>
      </c>
      <c r="E1068" t="s">
        <v>6813</v>
      </c>
      <c r="F1068" t="s">
        <v>6814</v>
      </c>
      <c r="G1068">
        <v>7</v>
      </c>
      <c r="I1068" t="s">
        <v>6815</v>
      </c>
      <c r="J1068" t="s">
        <v>6816</v>
      </c>
      <c r="K1068">
        <v>2009</v>
      </c>
      <c r="L1068" t="s">
        <v>6817</v>
      </c>
      <c r="M1068" t="s">
        <v>6</v>
      </c>
      <c r="N1068" t="s">
        <v>162</v>
      </c>
    </row>
    <row r="1069" spans="1:14" x14ac:dyDescent="0.35">
      <c r="A1069" t="s">
        <v>67</v>
      </c>
      <c r="B1069">
        <f t="shared" si="16"/>
        <v>1</v>
      </c>
      <c r="C1069" t="s">
        <v>19130</v>
      </c>
      <c r="D1069" t="s">
        <v>6819</v>
      </c>
      <c r="E1069" t="s">
        <v>6820</v>
      </c>
      <c r="F1069" t="s">
        <v>6821</v>
      </c>
      <c r="G1069">
        <v>7</v>
      </c>
      <c r="I1069" t="s">
        <v>1510</v>
      </c>
      <c r="J1069" t="s">
        <v>6822</v>
      </c>
      <c r="K1069">
        <v>2015</v>
      </c>
      <c r="L1069" t="s">
        <v>6823</v>
      </c>
      <c r="M1069" t="s">
        <v>6</v>
      </c>
      <c r="N1069" t="s">
        <v>4202</v>
      </c>
    </row>
    <row r="1070" spans="1:14" x14ac:dyDescent="0.35">
      <c r="A1070" t="s">
        <v>67</v>
      </c>
      <c r="B1070">
        <f t="shared" si="16"/>
        <v>1</v>
      </c>
      <c r="C1070" t="s">
        <v>19131</v>
      </c>
      <c r="D1070" t="s">
        <v>6825</v>
      </c>
      <c r="E1070" t="s">
        <v>6</v>
      </c>
      <c r="F1070" t="s">
        <v>6826</v>
      </c>
      <c r="G1070">
        <v>7</v>
      </c>
      <c r="I1070" t="s">
        <v>879</v>
      </c>
      <c r="J1070" t="s">
        <v>6827</v>
      </c>
      <c r="K1070">
        <v>2015</v>
      </c>
      <c r="L1070" t="s">
        <v>6828</v>
      </c>
      <c r="M1070" t="s">
        <v>6</v>
      </c>
      <c r="N1070" t="s">
        <v>147</v>
      </c>
    </row>
    <row r="1071" spans="1:14" x14ac:dyDescent="0.35">
      <c r="A1071" t="s">
        <v>67</v>
      </c>
      <c r="B1071">
        <f t="shared" si="16"/>
        <v>1</v>
      </c>
      <c r="C1071" t="s">
        <v>19132</v>
      </c>
      <c r="D1071" t="s">
        <v>6830</v>
      </c>
      <c r="E1071" t="s">
        <v>6831</v>
      </c>
      <c r="F1071" t="s">
        <v>6832</v>
      </c>
      <c r="G1071">
        <v>10</v>
      </c>
      <c r="H1071">
        <v>9781509057788</v>
      </c>
      <c r="I1071" t="s">
        <v>6833</v>
      </c>
      <c r="J1071" t="s">
        <v>6</v>
      </c>
      <c r="K1071">
        <v>2017</v>
      </c>
      <c r="L1071" t="s">
        <v>6834</v>
      </c>
      <c r="M1071" t="s">
        <v>6</v>
      </c>
      <c r="N1071" t="s">
        <v>155</v>
      </c>
    </row>
    <row r="1072" spans="1:14" x14ac:dyDescent="0.35">
      <c r="A1072" t="s">
        <v>49</v>
      </c>
      <c r="B1072">
        <f t="shared" si="16"/>
        <v>1</v>
      </c>
      <c r="C1072" t="s">
        <v>19133</v>
      </c>
      <c r="D1072" t="s">
        <v>6836</v>
      </c>
      <c r="E1072" t="s">
        <v>6837</v>
      </c>
      <c r="F1072" t="s">
        <v>6838</v>
      </c>
      <c r="G1072">
        <v>10</v>
      </c>
      <c r="I1072" t="s">
        <v>6839</v>
      </c>
      <c r="J1072" t="s">
        <v>6840</v>
      </c>
      <c r="K1072">
        <v>2011</v>
      </c>
      <c r="L1072" t="s">
        <v>6841</v>
      </c>
      <c r="M1072" t="s">
        <v>6</v>
      </c>
      <c r="N1072" t="s">
        <v>323</v>
      </c>
    </row>
    <row r="1073" spans="1:14" x14ac:dyDescent="0.35">
      <c r="A1073" t="s">
        <v>67</v>
      </c>
      <c r="B1073">
        <f t="shared" si="16"/>
        <v>1</v>
      </c>
      <c r="C1073" t="s">
        <v>19134</v>
      </c>
      <c r="D1073" t="s">
        <v>6843</v>
      </c>
      <c r="E1073" t="s">
        <v>6844</v>
      </c>
      <c r="F1073" t="s">
        <v>6845</v>
      </c>
      <c r="G1073">
        <v>10</v>
      </c>
      <c r="H1073">
        <v>9789897582981</v>
      </c>
      <c r="I1073" t="s">
        <v>6846</v>
      </c>
      <c r="J1073" t="s">
        <v>6847</v>
      </c>
      <c r="K1073">
        <v>2018</v>
      </c>
      <c r="L1073" t="s">
        <v>6848</v>
      </c>
      <c r="M1073" t="s">
        <v>6</v>
      </c>
      <c r="N1073" t="s">
        <v>217</v>
      </c>
    </row>
    <row r="1074" spans="1:14" x14ac:dyDescent="0.35">
      <c r="A1074" t="s">
        <v>49</v>
      </c>
      <c r="B1074">
        <f t="shared" si="16"/>
        <v>1</v>
      </c>
      <c r="C1074" t="s">
        <v>19135</v>
      </c>
      <c r="D1074" t="s">
        <v>6850</v>
      </c>
      <c r="E1074" t="s">
        <v>6851</v>
      </c>
      <c r="F1074" t="s">
        <v>6852</v>
      </c>
      <c r="G1074">
        <v>7</v>
      </c>
      <c r="H1074">
        <v>9783030235215</v>
      </c>
      <c r="I1074" t="s">
        <v>866</v>
      </c>
      <c r="J1074" t="s">
        <v>1895</v>
      </c>
      <c r="K1074">
        <v>2019</v>
      </c>
      <c r="L1074" t="s">
        <v>6853</v>
      </c>
      <c r="M1074" t="s">
        <v>6</v>
      </c>
      <c r="N1074" t="s">
        <v>162</v>
      </c>
    </row>
    <row r="1075" spans="1:14" x14ac:dyDescent="0.35">
      <c r="A1075" t="s">
        <v>67</v>
      </c>
      <c r="B1075">
        <f t="shared" si="16"/>
        <v>1</v>
      </c>
      <c r="C1075" t="s">
        <v>19136</v>
      </c>
      <c r="D1075" t="s">
        <v>6855</v>
      </c>
      <c r="E1075" t="s">
        <v>6856</v>
      </c>
      <c r="F1075" t="s">
        <v>6857</v>
      </c>
      <c r="G1075">
        <v>10</v>
      </c>
      <c r="H1075">
        <v>9781910309551</v>
      </c>
      <c r="I1075" t="s">
        <v>452</v>
      </c>
      <c r="J1075" t="s">
        <v>6858</v>
      </c>
      <c r="K1075">
        <v>2014</v>
      </c>
      <c r="L1075" t="s">
        <v>6859</v>
      </c>
      <c r="M1075" t="s">
        <v>6</v>
      </c>
      <c r="N1075" t="s">
        <v>1120</v>
      </c>
    </row>
    <row r="1076" spans="1:14" x14ac:dyDescent="0.35">
      <c r="A1076" t="s">
        <v>49</v>
      </c>
      <c r="B1076">
        <f t="shared" si="16"/>
        <v>1</v>
      </c>
      <c r="C1076" t="s">
        <v>19137</v>
      </c>
      <c r="D1076" t="s">
        <v>6861</v>
      </c>
      <c r="E1076" t="s">
        <v>6</v>
      </c>
      <c r="F1076" t="s">
        <v>6862</v>
      </c>
      <c r="G1076">
        <v>7</v>
      </c>
      <c r="I1076" t="s">
        <v>6863</v>
      </c>
      <c r="J1076" t="s">
        <v>6864</v>
      </c>
      <c r="K1076">
        <v>2011</v>
      </c>
      <c r="L1076" t="s">
        <v>6865</v>
      </c>
      <c r="M1076" t="s">
        <v>6</v>
      </c>
      <c r="N1076" t="s">
        <v>6866</v>
      </c>
    </row>
    <row r="1077" spans="1:14" x14ac:dyDescent="0.35">
      <c r="A1077" t="s">
        <v>67</v>
      </c>
      <c r="B1077">
        <f t="shared" si="16"/>
        <v>1</v>
      </c>
      <c r="C1077" t="s">
        <v>19138</v>
      </c>
      <c r="D1077" t="s">
        <v>6868</v>
      </c>
      <c r="E1077" t="s">
        <v>6869</v>
      </c>
      <c r="F1077" t="s">
        <v>6870</v>
      </c>
      <c r="G1077">
        <v>7</v>
      </c>
      <c r="I1077" t="s">
        <v>1510</v>
      </c>
      <c r="J1077" t="s">
        <v>6871</v>
      </c>
      <c r="K1077">
        <v>2012</v>
      </c>
      <c r="L1077" t="s">
        <v>6872</v>
      </c>
      <c r="M1077" t="s">
        <v>6</v>
      </c>
      <c r="N1077" t="s">
        <v>6873</v>
      </c>
    </row>
    <row r="1078" spans="1:14" x14ac:dyDescent="0.35">
      <c r="A1078" t="s">
        <v>67</v>
      </c>
      <c r="B1078">
        <f t="shared" si="16"/>
        <v>1</v>
      </c>
      <c r="C1078" t="s">
        <v>19139</v>
      </c>
      <c r="D1078" t="s">
        <v>6875</v>
      </c>
      <c r="E1078" t="s">
        <v>6876</v>
      </c>
      <c r="F1078" t="s">
        <v>6877</v>
      </c>
      <c r="G1078">
        <v>10</v>
      </c>
      <c r="H1078">
        <v>9780769546636</v>
      </c>
      <c r="I1078" t="s">
        <v>6878</v>
      </c>
      <c r="J1078" t="s">
        <v>6879</v>
      </c>
      <c r="K1078">
        <v>2012</v>
      </c>
      <c r="L1078" t="s">
        <v>6880</v>
      </c>
      <c r="M1078" t="s">
        <v>6</v>
      </c>
      <c r="N1078" t="s">
        <v>256</v>
      </c>
    </row>
    <row r="1079" spans="1:14" x14ac:dyDescent="0.35">
      <c r="A1079" t="s">
        <v>49</v>
      </c>
      <c r="B1079">
        <f t="shared" si="16"/>
        <v>1</v>
      </c>
      <c r="C1079" t="s">
        <v>19140</v>
      </c>
      <c r="D1079" t="s">
        <v>6882</v>
      </c>
      <c r="E1079" t="s">
        <v>6883</v>
      </c>
      <c r="F1079" t="s">
        <v>6884</v>
      </c>
      <c r="G1079">
        <v>7</v>
      </c>
      <c r="H1079">
        <v>9783030034177</v>
      </c>
      <c r="I1079" t="s">
        <v>152</v>
      </c>
      <c r="J1079" t="s">
        <v>6885</v>
      </c>
      <c r="K1079">
        <v>2018</v>
      </c>
      <c r="L1079" t="s">
        <v>6886</v>
      </c>
      <c r="M1079" t="s">
        <v>6</v>
      </c>
      <c r="N1079" t="s">
        <v>1120</v>
      </c>
    </row>
    <row r="1080" spans="1:14" x14ac:dyDescent="0.35">
      <c r="A1080" t="s">
        <v>70</v>
      </c>
      <c r="B1080">
        <f t="shared" si="16"/>
        <v>1</v>
      </c>
      <c r="C1080" t="s">
        <v>19141</v>
      </c>
      <c r="D1080" t="s">
        <v>6888</v>
      </c>
      <c r="E1080" t="s">
        <v>6889</v>
      </c>
      <c r="F1080" t="s">
        <v>6890</v>
      </c>
      <c r="G1080">
        <v>10</v>
      </c>
      <c r="H1080">
        <v>9781728169583</v>
      </c>
      <c r="I1080" t="s">
        <v>6891</v>
      </c>
      <c r="J1080" t="s">
        <v>6892</v>
      </c>
      <c r="K1080">
        <v>2020</v>
      </c>
      <c r="L1080" t="s">
        <v>6893</v>
      </c>
      <c r="M1080" t="s">
        <v>6</v>
      </c>
      <c r="N1080" t="s">
        <v>162</v>
      </c>
    </row>
    <row r="1081" spans="1:14" x14ac:dyDescent="0.35">
      <c r="A1081" t="s">
        <v>49</v>
      </c>
      <c r="B1081">
        <f t="shared" si="16"/>
        <v>1</v>
      </c>
      <c r="C1081" t="s">
        <v>19142</v>
      </c>
      <c r="D1081" t="s">
        <v>6895</v>
      </c>
      <c r="E1081" t="s">
        <v>6896</v>
      </c>
      <c r="F1081" t="s">
        <v>6897</v>
      </c>
      <c r="G1081">
        <v>7</v>
      </c>
      <c r="I1081" t="s">
        <v>6898</v>
      </c>
      <c r="J1081" t="s">
        <v>6</v>
      </c>
      <c r="K1081">
        <v>2020</v>
      </c>
      <c r="L1081" t="s">
        <v>6899</v>
      </c>
      <c r="M1081" t="s">
        <v>6</v>
      </c>
      <c r="N1081" t="s">
        <v>155</v>
      </c>
    </row>
    <row r="1082" spans="1:14" x14ac:dyDescent="0.35">
      <c r="A1082" t="s">
        <v>49</v>
      </c>
      <c r="B1082">
        <f t="shared" si="16"/>
        <v>1</v>
      </c>
      <c r="C1082" t="s">
        <v>19143</v>
      </c>
      <c r="D1082" t="s">
        <v>6901</v>
      </c>
      <c r="E1082" t="s">
        <v>6902</v>
      </c>
      <c r="F1082" t="s">
        <v>6903</v>
      </c>
      <c r="G1082">
        <v>7</v>
      </c>
      <c r="H1082">
        <v>9783030456870</v>
      </c>
      <c r="I1082" t="s">
        <v>207</v>
      </c>
      <c r="J1082" t="s">
        <v>6904</v>
      </c>
      <c r="K1082">
        <v>2020</v>
      </c>
      <c r="L1082" t="s">
        <v>6905</v>
      </c>
      <c r="M1082" t="s">
        <v>6</v>
      </c>
      <c r="N1082" t="s">
        <v>162</v>
      </c>
    </row>
    <row r="1083" spans="1:14" x14ac:dyDescent="0.35">
      <c r="A1083" t="s">
        <v>49</v>
      </c>
      <c r="B1083">
        <f t="shared" si="16"/>
        <v>1</v>
      </c>
      <c r="C1083" t="s">
        <v>19144</v>
      </c>
      <c r="D1083" t="s">
        <v>6907</v>
      </c>
      <c r="E1083" t="s">
        <v>6908</v>
      </c>
      <c r="F1083" t="s">
        <v>6909</v>
      </c>
      <c r="G1083">
        <v>7</v>
      </c>
      <c r="H1083">
        <v>9783030456870</v>
      </c>
      <c r="I1083" t="s">
        <v>207</v>
      </c>
      <c r="J1083" t="s">
        <v>4890</v>
      </c>
      <c r="K1083">
        <v>2020</v>
      </c>
      <c r="L1083" t="s">
        <v>6910</v>
      </c>
      <c r="M1083" t="s">
        <v>6</v>
      </c>
      <c r="N1083" t="s">
        <v>217</v>
      </c>
    </row>
    <row r="1084" spans="1:14" x14ac:dyDescent="0.35">
      <c r="A1084" t="s">
        <v>49</v>
      </c>
      <c r="B1084">
        <f t="shared" si="16"/>
        <v>1</v>
      </c>
      <c r="C1084" t="s">
        <v>19145</v>
      </c>
      <c r="D1084" t="s">
        <v>6912</v>
      </c>
      <c r="E1084" t="s">
        <v>6</v>
      </c>
      <c r="F1084" t="s">
        <v>6909</v>
      </c>
      <c r="G1084">
        <v>7</v>
      </c>
      <c r="H1084">
        <v>9783030862602</v>
      </c>
      <c r="I1084" t="s">
        <v>5351</v>
      </c>
      <c r="J1084" t="s">
        <v>6913</v>
      </c>
      <c r="K1084">
        <v>2021</v>
      </c>
      <c r="L1084" t="s">
        <v>6914</v>
      </c>
      <c r="M1084" t="s">
        <v>6</v>
      </c>
      <c r="N1084" t="s">
        <v>162</v>
      </c>
    </row>
    <row r="1085" spans="1:14" x14ac:dyDescent="0.35">
      <c r="A1085" t="s">
        <v>67</v>
      </c>
      <c r="B1085">
        <f t="shared" si="16"/>
        <v>1</v>
      </c>
      <c r="C1085" t="s">
        <v>19146</v>
      </c>
      <c r="D1085" t="s">
        <v>6916</v>
      </c>
      <c r="E1085" t="s">
        <v>6917</v>
      </c>
      <c r="F1085" t="s">
        <v>6918</v>
      </c>
      <c r="G1085">
        <v>10</v>
      </c>
      <c r="H1085">
        <v>9780954901684</v>
      </c>
      <c r="I1085" t="s">
        <v>909</v>
      </c>
      <c r="J1085" t="s">
        <v>6919</v>
      </c>
      <c r="K1085">
        <v>2010</v>
      </c>
      <c r="L1085" t="s">
        <v>6920</v>
      </c>
      <c r="M1085" t="s">
        <v>6</v>
      </c>
      <c r="N1085" t="s">
        <v>217</v>
      </c>
    </row>
    <row r="1086" spans="1:14" x14ac:dyDescent="0.35">
      <c r="A1086" t="s">
        <v>49</v>
      </c>
      <c r="B1086">
        <f t="shared" si="16"/>
        <v>1</v>
      </c>
      <c r="C1086" t="s">
        <v>19147</v>
      </c>
      <c r="D1086" t="s">
        <v>6922</v>
      </c>
      <c r="E1086" t="s">
        <v>6923</v>
      </c>
      <c r="F1086" t="s">
        <v>6924</v>
      </c>
      <c r="G1086">
        <v>7</v>
      </c>
      <c r="I1086" t="s">
        <v>1398</v>
      </c>
      <c r="J1086" t="s">
        <v>6925</v>
      </c>
      <c r="K1086">
        <v>2013</v>
      </c>
      <c r="L1086" t="s">
        <v>6926</v>
      </c>
      <c r="M1086" t="s">
        <v>6</v>
      </c>
      <c r="N1086" t="s">
        <v>6927</v>
      </c>
    </row>
    <row r="1087" spans="1:14" x14ac:dyDescent="0.35">
      <c r="A1087" t="s">
        <v>67</v>
      </c>
      <c r="B1087">
        <f t="shared" si="16"/>
        <v>1</v>
      </c>
      <c r="C1087" t="s">
        <v>19148</v>
      </c>
      <c r="D1087" t="s">
        <v>6929</v>
      </c>
      <c r="E1087" t="s">
        <v>6930</v>
      </c>
      <c r="F1087" t="s">
        <v>6931</v>
      </c>
      <c r="G1087">
        <v>7</v>
      </c>
      <c r="I1087" t="s">
        <v>4027</v>
      </c>
      <c r="J1087" t="s">
        <v>471</v>
      </c>
      <c r="K1087">
        <v>2016</v>
      </c>
      <c r="L1087" t="s">
        <v>6932</v>
      </c>
      <c r="M1087" t="s">
        <v>6</v>
      </c>
      <c r="N1087" t="s">
        <v>1539</v>
      </c>
    </row>
    <row r="1088" spans="1:14" x14ac:dyDescent="0.35">
      <c r="A1088" t="s">
        <v>67</v>
      </c>
      <c r="B1088">
        <f t="shared" si="16"/>
        <v>1</v>
      </c>
      <c r="C1088" t="s">
        <v>19149</v>
      </c>
      <c r="D1088" t="s">
        <v>6934</v>
      </c>
      <c r="E1088" t="s">
        <v>6935</v>
      </c>
      <c r="F1088" t="s">
        <v>6936</v>
      </c>
      <c r="G1088">
        <v>10</v>
      </c>
      <c r="H1088">
        <v>9781728118840</v>
      </c>
      <c r="I1088" t="s">
        <v>762</v>
      </c>
      <c r="J1088" t="s">
        <v>6</v>
      </c>
      <c r="K1088">
        <v>2019</v>
      </c>
      <c r="L1088" t="s">
        <v>6937</v>
      </c>
      <c r="M1088" t="s">
        <v>6</v>
      </c>
      <c r="N1088" t="s">
        <v>147</v>
      </c>
    </row>
    <row r="1089" spans="1:14" x14ac:dyDescent="0.35">
      <c r="A1089" t="s">
        <v>49</v>
      </c>
      <c r="B1089">
        <f t="shared" si="16"/>
        <v>1</v>
      </c>
      <c r="C1089" t="s">
        <v>19150</v>
      </c>
      <c r="D1089" t="s">
        <v>6939</v>
      </c>
      <c r="E1089" t="s">
        <v>6940</v>
      </c>
      <c r="F1089" t="s">
        <v>6941</v>
      </c>
      <c r="G1089">
        <v>10</v>
      </c>
      <c r="H1089">
        <v>9781728185088</v>
      </c>
      <c r="I1089" t="s">
        <v>6942</v>
      </c>
      <c r="J1089" t="s">
        <v>6943</v>
      </c>
      <c r="K1089">
        <v>2020</v>
      </c>
      <c r="L1089" t="s">
        <v>6944</v>
      </c>
      <c r="M1089" t="s">
        <v>6</v>
      </c>
      <c r="N1089" t="s">
        <v>217</v>
      </c>
    </row>
    <row r="1090" spans="1:14" x14ac:dyDescent="0.35">
      <c r="A1090" t="s">
        <v>70</v>
      </c>
      <c r="B1090">
        <f t="shared" ref="B1090:B1153" si="17">COUNTIF(C:C,C1090)</f>
        <v>1</v>
      </c>
      <c r="C1090" t="s">
        <v>19151</v>
      </c>
      <c r="D1090" t="s">
        <v>6946</v>
      </c>
      <c r="E1090" t="s">
        <v>6947</v>
      </c>
      <c r="F1090" t="s">
        <v>6948</v>
      </c>
      <c r="G1090">
        <v>10</v>
      </c>
      <c r="H1090">
        <v>9781538694596</v>
      </c>
      <c r="I1090" t="s">
        <v>6949</v>
      </c>
      <c r="J1090" t="s">
        <v>6</v>
      </c>
      <c r="K1090">
        <v>2018</v>
      </c>
      <c r="L1090" t="s">
        <v>6950</v>
      </c>
      <c r="M1090" t="s">
        <v>6</v>
      </c>
      <c r="N1090" t="s">
        <v>147</v>
      </c>
    </row>
    <row r="1091" spans="1:14" x14ac:dyDescent="0.35">
      <c r="A1091" t="s">
        <v>67</v>
      </c>
      <c r="B1091">
        <f t="shared" si="17"/>
        <v>1</v>
      </c>
      <c r="C1091" t="s">
        <v>19152</v>
      </c>
      <c r="D1091" t="s">
        <v>6952</v>
      </c>
      <c r="E1091" t="s">
        <v>6953</v>
      </c>
      <c r="F1091" t="s">
        <v>6954</v>
      </c>
      <c r="G1091">
        <v>7</v>
      </c>
      <c r="H1091">
        <v>9781728185262</v>
      </c>
      <c r="I1091" t="s">
        <v>6955</v>
      </c>
      <c r="J1091" t="s">
        <v>6956</v>
      </c>
      <c r="K1091">
        <v>2020</v>
      </c>
      <c r="L1091" t="s">
        <v>6957</v>
      </c>
      <c r="M1091" t="s">
        <v>6</v>
      </c>
      <c r="N1091" t="s">
        <v>217</v>
      </c>
    </row>
    <row r="1092" spans="1:14" x14ac:dyDescent="0.35">
      <c r="A1092" t="s">
        <v>49</v>
      </c>
      <c r="B1092">
        <f t="shared" si="17"/>
        <v>1</v>
      </c>
      <c r="C1092" t="s">
        <v>19153</v>
      </c>
      <c r="D1092" t="s">
        <v>6959</v>
      </c>
      <c r="E1092" t="s">
        <v>6960</v>
      </c>
      <c r="F1092" t="s">
        <v>6961</v>
      </c>
      <c r="G1092">
        <v>10</v>
      </c>
      <c r="I1092" t="s">
        <v>4823</v>
      </c>
      <c r="J1092" t="s">
        <v>6962</v>
      </c>
      <c r="K1092">
        <v>2015</v>
      </c>
      <c r="L1092" t="s">
        <v>6963</v>
      </c>
      <c r="M1092" t="s">
        <v>6</v>
      </c>
      <c r="N1092" t="s">
        <v>256</v>
      </c>
    </row>
    <row r="1093" spans="1:14" x14ac:dyDescent="0.35">
      <c r="A1093" t="s">
        <v>49</v>
      </c>
      <c r="B1093">
        <f t="shared" si="17"/>
        <v>1</v>
      </c>
      <c r="C1093" t="s">
        <v>19154</v>
      </c>
      <c r="D1093" t="s">
        <v>6965</v>
      </c>
      <c r="E1093" t="s">
        <v>6966</v>
      </c>
      <c r="F1093" t="s">
        <v>6967</v>
      </c>
      <c r="G1093">
        <v>7</v>
      </c>
      <c r="I1093" t="s">
        <v>6968</v>
      </c>
      <c r="J1093" t="s">
        <v>6</v>
      </c>
      <c r="K1093">
        <v>2016</v>
      </c>
      <c r="L1093" t="s">
        <v>6969</v>
      </c>
      <c r="M1093" t="s">
        <v>6</v>
      </c>
      <c r="N1093" t="s">
        <v>6970</v>
      </c>
    </row>
    <row r="1094" spans="1:14" x14ac:dyDescent="0.35">
      <c r="A1094" t="s">
        <v>49</v>
      </c>
      <c r="B1094">
        <f t="shared" si="17"/>
        <v>1</v>
      </c>
      <c r="C1094" t="s">
        <v>19155</v>
      </c>
      <c r="D1094" t="s">
        <v>6972</v>
      </c>
      <c r="E1094" t="s">
        <v>6973</v>
      </c>
      <c r="F1094" t="s">
        <v>6974</v>
      </c>
      <c r="G1094">
        <v>10</v>
      </c>
      <c r="H1094">
        <v>9781450340823</v>
      </c>
      <c r="I1094" t="s">
        <v>1310</v>
      </c>
      <c r="J1094" t="s">
        <v>6975</v>
      </c>
      <c r="K1094">
        <v>2016</v>
      </c>
      <c r="L1094" t="s">
        <v>6976</v>
      </c>
      <c r="M1094" t="s">
        <v>6</v>
      </c>
      <c r="N1094" t="s">
        <v>217</v>
      </c>
    </row>
    <row r="1095" spans="1:14" x14ac:dyDescent="0.35">
      <c r="A1095" t="s">
        <v>49</v>
      </c>
      <c r="B1095">
        <f t="shared" si="17"/>
        <v>1</v>
      </c>
      <c r="C1095" t="s">
        <v>19156</v>
      </c>
      <c r="D1095" t="s">
        <v>6978</v>
      </c>
      <c r="E1095" t="s">
        <v>6979</v>
      </c>
      <c r="F1095" t="s">
        <v>6980</v>
      </c>
      <c r="G1095">
        <v>7</v>
      </c>
      <c r="I1095" t="s">
        <v>1853</v>
      </c>
      <c r="J1095" t="s">
        <v>6</v>
      </c>
      <c r="K1095">
        <v>2012</v>
      </c>
      <c r="L1095" t="s">
        <v>6981</v>
      </c>
      <c r="M1095" t="s">
        <v>6</v>
      </c>
      <c r="N1095" t="s">
        <v>3858</v>
      </c>
    </row>
    <row r="1096" spans="1:14" x14ac:dyDescent="0.35">
      <c r="A1096" t="s">
        <v>67</v>
      </c>
      <c r="B1096">
        <f t="shared" si="17"/>
        <v>1</v>
      </c>
      <c r="C1096" t="s">
        <v>19157</v>
      </c>
      <c r="D1096" t="s">
        <v>6983</v>
      </c>
      <c r="E1096" t="s">
        <v>6984</v>
      </c>
      <c r="F1096" t="s">
        <v>6985</v>
      </c>
      <c r="G1096">
        <v>7</v>
      </c>
      <c r="I1096" t="s">
        <v>2920</v>
      </c>
      <c r="J1096" t="s">
        <v>6986</v>
      </c>
      <c r="K1096">
        <v>2020</v>
      </c>
      <c r="L1096" t="s">
        <v>6987</v>
      </c>
      <c r="M1096" t="s">
        <v>6</v>
      </c>
      <c r="N1096" t="s">
        <v>217</v>
      </c>
    </row>
    <row r="1097" spans="1:14" x14ac:dyDescent="0.35">
      <c r="A1097" t="s">
        <v>67</v>
      </c>
      <c r="B1097">
        <f t="shared" si="17"/>
        <v>1</v>
      </c>
      <c r="C1097" t="s">
        <v>19158</v>
      </c>
      <c r="D1097" t="s">
        <v>6989</v>
      </c>
      <c r="E1097" t="s">
        <v>6990</v>
      </c>
      <c r="F1097" t="s">
        <v>6991</v>
      </c>
      <c r="G1097">
        <v>7</v>
      </c>
      <c r="H1097">
        <v>9783030343491</v>
      </c>
      <c r="I1097" t="s">
        <v>152</v>
      </c>
      <c r="J1097" t="s">
        <v>6992</v>
      </c>
      <c r="K1097">
        <v>2019</v>
      </c>
      <c r="L1097" t="s">
        <v>6993</v>
      </c>
      <c r="M1097" t="s">
        <v>6</v>
      </c>
      <c r="N1097" t="s">
        <v>162</v>
      </c>
    </row>
    <row r="1098" spans="1:14" x14ac:dyDescent="0.35">
      <c r="A1098" t="s">
        <v>67</v>
      </c>
      <c r="B1098">
        <f t="shared" si="17"/>
        <v>1</v>
      </c>
      <c r="C1098" t="s">
        <v>19159</v>
      </c>
      <c r="D1098" t="s">
        <v>6995</v>
      </c>
      <c r="E1098" t="s">
        <v>6996</v>
      </c>
      <c r="F1098" t="s">
        <v>6997</v>
      </c>
      <c r="G1098">
        <v>7</v>
      </c>
      <c r="H1098">
        <v>9783319922782</v>
      </c>
      <c r="I1098" t="s">
        <v>866</v>
      </c>
      <c r="J1098" t="s">
        <v>6998</v>
      </c>
      <c r="K1098">
        <v>2018</v>
      </c>
      <c r="L1098" t="s">
        <v>6999</v>
      </c>
      <c r="M1098" t="s">
        <v>6</v>
      </c>
      <c r="N1098" t="s">
        <v>162</v>
      </c>
    </row>
    <row r="1099" spans="1:14" x14ac:dyDescent="0.35">
      <c r="A1099" t="s">
        <v>49</v>
      </c>
      <c r="B1099">
        <f t="shared" si="17"/>
        <v>1</v>
      </c>
      <c r="C1099" t="s">
        <v>19160</v>
      </c>
      <c r="D1099" t="s">
        <v>7001</v>
      </c>
      <c r="E1099" t="s">
        <v>7002</v>
      </c>
      <c r="F1099" t="s">
        <v>7003</v>
      </c>
      <c r="G1099">
        <v>7</v>
      </c>
      <c r="H1099">
        <v>9783319412634</v>
      </c>
      <c r="I1099" t="s">
        <v>152</v>
      </c>
      <c r="J1099" t="s">
        <v>7004</v>
      </c>
      <c r="K1099">
        <v>2016</v>
      </c>
      <c r="L1099" t="s">
        <v>7005</v>
      </c>
      <c r="M1099" t="s">
        <v>6</v>
      </c>
      <c r="N1099" t="s">
        <v>155</v>
      </c>
    </row>
    <row r="1100" spans="1:14" x14ac:dyDescent="0.35">
      <c r="A1100" t="s">
        <v>49</v>
      </c>
      <c r="B1100">
        <f t="shared" si="17"/>
        <v>1</v>
      </c>
      <c r="C1100" t="s">
        <v>19161</v>
      </c>
      <c r="D1100" t="s">
        <v>7007</v>
      </c>
      <c r="E1100" t="s">
        <v>7008</v>
      </c>
      <c r="F1100" t="s">
        <v>7009</v>
      </c>
      <c r="G1100">
        <v>10</v>
      </c>
      <c r="H1100">
        <v>9783939897644</v>
      </c>
      <c r="I1100" t="s">
        <v>1459</v>
      </c>
      <c r="J1100" t="s">
        <v>7010</v>
      </c>
      <c r="K1100">
        <v>2013</v>
      </c>
      <c r="L1100" t="s">
        <v>7011</v>
      </c>
      <c r="M1100" t="s">
        <v>6</v>
      </c>
      <c r="N1100" t="s">
        <v>155</v>
      </c>
    </row>
    <row r="1101" spans="1:14" x14ac:dyDescent="0.35">
      <c r="A1101" t="s">
        <v>49</v>
      </c>
      <c r="B1101">
        <f t="shared" si="17"/>
        <v>1</v>
      </c>
      <c r="C1101" t="s">
        <v>19162</v>
      </c>
      <c r="D1101" t="s">
        <v>7013</v>
      </c>
      <c r="E1101" t="s">
        <v>7014</v>
      </c>
      <c r="F1101" t="s">
        <v>7015</v>
      </c>
      <c r="G1101">
        <v>7</v>
      </c>
      <c r="H1101">
        <v>9783319606323</v>
      </c>
      <c r="I1101" t="s">
        <v>866</v>
      </c>
      <c r="J1101" t="s">
        <v>7016</v>
      </c>
      <c r="K1101">
        <v>2017</v>
      </c>
      <c r="L1101" t="s">
        <v>7017</v>
      </c>
      <c r="M1101" t="s">
        <v>6</v>
      </c>
      <c r="N1101" t="s">
        <v>283</v>
      </c>
    </row>
    <row r="1102" spans="1:14" x14ac:dyDescent="0.35">
      <c r="A1102" t="s">
        <v>67</v>
      </c>
      <c r="B1102">
        <f t="shared" si="17"/>
        <v>1</v>
      </c>
      <c r="C1102" t="s">
        <v>19163</v>
      </c>
      <c r="D1102" t="s">
        <v>7019</v>
      </c>
      <c r="E1102" t="s">
        <v>6</v>
      </c>
      <c r="F1102" t="s">
        <v>7020</v>
      </c>
      <c r="G1102">
        <v>7</v>
      </c>
      <c r="I1102" t="s">
        <v>4094</v>
      </c>
      <c r="J1102" t="s">
        <v>7021</v>
      </c>
      <c r="K1102">
        <v>2017</v>
      </c>
      <c r="L1102" t="s">
        <v>7022</v>
      </c>
      <c r="M1102" t="s">
        <v>6</v>
      </c>
      <c r="N1102" t="s">
        <v>875</v>
      </c>
    </row>
    <row r="1103" spans="1:14" x14ac:dyDescent="0.35">
      <c r="A1103" t="s">
        <v>49</v>
      </c>
      <c r="B1103">
        <f t="shared" si="17"/>
        <v>1</v>
      </c>
      <c r="C1103" t="s">
        <v>19164</v>
      </c>
      <c r="D1103" t="s">
        <v>7024</v>
      </c>
      <c r="E1103" t="s">
        <v>7025</v>
      </c>
      <c r="F1103" t="s">
        <v>7026</v>
      </c>
      <c r="G1103">
        <v>10</v>
      </c>
      <c r="H1103">
        <v>9781424499731</v>
      </c>
      <c r="I1103" t="s">
        <v>7027</v>
      </c>
      <c r="J1103" t="s">
        <v>7028</v>
      </c>
      <c r="K1103">
        <v>2011</v>
      </c>
      <c r="L1103" t="s">
        <v>7029</v>
      </c>
      <c r="M1103" t="s">
        <v>6</v>
      </c>
      <c r="N1103" t="s">
        <v>217</v>
      </c>
    </row>
    <row r="1104" spans="1:14" x14ac:dyDescent="0.35">
      <c r="A1104" t="s">
        <v>67</v>
      </c>
      <c r="B1104">
        <f t="shared" si="17"/>
        <v>1</v>
      </c>
      <c r="C1104" t="s">
        <v>19165</v>
      </c>
      <c r="D1104" t="s">
        <v>7031</v>
      </c>
      <c r="E1104" t="s">
        <v>7032</v>
      </c>
      <c r="F1104" t="s">
        <v>7033</v>
      </c>
      <c r="G1104">
        <v>7</v>
      </c>
      <c r="I1104" t="s">
        <v>1510</v>
      </c>
      <c r="J1104" t="s">
        <v>7034</v>
      </c>
      <c r="K1104">
        <v>2011</v>
      </c>
      <c r="L1104" t="s">
        <v>7035</v>
      </c>
      <c r="M1104" t="s">
        <v>6</v>
      </c>
      <c r="N1104" t="s">
        <v>636</v>
      </c>
    </row>
    <row r="1105" spans="1:14" x14ac:dyDescent="0.35">
      <c r="A1105" t="s">
        <v>49</v>
      </c>
      <c r="B1105">
        <f t="shared" si="17"/>
        <v>1</v>
      </c>
      <c r="C1105" t="s">
        <v>19166</v>
      </c>
      <c r="D1105" t="s">
        <v>7037</v>
      </c>
      <c r="E1105" t="s">
        <v>6</v>
      </c>
      <c r="F1105" t="s">
        <v>7038</v>
      </c>
      <c r="G1105">
        <v>7</v>
      </c>
      <c r="I1105" t="s">
        <v>693</v>
      </c>
      <c r="J1105" t="s">
        <v>6</v>
      </c>
      <c r="K1105">
        <v>2021</v>
      </c>
      <c r="L1105" t="s">
        <v>7039</v>
      </c>
      <c r="M1105" t="s">
        <v>6</v>
      </c>
      <c r="N1105" t="s">
        <v>162</v>
      </c>
    </row>
    <row r="1106" spans="1:14" x14ac:dyDescent="0.35">
      <c r="A1106" t="s">
        <v>49</v>
      </c>
      <c r="B1106">
        <f t="shared" si="17"/>
        <v>1</v>
      </c>
      <c r="C1106" t="s">
        <v>19167</v>
      </c>
      <c r="D1106" t="s">
        <v>7041</v>
      </c>
      <c r="E1106" t="s">
        <v>7042</v>
      </c>
      <c r="F1106" t="s">
        <v>7043</v>
      </c>
      <c r="G1106">
        <v>10</v>
      </c>
      <c r="H1106">
        <v>9781728191775</v>
      </c>
      <c r="I1106" t="s">
        <v>7044</v>
      </c>
      <c r="J1106" t="s">
        <v>7045</v>
      </c>
      <c r="K1106">
        <v>2021</v>
      </c>
      <c r="L1106" t="s">
        <v>7046</v>
      </c>
      <c r="M1106" t="s">
        <v>6</v>
      </c>
      <c r="N1106" t="s">
        <v>162</v>
      </c>
    </row>
    <row r="1107" spans="1:14" x14ac:dyDescent="0.35">
      <c r="A1107" t="s">
        <v>49</v>
      </c>
      <c r="B1107">
        <f t="shared" si="17"/>
        <v>1</v>
      </c>
      <c r="C1107" t="s">
        <v>19168</v>
      </c>
      <c r="D1107" t="s">
        <v>7048</v>
      </c>
      <c r="E1107" t="s">
        <v>7049</v>
      </c>
      <c r="F1107" t="s">
        <v>7050</v>
      </c>
      <c r="G1107">
        <v>7</v>
      </c>
      <c r="H1107">
        <v>9783030729134</v>
      </c>
      <c r="I1107" t="s">
        <v>152</v>
      </c>
      <c r="J1107" t="s">
        <v>7051</v>
      </c>
      <c r="K1107">
        <v>2021</v>
      </c>
      <c r="L1107" t="s">
        <v>7052</v>
      </c>
      <c r="M1107" t="s">
        <v>6</v>
      </c>
      <c r="N1107" t="s">
        <v>162</v>
      </c>
    </row>
    <row r="1108" spans="1:14" x14ac:dyDescent="0.35">
      <c r="A1108" t="s">
        <v>49</v>
      </c>
      <c r="B1108">
        <f t="shared" si="17"/>
        <v>1</v>
      </c>
      <c r="C1108" t="s">
        <v>19169</v>
      </c>
      <c r="D1108" t="s">
        <v>7054</v>
      </c>
      <c r="E1108" t="s">
        <v>7055</v>
      </c>
      <c r="F1108" t="s">
        <v>7056</v>
      </c>
      <c r="G1108">
        <v>7</v>
      </c>
      <c r="I1108" t="s">
        <v>7057</v>
      </c>
      <c r="J1108" t="s">
        <v>7058</v>
      </c>
      <c r="K1108">
        <v>2021</v>
      </c>
      <c r="L1108" t="s">
        <v>7059</v>
      </c>
      <c r="M1108" t="s">
        <v>6</v>
      </c>
      <c r="N1108" t="s">
        <v>147</v>
      </c>
    </row>
    <row r="1109" spans="1:14" x14ac:dyDescent="0.35">
      <c r="A1109" t="s">
        <v>67</v>
      </c>
      <c r="B1109">
        <f t="shared" si="17"/>
        <v>1</v>
      </c>
      <c r="C1109" t="s">
        <v>19170</v>
      </c>
      <c r="D1109" t="s">
        <v>7061</v>
      </c>
      <c r="E1109" t="s">
        <v>7062</v>
      </c>
      <c r="F1109" t="s">
        <v>7063</v>
      </c>
      <c r="G1109">
        <v>10</v>
      </c>
      <c r="H1109">
        <v>9781450356275</v>
      </c>
      <c r="I1109" t="s">
        <v>7064</v>
      </c>
      <c r="J1109" t="s">
        <v>7065</v>
      </c>
      <c r="K1109">
        <v>2018</v>
      </c>
      <c r="L1109" t="s">
        <v>7066</v>
      </c>
      <c r="M1109" t="s">
        <v>6</v>
      </c>
      <c r="N1109" t="s">
        <v>703</v>
      </c>
    </row>
    <row r="1110" spans="1:14" x14ac:dyDescent="0.35">
      <c r="A1110" t="s">
        <v>49</v>
      </c>
      <c r="B1110">
        <f t="shared" si="17"/>
        <v>1</v>
      </c>
      <c r="C1110" t="s">
        <v>19171</v>
      </c>
      <c r="D1110" t="s">
        <v>7068</v>
      </c>
      <c r="E1110" t="s">
        <v>7069</v>
      </c>
      <c r="F1110" t="s">
        <v>7070</v>
      </c>
      <c r="G1110">
        <v>10</v>
      </c>
      <c r="H1110">
        <v>9781450368711</v>
      </c>
      <c r="I1110" t="s">
        <v>2374</v>
      </c>
      <c r="J1110" t="s">
        <v>7071</v>
      </c>
      <c r="K1110">
        <v>2019</v>
      </c>
      <c r="L1110" t="s">
        <v>7072</v>
      </c>
      <c r="M1110" t="s">
        <v>6</v>
      </c>
      <c r="N1110" t="s">
        <v>1120</v>
      </c>
    </row>
    <row r="1111" spans="1:14" x14ac:dyDescent="0.35">
      <c r="A1111" t="s">
        <v>49</v>
      </c>
      <c r="B1111">
        <f t="shared" si="17"/>
        <v>1</v>
      </c>
      <c r="C1111" t="s">
        <v>19172</v>
      </c>
      <c r="D1111" t="s">
        <v>7074</v>
      </c>
      <c r="E1111" t="s">
        <v>7075</v>
      </c>
      <c r="F1111" t="s">
        <v>7076</v>
      </c>
      <c r="G1111">
        <v>10</v>
      </c>
      <c r="H1111">
        <v>9781665414012</v>
      </c>
      <c r="I1111" t="s">
        <v>7077</v>
      </c>
      <c r="J1111" t="s">
        <v>7078</v>
      </c>
      <c r="K1111">
        <v>2021</v>
      </c>
      <c r="L1111" t="s">
        <v>7079</v>
      </c>
      <c r="M1111" t="s">
        <v>6</v>
      </c>
      <c r="N1111" t="s">
        <v>162</v>
      </c>
    </row>
    <row r="1112" spans="1:14" x14ac:dyDescent="0.35">
      <c r="A1112" t="s">
        <v>67</v>
      </c>
      <c r="B1112">
        <f t="shared" si="17"/>
        <v>1</v>
      </c>
      <c r="C1112" t="s">
        <v>19173</v>
      </c>
      <c r="D1112" t="s">
        <v>7081</v>
      </c>
      <c r="E1112" t="s">
        <v>7082</v>
      </c>
      <c r="F1112" t="s">
        <v>7083</v>
      </c>
      <c r="G1112">
        <v>7</v>
      </c>
      <c r="I1112" t="s">
        <v>144</v>
      </c>
      <c r="J1112" t="s">
        <v>1227</v>
      </c>
      <c r="K1112">
        <v>2018</v>
      </c>
      <c r="L1112" t="s">
        <v>7084</v>
      </c>
      <c r="M1112" t="s">
        <v>6</v>
      </c>
      <c r="N1112" t="s">
        <v>155</v>
      </c>
    </row>
    <row r="1113" spans="1:14" x14ac:dyDescent="0.35">
      <c r="A1113" t="s">
        <v>67</v>
      </c>
      <c r="B1113">
        <f t="shared" si="17"/>
        <v>1</v>
      </c>
      <c r="C1113" t="s">
        <v>19174</v>
      </c>
      <c r="D1113" t="s">
        <v>7086</v>
      </c>
      <c r="E1113" t="s">
        <v>7087</v>
      </c>
      <c r="F1113" t="s">
        <v>7088</v>
      </c>
      <c r="G1113">
        <v>10</v>
      </c>
      <c r="H1113">
        <v>9781450334662</v>
      </c>
      <c r="I1113" t="s">
        <v>2825</v>
      </c>
      <c r="J1113" t="s">
        <v>7089</v>
      </c>
      <c r="K1113">
        <v>2015</v>
      </c>
      <c r="L1113" t="s">
        <v>7090</v>
      </c>
      <c r="M1113" t="s">
        <v>6</v>
      </c>
      <c r="N1113" t="s">
        <v>217</v>
      </c>
    </row>
    <row r="1114" spans="1:14" x14ac:dyDescent="0.35">
      <c r="A1114" t="s">
        <v>49</v>
      </c>
      <c r="B1114">
        <f t="shared" si="17"/>
        <v>1</v>
      </c>
      <c r="C1114" t="s">
        <v>19175</v>
      </c>
      <c r="D1114" t="s">
        <v>7092</v>
      </c>
      <c r="E1114" t="s">
        <v>7093</v>
      </c>
      <c r="F1114" t="s">
        <v>7094</v>
      </c>
      <c r="G1114">
        <v>10</v>
      </c>
      <c r="H1114">
        <v>9781538663042</v>
      </c>
      <c r="I1114" t="s">
        <v>3708</v>
      </c>
      <c r="J1114" t="s">
        <v>7095</v>
      </c>
      <c r="K1114">
        <v>2018</v>
      </c>
      <c r="L1114" t="s">
        <v>7096</v>
      </c>
      <c r="M1114" t="s">
        <v>6</v>
      </c>
      <c r="N1114" t="s">
        <v>1120</v>
      </c>
    </row>
    <row r="1115" spans="1:14" x14ac:dyDescent="0.35">
      <c r="A1115" t="s">
        <v>49</v>
      </c>
      <c r="B1115">
        <f t="shared" si="17"/>
        <v>1</v>
      </c>
      <c r="C1115" t="s">
        <v>19176</v>
      </c>
      <c r="D1115" t="s">
        <v>7098</v>
      </c>
      <c r="E1115" t="s">
        <v>7099</v>
      </c>
      <c r="F1115" t="s">
        <v>7100</v>
      </c>
      <c r="G1115">
        <v>7</v>
      </c>
      <c r="H1115">
        <v>9783642351006</v>
      </c>
      <c r="I1115" t="s">
        <v>152</v>
      </c>
      <c r="J1115" t="s">
        <v>7101</v>
      </c>
      <c r="K1115">
        <v>2012</v>
      </c>
      <c r="L1115" t="s">
        <v>7102</v>
      </c>
      <c r="M1115" t="s">
        <v>6</v>
      </c>
      <c r="N1115" t="s">
        <v>147</v>
      </c>
    </row>
    <row r="1116" spans="1:14" x14ac:dyDescent="0.35">
      <c r="A1116" t="s">
        <v>49</v>
      </c>
      <c r="B1116">
        <f t="shared" si="17"/>
        <v>1</v>
      </c>
      <c r="C1116" t="s">
        <v>7103</v>
      </c>
      <c r="D1116" t="s">
        <v>7104</v>
      </c>
      <c r="E1116" t="s">
        <v>6</v>
      </c>
      <c r="F1116" t="s">
        <v>7105</v>
      </c>
      <c r="G1116">
        <v>7</v>
      </c>
      <c r="I1116" t="s">
        <v>3671</v>
      </c>
      <c r="J1116" t="s">
        <v>7106</v>
      </c>
      <c r="K1116">
        <v>2021</v>
      </c>
      <c r="L1116" t="s">
        <v>7107</v>
      </c>
      <c r="M1116" t="s">
        <v>6</v>
      </c>
      <c r="N1116" t="s">
        <v>217</v>
      </c>
    </row>
    <row r="1117" spans="1:14" x14ac:dyDescent="0.35">
      <c r="A1117" t="s">
        <v>49</v>
      </c>
      <c r="B1117">
        <f t="shared" si="17"/>
        <v>1</v>
      </c>
      <c r="C1117" t="s">
        <v>19177</v>
      </c>
      <c r="D1117" t="s">
        <v>7109</v>
      </c>
      <c r="E1117" t="s">
        <v>7110</v>
      </c>
      <c r="F1117" t="s">
        <v>7111</v>
      </c>
      <c r="G1117">
        <v>7</v>
      </c>
      <c r="I1117" t="s">
        <v>3620</v>
      </c>
      <c r="J1117" t="s">
        <v>7112</v>
      </c>
      <c r="K1117">
        <v>2015</v>
      </c>
      <c r="L1117" t="s">
        <v>7113</v>
      </c>
      <c r="M1117" t="s">
        <v>6</v>
      </c>
      <c r="N1117" t="s">
        <v>2352</v>
      </c>
    </row>
    <row r="1118" spans="1:14" x14ac:dyDescent="0.35">
      <c r="A1118" t="s">
        <v>67</v>
      </c>
      <c r="B1118">
        <f t="shared" si="17"/>
        <v>1</v>
      </c>
      <c r="C1118" t="s">
        <v>19178</v>
      </c>
      <c r="D1118" t="s">
        <v>7115</v>
      </c>
      <c r="E1118" t="s">
        <v>7116</v>
      </c>
      <c r="F1118" t="s">
        <v>7117</v>
      </c>
      <c r="G1118">
        <v>10</v>
      </c>
      <c r="H1118">
        <v>9789810831905</v>
      </c>
      <c r="I1118" t="s">
        <v>3475</v>
      </c>
      <c r="J1118" t="s">
        <v>7118</v>
      </c>
      <c r="K1118">
        <v>2009</v>
      </c>
      <c r="L1118" t="s">
        <v>7119</v>
      </c>
      <c r="M1118" t="s">
        <v>6</v>
      </c>
      <c r="N1118" t="s">
        <v>162</v>
      </c>
    </row>
    <row r="1119" spans="1:14" x14ac:dyDescent="0.35">
      <c r="A1119" t="s">
        <v>49</v>
      </c>
      <c r="B1119">
        <f t="shared" si="17"/>
        <v>1</v>
      </c>
      <c r="C1119" t="s">
        <v>19179</v>
      </c>
      <c r="D1119" t="s">
        <v>7121</v>
      </c>
      <c r="E1119" t="s">
        <v>7122</v>
      </c>
      <c r="F1119" t="s">
        <v>7123</v>
      </c>
      <c r="G1119">
        <v>10</v>
      </c>
      <c r="H1119">
        <v>9781450327794</v>
      </c>
      <c r="I1119" t="s">
        <v>308</v>
      </c>
      <c r="J1119" t="s">
        <v>6</v>
      </c>
      <c r="K1119">
        <v>2014</v>
      </c>
      <c r="L1119" t="s">
        <v>7124</v>
      </c>
      <c r="M1119" t="s">
        <v>6</v>
      </c>
      <c r="N1119" t="s">
        <v>147</v>
      </c>
    </row>
    <row r="1120" spans="1:14" x14ac:dyDescent="0.35">
      <c r="A1120" t="s">
        <v>49</v>
      </c>
      <c r="B1120">
        <f t="shared" si="17"/>
        <v>1</v>
      </c>
      <c r="C1120" t="s">
        <v>19180</v>
      </c>
      <c r="D1120" t="s">
        <v>7126</v>
      </c>
      <c r="E1120" t="s">
        <v>7127</v>
      </c>
      <c r="F1120" t="s">
        <v>7128</v>
      </c>
      <c r="G1120">
        <v>7</v>
      </c>
      <c r="H1120">
        <v>9781607508304</v>
      </c>
      <c r="I1120" t="s">
        <v>5267</v>
      </c>
      <c r="J1120" t="s">
        <v>7129</v>
      </c>
      <c r="K1120">
        <v>2011</v>
      </c>
      <c r="L1120" t="s">
        <v>7130</v>
      </c>
      <c r="M1120" t="s">
        <v>6</v>
      </c>
      <c r="N1120" t="s">
        <v>217</v>
      </c>
    </row>
    <row r="1121" spans="1:14" x14ac:dyDescent="0.35">
      <c r="A1121" t="s">
        <v>49</v>
      </c>
      <c r="B1121">
        <f t="shared" si="17"/>
        <v>1</v>
      </c>
      <c r="C1121" t="s">
        <v>19181</v>
      </c>
      <c r="D1121" t="s">
        <v>7132</v>
      </c>
      <c r="E1121" t="s">
        <v>7133</v>
      </c>
      <c r="F1121" t="s">
        <v>7134</v>
      </c>
      <c r="G1121">
        <v>7</v>
      </c>
      <c r="H1121">
        <v>9783642318740</v>
      </c>
      <c r="I1121" t="s">
        <v>152</v>
      </c>
      <c r="J1121" t="s">
        <v>7135</v>
      </c>
      <c r="K1121">
        <v>2012</v>
      </c>
      <c r="L1121" t="s">
        <v>7136</v>
      </c>
      <c r="M1121" t="s">
        <v>6</v>
      </c>
      <c r="N1121" t="s">
        <v>155</v>
      </c>
    </row>
    <row r="1122" spans="1:14" x14ac:dyDescent="0.35">
      <c r="A1122" t="s">
        <v>67</v>
      </c>
      <c r="B1122">
        <f t="shared" si="17"/>
        <v>1</v>
      </c>
      <c r="C1122" t="s">
        <v>19182</v>
      </c>
      <c r="D1122" t="s">
        <v>7138</v>
      </c>
      <c r="E1122" t="s">
        <v>7139</v>
      </c>
      <c r="F1122" t="s">
        <v>7140</v>
      </c>
      <c r="G1122">
        <v>10</v>
      </c>
      <c r="H1122">
        <v>9789881925343</v>
      </c>
      <c r="I1122" t="s">
        <v>7141</v>
      </c>
      <c r="J1122" t="s">
        <v>7142</v>
      </c>
      <c r="K1122">
        <v>2015</v>
      </c>
      <c r="L1122" t="s">
        <v>7143</v>
      </c>
      <c r="M1122" t="s">
        <v>6</v>
      </c>
      <c r="N1122" t="s">
        <v>217</v>
      </c>
    </row>
    <row r="1123" spans="1:14" x14ac:dyDescent="0.35">
      <c r="A1123" t="s">
        <v>67</v>
      </c>
      <c r="B1123">
        <f t="shared" si="17"/>
        <v>1</v>
      </c>
      <c r="C1123" t="s">
        <v>19183</v>
      </c>
      <c r="D1123" t="s">
        <v>7145</v>
      </c>
      <c r="E1123" t="s">
        <v>7146</v>
      </c>
      <c r="F1123" t="s">
        <v>7147</v>
      </c>
      <c r="G1123">
        <v>10</v>
      </c>
      <c r="H1123">
        <v>9781450353199</v>
      </c>
      <c r="I1123" t="s">
        <v>308</v>
      </c>
      <c r="J1123" t="s">
        <v>6</v>
      </c>
      <c r="K1123">
        <v>2017</v>
      </c>
      <c r="L1123" t="s">
        <v>7148</v>
      </c>
      <c r="M1123" t="s">
        <v>6</v>
      </c>
      <c r="N1123" t="s">
        <v>217</v>
      </c>
    </row>
    <row r="1124" spans="1:14" x14ac:dyDescent="0.35">
      <c r="A1124" t="s">
        <v>49</v>
      </c>
      <c r="B1124">
        <f t="shared" si="17"/>
        <v>1</v>
      </c>
      <c r="C1124" t="s">
        <v>19184</v>
      </c>
      <c r="D1124" t="s">
        <v>7150</v>
      </c>
      <c r="E1124" t="s">
        <v>7151</v>
      </c>
      <c r="F1124" t="s">
        <v>7152</v>
      </c>
      <c r="G1124">
        <v>10</v>
      </c>
      <c r="H1124">
        <v>9781509064359</v>
      </c>
      <c r="I1124" t="s">
        <v>7153</v>
      </c>
      <c r="J1124" t="s">
        <v>7154</v>
      </c>
      <c r="K1124">
        <v>2018</v>
      </c>
      <c r="L1124" t="s">
        <v>7155</v>
      </c>
      <c r="M1124" t="s">
        <v>6</v>
      </c>
      <c r="N1124" t="s">
        <v>162</v>
      </c>
    </row>
    <row r="1125" spans="1:14" x14ac:dyDescent="0.35">
      <c r="A1125" t="s">
        <v>67</v>
      </c>
      <c r="B1125">
        <f t="shared" si="17"/>
        <v>1</v>
      </c>
      <c r="C1125" t="s">
        <v>19185</v>
      </c>
      <c r="D1125" t="s">
        <v>7157</v>
      </c>
      <c r="E1125" t="s">
        <v>7158</v>
      </c>
      <c r="F1125" t="s">
        <v>7159</v>
      </c>
      <c r="G1125">
        <v>10</v>
      </c>
      <c r="H1125">
        <v>9781479917563</v>
      </c>
      <c r="I1125" t="s">
        <v>7160</v>
      </c>
      <c r="J1125" t="s">
        <v>6</v>
      </c>
      <c r="K1125">
        <v>2015</v>
      </c>
      <c r="L1125" t="s">
        <v>7161</v>
      </c>
      <c r="M1125" t="s">
        <v>6</v>
      </c>
      <c r="N1125" t="s">
        <v>147</v>
      </c>
    </row>
    <row r="1126" spans="1:14" x14ac:dyDescent="0.35">
      <c r="A1126" t="s">
        <v>67</v>
      </c>
      <c r="B1126">
        <f t="shared" si="17"/>
        <v>1</v>
      </c>
      <c r="C1126" t="s">
        <v>19186</v>
      </c>
      <c r="D1126" t="s">
        <v>7163</v>
      </c>
      <c r="E1126" t="s">
        <v>7164</v>
      </c>
      <c r="F1126" t="s">
        <v>7165</v>
      </c>
      <c r="G1126">
        <v>7</v>
      </c>
      <c r="H1126">
        <v>9783319417684</v>
      </c>
      <c r="I1126" t="s">
        <v>866</v>
      </c>
      <c r="J1126" t="s">
        <v>7166</v>
      </c>
      <c r="K1126">
        <v>2016</v>
      </c>
      <c r="L1126" t="s">
        <v>7167</v>
      </c>
      <c r="M1126" t="s">
        <v>6</v>
      </c>
      <c r="N1126" t="s">
        <v>1120</v>
      </c>
    </row>
    <row r="1127" spans="1:14" x14ac:dyDescent="0.35">
      <c r="A1127" t="s">
        <v>49</v>
      </c>
      <c r="B1127">
        <f t="shared" si="17"/>
        <v>1</v>
      </c>
      <c r="C1127" t="s">
        <v>19187</v>
      </c>
      <c r="D1127" t="s">
        <v>7169</v>
      </c>
      <c r="E1127" t="s">
        <v>7170</v>
      </c>
      <c r="F1127" t="s">
        <v>7171</v>
      </c>
      <c r="G1127">
        <v>10</v>
      </c>
      <c r="H1127">
        <v>9781538609927</v>
      </c>
      <c r="I1127" t="s">
        <v>7172</v>
      </c>
      <c r="J1127" t="s">
        <v>7173</v>
      </c>
      <c r="K1127">
        <v>2017</v>
      </c>
      <c r="L1127" t="s">
        <v>7174</v>
      </c>
      <c r="M1127" t="s">
        <v>6</v>
      </c>
      <c r="N1127" t="s">
        <v>3348</v>
      </c>
    </row>
    <row r="1128" spans="1:14" x14ac:dyDescent="0.35">
      <c r="A1128" t="s">
        <v>49</v>
      </c>
      <c r="B1128">
        <f t="shared" si="17"/>
        <v>1</v>
      </c>
      <c r="C1128" t="s">
        <v>19188</v>
      </c>
      <c r="D1128" t="s">
        <v>7176</v>
      </c>
      <c r="E1128" t="s">
        <v>7177</v>
      </c>
      <c r="F1128" t="s">
        <v>7178</v>
      </c>
      <c r="G1128">
        <v>7</v>
      </c>
      <c r="I1128" t="s">
        <v>7179</v>
      </c>
      <c r="J1128" t="s">
        <v>6</v>
      </c>
      <c r="K1128">
        <v>2017</v>
      </c>
      <c r="L1128" t="s">
        <v>7180</v>
      </c>
      <c r="M1128" t="s">
        <v>6</v>
      </c>
      <c r="N1128" t="s">
        <v>256</v>
      </c>
    </row>
    <row r="1129" spans="1:14" x14ac:dyDescent="0.35">
      <c r="A1129" t="s">
        <v>49</v>
      </c>
      <c r="B1129">
        <f t="shared" si="17"/>
        <v>1</v>
      </c>
      <c r="C1129" t="s">
        <v>19189</v>
      </c>
      <c r="D1129" t="s">
        <v>7182</v>
      </c>
      <c r="E1129" t="s">
        <v>7183</v>
      </c>
      <c r="F1129" t="s">
        <v>7184</v>
      </c>
      <c r="G1129">
        <v>7</v>
      </c>
      <c r="H1129">
        <v>9783642183447</v>
      </c>
      <c r="I1129" t="s">
        <v>152</v>
      </c>
      <c r="J1129" t="s">
        <v>2940</v>
      </c>
      <c r="K1129">
        <v>2011</v>
      </c>
      <c r="L1129" t="s">
        <v>7185</v>
      </c>
      <c r="M1129" t="s">
        <v>6</v>
      </c>
      <c r="N1129" t="s">
        <v>147</v>
      </c>
    </row>
    <row r="1130" spans="1:14" x14ac:dyDescent="0.35">
      <c r="A1130" t="s">
        <v>49</v>
      </c>
      <c r="B1130">
        <f t="shared" si="17"/>
        <v>1</v>
      </c>
      <c r="C1130" t="s">
        <v>19190</v>
      </c>
      <c r="D1130" t="s">
        <v>7187</v>
      </c>
      <c r="E1130" t="s">
        <v>7188</v>
      </c>
      <c r="F1130" t="s">
        <v>7189</v>
      </c>
      <c r="G1130">
        <v>10</v>
      </c>
      <c r="H1130">
        <v>9781450359337</v>
      </c>
      <c r="I1130" t="s">
        <v>7190</v>
      </c>
      <c r="J1130" t="s">
        <v>7191</v>
      </c>
      <c r="K1130">
        <v>2019</v>
      </c>
      <c r="L1130" t="s">
        <v>7192</v>
      </c>
      <c r="M1130" t="s">
        <v>6</v>
      </c>
      <c r="N1130" t="s">
        <v>162</v>
      </c>
    </row>
    <row r="1131" spans="1:14" x14ac:dyDescent="0.35">
      <c r="A1131" t="s">
        <v>67</v>
      </c>
      <c r="B1131">
        <f t="shared" si="17"/>
        <v>1</v>
      </c>
      <c r="C1131" t="s">
        <v>19191</v>
      </c>
      <c r="D1131" t="s">
        <v>7194</v>
      </c>
      <c r="E1131" t="s">
        <v>7195</v>
      </c>
      <c r="F1131" t="s">
        <v>7196</v>
      </c>
      <c r="G1131">
        <v>10</v>
      </c>
      <c r="H1131">
        <v>9781479908189</v>
      </c>
      <c r="I1131" t="s">
        <v>1678</v>
      </c>
      <c r="J1131" t="s">
        <v>7197</v>
      </c>
      <c r="K1131">
        <v>2013</v>
      </c>
      <c r="L1131" t="s">
        <v>7198</v>
      </c>
      <c r="M1131" t="s">
        <v>6</v>
      </c>
      <c r="N1131" t="s">
        <v>703</v>
      </c>
    </row>
    <row r="1132" spans="1:14" x14ac:dyDescent="0.35">
      <c r="A1132" t="s">
        <v>67</v>
      </c>
      <c r="B1132">
        <f t="shared" si="17"/>
        <v>1</v>
      </c>
      <c r="C1132" t="s">
        <v>19192</v>
      </c>
      <c r="D1132" t="s">
        <v>7200</v>
      </c>
      <c r="E1132" t="s">
        <v>7201</v>
      </c>
      <c r="F1132" t="s">
        <v>7202</v>
      </c>
      <c r="G1132">
        <v>10</v>
      </c>
      <c r="H1132">
        <v>9781728158624</v>
      </c>
      <c r="I1132" t="s">
        <v>7203</v>
      </c>
      <c r="J1132" t="s">
        <v>6</v>
      </c>
      <c r="K1132">
        <v>2019</v>
      </c>
      <c r="L1132" t="s">
        <v>7204</v>
      </c>
      <c r="M1132" t="s">
        <v>6</v>
      </c>
      <c r="N1132" t="s">
        <v>162</v>
      </c>
    </row>
    <row r="1133" spans="1:14" x14ac:dyDescent="0.35">
      <c r="A1133" t="s">
        <v>49</v>
      </c>
      <c r="B1133">
        <f t="shared" si="17"/>
        <v>1</v>
      </c>
      <c r="C1133" t="s">
        <v>19193</v>
      </c>
      <c r="D1133" t="s">
        <v>7206</v>
      </c>
      <c r="E1133" t="s">
        <v>7207</v>
      </c>
      <c r="F1133" t="s">
        <v>7208</v>
      </c>
      <c r="G1133">
        <v>10</v>
      </c>
      <c r="I1133" t="s">
        <v>274</v>
      </c>
      <c r="J1133" t="s">
        <v>7209</v>
      </c>
      <c r="K1133">
        <v>2016</v>
      </c>
      <c r="L1133" t="s">
        <v>7210</v>
      </c>
      <c r="M1133" t="s">
        <v>6</v>
      </c>
      <c r="N1133" t="s">
        <v>337</v>
      </c>
    </row>
    <row r="1134" spans="1:14" x14ac:dyDescent="0.35">
      <c r="A1134" t="s">
        <v>49</v>
      </c>
      <c r="B1134">
        <f t="shared" si="17"/>
        <v>1</v>
      </c>
      <c r="C1134" t="s">
        <v>19194</v>
      </c>
      <c r="D1134" t="s">
        <v>7212</v>
      </c>
      <c r="E1134" t="s">
        <v>7213</v>
      </c>
      <c r="F1134" t="s">
        <v>7208</v>
      </c>
      <c r="G1134">
        <v>10</v>
      </c>
      <c r="H1134">
        <v>9781450349680</v>
      </c>
      <c r="I1134" t="s">
        <v>7214</v>
      </c>
      <c r="J1134" t="s">
        <v>2947</v>
      </c>
      <c r="K1134">
        <v>2017</v>
      </c>
      <c r="L1134" t="s">
        <v>7215</v>
      </c>
      <c r="M1134" t="s">
        <v>6</v>
      </c>
      <c r="N1134" t="s">
        <v>695</v>
      </c>
    </row>
    <row r="1135" spans="1:14" x14ac:dyDescent="0.35">
      <c r="A1135" t="s">
        <v>67</v>
      </c>
      <c r="B1135">
        <f t="shared" si="17"/>
        <v>1</v>
      </c>
      <c r="C1135" t="s">
        <v>19195</v>
      </c>
      <c r="D1135" t="s">
        <v>7217</v>
      </c>
      <c r="E1135" t="s">
        <v>7218</v>
      </c>
      <c r="F1135" t="s">
        <v>7219</v>
      </c>
      <c r="G1135">
        <v>10</v>
      </c>
      <c r="H1135">
        <v>9781467384605</v>
      </c>
      <c r="I1135" t="s">
        <v>7220</v>
      </c>
      <c r="J1135" t="s">
        <v>7221</v>
      </c>
      <c r="K1135">
        <v>2016</v>
      </c>
      <c r="L1135" t="s">
        <v>7222</v>
      </c>
      <c r="M1135" t="s">
        <v>6</v>
      </c>
      <c r="N1135" t="s">
        <v>147</v>
      </c>
    </row>
    <row r="1136" spans="1:14" x14ac:dyDescent="0.35">
      <c r="A1136" t="s">
        <v>67</v>
      </c>
      <c r="B1136">
        <f t="shared" si="17"/>
        <v>1</v>
      </c>
      <c r="C1136" t="s">
        <v>19196</v>
      </c>
      <c r="D1136" t="s">
        <v>7224</v>
      </c>
      <c r="E1136" t="s">
        <v>7225</v>
      </c>
      <c r="F1136" t="s">
        <v>7226</v>
      </c>
      <c r="G1136">
        <v>7</v>
      </c>
      <c r="H1136">
        <v>9783030772765</v>
      </c>
      <c r="I1136" t="s">
        <v>152</v>
      </c>
      <c r="J1136" t="s">
        <v>7227</v>
      </c>
      <c r="K1136">
        <v>2021</v>
      </c>
      <c r="L1136" t="s">
        <v>7228</v>
      </c>
      <c r="M1136" t="s">
        <v>6</v>
      </c>
      <c r="N1136" t="s">
        <v>162</v>
      </c>
    </row>
    <row r="1137" spans="1:14" x14ac:dyDescent="0.35">
      <c r="A1137" t="s">
        <v>67</v>
      </c>
      <c r="B1137">
        <f t="shared" si="17"/>
        <v>1</v>
      </c>
      <c r="C1137" t="s">
        <v>19197</v>
      </c>
      <c r="D1137" t="s">
        <v>7230</v>
      </c>
      <c r="E1137" t="s">
        <v>7231</v>
      </c>
      <c r="F1137" t="s">
        <v>7232</v>
      </c>
      <c r="G1137">
        <v>7</v>
      </c>
      <c r="I1137" t="s">
        <v>3848</v>
      </c>
      <c r="J1137" t="s">
        <v>3394</v>
      </c>
      <c r="K1137">
        <v>2012</v>
      </c>
      <c r="L1137" t="s">
        <v>7233</v>
      </c>
      <c r="M1137" t="s">
        <v>6</v>
      </c>
      <c r="N1137" t="s">
        <v>283</v>
      </c>
    </row>
    <row r="1138" spans="1:14" x14ac:dyDescent="0.35">
      <c r="A1138" t="s">
        <v>49</v>
      </c>
      <c r="B1138">
        <f t="shared" si="17"/>
        <v>1</v>
      </c>
      <c r="C1138" t="s">
        <v>19198</v>
      </c>
      <c r="D1138" t="s">
        <v>7235</v>
      </c>
      <c r="E1138" t="s">
        <v>7236</v>
      </c>
      <c r="F1138" t="s">
        <v>7237</v>
      </c>
      <c r="G1138">
        <v>10</v>
      </c>
      <c r="I1138" t="s">
        <v>496</v>
      </c>
      <c r="J1138" t="s">
        <v>7238</v>
      </c>
      <c r="K1138">
        <v>2015</v>
      </c>
      <c r="L1138" t="s">
        <v>7239</v>
      </c>
      <c r="M1138" t="s">
        <v>6</v>
      </c>
      <c r="N1138" t="s">
        <v>147</v>
      </c>
    </row>
    <row r="1139" spans="1:14" x14ac:dyDescent="0.35">
      <c r="A1139" t="s">
        <v>67</v>
      </c>
      <c r="B1139">
        <f t="shared" si="17"/>
        <v>1</v>
      </c>
      <c r="C1139" t="s">
        <v>19199</v>
      </c>
      <c r="D1139" t="s">
        <v>7241</v>
      </c>
      <c r="E1139" t="s">
        <v>7242</v>
      </c>
      <c r="F1139" t="s">
        <v>7243</v>
      </c>
      <c r="G1139">
        <v>10</v>
      </c>
      <c r="H1139">
        <v>9781450318990</v>
      </c>
      <c r="I1139" t="s">
        <v>1310</v>
      </c>
      <c r="J1139" t="s">
        <v>7244</v>
      </c>
      <c r="K1139">
        <v>2013</v>
      </c>
      <c r="L1139" t="s">
        <v>7245</v>
      </c>
      <c r="M1139" t="s">
        <v>6</v>
      </c>
      <c r="N1139" t="s">
        <v>5181</v>
      </c>
    </row>
    <row r="1140" spans="1:14" x14ac:dyDescent="0.35">
      <c r="A1140" t="s">
        <v>49</v>
      </c>
      <c r="B1140">
        <f t="shared" si="17"/>
        <v>1</v>
      </c>
      <c r="C1140" t="s">
        <v>19200</v>
      </c>
      <c r="D1140" t="s">
        <v>7247</v>
      </c>
      <c r="E1140" t="s">
        <v>7248</v>
      </c>
      <c r="F1140" t="s">
        <v>7249</v>
      </c>
      <c r="G1140">
        <v>10</v>
      </c>
      <c r="H1140">
        <v>9781450343671</v>
      </c>
      <c r="I1140" t="s">
        <v>7250</v>
      </c>
      <c r="J1140" t="s">
        <v>7251</v>
      </c>
      <c r="K1140">
        <v>2016</v>
      </c>
      <c r="L1140" t="s">
        <v>7252</v>
      </c>
      <c r="M1140" t="s">
        <v>6</v>
      </c>
      <c r="N1140" t="s">
        <v>256</v>
      </c>
    </row>
    <row r="1141" spans="1:14" x14ac:dyDescent="0.35">
      <c r="A1141" t="s">
        <v>49</v>
      </c>
      <c r="B1141">
        <f t="shared" si="17"/>
        <v>1</v>
      </c>
      <c r="C1141" t="s">
        <v>19201</v>
      </c>
      <c r="D1141" t="s">
        <v>7254</v>
      </c>
      <c r="E1141" t="s">
        <v>7255</v>
      </c>
      <c r="F1141" t="s">
        <v>7256</v>
      </c>
      <c r="G1141">
        <v>10</v>
      </c>
      <c r="H1141">
        <v>9781450367080</v>
      </c>
      <c r="I1141" t="s">
        <v>1310</v>
      </c>
      <c r="J1141" t="s">
        <v>6</v>
      </c>
      <c r="K1141">
        <v>2020</v>
      </c>
      <c r="L1141" t="s">
        <v>7257</v>
      </c>
      <c r="M1141" t="s">
        <v>6</v>
      </c>
      <c r="N1141" t="s">
        <v>162</v>
      </c>
    </row>
    <row r="1142" spans="1:14" x14ac:dyDescent="0.35">
      <c r="A1142" t="s">
        <v>49</v>
      </c>
      <c r="B1142">
        <f t="shared" si="17"/>
        <v>1</v>
      </c>
      <c r="C1142" t="s">
        <v>19202</v>
      </c>
      <c r="D1142" t="s">
        <v>7259</v>
      </c>
      <c r="E1142" t="s">
        <v>7260</v>
      </c>
      <c r="F1142" t="s">
        <v>7261</v>
      </c>
      <c r="G1142">
        <v>7</v>
      </c>
      <c r="I1142" t="s">
        <v>7262</v>
      </c>
      <c r="J1142" t="s">
        <v>7263</v>
      </c>
      <c r="K1142">
        <v>2016</v>
      </c>
      <c r="L1142" t="s">
        <v>7264</v>
      </c>
      <c r="M1142" t="s">
        <v>6</v>
      </c>
      <c r="N1142" t="s">
        <v>283</v>
      </c>
    </row>
    <row r="1143" spans="1:14" x14ac:dyDescent="0.35">
      <c r="A1143" t="s">
        <v>49</v>
      </c>
      <c r="B1143">
        <f t="shared" si="17"/>
        <v>1</v>
      </c>
      <c r="C1143" t="s">
        <v>19203</v>
      </c>
      <c r="D1143" t="s">
        <v>7266</v>
      </c>
      <c r="E1143" t="s">
        <v>7267</v>
      </c>
      <c r="F1143" t="s">
        <v>7268</v>
      </c>
      <c r="G1143">
        <v>7</v>
      </c>
      <c r="H1143">
        <v>9783319262833</v>
      </c>
      <c r="I1143" t="s">
        <v>207</v>
      </c>
      <c r="J1143" t="s">
        <v>7269</v>
      </c>
      <c r="K1143">
        <v>2016</v>
      </c>
      <c r="L1143" t="s">
        <v>7270</v>
      </c>
      <c r="M1143" t="s">
        <v>6</v>
      </c>
      <c r="N1143" t="s">
        <v>1120</v>
      </c>
    </row>
    <row r="1144" spans="1:14" x14ac:dyDescent="0.35">
      <c r="A1144" t="s">
        <v>49</v>
      </c>
      <c r="B1144">
        <f t="shared" si="17"/>
        <v>1</v>
      </c>
      <c r="C1144" t="s">
        <v>19204</v>
      </c>
      <c r="D1144" t="s">
        <v>7272</v>
      </c>
      <c r="E1144" t="s">
        <v>7273</v>
      </c>
      <c r="F1144" t="s">
        <v>7274</v>
      </c>
      <c r="G1144">
        <v>10</v>
      </c>
      <c r="H1144">
        <v>9781450339278</v>
      </c>
      <c r="I1144" t="s">
        <v>7275</v>
      </c>
      <c r="J1144" t="s">
        <v>6</v>
      </c>
      <c r="K1144">
        <v>2015</v>
      </c>
      <c r="L1144" t="s">
        <v>7276</v>
      </c>
      <c r="M1144" t="s">
        <v>6</v>
      </c>
      <c r="N1144" t="s">
        <v>162</v>
      </c>
    </row>
    <row r="1145" spans="1:14" x14ac:dyDescent="0.35">
      <c r="A1145" t="s">
        <v>49</v>
      </c>
      <c r="B1145">
        <f t="shared" si="17"/>
        <v>1</v>
      </c>
      <c r="C1145" t="s">
        <v>19205</v>
      </c>
      <c r="D1145" t="s">
        <v>7278</v>
      </c>
      <c r="E1145" t="s">
        <v>7279</v>
      </c>
      <c r="F1145" t="s">
        <v>7274</v>
      </c>
      <c r="G1145">
        <v>10</v>
      </c>
      <c r="H1145">
        <v>9781450339278</v>
      </c>
      <c r="I1145" t="s">
        <v>7275</v>
      </c>
      <c r="J1145" t="s">
        <v>6</v>
      </c>
      <c r="K1145">
        <v>2015</v>
      </c>
      <c r="L1145" t="s">
        <v>7280</v>
      </c>
      <c r="M1145" t="s">
        <v>6</v>
      </c>
      <c r="N1145" t="s">
        <v>162</v>
      </c>
    </row>
    <row r="1146" spans="1:14" x14ac:dyDescent="0.35">
      <c r="A1146" t="s">
        <v>49</v>
      </c>
      <c r="B1146">
        <f t="shared" si="17"/>
        <v>1</v>
      </c>
      <c r="C1146" t="s">
        <v>19206</v>
      </c>
      <c r="D1146" t="s">
        <v>7282</v>
      </c>
      <c r="E1146" t="s">
        <v>7283</v>
      </c>
      <c r="F1146" t="s">
        <v>7274</v>
      </c>
      <c r="G1146">
        <v>10</v>
      </c>
      <c r="H1146">
        <v>9781450345453</v>
      </c>
      <c r="I1146" t="s">
        <v>7284</v>
      </c>
      <c r="J1146" t="s">
        <v>6</v>
      </c>
      <c r="K1146">
        <v>2016</v>
      </c>
      <c r="L1146" t="s">
        <v>7285</v>
      </c>
      <c r="M1146" t="s">
        <v>6</v>
      </c>
      <c r="N1146" t="s">
        <v>162</v>
      </c>
    </row>
    <row r="1147" spans="1:14" x14ac:dyDescent="0.35">
      <c r="A1147" t="s">
        <v>49</v>
      </c>
      <c r="B1147">
        <f t="shared" si="17"/>
        <v>1</v>
      </c>
      <c r="C1147" t="s">
        <v>19207</v>
      </c>
      <c r="D1147" t="s">
        <v>7287</v>
      </c>
      <c r="E1147" t="s">
        <v>7288</v>
      </c>
      <c r="F1147" t="s">
        <v>7289</v>
      </c>
      <c r="G1147">
        <v>10</v>
      </c>
      <c r="H1147">
        <v>9781509055043</v>
      </c>
      <c r="I1147" t="s">
        <v>7290</v>
      </c>
      <c r="J1147" t="s">
        <v>7291</v>
      </c>
      <c r="K1147">
        <v>2017</v>
      </c>
      <c r="L1147" t="s">
        <v>7292</v>
      </c>
      <c r="M1147" t="s">
        <v>6</v>
      </c>
      <c r="N1147" t="s">
        <v>155</v>
      </c>
    </row>
    <row r="1148" spans="1:14" x14ac:dyDescent="0.35">
      <c r="A1148" t="s">
        <v>49</v>
      </c>
      <c r="B1148">
        <f t="shared" si="17"/>
        <v>1</v>
      </c>
      <c r="C1148" t="s">
        <v>19208</v>
      </c>
      <c r="D1148" t="s">
        <v>7294</v>
      </c>
      <c r="E1148" t="s">
        <v>7295</v>
      </c>
      <c r="F1148" t="s">
        <v>7296</v>
      </c>
      <c r="G1148">
        <v>10</v>
      </c>
      <c r="I1148" t="s">
        <v>7297</v>
      </c>
      <c r="J1148" t="s">
        <v>7298</v>
      </c>
      <c r="K1148">
        <v>2013</v>
      </c>
      <c r="L1148" t="s">
        <v>7299</v>
      </c>
      <c r="M1148" t="s">
        <v>6</v>
      </c>
      <c r="N1148" t="s">
        <v>162</v>
      </c>
    </row>
    <row r="1149" spans="1:14" x14ac:dyDescent="0.35">
      <c r="A1149" t="s">
        <v>49</v>
      </c>
      <c r="B1149">
        <f t="shared" si="17"/>
        <v>1</v>
      </c>
      <c r="C1149" t="s">
        <v>19209</v>
      </c>
      <c r="D1149" t="s">
        <v>7301</v>
      </c>
      <c r="E1149" t="s">
        <v>7302</v>
      </c>
      <c r="F1149" t="s">
        <v>7303</v>
      </c>
      <c r="G1149">
        <v>7</v>
      </c>
      <c r="I1149" t="s">
        <v>261</v>
      </c>
      <c r="J1149" t="s">
        <v>6</v>
      </c>
      <c r="K1149">
        <v>2021</v>
      </c>
      <c r="L1149" t="s">
        <v>7304</v>
      </c>
      <c r="M1149" t="s">
        <v>6</v>
      </c>
      <c r="N1149" t="s">
        <v>162</v>
      </c>
    </row>
    <row r="1150" spans="1:14" x14ac:dyDescent="0.35">
      <c r="A1150" t="s">
        <v>70</v>
      </c>
      <c r="B1150">
        <f t="shared" si="17"/>
        <v>1</v>
      </c>
      <c r="C1150" t="s">
        <v>19210</v>
      </c>
      <c r="D1150" t="s">
        <v>7306</v>
      </c>
      <c r="E1150" t="s">
        <v>7307</v>
      </c>
      <c r="F1150" t="s">
        <v>7308</v>
      </c>
      <c r="G1150">
        <v>10</v>
      </c>
      <c r="H1150">
        <v>9781479919345</v>
      </c>
      <c r="I1150" t="s">
        <v>7309</v>
      </c>
      <c r="J1150" t="s">
        <v>7310</v>
      </c>
      <c r="K1150">
        <v>2015</v>
      </c>
      <c r="L1150" t="s">
        <v>7311</v>
      </c>
      <c r="M1150" t="s">
        <v>6</v>
      </c>
      <c r="N1150" t="s">
        <v>283</v>
      </c>
    </row>
    <row r="1151" spans="1:14" x14ac:dyDescent="0.35">
      <c r="A1151" t="s">
        <v>49</v>
      </c>
      <c r="B1151">
        <f t="shared" si="17"/>
        <v>1</v>
      </c>
      <c r="C1151" t="s">
        <v>19211</v>
      </c>
      <c r="D1151" t="s">
        <v>7313</v>
      </c>
      <c r="E1151" t="s">
        <v>7314</v>
      </c>
      <c r="F1151" t="s">
        <v>7315</v>
      </c>
      <c r="G1151">
        <v>7</v>
      </c>
      <c r="H1151">
        <v>9783319029573</v>
      </c>
      <c r="I1151" t="s">
        <v>152</v>
      </c>
      <c r="J1151" t="s">
        <v>7316</v>
      </c>
      <c r="K1151">
        <v>2013</v>
      </c>
      <c r="L1151" t="s">
        <v>7317</v>
      </c>
      <c r="M1151" t="s">
        <v>6</v>
      </c>
      <c r="N1151" t="s">
        <v>217</v>
      </c>
    </row>
    <row r="1152" spans="1:14" x14ac:dyDescent="0.35">
      <c r="A1152" t="s">
        <v>70</v>
      </c>
      <c r="B1152">
        <f t="shared" si="17"/>
        <v>1</v>
      </c>
      <c r="C1152" t="s">
        <v>19212</v>
      </c>
      <c r="D1152" t="s">
        <v>7319</v>
      </c>
      <c r="E1152" t="s">
        <v>6</v>
      </c>
      <c r="F1152" t="s">
        <v>7320</v>
      </c>
      <c r="G1152">
        <v>7</v>
      </c>
      <c r="I1152" t="s">
        <v>7321</v>
      </c>
      <c r="J1152" t="s">
        <v>7322</v>
      </c>
      <c r="K1152">
        <v>2018</v>
      </c>
      <c r="L1152" t="s">
        <v>7323</v>
      </c>
      <c r="M1152" t="s">
        <v>6</v>
      </c>
      <c r="N1152" t="s">
        <v>162</v>
      </c>
    </row>
    <row r="1153" spans="1:14" x14ac:dyDescent="0.35">
      <c r="A1153" t="s">
        <v>49</v>
      </c>
      <c r="B1153">
        <f t="shared" si="17"/>
        <v>1</v>
      </c>
      <c r="C1153" t="s">
        <v>19213</v>
      </c>
      <c r="D1153" t="s">
        <v>7325</v>
      </c>
      <c r="E1153" t="s">
        <v>7326</v>
      </c>
      <c r="F1153" t="s">
        <v>7327</v>
      </c>
      <c r="G1153">
        <v>7</v>
      </c>
      <c r="H1153">
        <v>9781614994336</v>
      </c>
      <c r="I1153" t="s">
        <v>5267</v>
      </c>
      <c r="J1153" t="s">
        <v>7328</v>
      </c>
      <c r="K1153">
        <v>2014</v>
      </c>
      <c r="L1153" t="s">
        <v>7329</v>
      </c>
      <c r="M1153" t="s">
        <v>6</v>
      </c>
      <c r="N1153" t="s">
        <v>162</v>
      </c>
    </row>
    <row r="1154" spans="1:14" x14ac:dyDescent="0.35">
      <c r="A1154" t="s">
        <v>67</v>
      </c>
      <c r="B1154">
        <f t="shared" ref="B1154:B1217" si="18">COUNTIF(C:C,C1154)</f>
        <v>1</v>
      </c>
      <c r="C1154" t="s">
        <v>19214</v>
      </c>
      <c r="D1154" t="s">
        <v>7335</v>
      </c>
      <c r="E1154" t="s">
        <v>7336</v>
      </c>
      <c r="F1154" t="s">
        <v>7337</v>
      </c>
      <c r="G1154">
        <v>10</v>
      </c>
      <c r="H1154">
        <v>9781728168340</v>
      </c>
      <c r="I1154" t="s">
        <v>7338</v>
      </c>
      <c r="J1154" t="s">
        <v>7339</v>
      </c>
      <c r="K1154">
        <v>2021</v>
      </c>
      <c r="L1154" t="s">
        <v>7340</v>
      </c>
      <c r="M1154" t="s">
        <v>6</v>
      </c>
      <c r="N1154" t="s">
        <v>162</v>
      </c>
    </row>
    <row r="1155" spans="1:14" x14ac:dyDescent="0.35">
      <c r="A1155" t="s">
        <v>67</v>
      </c>
      <c r="B1155">
        <f t="shared" si="18"/>
        <v>1</v>
      </c>
      <c r="C1155" t="s">
        <v>19215</v>
      </c>
      <c r="D1155" t="s">
        <v>7342</v>
      </c>
      <c r="E1155" t="s">
        <v>7343</v>
      </c>
      <c r="F1155" t="s">
        <v>7344</v>
      </c>
      <c r="G1155">
        <v>10</v>
      </c>
      <c r="H1155">
        <v>9781728111148</v>
      </c>
      <c r="I1155" t="s">
        <v>214</v>
      </c>
      <c r="J1155" t="s">
        <v>7345</v>
      </c>
      <c r="K1155">
        <v>2018</v>
      </c>
      <c r="L1155" t="s">
        <v>7346</v>
      </c>
      <c r="M1155" t="s">
        <v>6</v>
      </c>
      <c r="N1155" t="s">
        <v>162</v>
      </c>
    </row>
    <row r="1156" spans="1:14" x14ac:dyDescent="0.35">
      <c r="A1156" t="s">
        <v>67</v>
      </c>
      <c r="B1156">
        <f t="shared" si="18"/>
        <v>1</v>
      </c>
      <c r="C1156" t="s">
        <v>19216</v>
      </c>
      <c r="D1156" t="s">
        <v>7348</v>
      </c>
      <c r="E1156" t="s">
        <v>7349</v>
      </c>
      <c r="F1156" t="s">
        <v>7350</v>
      </c>
      <c r="G1156">
        <v>10</v>
      </c>
      <c r="H1156">
        <v>9789897582394</v>
      </c>
      <c r="I1156" t="s">
        <v>7351</v>
      </c>
      <c r="J1156" t="s">
        <v>7352</v>
      </c>
      <c r="K1156">
        <v>2017</v>
      </c>
      <c r="L1156" t="s">
        <v>7353</v>
      </c>
      <c r="M1156" t="s">
        <v>6</v>
      </c>
      <c r="N1156" t="s">
        <v>217</v>
      </c>
    </row>
    <row r="1157" spans="1:14" x14ac:dyDescent="0.35">
      <c r="A1157" t="s">
        <v>49</v>
      </c>
      <c r="B1157">
        <f t="shared" si="18"/>
        <v>1</v>
      </c>
      <c r="C1157" t="s">
        <v>19217</v>
      </c>
      <c r="D1157" t="s">
        <v>7355</v>
      </c>
      <c r="E1157" t="s">
        <v>7356</v>
      </c>
      <c r="F1157" t="s">
        <v>7357</v>
      </c>
      <c r="G1157">
        <v>10</v>
      </c>
      <c r="I1157" t="s">
        <v>4823</v>
      </c>
      <c r="J1157" t="s">
        <v>7358</v>
      </c>
      <c r="K1157">
        <v>2018</v>
      </c>
      <c r="L1157" t="s">
        <v>7359</v>
      </c>
      <c r="M1157" t="s">
        <v>6</v>
      </c>
      <c r="N1157" t="s">
        <v>695</v>
      </c>
    </row>
    <row r="1158" spans="1:14" x14ac:dyDescent="0.35">
      <c r="A1158" t="s">
        <v>70</v>
      </c>
      <c r="B1158">
        <f t="shared" si="18"/>
        <v>1</v>
      </c>
      <c r="C1158" t="s">
        <v>19218</v>
      </c>
      <c r="D1158" t="s">
        <v>7361</v>
      </c>
      <c r="E1158" t="s">
        <v>7362</v>
      </c>
      <c r="F1158" t="s">
        <v>7363</v>
      </c>
      <c r="G1158">
        <v>10</v>
      </c>
      <c r="I1158" t="s">
        <v>7364</v>
      </c>
      <c r="J1158" t="s">
        <v>7365</v>
      </c>
      <c r="K1158">
        <v>2011</v>
      </c>
      <c r="L1158" t="s">
        <v>7366</v>
      </c>
      <c r="M1158" t="s">
        <v>6</v>
      </c>
      <c r="N1158" t="s">
        <v>162</v>
      </c>
    </row>
    <row r="1159" spans="1:14" x14ac:dyDescent="0.35">
      <c r="A1159" t="s">
        <v>49</v>
      </c>
      <c r="B1159">
        <f t="shared" si="18"/>
        <v>1</v>
      </c>
      <c r="C1159" t="s">
        <v>19219</v>
      </c>
      <c r="D1159" t="s">
        <v>7368</v>
      </c>
      <c r="E1159" t="s">
        <v>7369</v>
      </c>
      <c r="F1159" t="s">
        <v>7370</v>
      </c>
      <c r="G1159">
        <v>10</v>
      </c>
      <c r="H1159">
        <v>9780769550879</v>
      </c>
      <c r="I1159" t="s">
        <v>7371</v>
      </c>
      <c r="J1159" t="s">
        <v>7372</v>
      </c>
      <c r="K1159">
        <v>2013</v>
      </c>
      <c r="L1159" t="s">
        <v>7373</v>
      </c>
      <c r="M1159" t="s">
        <v>6</v>
      </c>
      <c r="N1159" t="s">
        <v>162</v>
      </c>
    </row>
    <row r="1160" spans="1:14" x14ac:dyDescent="0.35">
      <c r="A1160" t="s">
        <v>49</v>
      </c>
      <c r="B1160">
        <f t="shared" si="18"/>
        <v>1</v>
      </c>
      <c r="C1160" t="s">
        <v>19220</v>
      </c>
      <c r="D1160" t="s">
        <v>7375</v>
      </c>
      <c r="E1160" t="s">
        <v>7376</v>
      </c>
      <c r="F1160" t="s">
        <v>7377</v>
      </c>
      <c r="G1160">
        <v>10</v>
      </c>
      <c r="H1160">
        <v>9781936968923</v>
      </c>
      <c r="I1160" t="s">
        <v>7378</v>
      </c>
      <c r="J1160" t="s">
        <v>7379</v>
      </c>
      <c r="K1160">
        <v>2013</v>
      </c>
      <c r="L1160" t="s">
        <v>7380</v>
      </c>
      <c r="M1160" t="s">
        <v>6</v>
      </c>
      <c r="N1160" t="s">
        <v>147</v>
      </c>
    </row>
    <row r="1161" spans="1:14" x14ac:dyDescent="0.35">
      <c r="A1161" t="s">
        <v>67</v>
      </c>
      <c r="B1161">
        <f t="shared" si="18"/>
        <v>1</v>
      </c>
      <c r="C1161" t="s">
        <v>19221</v>
      </c>
      <c r="D1161" t="s">
        <v>7382</v>
      </c>
      <c r="E1161" t="s">
        <v>7383</v>
      </c>
      <c r="F1161" t="s">
        <v>7384</v>
      </c>
      <c r="G1161">
        <v>10</v>
      </c>
      <c r="H1161">
        <v>9781627480680</v>
      </c>
      <c r="I1161" t="s">
        <v>452</v>
      </c>
      <c r="J1161" t="s">
        <v>6</v>
      </c>
      <c r="K1161">
        <v>2012</v>
      </c>
      <c r="L1161" t="s">
        <v>7385</v>
      </c>
      <c r="M1161" t="s">
        <v>6</v>
      </c>
      <c r="N1161" t="s">
        <v>176</v>
      </c>
    </row>
    <row r="1162" spans="1:14" x14ac:dyDescent="0.35">
      <c r="A1162" t="s">
        <v>70</v>
      </c>
      <c r="B1162">
        <f t="shared" si="18"/>
        <v>1</v>
      </c>
      <c r="C1162" t="s">
        <v>19222</v>
      </c>
      <c r="D1162" t="s">
        <v>7387</v>
      </c>
      <c r="E1162" t="s">
        <v>7388</v>
      </c>
      <c r="F1162" t="s">
        <v>7389</v>
      </c>
      <c r="G1162">
        <v>10</v>
      </c>
      <c r="H1162">
        <v>9781538615621</v>
      </c>
      <c r="I1162" t="s">
        <v>7390</v>
      </c>
      <c r="J1162" t="s">
        <v>7391</v>
      </c>
      <c r="K1162">
        <v>2017</v>
      </c>
      <c r="L1162" t="s">
        <v>7392</v>
      </c>
      <c r="M1162" t="s">
        <v>6</v>
      </c>
      <c r="N1162" t="s">
        <v>217</v>
      </c>
    </row>
    <row r="1163" spans="1:14" x14ac:dyDescent="0.35">
      <c r="A1163" t="s">
        <v>49</v>
      </c>
      <c r="B1163">
        <f t="shared" si="18"/>
        <v>1</v>
      </c>
      <c r="C1163" t="s">
        <v>19223</v>
      </c>
      <c r="D1163" t="s">
        <v>7394</v>
      </c>
      <c r="E1163" t="s">
        <v>7395</v>
      </c>
      <c r="F1163" t="s">
        <v>7396</v>
      </c>
      <c r="G1163">
        <v>10</v>
      </c>
      <c r="H1163">
        <v>9781450375153</v>
      </c>
      <c r="I1163" t="s">
        <v>7397</v>
      </c>
      <c r="J1163" t="s">
        <v>7398</v>
      </c>
      <c r="K1163">
        <v>2020</v>
      </c>
      <c r="L1163" t="s">
        <v>7399</v>
      </c>
      <c r="M1163" t="s">
        <v>6</v>
      </c>
      <c r="N1163" t="s">
        <v>217</v>
      </c>
    </row>
    <row r="1164" spans="1:14" x14ac:dyDescent="0.35">
      <c r="A1164" t="s">
        <v>70</v>
      </c>
      <c r="B1164">
        <f t="shared" si="18"/>
        <v>1</v>
      </c>
      <c r="C1164" t="s">
        <v>19224</v>
      </c>
      <c r="D1164" t="s">
        <v>7401</v>
      </c>
      <c r="E1164" t="s">
        <v>7402</v>
      </c>
      <c r="F1164" t="s">
        <v>7403</v>
      </c>
      <c r="G1164">
        <v>7</v>
      </c>
      <c r="I1164" t="s">
        <v>4034</v>
      </c>
      <c r="J1164" t="s">
        <v>6</v>
      </c>
      <c r="K1164">
        <v>2021</v>
      </c>
      <c r="L1164" t="s">
        <v>7404</v>
      </c>
      <c r="M1164" t="s">
        <v>6</v>
      </c>
      <c r="N1164" t="s">
        <v>162</v>
      </c>
    </row>
    <row r="1165" spans="1:14" x14ac:dyDescent="0.35">
      <c r="A1165" t="s">
        <v>49</v>
      </c>
      <c r="B1165">
        <f t="shared" si="18"/>
        <v>1</v>
      </c>
      <c r="C1165" t="s">
        <v>19225</v>
      </c>
      <c r="D1165" t="s">
        <v>7406</v>
      </c>
      <c r="E1165" t="s">
        <v>7407</v>
      </c>
      <c r="F1165" t="s">
        <v>7408</v>
      </c>
      <c r="G1165">
        <v>10</v>
      </c>
      <c r="H1165">
        <v>9789895465903</v>
      </c>
      <c r="I1165" t="s">
        <v>3905</v>
      </c>
      <c r="J1165" t="s">
        <v>6</v>
      </c>
      <c r="K1165">
        <v>2020</v>
      </c>
      <c r="L1165" t="s">
        <v>7409</v>
      </c>
      <c r="M1165" t="s">
        <v>6</v>
      </c>
      <c r="N1165" t="s">
        <v>283</v>
      </c>
    </row>
    <row r="1166" spans="1:14" x14ac:dyDescent="0.35">
      <c r="A1166" t="s">
        <v>49</v>
      </c>
      <c r="B1166">
        <f t="shared" si="18"/>
        <v>1</v>
      </c>
      <c r="C1166" t="s">
        <v>19226</v>
      </c>
      <c r="D1166" t="s">
        <v>7411</v>
      </c>
      <c r="E1166" t="s">
        <v>7412</v>
      </c>
      <c r="F1166" t="s">
        <v>7413</v>
      </c>
      <c r="G1166">
        <v>10</v>
      </c>
      <c r="I1166" t="s">
        <v>7414</v>
      </c>
      <c r="J1166" t="s">
        <v>7415</v>
      </c>
      <c r="K1166">
        <v>2011</v>
      </c>
      <c r="L1166" t="s">
        <v>7416</v>
      </c>
      <c r="M1166" t="s">
        <v>6</v>
      </c>
      <c r="N1166" t="s">
        <v>1120</v>
      </c>
    </row>
    <row r="1167" spans="1:14" x14ac:dyDescent="0.35">
      <c r="A1167" t="s">
        <v>67</v>
      </c>
      <c r="B1167">
        <f t="shared" si="18"/>
        <v>1</v>
      </c>
      <c r="C1167" t="s">
        <v>19227</v>
      </c>
      <c r="D1167" t="s">
        <v>7418</v>
      </c>
      <c r="E1167" t="s">
        <v>7419</v>
      </c>
      <c r="F1167" t="s">
        <v>7420</v>
      </c>
      <c r="G1167">
        <v>10</v>
      </c>
      <c r="I1167" t="s">
        <v>7421</v>
      </c>
      <c r="J1167" t="s">
        <v>6</v>
      </c>
      <c r="K1167">
        <v>2018</v>
      </c>
      <c r="L1167" t="s">
        <v>7422</v>
      </c>
      <c r="M1167" t="s">
        <v>6</v>
      </c>
      <c r="N1167" t="s">
        <v>480</v>
      </c>
    </row>
    <row r="1168" spans="1:14" x14ac:dyDescent="0.35">
      <c r="A1168" t="s">
        <v>49</v>
      </c>
      <c r="B1168">
        <f t="shared" si="18"/>
        <v>1</v>
      </c>
      <c r="C1168" t="s">
        <v>19228</v>
      </c>
      <c r="D1168" t="s">
        <v>7424</v>
      </c>
      <c r="E1168" t="s">
        <v>7425</v>
      </c>
      <c r="F1168" t="s">
        <v>7426</v>
      </c>
      <c r="G1168">
        <v>7</v>
      </c>
      <c r="I1168" t="s">
        <v>1386</v>
      </c>
      <c r="J1168" t="s">
        <v>7427</v>
      </c>
      <c r="K1168">
        <v>2009</v>
      </c>
      <c r="L1168" t="s">
        <v>7428</v>
      </c>
      <c r="M1168" t="s">
        <v>6</v>
      </c>
      <c r="N1168" t="s">
        <v>675</v>
      </c>
    </row>
    <row r="1169" spans="1:14" x14ac:dyDescent="0.35">
      <c r="A1169" t="s">
        <v>67</v>
      </c>
      <c r="B1169">
        <f t="shared" si="18"/>
        <v>1</v>
      </c>
      <c r="C1169" t="s">
        <v>19229</v>
      </c>
      <c r="D1169" t="s">
        <v>7430</v>
      </c>
      <c r="E1169" t="s">
        <v>7431</v>
      </c>
      <c r="F1169" t="s">
        <v>7432</v>
      </c>
      <c r="G1169">
        <v>10</v>
      </c>
      <c r="H1169">
        <v>9781605585048</v>
      </c>
      <c r="I1169" t="s">
        <v>7433</v>
      </c>
      <c r="J1169" t="s">
        <v>7434</v>
      </c>
      <c r="K1169">
        <v>2009</v>
      </c>
      <c r="L1169" t="s">
        <v>7435</v>
      </c>
      <c r="M1169" t="s">
        <v>6</v>
      </c>
      <c r="N1169" t="s">
        <v>573</v>
      </c>
    </row>
    <row r="1170" spans="1:14" x14ac:dyDescent="0.35">
      <c r="A1170" t="s">
        <v>67</v>
      </c>
      <c r="B1170">
        <f t="shared" si="18"/>
        <v>1</v>
      </c>
      <c r="C1170" t="s">
        <v>19230</v>
      </c>
      <c r="D1170" t="s">
        <v>7441</v>
      </c>
      <c r="E1170" t="s">
        <v>7442</v>
      </c>
      <c r="F1170" t="s">
        <v>7443</v>
      </c>
      <c r="G1170">
        <v>10</v>
      </c>
      <c r="H1170">
        <v>9781467373432</v>
      </c>
      <c r="I1170" t="s">
        <v>7444</v>
      </c>
      <c r="J1170" t="s">
        <v>6</v>
      </c>
      <c r="K1170">
        <v>2015</v>
      </c>
      <c r="L1170" t="s">
        <v>7445</v>
      </c>
      <c r="M1170" t="s">
        <v>6</v>
      </c>
      <c r="N1170" t="s">
        <v>1120</v>
      </c>
    </row>
    <row r="1171" spans="1:14" x14ac:dyDescent="0.35">
      <c r="A1171" t="s">
        <v>49</v>
      </c>
      <c r="B1171">
        <f t="shared" si="18"/>
        <v>1</v>
      </c>
      <c r="C1171" t="s">
        <v>19231</v>
      </c>
      <c r="D1171" t="s">
        <v>7447</v>
      </c>
      <c r="E1171" t="s">
        <v>7448</v>
      </c>
      <c r="F1171" t="s">
        <v>7449</v>
      </c>
      <c r="G1171">
        <v>7</v>
      </c>
      <c r="H1171">
        <v>9783319584713</v>
      </c>
      <c r="I1171" t="s">
        <v>152</v>
      </c>
      <c r="J1171" t="s">
        <v>7450</v>
      </c>
      <c r="K1171">
        <v>2017</v>
      </c>
      <c r="L1171" t="s">
        <v>7451</v>
      </c>
      <c r="M1171" t="s">
        <v>6</v>
      </c>
      <c r="N1171" t="s">
        <v>283</v>
      </c>
    </row>
    <row r="1172" spans="1:14" x14ac:dyDescent="0.35">
      <c r="A1172" t="s">
        <v>67</v>
      </c>
      <c r="B1172">
        <f t="shared" si="18"/>
        <v>1</v>
      </c>
      <c r="C1172" t="s">
        <v>19232</v>
      </c>
      <c r="D1172" t="s">
        <v>7453</v>
      </c>
      <c r="E1172" t="s">
        <v>7454</v>
      </c>
      <c r="F1172" t="s">
        <v>7455</v>
      </c>
      <c r="G1172">
        <v>10</v>
      </c>
      <c r="I1172" t="s">
        <v>4823</v>
      </c>
      <c r="J1172" t="s">
        <v>7456</v>
      </c>
      <c r="K1172">
        <v>2015</v>
      </c>
      <c r="L1172" t="s">
        <v>7457</v>
      </c>
      <c r="M1172" t="s">
        <v>6</v>
      </c>
      <c r="N1172" t="s">
        <v>573</v>
      </c>
    </row>
    <row r="1173" spans="1:14" x14ac:dyDescent="0.35">
      <c r="A1173" t="s">
        <v>70</v>
      </c>
      <c r="B1173">
        <f t="shared" si="18"/>
        <v>1</v>
      </c>
      <c r="C1173" t="s">
        <v>19233</v>
      </c>
      <c r="D1173" t="s">
        <v>7459</v>
      </c>
      <c r="E1173" t="s">
        <v>7460</v>
      </c>
      <c r="F1173" t="s">
        <v>7461</v>
      </c>
      <c r="G1173">
        <v>7</v>
      </c>
      <c r="I1173" t="s">
        <v>7462</v>
      </c>
      <c r="J1173" t="s">
        <v>7463</v>
      </c>
      <c r="K1173">
        <v>2021</v>
      </c>
      <c r="L1173" t="s">
        <v>7464</v>
      </c>
      <c r="M1173" t="s">
        <v>6</v>
      </c>
      <c r="N1173" t="s">
        <v>162</v>
      </c>
    </row>
    <row r="1174" spans="1:14" x14ac:dyDescent="0.35">
      <c r="A1174" t="s">
        <v>67</v>
      </c>
      <c r="B1174">
        <f t="shared" si="18"/>
        <v>1</v>
      </c>
      <c r="C1174" t="s">
        <v>19234</v>
      </c>
      <c r="D1174" t="s">
        <v>7466</v>
      </c>
      <c r="E1174" t="s">
        <v>7467</v>
      </c>
      <c r="F1174" t="s">
        <v>7468</v>
      </c>
      <c r="G1174">
        <v>10</v>
      </c>
      <c r="H1174">
        <v>9781629931395</v>
      </c>
      <c r="I1174" t="s">
        <v>6616</v>
      </c>
      <c r="J1174" t="s">
        <v>7469</v>
      </c>
      <c r="K1174">
        <v>2013</v>
      </c>
      <c r="L1174" t="s">
        <v>7470</v>
      </c>
      <c r="M1174" t="s">
        <v>6</v>
      </c>
      <c r="N1174" t="s">
        <v>256</v>
      </c>
    </row>
    <row r="1175" spans="1:14" x14ac:dyDescent="0.35">
      <c r="A1175" t="s">
        <v>67</v>
      </c>
      <c r="B1175">
        <f t="shared" si="18"/>
        <v>1</v>
      </c>
      <c r="C1175" t="s">
        <v>19235</v>
      </c>
      <c r="D1175" t="s">
        <v>7472</v>
      </c>
      <c r="E1175" t="s">
        <v>7473</v>
      </c>
      <c r="F1175" t="s">
        <v>7474</v>
      </c>
      <c r="G1175">
        <v>7</v>
      </c>
      <c r="I1175" t="s">
        <v>7475</v>
      </c>
      <c r="J1175" t="s">
        <v>2758</v>
      </c>
      <c r="K1175">
        <v>2016</v>
      </c>
      <c r="L1175" t="s">
        <v>7476</v>
      </c>
      <c r="M1175" t="s">
        <v>6</v>
      </c>
      <c r="N1175" t="s">
        <v>217</v>
      </c>
    </row>
    <row r="1176" spans="1:14" x14ac:dyDescent="0.35">
      <c r="A1176" t="s">
        <v>67</v>
      </c>
      <c r="B1176">
        <f t="shared" si="18"/>
        <v>1</v>
      </c>
      <c r="C1176" t="s">
        <v>19236</v>
      </c>
      <c r="D1176" t="s">
        <v>7478</v>
      </c>
      <c r="E1176" t="s">
        <v>7479</v>
      </c>
      <c r="F1176" t="s">
        <v>7480</v>
      </c>
      <c r="G1176">
        <v>10</v>
      </c>
      <c r="H1176">
        <v>9781911218098</v>
      </c>
      <c r="I1176" t="s">
        <v>452</v>
      </c>
      <c r="J1176" t="s">
        <v>7481</v>
      </c>
      <c r="K1176">
        <v>2016</v>
      </c>
      <c r="L1176" t="s">
        <v>7482</v>
      </c>
      <c r="M1176" t="s">
        <v>6</v>
      </c>
      <c r="N1176" t="s">
        <v>162</v>
      </c>
    </row>
    <row r="1177" spans="1:14" x14ac:dyDescent="0.35">
      <c r="A1177" t="s">
        <v>49</v>
      </c>
      <c r="B1177">
        <f t="shared" si="18"/>
        <v>1</v>
      </c>
      <c r="C1177" t="s">
        <v>19237</v>
      </c>
      <c r="D1177" t="s">
        <v>7484</v>
      </c>
      <c r="E1177" t="s">
        <v>7485</v>
      </c>
      <c r="F1177" t="s">
        <v>7486</v>
      </c>
      <c r="G1177">
        <v>7</v>
      </c>
      <c r="H1177">
        <v>9783319717333</v>
      </c>
      <c r="I1177" t="s">
        <v>866</v>
      </c>
      <c r="J1177" t="s">
        <v>7487</v>
      </c>
      <c r="K1177">
        <v>2018</v>
      </c>
      <c r="L1177" t="s">
        <v>7488</v>
      </c>
      <c r="M1177" t="s">
        <v>6</v>
      </c>
      <c r="N1177" t="s">
        <v>155</v>
      </c>
    </row>
    <row r="1178" spans="1:14" x14ac:dyDescent="0.35">
      <c r="A1178" t="s">
        <v>49</v>
      </c>
      <c r="B1178">
        <f t="shared" si="18"/>
        <v>1</v>
      </c>
      <c r="C1178" t="s">
        <v>19238</v>
      </c>
      <c r="D1178" t="s">
        <v>7490</v>
      </c>
      <c r="E1178" t="s">
        <v>7491</v>
      </c>
      <c r="F1178" t="s">
        <v>7492</v>
      </c>
      <c r="G1178">
        <v>10</v>
      </c>
      <c r="H1178">
        <v>9781728168999</v>
      </c>
      <c r="I1178" t="s">
        <v>7493</v>
      </c>
      <c r="J1178" t="s">
        <v>6</v>
      </c>
      <c r="K1178">
        <v>2020</v>
      </c>
      <c r="L1178" t="s">
        <v>7494</v>
      </c>
      <c r="M1178" t="s">
        <v>6</v>
      </c>
      <c r="N1178" t="s">
        <v>162</v>
      </c>
    </row>
    <row r="1179" spans="1:14" x14ac:dyDescent="0.35">
      <c r="A1179" t="s">
        <v>67</v>
      </c>
      <c r="B1179">
        <f t="shared" si="18"/>
        <v>1</v>
      </c>
      <c r="C1179" t="s">
        <v>19239</v>
      </c>
      <c r="D1179" t="s">
        <v>7496</v>
      </c>
      <c r="E1179" t="s">
        <v>7497</v>
      </c>
      <c r="F1179" t="s">
        <v>7498</v>
      </c>
      <c r="G1179">
        <v>10</v>
      </c>
      <c r="H1179">
        <v>9781450324731</v>
      </c>
      <c r="I1179" t="s">
        <v>1310</v>
      </c>
      <c r="J1179" t="s">
        <v>7499</v>
      </c>
      <c r="K1179">
        <v>2014</v>
      </c>
      <c r="L1179" t="s">
        <v>7500</v>
      </c>
      <c r="M1179" t="s">
        <v>6</v>
      </c>
      <c r="N1179" t="s">
        <v>7501</v>
      </c>
    </row>
    <row r="1180" spans="1:14" x14ac:dyDescent="0.35">
      <c r="A1180" t="s">
        <v>49</v>
      </c>
      <c r="B1180">
        <f t="shared" si="18"/>
        <v>1</v>
      </c>
      <c r="C1180" t="s">
        <v>19240</v>
      </c>
      <c r="D1180" t="s">
        <v>7503</v>
      </c>
      <c r="E1180" t="s">
        <v>7504</v>
      </c>
      <c r="F1180" t="s">
        <v>7505</v>
      </c>
      <c r="G1180">
        <v>10</v>
      </c>
      <c r="H1180">
        <v>9781450371957</v>
      </c>
      <c r="I1180" t="s">
        <v>194</v>
      </c>
      <c r="J1180" t="s">
        <v>4053</v>
      </c>
      <c r="K1180">
        <v>2019</v>
      </c>
      <c r="L1180" t="s">
        <v>7506</v>
      </c>
      <c r="M1180" t="s">
        <v>6</v>
      </c>
      <c r="N1180" t="s">
        <v>162</v>
      </c>
    </row>
    <row r="1181" spans="1:14" x14ac:dyDescent="0.35">
      <c r="A1181" t="s">
        <v>67</v>
      </c>
      <c r="B1181">
        <f t="shared" si="18"/>
        <v>1</v>
      </c>
      <c r="C1181" t="s">
        <v>19241</v>
      </c>
      <c r="D1181" t="s">
        <v>7508</v>
      </c>
      <c r="E1181" t="s">
        <v>7509</v>
      </c>
      <c r="F1181" t="s">
        <v>7510</v>
      </c>
      <c r="G1181">
        <v>10</v>
      </c>
      <c r="H1181">
        <v>9781911218562</v>
      </c>
      <c r="I1181" t="s">
        <v>1883</v>
      </c>
      <c r="J1181" t="s">
        <v>7511</v>
      </c>
      <c r="K1181">
        <v>2017</v>
      </c>
      <c r="L1181" t="s">
        <v>7512</v>
      </c>
      <c r="M1181" t="s">
        <v>6</v>
      </c>
      <c r="N1181" t="s">
        <v>155</v>
      </c>
    </row>
    <row r="1182" spans="1:14" x14ac:dyDescent="0.35">
      <c r="A1182" t="s">
        <v>67</v>
      </c>
      <c r="B1182">
        <f t="shared" si="18"/>
        <v>1</v>
      </c>
      <c r="C1182" t="s">
        <v>19242</v>
      </c>
      <c r="D1182" t="s">
        <v>7514</v>
      </c>
      <c r="E1182" t="s">
        <v>7515</v>
      </c>
      <c r="F1182" t="s">
        <v>7516</v>
      </c>
      <c r="G1182">
        <v>7</v>
      </c>
      <c r="I1182" t="s">
        <v>542</v>
      </c>
      <c r="J1182" t="s">
        <v>7517</v>
      </c>
      <c r="K1182">
        <v>2018</v>
      </c>
      <c r="L1182" t="s">
        <v>7518</v>
      </c>
      <c r="M1182" t="s">
        <v>6</v>
      </c>
      <c r="N1182" t="s">
        <v>256</v>
      </c>
    </row>
    <row r="1183" spans="1:14" x14ac:dyDescent="0.35">
      <c r="A1183" t="s">
        <v>49</v>
      </c>
      <c r="B1183">
        <f t="shared" si="18"/>
        <v>1</v>
      </c>
      <c r="C1183" t="s">
        <v>19243</v>
      </c>
      <c r="D1183" t="s">
        <v>7520</v>
      </c>
      <c r="E1183" t="s">
        <v>7521</v>
      </c>
      <c r="F1183" t="s">
        <v>7522</v>
      </c>
      <c r="G1183">
        <v>7</v>
      </c>
      <c r="I1183" t="s">
        <v>7523</v>
      </c>
      <c r="J1183" t="s">
        <v>7524</v>
      </c>
      <c r="K1183">
        <v>2019</v>
      </c>
      <c r="L1183" t="s">
        <v>7525</v>
      </c>
      <c r="M1183" t="s">
        <v>6</v>
      </c>
      <c r="N1183" t="s">
        <v>283</v>
      </c>
    </row>
    <row r="1184" spans="1:14" x14ac:dyDescent="0.35">
      <c r="A1184" t="s">
        <v>67</v>
      </c>
      <c r="B1184">
        <f t="shared" si="18"/>
        <v>1</v>
      </c>
      <c r="C1184" t="s">
        <v>19244</v>
      </c>
      <c r="D1184" t="s">
        <v>7527</v>
      </c>
      <c r="E1184" t="s">
        <v>7528</v>
      </c>
      <c r="F1184" t="s">
        <v>7529</v>
      </c>
      <c r="G1184">
        <v>7</v>
      </c>
      <c r="I1184" t="s">
        <v>2175</v>
      </c>
      <c r="J1184" t="s">
        <v>7530</v>
      </c>
      <c r="K1184">
        <v>2011</v>
      </c>
      <c r="L1184" t="s">
        <v>7531</v>
      </c>
      <c r="M1184" t="s">
        <v>6</v>
      </c>
      <c r="N1184" t="s">
        <v>4202</v>
      </c>
    </row>
    <row r="1185" spans="1:14" x14ac:dyDescent="0.35">
      <c r="A1185" t="s">
        <v>67</v>
      </c>
      <c r="B1185">
        <f t="shared" si="18"/>
        <v>1</v>
      </c>
      <c r="C1185" t="s">
        <v>19245</v>
      </c>
      <c r="D1185" t="s">
        <v>7533</v>
      </c>
      <c r="E1185" t="s">
        <v>7534</v>
      </c>
      <c r="F1185" t="s">
        <v>7535</v>
      </c>
      <c r="G1185">
        <v>10</v>
      </c>
      <c r="H1185">
        <v>9781450343138</v>
      </c>
      <c r="I1185" t="s">
        <v>7536</v>
      </c>
      <c r="J1185" t="s">
        <v>7537</v>
      </c>
      <c r="K1185">
        <v>2016</v>
      </c>
      <c r="L1185" t="s">
        <v>7538</v>
      </c>
      <c r="M1185" t="s">
        <v>6</v>
      </c>
      <c r="N1185" t="s">
        <v>155</v>
      </c>
    </row>
    <row r="1186" spans="1:14" x14ac:dyDescent="0.35">
      <c r="A1186" t="s">
        <v>49</v>
      </c>
      <c r="B1186" s="4">
        <f t="shared" si="18"/>
        <v>1</v>
      </c>
      <c r="C1186" t="s">
        <v>19246</v>
      </c>
      <c r="D1186" t="s">
        <v>7540</v>
      </c>
      <c r="E1186" t="s">
        <v>7541</v>
      </c>
      <c r="F1186" t="s">
        <v>7542</v>
      </c>
      <c r="G1186">
        <v>10</v>
      </c>
      <c r="I1186" t="s">
        <v>274</v>
      </c>
      <c r="J1186" t="s">
        <v>262</v>
      </c>
      <c r="K1186">
        <v>2014</v>
      </c>
      <c r="L1186" t="s">
        <v>7543</v>
      </c>
      <c r="M1186" t="s">
        <v>6</v>
      </c>
      <c r="N1186" t="s">
        <v>7544</v>
      </c>
    </row>
    <row r="1187" spans="1:14" x14ac:dyDescent="0.35">
      <c r="A1187" t="s">
        <v>67</v>
      </c>
      <c r="B1187">
        <f t="shared" si="18"/>
        <v>1</v>
      </c>
      <c r="C1187" t="s">
        <v>19247</v>
      </c>
      <c r="D1187" t="s">
        <v>7546</v>
      </c>
      <c r="E1187" t="s">
        <v>7547</v>
      </c>
      <c r="F1187" t="s">
        <v>7548</v>
      </c>
      <c r="G1187">
        <v>10</v>
      </c>
      <c r="H1187">
        <v>9781605587196</v>
      </c>
      <c r="I1187" t="s">
        <v>274</v>
      </c>
      <c r="J1187" t="s">
        <v>7549</v>
      </c>
      <c r="K1187">
        <v>2010</v>
      </c>
      <c r="L1187" t="s">
        <v>7550</v>
      </c>
      <c r="M1187" t="s">
        <v>6</v>
      </c>
      <c r="N1187" t="s">
        <v>2080</v>
      </c>
    </row>
    <row r="1188" spans="1:14" x14ac:dyDescent="0.35">
      <c r="A1188" t="s">
        <v>49</v>
      </c>
      <c r="B1188">
        <f t="shared" si="18"/>
        <v>1</v>
      </c>
      <c r="C1188" t="s">
        <v>19248</v>
      </c>
      <c r="D1188" t="s">
        <v>7552</v>
      </c>
      <c r="E1188" t="s">
        <v>7553</v>
      </c>
      <c r="F1188" t="s">
        <v>7548</v>
      </c>
      <c r="G1188">
        <v>7</v>
      </c>
      <c r="I1188" t="s">
        <v>866</v>
      </c>
      <c r="J1188" t="s">
        <v>7554</v>
      </c>
      <c r="K1188">
        <v>2010</v>
      </c>
      <c r="L1188" t="s">
        <v>7555</v>
      </c>
      <c r="M1188" t="s">
        <v>6</v>
      </c>
      <c r="N1188" t="s">
        <v>984</v>
      </c>
    </row>
    <row r="1189" spans="1:14" x14ac:dyDescent="0.35">
      <c r="A1189" t="s">
        <v>67</v>
      </c>
      <c r="B1189">
        <f t="shared" si="18"/>
        <v>1</v>
      </c>
      <c r="C1189" t="s">
        <v>19249</v>
      </c>
      <c r="D1189" t="s">
        <v>7557</v>
      </c>
      <c r="E1189" t="s">
        <v>7558</v>
      </c>
      <c r="F1189" t="s">
        <v>7559</v>
      </c>
      <c r="G1189">
        <v>10</v>
      </c>
      <c r="H1189">
        <v>9781450327909</v>
      </c>
      <c r="I1189" t="s">
        <v>308</v>
      </c>
      <c r="J1189" t="s">
        <v>6</v>
      </c>
      <c r="K1189">
        <v>2014</v>
      </c>
      <c r="L1189" t="s">
        <v>7560</v>
      </c>
      <c r="M1189" t="s">
        <v>6</v>
      </c>
      <c r="N1189" t="s">
        <v>162</v>
      </c>
    </row>
    <row r="1190" spans="1:14" x14ac:dyDescent="0.35">
      <c r="A1190" t="s">
        <v>67</v>
      </c>
      <c r="B1190">
        <f t="shared" si="18"/>
        <v>1</v>
      </c>
      <c r="C1190" t="s">
        <v>19250</v>
      </c>
      <c r="D1190" t="s">
        <v>7562</v>
      </c>
      <c r="E1190" t="s">
        <v>7563</v>
      </c>
      <c r="F1190" t="s">
        <v>7564</v>
      </c>
      <c r="G1190">
        <v>10</v>
      </c>
      <c r="I1190" t="s">
        <v>496</v>
      </c>
      <c r="J1190" t="s">
        <v>6</v>
      </c>
      <c r="K1190">
        <v>2010</v>
      </c>
      <c r="L1190" t="s">
        <v>7565</v>
      </c>
      <c r="M1190" t="s">
        <v>6</v>
      </c>
      <c r="N1190" t="s">
        <v>162</v>
      </c>
    </row>
    <row r="1191" spans="1:14" x14ac:dyDescent="0.35">
      <c r="A1191" t="s">
        <v>67</v>
      </c>
      <c r="B1191">
        <f t="shared" si="18"/>
        <v>1</v>
      </c>
      <c r="C1191" t="s">
        <v>19251</v>
      </c>
      <c r="D1191" t="s">
        <v>7567</v>
      </c>
      <c r="E1191" t="s">
        <v>7568</v>
      </c>
      <c r="F1191" t="s">
        <v>7569</v>
      </c>
      <c r="G1191">
        <v>10</v>
      </c>
      <c r="I1191" t="s">
        <v>1310</v>
      </c>
      <c r="J1191" t="s">
        <v>6</v>
      </c>
      <c r="K1191">
        <v>2018</v>
      </c>
      <c r="L1191" t="s">
        <v>7570</v>
      </c>
      <c r="M1191" t="s">
        <v>6</v>
      </c>
      <c r="N1191" t="s">
        <v>147</v>
      </c>
    </row>
    <row r="1192" spans="1:14" x14ac:dyDescent="0.35">
      <c r="A1192" t="s">
        <v>67</v>
      </c>
      <c r="B1192">
        <f t="shared" si="18"/>
        <v>1</v>
      </c>
      <c r="C1192" t="s">
        <v>19252</v>
      </c>
      <c r="D1192" t="s">
        <v>7572</v>
      </c>
      <c r="E1192" t="s">
        <v>7573</v>
      </c>
      <c r="F1192" t="s">
        <v>7574</v>
      </c>
      <c r="G1192">
        <v>7</v>
      </c>
      <c r="I1192" t="s">
        <v>5845</v>
      </c>
      <c r="J1192" t="s">
        <v>7575</v>
      </c>
      <c r="K1192">
        <v>2020</v>
      </c>
      <c r="L1192" t="s">
        <v>7576</v>
      </c>
      <c r="M1192" t="s">
        <v>6</v>
      </c>
      <c r="N1192" t="s">
        <v>162</v>
      </c>
    </row>
    <row r="1193" spans="1:14" x14ac:dyDescent="0.35">
      <c r="A1193" t="s">
        <v>67</v>
      </c>
      <c r="B1193">
        <f t="shared" si="18"/>
        <v>1</v>
      </c>
      <c r="C1193" t="s">
        <v>19253</v>
      </c>
      <c r="D1193" t="s">
        <v>7578</v>
      </c>
      <c r="E1193" t="s">
        <v>7579</v>
      </c>
      <c r="F1193" t="s">
        <v>7580</v>
      </c>
      <c r="G1193">
        <v>7</v>
      </c>
      <c r="I1193" t="s">
        <v>7581</v>
      </c>
      <c r="J1193" t="s">
        <v>7582</v>
      </c>
      <c r="K1193">
        <v>2012</v>
      </c>
      <c r="L1193" t="s">
        <v>7583</v>
      </c>
      <c r="M1193" t="s">
        <v>6</v>
      </c>
      <c r="N1193" t="s">
        <v>283</v>
      </c>
    </row>
    <row r="1194" spans="1:14" x14ac:dyDescent="0.35">
      <c r="A1194" t="s">
        <v>67</v>
      </c>
      <c r="B1194">
        <f t="shared" si="18"/>
        <v>1</v>
      </c>
      <c r="C1194" t="s">
        <v>19254</v>
      </c>
      <c r="D1194" t="s">
        <v>7585</v>
      </c>
      <c r="E1194" t="s">
        <v>7586</v>
      </c>
      <c r="F1194" t="s">
        <v>7587</v>
      </c>
      <c r="G1194">
        <v>10</v>
      </c>
      <c r="I1194" t="s">
        <v>4823</v>
      </c>
      <c r="J1194" t="s">
        <v>7588</v>
      </c>
      <c r="K1194">
        <v>2015</v>
      </c>
      <c r="L1194" t="s">
        <v>7589</v>
      </c>
      <c r="M1194" t="s">
        <v>6</v>
      </c>
      <c r="N1194" t="s">
        <v>675</v>
      </c>
    </row>
    <row r="1195" spans="1:14" x14ac:dyDescent="0.35">
      <c r="A1195" t="s">
        <v>67</v>
      </c>
      <c r="B1195">
        <f t="shared" si="18"/>
        <v>1</v>
      </c>
      <c r="C1195" t="s">
        <v>19255</v>
      </c>
      <c r="D1195" t="s">
        <v>7591</v>
      </c>
      <c r="E1195" t="s">
        <v>6</v>
      </c>
      <c r="F1195" t="s">
        <v>7592</v>
      </c>
      <c r="G1195">
        <v>7</v>
      </c>
      <c r="I1195" t="s">
        <v>7593</v>
      </c>
      <c r="J1195" t="s">
        <v>7594</v>
      </c>
      <c r="K1195">
        <v>2020</v>
      </c>
      <c r="L1195" t="s">
        <v>7595</v>
      </c>
      <c r="M1195" t="s">
        <v>6</v>
      </c>
      <c r="N1195" t="s">
        <v>162</v>
      </c>
    </row>
    <row r="1196" spans="1:14" x14ac:dyDescent="0.35">
      <c r="A1196" t="s">
        <v>67</v>
      </c>
      <c r="B1196">
        <f t="shared" si="18"/>
        <v>1</v>
      </c>
      <c r="C1196" t="s">
        <v>19256</v>
      </c>
      <c r="D1196" t="s">
        <v>7597</v>
      </c>
      <c r="E1196" t="s">
        <v>7598</v>
      </c>
      <c r="F1196" t="s">
        <v>7599</v>
      </c>
      <c r="G1196">
        <v>10</v>
      </c>
      <c r="H1196">
        <v>9781467314213</v>
      </c>
      <c r="I1196" t="s">
        <v>7600</v>
      </c>
      <c r="J1196" t="s">
        <v>6287</v>
      </c>
      <c r="K1196">
        <v>2012</v>
      </c>
      <c r="L1196" t="s">
        <v>7601</v>
      </c>
      <c r="M1196" t="s">
        <v>6</v>
      </c>
      <c r="N1196" t="s">
        <v>6873</v>
      </c>
    </row>
    <row r="1197" spans="1:14" x14ac:dyDescent="0.35">
      <c r="A1197" t="s">
        <v>67</v>
      </c>
      <c r="B1197">
        <f t="shared" si="18"/>
        <v>1</v>
      </c>
      <c r="C1197" t="s">
        <v>19257</v>
      </c>
      <c r="D1197" t="s">
        <v>7603</v>
      </c>
      <c r="E1197" t="s">
        <v>7604</v>
      </c>
      <c r="F1197" t="s">
        <v>7605</v>
      </c>
      <c r="G1197">
        <v>7</v>
      </c>
      <c r="I1197" t="s">
        <v>1724</v>
      </c>
      <c r="J1197" t="s">
        <v>6</v>
      </c>
      <c r="K1197">
        <v>2021</v>
      </c>
      <c r="L1197" t="s">
        <v>7606</v>
      </c>
      <c r="M1197" t="s">
        <v>6</v>
      </c>
      <c r="N1197" t="s">
        <v>162</v>
      </c>
    </row>
    <row r="1198" spans="1:14" x14ac:dyDescent="0.35">
      <c r="A1198" t="s">
        <v>49</v>
      </c>
      <c r="B1198">
        <f t="shared" si="18"/>
        <v>1</v>
      </c>
      <c r="C1198" t="s">
        <v>19258</v>
      </c>
      <c r="D1198" t="s">
        <v>7608</v>
      </c>
      <c r="E1198" t="s">
        <v>7609</v>
      </c>
      <c r="F1198" t="s">
        <v>7610</v>
      </c>
      <c r="G1198">
        <v>10</v>
      </c>
      <c r="H1198">
        <v>9789810854799</v>
      </c>
      <c r="I1198" t="s">
        <v>4597</v>
      </c>
      <c r="J1198" t="s">
        <v>5534</v>
      </c>
      <c r="K1198">
        <v>2010</v>
      </c>
      <c r="L1198" t="s">
        <v>7611</v>
      </c>
      <c r="M1198" t="s">
        <v>6</v>
      </c>
      <c r="N1198" t="s">
        <v>162</v>
      </c>
    </row>
    <row r="1199" spans="1:14" x14ac:dyDescent="0.35">
      <c r="A1199" t="s">
        <v>70</v>
      </c>
      <c r="B1199">
        <f t="shared" si="18"/>
        <v>1</v>
      </c>
      <c r="C1199" t="s">
        <v>19259</v>
      </c>
      <c r="D1199" t="s">
        <v>7613</v>
      </c>
      <c r="E1199" t="s">
        <v>7614</v>
      </c>
      <c r="F1199" t="s">
        <v>7615</v>
      </c>
      <c r="G1199">
        <v>7</v>
      </c>
      <c r="I1199" t="s">
        <v>6336</v>
      </c>
      <c r="J1199" t="s">
        <v>6</v>
      </c>
      <c r="K1199">
        <v>2021</v>
      </c>
      <c r="L1199" t="s">
        <v>7616</v>
      </c>
      <c r="M1199" t="s">
        <v>6</v>
      </c>
      <c r="N1199" t="s">
        <v>147</v>
      </c>
    </row>
    <row r="1200" spans="1:14" x14ac:dyDescent="0.35">
      <c r="A1200" t="s">
        <v>67</v>
      </c>
      <c r="B1200">
        <f t="shared" si="18"/>
        <v>1</v>
      </c>
      <c r="C1200" t="s">
        <v>19260</v>
      </c>
      <c r="D1200" t="s">
        <v>7618</v>
      </c>
      <c r="E1200" t="s">
        <v>7619</v>
      </c>
      <c r="F1200" t="s">
        <v>7620</v>
      </c>
      <c r="G1200">
        <v>7</v>
      </c>
      <c r="H1200">
        <v>9783030306038</v>
      </c>
      <c r="I1200" t="s">
        <v>207</v>
      </c>
      <c r="J1200" t="s">
        <v>5015</v>
      </c>
      <c r="K1200">
        <v>2020</v>
      </c>
      <c r="L1200" t="s">
        <v>7621</v>
      </c>
      <c r="M1200" t="s">
        <v>6</v>
      </c>
      <c r="N1200" t="s">
        <v>162</v>
      </c>
    </row>
    <row r="1201" spans="1:14" x14ac:dyDescent="0.35">
      <c r="A1201" t="s">
        <v>49</v>
      </c>
      <c r="B1201">
        <f t="shared" si="18"/>
        <v>1</v>
      </c>
      <c r="C1201" t="s">
        <v>19261</v>
      </c>
      <c r="D1201" t="s">
        <v>7623</v>
      </c>
      <c r="E1201" t="s">
        <v>7624</v>
      </c>
      <c r="F1201" t="s">
        <v>7625</v>
      </c>
      <c r="G1201">
        <v>7</v>
      </c>
      <c r="I1201" t="s">
        <v>6273</v>
      </c>
      <c r="J1201" t="s">
        <v>7626</v>
      </c>
      <c r="K1201">
        <v>2013</v>
      </c>
      <c r="L1201" t="s">
        <v>7627</v>
      </c>
      <c r="M1201" t="s">
        <v>6</v>
      </c>
      <c r="N1201" t="s">
        <v>636</v>
      </c>
    </row>
    <row r="1202" spans="1:14" x14ac:dyDescent="0.35">
      <c r="A1202" t="s">
        <v>49</v>
      </c>
      <c r="B1202">
        <f t="shared" si="18"/>
        <v>1</v>
      </c>
      <c r="C1202" t="s">
        <v>19262</v>
      </c>
      <c r="D1202" t="s">
        <v>7629</v>
      </c>
      <c r="E1202" t="s">
        <v>7630</v>
      </c>
      <c r="F1202" t="s">
        <v>7631</v>
      </c>
      <c r="G1202">
        <v>10</v>
      </c>
      <c r="H1202">
        <v>9781920682835</v>
      </c>
      <c r="I1202" t="s">
        <v>1483</v>
      </c>
      <c r="J1202" t="s">
        <v>7632</v>
      </c>
      <c r="K1202">
        <v>2010</v>
      </c>
      <c r="L1202" t="s">
        <v>7633</v>
      </c>
      <c r="M1202" t="s">
        <v>6</v>
      </c>
      <c r="N1202" t="s">
        <v>217</v>
      </c>
    </row>
    <row r="1203" spans="1:14" x14ac:dyDescent="0.35">
      <c r="A1203" t="s">
        <v>49</v>
      </c>
      <c r="B1203">
        <f t="shared" si="18"/>
        <v>1</v>
      </c>
      <c r="C1203" t="s">
        <v>19263</v>
      </c>
      <c r="D1203" t="s">
        <v>7635</v>
      </c>
      <c r="E1203" t="s">
        <v>7636</v>
      </c>
      <c r="F1203" t="s">
        <v>7631</v>
      </c>
      <c r="G1203">
        <v>7</v>
      </c>
      <c r="I1203" t="s">
        <v>5993</v>
      </c>
      <c r="J1203" t="s">
        <v>7637</v>
      </c>
      <c r="K1203">
        <v>2013</v>
      </c>
      <c r="L1203" t="s">
        <v>7638</v>
      </c>
      <c r="M1203" t="s">
        <v>6</v>
      </c>
      <c r="N1203" t="s">
        <v>155</v>
      </c>
    </row>
    <row r="1204" spans="1:14" x14ac:dyDescent="0.35">
      <c r="A1204" t="s">
        <v>49</v>
      </c>
      <c r="B1204">
        <f t="shared" si="18"/>
        <v>1</v>
      </c>
      <c r="C1204" t="s">
        <v>7639</v>
      </c>
      <c r="D1204" t="s">
        <v>7640</v>
      </c>
      <c r="E1204" t="s">
        <v>7641</v>
      </c>
      <c r="F1204" t="s">
        <v>7642</v>
      </c>
      <c r="G1204">
        <v>10</v>
      </c>
      <c r="H1204">
        <v>9781728101378</v>
      </c>
      <c r="I1204" t="s">
        <v>4010</v>
      </c>
      <c r="J1204" t="s">
        <v>6</v>
      </c>
      <c r="K1204">
        <v>2019</v>
      </c>
      <c r="L1204" t="s">
        <v>7643</v>
      </c>
      <c r="M1204" t="s">
        <v>6</v>
      </c>
      <c r="N1204" t="s">
        <v>162</v>
      </c>
    </row>
    <row r="1205" spans="1:14" x14ac:dyDescent="0.35">
      <c r="A1205" t="s">
        <v>49</v>
      </c>
      <c r="B1205">
        <f t="shared" si="18"/>
        <v>1</v>
      </c>
      <c r="C1205" t="s">
        <v>19264</v>
      </c>
      <c r="D1205" t="s">
        <v>7645</v>
      </c>
      <c r="E1205" t="s">
        <v>7646</v>
      </c>
      <c r="F1205" t="s">
        <v>7647</v>
      </c>
      <c r="G1205">
        <v>10</v>
      </c>
      <c r="H1205">
        <v>9788890701849</v>
      </c>
      <c r="I1205" t="s">
        <v>7648</v>
      </c>
      <c r="J1205" t="s">
        <v>7649</v>
      </c>
      <c r="K1205">
        <v>2014</v>
      </c>
      <c r="L1205" t="s">
        <v>7650</v>
      </c>
      <c r="M1205" t="s">
        <v>6</v>
      </c>
      <c r="N1205" t="s">
        <v>162</v>
      </c>
    </row>
    <row r="1206" spans="1:14" x14ac:dyDescent="0.35">
      <c r="A1206" t="s">
        <v>67</v>
      </c>
      <c r="B1206">
        <f t="shared" si="18"/>
        <v>1</v>
      </c>
      <c r="C1206" t="s">
        <v>19265</v>
      </c>
      <c r="D1206" t="s">
        <v>7652</v>
      </c>
      <c r="E1206" t="s">
        <v>7653</v>
      </c>
      <c r="F1206" t="s">
        <v>7654</v>
      </c>
      <c r="G1206">
        <v>7</v>
      </c>
      <c r="I1206" t="s">
        <v>1724</v>
      </c>
      <c r="J1206" t="s">
        <v>6</v>
      </c>
      <c r="K1206">
        <v>2021</v>
      </c>
      <c r="L1206" t="s">
        <v>7655</v>
      </c>
      <c r="M1206" t="s">
        <v>6</v>
      </c>
      <c r="N1206" t="s">
        <v>162</v>
      </c>
    </row>
    <row r="1207" spans="1:14" x14ac:dyDescent="0.35">
      <c r="A1207" t="s">
        <v>49</v>
      </c>
      <c r="B1207">
        <f t="shared" si="18"/>
        <v>1</v>
      </c>
      <c r="C1207" t="s">
        <v>19266</v>
      </c>
      <c r="D1207" t="s">
        <v>7657</v>
      </c>
      <c r="E1207" t="s">
        <v>7658</v>
      </c>
      <c r="F1207" t="s">
        <v>7659</v>
      </c>
      <c r="G1207">
        <v>7</v>
      </c>
      <c r="I1207" t="s">
        <v>7660</v>
      </c>
      <c r="J1207" t="s">
        <v>6</v>
      </c>
      <c r="K1207">
        <v>2020</v>
      </c>
      <c r="L1207" t="s">
        <v>7661</v>
      </c>
      <c r="M1207" t="s">
        <v>6</v>
      </c>
      <c r="N1207" t="s">
        <v>147</v>
      </c>
    </row>
    <row r="1208" spans="1:14" x14ac:dyDescent="0.35">
      <c r="A1208" t="s">
        <v>49</v>
      </c>
      <c r="B1208">
        <f t="shared" si="18"/>
        <v>1</v>
      </c>
      <c r="C1208" t="s">
        <v>19267</v>
      </c>
      <c r="D1208" t="s">
        <v>7663</v>
      </c>
      <c r="E1208" t="s">
        <v>7664</v>
      </c>
      <c r="F1208" t="s">
        <v>7665</v>
      </c>
      <c r="G1208">
        <v>10</v>
      </c>
      <c r="H1208">
        <v>9783959771597</v>
      </c>
      <c r="I1208" t="s">
        <v>1459</v>
      </c>
      <c r="J1208" t="s">
        <v>6</v>
      </c>
      <c r="K1208">
        <v>2020</v>
      </c>
      <c r="L1208" t="s">
        <v>7666</v>
      </c>
      <c r="M1208" t="s">
        <v>6</v>
      </c>
      <c r="N1208" t="s">
        <v>162</v>
      </c>
    </row>
    <row r="1209" spans="1:14" x14ac:dyDescent="0.35">
      <c r="A1209" t="s">
        <v>49</v>
      </c>
      <c r="B1209">
        <f t="shared" si="18"/>
        <v>1</v>
      </c>
      <c r="C1209" t="s">
        <v>19268</v>
      </c>
      <c r="D1209" t="s">
        <v>7668</v>
      </c>
      <c r="E1209" t="s">
        <v>7669</v>
      </c>
      <c r="F1209" t="s">
        <v>7670</v>
      </c>
      <c r="G1209">
        <v>10</v>
      </c>
      <c r="H1209">
        <v>9781605584379</v>
      </c>
      <c r="I1209" t="s">
        <v>1582</v>
      </c>
      <c r="J1209" t="s">
        <v>7671</v>
      </c>
      <c r="K1209">
        <v>2009</v>
      </c>
      <c r="L1209" t="s">
        <v>7672</v>
      </c>
      <c r="M1209" t="s">
        <v>6</v>
      </c>
      <c r="N1209" t="s">
        <v>675</v>
      </c>
    </row>
    <row r="1210" spans="1:14" x14ac:dyDescent="0.35">
      <c r="A1210" t="s">
        <v>70</v>
      </c>
      <c r="B1210">
        <f t="shared" si="18"/>
        <v>1</v>
      </c>
      <c r="C1210" t="s">
        <v>19269</v>
      </c>
      <c r="D1210" t="s">
        <v>7674</v>
      </c>
      <c r="E1210" t="s">
        <v>7675</v>
      </c>
      <c r="F1210" t="s">
        <v>7676</v>
      </c>
      <c r="G1210">
        <v>10</v>
      </c>
      <c r="I1210" t="s">
        <v>7677</v>
      </c>
      <c r="J1210" t="s">
        <v>6</v>
      </c>
      <c r="K1210">
        <v>2012</v>
      </c>
      <c r="L1210" t="s">
        <v>7678</v>
      </c>
      <c r="M1210" t="s">
        <v>6</v>
      </c>
      <c r="N1210" t="s">
        <v>573</v>
      </c>
    </row>
    <row r="1211" spans="1:14" x14ac:dyDescent="0.35">
      <c r="A1211" t="s">
        <v>70</v>
      </c>
      <c r="B1211">
        <f t="shared" si="18"/>
        <v>1</v>
      </c>
      <c r="C1211" t="s">
        <v>19270</v>
      </c>
      <c r="D1211" t="s">
        <v>7680</v>
      </c>
      <c r="E1211" t="s">
        <v>7681</v>
      </c>
      <c r="F1211" t="s">
        <v>7682</v>
      </c>
      <c r="G1211">
        <v>10</v>
      </c>
      <c r="H1211">
        <v>9781728112855</v>
      </c>
      <c r="I1211" t="s">
        <v>7683</v>
      </c>
      <c r="J1211" t="s">
        <v>6</v>
      </c>
      <c r="K1211">
        <v>2019</v>
      </c>
      <c r="L1211" t="s">
        <v>7684</v>
      </c>
      <c r="M1211" t="s">
        <v>6</v>
      </c>
      <c r="N1211" t="s">
        <v>147</v>
      </c>
    </row>
    <row r="1212" spans="1:14" x14ac:dyDescent="0.35">
      <c r="A1212" t="s">
        <v>67</v>
      </c>
      <c r="B1212">
        <f t="shared" si="18"/>
        <v>1</v>
      </c>
      <c r="C1212" t="s">
        <v>19271</v>
      </c>
      <c r="D1212" t="s">
        <v>7686</v>
      </c>
      <c r="E1212" t="s">
        <v>6</v>
      </c>
      <c r="F1212" t="s">
        <v>7687</v>
      </c>
      <c r="G1212">
        <v>7</v>
      </c>
      <c r="I1212" t="s">
        <v>5792</v>
      </c>
      <c r="J1212" t="s">
        <v>7688</v>
      </c>
      <c r="K1212">
        <v>2016</v>
      </c>
      <c r="L1212" t="s">
        <v>7689</v>
      </c>
      <c r="M1212" t="s">
        <v>6</v>
      </c>
      <c r="N1212" t="s">
        <v>875</v>
      </c>
    </row>
    <row r="1213" spans="1:14" x14ac:dyDescent="0.35">
      <c r="A1213" t="s">
        <v>49</v>
      </c>
      <c r="B1213">
        <f t="shared" si="18"/>
        <v>1</v>
      </c>
      <c r="C1213" t="s">
        <v>19272</v>
      </c>
      <c r="D1213" t="s">
        <v>7691</v>
      </c>
      <c r="E1213" t="s">
        <v>7692</v>
      </c>
      <c r="F1213" t="s">
        <v>7693</v>
      </c>
      <c r="G1213">
        <v>7</v>
      </c>
      <c r="I1213" t="s">
        <v>7694</v>
      </c>
      <c r="J1213" t="s">
        <v>7695</v>
      </c>
      <c r="K1213">
        <v>2014</v>
      </c>
      <c r="L1213" t="s">
        <v>7696</v>
      </c>
      <c r="M1213" t="s">
        <v>6</v>
      </c>
      <c r="N1213" t="s">
        <v>217</v>
      </c>
    </row>
    <row r="1214" spans="1:14" x14ac:dyDescent="0.35">
      <c r="A1214" t="s">
        <v>70</v>
      </c>
      <c r="B1214">
        <f t="shared" si="18"/>
        <v>1</v>
      </c>
      <c r="C1214" t="s">
        <v>19273</v>
      </c>
      <c r="D1214" t="s">
        <v>7698</v>
      </c>
      <c r="E1214" t="s">
        <v>7699</v>
      </c>
      <c r="F1214" t="s">
        <v>7700</v>
      </c>
      <c r="G1214">
        <v>7</v>
      </c>
      <c r="I1214" t="s">
        <v>981</v>
      </c>
      <c r="J1214" t="s">
        <v>7701</v>
      </c>
      <c r="K1214">
        <v>2017</v>
      </c>
      <c r="L1214" t="s">
        <v>7702</v>
      </c>
      <c r="M1214" t="s">
        <v>6</v>
      </c>
      <c r="N1214" t="s">
        <v>176</v>
      </c>
    </row>
    <row r="1215" spans="1:14" x14ac:dyDescent="0.35">
      <c r="A1215" t="s">
        <v>67</v>
      </c>
      <c r="B1215">
        <f t="shared" si="18"/>
        <v>1</v>
      </c>
      <c r="C1215" t="s">
        <v>19274</v>
      </c>
      <c r="D1215" t="s">
        <v>7704</v>
      </c>
      <c r="E1215" t="s">
        <v>7705</v>
      </c>
      <c r="F1215" t="s">
        <v>7706</v>
      </c>
      <c r="G1215">
        <v>10</v>
      </c>
      <c r="H1215">
        <v>9781479958122</v>
      </c>
      <c r="I1215" t="s">
        <v>6598</v>
      </c>
      <c r="J1215" t="s">
        <v>7707</v>
      </c>
      <c r="K1215">
        <v>2015</v>
      </c>
      <c r="L1215" t="s">
        <v>7708</v>
      </c>
      <c r="M1215" t="s">
        <v>6</v>
      </c>
      <c r="N1215" t="s">
        <v>147</v>
      </c>
    </row>
    <row r="1216" spans="1:14" x14ac:dyDescent="0.35">
      <c r="A1216" t="s">
        <v>49</v>
      </c>
      <c r="B1216">
        <f t="shared" si="18"/>
        <v>1</v>
      </c>
      <c r="C1216" t="s">
        <v>19275</v>
      </c>
      <c r="D1216" t="s">
        <v>7710</v>
      </c>
      <c r="E1216" t="s">
        <v>7711</v>
      </c>
      <c r="F1216" t="s">
        <v>7712</v>
      </c>
      <c r="G1216">
        <v>10</v>
      </c>
      <c r="H1216">
        <v>9789898533913</v>
      </c>
      <c r="I1216" t="s">
        <v>301</v>
      </c>
      <c r="J1216" t="s">
        <v>4488</v>
      </c>
      <c r="K1216">
        <v>2019</v>
      </c>
      <c r="L1216" t="s">
        <v>7713</v>
      </c>
      <c r="M1216" t="s">
        <v>6</v>
      </c>
      <c r="N1216" t="s">
        <v>162</v>
      </c>
    </row>
    <row r="1217" spans="1:14" x14ac:dyDescent="0.35">
      <c r="A1217" t="s">
        <v>49</v>
      </c>
      <c r="B1217">
        <f t="shared" si="18"/>
        <v>1</v>
      </c>
      <c r="C1217" t="s">
        <v>19276</v>
      </c>
      <c r="D1217" t="s">
        <v>7715</v>
      </c>
      <c r="E1217" t="s">
        <v>7716</v>
      </c>
      <c r="F1217" t="s">
        <v>7717</v>
      </c>
      <c r="G1217">
        <v>7</v>
      </c>
      <c r="I1217" t="s">
        <v>261</v>
      </c>
      <c r="J1217" t="s">
        <v>7718</v>
      </c>
      <c r="K1217">
        <v>2018</v>
      </c>
      <c r="L1217" t="s">
        <v>7719</v>
      </c>
      <c r="M1217" t="s">
        <v>6</v>
      </c>
      <c r="N1217" t="s">
        <v>1120</v>
      </c>
    </row>
    <row r="1218" spans="1:14" x14ac:dyDescent="0.35">
      <c r="A1218" t="s">
        <v>49</v>
      </c>
      <c r="B1218">
        <f t="shared" ref="B1218:B1281" si="19">COUNTIF(C:C,C1218)</f>
        <v>1</v>
      </c>
      <c r="C1218" t="s">
        <v>19277</v>
      </c>
      <c r="D1218" t="s">
        <v>7721</v>
      </c>
      <c r="E1218" t="s">
        <v>7722</v>
      </c>
      <c r="F1218" t="s">
        <v>7723</v>
      </c>
      <c r="G1218">
        <v>7</v>
      </c>
      <c r="I1218" t="s">
        <v>1398</v>
      </c>
      <c r="J1218" t="s">
        <v>7724</v>
      </c>
      <c r="K1218">
        <v>2017</v>
      </c>
      <c r="L1218" t="s">
        <v>7725</v>
      </c>
      <c r="M1218" t="s">
        <v>6</v>
      </c>
      <c r="N1218" t="s">
        <v>402</v>
      </c>
    </row>
    <row r="1219" spans="1:14" x14ac:dyDescent="0.35">
      <c r="A1219" t="s">
        <v>67</v>
      </c>
      <c r="B1219">
        <f t="shared" si="19"/>
        <v>1</v>
      </c>
      <c r="C1219" t="s">
        <v>19278</v>
      </c>
      <c r="D1219" t="s">
        <v>7727</v>
      </c>
      <c r="E1219" t="s">
        <v>6</v>
      </c>
      <c r="F1219" t="s">
        <v>7728</v>
      </c>
      <c r="G1219">
        <v>7</v>
      </c>
      <c r="I1219" t="s">
        <v>941</v>
      </c>
      <c r="J1219" t="s">
        <v>7729</v>
      </c>
      <c r="K1219">
        <v>2015</v>
      </c>
      <c r="L1219" t="s">
        <v>7730</v>
      </c>
      <c r="M1219" t="s">
        <v>6</v>
      </c>
      <c r="N1219" t="s">
        <v>480</v>
      </c>
    </row>
    <row r="1220" spans="1:14" x14ac:dyDescent="0.35">
      <c r="A1220" t="s">
        <v>49</v>
      </c>
      <c r="B1220">
        <f t="shared" si="19"/>
        <v>1</v>
      </c>
      <c r="C1220" t="s">
        <v>19279</v>
      </c>
      <c r="D1220" t="s">
        <v>7732</v>
      </c>
      <c r="E1220" t="s">
        <v>7733</v>
      </c>
      <c r="F1220" t="s">
        <v>7734</v>
      </c>
      <c r="G1220">
        <v>7</v>
      </c>
      <c r="I1220" t="s">
        <v>7735</v>
      </c>
      <c r="J1220" t="s">
        <v>7736</v>
      </c>
      <c r="K1220">
        <v>2009</v>
      </c>
      <c r="L1220" t="s">
        <v>7737</v>
      </c>
      <c r="M1220" t="s">
        <v>6</v>
      </c>
      <c r="N1220" t="s">
        <v>7738</v>
      </c>
    </row>
    <row r="1221" spans="1:14" x14ac:dyDescent="0.35">
      <c r="A1221" t="s">
        <v>49</v>
      </c>
      <c r="B1221">
        <f t="shared" si="19"/>
        <v>1</v>
      </c>
      <c r="C1221" t="s">
        <v>19280</v>
      </c>
      <c r="D1221" t="s">
        <v>7740</v>
      </c>
      <c r="E1221" t="s">
        <v>7741</v>
      </c>
      <c r="F1221" t="s">
        <v>7742</v>
      </c>
      <c r="G1221">
        <v>10</v>
      </c>
      <c r="H1221">
        <v>9781728193083</v>
      </c>
      <c r="I1221" t="s">
        <v>7743</v>
      </c>
      <c r="J1221" t="s">
        <v>6</v>
      </c>
      <c r="K1221">
        <v>2020</v>
      </c>
      <c r="L1221" t="s">
        <v>7744</v>
      </c>
      <c r="M1221" t="s">
        <v>6</v>
      </c>
      <c r="N1221" t="s">
        <v>162</v>
      </c>
    </row>
    <row r="1222" spans="1:14" x14ac:dyDescent="0.35">
      <c r="A1222" t="s">
        <v>70</v>
      </c>
      <c r="B1222">
        <f t="shared" si="19"/>
        <v>1</v>
      </c>
      <c r="C1222" t="s">
        <v>19281</v>
      </c>
      <c r="D1222" t="s">
        <v>7746</v>
      </c>
      <c r="E1222" t="s">
        <v>7747</v>
      </c>
      <c r="F1222" t="s">
        <v>7748</v>
      </c>
      <c r="G1222">
        <v>7</v>
      </c>
      <c r="I1222" t="s">
        <v>7749</v>
      </c>
      <c r="J1222" t="s">
        <v>400</v>
      </c>
      <c r="K1222">
        <v>2016</v>
      </c>
      <c r="L1222" t="s">
        <v>7750</v>
      </c>
      <c r="M1222" t="s">
        <v>6</v>
      </c>
      <c r="N1222" t="s">
        <v>162</v>
      </c>
    </row>
    <row r="1223" spans="1:14" x14ac:dyDescent="0.35">
      <c r="A1223" t="s">
        <v>49</v>
      </c>
      <c r="B1223">
        <f t="shared" si="19"/>
        <v>1</v>
      </c>
      <c r="C1223" t="s">
        <v>19282</v>
      </c>
      <c r="D1223" t="s">
        <v>7752</v>
      </c>
      <c r="E1223" t="s">
        <v>7753</v>
      </c>
      <c r="F1223" t="s">
        <v>7754</v>
      </c>
      <c r="G1223">
        <v>7</v>
      </c>
      <c r="H1223">
        <v>9783642288296</v>
      </c>
      <c r="I1223" t="s">
        <v>152</v>
      </c>
      <c r="J1223" t="s">
        <v>7755</v>
      </c>
      <c r="K1223">
        <v>2012</v>
      </c>
      <c r="L1223" t="s">
        <v>7756</v>
      </c>
      <c r="M1223" t="s">
        <v>6</v>
      </c>
      <c r="N1223" t="s">
        <v>217</v>
      </c>
    </row>
    <row r="1224" spans="1:14" x14ac:dyDescent="0.35">
      <c r="A1224" t="s">
        <v>49</v>
      </c>
      <c r="B1224">
        <f t="shared" si="19"/>
        <v>1</v>
      </c>
      <c r="C1224" t="s">
        <v>19283</v>
      </c>
      <c r="D1224" t="s">
        <v>7758</v>
      </c>
      <c r="E1224" t="s">
        <v>7759</v>
      </c>
      <c r="F1224" t="s">
        <v>7754</v>
      </c>
      <c r="G1224">
        <v>7</v>
      </c>
      <c r="I1224" t="s">
        <v>261</v>
      </c>
      <c r="J1224" t="s">
        <v>7760</v>
      </c>
      <c r="K1224">
        <v>2012</v>
      </c>
      <c r="L1224" t="s">
        <v>7761</v>
      </c>
      <c r="M1224" t="s">
        <v>6</v>
      </c>
      <c r="N1224" t="s">
        <v>162</v>
      </c>
    </row>
    <row r="1225" spans="1:14" x14ac:dyDescent="0.35">
      <c r="A1225" t="s">
        <v>67</v>
      </c>
      <c r="B1225">
        <f t="shared" si="19"/>
        <v>1</v>
      </c>
      <c r="C1225" t="s">
        <v>19284</v>
      </c>
      <c r="D1225" t="s">
        <v>7763</v>
      </c>
      <c r="E1225" t="s">
        <v>7764</v>
      </c>
      <c r="F1225" t="s">
        <v>7765</v>
      </c>
      <c r="G1225">
        <v>10</v>
      </c>
      <c r="H1225">
        <v>9781424447152</v>
      </c>
      <c r="I1225" t="s">
        <v>1374</v>
      </c>
      <c r="J1225" t="s">
        <v>6</v>
      </c>
      <c r="K1225">
        <v>2009</v>
      </c>
      <c r="L1225" t="s">
        <v>7766</v>
      </c>
      <c r="M1225" t="s">
        <v>6</v>
      </c>
      <c r="N1225" t="s">
        <v>1120</v>
      </c>
    </row>
    <row r="1226" spans="1:14" x14ac:dyDescent="0.35">
      <c r="A1226" t="s">
        <v>49</v>
      </c>
      <c r="B1226">
        <f t="shared" si="19"/>
        <v>1</v>
      </c>
      <c r="C1226" t="s">
        <v>19285</v>
      </c>
      <c r="D1226" t="s">
        <v>7768</v>
      </c>
      <c r="E1226" t="s">
        <v>7769</v>
      </c>
      <c r="F1226" t="s">
        <v>6</v>
      </c>
      <c r="G1226">
        <v>10</v>
      </c>
      <c r="H1226">
        <v>9788861293915</v>
      </c>
      <c r="I1226" t="s">
        <v>7770</v>
      </c>
      <c r="J1226" t="s">
        <v>6</v>
      </c>
      <c r="K1226">
        <v>2009</v>
      </c>
      <c r="L1226" t="s">
        <v>7771</v>
      </c>
      <c r="M1226" t="s">
        <v>6</v>
      </c>
      <c r="N1226" t="s">
        <v>147</v>
      </c>
    </row>
    <row r="1227" spans="1:14" x14ac:dyDescent="0.35">
      <c r="A1227" t="s">
        <v>49</v>
      </c>
      <c r="B1227">
        <f t="shared" si="19"/>
        <v>1</v>
      </c>
      <c r="C1227" t="s">
        <v>19286</v>
      </c>
      <c r="D1227" t="s">
        <v>7773</v>
      </c>
      <c r="E1227" t="s">
        <v>7774</v>
      </c>
      <c r="F1227" t="s">
        <v>7775</v>
      </c>
      <c r="G1227">
        <v>10</v>
      </c>
      <c r="H1227">
        <v>9789897583506</v>
      </c>
      <c r="I1227" t="s">
        <v>7776</v>
      </c>
      <c r="J1227" t="s">
        <v>7777</v>
      </c>
      <c r="K1227">
        <v>2019</v>
      </c>
      <c r="L1227" t="s">
        <v>7778</v>
      </c>
      <c r="M1227" t="s">
        <v>6</v>
      </c>
      <c r="N1227" t="s">
        <v>1120</v>
      </c>
    </row>
    <row r="1228" spans="1:14" x14ac:dyDescent="0.35">
      <c r="A1228" t="s">
        <v>67</v>
      </c>
      <c r="B1228">
        <f t="shared" si="19"/>
        <v>1</v>
      </c>
      <c r="C1228" t="s">
        <v>19287</v>
      </c>
      <c r="D1228" t="s">
        <v>7780</v>
      </c>
      <c r="E1228" t="s">
        <v>7781</v>
      </c>
      <c r="F1228" t="s">
        <v>7782</v>
      </c>
      <c r="G1228">
        <v>10</v>
      </c>
      <c r="H1228">
        <v>9781479941438</v>
      </c>
      <c r="I1228" t="s">
        <v>7783</v>
      </c>
      <c r="J1228" t="s">
        <v>7784</v>
      </c>
      <c r="K1228">
        <v>2014</v>
      </c>
      <c r="L1228" t="s">
        <v>7785</v>
      </c>
      <c r="M1228" t="s">
        <v>6</v>
      </c>
      <c r="N1228" t="s">
        <v>155</v>
      </c>
    </row>
    <row r="1229" spans="1:14" x14ac:dyDescent="0.35">
      <c r="A1229" t="s">
        <v>49</v>
      </c>
      <c r="B1229">
        <f t="shared" si="19"/>
        <v>1</v>
      </c>
      <c r="C1229" t="s">
        <v>19288</v>
      </c>
      <c r="D1229" t="s">
        <v>7787</v>
      </c>
      <c r="E1229" t="s">
        <v>7788</v>
      </c>
      <c r="F1229" t="s">
        <v>7789</v>
      </c>
      <c r="G1229">
        <v>10</v>
      </c>
      <c r="H1229">
        <v>9781467388436</v>
      </c>
      <c r="I1229" t="s">
        <v>388</v>
      </c>
      <c r="J1229" t="s">
        <v>7790</v>
      </c>
      <c r="K1229">
        <v>2016</v>
      </c>
      <c r="L1229" t="s">
        <v>7791</v>
      </c>
      <c r="M1229" t="s">
        <v>6</v>
      </c>
      <c r="N1229" t="s">
        <v>703</v>
      </c>
    </row>
    <row r="1230" spans="1:14" x14ac:dyDescent="0.35">
      <c r="A1230" t="s">
        <v>49</v>
      </c>
      <c r="B1230">
        <f t="shared" si="19"/>
        <v>1</v>
      </c>
      <c r="C1230" t="s">
        <v>19289</v>
      </c>
      <c r="D1230" t="s">
        <v>7793</v>
      </c>
      <c r="E1230" t="s">
        <v>7794</v>
      </c>
      <c r="F1230" t="s">
        <v>7795</v>
      </c>
      <c r="G1230">
        <v>7</v>
      </c>
      <c r="I1230" t="s">
        <v>7796</v>
      </c>
      <c r="J1230" t="s">
        <v>7797</v>
      </c>
      <c r="K1230">
        <v>2021</v>
      </c>
      <c r="L1230" t="s">
        <v>7798</v>
      </c>
      <c r="M1230" t="s">
        <v>6</v>
      </c>
      <c r="N1230" t="s">
        <v>217</v>
      </c>
    </row>
    <row r="1231" spans="1:14" x14ac:dyDescent="0.35">
      <c r="A1231" t="s">
        <v>49</v>
      </c>
      <c r="B1231">
        <f t="shared" si="19"/>
        <v>1</v>
      </c>
      <c r="C1231" t="s">
        <v>19290</v>
      </c>
      <c r="D1231" t="s">
        <v>7800</v>
      </c>
      <c r="E1231" t="s">
        <v>7801</v>
      </c>
      <c r="F1231" t="s">
        <v>7802</v>
      </c>
      <c r="G1231">
        <v>10</v>
      </c>
      <c r="I1231" t="s">
        <v>7803</v>
      </c>
      <c r="J1231" t="s">
        <v>6</v>
      </c>
      <c r="K1231">
        <v>2013</v>
      </c>
      <c r="L1231" t="s">
        <v>7804</v>
      </c>
      <c r="M1231" t="s">
        <v>6</v>
      </c>
      <c r="N1231" t="s">
        <v>283</v>
      </c>
    </row>
    <row r="1232" spans="1:14" x14ac:dyDescent="0.35">
      <c r="A1232" t="s">
        <v>49</v>
      </c>
      <c r="B1232">
        <f t="shared" si="19"/>
        <v>1</v>
      </c>
      <c r="C1232" t="s">
        <v>19291</v>
      </c>
      <c r="D1232" t="s">
        <v>7806</v>
      </c>
      <c r="E1232" t="s">
        <v>7807</v>
      </c>
      <c r="F1232" t="s">
        <v>7808</v>
      </c>
      <c r="G1232">
        <v>7</v>
      </c>
      <c r="H1232">
        <v>9783642244995</v>
      </c>
      <c r="I1232" t="s">
        <v>152</v>
      </c>
      <c r="J1232" t="s">
        <v>7809</v>
      </c>
      <c r="K1232">
        <v>2011</v>
      </c>
      <c r="L1232" t="s">
        <v>7810</v>
      </c>
      <c r="M1232" t="s">
        <v>6</v>
      </c>
      <c r="N1232" t="s">
        <v>1120</v>
      </c>
    </row>
    <row r="1233" spans="1:14" x14ac:dyDescent="0.35">
      <c r="A1233" t="s">
        <v>70</v>
      </c>
      <c r="B1233">
        <f t="shared" si="19"/>
        <v>1</v>
      </c>
      <c r="C1233" t="s">
        <v>19292</v>
      </c>
      <c r="D1233" t="s">
        <v>7812</v>
      </c>
      <c r="E1233" t="s">
        <v>7813</v>
      </c>
      <c r="F1233" t="s">
        <v>7814</v>
      </c>
      <c r="G1233">
        <v>7</v>
      </c>
      <c r="H1233">
        <v>9783642393761</v>
      </c>
      <c r="I1233" t="s">
        <v>7815</v>
      </c>
      <c r="J1233" t="s">
        <v>7816</v>
      </c>
      <c r="K1233">
        <v>2013</v>
      </c>
      <c r="L1233" t="s">
        <v>7817</v>
      </c>
      <c r="M1233" t="s">
        <v>6</v>
      </c>
      <c r="N1233" t="s">
        <v>1120</v>
      </c>
    </row>
    <row r="1234" spans="1:14" x14ac:dyDescent="0.35">
      <c r="A1234" t="s">
        <v>49</v>
      </c>
      <c r="B1234">
        <f t="shared" si="19"/>
        <v>1</v>
      </c>
      <c r="C1234" t="s">
        <v>19293</v>
      </c>
      <c r="D1234" t="s">
        <v>7819</v>
      </c>
      <c r="E1234" t="s">
        <v>7820</v>
      </c>
      <c r="F1234" t="s">
        <v>7821</v>
      </c>
      <c r="G1234">
        <v>7</v>
      </c>
      <c r="H1234">
        <v>9783319404080</v>
      </c>
      <c r="I1234" t="s">
        <v>152</v>
      </c>
      <c r="J1234" t="s">
        <v>7822</v>
      </c>
      <c r="K1234">
        <v>2016</v>
      </c>
      <c r="L1234" t="s">
        <v>7823</v>
      </c>
      <c r="M1234" t="s">
        <v>6</v>
      </c>
      <c r="N1234" t="s">
        <v>147</v>
      </c>
    </row>
    <row r="1235" spans="1:14" x14ac:dyDescent="0.35">
      <c r="A1235" t="s">
        <v>49</v>
      </c>
      <c r="B1235">
        <f t="shared" si="19"/>
        <v>1</v>
      </c>
      <c r="C1235" t="s">
        <v>19294</v>
      </c>
      <c r="D1235" t="s">
        <v>7825</v>
      </c>
      <c r="E1235" t="s">
        <v>7826</v>
      </c>
      <c r="F1235" t="s">
        <v>7827</v>
      </c>
      <c r="G1235">
        <v>10</v>
      </c>
      <c r="H1235">
        <v>9780769539430</v>
      </c>
      <c r="I1235" t="s">
        <v>7828</v>
      </c>
      <c r="J1235" t="s">
        <v>7829</v>
      </c>
      <c r="K1235">
        <v>2009</v>
      </c>
      <c r="L1235" t="s">
        <v>7830</v>
      </c>
      <c r="M1235" t="s">
        <v>6</v>
      </c>
      <c r="N1235" t="s">
        <v>703</v>
      </c>
    </row>
    <row r="1236" spans="1:14" x14ac:dyDescent="0.35">
      <c r="A1236" t="s">
        <v>49</v>
      </c>
      <c r="B1236">
        <f t="shared" si="19"/>
        <v>1</v>
      </c>
      <c r="C1236" t="s">
        <v>19295</v>
      </c>
      <c r="D1236" t="s">
        <v>7832</v>
      </c>
      <c r="E1236" t="s">
        <v>7833</v>
      </c>
      <c r="F1236" t="s">
        <v>7834</v>
      </c>
      <c r="G1236">
        <v>10</v>
      </c>
      <c r="H1236">
        <v>9781450323116</v>
      </c>
      <c r="I1236" t="s">
        <v>7835</v>
      </c>
      <c r="J1236" t="s">
        <v>7836</v>
      </c>
      <c r="K1236">
        <v>2013</v>
      </c>
      <c r="L1236" t="s">
        <v>7837</v>
      </c>
      <c r="M1236" t="s">
        <v>6</v>
      </c>
      <c r="N1236" t="s">
        <v>147</v>
      </c>
    </row>
    <row r="1237" spans="1:14" x14ac:dyDescent="0.35">
      <c r="A1237" t="s">
        <v>70</v>
      </c>
      <c r="B1237">
        <f t="shared" si="19"/>
        <v>1</v>
      </c>
      <c r="C1237" t="s">
        <v>19296</v>
      </c>
      <c r="D1237" t="s">
        <v>7839</v>
      </c>
      <c r="E1237" t="s">
        <v>7840</v>
      </c>
      <c r="F1237" t="s">
        <v>7841</v>
      </c>
      <c r="G1237">
        <v>10</v>
      </c>
      <c r="I1237" t="s">
        <v>7842</v>
      </c>
      <c r="J1237" t="s">
        <v>7843</v>
      </c>
      <c r="K1237">
        <v>2009</v>
      </c>
      <c r="L1237" t="s">
        <v>7844</v>
      </c>
      <c r="M1237" t="s">
        <v>6</v>
      </c>
      <c r="N1237" t="s">
        <v>217</v>
      </c>
    </row>
    <row r="1238" spans="1:14" x14ac:dyDescent="0.35">
      <c r="A1238" t="s">
        <v>49</v>
      </c>
      <c r="B1238">
        <f t="shared" si="19"/>
        <v>1</v>
      </c>
      <c r="C1238" t="s">
        <v>19297</v>
      </c>
      <c r="D1238" t="s">
        <v>7846</v>
      </c>
      <c r="E1238" t="s">
        <v>7847</v>
      </c>
      <c r="F1238" t="s">
        <v>7848</v>
      </c>
      <c r="G1238">
        <v>7</v>
      </c>
      <c r="I1238" t="s">
        <v>2272</v>
      </c>
      <c r="J1238" t="s">
        <v>7849</v>
      </c>
      <c r="K1238">
        <v>2017</v>
      </c>
      <c r="L1238" t="s">
        <v>7850</v>
      </c>
      <c r="M1238" t="s">
        <v>6</v>
      </c>
      <c r="N1238" t="s">
        <v>473</v>
      </c>
    </row>
    <row r="1239" spans="1:14" x14ac:dyDescent="0.35">
      <c r="A1239" t="s">
        <v>67</v>
      </c>
      <c r="B1239">
        <f t="shared" si="19"/>
        <v>1</v>
      </c>
      <c r="C1239" t="s">
        <v>19298</v>
      </c>
      <c r="D1239" t="s">
        <v>7852</v>
      </c>
      <c r="E1239" t="s">
        <v>7853</v>
      </c>
      <c r="F1239" t="s">
        <v>7854</v>
      </c>
      <c r="G1239">
        <v>7</v>
      </c>
      <c r="H1239">
        <v>9783319716480</v>
      </c>
      <c r="I1239" t="s">
        <v>152</v>
      </c>
      <c r="J1239" t="s">
        <v>7855</v>
      </c>
      <c r="K1239">
        <v>2017</v>
      </c>
      <c r="L1239" t="s">
        <v>7856</v>
      </c>
      <c r="M1239" t="s">
        <v>6</v>
      </c>
      <c r="N1239" t="s">
        <v>1120</v>
      </c>
    </row>
    <row r="1240" spans="1:14" x14ac:dyDescent="0.35">
      <c r="A1240" t="s">
        <v>67</v>
      </c>
      <c r="B1240">
        <f t="shared" si="19"/>
        <v>1</v>
      </c>
      <c r="C1240" t="s">
        <v>19299</v>
      </c>
      <c r="D1240" t="s">
        <v>7858</v>
      </c>
      <c r="E1240" t="s">
        <v>7859</v>
      </c>
      <c r="F1240" t="s">
        <v>7860</v>
      </c>
      <c r="G1240">
        <v>10</v>
      </c>
      <c r="H1240">
        <v>9781911218098</v>
      </c>
      <c r="I1240" t="s">
        <v>452</v>
      </c>
      <c r="J1240" t="s">
        <v>7861</v>
      </c>
      <c r="K1240">
        <v>2016</v>
      </c>
      <c r="L1240" t="s">
        <v>7862</v>
      </c>
      <c r="M1240" t="s">
        <v>6</v>
      </c>
      <c r="N1240" t="s">
        <v>217</v>
      </c>
    </row>
    <row r="1241" spans="1:14" x14ac:dyDescent="0.35">
      <c r="A1241" t="s">
        <v>49</v>
      </c>
      <c r="B1241">
        <f t="shared" si="19"/>
        <v>1</v>
      </c>
      <c r="C1241" t="s">
        <v>19300</v>
      </c>
      <c r="D1241" t="s">
        <v>7864</v>
      </c>
      <c r="E1241" t="s">
        <v>7865</v>
      </c>
      <c r="F1241" t="s">
        <v>7866</v>
      </c>
      <c r="G1241">
        <v>10</v>
      </c>
      <c r="H1241">
        <v>9781450372176</v>
      </c>
      <c r="I1241" t="s">
        <v>194</v>
      </c>
      <c r="J1241" t="s">
        <v>6</v>
      </c>
      <c r="K1241">
        <v>2019</v>
      </c>
      <c r="L1241" t="s">
        <v>7867</v>
      </c>
      <c r="M1241" t="s">
        <v>6</v>
      </c>
      <c r="N1241" t="s">
        <v>162</v>
      </c>
    </row>
    <row r="1242" spans="1:14" x14ac:dyDescent="0.35">
      <c r="A1242" t="s">
        <v>67</v>
      </c>
      <c r="B1242">
        <f t="shared" si="19"/>
        <v>1</v>
      </c>
      <c r="C1242" t="s">
        <v>19301</v>
      </c>
      <c r="D1242" t="s">
        <v>7869</v>
      </c>
      <c r="E1242" t="s">
        <v>7870</v>
      </c>
      <c r="F1242" t="s">
        <v>7871</v>
      </c>
      <c r="G1242">
        <v>10</v>
      </c>
      <c r="H1242">
        <v>9781450376976</v>
      </c>
      <c r="I1242" t="s">
        <v>194</v>
      </c>
      <c r="J1242" t="s">
        <v>6</v>
      </c>
      <c r="K1242">
        <v>2020</v>
      </c>
      <c r="L1242" t="s">
        <v>7872</v>
      </c>
      <c r="M1242" t="s">
        <v>6</v>
      </c>
      <c r="N1242" t="s">
        <v>162</v>
      </c>
    </row>
    <row r="1243" spans="1:14" x14ac:dyDescent="0.35">
      <c r="A1243" t="s">
        <v>67</v>
      </c>
      <c r="B1243">
        <f t="shared" si="19"/>
        <v>1</v>
      </c>
      <c r="C1243" t="s">
        <v>19302</v>
      </c>
      <c r="D1243" t="s">
        <v>7874</v>
      </c>
      <c r="E1243" t="s">
        <v>7875</v>
      </c>
      <c r="F1243" t="s">
        <v>7876</v>
      </c>
      <c r="G1243">
        <v>10</v>
      </c>
      <c r="H1243">
        <v>9789728939502</v>
      </c>
      <c r="I1243" t="s">
        <v>7877</v>
      </c>
      <c r="J1243" t="s">
        <v>7878</v>
      </c>
      <c r="K1243">
        <v>2011</v>
      </c>
      <c r="L1243" t="s">
        <v>7879</v>
      </c>
      <c r="M1243" t="s">
        <v>6</v>
      </c>
      <c r="N1243" t="s">
        <v>162</v>
      </c>
    </row>
    <row r="1244" spans="1:14" x14ac:dyDescent="0.35">
      <c r="A1244" t="s">
        <v>70</v>
      </c>
      <c r="B1244">
        <f t="shared" si="19"/>
        <v>1</v>
      </c>
      <c r="C1244" t="s">
        <v>19303</v>
      </c>
      <c r="D1244" t="s">
        <v>7881</v>
      </c>
      <c r="E1244" t="s">
        <v>7882</v>
      </c>
      <c r="F1244" t="s">
        <v>7883</v>
      </c>
      <c r="G1244">
        <v>10</v>
      </c>
      <c r="H1244">
        <v>9781467365376</v>
      </c>
      <c r="I1244" t="s">
        <v>248</v>
      </c>
      <c r="J1244" t="s">
        <v>6</v>
      </c>
      <c r="K1244">
        <v>2015</v>
      </c>
      <c r="L1244" t="s">
        <v>7884</v>
      </c>
      <c r="M1244" t="s">
        <v>6</v>
      </c>
      <c r="N1244" t="s">
        <v>217</v>
      </c>
    </row>
    <row r="1245" spans="1:14" x14ac:dyDescent="0.35">
      <c r="A1245" t="s">
        <v>70</v>
      </c>
      <c r="B1245">
        <f t="shared" si="19"/>
        <v>1</v>
      </c>
      <c r="C1245" t="s">
        <v>17736</v>
      </c>
      <c r="D1245" t="s">
        <v>7886</v>
      </c>
      <c r="E1245" t="s">
        <v>7887</v>
      </c>
      <c r="F1245" t="s">
        <v>7888</v>
      </c>
      <c r="G1245">
        <v>10</v>
      </c>
      <c r="H1245">
        <v>9781450366687</v>
      </c>
      <c r="I1245" t="s">
        <v>194</v>
      </c>
      <c r="J1245" t="s">
        <v>6</v>
      </c>
      <c r="K1245">
        <v>2019</v>
      </c>
      <c r="L1245" t="s">
        <v>7889</v>
      </c>
      <c r="M1245" t="s">
        <v>6</v>
      </c>
      <c r="N1245" t="s">
        <v>162</v>
      </c>
    </row>
    <row r="1246" spans="1:14" x14ac:dyDescent="0.35">
      <c r="A1246" t="s">
        <v>67</v>
      </c>
      <c r="B1246">
        <f t="shared" si="19"/>
        <v>1</v>
      </c>
      <c r="C1246" t="s">
        <v>19304</v>
      </c>
      <c r="D1246" t="s">
        <v>7891</v>
      </c>
      <c r="E1246" t="s">
        <v>7892</v>
      </c>
      <c r="F1246" t="s">
        <v>7893</v>
      </c>
      <c r="G1246">
        <v>7</v>
      </c>
      <c r="I1246" t="s">
        <v>922</v>
      </c>
      <c r="J1246" t="s">
        <v>7894</v>
      </c>
      <c r="K1246">
        <v>2018</v>
      </c>
      <c r="L1246" t="s">
        <v>7895</v>
      </c>
      <c r="M1246" t="s">
        <v>6</v>
      </c>
      <c r="N1246" t="s">
        <v>695</v>
      </c>
    </row>
    <row r="1247" spans="1:14" x14ac:dyDescent="0.35">
      <c r="A1247" t="s">
        <v>67</v>
      </c>
      <c r="B1247">
        <f t="shared" si="19"/>
        <v>1</v>
      </c>
      <c r="C1247" t="s">
        <v>19305</v>
      </c>
      <c r="D1247" t="s">
        <v>7897</v>
      </c>
      <c r="E1247" t="s">
        <v>7898</v>
      </c>
      <c r="F1247" t="s">
        <v>7899</v>
      </c>
      <c r="G1247">
        <v>10</v>
      </c>
      <c r="H1247">
        <v>9781450351119</v>
      </c>
      <c r="I1247" t="s">
        <v>6312</v>
      </c>
      <c r="J1247" t="s">
        <v>7900</v>
      </c>
      <c r="K1247">
        <v>2017</v>
      </c>
      <c r="L1247" t="s">
        <v>7901</v>
      </c>
      <c r="M1247" t="s">
        <v>6</v>
      </c>
      <c r="N1247" t="s">
        <v>1120</v>
      </c>
    </row>
    <row r="1248" spans="1:14" x14ac:dyDescent="0.35">
      <c r="A1248" t="s">
        <v>67</v>
      </c>
      <c r="B1248">
        <f t="shared" si="19"/>
        <v>1</v>
      </c>
      <c r="C1248" t="s">
        <v>19306</v>
      </c>
      <c r="D1248" t="s">
        <v>7903</v>
      </c>
      <c r="E1248" t="s">
        <v>7904</v>
      </c>
      <c r="F1248" t="s">
        <v>7905</v>
      </c>
      <c r="G1248">
        <v>10</v>
      </c>
      <c r="H1248">
        <v>9781450347631</v>
      </c>
      <c r="I1248" t="s">
        <v>308</v>
      </c>
      <c r="J1248" t="s">
        <v>6</v>
      </c>
      <c r="K1248">
        <v>2016</v>
      </c>
      <c r="L1248" t="s">
        <v>7906</v>
      </c>
      <c r="M1248" t="s">
        <v>6</v>
      </c>
      <c r="N1248" t="s">
        <v>176</v>
      </c>
    </row>
    <row r="1249" spans="1:14" x14ac:dyDescent="0.35">
      <c r="A1249" t="s">
        <v>49</v>
      </c>
      <c r="B1249">
        <f t="shared" si="19"/>
        <v>1</v>
      </c>
      <c r="C1249" t="s">
        <v>19307</v>
      </c>
      <c r="D1249" t="s">
        <v>7908</v>
      </c>
      <c r="E1249" t="s">
        <v>7909</v>
      </c>
      <c r="F1249" t="s">
        <v>7910</v>
      </c>
      <c r="G1249">
        <v>10</v>
      </c>
      <c r="H1249">
        <v>9781479919345</v>
      </c>
      <c r="I1249" t="s">
        <v>3954</v>
      </c>
      <c r="J1249" t="s">
        <v>4649</v>
      </c>
      <c r="K1249">
        <v>2015</v>
      </c>
      <c r="L1249" t="s">
        <v>7911</v>
      </c>
      <c r="M1249" t="s">
        <v>6</v>
      </c>
      <c r="N1249" t="s">
        <v>155</v>
      </c>
    </row>
    <row r="1250" spans="1:14" x14ac:dyDescent="0.35">
      <c r="A1250" t="s">
        <v>49</v>
      </c>
      <c r="B1250">
        <f t="shared" si="19"/>
        <v>1</v>
      </c>
      <c r="C1250" t="s">
        <v>19308</v>
      </c>
      <c r="D1250" t="s">
        <v>7913</v>
      </c>
      <c r="E1250" t="s">
        <v>7914</v>
      </c>
      <c r="F1250" t="s">
        <v>7915</v>
      </c>
      <c r="G1250">
        <v>10</v>
      </c>
      <c r="H1250">
        <v>9781450325769</v>
      </c>
      <c r="I1250" t="s">
        <v>7916</v>
      </c>
      <c r="J1250" t="s">
        <v>7917</v>
      </c>
      <c r="K1250">
        <v>2014</v>
      </c>
      <c r="L1250" t="s">
        <v>7918</v>
      </c>
      <c r="M1250" t="s">
        <v>6</v>
      </c>
      <c r="N1250" t="s">
        <v>155</v>
      </c>
    </row>
    <row r="1251" spans="1:14" x14ac:dyDescent="0.35">
      <c r="A1251" t="s">
        <v>49</v>
      </c>
      <c r="B1251">
        <f t="shared" si="19"/>
        <v>1</v>
      </c>
      <c r="C1251" t="s">
        <v>19309</v>
      </c>
      <c r="D1251" t="s">
        <v>7920</v>
      </c>
      <c r="E1251" t="s">
        <v>7921</v>
      </c>
      <c r="F1251" t="s">
        <v>7922</v>
      </c>
      <c r="G1251">
        <v>10</v>
      </c>
      <c r="H1251">
        <v>9780784482421</v>
      </c>
      <c r="I1251" t="s">
        <v>7923</v>
      </c>
      <c r="J1251" t="s">
        <v>7924</v>
      </c>
      <c r="K1251">
        <v>2019</v>
      </c>
      <c r="L1251" t="s">
        <v>7925</v>
      </c>
      <c r="M1251" t="s">
        <v>6</v>
      </c>
      <c r="N1251" t="s">
        <v>147</v>
      </c>
    </row>
    <row r="1252" spans="1:14" x14ac:dyDescent="0.35">
      <c r="A1252" t="s">
        <v>70</v>
      </c>
      <c r="B1252">
        <f t="shared" si="19"/>
        <v>1</v>
      </c>
      <c r="C1252" t="s">
        <v>19310</v>
      </c>
      <c r="D1252" t="s">
        <v>7927</v>
      </c>
      <c r="E1252" t="s">
        <v>7928</v>
      </c>
      <c r="F1252" t="s">
        <v>7929</v>
      </c>
      <c r="G1252">
        <v>7</v>
      </c>
      <c r="I1252" t="s">
        <v>749</v>
      </c>
      <c r="J1252" t="s">
        <v>6167</v>
      </c>
      <c r="K1252">
        <v>2015</v>
      </c>
      <c r="L1252" t="s">
        <v>7930</v>
      </c>
      <c r="M1252" t="s">
        <v>6</v>
      </c>
      <c r="N1252" t="s">
        <v>283</v>
      </c>
    </row>
    <row r="1253" spans="1:14" x14ac:dyDescent="0.35">
      <c r="A1253" t="s">
        <v>49</v>
      </c>
      <c r="B1253">
        <f t="shared" si="19"/>
        <v>1</v>
      </c>
      <c r="C1253" t="s">
        <v>19311</v>
      </c>
      <c r="D1253" t="s">
        <v>7932</v>
      </c>
      <c r="E1253" t="s">
        <v>6</v>
      </c>
      <c r="F1253" t="s">
        <v>7933</v>
      </c>
      <c r="G1253">
        <v>10</v>
      </c>
      <c r="H1253">
        <v>9781728190808</v>
      </c>
      <c r="I1253" t="s">
        <v>7934</v>
      </c>
      <c r="J1253" t="s">
        <v>7935</v>
      </c>
      <c r="K1253">
        <v>2020</v>
      </c>
      <c r="L1253" t="s">
        <v>7936</v>
      </c>
      <c r="M1253" t="s">
        <v>6</v>
      </c>
      <c r="N1253" t="s">
        <v>162</v>
      </c>
    </row>
    <row r="1254" spans="1:14" x14ac:dyDescent="0.35">
      <c r="A1254" t="s">
        <v>49</v>
      </c>
      <c r="B1254">
        <f t="shared" si="19"/>
        <v>1</v>
      </c>
      <c r="C1254" t="s">
        <v>19312</v>
      </c>
      <c r="D1254" t="s">
        <v>7938</v>
      </c>
      <c r="E1254" t="s">
        <v>7939</v>
      </c>
      <c r="F1254" t="s">
        <v>7940</v>
      </c>
      <c r="G1254">
        <v>7</v>
      </c>
      <c r="H1254">
        <v>9783030201470</v>
      </c>
      <c r="I1254" t="s">
        <v>207</v>
      </c>
      <c r="J1254" t="s">
        <v>7941</v>
      </c>
      <c r="K1254">
        <v>2020</v>
      </c>
      <c r="L1254" t="s">
        <v>7942</v>
      </c>
      <c r="M1254" t="s">
        <v>6</v>
      </c>
      <c r="N1254" t="s">
        <v>217</v>
      </c>
    </row>
    <row r="1255" spans="1:14" x14ac:dyDescent="0.35">
      <c r="A1255" t="s">
        <v>70</v>
      </c>
      <c r="B1255">
        <f t="shared" si="19"/>
        <v>1</v>
      </c>
      <c r="C1255" t="s">
        <v>19313</v>
      </c>
      <c r="D1255" t="s">
        <v>7944</v>
      </c>
      <c r="E1255" t="s">
        <v>7945</v>
      </c>
      <c r="F1255" t="s">
        <v>7946</v>
      </c>
      <c r="G1255">
        <v>10</v>
      </c>
      <c r="H1255">
        <v>9781450347631</v>
      </c>
      <c r="I1255" t="s">
        <v>308</v>
      </c>
      <c r="J1255" t="s">
        <v>6</v>
      </c>
      <c r="K1255">
        <v>2016</v>
      </c>
      <c r="L1255" t="s">
        <v>7947</v>
      </c>
      <c r="M1255" t="s">
        <v>6</v>
      </c>
      <c r="N1255" t="s">
        <v>283</v>
      </c>
    </row>
    <row r="1256" spans="1:14" x14ac:dyDescent="0.35">
      <c r="A1256" t="s">
        <v>67</v>
      </c>
      <c r="B1256">
        <f t="shared" si="19"/>
        <v>1</v>
      </c>
      <c r="C1256" t="s">
        <v>19314</v>
      </c>
      <c r="D1256" t="s">
        <v>7949</v>
      </c>
      <c r="E1256" t="s">
        <v>7950</v>
      </c>
      <c r="F1256" t="s">
        <v>7951</v>
      </c>
      <c r="G1256">
        <v>10</v>
      </c>
      <c r="H1256">
        <v>9781910810583</v>
      </c>
      <c r="I1256" t="s">
        <v>452</v>
      </c>
      <c r="J1256" t="s">
        <v>7952</v>
      </c>
      <c r="K1256">
        <v>2015</v>
      </c>
      <c r="L1256" t="s">
        <v>7953</v>
      </c>
      <c r="M1256" t="s">
        <v>6</v>
      </c>
      <c r="N1256" t="s">
        <v>283</v>
      </c>
    </row>
    <row r="1257" spans="1:14" x14ac:dyDescent="0.35">
      <c r="A1257" t="s">
        <v>67</v>
      </c>
      <c r="B1257">
        <f t="shared" si="19"/>
        <v>1</v>
      </c>
      <c r="C1257" t="s">
        <v>19315</v>
      </c>
      <c r="D1257" t="s">
        <v>7955</v>
      </c>
      <c r="E1257" t="s">
        <v>7956</v>
      </c>
      <c r="F1257" t="s">
        <v>7957</v>
      </c>
      <c r="G1257">
        <v>10</v>
      </c>
      <c r="H1257">
        <v>9781509011339</v>
      </c>
      <c r="I1257" t="s">
        <v>6671</v>
      </c>
      <c r="J1257" t="s">
        <v>7958</v>
      </c>
      <c r="K1257">
        <v>2017</v>
      </c>
      <c r="L1257" t="s">
        <v>7959</v>
      </c>
      <c r="M1257" t="s">
        <v>6</v>
      </c>
      <c r="N1257" t="s">
        <v>1120</v>
      </c>
    </row>
    <row r="1258" spans="1:14" x14ac:dyDescent="0.35">
      <c r="A1258" t="s">
        <v>67</v>
      </c>
      <c r="B1258">
        <f t="shared" si="19"/>
        <v>1</v>
      </c>
      <c r="C1258" t="s">
        <v>19316</v>
      </c>
      <c r="D1258" t="s">
        <v>7961</v>
      </c>
      <c r="E1258" t="s">
        <v>7962</v>
      </c>
      <c r="F1258" t="s">
        <v>7963</v>
      </c>
      <c r="G1258">
        <v>7</v>
      </c>
      <c r="H1258">
        <v>9783030316044</v>
      </c>
      <c r="I1258" t="s">
        <v>152</v>
      </c>
      <c r="J1258" t="s">
        <v>7964</v>
      </c>
      <c r="K1258">
        <v>2019</v>
      </c>
      <c r="L1258" t="s">
        <v>7965</v>
      </c>
      <c r="M1258" t="s">
        <v>6</v>
      </c>
      <c r="N1258" t="s">
        <v>217</v>
      </c>
    </row>
    <row r="1259" spans="1:14" x14ac:dyDescent="0.35">
      <c r="A1259" t="s">
        <v>67</v>
      </c>
      <c r="B1259">
        <f t="shared" si="19"/>
        <v>1</v>
      </c>
      <c r="C1259" t="s">
        <v>19317</v>
      </c>
      <c r="D1259" t="s">
        <v>7967</v>
      </c>
      <c r="E1259" t="s">
        <v>7968</v>
      </c>
      <c r="F1259" t="s">
        <v>7969</v>
      </c>
      <c r="G1259">
        <v>7</v>
      </c>
      <c r="H1259">
        <v>9783030855208</v>
      </c>
      <c r="I1259" t="s">
        <v>866</v>
      </c>
      <c r="J1259" t="s">
        <v>7970</v>
      </c>
      <c r="K1259">
        <v>2021</v>
      </c>
      <c r="L1259" t="s">
        <v>7971</v>
      </c>
      <c r="M1259" t="s">
        <v>6</v>
      </c>
      <c r="N1259" t="s">
        <v>162</v>
      </c>
    </row>
    <row r="1260" spans="1:14" x14ac:dyDescent="0.35">
      <c r="A1260" t="s">
        <v>49</v>
      </c>
      <c r="B1260">
        <f t="shared" si="19"/>
        <v>1</v>
      </c>
      <c r="C1260" t="s">
        <v>19318</v>
      </c>
      <c r="D1260" t="s">
        <v>7973</v>
      </c>
      <c r="E1260" t="s">
        <v>7974</v>
      </c>
      <c r="F1260" t="s">
        <v>7975</v>
      </c>
      <c r="G1260">
        <v>7</v>
      </c>
      <c r="I1260" t="s">
        <v>261</v>
      </c>
      <c r="J1260" t="s">
        <v>6</v>
      </c>
      <c r="K1260">
        <v>2021</v>
      </c>
      <c r="L1260" t="s">
        <v>7976</v>
      </c>
      <c r="M1260" t="s">
        <v>6</v>
      </c>
      <c r="N1260" t="s">
        <v>162</v>
      </c>
    </row>
    <row r="1261" spans="1:14" x14ac:dyDescent="0.35">
      <c r="A1261" t="s">
        <v>67</v>
      </c>
      <c r="B1261">
        <f t="shared" si="19"/>
        <v>1</v>
      </c>
      <c r="C1261" t="s">
        <v>19319</v>
      </c>
      <c r="D1261" t="s">
        <v>7978</v>
      </c>
      <c r="E1261" t="s">
        <v>7979</v>
      </c>
      <c r="F1261" t="s">
        <v>7980</v>
      </c>
      <c r="G1261">
        <v>10</v>
      </c>
      <c r="H1261">
        <v>9789811100086</v>
      </c>
      <c r="I1261" t="s">
        <v>7981</v>
      </c>
      <c r="J1261" t="s">
        <v>7982</v>
      </c>
      <c r="K1261">
        <v>2016</v>
      </c>
      <c r="L1261" t="s">
        <v>7983</v>
      </c>
      <c r="M1261" t="s">
        <v>6</v>
      </c>
      <c r="N1261" t="s">
        <v>162</v>
      </c>
    </row>
    <row r="1262" spans="1:14" x14ac:dyDescent="0.35">
      <c r="A1262" t="s">
        <v>67</v>
      </c>
      <c r="B1262">
        <f t="shared" si="19"/>
        <v>1</v>
      </c>
      <c r="C1262" t="s">
        <v>19320</v>
      </c>
      <c r="D1262" t="s">
        <v>7985</v>
      </c>
      <c r="E1262" t="s">
        <v>7986</v>
      </c>
      <c r="F1262" t="s">
        <v>7987</v>
      </c>
      <c r="G1262">
        <v>10</v>
      </c>
      <c r="H1262">
        <v>9789898565655</v>
      </c>
      <c r="I1262" t="s">
        <v>7988</v>
      </c>
      <c r="J1262" t="s">
        <v>7989</v>
      </c>
      <c r="K1262">
        <v>2013</v>
      </c>
      <c r="L1262" t="s">
        <v>7990</v>
      </c>
      <c r="M1262" t="s">
        <v>6</v>
      </c>
      <c r="N1262" t="s">
        <v>217</v>
      </c>
    </row>
    <row r="1263" spans="1:14" x14ac:dyDescent="0.35">
      <c r="A1263" t="s">
        <v>49</v>
      </c>
      <c r="B1263">
        <f t="shared" si="19"/>
        <v>1</v>
      </c>
      <c r="C1263" t="s">
        <v>19321</v>
      </c>
      <c r="D1263" t="s">
        <v>7992</v>
      </c>
      <c r="E1263" t="s">
        <v>7993</v>
      </c>
      <c r="F1263" t="s">
        <v>7994</v>
      </c>
      <c r="G1263">
        <v>7</v>
      </c>
      <c r="I1263" t="s">
        <v>556</v>
      </c>
      <c r="J1263" t="s">
        <v>7995</v>
      </c>
      <c r="K1263">
        <v>2014</v>
      </c>
      <c r="L1263" t="s">
        <v>7996</v>
      </c>
      <c r="M1263" t="s">
        <v>6</v>
      </c>
      <c r="N1263" t="s">
        <v>744</v>
      </c>
    </row>
    <row r="1264" spans="1:14" x14ac:dyDescent="0.35">
      <c r="A1264" t="s">
        <v>49</v>
      </c>
      <c r="B1264">
        <f t="shared" si="19"/>
        <v>1</v>
      </c>
      <c r="C1264" t="s">
        <v>19322</v>
      </c>
      <c r="D1264" t="s">
        <v>7998</v>
      </c>
      <c r="E1264" t="s">
        <v>7999</v>
      </c>
      <c r="F1264" t="s">
        <v>8000</v>
      </c>
      <c r="G1264">
        <v>7</v>
      </c>
      <c r="I1264" t="s">
        <v>922</v>
      </c>
      <c r="J1264" t="s">
        <v>8001</v>
      </c>
      <c r="K1264">
        <v>2018</v>
      </c>
      <c r="L1264" t="s">
        <v>8002</v>
      </c>
      <c r="M1264" t="s">
        <v>6</v>
      </c>
      <c r="N1264" t="s">
        <v>480</v>
      </c>
    </row>
    <row r="1265" spans="1:14" x14ac:dyDescent="0.35">
      <c r="A1265" t="s">
        <v>49</v>
      </c>
      <c r="B1265">
        <f t="shared" si="19"/>
        <v>1</v>
      </c>
      <c r="C1265" t="s">
        <v>19323</v>
      </c>
      <c r="D1265" t="s">
        <v>8004</v>
      </c>
      <c r="E1265" t="s">
        <v>8005</v>
      </c>
      <c r="F1265" t="s">
        <v>8006</v>
      </c>
      <c r="G1265">
        <v>10</v>
      </c>
      <c r="H1265">
        <v>9781728146461</v>
      </c>
      <c r="I1265" t="s">
        <v>8007</v>
      </c>
      <c r="J1265" t="s">
        <v>8008</v>
      </c>
      <c r="K1265">
        <v>2019</v>
      </c>
      <c r="L1265" t="s">
        <v>8009</v>
      </c>
      <c r="M1265" t="s">
        <v>6</v>
      </c>
      <c r="N1265" t="s">
        <v>217</v>
      </c>
    </row>
    <row r="1266" spans="1:14" x14ac:dyDescent="0.35">
      <c r="A1266" t="s">
        <v>70</v>
      </c>
      <c r="B1266">
        <f t="shared" si="19"/>
        <v>1</v>
      </c>
      <c r="C1266" t="s">
        <v>19324</v>
      </c>
      <c r="D1266" t="s">
        <v>8011</v>
      </c>
      <c r="E1266" t="s">
        <v>8012</v>
      </c>
      <c r="F1266" t="s">
        <v>8013</v>
      </c>
      <c r="G1266">
        <v>10</v>
      </c>
      <c r="I1266" t="s">
        <v>8014</v>
      </c>
      <c r="J1266" t="s">
        <v>8015</v>
      </c>
      <c r="K1266">
        <v>2014</v>
      </c>
      <c r="L1266" t="s">
        <v>8016</v>
      </c>
      <c r="M1266" t="s">
        <v>6</v>
      </c>
      <c r="N1266" t="s">
        <v>1539</v>
      </c>
    </row>
    <row r="1267" spans="1:14" x14ac:dyDescent="0.35">
      <c r="A1267" t="s">
        <v>70</v>
      </c>
      <c r="B1267">
        <f t="shared" si="19"/>
        <v>1</v>
      </c>
      <c r="C1267" t="s">
        <v>19325</v>
      </c>
      <c r="D1267" t="s">
        <v>8018</v>
      </c>
      <c r="E1267" t="s">
        <v>8019</v>
      </c>
      <c r="F1267" t="s">
        <v>8020</v>
      </c>
      <c r="G1267">
        <v>10</v>
      </c>
      <c r="H1267">
        <v>9781467372046</v>
      </c>
      <c r="I1267" t="s">
        <v>8021</v>
      </c>
      <c r="J1267" t="s">
        <v>8022</v>
      </c>
      <c r="K1267">
        <v>2015</v>
      </c>
      <c r="L1267" t="s">
        <v>8023</v>
      </c>
      <c r="M1267" t="s">
        <v>6</v>
      </c>
      <c r="N1267" t="s">
        <v>480</v>
      </c>
    </row>
    <row r="1268" spans="1:14" x14ac:dyDescent="0.35">
      <c r="A1268" t="s">
        <v>67</v>
      </c>
      <c r="B1268">
        <f t="shared" si="19"/>
        <v>1</v>
      </c>
      <c r="C1268" t="s">
        <v>19326</v>
      </c>
      <c r="D1268" t="s">
        <v>8025</v>
      </c>
      <c r="E1268" t="s">
        <v>8026</v>
      </c>
      <c r="F1268" t="s">
        <v>8027</v>
      </c>
      <c r="G1268">
        <v>7</v>
      </c>
      <c r="H1268">
        <v>9783030195908</v>
      </c>
      <c r="I1268" t="s">
        <v>152</v>
      </c>
      <c r="J1268" t="s">
        <v>8028</v>
      </c>
      <c r="K1268">
        <v>2019</v>
      </c>
      <c r="L1268" t="s">
        <v>8029</v>
      </c>
      <c r="M1268" t="s">
        <v>6</v>
      </c>
      <c r="N1268" t="s">
        <v>217</v>
      </c>
    </row>
    <row r="1269" spans="1:14" x14ac:dyDescent="0.35">
      <c r="A1269" t="s">
        <v>70</v>
      </c>
      <c r="B1269">
        <f t="shared" si="19"/>
        <v>1</v>
      </c>
      <c r="C1269" t="s">
        <v>19327</v>
      </c>
      <c r="D1269" t="s">
        <v>8031</v>
      </c>
      <c r="E1269" t="s">
        <v>8032</v>
      </c>
      <c r="F1269" t="s">
        <v>8033</v>
      </c>
      <c r="G1269">
        <v>7</v>
      </c>
      <c r="I1269" t="s">
        <v>2872</v>
      </c>
      <c r="J1269" t="s">
        <v>6</v>
      </c>
      <c r="K1269">
        <v>2015</v>
      </c>
      <c r="L1269" t="s">
        <v>8034</v>
      </c>
      <c r="M1269" t="s">
        <v>6</v>
      </c>
      <c r="N1269" t="s">
        <v>3348</v>
      </c>
    </row>
    <row r="1270" spans="1:14" x14ac:dyDescent="0.35">
      <c r="A1270" t="s">
        <v>67</v>
      </c>
      <c r="B1270">
        <f t="shared" si="19"/>
        <v>1</v>
      </c>
      <c r="C1270" t="s">
        <v>19328</v>
      </c>
      <c r="D1270" t="s">
        <v>8036</v>
      </c>
      <c r="E1270" t="s">
        <v>8037</v>
      </c>
      <c r="F1270" t="s">
        <v>8038</v>
      </c>
      <c r="G1270">
        <v>10</v>
      </c>
      <c r="H1270">
        <v>9781479963904</v>
      </c>
      <c r="I1270" t="s">
        <v>995</v>
      </c>
      <c r="J1270" t="s">
        <v>8039</v>
      </c>
      <c r="K1270">
        <v>2015</v>
      </c>
      <c r="L1270" t="s">
        <v>8040</v>
      </c>
      <c r="M1270" t="s">
        <v>6</v>
      </c>
      <c r="N1270" t="s">
        <v>147</v>
      </c>
    </row>
    <row r="1271" spans="1:14" x14ac:dyDescent="0.35">
      <c r="A1271" t="s">
        <v>67</v>
      </c>
      <c r="B1271">
        <f t="shared" si="19"/>
        <v>1</v>
      </c>
      <c r="C1271" t="s">
        <v>19329</v>
      </c>
      <c r="D1271" t="s">
        <v>8042</v>
      </c>
      <c r="E1271" t="s">
        <v>8043</v>
      </c>
      <c r="F1271" t="s">
        <v>8044</v>
      </c>
      <c r="G1271">
        <v>10</v>
      </c>
      <c r="H1271">
        <v>9789898533524</v>
      </c>
      <c r="I1271" t="s">
        <v>4134</v>
      </c>
      <c r="J1271" t="s">
        <v>8045</v>
      </c>
      <c r="K1271">
        <v>2016</v>
      </c>
      <c r="L1271" t="s">
        <v>8046</v>
      </c>
      <c r="M1271" t="s">
        <v>6</v>
      </c>
      <c r="N1271" t="s">
        <v>162</v>
      </c>
    </row>
    <row r="1272" spans="1:14" x14ac:dyDescent="0.35">
      <c r="A1272" t="s">
        <v>67</v>
      </c>
      <c r="B1272">
        <f t="shared" si="19"/>
        <v>1</v>
      </c>
      <c r="C1272" t="s">
        <v>19330</v>
      </c>
      <c r="D1272" t="s">
        <v>8048</v>
      </c>
      <c r="E1272" t="s">
        <v>8049</v>
      </c>
      <c r="F1272" t="s">
        <v>8050</v>
      </c>
      <c r="G1272">
        <v>10</v>
      </c>
      <c r="H1272">
        <v>9781450389778</v>
      </c>
      <c r="I1272" t="s">
        <v>308</v>
      </c>
      <c r="J1272" t="s">
        <v>6</v>
      </c>
      <c r="K1272">
        <v>2021</v>
      </c>
      <c r="L1272" t="s">
        <v>8051</v>
      </c>
      <c r="M1272" t="s">
        <v>6</v>
      </c>
      <c r="N1272" t="s">
        <v>162</v>
      </c>
    </row>
    <row r="1273" spans="1:14" x14ac:dyDescent="0.35">
      <c r="A1273" t="s">
        <v>67</v>
      </c>
      <c r="B1273">
        <f t="shared" si="19"/>
        <v>1</v>
      </c>
      <c r="C1273" t="s">
        <v>19331</v>
      </c>
      <c r="D1273" t="s">
        <v>8053</v>
      </c>
      <c r="E1273" t="s">
        <v>8054</v>
      </c>
      <c r="F1273" t="s">
        <v>8055</v>
      </c>
      <c r="G1273">
        <v>10</v>
      </c>
      <c r="H1273">
        <v>9781450334662</v>
      </c>
      <c r="I1273" t="s">
        <v>2825</v>
      </c>
      <c r="J1273" t="s">
        <v>8056</v>
      </c>
      <c r="K1273">
        <v>2015</v>
      </c>
      <c r="L1273" t="s">
        <v>8057</v>
      </c>
      <c r="M1273" t="s">
        <v>6</v>
      </c>
      <c r="N1273" t="s">
        <v>283</v>
      </c>
    </row>
    <row r="1274" spans="1:14" x14ac:dyDescent="0.35">
      <c r="A1274" t="s">
        <v>49</v>
      </c>
      <c r="B1274">
        <f t="shared" si="19"/>
        <v>1</v>
      </c>
      <c r="C1274" t="s">
        <v>19332</v>
      </c>
      <c r="D1274" t="s">
        <v>8059</v>
      </c>
      <c r="E1274" t="s">
        <v>8060</v>
      </c>
      <c r="F1274" t="s">
        <v>8061</v>
      </c>
      <c r="G1274">
        <v>7</v>
      </c>
      <c r="H1274">
        <v>9783030008468</v>
      </c>
      <c r="I1274" t="s">
        <v>152</v>
      </c>
      <c r="J1274" t="s">
        <v>8062</v>
      </c>
      <c r="K1274">
        <v>2018</v>
      </c>
      <c r="L1274" t="s">
        <v>8063</v>
      </c>
      <c r="M1274" t="s">
        <v>6</v>
      </c>
      <c r="N1274" t="s">
        <v>217</v>
      </c>
    </row>
    <row r="1275" spans="1:14" x14ac:dyDescent="0.35">
      <c r="A1275" t="s">
        <v>49</v>
      </c>
      <c r="B1275">
        <f t="shared" si="19"/>
        <v>1</v>
      </c>
      <c r="C1275" t="s">
        <v>19333</v>
      </c>
      <c r="D1275" t="s">
        <v>8065</v>
      </c>
      <c r="E1275" t="s">
        <v>8066</v>
      </c>
      <c r="F1275" t="s">
        <v>8067</v>
      </c>
      <c r="G1275">
        <v>10</v>
      </c>
      <c r="H1275">
        <v>9781538646922</v>
      </c>
      <c r="I1275" t="s">
        <v>8068</v>
      </c>
      <c r="J1275" t="s">
        <v>8069</v>
      </c>
      <c r="K1275">
        <v>2018</v>
      </c>
      <c r="L1275" t="s">
        <v>8070</v>
      </c>
      <c r="M1275" t="s">
        <v>6</v>
      </c>
      <c r="N1275" t="s">
        <v>162</v>
      </c>
    </row>
    <row r="1276" spans="1:14" x14ac:dyDescent="0.35">
      <c r="A1276" t="s">
        <v>70</v>
      </c>
      <c r="B1276">
        <f t="shared" si="19"/>
        <v>1</v>
      </c>
      <c r="C1276" t="s">
        <v>19334</v>
      </c>
      <c r="D1276" t="s">
        <v>8072</v>
      </c>
      <c r="E1276" t="s">
        <v>8073</v>
      </c>
      <c r="F1276" t="s">
        <v>8074</v>
      </c>
      <c r="G1276">
        <v>10</v>
      </c>
      <c r="H1276">
        <v>9781450389129</v>
      </c>
      <c r="I1276" t="s">
        <v>308</v>
      </c>
      <c r="J1276" t="s">
        <v>8075</v>
      </c>
      <c r="K1276">
        <v>2021</v>
      </c>
      <c r="L1276" t="s">
        <v>8076</v>
      </c>
      <c r="M1276" t="s">
        <v>6</v>
      </c>
      <c r="N1276" t="s">
        <v>162</v>
      </c>
    </row>
    <row r="1277" spans="1:14" x14ac:dyDescent="0.35">
      <c r="A1277" t="s">
        <v>49</v>
      </c>
      <c r="B1277">
        <f t="shared" si="19"/>
        <v>1</v>
      </c>
      <c r="C1277" t="s">
        <v>19335</v>
      </c>
      <c r="D1277" t="s">
        <v>8078</v>
      </c>
      <c r="E1277" t="s">
        <v>8079</v>
      </c>
      <c r="F1277" t="s">
        <v>8080</v>
      </c>
      <c r="G1277">
        <v>10</v>
      </c>
      <c r="I1277" t="s">
        <v>8081</v>
      </c>
      <c r="J1277" t="s">
        <v>8082</v>
      </c>
      <c r="K1277">
        <v>2021</v>
      </c>
      <c r="L1277" t="s">
        <v>8083</v>
      </c>
      <c r="M1277" t="s">
        <v>6</v>
      </c>
      <c r="N1277" t="s">
        <v>162</v>
      </c>
    </row>
    <row r="1278" spans="1:14" x14ac:dyDescent="0.35">
      <c r="A1278" t="s">
        <v>67</v>
      </c>
      <c r="B1278">
        <f t="shared" si="19"/>
        <v>1</v>
      </c>
      <c r="C1278" t="s">
        <v>19336</v>
      </c>
      <c r="D1278" t="s">
        <v>8085</v>
      </c>
      <c r="E1278" t="s">
        <v>8086</v>
      </c>
      <c r="F1278" t="s">
        <v>8087</v>
      </c>
      <c r="G1278">
        <v>7</v>
      </c>
      <c r="I1278" t="s">
        <v>8088</v>
      </c>
      <c r="J1278" t="s">
        <v>8089</v>
      </c>
      <c r="K1278">
        <v>2021</v>
      </c>
      <c r="L1278" t="s">
        <v>8090</v>
      </c>
      <c r="M1278" t="s">
        <v>6</v>
      </c>
      <c r="N1278" t="s">
        <v>162</v>
      </c>
    </row>
    <row r="1279" spans="1:14" x14ac:dyDescent="0.35">
      <c r="A1279" t="s">
        <v>67</v>
      </c>
      <c r="B1279">
        <f t="shared" si="19"/>
        <v>1</v>
      </c>
      <c r="C1279" t="s">
        <v>19337</v>
      </c>
      <c r="D1279" t="s">
        <v>8092</v>
      </c>
      <c r="E1279" t="s">
        <v>8093</v>
      </c>
      <c r="F1279" t="s">
        <v>8094</v>
      </c>
      <c r="G1279">
        <v>10</v>
      </c>
      <c r="H1279">
        <v>9789897581076</v>
      </c>
      <c r="I1279" t="s">
        <v>8095</v>
      </c>
      <c r="J1279" t="s">
        <v>8096</v>
      </c>
      <c r="K1279">
        <v>2015</v>
      </c>
      <c r="L1279" t="s">
        <v>8097</v>
      </c>
      <c r="M1279" t="s">
        <v>6</v>
      </c>
      <c r="N1279" t="s">
        <v>147</v>
      </c>
    </row>
    <row r="1280" spans="1:14" x14ac:dyDescent="0.35">
      <c r="A1280" t="s">
        <v>67</v>
      </c>
      <c r="B1280">
        <f t="shared" si="19"/>
        <v>1</v>
      </c>
      <c r="C1280" t="s">
        <v>19338</v>
      </c>
      <c r="D1280" t="s">
        <v>8099</v>
      </c>
      <c r="E1280" t="s">
        <v>8100</v>
      </c>
      <c r="F1280" t="s">
        <v>8094</v>
      </c>
      <c r="G1280">
        <v>7</v>
      </c>
      <c r="H1280">
        <v>9783319295848</v>
      </c>
      <c r="I1280" t="s">
        <v>866</v>
      </c>
      <c r="J1280" t="s">
        <v>8101</v>
      </c>
      <c r="K1280">
        <v>2016</v>
      </c>
      <c r="L1280" t="s">
        <v>8102</v>
      </c>
      <c r="M1280" t="s">
        <v>6</v>
      </c>
      <c r="N1280" t="s">
        <v>162</v>
      </c>
    </row>
    <row r="1281" spans="1:14" x14ac:dyDescent="0.35">
      <c r="A1281" t="s">
        <v>67</v>
      </c>
      <c r="B1281">
        <f t="shared" si="19"/>
        <v>1</v>
      </c>
      <c r="C1281" t="s">
        <v>19339</v>
      </c>
      <c r="D1281" t="s">
        <v>8104</v>
      </c>
      <c r="E1281" t="s">
        <v>8105</v>
      </c>
      <c r="F1281" t="s">
        <v>8106</v>
      </c>
      <c r="G1281">
        <v>10</v>
      </c>
      <c r="H1281">
        <v>9781450346566</v>
      </c>
      <c r="I1281" t="s">
        <v>1310</v>
      </c>
      <c r="J1281" t="s">
        <v>8107</v>
      </c>
      <c r="K1281">
        <v>2017</v>
      </c>
      <c r="L1281" t="s">
        <v>8108</v>
      </c>
      <c r="M1281" t="s">
        <v>6</v>
      </c>
      <c r="N1281" t="s">
        <v>4177</v>
      </c>
    </row>
    <row r="1282" spans="1:14" x14ac:dyDescent="0.35">
      <c r="A1282" t="s">
        <v>67</v>
      </c>
      <c r="B1282">
        <f t="shared" ref="B1282:B1345" si="20">COUNTIF(C:C,C1282)</f>
        <v>1</v>
      </c>
      <c r="C1282" t="s">
        <v>19340</v>
      </c>
      <c r="D1282" t="s">
        <v>8110</v>
      </c>
      <c r="E1282" t="s">
        <v>8111</v>
      </c>
      <c r="F1282" t="s">
        <v>8112</v>
      </c>
      <c r="G1282">
        <v>7</v>
      </c>
      <c r="H1282">
        <v>9783319960791</v>
      </c>
      <c r="I1282" t="s">
        <v>207</v>
      </c>
      <c r="J1282" t="s">
        <v>8113</v>
      </c>
      <c r="K1282">
        <v>2019</v>
      </c>
      <c r="L1282" t="s">
        <v>8114</v>
      </c>
      <c r="M1282" t="s">
        <v>6</v>
      </c>
      <c r="N1282" t="s">
        <v>162</v>
      </c>
    </row>
    <row r="1283" spans="1:14" x14ac:dyDescent="0.35">
      <c r="A1283" t="s">
        <v>49</v>
      </c>
      <c r="B1283">
        <f t="shared" si="20"/>
        <v>1</v>
      </c>
      <c r="C1283" t="s">
        <v>19341</v>
      </c>
      <c r="D1283" t="s">
        <v>8116</v>
      </c>
      <c r="E1283" t="s">
        <v>8117</v>
      </c>
      <c r="F1283" t="s">
        <v>8118</v>
      </c>
      <c r="G1283">
        <v>7</v>
      </c>
      <c r="I1283" t="s">
        <v>6815</v>
      </c>
      <c r="J1283" t="s">
        <v>8119</v>
      </c>
      <c r="K1283">
        <v>2018</v>
      </c>
      <c r="L1283" t="s">
        <v>8120</v>
      </c>
      <c r="M1283" t="s">
        <v>6</v>
      </c>
      <c r="N1283" t="s">
        <v>162</v>
      </c>
    </row>
    <row r="1284" spans="1:14" x14ac:dyDescent="0.35">
      <c r="A1284" t="s">
        <v>49</v>
      </c>
      <c r="B1284">
        <f t="shared" si="20"/>
        <v>1</v>
      </c>
      <c r="C1284" t="s">
        <v>19342</v>
      </c>
      <c r="D1284" t="s">
        <v>8122</v>
      </c>
      <c r="E1284" t="s">
        <v>8123</v>
      </c>
      <c r="F1284" t="s">
        <v>8124</v>
      </c>
      <c r="G1284">
        <v>7</v>
      </c>
      <c r="I1284" t="s">
        <v>7262</v>
      </c>
      <c r="J1284" t="s">
        <v>8125</v>
      </c>
      <c r="K1284">
        <v>2009</v>
      </c>
      <c r="L1284" t="s">
        <v>8126</v>
      </c>
      <c r="M1284" t="s">
        <v>6</v>
      </c>
      <c r="N1284" t="s">
        <v>217</v>
      </c>
    </row>
    <row r="1285" spans="1:14" x14ac:dyDescent="0.35">
      <c r="A1285" t="s">
        <v>49</v>
      </c>
      <c r="B1285">
        <f t="shared" si="20"/>
        <v>1</v>
      </c>
      <c r="C1285" t="s">
        <v>19343</v>
      </c>
      <c r="D1285" t="s">
        <v>8128</v>
      </c>
      <c r="E1285" t="s">
        <v>8129</v>
      </c>
      <c r="F1285" t="s">
        <v>8124</v>
      </c>
      <c r="G1285">
        <v>7</v>
      </c>
      <c r="I1285" t="s">
        <v>4413</v>
      </c>
      <c r="J1285" t="s">
        <v>8130</v>
      </c>
      <c r="K1285">
        <v>2010</v>
      </c>
      <c r="L1285" t="s">
        <v>8131</v>
      </c>
      <c r="M1285" t="s">
        <v>6</v>
      </c>
      <c r="N1285" t="s">
        <v>217</v>
      </c>
    </row>
    <row r="1286" spans="1:14" x14ac:dyDescent="0.35">
      <c r="A1286" t="s">
        <v>49</v>
      </c>
      <c r="B1286">
        <f t="shared" si="20"/>
        <v>1</v>
      </c>
      <c r="C1286" t="s">
        <v>19344</v>
      </c>
      <c r="D1286" t="s">
        <v>8133</v>
      </c>
      <c r="E1286" t="s">
        <v>8134</v>
      </c>
      <c r="F1286" t="s">
        <v>8135</v>
      </c>
      <c r="G1286">
        <v>10</v>
      </c>
      <c r="H1286">
        <v>9781509008094</v>
      </c>
      <c r="I1286" t="s">
        <v>8136</v>
      </c>
      <c r="J1286" t="s">
        <v>8137</v>
      </c>
      <c r="K1286">
        <v>2016</v>
      </c>
      <c r="L1286" t="s">
        <v>8138</v>
      </c>
      <c r="M1286" t="s">
        <v>6</v>
      </c>
      <c r="N1286" t="s">
        <v>323</v>
      </c>
    </row>
    <row r="1287" spans="1:14" x14ac:dyDescent="0.35">
      <c r="A1287" t="s">
        <v>49</v>
      </c>
      <c r="B1287">
        <f t="shared" si="20"/>
        <v>1</v>
      </c>
      <c r="C1287" t="s">
        <v>19345</v>
      </c>
      <c r="D1287" t="s">
        <v>8140</v>
      </c>
      <c r="E1287" t="s">
        <v>8141</v>
      </c>
      <c r="F1287" t="s">
        <v>8135</v>
      </c>
      <c r="G1287">
        <v>7</v>
      </c>
      <c r="I1287" t="s">
        <v>1415</v>
      </c>
      <c r="J1287" t="s">
        <v>8142</v>
      </c>
      <c r="K1287">
        <v>2019</v>
      </c>
      <c r="L1287" t="s">
        <v>8143</v>
      </c>
      <c r="M1287" t="s">
        <v>6</v>
      </c>
      <c r="N1287" t="s">
        <v>480</v>
      </c>
    </row>
    <row r="1288" spans="1:14" x14ac:dyDescent="0.35">
      <c r="A1288" t="s">
        <v>70</v>
      </c>
      <c r="B1288">
        <f t="shared" si="20"/>
        <v>1</v>
      </c>
      <c r="C1288" t="s">
        <v>19346</v>
      </c>
      <c r="D1288" t="s">
        <v>8145</v>
      </c>
      <c r="E1288" t="s">
        <v>8146</v>
      </c>
      <c r="F1288" t="s">
        <v>8147</v>
      </c>
      <c r="G1288">
        <v>7</v>
      </c>
      <c r="H1288">
        <v>9789811539138</v>
      </c>
      <c r="I1288" t="s">
        <v>207</v>
      </c>
      <c r="J1288" t="s">
        <v>8148</v>
      </c>
      <c r="K1288">
        <v>2020</v>
      </c>
      <c r="L1288" t="s">
        <v>8149</v>
      </c>
      <c r="M1288" t="s">
        <v>6</v>
      </c>
      <c r="N1288" t="s">
        <v>162</v>
      </c>
    </row>
    <row r="1289" spans="1:14" x14ac:dyDescent="0.35">
      <c r="A1289" t="s">
        <v>49</v>
      </c>
      <c r="B1289">
        <f t="shared" si="20"/>
        <v>1</v>
      </c>
      <c r="C1289" t="s">
        <v>19347</v>
      </c>
      <c r="D1289" t="s">
        <v>8151</v>
      </c>
      <c r="E1289" t="s">
        <v>8152</v>
      </c>
      <c r="F1289" t="s">
        <v>8153</v>
      </c>
      <c r="G1289">
        <v>10</v>
      </c>
      <c r="H1289">
        <v>9781450372176</v>
      </c>
      <c r="I1289" t="s">
        <v>194</v>
      </c>
      <c r="J1289" t="s">
        <v>6</v>
      </c>
      <c r="K1289">
        <v>2019</v>
      </c>
      <c r="L1289" t="s">
        <v>8154</v>
      </c>
      <c r="M1289" t="s">
        <v>6</v>
      </c>
      <c r="N1289" t="s">
        <v>217</v>
      </c>
    </row>
    <row r="1290" spans="1:14" x14ac:dyDescent="0.35">
      <c r="A1290" t="s">
        <v>49</v>
      </c>
      <c r="B1290">
        <f t="shared" si="20"/>
        <v>1</v>
      </c>
      <c r="C1290" t="s">
        <v>19348</v>
      </c>
      <c r="D1290" t="s">
        <v>8156</v>
      </c>
      <c r="E1290" t="s">
        <v>8157</v>
      </c>
      <c r="F1290" t="s">
        <v>8158</v>
      </c>
      <c r="G1290">
        <v>10</v>
      </c>
      <c r="H1290">
        <v>9781450357166</v>
      </c>
      <c r="I1290" t="s">
        <v>274</v>
      </c>
      <c r="J1290" t="s">
        <v>8159</v>
      </c>
      <c r="K1290">
        <v>2018</v>
      </c>
      <c r="L1290" t="s">
        <v>8160</v>
      </c>
      <c r="M1290" t="s">
        <v>6</v>
      </c>
      <c r="N1290" t="s">
        <v>984</v>
      </c>
    </row>
    <row r="1291" spans="1:14" x14ac:dyDescent="0.35">
      <c r="A1291" t="s">
        <v>67</v>
      </c>
      <c r="B1291">
        <f t="shared" si="20"/>
        <v>1</v>
      </c>
      <c r="C1291" t="s">
        <v>19349</v>
      </c>
      <c r="D1291" t="s">
        <v>8162</v>
      </c>
      <c r="E1291" t="s">
        <v>8163</v>
      </c>
      <c r="F1291" t="s">
        <v>8164</v>
      </c>
      <c r="G1291">
        <v>10</v>
      </c>
      <c r="H1291">
        <v>9781450330060</v>
      </c>
      <c r="I1291" t="s">
        <v>8165</v>
      </c>
      <c r="J1291" t="s">
        <v>8166</v>
      </c>
      <c r="K1291">
        <v>2014</v>
      </c>
      <c r="L1291" t="s">
        <v>8167</v>
      </c>
      <c r="M1291" t="s">
        <v>6</v>
      </c>
      <c r="N1291" t="s">
        <v>323</v>
      </c>
    </row>
    <row r="1292" spans="1:14" x14ac:dyDescent="0.35">
      <c r="A1292" t="s">
        <v>67</v>
      </c>
      <c r="B1292">
        <f t="shared" si="20"/>
        <v>1</v>
      </c>
      <c r="C1292" t="s">
        <v>19350</v>
      </c>
      <c r="D1292" t="s">
        <v>8169</v>
      </c>
      <c r="E1292" t="s">
        <v>8170</v>
      </c>
      <c r="F1292" t="s">
        <v>8171</v>
      </c>
      <c r="G1292">
        <v>10</v>
      </c>
      <c r="H1292">
        <v>9781450368667</v>
      </c>
      <c r="I1292" t="s">
        <v>7190</v>
      </c>
      <c r="J1292" t="s">
        <v>8172</v>
      </c>
      <c r="K1292">
        <v>2020</v>
      </c>
      <c r="L1292" t="s">
        <v>8173</v>
      </c>
      <c r="M1292" t="s">
        <v>6</v>
      </c>
      <c r="N1292" t="s">
        <v>162</v>
      </c>
    </row>
    <row r="1293" spans="1:14" x14ac:dyDescent="0.35">
      <c r="A1293" t="s">
        <v>67</v>
      </c>
      <c r="B1293">
        <f t="shared" si="20"/>
        <v>1</v>
      </c>
      <c r="C1293" t="s">
        <v>19351</v>
      </c>
      <c r="D1293" t="s">
        <v>8175</v>
      </c>
      <c r="E1293" t="s">
        <v>8176</v>
      </c>
      <c r="F1293" t="s">
        <v>8177</v>
      </c>
      <c r="G1293">
        <v>10</v>
      </c>
      <c r="H1293">
        <v>9781728111148</v>
      </c>
      <c r="I1293" t="s">
        <v>214</v>
      </c>
      <c r="J1293" t="s">
        <v>2921</v>
      </c>
      <c r="K1293">
        <v>2018</v>
      </c>
      <c r="L1293" t="s">
        <v>8178</v>
      </c>
      <c r="M1293" t="s">
        <v>6</v>
      </c>
      <c r="N1293" t="s">
        <v>1120</v>
      </c>
    </row>
    <row r="1294" spans="1:14" x14ac:dyDescent="0.35">
      <c r="A1294" t="s">
        <v>70</v>
      </c>
      <c r="B1294">
        <f t="shared" si="20"/>
        <v>1</v>
      </c>
      <c r="C1294" t="s">
        <v>19352</v>
      </c>
      <c r="D1294" t="s">
        <v>8180</v>
      </c>
      <c r="E1294" t="s">
        <v>8181</v>
      </c>
      <c r="F1294" t="s">
        <v>8182</v>
      </c>
      <c r="G1294">
        <v>7</v>
      </c>
      <c r="I1294" t="s">
        <v>8183</v>
      </c>
      <c r="J1294" t="s">
        <v>8184</v>
      </c>
      <c r="K1294">
        <v>2016</v>
      </c>
      <c r="L1294" t="s">
        <v>8185</v>
      </c>
      <c r="M1294" t="s">
        <v>6</v>
      </c>
      <c r="N1294" t="s">
        <v>573</v>
      </c>
    </row>
    <row r="1295" spans="1:14" x14ac:dyDescent="0.35">
      <c r="A1295" t="s">
        <v>49</v>
      </c>
      <c r="B1295">
        <f t="shared" si="20"/>
        <v>1</v>
      </c>
      <c r="C1295" t="s">
        <v>19353</v>
      </c>
      <c r="D1295" t="s">
        <v>8187</v>
      </c>
      <c r="E1295" t="s">
        <v>8188</v>
      </c>
      <c r="F1295" t="s">
        <v>8189</v>
      </c>
      <c r="G1295">
        <v>10</v>
      </c>
      <c r="H1295">
        <v>9789897582912</v>
      </c>
      <c r="I1295" t="s">
        <v>8190</v>
      </c>
      <c r="J1295" t="s">
        <v>8191</v>
      </c>
      <c r="K1295">
        <v>2018</v>
      </c>
      <c r="L1295" t="s">
        <v>8192</v>
      </c>
      <c r="M1295" t="s">
        <v>6</v>
      </c>
      <c r="N1295" t="s">
        <v>283</v>
      </c>
    </row>
    <row r="1296" spans="1:14" x14ac:dyDescent="0.35">
      <c r="A1296" t="s">
        <v>67</v>
      </c>
      <c r="B1296">
        <f t="shared" si="20"/>
        <v>1</v>
      </c>
      <c r="C1296" t="s">
        <v>19354</v>
      </c>
      <c r="D1296" t="s">
        <v>8194</v>
      </c>
      <c r="E1296" t="s">
        <v>8195</v>
      </c>
      <c r="F1296" t="s">
        <v>8189</v>
      </c>
      <c r="G1296">
        <v>7</v>
      </c>
      <c r="I1296" t="s">
        <v>261</v>
      </c>
      <c r="J1296" t="s">
        <v>6</v>
      </c>
      <c r="K1296">
        <v>2020</v>
      </c>
      <c r="L1296" t="s">
        <v>8196</v>
      </c>
      <c r="M1296" t="s">
        <v>6</v>
      </c>
      <c r="N1296" t="s">
        <v>147</v>
      </c>
    </row>
    <row r="1297" spans="1:14" x14ac:dyDescent="0.35">
      <c r="A1297" t="s">
        <v>49</v>
      </c>
      <c r="B1297">
        <f t="shared" si="20"/>
        <v>1</v>
      </c>
      <c r="C1297" t="s">
        <v>19355</v>
      </c>
      <c r="D1297" t="s">
        <v>8198</v>
      </c>
      <c r="E1297" t="s">
        <v>8199</v>
      </c>
      <c r="F1297" t="s">
        <v>8200</v>
      </c>
      <c r="G1297">
        <v>10</v>
      </c>
      <c r="H1297">
        <v>9781509012855</v>
      </c>
      <c r="I1297" t="s">
        <v>8201</v>
      </c>
      <c r="J1297" t="s">
        <v>6</v>
      </c>
      <c r="K1297">
        <v>2016</v>
      </c>
      <c r="L1297" t="s">
        <v>8202</v>
      </c>
      <c r="M1297" t="s">
        <v>6</v>
      </c>
      <c r="N1297" t="s">
        <v>473</v>
      </c>
    </row>
    <row r="1298" spans="1:14" x14ac:dyDescent="0.35">
      <c r="A1298" t="s">
        <v>67</v>
      </c>
      <c r="B1298">
        <f t="shared" si="20"/>
        <v>1</v>
      </c>
      <c r="C1298" t="s">
        <v>19356</v>
      </c>
      <c r="D1298" t="s">
        <v>8204</v>
      </c>
      <c r="E1298" t="s">
        <v>8205</v>
      </c>
      <c r="F1298" t="s">
        <v>8206</v>
      </c>
      <c r="G1298">
        <v>10</v>
      </c>
      <c r="H1298">
        <v>9781509024322</v>
      </c>
      <c r="I1298" t="s">
        <v>8207</v>
      </c>
      <c r="J1298" t="s">
        <v>7227</v>
      </c>
      <c r="K1298">
        <v>2016</v>
      </c>
      <c r="L1298" t="s">
        <v>8208</v>
      </c>
      <c r="M1298" t="s">
        <v>6</v>
      </c>
      <c r="N1298" t="s">
        <v>480</v>
      </c>
    </row>
    <row r="1299" spans="1:14" x14ac:dyDescent="0.35">
      <c r="A1299" t="s">
        <v>49</v>
      </c>
      <c r="B1299">
        <f t="shared" si="20"/>
        <v>1</v>
      </c>
      <c r="C1299" t="s">
        <v>19357</v>
      </c>
      <c r="D1299" t="s">
        <v>8210</v>
      </c>
      <c r="E1299" t="s">
        <v>8211</v>
      </c>
      <c r="F1299" t="s">
        <v>8212</v>
      </c>
      <c r="G1299">
        <v>10</v>
      </c>
      <c r="H1299">
        <v>9789532330922</v>
      </c>
      <c r="I1299" t="s">
        <v>1213</v>
      </c>
      <c r="J1299" t="s">
        <v>8213</v>
      </c>
      <c r="K1299">
        <v>2017</v>
      </c>
      <c r="L1299" t="s">
        <v>8214</v>
      </c>
      <c r="M1299" t="s">
        <v>6</v>
      </c>
      <c r="N1299" t="s">
        <v>480</v>
      </c>
    </row>
    <row r="1300" spans="1:14" x14ac:dyDescent="0.35">
      <c r="A1300" t="s">
        <v>70</v>
      </c>
      <c r="B1300">
        <f t="shared" si="20"/>
        <v>1</v>
      </c>
      <c r="C1300" t="s">
        <v>19358</v>
      </c>
      <c r="D1300" t="s">
        <v>8216</v>
      </c>
      <c r="E1300" t="s">
        <v>8217</v>
      </c>
      <c r="F1300" t="s">
        <v>8218</v>
      </c>
      <c r="G1300">
        <v>7</v>
      </c>
      <c r="I1300" t="s">
        <v>556</v>
      </c>
      <c r="J1300" t="s">
        <v>8219</v>
      </c>
      <c r="K1300">
        <v>2017</v>
      </c>
      <c r="L1300" t="s">
        <v>8220</v>
      </c>
      <c r="M1300" t="s">
        <v>6</v>
      </c>
      <c r="N1300" t="s">
        <v>3942</v>
      </c>
    </row>
    <row r="1301" spans="1:14" x14ac:dyDescent="0.35">
      <c r="A1301" t="s">
        <v>49</v>
      </c>
      <c r="B1301">
        <f t="shared" si="20"/>
        <v>1</v>
      </c>
      <c r="C1301" t="s">
        <v>19359</v>
      </c>
      <c r="D1301" t="s">
        <v>8222</v>
      </c>
      <c r="E1301" t="s">
        <v>8223</v>
      </c>
      <c r="F1301" t="s">
        <v>8224</v>
      </c>
      <c r="G1301">
        <v>10</v>
      </c>
      <c r="H1301">
        <v>9781450305785</v>
      </c>
      <c r="I1301" t="s">
        <v>274</v>
      </c>
      <c r="J1301" t="s">
        <v>3646</v>
      </c>
      <c r="K1301">
        <v>2011</v>
      </c>
      <c r="L1301" t="s">
        <v>8225</v>
      </c>
      <c r="M1301" t="s">
        <v>6</v>
      </c>
      <c r="N1301" t="s">
        <v>155</v>
      </c>
    </row>
    <row r="1302" spans="1:14" x14ac:dyDescent="0.35">
      <c r="A1302" t="s">
        <v>49</v>
      </c>
      <c r="B1302">
        <f t="shared" si="20"/>
        <v>1</v>
      </c>
      <c r="C1302" t="s">
        <v>19360</v>
      </c>
      <c r="D1302" t="s">
        <v>8227</v>
      </c>
      <c r="E1302" t="s">
        <v>8228</v>
      </c>
      <c r="F1302" t="s">
        <v>8229</v>
      </c>
      <c r="G1302">
        <v>10</v>
      </c>
      <c r="H1302">
        <v>9781467362634</v>
      </c>
      <c r="I1302" t="s">
        <v>349</v>
      </c>
      <c r="J1302" t="s">
        <v>1550</v>
      </c>
      <c r="K1302">
        <v>2013</v>
      </c>
      <c r="L1302" t="s">
        <v>8230</v>
      </c>
      <c r="M1302" t="s">
        <v>6</v>
      </c>
      <c r="N1302" t="s">
        <v>147</v>
      </c>
    </row>
    <row r="1303" spans="1:14" x14ac:dyDescent="0.35">
      <c r="A1303" t="s">
        <v>49</v>
      </c>
      <c r="B1303">
        <f t="shared" si="20"/>
        <v>1</v>
      </c>
      <c r="C1303" t="s">
        <v>19361</v>
      </c>
      <c r="D1303" t="s">
        <v>8232</v>
      </c>
      <c r="E1303" t="s">
        <v>8233</v>
      </c>
      <c r="F1303" t="s">
        <v>8234</v>
      </c>
      <c r="G1303">
        <v>7</v>
      </c>
      <c r="H1303">
        <v>9783030061333</v>
      </c>
      <c r="I1303" t="s">
        <v>3009</v>
      </c>
      <c r="J1303" t="s">
        <v>8235</v>
      </c>
      <c r="K1303">
        <v>2019</v>
      </c>
      <c r="L1303" t="s">
        <v>8236</v>
      </c>
      <c r="M1303" t="s">
        <v>6</v>
      </c>
      <c r="N1303" t="s">
        <v>162</v>
      </c>
    </row>
    <row r="1304" spans="1:14" x14ac:dyDescent="0.35">
      <c r="A1304" t="s">
        <v>49</v>
      </c>
      <c r="B1304">
        <f t="shared" si="20"/>
        <v>1</v>
      </c>
      <c r="C1304" t="s">
        <v>19362</v>
      </c>
      <c r="D1304" t="s">
        <v>8238</v>
      </c>
      <c r="E1304" t="s">
        <v>8239</v>
      </c>
      <c r="F1304" t="s">
        <v>8240</v>
      </c>
      <c r="G1304">
        <v>10</v>
      </c>
      <c r="H1304">
        <v>9789810854799</v>
      </c>
      <c r="I1304" t="s">
        <v>4597</v>
      </c>
      <c r="J1304" t="s">
        <v>1563</v>
      </c>
      <c r="K1304">
        <v>2010</v>
      </c>
      <c r="L1304" t="s">
        <v>8241</v>
      </c>
      <c r="M1304" t="s">
        <v>6</v>
      </c>
      <c r="N1304" t="s">
        <v>162</v>
      </c>
    </row>
    <row r="1305" spans="1:14" x14ac:dyDescent="0.35">
      <c r="A1305" t="s">
        <v>67</v>
      </c>
      <c r="B1305">
        <f t="shared" si="20"/>
        <v>1</v>
      </c>
      <c r="C1305" t="s">
        <v>19363</v>
      </c>
      <c r="D1305" t="s">
        <v>8243</v>
      </c>
      <c r="E1305" t="s">
        <v>8244</v>
      </c>
      <c r="F1305" t="s">
        <v>8245</v>
      </c>
      <c r="G1305">
        <v>10</v>
      </c>
      <c r="H1305">
        <v>9781457700095</v>
      </c>
      <c r="I1305" t="s">
        <v>8246</v>
      </c>
      <c r="J1305" t="s">
        <v>8247</v>
      </c>
      <c r="K1305">
        <v>2011</v>
      </c>
      <c r="L1305" t="s">
        <v>8248</v>
      </c>
      <c r="M1305" t="s">
        <v>6</v>
      </c>
      <c r="N1305" t="s">
        <v>155</v>
      </c>
    </row>
    <row r="1306" spans="1:14" x14ac:dyDescent="0.35">
      <c r="A1306" t="s">
        <v>49</v>
      </c>
      <c r="B1306">
        <f t="shared" si="20"/>
        <v>1</v>
      </c>
      <c r="C1306" t="s">
        <v>19364</v>
      </c>
      <c r="D1306" t="s">
        <v>8250</v>
      </c>
      <c r="E1306" t="s">
        <v>8251</v>
      </c>
      <c r="F1306" t="s">
        <v>8252</v>
      </c>
      <c r="G1306">
        <v>7</v>
      </c>
      <c r="H1306">
        <v>9783030633288</v>
      </c>
      <c r="I1306" t="s">
        <v>207</v>
      </c>
      <c r="J1306" t="s">
        <v>8253</v>
      </c>
      <c r="K1306">
        <v>2021</v>
      </c>
      <c r="L1306" t="s">
        <v>8254</v>
      </c>
      <c r="M1306" t="s">
        <v>6</v>
      </c>
      <c r="N1306" t="s">
        <v>162</v>
      </c>
    </row>
    <row r="1307" spans="1:14" x14ac:dyDescent="0.35">
      <c r="A1307" t="s">
        <v>67</v>
      </c>
      <c r="B1307">
        <f t="shared" si="20"/>
        <v>1</v>
      </c>
      <c r="C1307" t="s">
        <v>19365</v>
      </c>
      <c r="D1307" t="s">
        <v>8256</v>
      </c>
      <c r="E1307" t="s">
        <v>8257</v>
      </c>
      <c r="F1307" t="s">
        <v>8258</v>
      </c>
      <c r="G1307">
        <v>10</v>
      </c>
      <c r="H1307">
        <v>9781467397957</v>
      </c>
      <c r="I1307" t="s">
        <v>8259</v>
      </c>
      <c r="J1307" t="s">
        <v>8260</v>
      </c>
      <c r="K1307">
        <v>2016</v>
      </c>
      <c r="L1307" t="s">
        <v>8261</v>
      </c>
      <c r="M1307" t="s">
        <v>6</v>
      </c>
      <c r="N1307" t="s">
        <v>480</v>
      </c>
    </row>
    <row r="1308" spans="1:14" x14ac:dyDescent="0.35">
      <c r="A1308" t="s">
        <v>70</v>
      </c>
      <c r="B1308">
        <f t="shared" si="20"/>
        <v>1</v>
      </c>
      <c r="C1308" t="s">
        <v>19366</v>
      </c>
      <c r="D1308" t="s">
        <v>8263</v>
      </c>
      <c r="E1308" t="s">
        <v>8264</v>
      </c>
      <c r="F1308" t="s">
        <v>8265</v>
      </c>
      <c r="G1308">
        <v>7</v>
      </c>
      <c r="H1308">
        <v>9783319999562</v>
      </c>
      <c r="I1308" t="s">
        <v>152</v>
      </c>
      <c r="J1308" t="s">
        <v>8266</v>
      </c>
      <c r="K1308">
        <v>2018</v>
      </c>
      <c r="L1308" t="s">
        <v>8267</v>
      </c>
      <c r="M1308" t="s">
        <v>6</v>
      </c>
      <c r="N1308" t="s">
        <v>162</v>
      </c>
    </row>
    <row r="1309" spans="1:14" x14ac:dyDescent="0.35">
      <c r="A1309" t="s">
        <v>70</v>
      </c>
      <c r="B1309">
        <f t="shared" si="20"/>
        <v>1</v>
      </c>
      <c r="C1309" t="s">
        <v>19367</v>
      </c>
      <c r="D1309" t="s">
        <v>8269</v>
      </c>
      <c r="E1309" t="s">
        <v>8270</v>
      </c>
      <c r="F1309" t="s">
        <v>8271</v>
      </c>
      <c r="G1309">
        <v>7</v>
      </c>
      <c r="I1309" t="s">
        <v>3426</v>
      </c>
      <c r="J1309" t="s">
        <v>8272</v>
      </c>
      <c r="K1309">
        <v>2014</v>
      </c>
      <c r="L1309" t="s">
        <v>8273</v>
      </c>
      <c r="M1309" t="s">
        <v>6</v>
      </c>
      <c r="N1309" t="s">
        <v>675</v>
      </c>
    </row>
    <row r="1310" spans="1:14" x14ac:dyDescent="0.35">
      <c r="A1310" t="s">
        <v>49</v>
      </c>
      <c r="B1310">
        <f t="shared" si="20"/>
        <v>1</v>
      </c>
      <c r="C1310" t="s">
        <v>19368</v>
      </c>
      <c r="D1310" t="s">
        <v>8275</v>
      </c>
      <c r="E1310" t="s">
        <v>8276</v>
      </c>
      <c r="F1310" t="s">
        <v>8277</v>
      </c>
      <c r="G1310">
        <v>10</v>
      </c>
      <c r="H1310">
        <v>9781450349451</v>
      </c>
      <c r="I1310" t="s">
        <v>8278</v>
      </c>
      <c r="J1310" t="s">
        <v>8279</v>
      </c>
      <c r="K1310">
        <v>2018</v>
      </c>
      <c r="L1310" t="s">
        <v>8280</v>
      </c>
      <c r="M1310" t="s">
        <v>6</v>
      </c>
      <c r="N1310" t="s">
        <v>473</v>
      </c>
    </row>
    <row r="1311" spans="1:14" x14ac:dyDescent="0.35">
      <c r="A1311" t="s">
        <v>49</v>
      </c>
      <c r="B1311">
        <f t="shared" si="20"/>
        <v>1</v>
      </c>
      <c r="C1311" t="s">
        <v>19369</v>
      </c>
      <c r="D1311" t="s">
        <v>8282</v>
      </c>
      <c r="E1311" t="s">
        <v>8283</v>
      </c>
      <c r="F1311" t="s">
        <v>8284</v>
      </c>
      <c r="G1311">
        <v>7</v>
      </c>
      <c r="H1311">
        <v>9783319208855</v>
      </c>
      <c r="I1311" t="s">
        <v>152</v>
      </c>
      <c r="J1311" t="s">
        <v>8285</v>
      </c>
      <c r="K1311">
        <v>2015</v>
      </c>
      <c r="L1311" t="s">
        <v>8286</v>
      </c>
      <c r="M1311" t="s">
        <v>6</v>
      </c>
      <c r="N1311" t="s">
        <v>217</v>
      </c>
    </row>
    <row r="1312" spans="1:14" x14ac:dyDescent="0.35">
      <c r="A1312" t="s">
        <v>67</v>
      </c>
      <c r="B1312">
        <f t="shared" si="20"/>
        <v>1</v>
      </c>
      <c r="C1312" t="s">
        <v>19370</v>
      </c>
      <c r="D1312" t="s">
        <v>8288</v>
      </c>
      <c r="E1312" t="s">
        <v>8289</v>
      </c>
      <c r="F1312" t="s">
        <v>8290</v>
      </c>
      <c r="G1312">
        <v>10</v>
      </c>
      <c r="H1312">
        <v>9781479972272</v>
      </c>
      <c r="I1312" t="s">
        <v>8291</v>
      </c>
      <c r="J1312" t="s">
        <v>8292</v>
      </c>
      <c r="K1312">
        <v>2014</v>
      </c>
      <c r="L1312" t="s">
        <v>8293</v>
      </c>
      <c r="M1312" t="s">
        <v>6</v>
      </c>
      <c r="N1312" t="s">
        <v>480</v>
      </c>
    </row>
    <row r="1313" spans="1:14" x14ac:dyDescent="0.35">
      <c r="A1313" t="s">
        <v>67</v>
      </c>
      <c r="B1313">
        <f t="shared" si="20"/>
        <v>1</v>
      </c>
      <c r="C1313" t="s">
        <v>19371</v>
      </c>
      <c r="D1313" t="s">
        <v>8295</v>
      </c>
      <c r="E1313" t="s">
        <v>8296</v>
      </c>
      <c r="F1313" t="s">
        <v>8297</v>
      </c>
      <c r="G1313">
        <v>10</v>
      </c>
      <c r="H1313">
        <v>9781450318990</v>
      </c>
      <c r="I1313" t="s">
        <v>1310</v>
      </c>
      <c r="J1313" t="s">
        <v>8298</v>
      </c>
      <c r="K1313">
        <v>2013</v>
      </c>
      <c r="L1313" t="s">
        <v>8299</v>
      </c>
      <c r="M1313" t="s">
        <v>6</v>
      </c>
      <c r="N1313" t="s">
        <v>283</v>
      </c>
    </row>
    <row r="1314" spans="1:14" x14ac:dyDescent="0.35">
      <c r="A1314" t="s">
        <v>70</v>
      </c>
      <c r="B1314">
        <f t="shared" si="20"/>
        <v>1</v>
      </c>
      <c r="C1314" t="s">
        <v>19372</v>
      </c>
      <c r="D1314" t="s">
        <v>8301</v>
      </c>
      <c r="E1314" t="s">
        <v>8302</v>
      </c>
      <c r="F1314" t="s">
        <v>8303</v>
      </c>
      <c r="G1314">
        <v>7</v>
      </c>
      <c r="I1314" t="s">
        <v>8304</v>
      </c>
      <c r="J1314" t="s">
        <v>6</v>
      </c>
      <c r="K1314">
        <v>2021</v>
      </c>
      <c r="L1314" t="s">
        <v>8305</v>
      </c>
      <c r="M1314" t="s">
        <v>6</v>
      </c>
      <c r="N1314" t="s">
        <v>162</v>
      </c>
    </row>
    <row r="1315" spans="1:14" x14ac:dyDescent="0.35">
      <c r="A1315" t="s">
        <v>49</v>
      </c>
      <c r="B1315">
        <f t="shared" si="20"/>
        <v>1</v>
      </c>
      <c r="C1315" t="s">
        <v>19373</v>
      </c>
      <c r="D1315" t="s">
        <v>8307</v>
      </c>
      <c r="E1315" t="s">
        <v>8308</v>
      </c>
      <c r="F1315" t="s">
        <v>8309</v>
      </c>
      <c r="G1315">
        <v>7</v>
      </c>
      <c r="I1315" t="s">
        <v>1386</v>
      </c>
      <c r="J1315" t="s">
        <v>6</v>
      </c>
      <c r="K1315">
        <v>2021</v>
      </c>
      <c r="L1315" t="s">
        <v>8310</v>
      </c>
      <c r="M1315" t="s">
        <v>6</v>
      </c>
      <c r="N1315" t="s">
        <v>217</v>
      </c>
    </row>
    <row r="1316" spans="1:14" x14ac:dyDescent="0.35">
      <c r="A1316" t="s">
        <v>70</v>
      </c>
      <c r="B1316">
        <f t="shared" si="20"/>
        <v>1</v>
      </c>
      <c r="C1316" t="s">
        <v>19374</v>
      </c>
      <c r="D1316" t="s">
        <v>8312</v>
      </c>
      <c r="E1316" t="s">
        <v>8313</v>
      </c>
      <c r="F1316" t="s">
        <v>8314</v>
      </c>
      <c r="G1316">
        <v>7</v>
      </c>
      <c r="I1316" t="s">
        <v>8315</v>
      </c>
      <c r="J1316" t="s">
        <v>8316</v>
      </c>
      <c r="K1316">
        <v>2020</v>
      </c>
      <c r="L1316" t="s">
        <v>8317</v>
      </c>
      <c r="M1316" t="s">
        <v>6</v>
      </c>
      <c r="N1316" t="s">
        <v>162</v>
      </c>
    </row>
    <row r="1317" spans="1:14" x14ac:dyDescent="0.35">
      <c r="A1317" t="s">
        <v>49</v>
      </c>
      <c r="B1317">
        <f t="shared" si="20"/>
        <v>1</v>
      </c>
      <c r="C1317" t="s">
        <v>19375</v>
      </c>
      <c r="D1317" t="s">
        <v>8319</v>
      </c>
      <c r="E1317" t="s">
        <v>8320</v>
      </c>
      <c r="F1317" t="s">
        <v>8321</v>
      </c>
      <c r="G1317">
        <v>7</v>
      </c>
      <c r="I1317" t="s">
        <v>5402</v>
      </c>
      <c r="J1317" t="s">
        <v>8322</v>
      </c>
      <c r="K1317">
        <v>2014</v>
      </c>
      <c r="L1317" t="s">
        <v>8323</v>
      </c>
      <c r="M1317" t="s">
        <v>6</v>
      </c>
      <c r="N1317" t="s">
        <v>162</v>
      </c>
    </row>
    <row r="1318" spans="1:14" x14ac:dyDescent="0.35">
      <c r="A1318" t="s">
        <v>70</v>
      </c>
      <c r="B1318">
        <f t="shared" si="20"/>
        <v>1</v>
      </c>
      <c r="C1318" t="s">
        <v>19376</v>
      </c>
      <c r="D1318" t="s">
        <v>8325</v>
      </c>
      <c r="E1318" t="s">
        <v>8326</v>
      </c>
      <c r="F1318" t="s">
        <v>8327</v>
      </c>
      <c r="G1318">
        <v>10</v>
      </c>
      <c r="H1318">
        <v>9783902734204</v>
      </c>
      <c r="I1318" t="s">
        <v>8328</v>
      </c>
      <c r="J1318" t="s">
        <v>8329</v>
      </c>
      <c r="K1318">
        <v>2018</v>
      </c>
      <c r="L1318" t="s">
        <v>8330</v>
      </c>
      <c r="M1318" t="s">
        <v>6</v>
      </c>
      <c r="N1318" t="s">
        <v>162</v>
      </c>
    </row>
    <row r="1319" spans="1:14" x14ac:dyDescent="0.35">
      <c r="A1319" t="s">
        <v>67</v>
      </c>
      <c r="B1319">
        <f t="shared" si="20"/>
        <v>1</v>
      </c>
      <c r="C1319" t="s">
        <v>19377</v>
      </c>
      <c r="D1319" t="s">
        <v>8332</v>
      </c>
      <c r="E1319" t="s">
        <v>8333</v>
      </c>
      <c r="F1319" t="s">
        <v>8334</v>
      </c>
      <c r="G1319">
        <v>7</v>
      </c>
      <c r="I1319" t="s">
        <v>4629</v>
      </c>
      <c r="J1319" t="s">
        <v>8335</v>
      </c>
      <c r="K1319">
        <v>2018</v>
      </c>
      <c r="L1319" t="s">
        <v>8336</v>
      </c>
      <c r="M1319" t="s">
        <v>6</v>
      </c>
      <c r="N1319" t="s">
        <v>256</v>
      </c>
    </row>
    <row r="1320" spans="1:14" x14ac:dyDescent="0.35">
      <c r="A1320" t="s">
        <v>67</v>
      </c>
      <c r="B1320">
        <f t="shared" si="20"/>
        <v>1</v>
      </c>
      <c r="C1320" t="s">
        <v>19378</v>
      </c>
      <c r="D1320" t="s">
        <v>8338</v>
      </c>
      <c r="E1320" t="s">
        <v>8339</v>
      </c>
      <c r="F1320" t="s">
        <v>8340</v>
      </c>
      <c r="G1320">
        <v>10</v>
      </c>
      <c r="H1320">
        <v>9781538626719</v>
      </c>
      <c r="I1320" t="s">
        <v>8341</v>
      </c>
      <c r="J1320" t="s">
        <v>8342</v>
      </c>
      <c r="K1320">
        <v>2017</v>
      </c>
      <c r="L1320" t="s">
        <v>8343</v>
      </c>
      <c r="M1320" t="s">
        <v>6</v>
      </c>
      <c r="N1320" t="s">
        <v>256</v>
      </c>
    </row>
    <row r="1321" spans="1:14" x14ac:dyDescent="0.35">
      <c r="A1321" t="s">
        <v>67</v>
      </c>
      <c r="B1321">
        <f t="shared" si="20"/>
        <v>1</v>
      </c>
      <c r="C1321" t="s">
        <v>19379</v>
      </c>
      <c r="D1321" t="s">
        <v>8345</v>
      </c>
      <c r="E1321" t="s">
        <v>8346</v>
      </c>
      <c r="F1321" t="s">
        <v>8347</v>
      </c>
      <c r="G1321">
        <v>7</v>
      </c>
      <c r="I1321" t="s">
        <v>1510</v>
      </c>
      <c r="J1321" t="s">
        <v>8348</v>
      </c>
      <c r="K1321">
        <v>2017</v>
      </c>
      <c r="L1321" t="s">
        <v>8349</v>
      </c>
      <c r="M1321" t="s">
        <v>6</v>
      </c>
      <c r="N1321" t="s">
        <v>8350</v>
      </c>
    </row>
    <row r="1322" spans="1:14" x14ac:dyDescent="0.35">
      <c r="A1322" t="s">
        <v>49</v>
      </c>
      <c r="B1322">
        <f t="shared" si="20"/>
        <v>1</v>
      </c>
      <c r="C1322" t="s">
        <v>19380</v>
      </c>
      <c r="D1322" t="s">
        <v>8352</v>
      </c>
      <c r="E1322" t="s">
        <v>8353</v>
      </c>
      <c r="F1322" t="s">
        <v>8354</v>
      </c>
      <c r="G1322">
        <v>10</v>
      </c>
      <c r="H1322">
        <v>9781728147758</v>
      </c>
      <c r="I1322" t="s">
        <v>8355</v>
      </c>
      <c r="J1322" t="s">
        <v>6</v>
      </c>
      <c r="K1322">
        <v>2020</v>
      </c>
      <c r="L1322" t="s">
        <v>8356</v>
      </c>
      <c r="M1322" t="s">
        <v>6</v>
      </c>
      <c r="N1322" t="s">
        <v>147</v>
      </c>
    </row>
    <row r="1323" spans="1:14" x14ac:dyDescent="0.35">
      <c r="A1323" t="s">
        <v>49</v>
      </c>
      <c r="B1323">
        <f t="shared" si="20"/>
        <v>1</v>
      </c>
      <c r="C1323" t="s">
        <v>19381</v>
      </c>
      <c r="D1323" t="s">
        <v>8358</v>
      </c>
      <c r="E1323" t="s">
        <v>8359</v>
      </c>
      <c r="F1323" t="s">
        <v>8360</v>
      </c>
      <c r="G1323">
        <v>10</v>
      </c>
      <c r="H1323">
        <v>9781450347631</v>
      </c>
      <c r="I1323" t="s">
        <v>308</v>
      </c>
      <c r="J1323" t="s">
        <v>6</v>
      </c>
      <c r="K1323">
        <v>2016</v>
      </c>
      <c r="L1323" t="s">
        <v>8361</v>
      </c>
      <c r="M1323" t="s">
        <v>6</v>
      </c>
      <c r="N1323" t="s">
        <v>217</v>
      </c>
    </row>
    <row r="1324" spans="1:14" x14ac:dyDescent="0.35">
      <c r="A1324" t="s">
        <v>70</v>
      </c>
      <c r="B1324">
        <f t="shared" si="20"/>
        <v>1</v>
      </c>
      <c r="C1324" t="s">
        <v>19382</v>
      </c>
      <c r="D1324" t="s">
        <v>8363</v>
      </c>
      <c r="E1324" t="s">
        <v>8364</v>
      </c>
      <c r="F1324" t="s">
        <v>8365</v>
      </c>
      <c r="G1324">
        <v>7</v>
      </c>
      <c r="I1324" t="s">
        <v>8366</v>
      </c>
      <c r="J1324" t="s">
        <v>8367</v>
      </c>
      <c r="K1324">
        <v>2016</v>
      </c>
      <c r="L1324" t="s">
        <v>8368</v>
      </c>
      <c r="M1324" t="s">
        <v>6</v>
      </c>
      <c r="N1324" t="s">
        <v>162</v>
      </c>
    </row>
    <row r="1325" spans="1:14" x14ac:dyDescent="0.35">
      <c r="A1325" t="s">
        <v>49</v>
      </c>
      <c r="B1325">
        <f t="shared" si="20"/>
        <v>1</v>
      </c>
      <c r="C1325" t="s">
        <v>19383</v>
      </c>
      <c r="D1325" t="s">
        <v>8370</v>
      </c>
      <c r="E1325" t="s">
        <v>8371</v>
      </c>
      <c r="F1325" t="s">
        <v>8372</v>
      </c>
      <c r="G1325">
        <v>10</v>
      </c>
      <c r="H1325">
        <v>9781450351119</v>
      </c>
      <c r="I1325" t="s">
        <v>6312</v>
      </c>
      <c r="J1325" t="s">
        <v>8373</v>
      </c>
      <c r="K1325">
        <v>2017</v>
      </c>
      <c r="L1325" t="s">
        <v>8374</v>
      </c>
      <c r="M1325" t="s">
        <v>6</v>
      </c>
      <c r="N1325" t="s">
        <v>1505</v>
      </c>
    </row>
    <row r="1326" spans="1:14" x14ac:dyDescent="0.35">
      <c r="A1326" t="s">
        <v>49</v>
      </c>
      <c r="B1326">
        <f t="shared" si="20"/>
        <v>1</v>
      </c>
      <c r="C1326" t="s">
        <v>19384</v>
      </c>
      <c r="D1326" t="s">
        <v>8376</v>
      </c>
      <c r="E1326" t="s">
        <v>8377</v>
      </c>
      <c r="F1326" t="s">
        <v>8372</v>
      </c>
      <c r="G1326">
        <v>10</v>
      </c>
      <c r="H1326">
        <v>9781450356244</v>
      </c>
      <c r="I1326" t="s">
        <v>8378</v>
      </c>
      <c r="J1326" t="s">
        <v>8379</v>
      </c>
      <c r="K1326">
        <v>2018</v>
      </c>
      <c r="L1326" t="s">
        <v>8380</v>
      </c>
      <c r="M1326" t="s">
        <v>6</v>
      </c>
      <c r="N1326" t="s">
        <v>337</v>
      </c>
    </row>
    <row r="1327" spans="1:14" x14ac:dyDescent="0.35">
      <c r="A1327" t="s">
        <v>49</v>
      </c>
      <c r="B1327">
        <f t="shared" si="20"/>
        <v>1</v>
      </c>
      <c r="C1327" t="s">
        <v>19385</v>
      </c>
      <c r="D1327" t="s">
        <v>8382</v>
      </c>
      <c r="E1327" t="s">
        <v>8383</v>
      </c>
      <c r="F1327" t="s">
        <v>8384</v>
      </c>
      <c r="G1327">
        <v>10</v>
      </c>
      <c r="H1327">
        <v>9781728145334</v>
      </c>
      <c r="I1327" t="s">
        <v>762</v>
      </c>
      <c r="J1327" t="s">
        <v>8385</v>
      </c>
      <c r="K1327">
        <v>2020</v>
      </c>
      <c r="L1327" t="s">
        <v>8386</v>
      </c>
      <c r="M1327" t="s">
        <v>6</v>
      </c>
      <c r="N1327" t="s">
        <v>703</v>
      </c>
    </row>
    <row r="1328" spans="1:14" x14ac:dyDescent="0.35">
      <c r="A1328" t="s">
        <v>67</v>
      </c>
      <c r="B1328">
        <f t="shared" si="20"/>
        <v>1</v>
      </c>
      <c r="C1328" t="s">
        <v>19386</v>
      </c>
      <c r="D1328" t="s">
        <v>8388</v>
      </c>
      <c r="E1328" t="s">
        <v>8389</v>
      </c>
      <c r="F1328" t="s">
        <v>8390</v>
      </c>
      <c r="G1328">
        <v>7</v>
      </c>
      <c r="I1328" t="s">
        <v>1724</v>
      </c>
      <c r="J1328" t="s">
        <v>6</v>
      </c>
      <c r="K1328">
        <v>2021</v>
      </c>
      <c r="L1328" t="s">
        <v>8391</v>
      </c>
      <c r="M1328" t="s">
        <v>6</v>
      </c>
      <c r="N1328" t="s">
        <v>162</v>
      </c>
    </row>
    <row r="1329" spans="1:14" x14ac:dyDescent="0.35">
      <c r="A1329" t="s">
        <v>70</v>
      </c>
      <c r="B1329">
        <f t="shared" si="20"/>
        <v>1</v>
      </c>
      <c r="C1329" t="s">
        <v>19387</v>
      </c>
      <c r="D1329" t="s">
        <v>8393</v>
      </c>
      <c r="E1329" t="s">
        <v>8394</v>
      </c>
      <c r="F1329" t="s">
        <v>8395</v>
      </c>
      <c r="G1329">
        <v>10</v>
      </c>
      <c r="H1329">
        <v>9781450328654</v>
      </c>
      <c r="I1329" t="s">
        <v>8396</v>
      </c>
      <c r="J1329" t="s">
        <v>8397</v>
      </c>
      <c r="K1329">
        <v>2014</v>
      </c>
      <c r="L1329" t="s">
        <v>8398</v>
      </c>
      <c r="M1329" t="s">
        <v>6</v>
      </c>
      <c r="N1329" t="s">
        <v>5181</v>
      </c>
    </row>
    <row r="1330" spans="1:14" x14ac:dyDescent="0.35">
      <c r="A1330" t="s">
        <v>67</v>
      </c>
      <c r="B1330">
        <f t="shared" si="20"/>
        <v>1</v>
      </c>
      <c r="C1330" t="s">
        <v>19388</v>
      </c>
      <c r="D1330" t="s">
        <v>8400</v>
      </c>
      <c r="E1330" t="s">
        <v>8401</v>
      </c>
      <c r="F1330" t="s">
        <v>8402</v>
      </c>
      <c r="G1330">
        <v>7</v>
      </c>
      <c r="H1330">
        <v>9783030401795</v>
      </c>
      <c r="I1330" t="s">
        <v>3009</v>
      </c>
      <c r="J1330" t="s">
        <v>8403</v>
      </c>
      <c r="K1330">
        <v>2020</v>
      </c>
      <c r="L1330" t="s">
        <v>8404</v>
      </c>
      <c r="M1330" t="s">
        <v>6</v>
      </c>
      <c r="N1330" t="s">
        <v>162</v>
      </c>
    </row>
    <row r="1331" spans="1:14" x14ac:dyDescent="0.35">
      <c r="A1331" t="s">
        <v>67</v>
      </c>
      <c r="B1331">
        <f t="shared" si="20"/>
        <v>1</v>
      </c>
      <c r="C1331" t="s">
        <v>19389</v>
      </c>
      <c r="D1331" t="s">
        <v>8406</v>
      </c>
      <c r="E1331" t="s">
        <v>8407</v>
      </c>
      <c r="F1331" t="s">
        <v>8408</v>
      </c>
      <c r="G1331">
        <v>10</v>
      </c>
      <c r="H1331">
        <v>9781450324731</v>
      </c>
      <c r="I1331" t="s">
        <v>1310</v>
      </c>
      <c r="J1331" t="s">
        <v>8409</v>
      </c>
      <c r="K1331">
        <v>2014</v>
      </c>
      <c r="L1331" t="s">
        <v>8410</v>
      </c>
      <c r="M1331" t="s">
        <v>6</v>
      </c>
      <c r="N1331" t="s">
        <v>1505</v>
      </c>
    </row>
    <row r="1332" spans="1:14" x14ac:dyDescent="0.35">
      <c r="A1332" t="s">
        <v>67</v>
      </c>
      <c r="B1332">
        <f t="shared" si="20"/>
        <v>1</v>
      </c>
      <c r="C1332" t="s">
        <v>19390</v>
      </c>
      <c r="D1332" t="s">
        <v>8412</v>
      </c>
      <c r="E1332" t="s">
        <v>8413</v>
      </c>
      <c r="F1332" t="s">
        <v>8414</v>
      </c>
      <c r="G1332">
        <v>10</v>
      </c>
      <c r="H1332">
        <v>9781906638474</v>
      </c>
      <c r="I1332" t="s">
        <v>452</v>
      </c>
      <c r="J1332" t="s">
        <v>8415</v>
      </c>
      <c r="K1332">
        <v>2009</v>
      </c>
      <c r="L1332" t="s">
        <v>8416</v>
      </c>
      <c r="M1332" t="s">
        <v>6</v>
      </c>
      <c r="N1332" t="s">
        <v>162</v>
      </c>
    </row>
    <row r="1333" spans="1:14" x14ac:dyDescent="0.35">
      <c r="A1333" t="s">
        <v>49</v>
      </c>
      <c r="B1333">
        <f t="shared" si="20"/>
        <v>1</v>
      </c>
      <c r="C1333" t="s">
        <v>19391</v>
      </c>
      <c r="D1333" t="s">
        <v>8418</v>
      </c>
      <c r="E1333" t="s">
        <v>8419</v>
      </c>
      <c r="F1333" t="s">
        <v>8420</v>
      </c>
      <c r="G1333">
        <v>10</v>
      </c>
      <c r="H1333">
        <v>9781479968824</v>
      </c>
      <c r="I1333" t="s">
        <v>5579</v>
      </c>
      <c r="J1333" t="s">
        <v>6</v>
      </c>
      <c r="K1333">
        <v>2015</v>
      </c>
      <c r="L1333" t="s">
        <v>8421</v>
      </c>
      <c r="M1333" t="s">
        <v>6</v>
      </c>
      <c r="N1333" t="s">
        <v>162</v>
      </c>
    </row>
    <row r="1334" spans="1:14" x14ac:dyDescent="0.35">
      <c r="A1334" t="s">
        <v>67</v>
      </c>
      <c r="B1334">
        <f t="shared" si="20"/>
        <v>1</v>
      </c>
      <c r="C1334" t="s">
        <v>19392</v>
      </c>
      <c r="D1334" t="s">
        <v>8423</v>
      </c>
      <c r="E1334" t="s">
        <v>8424</v>
      </c>
      <c r="F1334" t="s">
        <v>8425</v>
      </c>
      <c r="G1334">
        <v>7</v>
      </c>
      <c r="I1334" t="s">
        <v>5409</v>
      </c>
      <c r="J1334" t="s">
        <v>8426</v>
      </c>
      <c r="K1334">
        <v>2018</v>
      </c>
      <c r="L1334" t="s">
        <v>8427</v>
      </c>
      <c r="M1334" t="s">
        <v>6</v>
      </c>
      <c r="N1334" t="s">
        <v>283</v>
      </c>
    </row>
    <row r="1335" spans="1:14" x14ac:dyDescent="0.35">
      <c r="A1335" t="s">
        <v>67</v>
      </c>
      <c r="B1335">
        <f t="shared" si="20"/>
        <v>1</v>
      </c>
      <c r="C1335" t="s">
        <v>19393</v>
      </c>
      <c r="D1335" t="s">
        <v>8429</v>
      </c>
      <c r="E1335" t="s">
        <v>8430</v>
      </c>
      <c r="F1335" t="s">
        <v>8431</v>
      </c>
      <c r="G1335">
        <v>10</v>
      </c>
      <c r="H1335">
        <v>9789898533913</v>
      </c>
      <c r="I1335" t="s">
        <v>301</v>
      </c>
      <c r="J1335" t="s">
        <v>8432</v>
      </c>
      <c r="K1335">
        <v>2019</v>
      </c>
      <c r="L1335" t="s">
        <v>8433</v>
      </c>
      <c r="M1335" t="s">
        <v>6</v>
      </c>
      <c r="N1335" t="s">
        <v>162</v>
      </c>
    </row>
    <row r="1336" spans="1:14" x14ac:dyDescent="0.35">
      <c r="A1336" t="s">
        <v>70</v>
      </c>
      <c r="B1336">
        <f t="shared" si="20"/>
        <v>1</v>
      </c>
      <c r="C1336" t="s">
        <v>19394</v>
      </c>
      <c r="D1336" t="s">
        <v>8435</v>
      </c>
      <c r="E1336" t="s">
        <v>8436</v>
      </c>
      <c r="F1336" t="s">
        <v>8437</v>
      </c>
      <c r="G1336">
        <v>10</v>
      </c>
      <c r="H1336">
        <v>9781665438315</v>
      </c>
      <c r="I1336" t="s">
        <v>8438</v>
      </c>
      <c r="J1336" t="s">
        <v>6</v>
      </c>
      <c r="K1336">
        <v>2021</v>
      </c>
      <c r="L1336" t="s">
        <v>8439</v>
      </c>
      <c r="M1336" t="s">
        <v>6</v>
      </c>
      <c r="N1336" t="s">
        <v>162</v>
      </c>
    </row>
    <row r="1337" spans="1:14" x14ac:dyDescent="0.35">
      <c r="A1337" t="s">
        <v>67</v>
      </c>
      <c r="B1337">
        <f t="shared" si="20"/>
        <v>1</v>
      </c>
      <c r="C1337" t="s">
        <v>19395</v>
      </c>
      <c r="D1337" t="s">
        <v>8441</v>
      </c>
      <c r="E1337" t="s">
        <v>8442</v>
      </c>
      <c r="F1337" t="s">
        <v>8443</v>
      </c>
      <c r="G1337">
        <v>10</v>
      </c>
      <c r="H1337">
        <v>9781450340830</v>
      </c>
      <c r="I1337" t="s">
        <v>3639</v>
      </c>
      <c r="J1337" t="s">
        <v>8444</v>
      </c>
      <c r="K1337">
        <v>2016</v>
      </c>
      <c r="L1337" t="s">
        <v>8445</v>
      </c>
      <c r="M1337" t="s">
        <v>6</v>
      </c>
      <c r="N1337" t="s">
        <v>5181</v>
      </c>
    </row>
    <row r="1338" spans="1:14" x14ac:dyDescent="0.35">
      <c r="A1338" t="s">
        <v>67</v>
      </c>
      <c r="B1338">
        <f t="shared" si="20"/>
        <v>1</v>
      </c>
      <c r="C1338" t="s">
        <v>19396</v>
      </c>
      <c r="D1338" t="s">
        <v>8447</v>
      </c>
      <c r="E1338" t="s">
        <v>8448</v>
      </c>
      <c r="F1338" t="s">
        <v>8449</v>
      </c>
      <c r="G1338">
        <v>10</v>
      </c>
      <c r="H1338">
        <v>9781450372176</v>
      </c>
      <c r="I1338" t="s">
        <v>194</v>
      </c>
      <c r="J1338" t="s">
        <v>6</v>
      </c>
      <c r="K1338">
        <v>2019</v>
      </c>
      <c r="L1338" t="s">
        <v>8450</v>
      </c>
      <c r="M1338" t="s">
        <v>6</v>
      </c>
      <c r="N1338" t="s">
        <v>162</v>
      </c>
    </row>
    <row r="1339" spans="1:14" x14ac:dyDescent="0.35">
      <c r="A1339" t="s">
        <v>67</v>
      </c>
      <c r="B1339">
        <f t="shared" si="20"/>
        <v>1</v>
      </c>
      <c r="C1339" t="s">
        <v>19397</v>
      </c>
      <c r="D1339" t="s">
        <v>8452</v>
      </c>
      <c r="E1339" t="s">
        <v>8453</v>
      </c>
      <c r="F1339" t="s">
        <v>8454</v>
      </c>
      <c r="G1339">
        <v>10</v>
      </c>
      <c r="H1339">
        <v>9789868473539</v>
      </c>
      <c r="I1339" t="s">
        <v>8455</v>
      </c>
      <c r="J1339" t="s">
        <v>8456</v>
      </c>
      <c r="K1339">
        <v>2009</v>
      </c>
      <c r="L1339" t="s">
        <v>8457</v>
      </c>
      <c r="M1339" t="s">
        <v>6</v>
      </c>
      <c r="N1339" t="s">
        <v>703</v>
      </c>
    </row>
    <row r="1340" spans="1:14" x14ac:dyDescent="0.35">
      <c r="A1340" t="s">
        <v>67</v>
      </c>
      <c r="B1340">
        <f t="shared" si="20"/>
        <v>1</v>
      </c>
      <c r="C1340" t="s">
        <v>19398</v>
      </c>
      <c r="D1340" t="s">
        <v>8459</v>
      </c>
      <c r="E1340" t="s">
        <v>8460</v>
      </c>
      <c r="F1340" t="s">
        <v>8461</v>
      </c>
      <c r="G1340">
        <v>7</v>
      </c>
      <c r="I1340" t="s">
        <v>2175</v>
      </c>
      <c r="J1340" t="s">
        <v>8462</v>
      </c>
      <c r="K1340">
        <v>2014</v>
      </c>
      <c r="L1340" t="s">
        <v>8463</v>
      </c>
      <c r="M1340" t="s">
        <v>6</v>
      </c>
      <c r="N1340" t="s">
        <v>162</v>
      </c>
    </row>
    <row r="1341" spans="1:14" x14ac:dyDescent="0.35">
      <c r="A1341" t="s">
        <v>70</v>
      </c>
      <c r="B1341">
        <f t="shared" si="20"/>
        <v>1</v>
      </c>
      <c r="C1341" t="s">
        <v>19399</v>
      </c>
      <c r="D1341" t="s">
        <v>8465</v>
      </c>
      <c r="E1341" t="s">
        <v>8466</v>
      </c>
      <c r="F1341" t="s">
        <v>8467</v>
      </c>
      <c r="G1341">
        <v>10</v>
      </c>
      <c r="H1341">
        <v>9781450333139</v>
      </c>
      <c r="I1341" t="s">
        <v>308</v>
      </c>
      <c r="J1341" t="s">
        <v>6</v>
      </c>
      <c r="K1341">
        <v>2015</v>
      </c>
      <c r="L1341" t="s">
        <v>8468</v>
      </c>
      <c r="M1341" t="s">
        <v>6</v>
      </c>
      <c r="N1341" t="s">
        <v>217</v>
      </c>
    </row>
    <row r="1342" spans="1:14" x14ac:dyDescent="0.35">
      <c r="A1342" t="s">
        <v>67</v>
      </c>
      <c r="B1342">
        <f t="shared" si="20"/>
        <v>1</v>
      </c>
      <c r="C1342" t="s">
        <v>19400</v>
      </c>
      <c r="D1342" t="s">
        <v>8470</v>
      </c>
      <c r="E1342" t="s">
        <v>8471</v>
      </c>
      <c r="F1342" t="s">
        <v>8472</v>
      </c>
      <c r="G1342">
        <v>7</v>
      </c>
      <c r="I1342" t="s">
        <v>261</v>
      </c>
      <c r="J1342" t="s">
        <v>6</v>
      </c>
      <c r="K1342">
        <v>2020</v>
      </c>
      <c r="L1342" t="s">
        <v>8473</v>
      </c>
      <c r="M1342" t="s">
        <v>6</v>
      </c>
      <c r="N1342" t="s">
        <v>1120</v>
      </c>
    </row>
    <row r="1343" spans="1:14" x14ac:dyDescent="0.35">
      <c r="A1343" t="s">
        <v>70</v>
      </c>
      <c r="B1343">
        <f t="shared" si="20"/>
        <v>1</v>
      </c>
      <c r="C1343" t="s">
        <v>19401</v>
      </c>
      <c r="D1343" t="s">
        <v>8475</v>
      </c>
      <c r="E1343" t="s">
        <v>8476</v>
      </c>
      <c r="F1343" t="s">
        <v>8477</v>
      </c>
      <c r="G1343">
        <v>10</v>
      </c>
      <c r="H1343">
        <v>9781450312967</v>
      </c>
      <c r="I1343" t="s">
        <v>308</v>
      </c>
      <c r="J1343" t="s">
        <v>8478</v>
      </c>
      <c r="K1343">
        <v>2012</v>
      </c>
      <c r="L1343" t="s">
        <v>8479</v>
      </c>
      <c r="M1343" t="s">
        <v>6</v>
      </c>
      <c r="N1343" t="s">
        <v>147</v>
      </c>
    </row>
    <row r="1344" spans="1:14" x14ac:dyDescent="0.35">
      <c r="A1344" t="s">
        <v>49</v>
      </c>
      <c r="B1344">
        <f t="shared" si="20"/>
        <v>1</v>
      </c>
      <c r="C1344" t="s">
        <v>19402</v>
      </c>
      <c r="D1344" t="s">
        <v>8481</v>
      </c>
      <c r="E1344" t="s">
        <v>8482</v>
      </c>
      <c r="F1344" t="s">
        <v>8483</v>
      </c>
      <c r="G1344">
        <v>10</v>
      </c>
      <c r="H1344">
        <v>9789532330922</v>
      </c>
      <c r="I1344" t="s">
        <v>1213</v>
      </c>
      <c r="J1344" t="s">
        <v>8484</v>
      </c>
      <c r="K1344">
        <v>2017</v>
      </c>
      <c r="L1344" t="s">
        <v>8485</v>
      </c>
      <c r="M1344" t="s">
        <v>6</v>
      </c>
      <c r="N1344" t="s">
        <v>480</v>
      </c>
    </row>
    <row r="1345" spans="1:14" x14ac:dyDescent="0.35">
      <c r="A1345" t="s">
        <v>70</v>
      </c>
      <c r="B1345">
        <f t="shared" si="20"/>
        <v>1</v>
      </c>
      <c r="C1345" t="s">
        <v>19403</v>
      </c>
      <c r="D1345" t="s">
        <v>8487</v>
      </c>
      <c r="E1345" t="s">
        <v>8488</v>
      </c>
      <c r="F1345" t="s">
        <v>8489</v>
      </c>
      <c r="G1345">
        <v>10</v>
      </c>
      <c r="H1345">
        <v>9781577357568</v>
      </c>
      <c r="I1345" t="s">
        <v>8490</v>
      </c>
      <c r="J1345" t="s">
        <v>8491</v>
      </c>
      <c r="K1345">
        <v>2016</v>
      </c>
      <c r="L1345" t="s">
        <v>8492</v>
      </c>
      <c r="M1345" t="s">
        <v>6</v>
      </c>
      <c r="N1345" t="s">
        <v>155</v>
      </c>
    </row>
    <row r="1346" spans="1:14" x14ac:dyDescent="0.35">
      <c r="A1346" t="s">
        <v>49</v>
      </c>
      <c r="B1346">
        <f t="shared" ref="B1346:B1409" si="21">COUNTIF(C:C,C1346)</f>
        <v>1</v>
      </c>
      <c r="C1346" t="s">
        <v>19404</v>
      </c>
      <c r="D1346" t="s">
        <v>8494</v>
      </c>
      <c r="E1346" t="s">
        <v>8495</v>
      </c>
      <c r="F1346" t="s">
        <v>8496</v>
      </c>
      <c r="G1346">
        <v>10</v>
      </c>
      <c r="I1346" t="s">
        <v>274</v>
      </c>
      <c r="J1346" t="s">
        <v>8497</v>
      </c>
      <c r="K1346">
        <v>2016</v>
      </c>
      <c r="L1346" t="s">
        <v>8498</v>
      </c>
      <c r="M1346" t="s">
        <v>6</v>
      </c>
      <c r="N1346" t="s">
        <v>337</v>
      </c>
    </row>
    <row r="1347" spans="1:14" x14ac:dyDescent="0.35">
      <c r="A1347" t="s">
        <v>67</v>
      </c>
      <c r="B1347">
        <f t="shared" si="21"/>
        <v>1</v>
      </c>
      <c r="C1347" t="s">
        <v>19405</v>
      </c>
      <c r="D1347" t="s">
        <v>8500</v>
      </c>
      <c r="E1347" t="s">
        <v>8501</v>
      </c>
      <c r="F1347" t="s">
        <v>8502</v>
      </c>
      <c r="G1347">
        <v>7</v>
      </c>
      <c r="I1347" t="s">
        <v>1386</v>
      </c>
      <c r="J1347" t="s">
        <v>8503</v>
      </c>
      <c r="K1347">
        <v>2018</v>
      </c>
      <c r="L1347" t="s">
        <v>8504</v>
      </c>
      <c r="M1347" t="s">
        <v>6</v>
      </c>
      <c r="N1347" t="s">
        <v>155</v>
      </c>
    </row>
    <row r="1348" spans="1:14" x14ac:dyDescent="0.35">
      <c r="A1348" t="s">
        <v>49</v>
      </c>
      <c r="B1348" s="4">
        <f t="shared" si="21"/>
        <v>1</v>
      </c>
      <c r="C1348" t="s">
        <v>19406</v>
      </c>
      <c r="D1348" t="s">
        <v>8506</v>
      </c>
      <c r="E1348" t="s">
        <v>8507</v>
      </c>
      <c r="F1348" t="s">
        <v>8508</v>
      </c>
      <c r="G1348">
        <v>10</v>
      </c>
      <c r="H1348">
        <v>9781450379571</v>
      </c>
      <c r="I1348" t="s">
        <v>1476</v>
      </c>
      <c r="J1348" t="s">
        <v>8509</v>
      </c>
      <c r="K1348">
        <v>2020</v>
      </c>
      <c r="L1348" t="s">
        <v>8510</v>
      </c>
      <c r="M1348" t="s">
        <v>6</v>
      </c>
      <c r="N1348" t="s">
        <v>217</v>
      </c>
    </row>
    <row r="1349" spans="1:14" x14ac:dyDescent="0.35">
      <c r="A1349" t="s">
        <v>49</v>
      </c>
      <c r="B1349">
        <f t="shared" si="21"/>
        <v>1</v>
      </c>
      <c r="C1349" t="s">
        <v>19407</v>
      </c>
      <c r="D1349" t="s">
        <v>8512</v>
      </c>
      <c r="E1349" t="s">
        <v>8513</v>
      </c>
      <c r="F1349" t="s">
        <v>8514</v>
      </c>
      <c r="G1349">
        <v>10</v>
      </c>
      <c r="H1349">
        <v>9781450379632</v>
      </c>
      <c r="I1349" t="s">
        <v>8515</v>
      </c>
      <c r="J1349" t="s">
        <v>8516</v>
      </c>
      <c r="K1349">
        <v>2020</v>
      </c>
      <c r="L1349" t="s">
        <v>8517</v>
      </c>
      <c r="M1349" t="s">
        <v>6</v>
      </c>
      <c r="N1349" t="s">
        <v>162</v>
      </c>
    </row>
    <row r="1350" spans="1:14" x14ac:dyDescent="0.35">
      <c r="A1350" t="s">
        <v>49</v>
      </c>
      <c r="B1350" s="4">
        <f t="shared" si="21"/>
        <v>1</v>
      </c>
      <c r="C1350" t="s">
        <v>19408</v>
      </c>
      <c r="D1350" t="s">
        <v>8519</v>
      </c>
      <c r="E1350" t="s">
        <v>8520</v>
      </c>
      <c r="F1350" t="s">
        <v>8521</v>
      </c>
      <c r="G1350">
        <v>7</v>
      </c>
      <c r="I1350" t="s">
        <v>1386</v>
      </c>
      <c r="J1350" t="s">
        <v>6</v>
      </c>
      <c r="K1350">
        <v>2021</v>
      </c>
      <c r="L1350" t="s">
        <v>8522</v>
      </c>
      <c r="M1350" t="s">
        <v>6</v>
      </c>
      <c r="N1350" t="s">
        <v>283</v>
      </c>
    </row>
    <row r="1351" spans="1:14" x14ac:dyDescent="0.35">
      <c r="A1351" t="s">
        <v>49</v>
      </c>
      <c r="B1351">
        <f t="shared" si="21"/>
        <v>1</v>
      </c>
      <c r="C1351" t="s">
        <v>19409</v>
      </c>
      <c r="D1351" t="s">
        <v>8524</v>
      </c>
      <c r="E1351" t="s">
        <v>8525</v>
      </c>
      <c r="F1351" t="s">
        <v>8526</v>
      </c>
      <c r="G1351">
        <v>7</v>
      </c>
      <c r="I1351" t="s">
        <v>1392</v>
      </c>
      <c r="J1351" t="s">
        <v>6</v>
      </c>
      <c r="K1351">
        <v>2021</v>
      </c>
      <c r="L1351" t="s">
        <v>8527</v>
      </c>
      <c r="M1351" t="s">
        <v>6</v>
      </c>
      <c r="N1351" t="s">
        <v>1120</v>
      </c>
    </row>
    <row r="1352" spans="1:14" x14ac:dyDescent="0.35">
      <c r="A1352" t="s">
        <v>49</v>
      </c>
      <c r="B1352">
        <f t="shared" si="21"/>
        <v>1</v>
      </c>
      <c r="C1352" t="s">
        <v>19410</v>
      </c>
      <c r="D1352" t="s">
        <v>8529</v>
      </c>
      <c r="E1352" t="s">
        <v>8530</v>
      </c>
      <c r="F1352" t="s">
        <v>8531</v>
      </c>
      <c r="G1352">
        <v>10</v>
      </c>
      <c r="H1352">
        <v>9781665435673</v>
      </c>
      <c r="I1352" t="s">
        <v>8532</v>
      </c>
      <c r="J1352" t="s">
        <v>8533</v>
      </c>
      <c r="K1352">
        <v>2021</v>
      </c>
      <c r="L1352" t="s">
        <v>8534</v>
      </c>
      <c r="M1352" t="s">
        <v>6</v>
      </c>
      <c r="N1352" t="s">
        <v>162</v>
      </c>
    </row>
    <row r="1353" spans="1:14" x14ac:dyDescent="0.35">
      <c r="A1353" t="s">
        <v>67</v>
      </c>
      <c r="B1353">
        <f t="shared" si="21"/>
        <v>1</v>
      </c>
      <c r="C1353" t="s">
        <v>19411</v>
      </c>
      <c r="D1353" t="s">
        <v>8536</v>
      </c>
      <c r="E1353" t="s">
        <v>8537</v>
      </c>
      <c r="F1353" t="s">
        <v>8538</v>
      </c>
      <c r="G1353">
        <v>10</v>
      </c>
      <c r="H1353">
        <v>9781943436095</v>
      </c>
      <c r="I1353" t="s">
        <v>5370</v>
      </c>
      <c r="J1353" t="s">
        <v>2739</v>
      </c>
      <c r="K1353">
        <v>2017</v>
      </c>
      <c r="L1353" t="s">
        <v>8539</v>
      </c>
      <c r="M1353" t="s">
        <v>6</v>
      </c>
      <c r="N1353" t="s">
        <v>147</v>
      </c>
    </row>
    <row r="1354" spans="1:14" x14ac:dyDescent="0.35">
      <c r="A1354" t="s">
        <v>70</v>
      </c>
      <c r="B1354">
        <f t="shared" si="21"/>
        <v>1</v>
      </c>
      <c r="C1354" t="s">
        <v>19412</v>
      </c>
      <c r="D1354" t="s">
        <v>8541</v>
      </c>
      <c r="E1354" t="s">
        <v>8542</v>
      </c>
      <c r="F1354" t="s">
        <v>8543</v>
      </c>
      <c r="G1354">
        <v>10</v>
      </c>
      <c r="H1354">
        <v>9781450351034</v>
      </c>
      <c r="I1354" t="s">
        <v>8544</v>
      </c>
      <c r="J1354" t="s">
        <v>8545</v>
      </c>
      <c r="K1354">
        <v>2018</v>
      </c>
      <c r="L1354" t="s">
        <v>8546</v>
      </c>
      <c r="M1354" t="s">
        <v>6</v>
      </c>
      <c r="N1354" t="s">
        <v>283</v>
      </c>
    </row>
    <row r="1355" spans="1:14" x14ac:dyDescent="0.35">
      <c r="A1355" t="s">
        <v>70</v>
      </c>
      <c r="B1355">
        <f t="shared" si="21"/>
        <v>1</v>
      </c>
      <c r="C1355" t="s">
        <v>19413</v>
      </c>
      <c r="D1355" t="s">
        <v>8548</v>
      </c>
      <c r="E1355" t="s">
        <v>8549</v>
      </c>
      <c r="F1355" t="s">
        <v>8550</v>
      </c>
      <c r="G1355">
        <v>10</v>
      </c>
      <c r="H1355">
        <v>9789077381854</v>
      </c>
      <c r="I1355" t="s">
        <v>8551</v>
      </c>
      <c r="J1355" t="s">
        <v>8552</v>
      </c>
      <c r="K1355">
        <v>2014</v>
      </c>
      <c r="L1355" t="s">
        <v>8553</v>
      </c>
      <c r="M1355" t="s">
        <v>6</v>
      </c>
      <c r="N1355" t="s">
        <v>162</v>
      </c>
    </row>
    <row r="1356" spans="1:14" x14ac:dyDescent="0.35">
      <c r="A1356" t="s">
        <v>49</v>
      </c>
      <c r="B1356">
        <f t="shared" si="21"/>
        <v>1</v>
      </c>
      <c r="C1356" t="s">
        <v>19414</v>
      </c>
      <c r="D1356" t="s">
        <v>8555</v>
      </c>
      <c r="E1356" t="s">
        <v>8556</v>
      </c>
      <c r="F1356" t="s">
        <v>8557</v>
      </c>
      <c r="G1356">
        <v>7</v>
      </c>
      <c r="I1356" t="s">
        <v>8558</v>
      </c>
      <c r="J1356" t="s">
        <v>6</v>
      </c>
      <c r="K1356">
        <v>2017</v>
      </c>
      <c r="L1356" t="s">
        <v>8559</v>
      </c>
      <c r="M1356" t="s">
        <v>6</v>
      </c>
      <c r="N1356" t="s">
        <v>675</v>
      </c>
    </row>
    <row r="1357" spans="1:14" x14ac:dyDescent="0.35">
      <c r="A1357" t="s">
        <v>70</v>
      </c>
      <c r="B1357">
        <f t="shared" si="21"/>
        <v>1</v>
      </c>
      <c r="C1357" t="s">
        <v>19415</v>
      </c>
      <c r="D1357" t="s">
        <v>8561</v>
      </c>
      <c r="E1357" t="s">
        <v>6</v>
      </c>
      <c r="F1357" t="s">
        <v>8562</v>
      </c>
      <c r="G1357">
        <v>7</v>
      </c>
      <c r="I1357" t="s">
        <v>5512</v>
      </c>
      <c r="J1357" t="s">
        <v>8563</v>
      </c>
      <c r="K1357">
        <v>2013</v>
      </c>
      <c r="L1357" t="s">
        <v>8564</v>
      </c>
      <c r="M1357" t="s">
        <v>6</v>
      </c>
      <c r="N1357" t="s">
        <v>162</v>
      </c>
    </row>
    <row r="1358" spans="1:14" x14ac:dyDescent="0.35">
      <c r="A1358" t="s">
        <v>67</v>
      </c>
      <c r="B1358">
        <f t="shared" si="21"/>
        <v>1</v>
      </c>
      <c r="C1358" t="s">
        <v>19416</v>
      </c>
      <c r="D1358" t="s">
        <v>8566</v>
      </c>
      <c r="E1358" t="s">
        <v>8567</v>
      </c>
      <c r="F1358" t="s">
        <v>8568</v>
      </c>
      <c r="G1358">
        <v>10</v>
      </c>
      <c r="H1358">
        <v>9781450343350</v>
      </c>
      <c r="I1358" t="s">
        <v>2235</v>
      </c>
      <c r="J1358" t="s">
        <v>8569</v>
      </c>
      <c r="K1358">
        <v>2017</v>
      </c>
      <c r="L1358" t="s">
        <v>8570</v>
      </c>
      <c r="M1358" t="s">
        <v>6</v>
      </c>
      <c r="N1358" t="s">
        <v>4177</v>
      </c>
    </row>
    <row r="1359" spans="1:14" x14ac:dyDescent="0.35">
      <c r="A1359" t="s">
        <v>67</v>
      </c>
      <c r="B1359">
        <f t="shared" si="21"/>
        <v>1</v>
      </c>
      <c r="C1359" t="s">
        <v>19417</v>
      </c>
      <c r="D1359" t="s">
        <v>8572</v>
      </c>
      <c r="E1359" t="s">
        <v>6</v>
      </c>
      <c r="F1359" t="s">
        <v>8573</v>
      </c>
      <c r="G1359">
        <v>7</v>
      </c>
      <c r="I1359" t="s">
        <v>8574</v>
      </c>
      <c r="J1359" t="s">
        <v>8575</v>
      </c>
      <c r="K1359">
        <v>2020</v>
      </c>
      <c r="L1359" t="s">
        <v>8576</v>
      </c>
      <c r="M1359" t="s">
        <v>6</v>
      </c>
      <c r="N1359" t="s">
        <v>162</v>
      </c>
    </row>
    <row r="1360" spans="1:14" x14ac:dyDescent="0.35">
      <c r="A1360" t="s">
        <v>67</v>
      </c>
      <c r="B1360">
        <f t="shared" si="21"/>
        <v>1</v>
      </c>
      <c r="C1360" t="s">
        <v>19418</v>
      </c>
      <c r="D1360" t="s">
        <v>8578</v>
      </c>
      <c r="E1360" t="s">
        <v>8579</v>
      </c>
      <c r="F1360" t="s">
        <v>8580</v>
      </c>
      <c r="G1360">
        <v>10</v>
      </c>
      <c r="H1360">
        <v>9781450324052</v>
      </c>
      <c r="I1360" t="s">
        <v>8581</v>
      </c>
      <c r="J1360" t="s">
        <v>6</v>
      </c>
      <c r="K1360">
        <v>2013</v>
      </c>
      <c r="L1360" t="s">
        <v>8582</v>
      </c>
      <c r="M1360" t="s">
        <v>6</v>
      </c>
      <c r="N1360" t="s">
        <v>4202</v>
      </c>
    </row>
    <row r="1361" spans="1:14" x14ac:dyDescent="0.35">
      <c r="A1361" t="s">
        <v>49</v>
      </c>
      <c r="B1361">
        <f t="shared" si="21"/>
        <v>1</v>
      </c>
      <c r="C1361" t="s">
        <v>19419</v>
      </c>
      <c r="D1361" t="s">
        <v>8584</v>
      </c>
      <c r="E1361" t="s">
        <v>8585</v>
      </c>
      <c r="F1361" t="s">
        <v>8586</v>
      </c>
      <c r="G1361">
        <v>7</v>
      </c>
      <c r="I1361" t="s">
        <v>2272</v>
      </c>
      <c r="J1361" t="s">
        <v>8587</v>
      </c>
      <c r="K1361">
        <v>2019</v>
      </c>
      <c r="L1361" t="s">
        <v>8588</v>
      </c>
      <c r="M1361" t="s">
        <v>6</v>
      </c>
      <c r="N1361" t="s">
        <v>1120</v>
      </c>
    </row>
    <row r="1362" spans="1:14" x14ac:dyDescent="0.35">
      <c r="A1362" t="s">
        <v>67</v>
      </c>
      <c r="B1362">
        <f t="shared" si="21"/>
        <v>1</v>
      </c>
      <c r="C1362" t="s">
        <v>19420</v>
      </c>
      <c r="D1362" t="s">
        <v>8590</v>
      </c>
      <c r="E1362" t="s">
        <v>8591</v>
      </c>
      <c r="F1362" t="s">
        <v>8592</v>
      </c>
      <c r="G1362">
        <v>7</v>
      </c>
      <c r="I1362" t="s">
        <v>8593</v>
      </c>
      <c r="J1362" t="s">
        <v>6</v>
      </c>
      <c r="K1362">
        <v>2017</v>
      </c>
      <c r="L1362" t="s">
        <v>8594</v>
      </c>
      <c r="M1362" t="s">
        <v>6</v>
      </c>
      <c r="N1362" t="s">
        <v>162</v>
      </c>
    </row>
    <row r="1363" spans="1:14" x14ac:dyDescent="0.35">
      <c r="A1363" t="s">
        <v>67</v>
      </c>
      <c r="B1363">
        <f t="shared" si="21"/>
        <v>1</v>
      </c>
      <c r="C1363" t="s">
        <v>19421</v>
      </c>
      <c r="D1363" t="s">
        <v>8596</v>
      </c>
      <c r="E1363" t="s">
        <v>8597</v>
      </c>
      <c r="F1363" t="s">
        <v>8598</v>
      </c>
      <c r="G1363">
        <v>10</v>
      </c>
      <c r="H1363">
        <v>9781467393119</v>
      </c>
      <c r="I1363" t="s">
        <v>5614</v>
      </c>
      <c r="J1363" t="s">
        <v>6</v>
      </c>
      <c r="K1363">
        <v>2016</v>
      </c>
      <c r="L1363" t="s">
        <v>8599</v>
      </c>
      <c r="M1363" t="s">
        <v>6</v>
      </c>
      <c r="N1363" t="s">
        <v>256</v>
      </c>
    </row>
    <row r="1364" spans="1:14" x14ac:dyDescent="0.35">
      <c r="A1364" t="s">
        <v>67</v>
      </c>
      <c r="B1364">
        <f t="shared" si="21"/>
        <v>1</v>
      </c>
      <c r="C1364" t="s">
        <v>19422</v>
      </c>
      <c r="D1364" t="s">
        <v>8601</v>
      </c>
      <c r="E1364" t="s">
        <v>8602</v>
      </c>
      <c r="F1364" t="s">
        <v>8603</v>
      </c>
      <c r="G1364">
        <v>10</v>
      </c>
      <c r="I1364" t="s">
        <v>308</v>
      </c>
      <c r="J1364" t="s">
        <v>8604</v>
      </c>
      <c r="K1364">
        <v>2010</v>
      </c>
      <c r="L1364" t="s">
        <v>8605</v>
      </c>
      <c r="M1364" t="s">
        <v>6</v>
      </c>
      <c r="N1364" t="s">
        <v>176</v>
      </c>
    </row>
    <row r="1365" spans="1:14" x14ac:dyDescent="0.35">
      <c r="A1365" t="s">
        <v>67</v>
      </c>
      <c r="B1365">
        <f t="shared" si="21"/>
        <v>1</v>
      </c>
      <c r="C1365" t="s">
        <v>19423</v>
      </c>
      <c r="D1365" t="s">
        <v>8607</v>
      </c>
      <c r="E1365" t="s">
        <v>8608</v>
      </c>
      <c r="F1365" t="s">
        <v>8609</v>
      </c>
      <c r="G1365">
        <v>10</v>
      </c>
      <c r="I1365" t="s">
        <v>8610</v>
      </c>
      <c r="J1365" t="s">
        <v>6</v>
      </c>
      <c r="K1365">
        <v>2011</v>
      </c>
      <c r="L1365" t="s">
        <v>8611</v>
      </c>
      <c r="M1365" t="s">
        <v>6</v>
      </c>
      <c r="N1365" t="s">
        <v>162</v>
      </c>
    </row>
    <row r="1366" spans="1:14" x14ac:dyDescent="0.35">
      <c r="A1366" t="s">
        <v>49</v>
      </c>
      <c r="B1366">
        <f t="shared" si="21"/>
        <v>1</v>
      </c>
      <c r="C1366" t="s">
        <v>19424</v>
      </c>
      <c r="D1366" t="s">
        <v>8613</v>
      </c>
      <c r="E1366" t="s">
        <v>8614</v>
      </c>
      <c r="F1366" t="s">
        <v>8615</v>
      </c>
      <c r="G1366">
        <v>7</v>
      </c>
      <c r="I1366" t="s">
        <v>144</v>
      </c>
      <c r="J1366" t="s">
        <v>8616</v>
      </c>
      <c r="K1366">
        <v>2019</v>
      </c>
      <c r="L1366" t="s">
        <v>8617</v>
      </c>
      <c r="M1366" t="s">
        <v>6</v>
      </c>
      <c r="N1366" t="s">
        <v>703</v>
      </c>
    </row>
    <row r="1367" spans="1:14" x14ac:dyDescent="0.35">
      <c r="A1367" t="s">
        <v>70</v>
      </c>
      <c r="B1367">
        <f t="shared" si="21"/>
        <v>1</v>
      </c>
      <c r="C1367" t="s">
        <v>19425</v>
      </c>
      <c r="D1367" t="s">
        <v>8619</v>
      </c>
      <c r="E1367" t="s">
        <v>8620</v>
      </c>
      <c r="F1367" t="s">
        <v>8621</v>
      </c>
      <c r="G1367">
        <v>10</v>
      </c>
      <c r="H1367">
        <v>9781450384179</v>
      </c>
      <c r="I1367" t="s">
        <v>308</v>
      </c>
      <c r="J1367" t="s">
        <v>8622</v>
      </c>
      <c r="K1367">
        <v>2021</v>
      </c>
      <c r="L1367" t="s">
        <v>8623</v>
      </c>
      <c r="M1367" t="s">
        <v>6</v>
      </c>
      <c r="N1367" t="s">
        <v>162</v>
      </c>
    </row>
    <row r="1368" spans="1:14" x14ac:dyDescent="0.35">
      <c r="A1368" t="s">
        <v>49</v>
      </c>
      <c r="B1368">
        <f t="shared" si="21"/>
        <v>1</v>
      </c>
      <c r="C1368" t="s">
        <v>19426</v>
      </c>
      <c r="D1368" t="s">
        <v>8625</v>
      </c>
      <c r="E1368" t="s">
        <v>6</v>
      </c>
      <c r="F1368" t="s">
        <v>8626</v>
      </c>
      <c r="G1368">
        <v>7</v>
      </c>
      <c r="I1368" t="s">
        <v>8627</v>
      </c>
      <c r="J1368" t="s">
        <v>8628</v>
      </c>
      <c r="K1368">
        <v>2020</v>
      </c>
      <c r="L1368" t="s">
        <v>8629</v>
      </c>
      <c r="M1368" t="s">
        <v>6</v>
      </c>
      <c r="N1368" t="s">
        <v>217</v>
      </c>
    </row>
    <row r="1369" spans="1:14" x14ac:dyDescent="0.35">
      <c r="A1369" t="s">
        <v>49</v>
      </c>
      <c r="B1369">
        <f t="shared" si="21"/>
        <v>1</v>
      </c>
      <c r="C1369" t="s">
        <v>19427</v>
      </c>
      <c r="D1369" t="s">
        <v>8631</v>
      </c>
      <c r="E1369" t="s">
        <v>8632</v>
      </c>
      <c r="F1369" t="s">
        <v>8633</v>
      </c>
      <c r="G1369">
        <v>10</v>
      </c>
      <c r="H1369">
        <v>9781728157771</v>
      </c>
      <c r="I1369" t="s">
        <v>8634</v>
      </c>
      <c r="J1369" t="s">
        <v>8635</v>
      </c>
      <c r="K1369">
        <v>2020</v>
      </c>
      <c r="L1369" t="s">
        <v>8636</v>
      </c>
      <c r="M1369" t="s">
        <v>6</v>
      </c>
      <c r="N1369" t="s">
        <v>217</v>
      </c>
    </row>
    <row r="1370" spans="1:14" x14ac:dyDescent="0.35">
      <c r="A1370" t="s">
        <v>49</v>
      </c>
      <c r="B1370">
        <f t="shared" si="21"/>
        <v>1</v>
      </c>
      <c r="C1370" t="s">
        <v>19428</v>
      </c>
      <c r="D1370" t="s">
        <v>8638</v>
      </c>
      <c r="E1370" t="s">
        <v>8639</v>
      </c>
      <c r="F1370" t="s">
        <v>8640</v>
      </c>
      <c r="G1370">
        <v>10</v>
      </c>
      <c r="H1370">
        <v>9781450375184</v>
      </c>
      <c r="I1370" t="s">
        <v>8641</v>
      </c>
      <c r="J1370" t="s">
        <v>8642</v>
      </c>
      <c r="K1370">
        <v>2020</v>
      </c>
      <c r="L1370" t="s">
        <v>8643</v>
      </c>
      <c r="M1370" t="s">
        <v>6</v>
      </c>
      <c r="N1370" t="s">
        <v>217</v>
      </c>
    </row>
    <row r="1371" spans="1:14" x14ac:dyDescent="0.35">
      <c r="A1371" t="s">
        <v>49</v>
      </c>
      <c r="B1371">
        <f t="shared" si="21"/>
        <v>1</v>
      </c>
      <c r="C1371" t="s">
        <v>19429</v>
      </c>
      <c r="D1371" t="s">
        <v>8645</v>
      </c>
      <c r="E1371" t="s">
        <v>8646</v>
      </c>
      <c r="F1371" t="s">
        <v>8647</v>
      </c>
      <c r="G1371">
        <v>7</v>
      </c>
      <c r="H1371">
        <v>9783030665333</v>
      </c>
      <c r="I1371" t="s">
        <v>152</v>
      </c>
      <c r="J1371" t="s">
        <v>8648</v>
      </c>
      <c r="K1371">
        <v>2020</v>
      </c>
      <c r="L1371" t="s">
        <v>8649</v>
      </c>
      <c r="M1371" t="s">
        <v>6</v>
      </c>
      <c r="N1371" t="s">
        <v>162</v>
      </c>
    </row>
    <row r="1372" spans="1:14" x14ac:dyDescent="0.35">
      <c r="A1372" t="s">
        <v>49</v>
      </c>
      <c r="B1372">
        <f t="shared" si="21"/>
        <v>1</v>
      </c>
      <c r="C1372" t="s">
        <v>19430</v>
      </c>
      <c r="D1372" t="s">
        <v>8651</v>
      </c>
      <c r="E1372" t="s">
        <v>8652</v>
      </c>
      <c r="F1372" t="s">
        <v>8653</v>
      </c>
      <c r="G1372">
        <v>10</v>
      </c>
      <c r="H1372">
        <v>9781450381017</v>
      </c>
      <c r="I1372" t="s">
        <v>8654</v>
      </c>
      <c r="J1372" t="s">
        <v>8655</v>
      </c>
      <c r="K1372">
        <v>2020</v>
      </c>
      <c r="L1372" t="s">
        <v>8656</v>
      </c>
      <c r="M1372" t="s">
        <v>6</v>
      </c>
      <c r="N1372" t="s">
        <v>283</v>
      </c>
    </row>
    <row r="1373" spans="1:14" x14ac:dyDescent="0.35">
      <c r="A1373" t="s">
        <v>67</v>
      </c>
      <c r="B1373">
        <f t="shared" si="21"/>
        <v>1</v>
      </c>
      <c r="C1373" t="s">
        <v>19431</v>
      </c>
      <c r="D1373" t="s">
        <v>8658</v>
      </c>
      <c r="E1373" t="s">
        <v>8659</v>
      </c>
      <c r="F1373" t="s">
        <v>8660</v>
      </c>
      <c r="G1373">
        <v>10</v>
      </c>
      <c r="H1373">
        <v>9781728110752</v>
      </c>
      <c r="I1373" t="s">
        <v>8661</v>
      </c>
      <c r="J1373" t="s">
        <v>8662</v>
      </c>
      <c r="K1373">
        <v>2020</v>
      </c>
      <c r="L1373" t="s">
        <v>8663</v>
      </c>
      <c r="M1373" t="s">
        <v>6</v>
      </c>
      <c r="N1373" t="s">
        <v>162</v>
      </c>
    </row>
    <row r="1374" spans="1:14" x14ac:dyDescent="0.35">
      <c r="A1374" t="s">
        <v>67</v>
      </c>
      <c r="B1374">
        <f t="shared" si="21"/>
        <v>1</v>
      </c>
      <c r="C1374" t="s">
        <v>19432</v>
      </c>
      <c r="D1374" t="s">
        <v>8665</v>
      </c>
      <c r="E1374" t="s">
        <v>8666</v>
      </c>
      <c r="F1374" t="s">
        <v>8667</v>
      </c>
      <c r="G1374">
        <v>7</v>
      </c>
      <c r="I1374" t="s">
        <v>647</v>
      </c>
      <c r="J1374" t="s">
        <v>8668</v>
      </c>
      <c r="K1374">
        <v>2011</v>
      </c>
      <c r="L1374" t="s">
        <v>8669</v>
      </c>
      <c r="M1374" t="s">
        <v>6</v>
      </c>
      <c r="N1374" t="s">
        <v>217</v>
      </c>
    </row>
    <row r="1375" spans="1:14" x14ac:dyDescent="0.35">
      <c r="A1375" t="s">
        <v>49</v>
      </c>
      <c r="B1375">
        <f t="shared" si="21"/>
        <v>1</v>
      </c>
      <c r="C1375" t="s">
        <v>19433</v>
      </c>
      <c r="D1375" t="s">
        <v>8671</v>
      </c>
      <c r="E1375" t="s">
        <v>8672</v>
      </c>
      <c r="F1375" t="s">
        <v>8673</v>
      </c>
      <c r="G1375">
        <v>10</v>
      </c>
      <c r="H1375">
        <v>9781479958535</v>
      </c>
      <c r="I1375" t="s">
        <v>3400</v>
      </c>
      <c r="J1375" t="s">
        <v>2800</v>
      </c>
      <c r="K1375">
        <v>2014</v>
      </c>
      <c r="L1375" t="s">
        <v>8674</v>
      </c>
      <c r="M1375" t="s">
        <v>6</v>
      </c>
      <c r="N1375" t="s">
        <v>162</v>
      </c>
    </row>
    <row r="1376" spans="1:14" x14ac:dyDescent="0.35">
      <c r="A1376" t="s">
        <v>67</v>
      </c>
      <c r="B1376">
        <f t="shared" si="21"/>
        <v>1</v>
      </c>
      <c r="C1376" t="s">
        <v>19434</v>
      </c>
      <c r="D1376" t="s">
        <v>8676</v>
      </c>
      <c r="E1376" t="s">
        <v>6</v>
      </c>
      <c r="F1376" t="s">
        <v>8677</v>
      </c>
      <c r="G1376">
        <v>7</v>
      </c>
      <c r="I1376" t="s">
        <v>1794</v>
      </c>
      <c r="J1376" t="s">
        <v>8678</v>
      </c>
      <c r="K1376">
        <v>2016</v>
      </c>
      <c r="L1376" t="s">
        <v>8679</v>
      </c>
      <c r="M1376" t="s">
        <v>6</v>
      </c>
      <c r="N1376" t="s">
        <v>283</v>
      </c>
    </row>
    <row r="1377" spans="1:14" x14ac:dyDescent="0.35">
      <c r="A1377" t="s">
        <v>49</v>
      </c>
      <c r="B1377">
        <f t="shared" si="21"/>
        <v>1</v>
      </c>
      <c r="C1377" t="s">
        <v>19435</v>
      </c>
      <c r="D1377" t="s">
        <v>8681</v>
      </c>
      <c r="E1377" t="s">
        <v>8682</v>
      </c>
      <c r="F1377" t="s">
        <v>8683</v>
      </c>
      <c r="H1377">
        <v>10</v>
      </c>
      <c r="I1377" t="s">
        <v>6</v>
      </c>
      <c r="J1377" t="s">
        <v>496</v>
      </c>
      <c r="L1377" t="s">
        <v>8684</v>
      </c>
      <c r="M1377" t="s">
        <v>8685</v>
      </c>
      <c r="N1377" t="s">
        <v>6</v>
      </c>
    </row>
    <row r="1378" spans="1:14" x14ac:dyDescent="0.35">
      <c r="A1378" t="s">
        <v>49</v>
      </c>
      <c r="B1378">
        <f t="shared" si="21"/>
        <v>1</v>
      </c>
      <c r="C1378" t="s">
        <v>19436</v>
      </c>
      <c r="D1378" t="s">
        <v>8687</v>
      </c>
      <c r="E1378" t="s">
        <v>8688</v>
      </c>
      <c r="F1378" t="s">
        <v>8689</v>
      </c>
      <c r="G1378">
        <v>10</v>
      </c>
      <c r="I1378" t="s">
        <v>4823</v>
      </c>
      <c r="J1378" t="s">
        <v>8690</v>
      </c>
      <c r="K1378">
        <v>2019</v>
      </c>
      <c r="L1378" t="s">
        <v>8691</v>
      </c>
      <c r="M1378" t="s">
        <v>6</v>
      </c>
      <c r="N1378" t="s">
        <v>217</v>
      </c>
    </row>
    <row r="1379" spans="1:14" x14ac:dyDescent="0.35">
      <c r="A1379" t="s">
        <v>49</v>
      </c>
      <c r="B1379">
        <f t="shared" si="21"/>
        <v>1</v>
      </c>
      <c r="C1379" t="s">
        <v>19437</v>
      </c>
      <c r="D1379" t="s">
        <v>8693</v>
      </c>
      <c r="E1379" t="s">
        <v>8694</v>
      </c>
      <c r="F1379" t="s">
        <v>8695</v>
      </c>
      <c r="G1379">
        <v>10</v>
      </c>
      <c r="H1379">
        <v>9781538672594</v>
      </c>
      <c r="I1379" t="s">
        <v>8696</v>
      </c>
      <c r="J1379" t="s">
        <v>6</v>
      </c>
      <c r="K1379">
        <v>2018</v>
      </c>
      <c r="L1379" t="s">
        <v>8697</v>
      </c>
      <c r="M1379" t="s">
        <v>6</v>
      </c>
      <c r="N1379" t="s">
        <v>162</v>
      </c>
    </row>
    <row r="1380" spans="1:14" x14ac:dyDescent="0.35">
      <c r="A1380" t="s">
        <v>67</v>
      </c>
      <c r="B1380">
        <f t="shared" si="21"/>
        <v>1</v>
      </c>
      <c r="C1380" t="s">
        <v>19438</v>
      </c>
      <c r="D1380" t="s">
        <v>8699</v>
      </c>
      <c r="E1380" t="s">
        <v>8700</v>
      </c>
      <c r="F1380" t="s">
        <v>8701</v>
      </c>
      <c r="G1380">
        <v>10</v>
      </c>
      <c r="H1380">
        <v>9781728182476</v>
      </c>
      <c r="I1380" t="s">
        <v>8702</v>
      </c>
      <c r="J1380" t="s">
        <v>8703</v>
      </c>
      <c r="K1380">
        <v>2020</v>
      </c>
      <c r="L1380" t="s">
        <v>8704</v>
      </c>
      <c r="M1380" t="s">
        <v>6</v>
      </c>
      <c r="N1380" t="s">
        <v>162</v>
      </c>
    </row>
    <row r="1381" spans="1:14" x14ac:dyDescent="0.35">
      <c r="A1381" t="s">
        <v>67</v>
      </c>
      <c r="B1381">
        <f t="shared" si="21"/>
        <v>1</v>
      </c>
      <c r="C1381" t="s">
        <v>19439</v>
      </c>
      <c r="D1381" t="s">
        <v>8706</v>
      </c>
      <c r="E1381" t="s">
        <v>8707</v>
      </c>
      <c r="F1381" t="s">
        <v>8708</v>
      </c>
      <c r="G1381">
        <v>10</v>
      </c>
      <c r="H1381">
        <v>9781479930333</v>
      </c>
      <c r="I1381" t="s">
        <v>8709</v>
      </c>
      <c r="J1381" t="s">
        <v>8710</v>
      </c>
      <c r="K1381">
        <v>2014</v>
      </c>
      <c r="L1381" t="s">
        <v>8711</v>
      </c>
      <c r="M1381" t="s">
        <v>6</v>
      </c>
      <c r="N1381" t="s">
        <v>1120</v>
      </c>
    </row>
    <row r="1382" spans="1:14" x14ac:dyDescent="0.35">
      <c r="A1382" t="s">
        <v>67</v>
      </c>
      <c r="B1382">
        <f t="shared" si="21"/>
        <v>1</v>
      </c>
      <c r="C1382" t="s">
        <v>19440</v>
      </c>
      <c r="D1382" t="s">
        <v>8713</v>
      </c>
      <c r="E1382" t="s">
        <v>8714</v>
      </c>
      <c r="F1382" t="s">
        <v>8715</v>
      </c>
      <c r="G1382">
        <v>7</v>
      </c>
      <c r="H1382">
        <v>9783319196558</v>
      </c>
      <c r="I1382" t="s">
        <v>3009</v>
      </c>
      <c r="J1382" t="s">
        <v>8716</v>
      </c>
      <c r="K1382">
        <v>2015</v>
      </c>
      <c r="L1382" t="s">
        <v>8717</v>
      </c>
      <c r="M1382" t="s">
        <v>6</v>
      </c>
      <c r="N1382" t="s">
        <v>283</v>
      </c>
    </row>
    <row r="1383" spans="1:14" x14ac:dyDescent="0.35">
      <c r="A1383" t="s">
        <v>49</v>
      </c>
      <c r="B1383">
        <f t="shared" si="21"/>
        <v>1</v>
      </c>
      <c r="C1383" t="s">
        <v>19441</v>
      </c>
      <c r="D1383" t="s">
        <v>8719</v>
      </c>
      <c r="E1383" t="s">
        <v>8720</v>
      </c>
      <c r="F1383" t="s">
        <v>8721</v>
      </c>
      <c r="G1383">
        <v>7</v>
      </c>
      <c r="I1383" t="s">
        <v>2134</v>
      </c>
      <c r="J1383" t="s">
        <v>8722</v>
      </c>
      <c r="K1383">
        <v>2012</v>
      </c>
      <c r="L1383" t="s">
        <v>8723</v>
      </c>
      <c r="M1383" t="s">
        <v>6</v>
      </c>
      <c r="N1383" t="s">
        <v>1120</v>
      </c>
    </row>
    <row r="1384" spans="1:14" x14ac:dyDescent="0.35">
      <c r="A1384" t="s">
        <v>49</v>
      </c>
      <c r="B1384">
        <f t="shared" si="21"/>
        <v>1</v>
      </c>
      <c r="C1384" t="s">
        <v>19442</v>
      </c>
      <c r="D1384" t="s">
        <v>8725</v>
      </c>
      <c r="E1384" t="s">
        <v>8726</v>
      </c>
      <c r="F1384" t="s">
        <v>8727</v>
      </c>
      <c r="G1384">
        <v>7</v>
      </c>
      <c r="I1384" t="s">
        <v>8728</v>
      </c>
      <c r="J1384" t="s">
        <v>3940</v>
      </c>
      <c r="K1384">
        <v>2013</v>
      </c>
      <c r="L1384" t="s">
        <v>8729</v>
      </c>
      <c r="M1384" t="s">
        <v>6</v>
      </c>
      <c r="N1384" t="s">
        <v>155</v>
      </c>
    </row>
    <row r="1385" spans="1:14" x14ac:dyDescent="0.35">
      <c r="A1385" t="s">
        <v>49</v>
      </c>
      <c r="B1385">
        <f t="shared" si="21"/>
        <v>1</v>
      </c>
      <c r="C1385" t="s">
        <v>19443</v>
      </c>
      <c r="D1385" t="s">
        <v>8731</v>
      </c>
      <c r="E1385" t="s">
        <v>8732</v>
      </c>
      <c r="F1385" t="s">
        <v>8733</v>
      </c>
      <c r="G1385">
        <v>10</v>
      </c>
      <c r="H1385">
        <v>9781479956043</v>
      </c>
      <c r="I1385" t="s">
        <v>8734</v>
      </c>
      <c r="J1385" t="s">
        <v>6</v>
      </c>
      <c r="K1385">
        <v>2014</v>
      </c>
      <c r="L1385" t="s">
        <v>8735</v>
      </c>
      <c r="M1385" t="s">
        <v>6</v>
      </c>
      <c r="N1385" t="s">
        <v>217</v>
      </c>
    </row>
    <row r="1386" spans="1:14" x14ac:dyDescent="0.35">
      <c r="A1386" t="s">
        <v>49</v>
      </c>
      <c r="B1386">
        <f t="shared" si="21"/>
        <v>1</v>
      </c>
      <c r="C1386" t="s">
        <v>19444</v>
      </c>
      <c r="D1386" t="s">
        <v>8737</v>
      </c>
      <c r="E1386" t="s">
        <v>8738</v>
      </c>
      <c r="F1386" t="s">
        <v>8739</v>
      </c>
      <c r="G1386">
        <v>10</v>
      </c>
      <c r="H1386">
        <v>9781509022397</v>
      </c>
      <c r="I1386" t="s">
        <v>6305</v>
      </c>
      <c r="J1386" t="s">
        <v>8740</v>
      </c>
      <c r="K1386">
        <v>2016</v>
      </c>
      <c r="L1386" t="s">
        <v>8741</v>
      </c>
      <c r="M1386" t="s">
        <v>6</v>
      </c>
      <c r="N1386" t="s">
        <v>217</v>
      </c>
    </row>
    <row r="1387" spans="1:14" x14ac:dyDescent="0.35">
      <c r="A1387" t="s">
        <v>67</v>
      </c>
      <c r="B1387">
        <f t="shared" si="21"/>
        <v>1</v>
      </c>
      <c r="C1387" t="s">
        <v>19445</v>
      </c>
      <c r="D1387" t="s">
        <v>8743</v>
      </c>
      <c r="E1387" t="s">
        <v>6</v>
      </c>
      <c r="F1387" t="s">
        <v>8744</v>
      </c>
      <c r="G1387">
        <v>7</v>
      </c>
      <c r="I1387" t="s">
        <v>8745</v>
      </c>
      <c r="J1387" t="s">
        <v>8746</v>
      </c>
      <c r="K1387">
        <v>2019</v>
      </c>
      <c r="L1387" t="s">
        <v>8747</v>
      </c>
      <c r="M1387" t="s">
        <v>6</v>
      </c>
      <c r="N1387" t="s">
        <v>217</v>
      </c>
    </row>
    <row r="1388" spans="1:14" x14ac:dyDescent="0.35">
      <c r="A1388" t="s">
        <v>49</v>
      </c>
      <c r="B1388">
        <f t="shared" si="21"/>
        <v>1</v>
      </c>
      <c r="C1388" t="s">
        <v>19446</v>
      </c>
      <c r="D1388" t="s">
        <v>8749</v>
      </c>
      <c r="E1388" t="s">
        <v>8750</v>
      </c>
      <c r="F1388" t="s">
        <v>8751</v>
      </c>
      <c r="G1388">
        <v>10</v>
      </c>
      <c r="H1388">
        <v>9781479912445</v>
      </c>
      <c r="I1388" t="s">
        <v>8752</v>
      </c>
      <c r="J1388" t="s">
        <v>2561</v>
      </c>
      <c r="K1388">
        <v>2013</v>
      </c>
      <c r="L1388" t="s">
        <v>8753</v>
      </c>
      <c r="M1388" t="s">
        <v>6</v>
      </c>
      <c r="N1388" t="s">
        <v>147</v>
      </c>
    </row>
    <row r="1389" spans="1:14" x14ac:dyDescent="0.35">
      <c r="A1389" t="s">
        <v>49</v>
      </c>
      <c r="B1389">
        <f t="shared" si="21"/>
        <v>1</v>
      </c>
      <c r="C1389" t="s">
        <v>19447</v>
      </c>
      <c r="D1389" t="s">
        <v>8755</v>
      </c>
      <c r="E1389" t="s">
        <v>8756</v>
      </c>
      <c r="F1389" t="s">
        <v>8757</v>
      </c>
      <c r="G1389">
        <v>10</v>
      </c>
      <c r="H1389">
        <v>9780769549095</v>
      </c>
      <c r="I1389" t="s">
        <v>8758</v>
      </c>
      <c r="J1389" t="s">
        <v>8759</v>
      </c>
      <c r="K1389">
        <v>2012</v>
      </c>
      <c r="L1389" t="s">
        <v>8760</v>
      </c>
      <c r="M1389" t="s">
        <v>6</v>
      </c>
      <c r="N1389" t="s">
        <v>162</v>
      </c>
    </row>
    <row r="1390" spans="1:14" x14ac:dyDescent="0.35">
      <c r="A1390" t="s">
        <v>67</v>
      </c>
      <c r="B1390">
        <f t="shared" si="21"/>
        <v>1</v>
      </c>
      <c r="C1390" t="s">
        <v>19448</v>
      </c>
      <c r="D1390" t="s">
        <v>8762</v>
      </c>
      <c r="E1390" t="s">
        <v>8763</v>
      </c>
      <c r="F1390" t="s">
        <v>8764</v>
      </c>
      <c r="G1390">
        <v>10</v>
      </c>
      <c r="H1390">
        <v>9781450364676</v>
      </c>
      <c r="I1390" t="s">
        <v>308</v>
      </c>
      <c r="J1390" t="s">
        <v>8765</v>
      </c>
      <c r="K1390">
        <v>2018</v>
      </c>
      <c r="L1390" t="s">
        <v>8766</v>
      </c>
      <c r="M1390" t="s">
        <v>6</v>
      </c>
      <c r="N1390" t="s">
        <v>155</v>
      </c>
    </row>
    <row r="1391" spans="1:14" x14ac:dyDescent="0.35">
      <c r="A1391" t="s">
        <v>49</v>
      </c>
      <c r="B1391">
        <f t="shared" si="21"/>
        <v>1</v>
      </c>
      <c r="C1391" t="s">
        <v>19449</v>
      </c>
      <c r="D1391" t="s">
        <v>8768</v>
      </c>
      <c r="E1391" t="s">
        <v>8769</v>
      </c>
      <c r="F1391" t="s">
        <v>8770</v>
      </c>
      <c r="G1391">
        <v>10</v>
      </c>
      <c r="H1391">
        <v>9781450347631</v>
      </c>
      <c r="I1391" t="s">
        <v>308</v>
      </c>
      <c r="J1391" t="s">
        <v>6</v>
      </c>
      <c r="K1391">
        <v>2016</v>
      </c>
      <c r="L1391" t="s">
        <v>8771</v>
      </c>
      <c r="M1391" t="s">
        <v>6</v>
      </c>
      <c r="N1391" t="s">
        <v>147</v>
      </c>
    </row>
    <row r="1392" spans="1:14" x14ac:dyDescent="0.35">
      <c r="A1392" t="s">
        <v>49</v>
      </c>
      <c r="B1392">
        <f t="shared" si="21"/>
        <v>1</v>
      </c>
      <c r="C1392" t="s">
        <v>19450</v>
      </c>
      <c r="D1392" t="s">
        <v>8773</v>
      </c>
      <c r="E1392" t="s">
        <v>8774</v>
      </c>
      <c r="F1392" t="s">
        <v>8775</v>
      </c>
      <c r="G1392">
        <v>7</v>
      </c>
      <c r="I1392" t="s">
        <v>8776</v>
      </c>
      <c r="J1392" t="s">
        <v>8777</v>
      </c>
      <c r="K1392">
        <v>2018</v>
      </c>
      <c r="L1392" t="s">
        <v>8778</v>
      </c>
      <c r="M1392" t="s">
        <v>6</v>
      </c>
      <c r="N1392" t="s">
        <v>1120</v>
      </c>
    </row>
    <row r="1393" spans="1:14" x14ac:dyDescent="0.35">
      <c r="A1393" t="s">
        <v>67</v>
      </c>
      <c r="B1393">
        <f t="shared" si="21"/>
        <v>1</v>
      </c>
      <c r="C1393" t="s">
        <v>19451</v>
      </c>
      <c r="D1393" t="s">
        <v>8780</v>
      </c>
      <c r="E1393" t="s">
        <v>6</v>
      </c>
      <c r="F1393" t="s">
        <v>8781</v>
      </c>
      <c r="G1393">
        <v>7</v>
      </c>
      <c r="I1393" t="s">
        <v>3671</v>
      </c>
      <c r="J1393" t="s">
        <v>1214</v>
      </c>
      <c r="K1393">
        <v>2019</v>
      </c>
      <c r="L1393" t="s">
        <v>8782</v>
      </c>
      <c r="M1393" t="s">
        <v>6</v>
      </c>
      <c r="N1393" t="s">
        <v>283</v>
      </c>
    </row>
    <row r="1394" spans="1:14" x14ac:dyDescent="0.35">
      <c r="A1394" t="s">
        <v>70</v>
      </c>
      <c r="B1394">
        <f t="shared" si="21"/>
        <v>1</v>
      </c>
      <c r="C1394" t="s">
        <v>19452</v>
      </c>
      <c r="D1394" t="s">
        <v>8784</v>
      </c>
      <c r="E1394" t="s">
        <v>8785</v>
      </c>
      <c r="F1394" t="s">
        <v>8786</v>
      </c>
      <c r="G1394">
        <v>10</v>
      </c>
      <c r="H1394">
        <v>9781424470297</v>
      </c>
      <c r="I1394" t="s">
        <v>8787</v>
      </c>
      <c r="J1394" t="s">
        <v>8788</v>
      </c>
      <c r="K1394">
        <v>2010</v>
      </c>
      <c r="L1394" t="s">
        <v>8789</v>
      </c>
      <c r="M1394" t="s">
        <v>6</v>
      </c>
      <c r="N1394" t="s">
        <v>1505</v>
      </c>
    </row>
    <row r="1395" spans="1:14" x14ac:dyDescent="0.35">
      <c r="A1395" t="s">
        <v>67</v>
      </c>
      <c r="B1395">
        <f t="shared" si="21"/>
        <v>1</v>
      </c>
      <c r="C1395" t="s">
        <v>19453</v>
      </c>
      <c r="D1395" t="s">
        <v>8791</v>
      </c>
      <c r="E1395" t="s">
        <v>8792</v>
      </c>
      <c r="F1395" t="s">
        <v>8793</v>
      </c>
      <c r="G1395">
        <v>10</v>
      </c>
      <c r="H1395">
        <v>9781728104669</v>
      </c>
      <c r="I1395" t="s">
        <v>8794</v>
      </c>
      <c r="J1395" t="s">
        <v>8795</v>
      </c>
      <c r="K1395">
        <v>2019</v>
      </c>
      <c r="L1395" t="s">
        <v>8796</v>
      </c>
      <c r="M1395" t="s">
        <v>6</v>
      </c>
      <c r="N1395" t="s">
        <v>162</v>
      </c>
    </row>
    <row r="1396" spans="1:14" x14ac:dyDescent="0.35">
      <c r="A1396" t="s">
        <v>49</v>
      </c>
      <c r="B1396">
        <f t="shared" si="21"/>
        <v>1</v>
      </c>
      <c r="C1396" t="s">
        <v>19454</v>
      </c>
      <c r="D1396" t="s">
        <v>8798</v>
      </c>
      <c r="E1396" t="s">
        <v>8799</v>
      </c>
      <c r="F1396" t="s">
        <v>8800</v>
      </c>
      <c r="G1396">
        <v>10</v>
      </c>
      <c r="H1396">
        <v>9781728180380</v>
      </c>
      <c r="I1396" t="s">
        <v>8801</v>
      </c>
      <c r="J1396" t="s">
        <v>6</v>
      </c>
      <c r="K1396">
        <v>2020</v>
      </c>
      <c r="L1396" t="s">
        <v>8802</v>
      </c>
      <c r="M1396" t="s">
        <v>6</v>
      </c>
      <c r="N1396" t="s">
        <v>162</v>
      </c>
    </row>
    <row r="1397" spans="1:14" x14ac:dyDescent="0.35">
      <c r="A1397" t="s">
        <v>70</v>
      </c>
      <c r="B1397">
        <f t="shared" si="21"/>
        <v>1</v>
      </c>
      <c r="C1397" t="s">
        <v>19455</v>
      </c>
      <c r="D1397" t="s">
        <v>8804</v>
      </c>
      <c r="E1397" t="s">
        <v>8805</v>
      </c>
      <c r="F1397" t="s">
        <v>8806</v>
      </c>
      <c r="G1397">
        <v>10</v>
      </c>
      <c r="H1397">
        <v>9781424463688</v>
      </c>
      <c r="I1397" t="s">
        <v>8807</v>
      </c>
      <c r="J1397" t="s">
        <v>8808</v>
      </c>
      <c r="K1397">
        <v>2010</v>
      </c>
      <c r="L1397" t="s">
        <v>8809</v>
      </c>
      <c r="M1397" t="s">
        <v>6</v>
      </c>
      <c r="N1397" t="s">
        <v>703</v>
      </c>
    </row>
    <row r="1398" spans="1:14" x14ac:dyDescent="0.35">
      <c r="A1398" t="s">
        <v>70</v>
      </c>
      <c r="B1398">
        <f t="shared" si="21"/>
        <v>1</v>
      </c>
      <c r="C1398" t="s">
        <v>19456</v>
      </c>
      <c r="D1398" t="s">
        <v>8811</v>
      </c>
      <c r="E1398" t="s">
        <v>8812</v>
      </c>
      <c r="F1398" t="s">
        <v>8813</v>
      </c>
      <c r="G1398">
        <v>7</v>
      </c>
      <c r="I1398" t="s">
        <v>749</v>
      </c>
      <c r="J1398" t="s">
        <v>8814</v>
      </c>
      <c r="K1398">
        <v>2017</v>
      </c>
      <c r="L1398" t="s">
        <v>8815</v>
      </c>
      <c r="M1398" t="s">
        <v>6</v>
      </c>
      <c r="N1398" t="s">
        <v>256</v>
      </c>
    </row>
    <row r="1399" spans="1:14" x14ac:dyDescent="0.35">
      <c r="A1399" t="s">
        <v>67</v>
      </c>
      <c r="B1399">
        <f t="shared" si="21"/>
        <v>1</v>
      </c>
      <c r="C1399" t="s">
        <v>19457</v>
      </c>
      <c r="D1399" t="s">
        <v>8817</v>
      </c>
      <c r="E1399" t="s">
        <v>8818</v>
      </c>
      <c r="F1399" t="s">
        <v>8819</v>
      </c>
      <c r="G1399">
        <v>7</v>
      </c>
      <c r="I1399" t="s">
        <v>261</v>
      </c>
      <c r="J1399" t="s">
        <v>6</v>
      </c>
      <c r="K1399">
        <v>2021</v>
      </c>
      <c r="L1399" t="s">
        <v>8820</v>
      </c>
      <c r="M1399" t="s">
        <v>6</v>
      </c>
      <c r="N1399" t="s">
        <v>147</v>
      </c>
    </row>
    <row r="1400" spans="1:14" x14ac:dyDescent="0.35">
      <c r="A1400" t="s">
        <v>67</v>
      </c>
      <c r="B1400">
        <f t="shared" si="21"/>
        <v>1</v>
      </c>
      <c r="C1400" t="s">
        <v>19458</v>
      </c>
      <c r="D1400" t="s">
        <v>8822</v>
      </c>
      <c r="E1400" t="s">
        <v>8823</v>
      </c>
      <c r="F1400" t="s">
        <v>8824</v>
      </c>
      <c r="G1400">
        <v>7</v>
      </c>
      <c r="I1400" t="s">
        <v>1724</v>
      </c>
      <c r="J1400" t="s">
        <v>6</v>
      </c>
      <c r="K1400">
        <v>2020</v>
      </c>
      <c r="L1400" t="s">
        <v>8825</v>
      </c>
      <c r="M1400" t="s">
        <v>6</v>
      </c>
      <c r="N1400" t="s">
        <v>217</v>
      </c>
    </row>
    <row r="1401" spans="1:14" x14ac:dyDescent="0.35">
      <c r="A1401" t="s">
        <v>49</v>
      </c>
      <c r="B1401">
        <f t="shared" si="21"/>
        <v>1</v>
      </c>
      <c r="C1401" t="s">
        <v>19459</v>
      </c>
      <c r="D1401" t="s">
        <v>8827</v>
      </c>
      <c r="E1401" t="s">
        <v>8828</v>
      </c>
      <c r="F1401" t="s">
        <v>8829</v>
      </c>
      <c r="G1401">
        <v>7</v>
      </c>
      <c r="H1401">
        <v>9783319676838</v>
      </c>
      <c r="I1401" t="s">
        <v>152</v>
      </c>
      <c r="J1401" t="s">
        <v>8830</v>
      </c>
      <c r="K1401">
        <v>2017</v>
      </c>
      <c r="L1401" t="s">
        <v>8831</v>
      </c>
      <c r="M1401" t="s">
        <v>6</v>
      </c>
      <c r="N1401" t="s">
        <v>217</v>
      </c>
    </row>
    <row r="1402" spans="1:14" x14ac:dyDescent="0.35">
      <c r="A1402" t="s">
        <v>70</v>
      </c>
      <c r="B1402">
        <f t="shared" si="21"/>
        <v>1</v>
      </c>
      <c r="C1402" t="s">
        <v>19460</v>
      </c>
      <c r="D1402" t="s">
        <v>8833</v>
      </c>
      <c r="E1402" t="s">
        <v>8834</v>
      </c>
      <c r="F1402" t="s">
        <v>8835</v>
      </c>
      <c r="G1402">
        <v>10</v>
      </c>
      <c r="H1402">
        <v>9781728120584</v>
      </c>
      <c r="I1402" t="s">
        <v>8836</v>
      </c>
      <c r="J1402" t="s">
        <v>8837</v>
      </c>
      <c r="K1402">
        <v>2019</v>
      </c>
      <c r="L1402" t="s">
        <v>8838</v>
      </c>
      <c r="M1402" t="s">
        <v>6</v>
      </c>
      <c r="N1402" t="s">
        <v>217</v>
      </c>
    </row>
    <row r="1403" spans="1:14" x14ac:dyDescent="0.35">
      <c r="A1403" t="s">
        <v>70</v>
      </c>
      <c r="B1403">
        <f t="shared" si="21"/>
        <v>1</v>
      </c>
      <c r="C1403" t="s">
        <v>19461</v>
      </c>
      <c r="D1403" t="s">
        <v>8840</v>
      </c>
      <c r="E1403" t="s">
        <v>8841</v>
      </c>
      <c r="F1403" t="s">
        <v>8842</v>
      </c>
      <c r="G1403">
        <v>10</v>
      </c>
      <c r="H1403">
        <v>9781908272188</v>
      </c>
      <c r="I1403" t="s">
        <v>452</v>
      </c>
      <c r="J1403" t="s">
        <v>188</v>
      </c>
      <c r="K1403">
        <v>2011</v>
      </c>
      <c r="L1403" t="s">
        <v>8843</v>
      </c>
      <c r="M1403" t="s">
        <v>6</v>
      </c>
      <c r="N1403" t="s">
        <v>162</v>
      </c>
    </row>
    <row r="1404" spans="1:14" x14ac:dyDescent="0.35">
      <c r="A1404" t="s">
        <v>67</v>
      </c>
      <c r="B1404">
        <f t="shared" si="21"/>
        <v>1</v>
      </c>
      <c r="C1404" t="s">
        <v>19462</v>
      </c>
      <c r="D1404" t="s">
        <v>8845</v>
      </c>
      <c r="E1404" t="s">
        <v>8846</v>
      </c>
      <c r="F1404" t="s">
        <v>8847</v>
      </c>
      <c r="G1404">
        <v>10</v>
      </c>
      <c r="H1404">
        <v>9789532330977</v>
      </c>
      <c r="I1404" t="s">
        <v>8848</v>
      </c>
      <c r="J1404" t="s">
        <v>8849</v>
      </c>
      <c r="K1404">
        <v>2018</v>
      </c>
      <c r="L1404" t="s">
        <v>8850</v>
      </c>
      <c r="M1404" t="s">
        <v>6</v>
      </c>
      <c r="N1404" t="s">
        <v>473</v>
      </c>
    </row>
    <row r="1405" spans="1:14" x14ac:dyDescent="0.35">
      <c r="A1405" t="s">
        <v>49</v>
      </c>
      <c r="B1405">
        <f t="shared" si="21"/>
        <v>1</v>
      </c>
      <c r="C1405" t="s">
        <v>19463</v>
      </c>
      <c r="D1405" t="s">
        <v>8852</v>
      </c>
      <c r="E1405" t="s">
        <v>8853</v>
      </c>
      <c r="F1405" t="s">
        <v>8854</v>
      </c>
      <c r="G1405">
        <v>7</v>
      </c>
      <c r="I1405" t="s">
        <v>4576</v>
      </c>
      <c r="J1405" t="s">
        <v>8855</v>
      </c>
      <c r="K1405">
        <v>2013</v>
      </c>
      <c r="L1405" t="s">
        <v>8856</v>
      </c>
      <c r="M1405" t="s">
        <v>6</v>
      </c>
      <c r="N1405" t="s">
        <v>703</v>
      </c>
    </row>
    <row r="1406" spans="1:14" x14ac:dyDescent="0.35">
      <c r="A1406" t="s">
        <v>49</v>
      </c>
      <c r="B1406">
        <f t="shared" si="21"/>
        <v>1</v>
      </c>
      <c r="C1406" t="s">
        <v>19464</v>
      </c>
      <c r="D1406" t="s">
        <v>8858</v>
      </c>
      <c r="E1406" t="s">
        <v>8859</v>
      </c>
      <c r="F1406" t="s">
        <v>8860</v>
      </c>
      <c r="G1406">
        <v>10</v>
      </c>
      <c r="H1406">
        <v>9781728146379</v>
      </c>
      <c r="I1406" t="s">
        <v>388</v>
      </c>
      <c r="J1406" t="s">
        <v>6822</v>
      </c>
      <c r="K1406">
        <v>2019</v>
      </c>
      <c r="L1406" t="s">
        <v>8861</v>
      </c>
      <c r="M1406" t="s">
        <v>6</v>
      </c>
      <c r="N1406" t="s">
        <v>1120</v>
      </c>
    </row>
    <row r="1407" spans="1:14" x14ac:dyDescent="0.35">
      <c r="A1407" t="s">
        <v>67</v>
      </c>
      <c r="B1407">
        <f t="shared" si="21"/>
        <v>1</v>
      </c>
      <c r="C1407" t="s">
        <v>19465</v>
      </c>
      <c r="D1407" t="s">
        <v>8863</v>
      </c>
      <c r="E1407" t="s">
        <v>8864</v>
      </c>
      <c r="F1407" t="s">
        <v>8865</v>
      </c>
      <c r="G1407">
        <v>10</v>
      </c>
      <c r="H1407">
        <v>9781912764716</v>
      </c>
      <c r="I1407" t="s">
        <v>3795</v>
      </c>
      <c r="J1407" t="s">
        <v>8866</v>
      </c>
      <c r="K1407">
        <v>2020</v>
      </c>
      <c r="L1407" t="s">
        <v>8867</v>
      </c>
      <c r="M1407" t="s">
        <v>6</v>
      </c>
      <c r="N1407" t="s">
        <v>147</v>
      </c>
    </row>
    <row r="1408" spans="1:14" x14ac:dyDescent="0.35">
      <c r="A1408" t="s">
        <v>67</v>
      </c>
      <c r="B1408">
        <f t="shared" si="21"/>
        <v>1</v>
      </c>
      <c r="C1408" t="s">
        <v>19466</v>
      </c>
      <c r="D1408" t="s">
        <v>8871</v>
      </c>
      <c r="E1408" t="s">
        <v>6</v>
      </c>
      <c r="F1408" t="s">
        <v>8865</v>
      </c>
      <c r="G1408">
        <v>7</v>
      </c>
      <c r="I1408" t="s">
        <v>8872</v>
      </c>
      <c r="J1408" t="s">
        <v>8873</v>
      </c>
      <c r="K1408">
        <v>2021</v>
      </c>
      <c r="L1408" t="s">
        <v>8874</v>
      </c>
      <c r="M1408" t="s">
        <v>6</v>
      </c>
      <c r="N1408" t="s">
        <v>162</v>
      </c>
    </row>
    <row r="1409" spans="1:14" x14ac:dyDescent="0.35">
      <c r="A1409" t="s">
        <v>67</v>
      </c>
      <c r="B1409">
        <f t="shared" si="21"/>
        <v>1</v>
      </c>
      <c r="C1409" t="s">
        <v>19467</v>
      </c>
      <c r="D1409" t="s">
        <v>8876</v>
      </c>
      <c r="E1409" t="s">
        <v>8877</v>
      </c>
      <c r="F1409" t="s">
        <v>8878</v>
      </c>
      <c r="G1409">
        <v>10</v>
      </c>
      <c r="I1409" t="s">
        <v>8879</v>
      </c>
      <c r="J1409" t="s">
        <v>6</v>
      </c>
      <c r="K1409">
        <v>2013</v>
      </c>
      <c r="L1409" t="s">
        <v>8880</v>
      </c>
      <c r="M1409" t="s">
        <v>6</v>
      </c>
      <c r="N1409" t="s">
        <v>147</v>
      </c>
    </row>
    <row r="1410" spans="1:14" x14ac:dyDescent="0.35">
      <c r="A1410" t="s">
        <v>67</v>
      </c>
      <c r="B1410">
        <f t="shared" ref="B1410:B1473" si="22">COUNTIF(C:C,C1410)</f>
        <v>1</v>
      </c>
      <c r="C1410" t="s">
        <v>19468</v>
      </c>
      <c r="D1410" t="s">
        <v>8882</v>
      </c>
      <c r="E1410" t="s">
        <v>8883</v>
      </c>
      <c r="F1410" t="s">
        <v>8884</v>
      </c>
      <c r="G1410">
        <v>10</v>
      </c>
      <c r="H1410">
        <v>9789899624733</v>
      </c>
      <c r="I1410" t="s">
        <v>8885</v>
      </c>
      <c r="J1410" t="s">
        <v>6</v>
      </c>
      <c r="K1410">
        <v>2010</v>
      </c>
      <c r="L1410" t="s">
        <v>8886</v>
      </c>
      <c r="M1410" t="s">
        <v>6</v>
      </c>
      <c r="N1410" t="s">
        <v>8887</v>
      </c>
    </row>
    <row r="1411" spans="1:14" x14ac:dyDescent="0.35">
      <c r="A1411" t="s">
        <v>70</v>
      </c>
      <c r="B1411">
        <f t="shared" si="22"/>
        <v>1</v>
      </c>
      <c r="C1411" t="s">
        <v>19469</v>
      </c>
      <c r="D1411" t="s">
        <v>8889</v>
      </c>
      <c r="E1411" t="s">
        <v>8890</v>
      </c>
      <c r="F1411" t="s">
        <v>8891</v>
      </c>
      <c r="G1411">
        <v>7</v>
      </c>
      <c r="H1411">
        <v>9783030494346</v>
      </c>
      <c r="I1411" t="s">
        <v>152</v>
      </c>
      <c r="J1411" t="s">
        <v>8892</v>
      </c>
      <c r="K1411">
        <v>2020</v>
      </c>
      <c r="L1411" t="s">
        <v>8893</v>
      </c>
      <c r="M1411" t="s">
        <v>6</v>
      </c>
      <c r="N1411" t="s">
        <v>162</v>
      </c>
    </row>
    <row r="1412" spans="1:14" x14ac:dyDescent="0.35">
      <c r="A1412" t="s">
        <v>70</v>
      </c>
      <c r="B1412">
        <f t="shared" si="22"/>
        <v>1</v>
      </c>
      <c r="C1412" t="s">
        <v>19470</v>
      </c>
      <c r="D1412" t="s">
        <v>8895</v>
      </c>
      <c r="E1412" t="s">
        <v>8896</v>
      </c>
      <c r="F1412" t="s">
        <v>8891</v>
      </c>
      <c r="G1412">
        <v>7</v>
      </c>
      <c r="I1412" t="s">
        <v>8897</v>
      </c>
      <c r="J1412" t="s">
        <v>6</v>
      </c>
      <c r="K1412">
        <v>2021</v>
      </c>
      <c r="L1412" t="s">
        <v>8898</v>
      </c>
      <c r="M1412" t="s">
        <v>6</v>
      </c>
      <c r="N1412" t="s">
        <v>162</v>
      </c>
    </row>
    <row r="1413" spans="1:14" x14ac:dyDescent="0.35">
      <c r="A1413" t="s">
        <v>67</v>
      </c>
      <c r="B1413">
        <f t="shared" si="22"/>
        <v>1</v>
      </c>
      <c r="C1413" t="s">
        <v>19471</v>
      </c>
      <c r="D1413" t="s">
        <v>8900</v>
      </c>
      <c r="E1413" t="s">
        <v>8901</v>
      </c>
      <c r="F1413" t="s">
        <v>8902</v>
      </c>
      <c r="G1413">
        <v>7</v>
      </c>
      <c r="I1413" t="s">
        <v>647</v>
      </c>
      <c r="J1413" t="s">
        <v>8903</v>
      </c>
      <c r="K1413">
        <v>2018</v>
      </c>
      <c r="L1413" t="s">
        <v>8904</v>
      </c>
      <c r="M1413" t="s">
        <v>6</v>
      </c>
      <c r="N1413" t="s">
        <v>147</v>
      </c>
    </row>
    <row r="1414" spans="1:14" x14ac:dyDescent="0.35">
      <c r="A1414" t="s">
        <v>70</v>
      </c>
      <c r="B1414">
        <f t="shared" si="22"/>
        <v>1</v>
      </c>
      <c r="C1414" t="s">
        <v>19472</v>
      </c>
      <c r="D1414" t="s">
        <v>8906</v>
      </c>
      <c r="E1414" t="s">
        <v>8907</v>
      </c>
      <c r="F1414" t="s">
        <v>8908</v>
      </c>
      <c r="G1414">
        <v>7</v>
      </c>
      <c r="I1414" t="s">
        <v>7262</v>
      </c>
      <c r="J1414" t="s">
        <v>8909</v>
      </c>
      <c r="K1414">
        <v>2015</v>
      </c>
      <c r="L1414" t="s">
        <v>8910</v>
      </c>
      <c r="M1414" t="s">
        <v>6</v>
      </c>
      <c r="N1414" t="s">
        <v>147</v>
      </c>
    </row>
    <row r="1415" spans="1:14" x14ac:dyDescent="0.35">
      <c r="A1415" t="s">
        <v>67</v>
      </c>
      <c r="B1415">
        <f t="shared" si="22"/>
        <v>1</v>
      </c>
      <c r="C1415" t="s">
        <v>19473</v>
      </c>
      <c r="D1415" t="s">
        <v>8912</v>
      </c>
      <c r="E1415" t="s">
        <v>8913</v>
      </c>
      <c r="F1415" t="s">
        <v>8914</v>
      </c>
      <c r="G1415">
        <v>10</v>
      </c>
      <c r="H1415">
        <v>9781911218098</v>
      </c>
      <c r="I1415" t="s">
        <v>452</v>
      </c>
      <c r="J1415" t="s">
        <v>8915</v>
      </c>
      <c r="K1415">
        <v>2016</v>
      </c>
      <c r="L1415" t="s">
        <v>8916</v>
      </c>
      <c r="M1415" t="s">
        <v>6</v>
      </c>
      <c r="N1415" t="s">
        <v>1120</v>
      </c>
    </row>
    <row r="1416" spans="1:14" x14ac:dyDescent="0.35">
      <c r="A1416" t="s">
        <v>49</v>
      </c>
      <c r="B1416">
        <f t="shared" si="22"/>
        <v>1</v>
      </c>
      <c r="C1416" t="s">
        <v>19474</v>
      </c>
      <c r="D1416" t="s">
        <v>8918</v>
      </c>
      <c r="E1416" t="s">
        <v>8919</v>
      </c>
      <c r="F1416" t="s">
        <v>8920</v>
      </c>
      <c r="G1416">
        <v>10</v>
      </c>
      <c r="I1416" t="s">
        <v>1374</v>
      </c>
      <c r="J1416" t="s">
        <v>6</v>
      </c>
      <c r="K1416">
        <v>2015</v>
      </c>
      <c r="L1416" t="s">
        <v>8921</v>
      </c>
      <c r="M1416" t="s">
        <v>6</v>
      </c>
      <c r="N1416" t="s">
        <v>162</v>
      </c>
    </row>
    <row r="1417" spans="1:14" x14ac:dyDescent="0.35">
      <c r="A1417" t="s">
        <v>67</v>
      </c>
      <c r="B1417">
        <f t="shared" si="22"/>
        <v>1</v>
      </c>
      <c r="C1417" t="s">
        <v>19475</v>
      </c>
      <c r="D1417" t="s">
        <v>8923</v>
      </c>
      <c r="E1417" t="s">
        <v>8924</v>
      </c>
      <c r="F1417" t="s">
        <v>8925</v>
      </c>
      <c r="G1417">
        <v>10</v>
      </c>
      <c r="I1417" t="s">
        <v>4823</v>
      </c>
      <c r="J1417" t="s">
        <v>8926</v>
      </c>
      <c r="K1417">
        <v>2021</v>
      </c>
      <c r="L1417" t="s">
        <v>8927</v>
      </c>
      <c r="M1417" t="s">
        <v>6</v>
      </c>
      <c r="N1417" t="s">
        <v>162</v>
      </c>
    </row>
    <row r="1418" spans="1:14" x14ac:dyDescent="0.35">
      <c r="A1418" t="s">
        <v>49</v>
      </c>
      <c r="B1418">
        <f t="shared" si="22"/>
        <v>1</v>
      </c>
      <c r="C1418" t="s">
        <v>19476</v>
      </c>
      <c r="D1418" t="s">
        <v>8929</v>
      </c>
      <c r="E1418" t="s">
        <v>8930</v>
      </c>
      <c r="F1418" t="s">
        <v>8931</v>
      </c>
      <c r="G1418">
        <v>10</v>
      </c>
      <c r="I1418" t="s">
        <v>1828</v>
      </c>
      <c r="J1418" t="s">
        <v>6</v>
      </c>
      <c r="K1418">
        <v>2009</v>
      </c>
      <c r="L1418" t="s">
        <v>8932</v>
      </c>
      <c r="M1418" t="s">
        <v>6</v>
      </c>
      <c r="N1418" t="s">
        <v>480</v>
      </c>
    </row>
    <row r="1419" spans="1:14" x14ac:dyDescent="0.35">
      <c r="A1419" t="s">
        <v>67</v>
      </c>
      <c r="B1419">
        <f t="shared" si="22"/>
        <v>1</v>
      </c>
      <c r="C1419" t="s">
        <v>19477</v>
      </c>
      <c r="D1419" t="s">
        <v>8934</v>
      </c>
      <c r="E1419" t="s">
        <v>8935</v>
      </c>
      <c r="F1419" t="s">
        <v>8936</v>
      </c>
      <c r="G1419">
        <v>7</v>
      </c>
      <c r="I1419" t="s">
        <v>7057</v>
      </c>
      <c r="J1419" t="s">
        <v>8937</v>
      </c>
      <c r="K1419">
        <v>2016</v>
      </c>
      <c r="L1419" t="s">
        <v>8938</v>
      </c>
      <c r="M1419" t="s">
        <v>6</v>
      </c>
      <c r="N1419" t="s">
        <v>695</v>
      </c>
    </row>
    <row r="1420" spans="1:14" x14ac:dyDescent="0.35">
      <c r="A1420" t="s">
        <v>49</v>
      </c>
      <c r="B1420">
        <f t="shared" si="22"/>
        <v>1</v>
      </c>
      <c r="C1420" t="s">
        <v>19478</v>
      </c>
      <c r="D1420" t="s">
        <v>8940</v>
      </c>
      <c r="E1420" t="s">
        <v>8941</v>
      </c>
      <c r="F1420" t="s">
        <v>8942</v>
      </c>
      <c r="G1420">
        <v>10</v>
      </c>
      <c r="H1420">
        <v>9781424437573</v>
      </c>
      <c r="I1420" t="s">
        <v>6629</v>
      </c>
      <c r="J1420" t="s">
        <v>8943</v>
      </c>
      <c r="K1420">
        <v>2009</v>
      </c>
      <c r="L1420" t="s">
        <v>8944</v>
      </c>
      <c r="M1420" t="s">
        <v>6</v>
      </c>
      <c r="N1420" t="s">
        <v>480</v>
      </c>
    </row>
    <row r="1421" spans="1:14" x14ac:dyDescent="0.35">
      <c r="A1421" t="s">
        <v>67</v>
      </c>
      <c r="B1421">
        <f t="shared" si="22"/>
        <v>1</v>
      </c>
      <c r="C1421" t="s">
        <v>19479</v>
      </c>
      <c r="D1421" t="s">
        <v>8946</v>
      </c>
      <c r="E1421" t="s">
        <v>8947</v>
      </c>
      <c r="F1421" t="s">
        <v>8948</v>
      </c>
      <c r="G1421">
        <v>7</v>
      </c>
      <c r="H1421">
        <v>9783319402154</v>
      </c>
      <c r="I1421" t="s">
        <v>152</v>
      </c>
      <c r="J1421" t="s">
        <v>8949</v>
      </c>
      <c r="K1421">
        <v>2016</v>
      </c>
      <c r="L1421" t="s">
        <v>8950</v>
      </c>
      <c r="M1421" t="s">
        <v>6</v>
      </c>
      <c r="N1421" t="s">
        <v>217</v>
      </c>
    </row>
    <row r="1422" spans="1:14" x14ac:dyDescent="0.35">
      <c r="A1422" t="s">
        <v>49</v>
      </c>
      <c r="B1422">
        <f t="shared" si="22"/>
        <v>1</v>
      </c>
      <c r="C1422" t="s">
        <v>19480</v>
      </c>
      <c r="D1422" t="s">
        <v>8952</v>
      </c>
      <c r="E1422" t="s">
        <v>8953</v>
      </c>
      <c r="F1422" t="s">
        <v>8954</v>
      </c>
      <c r="G1422">
        <v>7</v>
      </c>
      <c r="I1422" t="s">
        <v>8955</v>
      </c>
      <c r="J1422" t="s">
        <v>8956</v>
      </c>
      <c r="K1422">
        <v>2012</v>
      </c>
      <c r="L1422" t="s">
        <v>8957</v>
      </c>
      <c r="M1422" t="s">
        <v>6</v>
      </c>
      <c r="N1422" t="s">
        <v>283</v>
      </c>
    </row>
    <row r="1423" spans="1:14" x14ac:dyDescent="0.35">
      <c r="A1423" t="s">
        <v>70</v>
      </c>
      <c r="B1423">
        <f t="shared" si="22"/>
        <v>1</v>
      </c>
      <c r="C1423" t="s">
        <v>19481</v>
      </c>
      <c r="D1423" t="s">
        <v>8959</v>
      </c>
      <c r="E1423" t="s">
        <v>8960</v>
      </c>
      <c r="F1423" t="s">
        <v>8961</v>
      </c>
      <c r="G1423">
        <v>7</v>
      </c>
      <c r="I1423" t="s">
        <v>4413</v>
      </c>
      <c r="J1423" t="s">
        <v>8962</v>
      </c>
      <c r="K1423">
        <v>2014</v>
      </c>
      <c r="L1423" t="s">
        <v>8963</v>
      </c>
      <c r="M1423" t="s">
        <v>6</v>
      </c>
      <c r="N1423" t="s">
        <v>217</v>
      </c>
    </row>
    <row r="1424" spans="1:14" x14ac:dyDescent="0.35">
      <c r="A1424" t="s">
        <v>49</v>
      </c>
      <c r="B1424">
        <f t="shared" si="22"/>
        <v>1</v>
      </c>
      <c r="C1424" t="s">
        <v>19482</v>
      </c>
      <c r="D1424" t="s">
        <v>8965</v>
      </c>
      <c r="E1424" t="s">
        <v>8966</v>
      </c>
      <c r="F1424" t="s">
        <v>8967</v>
      </c>
      <c r="G1424">
        <v>10</v>
      </c>
      <c r="H1424">
        <v>9781467353113</v>
      </c>
      <c r="I1424" t="s">
        <v>762</v>
      </c>
      <c r="J1424" t="s">
        <v>6</v>
      </c>
      <c r="K1424">
        <v>2013</v>
      </c>
      <c r="L1424" t="s">
        <v>8968</v>
      </c>
      <c r="M1424" t="s">
        <v>6</v>
      </c>
      <c r="N1424" t="s">
        <v>5181</v>
      </c>
    </row>
    <row r="1425" spans="1:14" x14ac:dyDescent="0.35">
      <c r="A1425" t="s">
        <v>70</v>
      </c>
      <c r="B1425">
        <f t="shared" si="22"/>
        <v>1</v>
      </c>
      <c r="C1425" t="s">
        <v>19483</v>
      </c>
      <c r="D1425" t="s">
        <v>8970</v>
      </c>
      <c r="E1425" t="s">
        <v>8971</v>
      </c>
      <c r="F1425" t="s">
        <v>8972</v>
      </c>
      <c r="G1425">
        <v>7</v>
      </c>
      <c r="I1425" t="s">
        <v>261</v>
      </c>
      <c r="J1425" t="s">
        <v>8973</v>
      </c>
      <c r="K1425">
        <v>2014</v>
      </c>
      <c r="L1425" t="s">
        <v>8974</v>
      </c>
      <c r="M1425" t="s">
        <v>6</v>
      </c>
      <c r="N1425" t="s">
        <v>217</v>
      </c>
    </row>
    <row r="1426" spans="1:14" x14ac:dyDescent="0.35">
      <c r="A1426" t="s">
        <v>67</v>
      </c>
      <c r="B1426">
        <f t="shared" si="22"/>
        <v>1</v>
      </c>
      <c r="C1426" t="s">
        <v>19484</v>
      </c>
      <c r="D1426" t="s">
        <v>8976</v>
      </c>
      <c r="E1426" t="s">
        <v>8977</v>
      </c>
      <c r="F1426" t="s">
        <v>8978</v>
      </c>
      <c r="G1426">
        <v>10</v>
      </c>
      <c r="H1426">
        <v>9789898533883</v>
      </c>
      <c r="I1426" t="s">
        <v>8979</v>
      </c>
      <c r="J1426" t="s">
        <v>8980</v>
      </c>
      <c r="K1426">
        <v>2019</v>
      </c>
      <c r="L1426" t="s">
        <v>8981</v>
      </c>
      <c r="M1426" t="s">
        <v>6</v>
      </c>
      <c r="N1426" t="s">
        <v>162</v>
      </c>
    </row>
    <row r="1427" spans="1:14" x14ac:dyDescent="0.35">
      <c r="A1427" t="s">
        <v>67</v>
      </c>
      <c r="B1427">
        <f t="shared" si="22"/>
        <v>1</v>
      </c>
      <c r="C1427" t="s">
        <v>19485</v>
      </c>
      <c r="D1427" t="s">
        <v>8983</v>
      </c>
      <c r="E1427" t="s">
        <v>8984</v>
      </c>
      <c r="F1427" t="s">
        <v>8985</v>
      </c>
      <c r="G1427">
        <v>10</v>
      </c>
      <c r="H1427">
        <v>9781509041398</v>
      </c>
      <c r="I1427" t="s">
        <v>8986</v>
      </c>
      <c r="J1427" t="s">
        <v>6</v>
      </c>
      <c r="K1427">
        <v>2017</v>
      </c>
      <c r="L1427" t="s">
        <v>8987</v>
      </c>
      <c r="M1427" t="s">
        <v>6</v>
      </c>
      <c r="N1427" t="s">
        <v>162</v>
      </c>
    </row>
    <row r="1428" spans="1:14" x14ac:dyDescent="0.35">
      <c r="A1428" t="s">
        <v>67</v>
      </c>
      <c r="B1428">
        <f t="shared" si="22"/>
        <v>1</v>
      </c>
      <c r="C1428" t="s">
        <v>19486</v>
      </c>
      <c r="D1428" t="s">
        <v>8989</v>
      </c>
      <c r="E1428" t="s">
        <v>8990</v>
      </c>
      <c r="F1428" t="s">
        <v>8991</v>
      </c>
      <c r="G1428">
        <v>7</v>
      </c>
      <c r="H1428">
        <v>9783642386817</v>
      </c>
      <c r="I1428" t="s">
        <v>152</v>
      </c>
      <c r="J1428" t="s">
        <v>8992</v>
      </c>
      <c r="K1428">
        <v>2013</v>
      </c>
      <c r="L1428" t="s">
        <v>8993</v>
      </c>
      <c r="M1428" t="s">
        <v>6</v>
      </c>
      <c r="N1428" t="s">
        <v>217</v>
      </c>
    </row>
    <row r="1429" spans="1:14" x14ac:dyDescent="0.35">
      <c r="A1429" t="s">
        <v>49</v>
      </c>
      <c r="B1429">
        <f t="shared" si="22"/>
        <v>1</v>
      </c>
      <c r="C1429" t="s">
        <v>19487</v>
      </c>
      <c r="D1429" t="s">
        <v>8995</v>
      </c>
      <c r="E1429" t="s">
        <v>8996</v>
      </c>
      <c r="F1429" t="s">
        <v>8997</v>
      </c>
      <c r="G1429">
        <v>10</v>
      </c>
      <c r="H1429">
        <v>9781936338832</v>
      </c>
      <c r="I1429" t="s">
        <v>8998</v>
      </c>
      <c r="J1429" t="s">
        <v>8999</v>
      </c>
      <c r="K1429">
        <v>2013</v>
      </c>
      <c r="L1429" t="s">
        <v>9000</v>
      </c>
      <c r="M1429" t="s">
        <v>6</v>
      </c>
      <c r="N1429" t="s">
        <v>162</v>
      </c>
    </row>
    <row r="1430" spans="1:14" x14ac:dyDescent="0.35">
      <c r="A1430" t="s">
        <v>70</v>
      </c>
      <c r="B1430">
        <f t="shared" si="22"/>
        <v>1</v>
      </c>
      <c r="C1430" t="s">
        <v>19488</v>
      </c>
      <c r="D1430" t="s">
        <v>9002</v>
      </c>
      <c r="E1430" t="s">
        <v>9003</v>
      </c>
      <c r="F1430" t="s">
        <v>9004</v>
      </c>
      <c r="G1430">
        <v>7</v>
      </c>
      <c r="H1430">
        <v>9783642199332</v>
      </c>
      <c r="I1430" t="s">
        <v>1801</v>
      </c>
      <c r="J1430" t="s">
        <v>9005</v>
      </c>
      <c r="K1430">
        <v>2011</v>
      </c>
      <c r="L1430" t="s">
        <v>9006</v>
      </c>
      <c r="M1430" t="s">
        <v>6</v>
      </c>
      <c r="N1430" t="s">
        <v>162</v>
      </c>
    </row>
    <row r="1431" spans="1:14" x14ac:dyDescent="0.35">
      <c r="A1431" t="s">
        <v>49</v>
      </c>
      <c r="B1431">
        <f t="shared" si="22"/>
        <v>1</v>
      </c>
      <c r="C1431" t="s">
        <v>19489</v>
      </c>
      <c r="D1431" t="s">
        <v>9008</v>
      </c>
      <c r="E1431" t="s">
        <v>9009</v>
      </c>
      <c r="F1431" t="s">
        <v>9010</v>
      </c>
      <c r="G1431">
        <v>10</v>
      </c>
      <c r="H1431">
        <v>9781450372176</v>
      </c>
      <c r="I1431" t="s">
        <v>194</v>
      </c>
      <c r="J1431" t="s">
        <v>6</v>
      </c>
      <c r="K1431">
        <v>2019</v>
      </c>
      <c r="L1431" t="s">
        <v>9011</v>
      </c>
      <c r="M1431" t="s">
        <v>6</v>
      </c>
      <c r="N1431" t="s">
        <v>162</v>
      </c>
    </row>
    <row r="1432" spans="1:14" x14ac:dyDescent="0.35">
      <c r="A1432" t="s">
        <v>49</v>
      </c>
      <c r="B1432">
        <f t="shared" si="22"/>
        <v>1</v>
      </c>
      <c r="C1432" t="s">
        <v>19490</v>
      </c>
      <c r="D1432" t="s">
        <v>9013</v>
      </c>
      <c r="E1432" t="s">
        <v>9014</v>
      </c>
      <c r="F1432" t="s">
        <v>9015</v>
      </c>
      <c r="G1432">
        <v>10</v>
      </c>
      <c r="H1432">
        <v>9781450334631</v>
      </c>
      <c r="I1432" t="s">
        <v>308</v>
      </c>
      <c r="J1432" t="s">
        <v>6</v>
      </c>
      <c r="K1432">
        <v>2015</v>
      </c>
      <c r="L1432" t="s">
        <v>9016</v>
      </c>
      <c r="M1432" t="s">
        <v>6</v>
      </c>
      <c r="N1432" t="s">
        <v>480</v>
      </c>
    </row>
    <row r="1433" spans="1:14" x14ac:dyDescent="0.35">
      <c r="A1433" t="s">
        <v>49</v>
      </c>
      <c r="B1433">
        <f t="shared" si="22"/>
        <v>1</v>
      </c>
      <c r="C1433" t="s">
        <v>19491</v>
      </c>
      <c r="D1433" t="s">
        <v>9018</v>
      </c>
      <c r="E1433" t="s">
        <v>9019</v>
      </c>
      <c r="F1433" t="s">
        <v>9020</v>
      </c>
      <c r="G1433">
        <v>10</v>
      </c>
      <c r="H1433">
        <v>9781450320306</v>
      </c>
      <c r="I1433" t="s">
        <v>1291</v>
      </c>
      <c r="J1433" t="s">
        <v>9021</v>
      </c>
      <c r="K1433">
        <v>2013</v>
      </c>
      <c r="L1433" t="s">
        <v>9022</v>
      </c>
      <c r="M1433" t="s">
        <v>6</v>
      </c>
      <c r="N1433" t="s">
        <v>1120</v>
      </c>
    </row>
    <row r="1434" spans="1:14" x14ac:dyDescent="0.35">
      <c r="A1434" t="s">
        <v>67</v>
      </c>
      <c r="B1434">
        <f t="shared" si="22"/>
        <v>1</v>
      </c>
      <c r="C1434" t="s">
        <v>19492</v>
      </c>
      <c r="D1434" t="s">
        <v>9024</v>
      </c>
      <c r="E1434" t="s">
        <v>9025</v>
      </c>
      <c r="F1434" t="s">
        <v>9026</v>
      </c>
      <c r="G1434">
        <v>10</v>
      </c>
      <c r="H1434">
        <v>9781479929511</v>
      </c>
      <c r="I1434" t="s">
        <v>9027</v>
      </c>
      <c r="J1434" t="s">
        <v>9028</v>
      </c>
      <c r="K1434">
        <v>2014</v>
      </c>
      <c r="L1434" t="s">
        <v>9029</v>
      </c>
      <c r="M1434" t="s">
        <v>6</v>
      </c>
      <c r="N1434" t="s">
        <v>147</v>
      </c>
    </row>
    <row r="1435" spans="1:14" x14ac:dyDescent="0.35">
      <c r="A1435" t="s">
        <v>67</v>
      </c>
      <c r="B1435">
        <f t="shared" si="22"/>
        <v>1</v>
      </c>
      <c r="C1435" t="s">
        <v>19493</v>
      </c>
      <c r="D1435" t="s">
        <v>9031</v>
      </c>
      <c r="E1435" t="s">
        <v>9032</v>
      </c>
      <c r="F1435" t="s">
        <v>9033</v>
      </c>
      <c r="G1435">
        <v>10</v>
      </c>
      <c r="I1435" t="s">
        <v>496</v>
      </c>
      <c r="J1435" t="s">
        <v>9034</v>
      </c>
      <c r="K1435">
        <v>2020</v>
      </c>
      <c r="L1435" t="s">
        <v>9035</v>
      </c>
      <c r="M1435" t="s">
        <v>6</v>
      </c>
      <c r="N1435" t="s">
        <v>217</v>
      </c>
    </row>
    <row r="1436" spans="1:14" x14ac:dyDescent="0.35">
      <c r="A1436" t="s">
        <v>49</v>
      </c>
      <c r="B1436">
        <f t="shared" si="22"/>
        <v>1</v>
      </c>
      <c r="C1436" t="s">
        <v>19494</v>
      </c>
      <c r="D1436" t="s">
        <v>9037</v>
      </c>
      <c r="E1436" t="s">
        <v>9038</v>
      </c>
      <c r="F1436" t="s">
        <v>9039</v>
      </c>
      <c r="G1436">
        <v>10</v>
      </c>
      <c r="H1436">
        <v>9781509022090</v>
      </c>
      <c r="I1436" t="s">
        <v>1859</v>
      </c>
      <c r="J1436" t="s">
        <v>6</v>
      </c>
      <c r="K1436">
        <v>2016</v>
      </c>
      <c r="L1436" t="s">
        <v>9040</v>
      </c>
      <c r="M1436" t="s">
        <v>6</v>
      </c>
      <c r="N1436" t="s">
        <v>480</v>
      </c>
    </row>
    <row r="1437" spans="1:14" x14ac:dyDescent="0.35">
      <c r="A1437" t="s">
        <v>49</v>
      </c>
      <c r="B1437">
        <f t="shared" si="22"/>
        <v>1</v>
      </c>
      <c r="C1437" t="s">
        <v>19495</v>
      </c>
      <c r="D1437" t="s">
        <v>9042</v>
      </c>
      <c r="E1437" t="s">
        <v>9043</v>
      </c>
      <c r="F1437" t="s">
        <v>9044</v>
      </c>
      <c r="G1437">
        <v>7</v>
      </c>
      <c r="I1437" t="s">
        <v>9045</v>
      </c>
      <c r="J1437" t="s">
        <v>9046</v>
      </c>
      <c r="K1437">
        <v>2019</v>
      </c>
      <c r="L1437" t="s">
        <v>9047</v>
      </c>
      <c r="M1437" t="s">
        <v>6</v>
      </c>
      <c r="N1437" t="s">
        <v>217</v>
      </c>
    </row>
    <row r="1438" spans="1:14" x14ac:dyDescent="0.35">
      <c r="A1438" t="s">
        <v>70</v>
      </c>
      <c r="B1438">
        <f t="shared" si="22"/>
        <v>1</v>
      </c>
      <c r="C1438" t="s">
        <v>19496</v>
      </c>
      <c r="D1438" t="s">
        <v>9049</v>
      </c>
      <c r="E1438" t="s">
        <v>9050</v>
      </c>
      <c r="F1438" t="s">
        <v>9051</v>
      </c>
      <c r="G1438">
        <v>10</v>
      </c>
      <c r="H1438">
        <v>9788493981471</v>
      </c>
      <c r="I1438" t="s">
        <v>9052</v>
      </c>
      <c r="J1438" t="s">
        <v>6</v>
      </c>
      <c r="K1438">
        <v>2012</v>
      </c>
      <c r="L1438" t="s">
        <v>9053</v>
      </c>
      <c r="M1438" t="s">
        <v>6</v>
      </c>
      <c r="N1438" t="s">
        <v>147</v>
      </c>
    </row>
    <row r="1439" spans="1:14" x14ac:dyDescent="0.35">
      <c r="A1439" t="s">
        <v>70</v>
      </c>
      <c r="B1439">
        <f t="shared" si="22"/>
        <v>1</v>
      </c>
      <c r="C1439" t="s">
        <v>19497</v>
      </c>
      <c r="D1439" t="s">
        <v>9055</v>
      </c>
      <c r="E1439" t="s">
        <v>9056</v>
      </c>
      <c r="F1439" t="s">
        <v>9057</v>
      </c>
      <c r="G1439">
        <v>10</v>
      </c>
      <c r="H1439">
        <v>9781450323451</v>
      </c>
      <c r="I1439" t="s">
        <v>308</v>
      </c>
      <c r="J1439" t="s">
        <v>9058</v>
      </c>
      <c r="K1439">
        <v>2013</v>
      </c>
      <c r="L1439" t="s">
        <v>9059</v>
      </c>
      <c r="M1439" t="s">
        <v>6</v>
      </c>
      <c r="N1439" t="s">
        <v>217</v>
      </c>
    </row>
    <row r="1440" spans="1:14" x14ac:dyDescent="0.35">
      <c r="A1440" t="s">
        <v>67</v>
      </c>
      <c r="B1440">
        <f t="shared" si="22"/>
        <v>1</v>
      </c>
      <c r="C1440" t="s">
        <v>19498</v>
      </c>
      <c r="D1440" t="s">
        <v>9061</v>
      </c>
      <c r="E1440" t="s">
        <v>9062</v>
      </c>
      <c r="F1440" t="s">
        <v>9063</v>
      </c>
      <c r="G1440">
        <v>7</v>
      </c>
      <c r="I1440" t="s">
        <v>556</v>
      </c>
      <c r="J1440" t="s">
        <v>9064</v>
      </c>
      <c r="K1440">
        <v>2014</v>
      </c>
      <c r="L1440" t="s">
        <v>9065</v>
      </c>
      <c r="M1440" t="s">
        <v>6</v>
      </c>
      <c r="N1440" t="s">
        <v>984</v>
      </c>
    </row>
    <row r="1441" spans="1:14" x14ac:dyDescent="0.35">
      <c r="A1441" t="s">
        <v>67</v>
      </c>
      <c r="B1441">
        <f t="shared" si="22"/>
        <v>1</v>
      </c>
      <c r="C1441" t="s">
        <v>19499</v>
      </c>
      <c r="D1441" t="s">
        <v>9067</v>
      </c>
      <c r="E1441" t="s">
        <v>9068</v>
      </c>
      <c r="F1441" t="s">
        <v>9069</v>
      </c>
      <c r="G1441">
        <v>10</v>
      </c>
      <c r="H1441">
        <v>9781479941766</v>
      </c>
      <c r="I1441" t="s">
        <v>9070</v>
      </c>
      <c r="J1441" t="s">
        <v>3695</v>
      </c>
      <c r="K1441">
        <v>2014</v>
      </c>
      <c r="L1441" t="s">
        <v>9071</v>
      </c>
      <c r="M1441" t="s">
        <v>6</v>
      </c>
      <c r="N1441" t="s">
        <v>162</v>
      </c>
    </row>
    <row r="1442" spans="1:14" x14ac:dyDescent="0.35">
      <c r="A1442" t="s">
        <v>49</v>
      </c>
      <c r="B1442">
        <f t="shared" si="22"/>
        <v>1</v>
      </c>
      <c r="C1442" t="s">
        <v>19500</v>
      </c>
      <c r="D1442" t="s">
        <v>9073</v>
      </c>
      <c r="E1442" t="s">
        <v>9074</v>
      </c>
      <c r="F1442" t="s">
        <v>9075</v>
      </c>
      <c r="G1442">
        <v>10</v>
      </c>
      <c r="I1442" t="s">
        <v>496</v>
      </c>
      <c r="J1442" t="s">
        <v>9076</v>
      </c>
      <c r="K1442">
        <v>2020</v>
      </c>
      <c r="L1442" t="s">
        <v>9077</v>
      </c>
      <c r="M1442" t="s">
        <v>6</v>
      </c>
      <c r="N1442" t="s">
        <v>162</v>
      </c>
    </row>
    <row r="1443" spans="1:14" x14ac:dyDescent="0.35">
      <c r="A1443" t="s">
        <v>67</v>
      </c>
      <c r="B1443">
        <f t="shared" si="22"/>
        <v>1</v>
      </c>
      <c r="C1443" t="s">
        <v>19501</v>
      </c>
      <c r="D1443" t="s">
        <v>9079</v>
      </c>
      <c r="E1443" t="s">
        <v>9080</v>
      </c>
      <c r="F1443" t="s">
        <v>9081</v>
      </c>
      <c r="G1443">
        <v>7</v>
      </c>
      <c r="I1443" t="s">
        <v>542</v>
      </c>
      <c r="J1443" t="s">
        <v>9082</v>
      </c>
      <c r="K1443">
        <v>2021</v>
      </c>
      <c r="L1443" t="s">
        <v>9083</v>
      </c>
      <c r="M1443" t="s">
        <v>6</v>
      </c>
      <c r="N1443" t="s">
        <v>162</v>
      </c>
    </row>
    <row r="1444" spans="1:14" x14ac:dyDescent="0.35">
      <c r="A1444" t="s">
        <v>49</v>
      </c>
      <c r="B1444">
        <f t="shared" si="22"/>
        <v>1</v>
      </c>
      <c r="C1444" t="s">
        <v>19502</v>
      </c>
      <c r="D1444" t="s">
        <v>9085</v>
      </c>
      <c r="E1444" t="s">
        <v>9086</v>
      </c>
      <c r="F1444" t="s">
        <v>9087</v>
      </c>
      <c r="G1444">
        <v>7</v>
      </c>
      <c r="H1444">
        <v>9783642124327</v>
      </c>
      <c r="I1444" t="s">
        <v>207</v>
      </c>
      <c r="J1444" t="s">
        <v>9088</v>
      </c>
      <c r="K1444">
        <v>2010</v>
      </c>
      <c r="L1444" t="s">
        <v>9089</v>
      </c>
      <c r="M1444" t="s">
        <v>6</v>
      </c>
      <c r="N1444" t="s">
        <v>283</v>
      </c>
    </row>
    <row r="1445" spans="1:14" x14ac:dyDescent="0.35">
      <c r="A1445" t="s">
        <v>67</v>
      </c>
      <c r="B1445">
        <f t="shared" si="22"/>
        <v>1</v>
      </c>
      <c r="C1445" t="s">
        <v>19503</v>
      </c>
      <c r="D1445" t="s">
        <v>9091</v>
      </c>
      <c r="E1445" t="s">
        <v>9092</v>
      </c>
      <c r="F1445" t="s">
        <v>9093</v>
      </c>
      <c r="G1445">
        <v>7</v>
      </c>
      <c r="I1445" t="s">
        <v>9094</v>
      </c>
      <c r="J1445" t="s">
        <v>9095</v>
      </c>
      <c r="K1445">
        <v>2019</v>
      </c>
      <c r="L1445" t="s">
        <v>9096</v>
      </c>
      <c r="M1445" t="s">
        <v>6</v>
      </c>
      <c r="N1445" t="s">
        <v>283</v>
      </c>
    </row>
    <row r="1446" spans="1:14" x14ac:dyDescent="0.35">
      <c r="A1446" t="s">
        <v>70</v>
      </c>
      <c r="B1446">
        <f t="shared" si="22"/>
        <v>1</v>
      </c>
      <c r="C1446" t="s">
        <v>19504</v>
      </c>
      <c r="D1446" t="s">
        <v>9098</v>
      </c>
      <c r="E1446" t="s">
        <v>9099</v>
      </c>
      <c r="F1446" t="s">
        <v>9100</v>
      </c>
      <c r="G1446">
        <v>10</v>
      </c>
      <c r="H1446">
        <v>9781911218999</v>
      </c>
      <c r="I1446" t="s">
        <v>452</v>
      </c>
      <c r="J1446" t="s">
        <v>9101</v>
      </c>
      <c r="K1446">
        <v>2018</v>
      </c>
      <c r="L1446" t="s">
        <v>9102</v>
      </c>
      <c r="M1446" t="s">
        <v>6</v>
      </c>
      <c r="N1446" t="s">
        <v>283</v>
      </c>
    </row>
    <row r="1447" spans="1:14" x14ac:dyDescent="0.35">
      <c r="A1447" t="s">
        <v>67</v>
      </c>
      <c r="B1447">
        <f t="shared" si="22"/>
        <v>1</v>
      </c>
      <c r="C1447" t="s">
        <v>19505</v>
      </c>
      <c r="D1447" t="s">
        <v>9104</v>
      </c>
      <c r="E1447" t="s">
        <v>9105</v>
      </c>
      <c r="F1447" t="s">
        <v>9106</v>
      </c>
      <c r="G1447">
        <v>10</v>
      </c>
      <c r="H1447">
        <v>9781450356244</v>
      </c>
      <c r="I1447" t="s">
        <v>8378</v>
      </c>
      <c r="J1447" t="s">
        <v>9107</v>
      </c>
      <c r="K1447">
        <v>2018</v>
      </c>
      <c r="L1447" t="s">
        <v>9108</v>
      </c>
      <c r="M1447" t="s">
        <v>6</v>
      </c>
      <c r="N1447" t="s">
        <v>147</v>
      </c>
    </row>
    <row r="1448" spans="1:14" x14ac:dyDescent="0.35">
      <c r="A1448" t="s">
        <v>67</v>
      </c>
      <c r="B1448">
        <f t="shared" si="22"/>
        <v>1</v>
      </c>
      <c r="C1448" t="s">
        <v>19506</v>
      </c>
      <c r="D1448" t="s">
        <v>9110</v>
      </c>
      <c r="E1448" t="s">
        <v>9111</v>
      </c>
      <c r="F1448" t="s">
        <v>9112</v>
      </c>
      <c r="G1448">
        <v>10</v>
      </c>
      <c r="H1448">
        <v>9789077381588</v>
      </c>
      <c r="I1448" t="s">
        <v>5358</v>
      </c>
      <c r="J1448" t="s">
        <v>9113</v>
      </c>
      <c r="K1448">
        <v>2010</v>
      </c>
      <c r="L1448" t="s">
        <v>9114</v>
      </c>
      <c r="M1448" t="s">
        <v>6</v>
      </c>
      <c r="N1448" t="s">
        <v>217</v>
      </c>
    </row>
    <row r="1449" spans="1:14" x14ac:dyDescent="0.35">
      <c r="A1449" t="s">
        <v>49</v>
      </c>
      <c r="B1449">
        <f t="shared" si="22"/>
        <v>1</v>
      </c>
      <c r="C1449" t="s">
        <v>12312</v>
      </c>
      <c r="D1449" t="s">
        <v>9116</v>
      </c>
      <c r="E1449" t="s">
        <v>9117</v>
      </c>
      <c r="F1449" t="s">
        <v>9118</v>
      </c>
      <c r="G1449">
        <v>10</v>
      </c>
      <c r="H1449">
        <v>9780769535913</v>
      </c>
      <c r="I1449" t="s">
        <v>9119</v>
      </c>
      <c r="J1449" t="s">
        <v>9120</v>
      </c>
      <c r="K1449">
        <v>2009</v>
      </c>
      <c r="L1449" t="s">
        <v>9121</v>
      </c>
      <c r="M1449" t="s">
        <v>6</v>
      </c>
      <c r="N1449" t="s">
        <v>147</v>
      </c>
    </row>
    <row r="1450" spans="1:14" x14ac:dyDescent="0.35">
      <c r="A1450" t="s">
        <v>70</v>
      </c>
      <c r="B1450">
        <f t="shared" si="22"/>
        <v>1</v>
      </c>
      <c r="C1450" t="s">
        <v>19507</v>
      </c>
      <c r="D1450" t="s">
        <v>9123</v>
      </c>
      <c r="E1450" t="s">
        <v>9124</v>
      </c>
      <c r="F1450" t="s">
        <v>9125</v>
      </c>
      <c r="G1450">
        <v>7</v>
      </c>
      <c r="I1450" t="s">
        <v>9126</v>
      </c>
      <c r="J1450" t="s">
        <v>9127</v>
      </c>
      <c r="K1450">
        <v>2019</v>
      </c>
      <c r="L1450" t="s">
        <v>9128</v>
      </c>
      <c r="M1450" t="s">
        <v>6</v>
      </c>
      <c r="N1450" t="s">
        <v>162</v>
      </c>
    </row>
    <row r="1451" spans="1:14" x14ac:dyDescent="0.35">
      <c r="A1451" t="s">
        <v>70</v>
      </c>
      <c r="B1451">
        <f t="shared" si="22"/>
        <v>1</v>
      </c>
      <c r="C1451" t="s">
        <v>19508</v>
      </c>
      <c r="D1451" t="s">
        <v>9130</v>
      </c>
      <c r="E1451" t="s">
        <v>9131</v>
      </c>
      <c r="F1451" t="s">
        <v>9132</v>
      </c>
      <c r="G1451">
        <v>7</v>
      </c>
      <c r="I1451" t="s">
        <v>1117</v>
      </c>
      <c r="J1451" t="s">
        <v>9133</v>
      </c>
      <c r="K1451">
        <v>2020</v>
      </c>
      <c r="L1451" t="s">
        <v>9134</v>
      </c>
      <c r="M1451" t="s">
        <v>6</v>
      </c>
      <c r="N1451" t="s">
        <v>162</v>
      </c>
    </row>
    <row r="1452" spans="1:14" x14ac:dyDescent="0.35">
      <c r="A1452" t="s">
        <v>49</v>
      </c>
      <c r="B1452">
        <f t="shared" si="22"/>
        <v>1</v>
      </c>
      <c r="C1452" t="s">
        <v>19509</v>
      </c>
      <c r="D1452" t="s">
        <v>9136</v>
      </c>
      <c r="E1452" t="s">
        <v>6</v>
      </c>
      <c r="F1452" t="s">
        <v>9137</v>
      </c>
      <c r="G1452">
        <v>7</v>
      </c>
      <c r="I1452" t="s">
        <v>5864</v>
      </c>
      <c r="J1452" t="s">
        <v>9138</v>
      </c>
      <c r="K1452">
        <v>2017</v>
      </c>
      <c r="L1452" t="s">
        <v>9139</v>
      </c>
      <c r="M1452" t="s">
        <v>6</v>
      </c>
      <c r="N1452" t="s">
        <v>703</v>
      </c>
    </row>
    <row r="1453" spans="1:14" x14ac:dyDescent="0.35">
      <c r="A1453" t="s">
        <v>67</v>
      </c>
      <c r="B1453">
        <f t="shared" si="22"/>
        <v>1</v>
      </c>
      <c r="C1453" t="s">
        <v>19510</v>
      </c>
      <c r="D1453" t="s">
        <v>9141</v>
      </c>
      <c r="E1453" t="s">
        <v>9142</v>
      </c>
      <c r="F1453" t="s">
        <v>9143</v>
      </c>
      <c r="G1453">
        <v>7</v>
      </c>
      <c r="I1453" t="s">
        <v>9144</v>
      </c>
      <c r="J1453" t="s">
        <v>9145</v>
      </c>
      <c r="K1453">
        <v>2011</v>
      </c>
      <c r="L1453" t="s">
        <v>9146</v>
      </c>
      <c r="M1453" t="s">
        <v>6</v>
      </c>
      <c r="N1453" t="s">
        <v>9147</v>
      </c>
    </row>
    <row r="1454" spans="1:14" x14ac:dyDescent="0.35">
      <c r="A1454" t="s">
        <v>49</v>
      </c>
      <c r="B1454">
        <f t="shared" si="22"/>
        <v>1</v>
      </c>
      <c r="C1454" t="s">
        <v>19511</v>
      </c>
      <c r="D1454" t="s">
        <v>9149</v>
      </c>
      <c r="E1454" t="s">
        <v>9150</v>
      </c>
      <c r="F1454" t="s">
        <v>9151</v>
      </c>
      <c r="G1454">
        <v>10</v>
      </c>
      <c r="H1454">
        <v>9781450307949</v>
      </c>
      <c r="I1454" t="s">
        <v>9152</v>
      </c>
      <c r="J1454" t="s">
        <v>9153</v>
      </c>
      <c r="K1454">
        <v>2011</v>
      </c>
      <c r="L1454" t="s">
        <v>9154</v>
      </c>
      <c r="M1454" t="s">
        <v>6</v>
      </c>
      <c r="N1454" t="s">
        <v>162</v>
      </c>
    </row>
    <row r="1455" spans="1:14" x14ac:dyDescent="0.35">
      <c r="A1455" t="s">
        <v>49</v>
      </c>
      <c r="B1455">
        <f t="shared" si="22"/>
        <v>1</v>
      </c>
      <c r="C1455" t="s">
        <v>19512</v>
      </c>
      <c r="D1455" t="s">
        <v>9156</v>
      </c>
      <c r="E1455" t="s">
        <v>9157</v>
      </c>
      <c r="F1455" t="s">
        <v>9158</v>
      </c>
      <c r="G1455">
        <v>10</v>
      </c>
      <c r="H1455">
        <v>9781612844671</v>
      </c>
      <c r="I1455" t="s">
        <v>1374</v>
      </c>
      <c r="J1455" t="s">
        <v>6</v>
      </c>
      <c r="K1455">
        <v>2011</v>
      </c>
      <c r="L1455" t="s">
        <v>9159</v>
      </c>
      <c r="M1455" t="s">
        <v>6</v>
      </c>
      <c r="N1455" t="s">
        <v>703</v>
      </c>
    </row>
    <row r="1456" spans="1:14" x14ac:dyDescent="0.35">
      <c r="A1456" t="s">
        <v>49</v>
      </c>
      <c r="B1456">
        <f t="shared" si="22"/>
        <v>1</v>
      </c>
      <c r="C1456" t="s">
        <v>19513</v>
      </c>
      <c r="D1456" t="s">
        <v>9161</v>
      </c>
      <c r="E1456" t="s">
        <v>9162</v>
      </c>
      <c r="F1456" t="s">
        <v>9163</v>
      </c>
      <c r="G1456">
        <v>7</v>
      </c>
      <c r="H1456">
        <v>9783642234552</v>
      </c>
      <c r="I1456" t="s">
        <v>152</v>
      </c>
      <c r="J1456" t="s">
        <v>9164</v>
      </c>
      <c r="K1456">
        <v>2011</v>
      </c>
      <c r="L1456" t="s">
        <v>9165</v>
      </c>
      <c r="M1456" t="s">
        <v>6</v>
      </c>
      <c r="N1456" t="s">
        <v>480</v>
      </c>
    </row>
    <row r="1457" spans="1:14" x14ac:dyDescent="0.35">
      <c r="A1457" t="s">
        <v>49</v>
      </c>
      <c r="B1457">
        <f t="shared" si="22"/>
        <v>1</v>
      </c>
      <c r="C1457" t="s">
        <v>19514</v>
      </c>
      <c r="D1457" t="s">
        <v>9167</v>
      </c>
      <c r="E1457" t="s">
        <v>9168</v>
      </c>
      <c r="F1457" t="s">
        <v>9169</v>
      </c>
      <c r="G1457">
        <v>10</v>
      </c>
      <c r="H1457">
        <v>9781457714504</v>
      </c>
      <c r="I1457" t="s">
        <v>1057</v>
      </c>
      <c r="J1457" t="s">
        <v>9170</v>
      </c>
      <c r="K1457">
        <v>2011</v>
      </c>
      <c r="L1457" t="s">
        <v>9171</v>
      </c>
      <c r="M1457" t="s">
        <v>6</v>
      </c>
      <c r="N1457" t="s">
        <v>703</v>
      </c>
    </row>
    <row r="1458" spans="1:14" x14ac:dyDescent="0.35">
      <c r="A1458" t="s">
        <v>49</v>
      </c>
      <c r="B1458">
        <f t="shared" si="22"/>
        <v>1</v>
      </c>
      <c r="C1458" t="s">
        <v>19515</v>
      </c>
      <c r="D1458" t="s">
        <v>9173</v>
      </c>
      <c r="E1458" t="s">
        <v>9174</v>
      </c>
      <c r="F1458" t="s">
        <v>9175</v>
      </c>
      <c r="G1458">
        <v>7</v>
      </c>
      <c r="I1458" t="s">
        <v>9176</v>
      </c>
      <c r="J1458" t="s">
        <v>9177</v>
      </c>
      <c r="K1458">
        <v>2013</v>
      </c>
      <c r="L1458" t="s">
        <v>9178</v>
      </c>
      <c r="M1458" t="s">
        <v>6</v>
      </c>
      <c r="N1458" t="s">
        <v>256</v>
      </c>
    </row>
    <row r="1459" spans="1:14" x14ac:dyDescent="0.35">
      <c r="A1459" t="s">
        <v>49</v>
      </c>
      <c r="B1459">
        <f t="shared" si="22"/>
        <v>1</v>
      </c>
      <c r="C1459" t="s">
        <v>19516</v>
      </c>
      <c r="D1459" t="s">
        <v>9180</v>
      </c>
      <c r="E1459" t="s">
        <v>9181</v>
      </c>
      <c r="F1459" t="s">
        <v>9182</v>
      </c>
      <c r="G1459">
        <v>10</v>
      </c>
      <c r="H1459">
        <v>9781450328807</v>
      </c>
      <c r="I1459" t="s">
        <v>308</v>
      </c>
      <c r="J1459" t="s">
        <v>6</v>
      </c>
      <c r="K1459">
        <v>2014</v>
      </c>
      <c r="L1459" t="s">
        <v>9183</v>
      </c>
      <c r="M1459" t="s">
        <v>6</v>
      </c>
      <c r="N1459" t="s">
        <v>323</v>
      </c>
    </row>
    <row r="1460" spans="1:14" x14ac:dyDescent="0.35">
      <c r="A1460" t="s">
        <v>49</v>
      </c>
      <c r="B1460">
        <f t="shared" si="22"/>
        <v>1</v>
      </c>
      <c r="C1460" t="s">
        <v>19517</v>
      </c>
      <c r="D1460" t="s">
        <v>9185</v>
      </c>
      <c r="E1460" t="s">
        <v>9186</v>
      </c>
      <c r="F1460" t="s">
        <v>9187</v>
      </c>
      <c r="G1460">
        <v>10</v>
      </c>
      <c r="H1460">
        <v>9781450338523</v>
      </c>
      <c r="I1460" t="s">
        <v>308</v>
      </c>
      <c r="J1460" t="s">
        <v>6</v>
      </c>
      <c r="K1460">
        <v>2015</v>
      </c>
      <c r="L1460" t="s">
        <v>9188</v>
      </c>
      <c r="M1460" t="s">
        <v>6</v>
      </c>
      <c r="N1460" t="s">
        <v>217</v>
      </c>
    </row>
    <row r="1461" spans="1:14" x14ac:dyDescent="0.35">
      <c r="A1461" t="s">
        <v>67</v>
      </c>
      <c r="B1461">
        <f t="shared" si="22"/>
        <v>1</v>
      </c>
      <c r="C1461" t="s">
        <v>19518</v>
      </c>
      <c r="D1461" t="s">
        <v>9190</v>
      </c>
      <c r="E1461" t="s">
        <v>9191</v>
      </c>
      <c r="F1461" t="s">
        <v>9192</v>
      </c>
      <c r="G1461">
        <v>10</v>
      </c>
      <c r="H1461">
        <v>9781450352963</v>
      </c>
      <c r="I1461" t="s">
        <v>308</v>
      </c>
      <c r="J1461" t="s">
        <v>1285</v>
      </c>
      <c r="K1461">
        <v>2017</v>
      </c>
      <c r="L1461" t="s">
        <v>9193</v>
      </c>
      <c r="M1461" t="s">
        <v>6</v>
      </c>
      <c r="N1461" t="s">
        <v>217</v>
      </c>
    </row>
    <row r="1462" spans="1:14" x14ac:dyDescent="0.35">
      <c r="A1462" t="s">
        <v>70</v>
      </c>
      <c r="B1462">
        <f t="shared" si="22"/>
        <v>1</v>
      </c>
      <c r="C1462" t="s">
        <v>19519</v>
      </c>
      <c r="D1462" t="s">
        <v>9195</v>
      </c>
      <c r="E1462" t="s">
        <v>9196</v>
      </c>
      <c r="F1462" t="s">
        <v>9197</v>
      </c>
      <c r="G1462">
        <v>7</v>
      </c>
      <c r="I1462" t="s">
        <v>9198</v>
      </c>
      <c r="J1462" t="s">
        <v>9199</v>
      </c>
      <c r="K1462">
        <v>2019</v>
      </c>
      <c r="L1462" t="s">
        <v>9200</v>
      </c>
      <c r="M1462" t="s">
        <v>6</v>
      </c>
      <c r="N1462" t="s">
        <v>703</v>
      </c>
    </row>
    <row r="1463" spans="1:14" x14ac:dyDescent="0.35">
      <c r="A1463" t="s">
        <v>49</v>
      </c>
      <c r="B1463">
        <f t="shared" si="22"/>
        <v>1</v>
      </c>
      <c r="C1463" t="s">
        <v>19520</v>
      </c>
      <c r="D1463" t="s">
        <v>9202</v>
      </c>
      <c r="E1463" t="s">
        <v>9203</v>
      </c>
      <c r="F1463" t="s">
        <v>9204</v>
      </c>
      <c r="G1463">
        <v>10</v>
      </c>
      <c r="H1463">
        <v>9789532330984</v>
      </c>
      <c r="I1463" t="s">
        <v>9205</v>
      </c>
      <c r="J1463" t="s">
        <v>9206</v>
      </c>
      <c r="K1463">
        <v>2019</v>
      </c>
      <c r="L1463" t="s">
        <v>9207</v>
      </c>
      <c r="M1463" t="s">
        <v>6</v>
      </c>
      <c r="N1463" t="s">
        <v>162</v>
      </c>
    </row>
    <row r="1464" spans="1:14" x14ac:dyDescent="0.35">
      <c r="A1464" t="s">
        <v>49</v>
      </c>
      <c r="B1464">
        <f t="shared" si="22"/>
        <v>1</v>
      </c>
      <c r="C1464" t="s">
        <v>19521</v>
      </c>
      <c r="D1464" t="s">
        <v>9209</v>
      </c>
      <c r="E1464" t="s">
        <v>9210</v>
      </c>
      <c r="F1464" t="s">
        <v>9211</v>
      </c>
      <c r="G1464">
        <v>7</v>
      </c>
      <c r="H1464">
        <v>9783319600444</v>
      </c>
      <c r="I1464" t="s">
        <v>152</v>
      </c>
      <c r="J1464" t="s">
        <v>9212</v>
      </c>
      <c r="K1464">
        <v>2017</v>
      </c>
      <c r="L1464" t="s">
        <v>9213</v>
      </c>
      <c r="M1464" t="s">
        <v>6</v>
      </c>
      <c r="N1464" t="s">
        <v>217</v>
      </c>
    </row>
    <row r="1465" spans="1:14" x14ac:dyDescent="0.35">
      <c r="A1465" t="s">
        <v>49</v>
      </c>
      <c r="B1465">
        <f t="shared" si="22"/>
        <v>1</v>
      </c>
      <c r="C1465" t="s">
        <v>19522</v>
      </c>
      <c r="D1465" t="s">
        <v>9215</v>
      </c>
      <c r="E1465" t="s">
        <v>9216</v>
      </c>
      <c r="F1465" t="s">
        <v>9211</v>
      </c>
      <c r="G1465">
        <v>7</v>
      </c>
      <c r="H1465">
        <v>9783319591469</v>
      </c>
      <c r="I1465" t="s">
        <v>152</v>
      </c>
      <c r="J1465" t="s">
        <v>9217</v>
      </c>
      <c r="K1465">
        <v>2017</v>
      </c>
      <c r="L1465" t="s">
        <v>9218</v>
      </c>
      <c r="M1465" t="s">
        <v>6</v>
      </c>
      <c r="N1465" t="s">
        <v>147</v>
      </c>
    </row>
    <row r="1466" spans="1:14" x14ac:dyDescent="0.35">
      <c r="A1466" t="s">
        <v>49</v>
      </c>
      <c r="B1466">
        <f t="shared" si="22"/>
        <v>1</v>
      </c>
      <c r="C1466" t="s">
        <v>19523</v>
      </c>
      <c r="D1466" t="s">
        <v>9220</v>
      </c>
      <c r="E1466" t="s">
        <v>9221</v>
      </c>
      <c r="F1466" t="s">
        <v>9211</v>
      </c>
      <c r="G1466">
        <v>7</v>
      </c>
      <c r="I1466" t="s">
        <v>369</v>
      </c>
      <c r="J1466" t="s">
        <v>9222</v>
      </c>
      <c r="K1466">
        <v>2019</v>
      </c>
      <c r="L1466" t="s">
        <v>9223</v>
      </c>
      <c r="M1466" t="s">
        <v>6</v>
      </c>
      <c r="N1466" t="s">
        <v>480</v>
      </c>
    </row>
    <row r="1467" spans="1:14" x14ac:dyDescent="0.35">
      <c r="A1467" t="s">
        <v>49</v>
      </c>
      <c r="B1467">
        <f t="shared" si="22"/>
        <v>1</v>
      </c>
      <c r="C1467" t="s">
        <v>19524</v>
      </c>
      <c r="D1467" t="s">
        <v>9225</v>
      </c>
      <c r="E1467" t="s">
        <v>9226</v>
      </c>
      <c r="F1467" t="s">
        <v>9227</v>
      </c>
      <c r="G1467">
        <v>10</v>
      </c>
      <c r="H1467">
        <v>9781467374286</v>
      </c>
      <c r="I1467" t="s">
        <v>9228</v>
      </c>
      <c r="J1467" t="s">
        <v>6</v>
      </c>
      <c r="K1467">
        <v>2015</v>
      </c>
      <c r="L1467" t="s">
        <v>9229</v>
      </c>
      <c r="M1467" t="s">
        <v>6</v>
      </c>
      <c r="N1467" t="s">
        <v>283</v>
      </c>
    </row>
    <row r="1468" spans="1:14" x14ac:dyDescent="0.35">
      <c r="A1468" t="s">
        <v>49</v>
      </c>
      <c r="B1468">
        <f t="shared" si="22"/>
        <v>1</v>
      </c>
      <c r="C1468" t="s">
        <v>19525</v>
      </c>
      <c r="D1468" t="s">
        <v>9231</v>
      </c>
      <c r="E1468" t="s">
        <v>9232</v>
      </c>
      <c r="F1468" t="s">
        <v>9233</v>
      </c>
      <c r="G1468">
        <v>7</v>
      </c>
      <c r="H1468">
        <v>9783030324292</v>
      </c>
      <c r="I1468" t="s">
        <v>152</v>
      </c>
      <c r="J1468" t="s">
        <v>9234</v>
      </c>
      <c r="K1468">
        <v>2019</v>
      </c>
      <c r="L1468" t="s">
        <v>9235</v>
      </c>
      <c r="M1468" t="s">
        <v>6</v>
      </c>
      <c r="N1468" t="s">
        <v>162</v>
      </c>
    </row>
    <row r="1469" spans="1:14" x14ac:dyDescent="0.35">
      <c r="A1469" t="s">
        <v>67</v>
      </c>
      <c r="B1469">
        <f t="shared" si="22"/>
        <v>1</v>
      </c>
      <c r="C1469" t="s">
        <v>19526</v>
      </c>
      <c r="D1469" t="s">
        <v>9237</v>
      </c>
      <c r="E1469" t="s">
        <v>9238</v>
      </c>
      <c r="F1469" t="s">
        <v>9239</v>
      </c>
      <c r="G1469">
        <v>10</v>
      </c>
      <c r="H1469">
        <v>9781509048342</v>
      </c>
      <c r="I1469" t="s">
        <v>9240</v>
      </c>
      <c r="J1469" t="s">
        <v>6</v>
      </c>
      <c r="K1469">
        <v>2017</v>
      </c>
      <c r="L1469" t="s">
        <v>9241</v>
      </c>
      <c r="M1469" t="s">
        <v>6</v>
      </c>
      <c r="N1469" t="s">
        <v>703</v>
      </c>
    </row>
    <row r="1470" spans="1:14" x14ac:dyDescent="0.35">
      <c r="A1470" t="s">
        <v>67</v>
      </c>
      <c r="B1470">
        <f t="shared" si="22"/>
        <v>1</v>
      </c>
      <c r="C1470" t="s">
        <v>19527</v>
      </c>
      <c r="D1470" t="s">
        <v>9243</v>
      </c>
      <c r="E1470" t="s">
        <v>9244</v>
      </c>
      <c r="F1470" t="s">
        <v>9245</v>
      </c>
      <c r="G1470">
        <v>7</v>
      </c>
      <c r="I1470" t="s">
        <v>152</v>
      </c>
      <c r="J1470" t="s">
        <v>3893</v>
      </c>
      <c r="K1470">
        <v>2009</v>
      </c>
      <c r="L1470" t="s">
        <v>9246</v>
      </c>
      <c r="M1470" t="s">
        <v>6</v>
      </c>
      <c r="N1470" t="s">
        <v>162</v>
      </c>
    </row>
    <row r="1471" spans="1:14" x14ac:dyDescent="0.35">
      <c r="A1471" t="s">
        <v>70</v>
      </c>
      <c r="B1471">
        <f t="shared" si="22"/>
        <v>1</v>
      </c>
      <c r="C1471" t="s">
        <v>19528</v>
      </c>
      <c r="D1471" t="s">
        <v>9248</v>
      </c>
      <c r="E1471" t="s">
        <v>9249</v>
      </c>
      <c r="F1471" t="s">
        <v>9250</v>
      </c>
      <c r="G1471">
        <v>10</v>
      </c>
      <c r="H1471">
        <v>9781467362634</v>
      </c>
      <c r="I1471" t="s">
        <v>349</v>
      </c>
      <c r="J1471" t="s">
        <v>9251</v>
      </c>
      <c r="K1471">
        <v>2013</v>
      </c>
      <c r="L1471" t="s">
        <v>9252</v>
      </c>
      <c r="M1471" t="s">
        <v>6</v>
      </c>
      <c r="N1471" t="s">
        <v>217</v>
      </c>
    </row>
    <row r="1472" spans="1:14" x14ac:dyDescent="0.35">
      <c r="A1472" t="s">
        <v>49</v>
      </c>
      <c r="B1472">
        <f t="shared" si="22"/>
        <v>1</v>
      </c>
      <c r="C1472" t="s">
        <v>19529</v>
      </c>
      <c r="D1472" t="s">
        <v>9254</v>
      </c>
      <c r="E1472" t="s">
        <v>9255</v>
      </c>
      <c r="F1472" t="s">
        <v>9256</v>
      </c>
      <c r="G1472">
        <v>10</v>
      </c>
      <c r="H1472">
        <v>9781467311199</v>
      </c>
      <c r="I1472" t="s">
        <v>2305</v>
      </c>
      <c r="J1472" t="s">
        <v>9257</v>
      </c>
      <c r="K1472">
        <v>2012</v>
      </c>
      <c r="L1472" t="s">
        <v>9258</v>
      </c>
      <c r="M1472" t="s">
        <v>6</v>
      </c>
      <c r="N1472" t="s">
        <v>695</v>
      </c>
    </row>
    <row r="1473" spans="1:14" x14ac:dyDescent="0.35">
      <c r="A1473" t="s">
        <v>67</v>
      </c>
      <c r="B1473">
        <f t="shared" si="22"/>
        <v>1</v>
      </c>
      <c r="C1473" t="s">
        <v>19530</v>
      </c>
      <c r="D1473" t="s">
        <v>9260</v>
      </c>
      <c r="E1473" t="s">
        <v>9261</v>
      </c>
      <c r="F1473" t="s">
        <v>9262</v>
      </c>
      <c r="G1473">
        <v>10</v>
      </c>
      <c r="H1473">
        <v>9781450368193</v>
      </c>
      <c r="I1473" t="s">
        <v>1310</v>
      </c>
      <c r="J1473" t="s">
        <v>6</v>
      </c>
      <c r="K1473">
        <v>2020</v>
      </c>
      <c r="L1473" t="s">
        <v>9263</v>
      </c>
      <c r="M1473" t="s">
        <v>6</v>
      </c>
      <c r="N1473" t="s">
        <v>162</v>
      </c>
    </row>
    <row r="1474" spans="1:14" x14ac:dyDescent="0.35">
      <c r="A1474" t="s">
        <v>67</v>
      </c>
      <c r="B1474">
        <f t="shared" ref="B1474:B1537" si="23">COUNTIF(C:C,C1474)</f>
        <v>1</v>
      </c>
      <c r="C1474" t="s">
        <v>19531</v>
      </c>
      <c r="D1474" t="s">
        <v>9265</v>
      </c>
      <c r="E1474" t="s">
        <v>9266</v>
      </c>
      <c r="F1474" t="s">
        <v>9267</v>
      </c>
      <c r="G1474">
        <v>10</v>
      </c>
      <c r="H1474">
        <v>9781450354356</v>
      </c>
      <c r="I1474" t="s">
        <v>308</v>
      </c>
      <c r="J1474" t="s">
        <v>2992</v>
      </c>
      <c r="K1474">
        <v>2017</v>
      </c>
      <c r="L1474" t="s">
        <v>9268</v>
      </c>
      <c r="M1474" t="s">
        <v>6</v>
      </c>
      <c r="N1474" t="s">
        <v>1120</v>
      </c>
    </row>
    <row r="1475" spans="1:14" x14ac:dyDescent="0.35">
      <c r="A1475" t="s">
        <v>49</v>
      </c>
      <c r="B1475">
        <f t="shared" si="23"/>
        <v>1</v>
      </c>
      <c r="C1475" t="s">
        <v>19532</v>
      </c>
      <c r="D1475" t="s">
        <v>9270</v>
      </c>
      <c r="E1475" t="s">
        <v>9271</v>
      </c>
      <c r="F1475" t="s">
        <v>9272</v>
      </c>
      <c r="G1475">
        <v>7</v>
      </c>
      <c r="H1475">
        <v>9783030508951</v>
      </c>
      <c r="I1475" t="s">
        <v>207</v>
      </c>
      <c r="J1475" t="s">
        <v>9273</v>
      </c>
      <c r="K1475">
        <v>2020</v>
      </c>
      <c r="L1475" t="s">
        <v>9274</v>
      </c>
      <c r="M1475" t="s">
        <v>6</v>
      </c>
      <c r="N1475" t="s">
        <v>162</v>
      </c>
    </row>
    <row r="1476" spans="1:14" x14ac:dyDescent="0.35">
      <c r="A1476" t="s">
        <v>49</v>
      </c>
      <c r="B1476">
        <f t="shared" si="23"/>
        <v>1</v>
      </c>
      <c r="C1476" t="s">
        <v>19533</v>
      </c>
      <c r="D1476" t="s">
        <v>9276</v>
      </c>
      <c r="E1476" t="s">
        <v>9277</v>
      </c>
      <c r="F1476" t="s">
        <v>9278</v>
      </c>
      <c r="G1476">
        <v>7</v>
      </c>
      <c r="H1476">
        <v>9783030395117</v>
      </c>
      <c r="I1476" t="s">
        <v>207</v>
      </c>
      <c r="J1476" t="s">
        <v>9279</v>
      </c>
      <c r="K1476">
        <v>2020</v>
      </c>
      <c r="L1476" t="s">
        <v>9280</v>
      </c>
      <c r="M1476" t="s">
        <v>6</v>
      </c>
      <c r="N1476" t="s">
        <v>1120</v>
      </c>
    </row>
    <row r="1477" spans="1:14" x14ac:dyDescent="0.35">
      <c r="A1477" t="s">
        <v>49</v>
      </c>
      <c r="B1477">
        <f t="shared" si="23"/>
        <v>1</v>
      </c>
      <c r="C1477" t="s">
        <v>19534</v>
      </c>
      <c r="D1477" t="s">
        <v>9282</v>
      </c>
      <c r="E1477" t="s">
        <v>9283</v>
      </c>
      <c r="F1477" t="s">
        <v>9284</v>
      </c>
      <c r="G1477">
        <v>7</v>
      </c>
      <c r="I1477" t="s">
        <v>6141</v>
      </c>
      <c r="J1477" t="s">
        <v>9285</v>
      </c>
      <c r="K1477">
        <v>2021</v>
      </c>
      <c r="L1477" t="s">
        <v>9286</v>
      </c>
      <c r="M1477" t="s">
        <v>6</v>
      </c>
      <c r="N1477" t="s">
        <v>147</v>
      </c>
    </row>
    <row r="1478" spans="1:14" x14ac:dyDescent="0.35">
      <c r="A1478" t="s">
        <v>67</v>
      </c>
      <c r="B1478">
        <f t="shared" si="23"/>
        <v>1</v>
      </c>
      <c r="C1478" t="s">
        <v>19535</v>
      </c>
      <c r="D1478" t="s">
        <v>9288</v>
      </c>
      <c r="E1478" t="s">
        <v>9289</v>
      </c>
      <c r="F1478" t="s">
        <v>9290</v>
      </c>
      <c r="G1478">
        <v>10</v>
      </c>
      <c r="H1478">
        <v>9781538680728</v>
      </c>
      <c r="I1478" t="s">
        <v>9291</v>
      </c>
      <c r="J1478" t="s">
        <v>9292</v>
      </c>
      <c r="K1478">
        <v>2019</v>
      </c>
      <c r="L1478" t="s">
        <v>9293</v>
      </c>
      <c r="M1478" t="s">
        <v>6</v>
      </c>
      <c r="N1478" t="s">
        <v>217</v>
      </c>
    </row>
    <row r="1479" spans="1:14" x14ac:dyDescent="0.35">
      <c r="A1479" t="s">
        <v>49</v>
      </c>
      <c r="B1479">
        <f t="shared" si="23"/>
        <v>1</v>
      </c>
      <c r="C1479" t="s">
        <v>19536</v>
      </c>
      <c r="D1479" t="s">
        <v>9295</v>
      </c>
      <c r="E1479" t="s">
        <v>9296</v>
      </c>
      <c r="F1479" t="s">
        <v>9297</v>
      </c>
      <c r="G1479">
        <v>10</v>
      </c>
      <c r="H1479">
        <v>9781450324823</v>
      </c>
      <c r="I1479" t="s">
        <v>308</v>
      </c>
      <c r="J1479" t="s">
        <v>9298</v>
      </c>
      <c r="K1479">
        <v>2013</v>
      </c>
      <c r="L1479" t="s">
        <v>9299</v>
      </c>
      <c r="M1479" t="s">
        <v>6</v>
      </c>
      <c r="N1479" t="s">
        <v>217</v>
      </c>
    </row>
    <row r="1480" spans="1:14" x14ac:dyDescent="0.35">
      <c r="A1480" t="s">
        <v>49</v>
      </c>
      <c r="B1480">
        <f t="shared" si="23"/>
        <v>1</v>
      </c>
      <c r="C1480" t="s">
        <v>19537</v>
      </c>
      <c r="D1480" t="s">
        <v>9301</v>
      </c>
      <c r="E1480" t="s">
        <v>9302</v>
      </c>
      <c r="F1480" t="s">
        <v>9303</v>
      </c>
      <c r="G1480">
        <v>10</v>
      </c>
      <c r="H1480">
        <v>9781728101255</v>
      </c>
      <c r="I1480" t="s">
        <v>5346</v>
      </c>
      <c r="J1480" t="s">
        <v>6</v>
      </c>
      <c r="K1480">
        <v>2019</v>
      </c>
      <c r="L1480" t="s">
        <v>9304</v>
      </c>
      <c r="M1480" t="s">
        <v>6</v>
      </c>
      <c r="N1480" t="s">
        <v>162</v>
      </c>
    </row>
    <row r="1481" spans="1:14" x14ac:dyDescent="0.35">
      <c r="A1481" t="s">
        <v>70</v>
      </c>
      <c r="B1481">
        <f t="shared" si="23"/>
        <v>1</v>
      </c>
      <c r="C1481" t="s">
        <v>19538</v>
      </c>
      <c r="D1481" t="s">
        <v>9306</v>
      </c>
      <c r="E1481" t="s">
        <v>9307</v>
      </c>
      <c r="F1481" t="s">
        <v>9308</v>
      </c>
      <c r="G1481">
        <v>10</v>
      </c>
      <c r="H1481">
        <v>9781450385626</v>
      </c>
      <c r="I1481" t="s">
        <v>2208</v>
      </c>
      <c r="J1481" t="s">
        <v>9309</v>
      </c>
      <c r="K1481">
        <v>2021</v>
      </c>
      <c r="L1481" t="s">
        <v>9310</v>
      </c>
      <c r="M1481" t="s">
        <v>6</v>
      </c>
      <c r="N1481" t="s">
        <v>162</v>
      </c>
    </row>
    <row r="1482" spans="1:14" x14ac:dyDescent="0.35">
      <c r="A1482" t="s">
        <v>67</v>
      </c>
      <c r="B1482">
        <f t="shared" si="23"/>
        <v>1</v>
      </c>
      <c r="C1482" t="s">
        <v>19539</v>
      </c>
      <c r="D1482" t="s">
        <v>9312</v>
      </c>
      <c r="E1482" t="s">
        <v>9313</v>
      </c>
      <c r="F1482" t="s">
        <v>9314</v>
      </c>
      <c r="G1482">
        <v>7</v>
      </c>
      <c r="I1482" t="s">
        <v>152</v>
      </c>
      <c r="J1482" t="s">
        <v>9315</v>
      </c>
      <c r="K1482">
        <v>2009</v>
      </c>
      <c r="L1482" t="s">
        <v>9316</v>
      </c>
      <c r="M1482" t="s">
        <v>6</v>
      </c>
      <c r="N1482" t="s">
        <v>5441</v>
      </c>
    </row>
    <row r="1483" spans="1:14" x14ac:dyDescent="0.35">
      <c r="A1483" t="s">
        <v>49</v>
      </c>
      <c r="B1483">
        <f t="shared" si="23"/>
        <v>1</v>
      </c>
      <c r="C1483" t="s">
        <v>19540</v>
      </c>
      <c r="D1483" t="s">
        <v>9318</v>
      </c>
      <c r="E1483" t="s">
        <v>9319</v>
      </c>
      <c r="F1483" t="s">
        <v>9320</v>
      </c>
      <c r="G1483">
        <v>10</v>
      </c>
      <c r="H1483">
        <v>9781848822054</v>
      </c>
      <c r="I1483" t="s">
        <v>9321</v>
      </c>
      <c r="J1483" t="s">
        <v>5639</v>
      </c>
      <c r="K1483">
        <v>2009</v>
      </c>
      <c r="L1483" t="s">
        <v>9322</v>
      </c>
      <c r="M1483" t="s">
        <v>6</v>
      </c>
      <c r="N1483" t="s">
        <v>155</v>
      </c>
    </row>
    <row r="1484" spans="1:14" x14ac:dyDescent="0.35">
      <c r="A1484" t="s">
        <v>49</v>
      </c>
      <c r="B1484">
        <f t="shared" si="23"/>
        <v>1</v>
      </c>
      <c r="C1484" t="s">
        <v>19541</v>
      </c>
      <c r="D1484" t="s">
        <v>9324</v>
      </c>
      <c r="E1484" t="s">
        <v>9325</v>
      </c>
      <c r="F1484" t="s">
        <v>9326</v>
      </c>
      <c r="G1484">
        <v>7</v>
      </c>
      <c r="I1484" t="s">
        <v>152</v>
      </c>
      <c r="J1484" t="s">
        <v>9327</v>
      </c>
      <c r="K1484">
        <v>2010</v>
      </c>
      <c r="L1484" t="s">
        <v>9328</v>
      </c>
      <c r="M1484" t="s">
        <v>6</v>
      </c>
      <c r="N1484" t="s">
        <v>323</v>
      </c>
    </row>
    <row r="1485" spans="1:14" x14ac:dyDescent="0.35">
      <c r="A1485" t="s">
        <v>49</v>
      </c>
      <c r="B1485">
        <f t="shared" si="23"/>
        <v>1</v>
      </c>
      <c r="C1485" t="s">
        <v>19542</v>
      </c>
      <c r="D1485" t="s">
        <v>9330</v>
      </c>
      <c r="E1485" t="s">
        <v>9331</v>
      </c>
      <c r="F1485" t="s">
        <v>9332</v>
      </c>
      <c r="G1485">
        <v>7</v>
      </c>
      <c r="I1485" t="s">
        <v>1415</v>
      </c>
      <c r="J1485" t="s">
        <v>9333</v>
      </c>
      <c r="K1485">
        <v>2012</v>
      </c>
      <c r="L1485" t="s">
        <v>9334</v>
      </c>
      <c r="M1485" t="s">
        <v>6</v>
      </c>
      <c r="N1485" t="s">
        <v>9335</v>
      </c>
    </row>
    <row r="1486" spans="1:14" x14ac:dyDescent="0.35">
      <c r="A1486" t="s">
        <v>70</v>
      </c>
      <c r="B1486">
        <f t="shared" si="23"/>
        <v>1</v>
      </c>
      <c r="C1486" t="s">
        <v>19543</v>
      </c>
      <c r="D1486" t="s">
        <v>9337</v>
      </c>
      <c r="E1486" t="s">
        <v>9338</v>
      </c>
      <c r="F1486" t="s">
        <v>9339</v>
      </c>
      <c r="G1486">
        <v>7</v>
      </c>
      <c r="I1486" t="s">
        <v>1510</v>
      </c>
      <c r="J1486" t="s">
        <v>8089</v>
      </c>
      <c r="K1486">
        <v>2014</v>
      </c>
      <c r="L1486" t="s">
        <v>9340</v>
      </c>
      <c r="M1486" t="s">
        <v>6</v>
      </c>
      <c r="N1486" t="s">
        <v>402</v>
      </c>
    </row>
    <row r="1487" spans="1:14" x14ac:dyDescent="0.35">
      <c r="A1487" t="s">
        <v>49</v>
      </c>
      <c r="B1487">
        <f t="shared" si="23"/>
        <v>1</v>
      </c>
      <c r="C1487" t="s">
        <v>19544</v>
      </c>
      <c r="D1487" t="s">
        <v>9342</v>
      </c>
      <c r="E1487" t="s">
        <v>9343</v>
      </c>
      <c r="F1487" t="s">
        <v>9344</v>
      </c>
      <c r="G1487">
        <v>7</v>
      </c>
      <c r="H1487">
        <v>9783319074399</v>
      </c>
      <c r="I1487" t="s">
        <v>152</v>
      </c>
      <c r="J1487" t="s">
        <v>9345</v>
      </c>
      <c r="K1487">
        <v>2014</v>
      </c>
      <c r="L1487" t="s">
        <v>9346</v>
      </c>
      <c r="M1487" t="s">
        <v>6</v>
      </c>
      <c r="N1487" t="s">
        <v>283</v>
      </c>
    </row>
    <row r="1488" spans="1:14" x14ac:dyDescent="0.35">
      <c r="A1488" t="s">
        <v>67</v>
      </c>
      <c r="B1488">
        <f t="shared" si="23"/>
        <v>1</v>
      </c>
      <c r="C1488" t="s">
        <v>19545</v>
      </c>
      <c r="D1488" t="s">
        <v>9348</v>
      </c>
      <c r="E1488" t="s">
        <v>9349</v>
      </c>
      <c r="F1488" t="s">
        <v>9350</v>
      </c>
      <c r="G1488">
        <v>7</v>
      </c>
      <c r="H1488">
        <v>9783319206837</v>
      </c>
      <c r="I1488" t="s">
        <v>152</v>
      </c>
      <c r="J1488" t="s">
        <v>9351</v>
      </c>
      <c r="K1488">
        <v>2015</v>
      </c>
      <c r="L1488" t="s">
        <v>9352</v>
      </c>
      <c r="M1488" t="s">
        <v>6</v>
      </c>
      <c r="N1488" t="s">
        <v>256</v>
      </c>
    </row>
    <row r="1489" spans="1:14" x14ac:dyDescent="0.35">
      <c r="A1489" t="s">
        <v>49</v>
      </c>
      <c r="B1489">
        <f t="shared" si="23"/>
        <v>1</v>
      </c>
      <c r="C1489" t="s">
        <v>19546</v>
      </c>
      <c r="D1489" t="s">
        <v>9354</v>
      </c>
      <c r="E1489" t="s">
        <v>9355</v>
      </c>
      <c r="F1489" t="s">
        <v>9356</v>
      </c>
      <c r="G1489">
        <v>10</v>
      </c>
      <c r="H1489">
        <v>9781467394642</v>
      </c>
      <c r="I1489" t="s">
        <v>9357</v>
      </c>
      <c r="J1489" t="s">
        <v>9358</v>
      </c>
      <c r="K1489">
        <v>2015</v>
      </c>
      <c r="L1489" t="s">
        <v>9359</v>
      </c>
      <c r="M1489" t="s">
        <v>6</v>
      </c>
      <c r="N1489" t="s">
        <v>703</v>
      </c>
    </row>
    <row r="1490" spans="1:14" x14ac:dyDescent="0.35">
      <c r="A1490" t="s">
        <v>67</v>
      </c>
      <c r="B1490">
        <f t="shared" si="23"/>
        <v>1</v>
      </c>
      <c r="C1490" t="s">
        <v>19547</v>
      </c>
      <c r="D1490" t="s">
        <v>9361</v>
      </c>
      <c r="E1490" t="s">
        <v>9362</v>
      </c>
      <c r="F1490" t="s">
        <v>9363</v>
      </c>
      <c r="G1490">
        <v>7</v>
      </c>
      <c r="H1490">
        <v>9783030235123</v>
      </c>
      <c r="I1490" t="s">
        <v>7815</v>
      </c>
      <c r="J1490" t="s">
        <v>9364</v>
      </c>
      <c r="K1490">
        <v>2019</v>
      </c>
      <c r="L1490" t="s">
        <v>9365</v>
      </c>
      <c r="M1490" t="s">
        <v>6</v>
      </c>
      <c r="N1490" t="s">
        <v>162</v>
      </c>
    </row>
    <row r="1491" spans="1:14" x14ac:dyDescent="0.35">
      <c r="A1491" t="s">
        <v>67</v>
      </c>
      <c r="B1491">
        <f t="shared" si="23"/>
        <v>1</v>
      </c>
      <c r="C1491" t="s">
        <v>19548</v>
      </c>
      <c r="D1491" t="s">
        <v>9367</v>
      </c>
      <c r="E1491" t="s">
        <v>9368</v>
      </c>
      <c r="F1491" t="s">
        <v>9369</v>
      </c>
      <c r="G1491">
        <v>7</v>
      </c>
      <c r="H1491">
        <v>9783030734251</v>
      </c>
      <c r="I1491" t="s">
        <v>3009</v>
      </c>
      <c r="J1491" t="s">
        <v>9370</v>
      </c>
      <c r="K1491">
        <v>2021</v>
      </c>
      <c r="L1491" t="s">
        <v>9371</v>
      </c>
      <c r="M1491" t="s">
        <v>6</v>
      </c>
      <c r="N1491" t="s">
        <v>162</v>
      </c>
    </row>
    <row r="1492" spans="1:14" x14ac:dyDescent="0.35">
      <c r="A1492" t="s">
        <v>70</v>
      </c>
      <c r="B1492">
        <f t="shared" si="23"/>
        <v>1</v>
      </c>
      <c r="C1492" t="s">
        <v>19549</v>
      </c>
      <c r="D1492" t="s">
        <v>9373</v>
      </c>
      <c r="E1492" t="s">
        <v>9374</v>
      </c>
      <c r="F1492" t="s">
        <v>9375</v>
      </c>
      <c r="G1492">
        <v>7</v>
      </c>
      <c r="H1492">
        <v>9783030348625</v>
      </c>
      <c r="I1492" t="s">
        <v>3009</v>
      </c>
      <c r="J1492" t="s">
        <v>6098</v>
      </c>
      <c r="K1492">
        <v>2019</v>
      </c>
      <c r="L1492" t="s">
        <v>9376</v>
      </c>
      <c r="M1492" t="s">
        <v>6</v>
      </c>
      <c r="N1492" t="s">
        <v>162</v>
      </c>
    </row>
    <row r="1493" spans="1:14" x14ac:dyDescent="0.35">
      <c r="A1493" t="s">
        <v>67</v>
      </c>
      <c r="B1493">
        <f t="shared" si="23"/>
        <v>1</v>
      </c>
      <c r="C1493" t="s">
        <v>19550</v>
      </c>
      <c r="D1493" t="s">
        <v>9378</v>
      </c>
      <c r="E1493" t="s">
        <v>9379</v>
      </c>
      <c r="F1493" t="s">
        <v>9380</v>
      </c>
      <c r="G1493">
        <v>10</v>
      </c>
      <c r="H1493">
        <v>9781467374521</v>
      </c>
      <c r="I1493" t="s">
        <v>3763</v>
      </c>
      <c r="J1493" t="s">
        <v>6</v>
      </c>
      <c r="K1493">
        <v>2016</v>
      </c>
      <c r="L1493" t="s">
        <v>9381</v>
      </c>
      <c r="M1493" t="s">
        <v>6</v>
      </c>
      <c r="N1493" t="s">
        <v>162</v>
      </c>
    </row>
    <row r="1494" spans="1:14" x14ac:dyDescent="0.35">
      <c r="A1494" t="s">
        <v>70</v>
      </c>
      <c r="B1494">
        <f t="shared" si="23"/>
        <v>1</v>
      </c>
      <c r="C1494" t="s">
        <v>19551</v>
      </c>
      <c r="D1494" t="s">
        <v>9383</v>
      </c>
      <c r="E1494" t="s">
        <v>9384</v>
      </c>
      <c r="F1494" t="s">
        <v>9385</v>
      </c>
      <c r="G1494">
        <v>10</v>
      </c>
      <c r="H1494">
        <v>9789898533814</v>
      </c>
      <c r="I1494" t="s">
        <v>9386</v>
      </c>
      <c r="J1494" t="s">
        <v>9387</v>
      </c>
      <c r="K1494">
        <v>2018</v>
      </c>
      <c r="L1494" t="s">
        <v>9388</v>
      </c>
      <c r="M1494" t="s">
        <v>6</v>
      </c>
      <c r="N1494" t="s">
        <v>217</v>
      </c>
    </row>
    <row r="1495" spans="1:14" x14ac:dyDescent="0.35">
      <c r="A1495" t="s">
        <v>67</v>
      </c>
      <c r="B1495">
        <f t="shared" si="23"/>
        <v>1</v>
      </c>
      <c r="C1495" t="s">
        <v>19552</v>
      </c>
      <c r="D1495" t="s">
        <v>9390</v>
      </c>
      <c r="E1495" t="s">
        <v>9391</v>
      </c>
      <c r="F1495" t="s">
        <v>9392</v>
      </c>
      <c r="G1495">
        <v>10</v>
      </c>
      <c r="H1495">
        <v>9781538611739</v>
      </c>
      <c r="I1495" t="s">
        <v>1374</v>
      </c>
      <c r="J1495" t="s">
        <v>6</v>
      </c>
      <c r="K1495">
        <v>2019</v>
      </c>
      <c r="L1495" t="s">
        <v>9393</v>
      </c>
      <c r="M1495" t="s">
        <v>6</v>
      </c>
      <c r="N1495" t="s">
        <v>162</v>
      </c>
    </row>
    <row r="1496" spans="1:14" x14ac:dyDescent="0.35">
      <c r="A1496" t="s">
        <v>70</v>
      </c>
      <c r="B1496">
        <f t="shared" si="23"/>
        <v>1</v>
      </c>
      <c r="C1496" t="s">
        <v>19553</v>
      </c>
      <c r="D1496" t="s">
        <v>9395</v>
      </c>
      <c r="E1496" t="s">
        <v>6</v>
      </c>
      <c r="F1496" t="s">
        <v>9396</v>
      </c>
      <c r="G1496">
        <v>7</v>
      </c>
      <c r="I1496" t="s">
        <v>9397</v>
      </c>
      <c r="J1496" t="s">
        <v>6</v>
      </c>
      <c r="K1496">
        <v>2019</v>
      </c>
      <c r="L1496" t="s">
        <v>9398</v>
      </c>
      <c r="M1496" t="s">
        <v>6</v>
      </c>
      <c r="N1496" t="s">
        <v>283</v>
      </c>
    </row>
    <row r="1497" spans="1:14" x14ac:dyDescent="0.35">
      <c r="A1497" t="s">
        <v>49</v>
      </c>
      <c r="B1497">
        <f t="shared" si="23"/>
        <v>1</v>
      </c>
      <c r="C1497" t="s">
        <v>19554</v>
      </c>
      <c r="D1497" t="s">
        <v>9400</v>
      </c>
      <c r="E1497" t="s">
        <v>9401</v>
      </c>
      <c r="F1497" t="s">
        <v>9402</v>
      </c>
      <c r="G1497">
        <v>10</v>
      </c>
      <c r="H1497">
        <v>9781538677698</v>
      </c>
      <c r="I1497" t="s">
        <v>388</v>
      </c>
      <c r="J1497" t="s">
        <v>9403</v>
      </c>
      <c r="K1497">
        <v>2019</v>
      </c>
      <c r="L1497" t="s">
        <v>9404</v>
      </c>
      <c r="M1497" t="s">
        <v>6</v>
      </c>
      <c r="N1497" t="s">
        <v>162</v>
      </c>
    </row>
    <row r="1498" spans="1:14" x14ac:dyDescent="0.35">
      <c r="A1498" t="s">
        <v>49</v>
      </c>
      <c r="B1498">
        <f t="shared" si="23"/>
        <v>1</v>
      </c>
      <c r="C1498" t="s">
        <v>19555</v>
      </c>
      <c r="D1498" t="s">
        <v>9406</v>
      </c>
      <c r="E1498" t="s">
        <v>9407</v>
      </c>
      <c r="F1498" t="s">
        <v>9408</v>
      </c>
      <c r="G1498">
        <v>7</v>
      </c>
      <c r="I1498" t="s">
        <v>2920</v>
      </c>
      <c r="J1498" t="s">
        <v>9409</v>
      </c>
      <c r="K1498">
        <v>2018</v>
      </c>
      <c r="L1498" t="s">
        <v>9410</v>
      </c>
      <c r="M1498" t="s">
        <v>6</v>
      </c>
      <c r="N1498" t="s">
        <v>217</v>
      </c>
    </row>
    <row r="1499" spans="1:14" x14ac:dyDescent="0.35">
      <c r="A1499" t="s">
        <v>49</v>
      </c>
      <c r="B1499">
        <f t="shared" si="23"/>
        <v>1</v>
      </c>
      <c r="C1499" t="s">
        <v>19556</v>
      </c>
      <c r="D1499" t="s">
        <v>9412</v>
      </c>
      <c r="E1499" t="s">
        <v>9413</v>
      </c>
      <c r="F1499" t="s">
        <v>9414</v>
      </c>
      <c r="G1499">
        <v>10</v>
      </c>
      <c r="H1499">
        <v>9781450358231</v>
      </c>
      <c r="I1499" t="s">
        <v>9415</v>
      </c>
      <c r="J1499" t="s">
        <v>6</v>
      </c>
      <c r="K1499">
        <v>2018</v>
      </c>
      <c r="L1499" t="s">
        <v>9416</v>
      </c>
      <c r="M1499" t="s">
        <v>6</v>
      </c>
      <c r="N1499" t="s">
        <v>1120</v>
      </c>
    </row>
    <row r="1500" spans="1:14" x14ac:dyDescent="0.35">
      <c r="A1500" t="s">
        <v>67</v>
      </c>
      <c r="B1500">
        <f t="shared" si="23"/>
        <v>1</v>
      </c>
      <c r="C1500" t="s">
        <v>19557</v>
      </c>
      <c r="D1500" t="s">
        <v>9418</v>
      </c>
      <c r="E1500" t="s">
        <v>9419</v>
      </c>
      <c r="F1500" t="s">
        <v>9420</v>
      </c>
      <c r="G1500">
        <v>7</v>
      </c>
      <c r="H1500">
        <v>9783319549774</v>
      </c>
      <c r="I1500" t="s">
        <v>207</v>
      </c>
      <c r="J1500" t="s">
        <v>9421</v>
      </c>
      <c r="K1500">
        <v>2018</v>
      </c>
      <c r="L1500" t="s">
        <v>9422</v>
      </c>
      <c r="M1500" t="s">
        <v>6</v>
      </c>
      <c r="N1500" t="s">
        <v>155</v>
      </c>
    </row>
    <row r="1501" spans="1:14" x14ac:dyDescent="0.35">
      <c r="A1501" t="s">
        <v>67</v>
      </c>
      <c r="B1501">
        <f t="shared" si="23"/>
        <v>1</v>
      </c>
      <c r="C1501" t="s">
        <v>19558</v>
      </c>
      <c r="D1501" t="s">
        <v>9424</v>
      </c>
      <c r="E1501" t="s">
        <v>9425</v>
      </c>
      <c r="F1501" t="s">
        <v>9426</v>
      </c>
      <c r="G1501">
        <v>7</v>
      </c>
      <c r="I1501" t="s">
        <v>1724</v>
      </c>
      <c r="J1501" t="s">
        <v>6</v>
      </c>
      <c r="K1501">
        <v>2019</v>
      </c>
      <c r="L1501" t="s">
        <v>9427</v>
      </c>
      <c r="M1501" t="s">
        <v>6</v>
      </c>
      <c r="N1501" t="s">
        <v>155</v>
      </c>
    </row>
    <row r="1502" spans="1:14" x14ac:dyDescent="0.35">
      <c r="A1502" t="s">
        <v>67</v>
      </c>
      <c r="B1502">
        <f t="shared" si="23"/>
        <v>1</v>
      </c>
      <c r="C1502" t="s">
        <v>19559</v>
      </c>
      <c r="D1502" t="s">
        <v>9429</v>
      </c>
      <c r="E1502" t="s">
        <v>9430</v>
      </c>
      <c r="F1502" t="s">
        <v>9431</v>
      </c>
      <c r="G1502">
        <v>10</v>
      </c>
      <c r="H1502">
        <v>9789897583797</v>
      </c>
      <c r="I1502" t="s">
        <v>1445</v>
      </c>
      <c r="J1502" t="s">
        <v>9432</v>
      </c>
      <c r="K1502">
        <v>2019</v>
      </c>
      <c r="L1502" t="s">
        <v>9433</v>
      </c>
      <c r="M1502" t="s">
        <v>6</v>
      </c>
      <c r="N1502" t="s">
        <v>162</v>
      </c>
    </row>
    <row r="1503" spans="1:14" x14ac:dyDescent="0.35">
      <c r="A1503" t="s">
        <v>49</v>
      </c>
      <c r="B1503">
        <f t="shared" si="23"/>
        <v>1</v>
      </c>
      <c r="C1503" t="s">
        <v>19560</v>
      </c>
      <c r="D1503" t="s">
        <v>9435</v>
      </c>
      <c r="E1503" t="s">
        <v>9436</v>
      </c>
      <c r="F1503" t="s">
        <v>9437</v>
      </c>
      <c r="G1503">
        <v>10</v>
      </c>
      <c r="H1503">
        <v>9781424473120</v>
      </c>
      <c r="I1503" t="s">
        <v>9438</v>
      </c>
      <c r="J1503" t="s">
        <v>9439</v>
      </c>
      <c r="K1503">
        <v>2010</v>
      </c>
      <c r="L1503" t="s">
        <v>9440</v>
      </c>
      <c r="M1503" t="s">
        <v>6</v>
      </c>
      <c r="N1503" t="s">
        <v>1120</v>
      </c>
    </row>
    <row r="1504" spans="1:14" x14ac:dyDescent="0.35">
      <c r="A1504" t="s">
        <v>49</v>
      </c>
      <c r="B1504">
        <f t="shared" si="23"/>
        <v>1</v>
      </c>
      <c r="C1504" t="s">
        <v>19561</v>
      </c>
      <c r="D1504" t="s">
        <v>9442</v>
      </c>
      <c r="E1504" t="s">
        <v>9443</v>
      </c>
      <c r="F1504" t="s">
        <v>9444</v>
      </c>
      <c r="G1504">
        <v>10</v>
      </c>
      <c r="H1504">
        <v>9781538692738</v>
      </c>
      <c r="I1504" t="s">
        <v>9445</v>
      </c>
      <c r="J1504" t="s">
        <v>9446</v>
      </c>
      <c r="K1504">
        <v>2019</v>
      </c>
      <c r="L1504" t="s">
        <v>9447</v>
      </c>
      <c r="M1504" t="s">
        <v>6</v>
      </c>
      <c r="N1504" t="s">
        <v>162</v>
      </c>
    </row>
    <row r="1505" spans="1:14" x14ac:dyDescent="0.35">
      <c r="A1505" t="s">
        <v>49</v>
      </c>
      <c r="B1505">
        <f t="shared" si="23"/>
        <v>1</v>
      </c>
      <c r="C1505" t="s">
        <v>19562</v>
      </c>
      <c r="D1505" t="s">
        <v>9449</v>
      </c>
      <c r="E1505" t="s">
        <v>9450</v>
      </c>
      <c r="F1505" t="s">
        <v>9451</v>
      </c>
      <c r="G1505">
        <v>10</v>
      </c>
      <c r="H1505">
        <v>9781450388078</v>
      </c>
      <c r="I1505" t="s">
        <v>194</v>
      </c>
      <c r="J1505" t="s">
        <v>6</v>
      </c>
      <c r="K1505">
        <v>2020</v>
      </c>
      <c r="L1505" t="s">
        <v>9452</v>
      </c>
      <c r="M1505" t="s">
        <v>6</v>
      </c>
      <c r="N1505" t="s">
        <v>162</v>
      </c>
    </row>
    <row r="1506" spans="1:14" x14ac:dyDescent="0.35">
      <c r="A1506" t="s">
        <v>49</v>
      </c>
      <c r="B1506">
        <f t="shared" si="23"/>
        <v>1</v>
      </c>
      <c r="C1506" t="s">
        <v>19563</v>
      </c>
      <c r="D1506" t="s">
        <v>9454</v>
      </c>
      <c r="E1506" t="s">
        <v>9455</v>
      </c>
      <c r="F1506" t="s">
        <v>9456</v>
      </c>
      <c r="G1506">
        <v>10</v>
      </c>
      <c r="H1506">
        <v>9780769539638</v>
      </c>
      <c r="I1506" t="s">
        <v>9457</v>
      </c>
      <c r="J1506" t="s">
        <v>9458</v>
      </c>
      <c r="K1506">
        <v>2009</v>
      </c>
      <c r="L1506" t="s">
        <v>9459</v>
      </c>
      <c r="M1506" t="s">
        <v>6</v>
      </c>
      <c r="N1506" t="s">
        <v>176</v>
      </c>
    </row>
    <row r="1507" spans="1:14" x14ac:dyDescent="0.35">
      <c r="A1507" t="s">
        <v>49</v>
      </c>
      <c r="B1507">
        <f t="shared" si="23"/>
        <v>1</v>
      </c>
      <c r="C1507" t="s">
        <v>19564</v>
      </c>
      <c r="D1507" t="s">
        <v>9461</v>
      </c>
      <c r="E1507" t="s">
        <v>9462</v>
      </c>
      <c r="F1507" t="s">
        <v>9463</v>
      </c>
      <c r="G1507">
        <v>7</v>
      </c>
      <c r="H1507">
        <v>9783642335419</v>
      </c>
      <c r="I1507" t="s">
        <v>152</v>
      </c>
      <c r="J1507" t="s">
        <v>9464</v>
      </c>
      <c r="K1507">
        <v>2012</v>
      </c>
      <c r="L1507" t="s">
        <v>9465</v>
      </c>
      <c r="M1507" t="s">
        <v>6</v>
      </c>
      <c r="N1507" t="s">
        <v>283</v>
      </c>
    </row>
    <row r="1508" spans="1:14" x14ac:dyDescent="0.35">
      <c r="A1508" t="s">
        <v>49</v>
      </c>
      <c r="B1508">
        <f t="shared" si="23"/>
        <v>1</v>
      </c>
      <c r="C1508" t="s">
        <v>19565</v>
      </c>
      <c r="D1508" t="s">
        <v>9467</v>
      </c>
      <c r="E1508" t="s">
        <v>9468</v>
      </c>
      <c r="F1508" t="s">
        <v>9469</v>
      </c>
      <c r="G1508">
        <v>10</v>
      </c>
      <c r="H1508">
        <v>9781538677698</v>
      </c>
      <c r="I1508" t="s">
        <v>388</v>
      </c>
      <c r="J1508" t="s">
        <v>9470</v>
      </c>
      <c r="K1508">
        <v>2019</v>
      </c>
      <c r="L1508" t="s">
        <v>9471</v>
      </c>
      <c r="M1508" t="s">
        <v>6</v>
      </c>
      <c r="N1508" t="s">
        <v>162</v>
      </c>
    </row>
    <row r="1509" spans="1:14" x14ac:dyDescent="0.35">
      <c r="A1509" t="s">
        <v>49</v>
      </c>
      <c r="B1509">
        <f t="shared" si="23"/>
        <v>1</v>
      </c>
      <c r="C1509" t="s">
        <v>19566</v>
      </c>
      <c r="D1509" t="s">
        <v>9473</v>
      </c>
      <c r="E1509" t="s">
        <v>9474</v>
      </c>
      <c r="F1509" t="s">
        <v>9475</v>
      </c>
      <c r="G1509">
        <v>10</v>
      </c>
      <c r="H1509">
        <v>9781538677698</v>
      </c>
      <c r="I1509" t="s">
        <v>388</v>
      </c>
      <c r="J1509" t="s">
        <v>9476</v>
      </c>
      <c r="K1509">
        <v>2019</v>
      </c>
      <c r="L1509" t="s">
        <v>9477</v>
      </c>
      <c r="M1509" t="s">
        <v>6</v>
      </c>
      <c r="N1509" t="s">
        <v>217</v>
      </c>
    </row>
    <row r="1510" spans="1:14" x14ac:dyDescent="0.35">
      <c r="A1510" t="s">
        <v>67</v>
      </c>
      <c r="B1510">
        <f t="shared" si="23"/>
        <v>1</v>
      </c>
      <c r="C1510" t="s">
        <v>19567</v>
      </c>
      <c r="D1510" t="s">
        <v>9479</v>
      </c>
      <c r="E1510" t="s">
        <v>9480</v>
      </c>
      <c r="F1510" t="s">
        <v>9481</v>
      </c>
      <c r="G1510">
        <v>10</v>
      </c>
      <c r="H1510">
        <v>9781450376518</v>
      </c>
      <c r="I1510" t="s">
        <v>194</v>
      </c>
      <c r="J1510" t="s">
        <v>9482</v>
      </c>
      <c r="K1510">
        <v>2019</v>
      </c>
      <c r="L1510" t="s">
        <v>9483</v>
      </c>
      <c r="M1510" t="s">
        <v>6</v>
      </c>
      <c r="N1510" t="s">
        <v>147</v>
      </c>
    </row>
    <row r="1511" spans="1:14" x14ac:dyDescent="0.35">
      <c r="A1511" t="s">
        <v>70</v>
      </c>
      <c r="B1511">
        <f t="shared" si="23"/>
        <v>1</v>
      </c>
      <c r="C1511" t="s">
        <v>19568</v>
      </c>
      <c r="D1511" t="s">
        <v>9485</v>
      </c>
      <c r="E1511" t="s">
        <v>9486</v>
      </c>
      <c r="F1511" t="s">
        <v>9487</v>
      </c>
      <c r="G1511">
        <v>10</v>
      </c>
      <c r="H1511">
        <v>9781450300643</v>
      </c>
      <c r="I1511" t="s">
        <v>4344</v>
      </c>
      <c r="J1511" t="s">
        <v>6</v>
      </c>
      <c r="K1511">
        <v>2010</v>
      </c>
      <c r="L1511" t="s">
        <v>9488</v>
      </c>
      <c r="M1511" t="s">
        <v>6</v>
      </c>
      <c r="N1511" t="s">
        <v>217</v>
      </c>
    </row>
    <row r="1512" spans="1:14" x14ac:dyDescent="0.35">
      <c r="A1512" t="s">
        <v>70</v>
      </c>
      <c r="B1512">
        <f t="shared" si="23"/>
        <v>1</v>
      </c>
      <c r="C1512" t="s">
        <v>19569</v>
      </c>
      <c r="D1512" t="s">
        <v>9490</v>
      </c>
      <c r="E1512" t="s">
        <v>9491</v>
      </c>
      <c r="F1512" t="s">
        <v>9492</v>
      </c>
      <c r="G1512">
        <v>10</v>
      </c>
      <c r="H1512">
        <v>9781450306867</v>
      </c>
      <c r="I1512" t="s">
        <v>4344</v>
      </c>
      <c r="J1512" t="s">
        <v>9493</v>
      </c>
      <c r="K1512">
        <v>2011</v>
      </c>
      <c r="L1512" t="s">
        <v>9494</v>
      </c>
      <c r="M1512" t="s">
        <v>6</v>
      </c>
      <c r="N1512" t="s">
        <v>162</v>
      </c>
    </row>
    <row r="1513" spans="1:14" x14ac:dyDescent="0.35">
      <c r="A1513" t="s">
        <v>67</v>
      </c>
      <c r="B1513">
        <f t="shared" si="23"/>
        <v>1</v>
      </c>
      <c r="C1513" t="s">
        <v>19570</v>
      </c>
      <c r="D1513" t="s">
        <v>9496</v>
      </c>
      <c r="E1513" t="s">
        <v>9497</v>
      </c>
      <c r="F1513" t="s">
        <v>9498</v>
      </c>
      <c r="G1513">
        <v>10</v>
      </c>
      <c r="H1513">
        <v>9781450353199</v>
      </c>
      <c r="I1513" t="s">
        <v>308</v>
      </c>
      <c r="J1513" t="s">
        <v>6</v>
      </c>
      <c r="K1513">
        <v>2017</v>
      </c>
      <c r="L1513" t="s">
        <v>9499</v>
      </c>
      <c r="M1513" t="s">
        <v>6</v>
      </c>
      <c r="N1513" t="s">
        <v>573</v>
      </c>
    </row>
    <row r="1514" spans="1:14" x14ac:dyDescent="0.35">
      <c r="A1514" t="s">
        <v>67</v>
      </c>
      <c r="B1514">
        <f t="shared" si="23"/>
        <v>1</v>
      </c>
      <c r="C1514" t="s">
        <v>19571</v>
      </c>
      <c r="D1514" t="s">
        <v>9501</v>
      </c>
      <c r="E1514" t="s">
        <v>9502</v>
      </c>
      <c r="F1514" t="s">
        <v>9503</v>
      </c>
      <c r="G1514">
        <v>10</v>
      </c>
      <c r="H1514">
        <v>9781450365710</v>
      </c>
      <c r="I1514" t="s">
        <v>308</v>
      </c>
      <c r="J1514" t="s">
        <v>6</v>
      </c>
      <c r="K1514">
        <v>2018</v>
      </c>
      <c r="L1514" t="s">
        <v>9504</v>
      </c>
      <c r="M1514" t="s">
        <v>6</v>
      </c>
      <c r="N1514" t="s">
        <v>217</v>
      </c>
    </row>
    <row r="1515" spans="1:14" x14ac:dyDescent="0.35">
      <c r="A1515" t="s">
        <v>49</v>
      </c>
      <c r="B1515">
        <f t="shared" si="23"/>
        <v>1</v>
      </c>
      <c r="C1515" t="s">
        <v>19572</v>
      </c>
      <c r="D1515" t="s">
        <v>9506</v>
      </c>
      <c r="E1515" t="s">
        <v>9507</v>
      </c>
      <c r="F1515" t="s">
        <v>9503</v>
      </c>
      <c r="G1515">
        <v>10</v>
      </c>
      <c r="H1515">
        <v>9781450372176</v>
      </c>
      <c r="I1515" t="s">
        <v>194</v>
      </c>
      <c r="J1515" t="s">
        <v>6</v>
      </c>
      <c r="K1515">
        <v>2019</v>
      </c>
      <c r="L1515" t="s">
        <v>9508</v>
      </c>
      <c r="M1515" t="s">
        <v>6</v>
      </c>
      <c r="N1515" t="s">
        <v>162</v>
      </c>
    </row>
    <row r="1516" spans="1:14" x14ac:dyDescent="0.35">
      <c r="A1516" t="s">
        <v>49</v>
      </c>
      <c r="B1516">
        <f t="shared" si="23"/>
        <v>1</v>
      </c>
      <c r="C1516" t="s">
        <v>19573</v>
      </c>
      <c r="D1516" t="s">
        <v>9510</v>
      </c>
      <c r="E1516" t="s">
        <v>9511</v>
      </c>
      <c r="F1516" t="s">
        <v>9512</v>
      </c>
      <c r="G1516">
        <v>10</v>
      </c>
      <c r="H1516">
        <v>9781450388078</v>
      </c>
      <c r="I1516" t="s">
        <v>194</v>
      </c>
      <c r="J1516" t="s">
        <v>6</v>
      </c>
      <c r="K1516">
        <v>2020</v>
      </c>
      <c r="L1516" t="s">
        <v>9513</v>
      </c>
      <c r="M1516" t="s">
        <v>6</v>
      </c>
      <c r="N1516" t="s">
        <v>162</v>
      </c>
    </row>
    <row r="1517" spans="1:14" x14ac:dyDescent="0.35">
      <c r="A1517" t="s">
        <v>67</v>
      </c>
      <c r="B1517">
        <f t="shared" si="23"/>
        <v>1</v>
      </c>
      <c r="C1517" t="s">
        <v>19574</v>
      </c>
      <c r="D1517" t="s">
        <v>9515</v>
      </c>
      <c r="E1517" t="s">
        <v>9516</v>
      </c>
      <c r="F1517" t="s">
        <v>9517</v>
      </c>
      <c r="G1517">
        <v>10</v>
      </c>
      <c r="H1517">
        <v>9781538684481</v>
      </c>
      <c r="I1517" t="s">
        <v>9518</v>
      </c>
      <c r="J1517" t="s">
        <v>9519</v>
      </c>
      <c r="K1517">
        <v>2019</v>
      </c>
      <c r="L1517" t="s">
        <v>9520</v>
      </c>
      <c r="M1517" t="s">
        <v>6</v>
      </c>
      <c r="N1517" t="s">
        <v>1120</v>
      </c>
    </row>
    <row r="1518" spans="1:14" x14ac:dyDescent="0.35">
      <c r="A1518" t="s">
        <v>49</v>
      </c>
      <c r="B1518">
        <f t="shared" si="23"/>
        <v>1</v>
      </c>
      <c r="C1518" t="s">
        <v>19575</v>
      </c>
      <c r="D1518" t="s">
        <v>9522</v>
      </c>
      <c r="E1518" t="s">
        <v>9523</v>
      </c>
      <c r="F1518" t="s">
        <v>9524</v>
      </c>
      <c r="G1518">
        <v>7</v>
      </c>
      <c r="H1518">
        <v>9783319213828</v>
      </c>
      <c r="I1518" t="s">
        <v>866</v>
      </c>
      <c r="J1518" t="s">
        <v>9525</v>
      </c>
      <c r="K1518">
        <v>2015</v>
      </c>
      <c r="L1518" t="s">
        <v>9526</v>
      </c>
      <c r="M1518" t="s">
        <v>6</v>
      </c>
      <c r="N1518" t="s">
        <v>147</v>
      </c>
    </row>
    <row r="1519" spans="1:14" x14ac:dyDescent="0.35">
      <c r="A1519" t="s">
        <v>49</v>
      </c>
      <c r="B1519">
        <f t="shared" si="23"/>
        <v>1</v>
      </c>
      <c r="C1519" t="s">
        <v>19576</v>
      </c>
      <c r="D1519" t="s">
        <v>9528</v>
      </c>
      <c r="E1519" t="s">
        <v>9529</v>
      </c>
      <c r="F1519" t="s">
        <v>9530</v>
      </c>
      <c r="G1519">
        <v>10</v>
      </c>
      <c r="H1519">
        <v>9781450303873</v>
      </c>
      <c r="I1519" t="s">
        <v>9531</v>
      </c>
      <c r="J1519" t="s">
        <v>9532</v>
      </c>
      <c r="K1519">
        <v>2010</v>
      </c>
      <c r="L1519" t="s">
        <v>9533</v>
      </c>
      <c r="M1519" t="s">
        <v>6</v>
      </c>
      <c r="N1519" t="s">
        <v>695</v>
      </c>
    </row>
    <row r="1520" spans="1:14" x14ac:dyDescent="0.35">
      <c r="A1520" t="s">
        <v>49</v>
      </c>
      <c r="B1520">
        <f t="shared" si="23"/>
        <v>1</v>
      </c>
      <c r="C1520" t="s">
        <v>19577</v>
      </c>
      <c r="D1520" t="s">
        <v>9535</v>
      </c>
      <c r="E1520" t="s">
        <v>6</v>
      </c>
      <c r="F1520" t="s">
        <v>9536</v>
      </c>
      <c r="G1520">
        <v>7</v>
      </c>
      <c r="I1520" t="s">
        <v>9537</v>
      </c>
      <c r="J1520" t="s">
        <v>6</v>
      </c>
      <c r="K1520">
        <v>2010</v>
      </c>
      <c r="L1520" t="s">
        <v>9538</v>
      </c>
      <c r="M1520" t="s">
        <v>6</v>
      </c>
      <c r="N1520" t="s">
        <v>9539</v>
      </c>
    </row>
    <row r="1521" spans="1:14" x14ac:dyDescent="0.35">
      <c r="A1521" t="s">
        <v>49</v>
      </c>
      <c r="B1521">
        <f t="shared" si="23"/>
        <v>1</v>
      </c>
      <c r="C1521" t="s">
        <v>19578</v>
      </c>
      <c r="D1521" t="s">
        <v>9541</v>
      </c>
      <c r="E1521" t="s">
        <v>9542</v>
      </c>
      <c r="F1521" t="s">
        <v>9536</v>
      </c>
      <c r="G1521">
        <v>7</v>
      </c>
      <c r="I1521" t="s">
        <v>9543</v>
      </c>
      <c r="J1521" t="s">
        <v>9544</v>
      </c>
      <c r="K1521">
        <v>2011</v>
      </c>
      <c r="L1521" t="s">
        <v>9545</v>
      </c>
      <c r="M1521" t="s">
        <v>6</v>
      </c>
      <c r="N1521" t="s">
        <v>703</v>
      </c>
    </row>
    <row r="1522" spans="1:14" x14ac:dyDescent="0.35">
      <c r="A1522" t="s">
        <v>49</v>
      </c>
      <c r="B1522">
        <f t="shared" si="23"/>
        <v>1</v>
      </c>
      <c r="C1522" t="s">
        <v>19579</v>
      </c>
      <c r="D1522" t="s">
        <v>9547</v>
      </c>
      <c r="E1522" t="s">
        <v>9548</v>
      </c>
      <c r="F1522" t="s">
        <v>9536</v>
      </c>
      <c r="G1522">
        <v>10</v>
      </c>
      <c r="H1522">
        <v>9781450305785</v>
      </c>
      <c r="I1522" t="s">
        <v>274</v>
      </c>
      <c r="J1522" t="s">
        <v>9549</v>
      </c>
      <c r="K1522">
        <v>2011</v>
      </c>
      <c r="L1522" t="s">
        <v>9550</v>
      </c>
      <c r="M1522" t="s">
        <v>6</v>
      </c>
      <c r="N1522" t="s">
        <v>473</v>
      </c>
    </row>
    <row r="1523" spans="1:14" x14ac:dyDescent="0.35">
      <c r="A1523" t="s">
        <v>49</v>
      </c>
      <c r="B1523">
        <f t="shared" si="23"/>
        <v>1</v>
      </c>
      <c r="C1523" t="s">
        <v>19580</v>
      </c>
      <c r="D1523" t="s">
        <v>9556</v>
      </c>
      <c r="E1523" t="s">
        <v>9557</v>
      </c>
      <c r="F1523" t="s">
        <v>9536</v>
      </c>
      <c r="G1523">
        <v>7</v>
      </c>
      <c r="I1523" t="s">
        <v>1452</v>
      </c>
      <c r="J1523" t="s">
        <v>9558</v>
      </c>
      <c r="K1523">
        <v>2017</v>
      </c>
      <c r="L1523" t="s">
        <v>9559</v>
      </c>
      <c r="M1523" t="s">
        <v>6</v>
      </c>
      <c r="N1523" t="s">
        <v>480</v>
      </c>
    </row>
    <row r="1524" spans="1:14" x14ac:dyDescent="0.35">
      <c r="A1524" t="s">
        <v>49</v>
      </c>
      <c r="B1524">
        <f t="shared" si="23"/>
        <v>1</v>
      </c>
      <c r="C1524" t="s">
        <v>19581</v>
      </c>
      <c r="D1524" t="s">
        <v>9561</v>
      </c>
      <c r="E1524" t="s">
        <v>6</v>
      </c>
      <c r="F1524" t="s">
        <v>9536</v>
      </c>
      <c r="G1524">
        <v>7</v>
      </c>
      <c r="I1524" t="s">
        <v>4464</v>
      </c>
      <c r="J1524" t="s">
        <v>9562</v>
      </c>
      <c r="K1524">
        <v>2018</v>
      </c>
      <c r="L1524" t="s">
        <v>9563</v>
      </c>
      <c r="M1524" t="s">
        <v>6</v>
      </c>
      <c r="N1524" t="s">
        <v>217</v>
      </c>
    </row>
    <row r="1525" spans="1:14" x14ac:dyDescent="0.35">
      <c r="A1525" t="s">
        <v>49</v>
      </c>
      <c r="B1525">
        <f t="shared" si="23"/>
        <v>1</v>
      </c>
      <c r="C1525" t="s">
        <v>19582</v>
      </c>
      <c r="D1525" t="s">
        <v>9565</v>
      </c>
      <c r="E1525" t="s">
        <v>9566</v>
      </c>
      <c r="F1525" t="s">
        <v>9567</v>
      </c>
      <c r="G1525">
        <v>10</v>
      </c>
      <c r="H1525">
        <v>9781467375269</v>
      </c>
      <c r="I1525" t="s">
        <v>9568</v>
      </c>
      <c r="J1525" t="s">
        <v>5871</v>
      </c>
      <c r="K1525">
        <v>2015</v>
      </c>
      <c r="L1525" t="s">
        <v>9569</v>
      </c>
      <c r="M1525" t="s">
        <v>6</v>
      </c>
      <c r="N1525" t="s">
        <v>1120</v>
      </c>
    </row>
    <row r="1526" spans="1:14" x14ac:dyDescent="0.35">
      <c r="A1526" t="s">
        <v>67</v>
      </c>
      <c r="B1526">
        <f t="shared" si="23"/>
        <v>1</v>
      </c>
      <c r="C1526" t="s">
        <v>19583</v>
      </c>
      <c r="D1526" t="s">
        <v>9571</v>
      </c>
      <c r="E1526" t="s">
        <v>9572</v>
      </c>
      <c r="F1526" t="s">
        <v>9573</v>
      </c>
      <c r="G1526">
        <v>10</v>
      </c>
      <c r="H1526">
        <v>9780996683104</v>
      </c>
      <c r="I1526" t="s">
        <v>9574</v>
      </c>
      <c r="J1526" t="s">
        <v>6</v>
      </c>
      <c r="K1526">
        <v>2015</v>
      </c>
      <c r="L1526" t="s">
        <v>9575</v>
      </c>
      <c r="M1526" t="s">
        <v>6</v>
      </c>
      <c r="N1526" t="s">
        <v>147</v>
      </c>
    </row>
    <row r="1527" spans="1:14" x14ac:dyDescent="0.35">
      <c r="A1527" t="s">
        <v>49</v>
      </c>
      <c r="B1527">
        <f t="shared" si="23"/>
        <v>1</v>
      </c>
      <c r="C1527" t="s">
        <v>19584</v>
      </c>
      <c r="D1527" t="s">
        <v>9577</v>
      </c>
      <c r="E1527" t="s">
        <v>9578</v>
      </c>
      <c r="F1527" t="s">
        <v>9579</v>
      </c>
      <c r="G1527">
        <v>10</v>
      </c>
      <c r="I1527" t="s">
        <v>496</v>
      </c>
      <c r="J1527" t="s">
        <v>9580</v>
      </c>
      <c r="K1527">
        <v>2020</v>
      </c>
      <c r="L1527" t="s">
        <v>9581</v>
      </c>
      <c r="M1527" t="s">
        <v>6</v>
      </c>
      <c r="N1527" t="s">
        <v>162</v>
      </c>
    </row>
    <row r="1528" spans="1:14" x14ac:dyDescent="0.35">
      <c r="A1528" t="s">
        <v>70</v>
      </c>
      <c r="B1528">
        <f t="shared" si="23"/>
        <v>1</v>
      </c>
      <c r="C1528" t="s">
        <v>19585</v>
      </c>
      <c r="D1528" t="s">
        <v>9583</v>
      </c>
      <c r="E1528" t="s">
        <v>9584</v>
      </c>
      <c r="F1528" t="s">
        <v>9585</v>
      </c>
      <c r="G1528">
        <v>10</v>
      </c>
      <c r="I1528" t="s">
        <v>9586</v>
      </c>
      <c r="J1528" t="s">
        <v>6</v>
      </c>
      <c r="K1528">
        <v>2019</v>
      </c>
      <c r="L1528" t="s">
        <v>9587</v>
      </c>
      <c r="M1528" t="s">
        <v>6</v>
      </c>
      <c r="N1528" t="s">
        <v>155</v>
      </c>
    </row>
    <row r="1529" spans="1:14" x14ac:dyDescent="0.35">
      <c r="A1529" t="s">
        <v>49</v>
      </c>
      <c r="B1529">
        <f t="shared" si="23"/>
        <v>1</v>
      </c>
      <c r="C1529" t="s">
        <v>19586</v>
      </c>
      <c r="D1529" t="s">
        <v>9589</v>
      </c>
      <c r="E1529" t="s">
        <v>9590</v>
      </c>
      <c r="F1529" t="s">
        <v>9591</v>
      </c>
      <c r="G1529">
        <v>7</v>
      </c>
      <c r="H1529">
        <v>9783319038919</v>
      </c>
      <c r="I1529" t="s">
        <v>3009</v>
      </c>
      <c r="J1529" t="s">
        <v>9592</v>
      </c>
      <c r="K1529">
        <v>2013</v>
      </c>
      <c r="L1529" t="s">
        <v>9593</v>
      </c>
      <c r="M1529" t="s">
        <v>6</v>
      </c>
      <c r="N1529" t="s">
        <v>217</v>
      </c>
    </row>
    <row r="1530" spans="1:14" x14ac:dyDescent="0.35">
      <c r="A1530" t="s">
        <v>67</v>
      </c>
      <c r="B1530">
        <f t="shared" si="23"/>
        <v>1</v>
      </c>
      <c r="C1530" t="s">
        <v>19587</v>
      </c>
      <c r="D1530" t="s">
        <v>9595</v>
      </c>
      <c r="E1530" t="s">
        <v>6</v>
      </c>
      <c r="F1530" t="s">
        <v>9596</v>
      </c>
      <c r="G1530">
        <v>7</v>
      </c>
      <c r="I1530" t="s">
        <v>144</v>
      </c>
      <c r="J1530" t="s">
        <v>9597</v>
      </c>
      <c r="K1530">
        <v>2012</v>
      </c>
      <c r="L1530" t="s">
        <v>9598</v>
      </c>
      <c r="M1530" t="s">
        <v>6</v>
      </c>
      <c r="N1530" t="s">
        <v>480</v>
      </c>
    </row>
    <row r="1531" spans="1:14" x14ac:dyDescent="0.35">
      <c r="A1531" t="s">
        <v>67</v>
      </c>
      <c r="B1531">
        <f t="shared" si="23"/>
        <v>1</v>
      </c>
      <c r="C1531" t="s">
        <v>19588</v>
      </c>
      <c r="D1531" t="s">
        <v>9600</v>
      </c>
      <c r="E1531" t="s">
        <v>9601</v>
      </c>
      <c r="F1531" t="s">
        <v>9602</v>
      </c>
      <c r="G1531">
        <v>7</v>
      </c>
      <c r="I1531" t="s">
        <v>478</v>
      </c>
      <c r="J1531" t="s">
        <v>6</v>
      </c>
      <c r="K1531">
        <v>2014</v>
      </c>
      <c r="L1531" t="s">
        <v>9603</v>
      </c>
      <c r="M1531" t="s">
        <v>6</v>
      </c>
      <c r="N1531" t="s">
        <v>217</v>
      </c>
    </row>
    <row r="1532" spans="1:14" x14ac:dyDescent="0.35">
      <c r="A1532" t="s">
        <v>49</v>
      </c>
      <c r="B1532">
        <f t="shared" si="23"/>
        <v>1</v>
      </c>
      <c r="C1532" t="s">
        <v>19589</v>
      </c>
      <c r="D1532" t="s">
        <v>9605</v>
      </c>
      <c r="E1532" t="s">
        <v>9606</v>
      </c>
      <c r="F1532" t="s">
        <v>9607</v>
      </c>
      <c r="G1532">
        <v>10</v>
      </c>
      <c r="H1532">
        <v>9781450347631</v>
      </c>
      <c r="I1532" t="s">
        <v>308</v>
      </c>
      <c r="J1532" t="s">
        <v>6</v>
      </c>
      <c r="K1532">
        <v>2016</v>
      </c>
      <c r="L1532" t="s">
        <v>9608</v>
      </c>
      <c r="M1532" t="s">
        <v>6</v>
      </c>
      <c r="N1532" t="s">
        <v>155</v>
      </c>
    </row>
    <row r="1533" spans="1:14" x14ac:dyDescent="0.35">
      <c r="A1533" t="s">
        <v>67</v>
      </c>
      <c r="B1533">
        <f t="shared" si="23"/>
        <v>1</v>
      </c>
      <c r="C1533" t="s">
        <v>19590</v>
      </c>
      <c r="D1533" t="s">
        <v>9610</v>
      </c>
      <c r="E1533" t="s">
        <v>9611</v>
      </c>
      <c r="F1533" t="s">
        <v>9612</v>
      </c>
      <c r="G1533">
        <v>10</v>
      </c>
      <c r="H1533">
        <v>9781450388078</v>
      </c>
      <c r="I1533" t="s">
        <v>194</v>
      </c>
      <c r="J1533" t="s">
        <v>6</v>
      </c>
      <c r="K1533">
        <v>2020</v>
      </c>
      <c r="L1533" t="s">
        <v>9613</v>
      </c>
      <c r="M1533" t="s">
        <v>6</v>
      </c>
      <c r="N1533" t="s">
        <v>162</v>
      </c>
    </row>
    <row r="1534" spans="1:14" x14ac:dyDescent="0.35">
      <c r="A1534" t="s">
        <v>67</v>
      </c>
      <c r="B1534">
        <f t="shared" si="23"/>
        <v>1</v>
      </c>
      <c r="C1534" t="s">
        <v>19591</v>
      </c>
      <c r="D1534" t="s">
        <v>9615</v>
      </c>
      <c r="E1534" t="s">
        <v>9616</v>
      </c>
      <c r="F1534" t="s">
        <v>9617</v>
      </c>
      <c r="G1534">
        <v>10</v>
      </c>
      <c r="I1534" t="s">
        <v>1374</v>
      </c>
      <c r="J1534" t="s">
        <v>6</v>
      </c>
      <c r="K1534">
        <v>2015</v>
      </c>
      <c r="L1534" t="s">
        <v>9618</v>
      </c>
      <c r="M1534" t="s">
        <v>6</v>
      </c>
      <c r="N1534" t="s">
        <v>283</v>
      </c>
    </row>
    <row r="1535" spans="1:14" x14ac:dyDescent="0.35">
      <c r="A1535" t="s">
        <v>70</v>
      </c>
      <c r="B1535">
        <f t="shared" si="23"/>
        <v>1</v>
      </c>
      <c r="C1535" t="s">
        <v>19592</v>
      </c>
      <c r="D1535" t="s">
        <v>9620</v>
      </c>
      <c r="E1535" t="s">
        <v>9621</v>
      </c>
      <c r="F1535" t="s">
        <v>9622</v>
      </c>
      <c r="G1535">
        <v>10</v>
      </c>
      <c r="I1535" t="s">
        <v>4830</v>
      </c>
      <c r="J1535" t="s">
        <v>6</v>
      </c>
      <c r="K1535">
        <v>2016</v>
      </c>
      <c r="L1535" t="s">
        <v>9623</v>
      </c>
      <c r="M1535" t="s">
        <v>6</v>
      </c>
      <c r="N1535" t="s">
        <v>162</v>
      </c>
    </row>
    <row r="1536" spans="1:14" x14ac:dyDescent="0.35">
      <c r="A1536" t="s">
        <v>70</v>
      </c>
      <c r="B1536">
        <f t="shared" si="23"/>
        <v>1</v>
      </c>
      <c r="C1536" t="s">
        <v>19593</v>
      </c>
      <c r="D1536" t="s">
        <v>9625</v>
      </c>
      <c r="E1536" t="s">
        <v>9626</v>
      </c>
      <c r="F1536" t="s">
        <v>9627</v>
      </c>
      <c r="G1536">
        <v>7</v>
      </c>
      <c r="I1536" t="s">
        <v>9628</v>
      </c>
      <c r="J1536" t="s">
        <v>9629</v>
      </c>
      <c r="K1536">
        <v>2014</v>
      </c>
      <c r="L1536" t="s">
        <v>9630</v>
      </c>
      <c r="M1536" t="s">
        <v>6</v>
      </c>
      <c r="N1536" t="s">
        <v>695</v>
      </c>
    </row>
    <row r="1537" spans="1:14" x14ac:dyDescent="0.35">
      <c r="A1537" t="s">
        <v>49</v>
      </c>
      <c r="B1537">
        <f t="shared" si="23"/>
        <v>1</v>
      </c>
      <c r="C1537" t="s">
        <v>19594</v>
      </c>
      <c r="D1537" t="s">
        <v>9632</v>
      </c>
      <c r="E1537" t="s">
        <v>9633</v>
      </c>
      <c r="F1537" t="s">
        <v>9634</v>
      </c>
      <c r="G1537">
        <v>10</v>
      </c>
      <c r="H1537">
        <v>9781538644850</v>
      </c>
      <c r="I1537" t="s">
        <v>9635</v>
      </c>
      <c r="J1537" t="s">
        <v>9636</v>
      </c>
      <c r="K1537">
        <v>2018</v>
      </c>
      <c r="L1537" t="s">
        <v>9637</v>
      </c>
      <c r="M1537" t="s">
        <v>6</v>
      </c>
      <c r="N1537" t="s">
        <v>217</v>
      </c>
    </row>
    <row r="1538" spans="1:14" x14ac:dyDescent="0.35">
      <c r="A1538" t="s">
        <v>70</v>
      </c>
      <c r="B1538">
        <f t="shared" ref="B1538:B1601" si="24">COUNTIF(C:C,C1538)</f>
        <v>1</v>
      </c>
      <c r="C1538" t="s">
        <v>19595</v>
      </c>
      <c r="D1538" t="s">
        <v>9639</v>
      </c>
      <c r="E1538" t="s">
        <v>9640</v>
      </c>
      <c r="F1538" t="s">
        <v>9641</v>
      </c>
      <c r="G1538">
        <v>7</v>
      </c>
      <c r="I1538" t="s">
        <v>9642</v>
      </c>
      <c r="J1538" t="s">
        <v>9643</v>
      </c>
      <c r="K1538">
        <v>2010</v>
      </c>
      <c r="L1538" t="s">
        <v>9644</v>
      </c>
      <c r="M1538" t="s">
        <v>6</v>
      </c>
      <c r="N1538" t="s">
        <v>636</v>
      </c>
    </row>
    <row r="1539" spans="1:14" x14ac:dyDescent="0.35">
      <c r="A1539" t="s">
        <v>49</v>
      </c>
      <c r="B1539">
        <f t="shared" si="24"/>
        <v>1</v>
      </c>
      <c r="C1539" t="s">
        <v>19596</v>
      </c>
      <c r="D1539" t="s">
        <v>9646</v>
      </c>
      <c r="E1539" t="s">
        <v>9647</v>
      </c>
      <c r="F1539" t="s">
        <v>9648</v>
      </c>
      <c r="G1539">
        <v>10</v>
      </c>
      <c r="H1539">
        <v>9780996683197</v>
      </c>
      <c r="I1539" t="s">
        <v>9649</v>
      </c>
      <c r="J1539" t="s">
        <v>6</v>
      </c>
      <c r="K1539">
        <v>2019</v>
      </c>
      <c r="L1539" t="s">
        <v>9650</v>
      </c>
      <c r="M1539" t="s">
        <v>6</v>
      </c>
      <c r="N1539" t="s">
        <v>162</v>
      </c>
    </row>
    <row r="1540" spans="1:14" x14ac:dyDescent="0.35">
      <c r="A1540" t="s">
        <v>49</v>
      </c>
      <c r="B1540">
        <f t="shared" si="24"/>
        <v>1</v>
      </c>
      <c r="C1540" t="s">
        <v>9651</v>
      </c>
      <c r="D1540" t="s">
        <v>9652</v>
      </c>
      <c r="E1540" t="s">
        <v>9653</v>
      </c>
      <c r="F1540" t="s">
        <v>9654</v>
      </c>
      <c r="G1540">
        <v>10</v>
      </c>
      <c r="H1540">
        <v>9781450388078</v>
      </c>
      <c r="I1540" t="s">
        <v>194</v>
      </c>
      <c r="J1540" t="s">
        <v>6</v>
      </c>
      <c r="K1540">
        <v>2020</v>
      </c>
      <c r="L1540" t="s">
        <v>9655</v>
      </c>
      <c r="M1540" t="s">
        <v>6</v>
      </c>
      <c r="N1540" t="s">
        <v>162</v>
      </c>
    </row>
    <row r="1541" spans="1:14" x14ac:dyDescent="0.35">
      <c r="A1541" t="s">
        <v>49</v>
      </c>
      <c r="B1541">
        <f t="shared" si="24"/>
        <v>1</v>
      </c>
      <c r="C1541" t="s">
        <v>19597</v>
      </c>
      <c r="D1541" t="s">
        <v>9657</v>
      </c>
      <c r="E1541" t="s">
        <v>9658</v>
      </c>
      <c r="F1541" t="s">
        <v>9659</v>
      </c>
      <c r="G1541">
        <v>7</v>
      </c>
      <c r="I1541" t="s">
        <v>9660</v>
      </c>
      <c r="J1541" t="s">
        <v>6</v>
      </c>
      <c r="K1541">
        <v>2017</v>
      </c>
      <c r="L1541" t="s">
        <v>9661</v>
      </c>
      <c r="M1541" t="s">
        <v>6</v>
      </c>
      <c r="N1541" t="s">
        <v>480</v>
      </c>
    </row>
    <row r="1542" spans="1:14" x14ac:dyDescent="0.35">
      <c r="A1542" t="s">
        <v>67</v>
      </c>
      <c r="B1542">
        <f t="shared" si="24"/>
        <v>1</v>
      </c>
      <c r="C1542" t="s">
        <v>19598</v>
      </c>
      <c r="D1542" t="s">
        <v>9663</v>
      </c>
      <c r="E1542" t="s">
        <v>9664</v>
      </c>
      <c r="F1542" t="s">
        <v>9665</v>
      </c>
      <c r="G1542">
        <v>10</v>
      </c>
      <c r="I1542" t="s">
        <v>9666</v>
      </c>
      <c r="J1542" t="s">
        <v>6</v>
      </c>
      <c r="K1542">
        <v>2017</v>
      </c>
      <c r="L1542" t="s">
        <v>9667</v>
      </c>
      <c r="M1542" t="s">
        <v>6</v>
      </c>
      <c r="N1542" t="s">
        <v>162</v>
      </c>
    </row>
    <row r="1543" spans="1:14" x14ac:dyDescent="0.35">
      <c r="A1543" t="s">
        <v>70</v>
      </c>
      <c r="B1543">
        <f t="shared" si="24"/>
        <v>1</v>
      </c>
      <c r="C1543" t="s">
        <v>19599</v>
      </c>
      <c r="D1543" t="s">
        <v>9675</v>
      </c>
      <c r="E1543" t="s">
        <v>6</v>
      </c>
      <c r="F1543" t="s">
        <v>9676</v>
      </c>
      <c r="G1543">
        <v>10</v>
      </c>
      <c r="I1543" t="s">
        <v>4823</v>
      </c>
      <c r="J1543" t="s">
        <v>9677</v>
      </c>
      <c r="K1543">
        <v>2012</v>
      </c>
      <c r="L1543" t="s">
        <v>9678</v>
      </c>
      <c r="M1543" t="s">
        <v>6</v>
      </c>
      <c r="N1543" t="s">
        <v>6866</v>
      </c>
    </row>
    <row r="1544" spans="1:14" x14ac:dyDescent="0.35">
      <c r="A1544" t="s">
        <v>70</v>
      </c>
      <c r="B1544">
        <f t="shared" si="24"/>
        <v>1</v>
      </c>
      <c r="C1544" t="s">
        <v>19600</v>
      </c>
      <c r="D1544" t="s">
        <v>9680</v>
      </c>
      <c r="E1544" t="s">
        <v>9681</v>
      </c>
      <c r="F1544" t="s">
        <v>9682</v>
      </c>
      <c r="G1544">
        <v>7</v>
      </c>
      <c r="I1544" t="s">
        <v>261</v>
      </c>
      <c r="J1544" t="s">
        <v>9683</v>
      </c>
      <c r="K1544">
        <v>2014</v>
      </c>
      <c r="L1544" t="s">
        <v>9684</v>
      </c>
      <c r="M1544" t="s">
        <v>6</v>
      </c>
      <c r="N1544" t="s">
        <v>7738</v>
      </c>
    </row>
    <row r="1545" spans="1:14" x14ac:dyDescent="0.35">
      <c r="A1545" t="s">
        <v>49</v>
      </c>
      <c r="B1545">
        <f t="shared" si="24"/>
        <v>1</v>
      </c>
      <c r="C1545" t="s">
        <v>19601</v>
      </c>
      <c r="D1545" t="s">
        <v>9686</v>
      </c>
      <c r="E1545" t="s">
        <v>9687</v>
      </c>
      <c r="F1545" t="s">
        <v>9688</v>
      </c>
      <c r="G1545">
        <v>10</v>
      </c>
      <c r="I1545" t="s">
        <v>1374</v>
      </c>
      <c r="J1545" t="s">
        <v>6</v>
      </c>
      <c r="K1545">
        <v>2015</v>
      </c>
      <c r="L1545" t="s">
        <v>9689</v>
      </c>
      <c r="M1545" t="s">
        <v>6</v>
      </c>
      <c r="N1545" t="s">
        <v>147</v>
      </c>
    </row>
    <row r="1546" spans="1:14" x14ac:dyDescent="0.35">
      <c r="A1546" t="s">
        <v>67</v>
      </c>
      <c r="B1546">
        <f t="shared" si="24"/>
        <v>1</v>
      </c>
      <c r="C1546" t="s">
        <v>19602</v>
      </c>
      <c r="D1546" t="s">
        <v>9691</v>
      </c>
      <c r="E1546" t="s">
        <v>9692</v>
      </c>
      <c r="F1546" t="s">
        <v>9693</v>
      </c>
      <c r="G1546">
        <v>7</v>
      </c>
      <c r="I1546" t="s">
        <v>922</v>
      </c>
      <c r="J1546" t="s">
        <v>9694</v>
      </c>
      <c r="K1546">
        <v>2018</v>
      </c>
      <c r="L1546" t="s">
        <v>9695</v>
      </c>
      <c r="M1546" t="s">
        <v>6</v>
      </c>
      <c r="N1546" t="s">
        <v>573</v>
      </c>
    </row>
    <row r="1547" spans="1:14" x14ac:dyDescent="0.35">
      <c r="A1547" t="s">
        <v>67</v>
      </c>
      <c r="B1547">
        <f t="shared" si="24"/>
        <v>1</v>
      </c>
      <c r="C1547" t="s">
        <v>19603</v>
      </c>
      <c r="D1547" t="s">
        <v>9697</v>
      </c>
      <c r="E1547" t="s">
        <v>9698</v>
      </c>
      <c r="F1547" t="s">
        <v>9699</v>
      </c>
      <c r="G1547">
        <v>10</v>
      </c>
      <c r="H1547">
        <v>9781450352550</v>
      </c>
      <c r="I1547" t="s">
        <v>308</v>
      </c>
      <c r="J1547" t="s">
        <v>6</v>
      </c>
      <c r="K1547">
        <v>2017</v>
      </c>
      <c r="L1547" t="s">
        <v>9700</v>
      </c>
      <c r="M1547" t="s">
        <v>6</v>
      </c>
      <c r="N1547" t="s">
        <v>147</v>
      </c>
    </row>
    <row r="1548" spans="1:14" x14ac:dyDescent="0.35">
      <c r="A1548" t="s">
        <v>67</v>
      </c>
      <c r="B1548">
        <f t="shared" si="24"/>
        <v>1</v>
      </c>
      <c r="C1548" t="s">
        <v>19604</v>
      </c>
      <c r="D1548" t="s">
        <v>9702</v>
      </c>
      <c r="E1548" t="s">
        <v>9703</v>
      </c>
      <c r="F1548" t="s">
        <v>9704</v>
      </c>
      <c r="G1548">
        <v>10</v>
      </c>
      <c r="H1548">
        <v>9781450359719</v>
      </c>
      <c r="I1548" t="s">
        <v>1310</v>
      </c>
      <c r="J1548" t="s">
        <v>6</v>
      </c>
      <c r="K1548">
        <v>2019</v>
      </c>
      <c r="L1548" t="s">
        <v>9705</v>
      </c>
      <c r="M1548" t="s">
        <v>6</v>
      </c>
      <c r="N1548" t="s">
        <v>147</v>
      </c>
    </row>
    <row r="1549" spans="1:14" x14ac:dyDescent="0.35">
      <c r="A1549" t="s">
        <v>49</v>
      </c>
      <c r="B1549">
        <f t="shared" si="24"/>
        <v>1</v>
      </c>
      <c r="C1549" t="s">
        <v>19605</v>
      </c>
      <c r="D1549" t="s">
        <v>9707</v>
      </c>
      <c r="E1549" t="s">
        <v>9708</v>
      </c>
      <c r="F1549" t="s">
        <v>9709</v>
      </c>
      <c r="G1549">
        <v>10</v>
      </c>
      <c r="H1549">
        <v>9781906638474</v>
      </c>
      <c r="I1549" t="s">
        <v>452</v>
      </c>
      <c r="J1549" t="s">
        <v>9710</v>
      </c>
      <c r="K1549">
        <v>2009</v>
      </c>
      <c r="L1549" t="s">
        <v>9711</v>
      </c>
      <c r="M1549" t="s">
        <v>6</v>
      </c>
      <c r="N1549" t="s">
        <v>323</v>
      </c>
    </row>
    <row r="1550" spans="1:14" x14ac:dyDescent="0.35">
      <c r="A1550" t="s">
        <v>49</v>
      </c>
      <c r="B1550">
        <f t="shared" si="24"/>
        <v>1</v>
      </c>
      <c r="C1550" t="s">
        <v>19606</v>
      </c>
      <c r="D1550" t="s">
        <v>9713</v>
      </c>
      <c r="E1550" t="s">
        <v>9714</v>
      </c>
      <c r="F1550" t="s">
        <v>9715</v>
      </c>
      <c r="G1550">
        <v>10</v>
      </c>
      <c r="H1550">
        <v>9781627480680</v>
      </c>
      <c r="I1550" t="s">
        <v>452</v>
      </c>
      <c r="J1550" t="s">
        <v>6</v>
      </c>
      <c r="K1550">
        <v>2012</v>
      </c>
      <c r="L1550" t="s">
        <v>9716</v>
      </c>
      <c r="M1550" t="s">
        <v>6</v>
      </c>
      <c r="N1550" t="s">
        <v>703</v>
      </c>
    </row>
    <row r="1551" spans="1:14" x14ac:dyDescent="0.35">
      <c r="A1551" t="s">
        <v>70</v>
      </c>
      <c r="B1551">
        <f t="shared" si="24"/>
        <v>1</v>
      </c>
      <c r="C1551" t="s">
        <v>19607</v>
      </c>
      <c r="D1551" t="s">
        <v>9718</v>
      </c>
      <c r="E1551" t="s">
        <v>9719</v>
      </c>
      <c r="F1551" t="s">
        <v>9720</v>
      </c>
      <c r="G1551">
        <v>10</v>
      </c>
      <c r="H1551">
        <v>9780769550640</v>
      </c>
      <c r="I1551" t="s">
        <v>9721</v>
      </c>
      <c r="J1551" t="s">
        <v>9722</v>
      </c>
      <c r="K1551">
        <v>2013</v>
      </c>
      <c r="L1551" t="s">
        <v>9723</v>
      </c>
      <c r="M1551" t="s">
        <v>6</v>
      </c>
      <c r="N1551" t="s">
        <v>323</v>
      </c>
    </row>
    <row r="1552" spans="1:14" x14ac:dyDescent="0.35">
      <c r="A1552" t="s">
        <v>67</v>
      </c>
      <c r="B1552">
        <f t="shared" si="24"/>
        <v>1</v>
      </c>
      <c r="C1552" t="s">
        <v>19608</v>
      </c>
      <c r="D1552" t="s">
        <v>9725</v>
      </c>
      <c r="E1552" t="s">
        <v>9726</v>
      </c>
      <c r="F1552" t="s">
        <v>9727</v>
      </c>
      <c r="G1552">
        <v>10</v>
      </c>
      <c r="H1552">
        <v>9781910309551</v>
      </c>
      <c r="I1552" t="s">
        <v>452</v>
      </c>
      <c r="J1552" t="s">
        <v>9728</v>
      </c>
      <c r="K1552">
        <v>2014</v>
      </c>
      <c r="L1552" t="s">
        <v>9729</v>
      </c>
      <c r="M1552" t="s">
        <v>6</v>
      </c>
      <c r="N1552" t="s">
        <v>1120</v>
      </c>
    </row>
    <row r="1553" spans="1:14" x14ac:dyDescent="0.35">
      <c r="A1553" t="s">
        <v>67</v>
      </c>
      <c r="B1553">
        <f t="shared" si="24"/>
        <v>1</v>
      </c>
      <c r="C1553" t="s">
        <v>19609</v>
      </c>
      <c r="D1553" t="s">
        <v>9731</v>
      </c>
      <c r="E1553" t="s">
        <v>9732</v>
      </c>
      <c r="F1553" t="s">
        <v>9733</v>
      </c>
      <c r="G1553">
        <v>10</v>
      </c>
      <c r="H1553">
        <v>9781911218562</v>
      </c>
      <c r="I1553" t="s">
        <v>1883</v>
      </c>
      <c r="J1553" t="s">
        <v>9734</v>
      </c>
      <c r="K1553">
        <v>2017</v>
      </c>
      <c r="L1553" t="s">
        <v>9735</v>
      </c>
      <c r="M1553" t="s">
        <v>6</v>
      </c>
      <c r="N1553" t="s">
        <v>703</v>
      </c>
    </row>
    <row r="1554" spans="1:14" x14ac:dyDescent="0.35">
      <c r="A1554" t="s">
        <v>67</v>
      </c>
      <c r="B1554">
        <f t="shared" si="24"/>
        <v>1</v>
      </c>
      <c r="C1554" t="s">
        <v>19610</v>
      </c>
      <c r="D1554" t="s">
        <v>9737</v>
      </c>
      <c r="E1554" t="s">
        <v>9738</v>
      </c>
      <c r="F1554" t="s">
        <v>9739</v>
      </c>
      <c r="G1554">
        <v>10</v>
      </c>
      <c r="H1554">
        <v>9781450346559</v>
      </c>
      <c r="I1554" t="s">
        <v>1310</v>
      </c>
      <c r="J1554" t="s">
        <v>9740</v>
      </c>
      <c r="K1554">
        <v>2017</v>
      </c>
      <c r="L1554" t="s">
        <v>9741</v>
      </c>
      <c r="M1554" t="s">
        <v>6</v>
      </c>
      <c r="N1554" t="s">
        <v>176</v>
      </c>
    </row>
    <row r="1555" spans="1:14" x14ac:dyDescent="0.35">
      <c r="A1555" t="s">
        <v>49</v>
      </c>
      <c r="B1555">
        <f t="shared" si="24"/>
        <v>1</v>
      </c>
      <c r="C1555" t="s">
        <v>19611</v>
      </c>
      <c r="D1555" t="s">
        <v>9743</v>
      </c>
      <c r="E1555" t="s">
        <v>9744</v>
      </c>
      <c r="F1555" t="s">
        <v>9745</v>
      </c>
      <c r="G1555">
        <v>10</v>
      </c>
      <c r="H1555">
        <v>9781467362634</v>
      </c>
      <c r="I1555" t="s">
        <v>349</v>
      </c>
      <c r="J1555" t="s">
        <v>4313</v>
      </c>
      <c r="K1555">
        <v>2013</v>
      </c>
      <c r="L1555" t="s">
        <v>9746</v>
      </c>
      <c r="M1555" t="s">
        <v>6</v>
      </c>
      <c r="N1555" t="s">
        <v>217</v>
      </c>
    </row>
    <row r="1556" spans="1:14" x14ac:dyDescent="0.35">
      <c r="A1556" t="s">
        <v>67</v>
      </c>
      <c r="B1556">
        <f t="shared" si="24"/>
        <v>1</v>
      </c>
      <c r="C1556" t="s">
        <v>19612</v>
      </c>
      <c r="D1556" t="s">
        <v>9748</v>
      </c>
      <c r="E1556" t="s">
        <v>9749</v>
      </c>
      <c r="F1556" t="s">
        <v>9750</v>
      </c>
      <c r="G1556">
        <v>7</v>
      </c>
      <c r="H1556">
        <v>9783030166205</v>
      </c>
      <c r="I1556" t="s">
        <v>207</v>
      </c>
      <c r="J1556" t="s">
        <v>8962</v>
      </c>
      <c r="K1556">
        <v>2020</v>
      </c>
      <c r="L1556" t="s">
        <v>9751</v>
      </c>
      <c r="M1556" t="s">
        <v>6</v>
      </c>
      <c r="N1556" t="s">
        <v>480</v>
      </c>
    </row>
    <row r="1557" spans="1:14" x14ac:dyDescent="0.35">
      <c r="A1557" t="s">
        <v>70</v>
      </c>
      <c r="B1557">
        <f t="shared" si="24"/>
        <v>1</v>
      </c>
      <c r="C1557" t="s">
        <v>9752</v>
      </c>
      <c r="D1557" t="s">
        <v>9753</v>
      </c>
      <c r="E1557" t="s">
        <v>9754</v>
      </c>
      <c r="F1557" t="s">
        <v>9755</v>
      </c>
      <c r="G1557">
        <v>10</v>
      </c>
      <c r="H1557">
        <v>9781467389228</v>
      </c>
      <c r="I1557" t="s">
        <v>9756</v>
      </c>
      <c r="J1557" t="s">
        <v>9757</v>
      </c>
      <c r="K1557">
        <v>2017</v>
      </c>
      <c r="L1557" t="s">
        <v>9758</v>
      </c>
      <c r="M1557" t="s">
        <v>6</v>
      </c>
      <c r="N1557" t="s">
        <v>147</v>
      </c>
    </row>
    <row r="1558" spans="1:14" x14ac:dyDescent="0.35">
      <c r="A1558" t="s">
        <v>49</v>
      </c>
      <c r="B1558">
        <f t="shared" si="24"/>
        <v>1</v>
      </c>
      <c r="C1558" t="s">
        <v>19613</v>
      </c>
      <c r="D1558" t="s">
        <v>9760</v>
      </c>
      <c r="E1558" t="s">
        <v>9761</v>
      </c>
      <c r="F1558" t="s">
        <v>9762</v>
      </c>
      <c r="G1558">
        <v>10</v>
      </c>
      <c r="H1558">
        <v>9781728135915</v>
      </c>
      <c r="I1558" t="s">
        <v>9763</v>
      </c>
      <c r="J1558" t="s">
        <v>6</v>
      </c>
      <c r="K1558">
        <v>2019</v>
      </c>
      <c r="L1558" t="s">
        <v>9764</v>
      </c>
      <c r="M1558" t="s">
        <v>6</v>
      </c>
      <c r="N1558" t="s">
        <v>162</v>
      </c>
    </row>
    <row r="1559" spans="1:14" x14ac:dyDescent="0.35">
      <c r="A1559" t="s">
        <v>70</v>
      </c>
      <c r="B1559">
        <f t="shared" si="24"/>
        <v>1</v>
      </c>
      <c r="C1559" t="s">
        <v>19614</v>
      </c>
      <c r="D1559" t="s">
        <v>9766</v>
      </c>
      <c r="E1559" t="s">
        <v>9767</v>
      </c>
      <c r="F1559" t="s">
        <v>9768</v>
      </c>
      <c r="G1559">
        <v>10</v>
      </c>
      <c r="H1559">
        <v>9781479920334</v>
      </c>
      <c r="I1559" t="s">
        <v>9769</v>
      </c>
      <c r="J1559" t="s">
        <v>9770</v>
      </c>
      <c r="K1559">
        <v>2014</v>
      </c>
      <c r="L1559" t="s">
        <v>9771</v>
      </c>
      <c r="M1559" t="s">
        <v>6</v>
      </c>
      <c r="N1559" t="s">
        <v>162</v>
      </c>
    </row>
    <row r="1560" spans="1:14" x14ac:dyDescent="0.35">
      <c r="A1560" t="s">
        <v>70</v>
      </c>
      <c r="B1560">
        <f t="shared" si="24"/>
        <v>1</v>
      </c>
      <c r="C1560" t="s">
        <v>19615</v>
      </c>
      <c r="D1560" t="s">
        <v>9773</v>
      </c>
      <c r="E1560" t="s">
        <v>9774</v>
      </c>
      <c r="F1560" t="s">
        <v>9775</v>
      </c>
      <c r="G1560">
        <v>10</v>
      </c>
      <c r="H1560">
        <v>9781424491407</v>
      </c>
      <c r="I1560" t="s">
        <v>9776</v>
      </c>
      <c r="J1560" t="s">
        <v>9777</v>
      </c>
      <c r="K1560">
        <v>2011</v>
      </c>
      <c r="L1560" t="s">
        <v>9778</v>
      </c>
      <c r="M1560" t="s">
        <v>6</v>
      </c>
      <c r="N1560" t="s">
        <v>283</v>
      </c>
    </row>
    <row r="1561" spans="1:14" x14ac:dyDescent="0.35">
      <c r="A1561" t="s">
        <v>70</v>
      </c>
      <c r="B1561">
        <f t="shared" si="24"/>
        <v>1</v>
      </c>
      <c r="C1561" t="s">
        <v>19616</v>
      </c>
      <c r="D1561" t="s">
        <v>9780</v>
      </c>
      <c r="E1561" t="s">
        <v>9781</v>
      </c>
      <c r="F1561" t="s">
        <v>9782</v>
      </c>
      <c r="G1561">
        <v>7</v>
      </c>
      <c r="I1561" t="s">
        <v>4576</v>
      </c>
      <c r="J1561" t="s">
        <v>9783</v>
      </c>
      <c r="K1561">
        <v>2013</v>
      </c>
      <c r="L1561" t="s">
        <v>9784</v>
      </c>
      <c r="M1561" t="s">
        <v>6</v>
      </c>
      <c r="N1561" t="s">
        <v>176</v>
      </c>
    </row>
    <row r="1562" spans="1:14" x14ac:dyDescent="0.35">
      <c r="A1562" t="s">
        <v>67</v>
      </c>
      <c r="B1562">
        <f t="shared" si="24"/>
        <v>1</v>
      </c>
      <c r="C1562" t="s">
        <v>19617</v>
      </c>
      <c r="D1562" t="s">
        <v>9786</v>
      </c>
      <c r="E1562" t="s">
        <v>9787</v>
      </c>
      <c r="F1562" t="s">
        <v>9788</v>
      </c>
      <c r="G1562">
        <v>7</v>
      </c>
      <c r="I1562" t="s">
        <v>1999</v>
      </c>
      <c r="J1562" t="s">
        <v>9789</v>
      </c>
      <c r="K1562">
        <v>2011</v>
      </c>
      <c r="L1562" t="s">
        <v>9790</v>
      </c>
      <c r="M1562" t="s">
        <v>6</v>
      </c>
      <c r="N1562" t="s">
        <v>283</v>
      </c>
    </row>
    <row r="1563" spans="1:14" x14ac:dyDescent="0.35">
      <c r="A1563" t="s">
        <v>70</v>
      </c>
      <c r="B1563">
        <f t="shared" si="24"/>
        <v>1</v>
      </c>
      <c r="C1563" t="s">
        <v>19618</v>
      </c>
      <c r="D1563" t="s">
        <v>9792</v>
      </c>
      <c r="E1563" t="s">
        <v>9793</v>
      </c>
      <c r="F1563" t="s">
        <v>9794</v>
      </c>
      <c r="G1563">
        <v>10</v>
      </c>
      <c r="H1563">
        <v>9781450305785</v>
      </c>
      <c r="I1563" t="s">
        <v>274</v>
      </c>
      <c r="J1563" t="s">
        <v>2357</v>
      </c>
      <c r="K1563">
        <v>2011</v>
      </c>
      <c r="L1563" t="s">
        <v>9795</v>
      </c>
      <c r="M1563" t="s">
        <v>6</v>
      </c>
      <c r="N1563" t="s">
        <v>2331</v>
      </c>
    </row>
    <row r="1564" spans="1:14" x14ac:dyDescent="0.35">
      <c r="A1564" t="s">
        <v>49</v>
      </c>
      <c r="B1564">
        <f t="shared" si="24"/>
        <v>1</v>
      </c>
      <c r="C1564" t="s">
        <v>19619</v>
      </c>
      <c r="D1564" t="s">
        <v>9797</v>
      </c>
      <c r="E1564" t="s">
        <v>6</v>
      </c>
      <c r="F1564" t="s">
        <v>9798</v>
      </c>
      <c r="G1564">
        <v>10</v>
      </c>
      <c r="H1564">
        <v>9781424459612</v>
      </c>
      <c r="I1564" t="s">
        <v>4604</v>
      </c>
      <c r="J1564" t="s">
        <v>9799</v>
      </c>
      <c r="K1564">
        <v>2010</v>
      </c>
      <c r="L1564" t="s">
        <v>9800</v>
      </c>
      <c r="M1564" t="s">
        <v>6</v>
      </c>
      <c r="N1564" t="s">
        <v>147</v>
      </c>
    </row>
    <row r="1565" spans="1:14" x14ac:dyDescent="0.35">
      <c r="A1565" t="s">
        <v>49</v>
      </c>
      <c r="B1565">
        <f t="shared" si="24"/>
        <v>1</v>
      </c>
      <c r="C1565" t="s">
        <v>19620</v>
      </c>
      <c r="D1565" t="s">
        <v>9802</v>
      </c>
      <c r="E1565" t="s">
        <v>9803</v>
      </c>
      <c r="F1565" t="s">
        <v>9804</v>
      </c>
      <c r="G1565">
        <v>10</v>
      </c>
      <c r="H1565">
        <v>9781450365253</v>
      </c>
      <c r="I1565" t="s">
        <v>308</v>
      </c>
      <c r="J1565" t="s">
        <v>9805</v>
      </c>
      <c r="K1565">
        <v>2018</v>
      </c>
      <c r="L1565" t="s">
        <v>9806</v>
      </c>
      <c r="M1565" t="s">
        <v>6</v>
      </c>
      <c r="N1565" t="s">
        <v>147</v>
      </c>
    </row>
    <row r="1566" spans="1:14" x14ac:dyDescent="0.35">
      <c r="A1566" t="s">
        <v>70</v>
      </c>
      <c r="B1566">
        <f t="shared" si="24"/>
        <v>1</v>
      </c>
      <c r="C1566" t="s">
        <v>19621</v>
      </c>
      <c r="D1566" t="s">
        <v>9808</v>
      </c>
      <c r="E1566" t="s">
        <v>6</v>
      </c>
      <c r="F1566" t="s">
        <v>9809</v>
      </c>
      <c r="G1566">
        <v>7</v>
      </c>
      <c r="I1566" t="s">
        <v>9810</v>
      </c>
      <c r="J1566" t="s">
        <v>9811</v>
      </c>
      <c r="K1566">
        <v>2015</v>
      </c>
      <c r="L1566" t="s">
        <v>9812</v>
      </c>
      <c r="M1566" t="s">
        <v>6</v>
      </c>
      <c r="N1566" t="s">
        <v>147</v>
      </c>
    </row>
    <row r="1567" spans="1:14" x14ac:dyDescent="0.35">
      <c r="A1567" t="s">
        <v>49</v>
      </c>
      <c r="B1567">
        <f t="shared" si="24"/>
        <v>1</v>
      </c>
      <c r="C1567" t="s">
        <v>19622</v>
      </c>
      <c r="D1567" t="s">
        <v>9814</v>
      </c>
      <c r="E1567" t="s">
        <v>9815</v>
      </c>
      <c r="F1567" t="s">
        <v>9816</v>
      </c>
      <c r="G1567">
        <v>10</v>
      </c>
      <c r="H1567">
        <v>9780769547619</v>
      </c>
      <c r="I1567" t="s">
        <v>9817</v>
      </c>
      <c r="J1567" t="s">
        <v>9818</v>
      </c>
      <c r="K1567">
        <v>2012</v>
      </c>
      <c r="L1567" t="s">
        <v>9819</v>
      </c>
      <c r="M1567" t="s">
        <v>6</v>
      </c>
      <c r="N1567" t="s">
        <v>283</v>
      </c>
    </row>
    <row r="1568" spans="1:14" x14ac:dyDescent="0.35">
      <c r="A1568" t="s">
        <v>70</v>
      </c>
      <c r="B1568">
        <f t="shared" si="24"/>
        <v>1</v>
      </c>
      <c r="C1568" t="s">
        <v>19623</v>
      </c>
      <c r="D1568" t="s">
        <v>9821</v>
      </c>
      <c r="E1568" t="s">
        <v>9822</v>
      </c>
      <c r="F1568" t="s">
        <v>9823</v>
      </c>
      <c r="G1568">
        <v>10</v>
      </c>
      <c r="H1568">
        <v>9781457709890</v>
      </c>
      <c r="I1568" t="s">
        <v>9824</v>
      </c>
      <c r="J1568" t="s">
        <v>6</v>
      </c>
      <c r="K1568">
        <v>2011</v>
      </c>
      <c r="L1568" t="s">
        <v>9825</v>
      </c>
      <c r="M1568" t="s">
        <v>6</v>
      </c>
      <c r="N1568" t="s">
        <v>283</v>
      </c>
    </row>
    <row r="1569" spans="1:14" x14ac:dyDescent="0.35">
      <c r="A1569" t="s">
        <v>49</v>
      </c>
      <c r="B1569">
        <f t="shared" si="24"/>
        <v>1</v>
      </c>
      <c r="C1569" t="s">
        <v>19624</v>
      </c>
      <c r="D1569" t="s">
        <v>9827</v>
      </c>
      <c r="E1569" t="s">
        <v>9828</v>
      </c>
      <c r="F1569" t="s">
        <v>9829</v>
      </c>
      <c r="G1569">
        <v>10</v>
      </c>
      <c r="H1569">
        <v>9781450386234</v>
      </c>
      <c r="I1569" t="s">
        <v>9830</v>
      </c>
      <c r="J1569" t="s">
        <v>188</v>
      </c>
      <c r="K1569">
        <v>2021</v>
      </c>
      <c r="L1569" t="s">
        <v>9831</v>
      </c>
      <c r="M1569" t="s">
        <v>6</v>
      </c>
      <c r="N1569" t="s">
        <v>162</v>
      </c>
    </row>
    <row r="1570" spans="1:14" x14ac:dyDescent="0.35">
      <c r="A1570" t="s">
        <v>49</v>
      </c>
      <c r="B1570">
        <f t="shared" si="24"/>
        <v>1</v>
      </c>
      <c r="C1570" t="s">
        <v>19625</v>
      </c>
      <c r="D1570" t="s">
        <v>9833</v>
      </c>
      <c r="E1570" t="s">
        <v>9834</v>
      </c>
      <c r="F1570" t="s">
        <v>9835</v>
      </c>
      <c r="G1570">
        <v>10</v>
      </c>
      <c r="H1570">
        <v>9781450354141</v>
      </c>
      <c r="I1570" t="s">
        <v>308</v>
      </c>
      <c r="J1570" t="s">
        <v>9836</v>
      </c>
      <c r="K1570">
        <v>2018</v>
      </c>
      <c r="L1570" t="s">
        <v>9837</v>
      </c>
      <c r="M1570" t="s">
        <v>6</v>
      </c>
      <c r="N1570" t="s">
        <v>1120</v>
      </c>
    </row>
    <row r="1571" spans="1:14" x14ac:dyDescent="0.35">
      <c r="A1571" t="s">
        <v>70</v>
      </c>
      <c r="B1571">
        <f t="shared" si="24"/>
        <v>1</v>
      </c>
      <c r="C1571" t="s">
        <v>19626</v>
      </c>
      <c r="D1571" t="s">
        <v>9839</v>
      </c>
      <c r="E1571" t="s">
        <v>9840</v>
      </c>
      <c r="F1571" t="s">
        <v>9841</v>
      </c>
      <c r="G1571">
        <v>10</v>
      </c>
      <c r="H1571">
        <v>9789898704184</v>
      </c>
      <c r="I1571" t="s">
        <v>9842</v>
      </c>
      <c r="J1571" t="s">
        <v>9843</v>
      </c>
      <c r="K1571">
        <v>2020</v>
      </c>
      <c r="L1571" t="s">
        <v>9844</v>
      </c>
      <c r="M1571" t="s">
        <v>6</v>
      </c>
      <c r="N1571" t="s">
        <v>162</v>
      </c>
    </row>
    <row r="1572" spans="1:14" x14ac:dyDescent="0.35">
      <c r="A1572" t="s">
        <v>49</v>
      </c>
      <c r="B1572">
        <f t="shared" si="24"/>
        <v>1</v>
      </c>
      <c r="C1572" t="s">
        <v>19627</v>
      </c>
      <c r="D1572" t="s">
        <v>9846</v>
      </c>
      <c r="E1572" t="s">
        <v>9847</v>
      </c>
      <c r="F1572" t="s">
        <v>9848</v>
      </c>
      <c r="G1572">
        <v>10</v>
      </c>
      <c r="H1572">
        <v>9781538605639</v>
      </c>
      <c r="I1572" t="s">
        <v>9849</v>
      </c>
      <c r="J1572" t="s">
        <v>5714</v>
      </c>
      <c r="K1572">
        <v>2018</v>
      </c>
      <c r="L1572" t="s">
        <v>9850</v>
      </c>
      <c r="M1572" t="s">
        <v>6</v>
      </c>
      <c r="N1572" t="s">
        <v>147</v>
      </c>
    </row>
    <row r="1573" spans="1:14" x14ac:dyDescent="0.35">
      <c r="A1573" t="s">
        <v>67</v>
      </c>
      <c r="B1573">
        <f t="shared" si="24"/>
        <v>1</v>
      </c>
      <c r="C1573" t="s">
        <v>19628</v>
      </c>
      <c r="D1573" t="s">
        <v>9852</v>
      </c>
      <c r="E1573" t="s">
        <v>6</v>
      </c>
      <c r="F1573" t="s">
        <v>9853</v>
      </c>
      <c r="G1573">
        <v>7</v>
      </c>
      <c r="I1573" t="s">
        <v>6863</v>
      </c>
      <c r="J1573" t="s">
        <v>9854</v>
      </c>
      <c r="K1573">
        <v>2009</v>
      </c>
      <c r="L1573" t="s">
        <v>9855</v>
      </c>
      <c r="M1573" t="s">
        <v>6</v>
      </c>
      <c r="N1573" t="s">
        <v>1120</v>
      </c>
    </row>
    <row r="1574" spans="1:14" x14ac:dyDescent="0.35">
      <c r="A1574" t="s">
        <v>49</v>
      </c>
      <c r="B1574">
        <f t="shared" si="24"/>
        <v>1</v>
      </c>
      <c r="C1574" t="s">
        <v>19629</v>
      </c>
      <c r="D1574" t="s">
        <v>9857</v>
      </c>
      <c r="E1574" t="s">
        <v>9858</v>
      </c>
      <c r="F1574" t="s">
        <v>9859</v>
      </c>
      <c r="G1574">
        <v>7</v>
      </c>
      <c r="H1574">
        <v>9783030228873</v>
      </c>
      <c r="I1574" t="s">
        <v>152</v>
      </c>
      <c r="J1574" t="s">
        <v>9860</v>
      </c>
      <c r="K1574">
        <v>2019</v>
      </c>
      <c r="L1574" t="s">
        <v>9861</v>
      </c>
      <c r="M1574" t="s">
        <v>6</v>
      </c>
      <c r="N1574" t="s">
        <v>147</v>
      </c>
    </row>
    <row r="1575" spans="1:14" x14ac:dyDescent="0.35">
      <c r="A1575" t="s">
        <v>67</v>
      </c>
      <c r="B1575">
        <f t="shared" si="24"/>
        <v>1</v>
      </c>
      <c r="C1575" t="s">
        <v>19630</v>
      </c>
      <c r="D1575" t="s">
        <v>9863</v>
      </c>
      <c r="E1575" t="s">
        <v>9864</v>
      </c>
      <c r="F1575" t="s">
        <v>9865</v>
      </c>
      <c r="G1575">
        <v>10</v>
      </c>
      <c r="H1575">
        <v>9781450347488</v>
      </c>
      <c r="I1575" t="s">
        <v>308</v>
      </c>
      <c r="J1575" t="s">
        <v>9866</v>
      </c>
      <c r="K1575">
        <v>2016</v>
      </c>
      <c r="L1575" t="s">
        <v>9867</v>
      </c>
      <c r="M1575" t="s">
        <v>6</v>
      </c>
      <c r="N1575" t="s">
        <v>283</v>
      </c>
    </row>
    <row r="1576" spans="1:14" x14ac:dyDescent="0.35">
      <c r="A1576" t="s">
        <v>67</v>
      </c>
      <c r="B1576">
        <f t="shared" si="24"/>
        <v>1</v>
      </c>
      <c r="C1576" t="s">
        <v>19631</v>
      </c>
      <c r="D1576" t="s">
        <v>9869</v>
      </c>
      <c r="E1576" t="s">
        <v>9870</v>
      </c>
      <c r="F1576" t="s">
        <v>9871</v>
      </c>
      <c r="G1576">
        <v>10</v>
      </c>
      <c r="H1576">
        <v>9781627480680</v>
      </c>
      <c r="I1576" t="s">
        <v>452</v>
      </c>
      <c r="J1576" t="s">
        <v>6</v>
      </c>
      <c r="K1576">
        <v>2012</v>
      </c>
      <c r="L1576" t="s">
        <v>9872</v>
      </c>
      <c r="M1576" t="s">
        <v>6</v>
      </c>
      <c r="N1576" t="s">
        <v>283</v>
      </c>
    </row>
    <row r="1577" spans="1:14" x14ac:dyDescent="0.35">
      <c r="A1577" t="s">
        <v>67</v>
      </c>
      <c r="B1577">
        <f t="shared" si="24"/>
        <v>1</v>
      </c>
      <c r="C1577" t="s">
        <v>19632</v>
      </c>
      <c r="D1577" t="s">
        <v>9874</v>
      </c>
      <c r="E1577" t="s">
        <v>9875</v>
      </c>
      <c r="F1577" t="s">
        <v>9876</v>
      </c>
      <c r="G1577">
        <v>10</v>
      </c>
      <c r="I1577" t="s">
        <v>9877</v>
      </c>
      <c r="J1577" t="s">
        <v>9866</v>
      </c>
      <c r="K1577">
        <v>2015</v>
      </c>
      <c r="L1577" t="s">
        <v>9878</v>
      </c>
      <c r="M1577" t="s">
        <v>6</v>
      </c>
      <c r="N1577" t="s">
        <v>480</v>
      </c>
    </row>
    <row r="1578" spans="1:14" x14ac:dyDescent="0.35">
      <c r="A1578" t="s">
        <v>67</v>
      </c>
      <c r="B1578">
        <f t="shared" si="24"/>
        <v>1</v>
      </c>
      <c r="C1578" t="s">
        <v>19633</v>
      </c>
      <c r="D1578" t="s">
        <v>9880</v>
      </c>
      <c r="E1578" t="s">
        <v>9881</v>
      </c>
      <c r="F1578" t="s">
        <v>9882</v>
      </c>
      <c r="G1578">
        <v>10</v>
      </c>
      <c r="H1578">
        <v>9781538635889</v>
      </c>
      <c r="I1578" t="s">
        <v>2580</v>
      </c>
      <c r="J1578" t="s">
        <v>9883</v>
      </c>
      <c r="K1578">
        <v>2017</v>
      </c>
      <c r="L1578" t="s">
        <v>9884</v>
      </c>
      <c r="M1578" t="s">
        <v>6</v>
      </c>
      <c r="N1578" t="s">
        <v>480</v>
      </c>
    </row>
    <row r="1579" spans="1:14" x14ac:dyDescent="0.35">
      <c r="A1579" t="s">
        <v>49</v>
      </c>
      <c r="B1579">
        <f t="shared" si="24"/>
        <v>1</v>
      </c>
      <c r="C1579" t="s">
        <v>19634</v>
      </c>
      <c r="D1579" t="s">
        <v>9886</v>
      </c>
      <c r="E1579" t="s">
        <v>9887</v>
      </c>
      <c r="F1579" t="s">
        <v>9888</v>
      </c>
      <c r="G1579">
        <v>7</v>
      </c>
      <c r="H1579">
        <v>9783030302405</v>
      </c>
      <c r="I1579" t="s">
        <v>152</v>
      </c>
      <c r="J1579" t="s">
        <v>2713</v>
      </c>
      <c r="K1579">
        <v>2019</v>
      </c>
      <c r="L1579" t="s">
        <v>9889</v>
      </c>
      <c r="M1579" t="s">
        <v>6</v>
      </c>
      <c r="N1579" t="s">
        <v>162</v>
      </c>
    </row>
    <row r="1580" spans="1:14" x14ac:dyDescent="0.35">
      <c r="A1580" t="s">
        <v>67</v>
      </c>
      <c r="B1580">
        <f t="shared" si="24"/>
        <v>1</v>
      </c>
      <c r="C1580" t="s">
        <v>19635</v>
      </c>
      <c r="D1580" t="s">
        <v>9891</v>
      </c>
      <c r="E1580" t="s">
        <v>9892</v>
      </c>
      <c r="F1580" t="s">
        <v>9893</v>
      </c>
      <c r="G1580">
        <v>7</v>
      </c>
      <c r="I1580" t="s">
        <v>3412</v>
      </c>
      <c r="J1580" t="s">
        <v>9894</v>
      </c>
      <c r="K1580">
        <v>2021</v>
      </c>
      <c r="L1580" t="s">
        <v>9895</v>
      </c>
      <c r="M1580" t="s">
        <v>6</v>
      </c>
      <c r="N1580" t="s">
        <v>162</v>
      </c>
    </row>
    <row r="1581" spans="1:14" x14ac:dyDescent="0.35">
      <c r="A1581" t="s">
        <v>49</v>
      </c>
      <c r="B1581">
        <f t="shared" si="24"/>
        <v>1</v>
      </c>
      <c r="C1581" t="s">
        <v>19636</v>
      </c>
      <c r="D1581" t="s">
        <v>9897</v>
      </c>
      <c r="E1581" t="s">
        <v>9898</v>
      </c>
      <c r="F1581" t="s">
        <v>9899</v>
      </c>
      <c r="G1581">
        <v>7</v>
      </c>
      <c r="I1581" t="s">
        <v>4382</v>
      </c>
      <c r="J1581" t="s">
        <v>9900</v>
      </c>
      <c r="K1581">
        <v>2011</v>
      </c>
      <c r="L1581" t="s">
        <v>9901</v>
      </c>
      <c r="M1581" t="s">
        <v>6</v>
      </c>
      <c r="N1581" t="s">
        <v>703</v>
      </c>
    </row>
    <row r="1582" spans="1:14" x14ac:dyDescent="0.35">
      <c r="A1582" t="s">
        <v>49</v>
      </c>
      <c r="B1582">
        <f t="shared" si="24"/>
        <v>1</v>
      </c>
      <c r="C1582" t="s">
        <v>19637</v>
      </c>
      <c r="D1582" t="s">
        <v>9903</v>
      </c>
      <c r="E1582" t="s">
        <v>9904</v>
      </c>
      <c r="F1582" t="s">
        <v>9905</v>
      </c>
      <c r="G1582">
        <v>10</v>
      </c>
      <c r="H1582">
        <v>9781450302562</v>
      </c>
      <c r="I1582" t="s">
        <v>9906</v>
      </c>
      <c r="J1582" t="s">
        <v>6430</v>
      </c>
      <c r="K1582">
        <v>2011</v>
      </c>
      <c r="L1582" t="s">
        <v>9907</v>
      </c>
      <c r="M1582" t="s">
        <v>6</v>
      </c>
      <c r="N1582" t="s">
        <v>695</v>
      </c>
    </row>
    <row r="1583" spans="1:14" x14ac:dyDescent="0.35">
      <c r="A1583" t="s">
        <v>67</v>
      </c>
      <c r="B1583">
        <f t="shared" si="24"/>
        <v>1</v>
      </c>
      <c r="C1583" t="s">
        <v>19638</v>
      </c>
      <c r="D1583" t="s">
        <v>9909</v>
      </c>
      <c r="E1583" t="s">
        <v>9910</v>
      </c>
      <c r="F1583" t="s">
        <v>9911</v>
      </c>
      <c r="G1583">
        <v>10</v>
      </c>
      <c r="H1583">
        <v>9789897582394</v>
      </c>
      <c r="I1583" t="s">
        <v>7351</v>
      </c>
      <c r="J1583" t="s">
        <v>9912</v>
      </c>
      <c r="K1583">
        <v>2017</v>
      </c>
      <c r="L1583" t="s">
        <v>9913</v>
      </c>
      <c r="M1583" t="s">
        <v>6</v>
      </c>
      <c r="N1583" t="s">
        <v>162</v>
      </c>
    </row>
    <row r="1584" spans="1:14" x14ac:dyDescent="0.35">
      <c r="A1584" t="s">
        <v>67</v>
      </c>
      <c r="B1584">
        <f t="shared" si="24"/>
        <v>1</v>
      </c>
      <c r="C1584" t="s">
        <v>19639</v>
      </c>
      <c r="D1584" t="s">
        <v>9915</v>
      </c>
      <c r="E1584" t="s">
        <v>6</v>
      </c>
      <c r="F1584" t="s">
        <v>9916</v>
      </c>
      <c r="G1584">
        <v>7</v>
      </c>
      <c r="I1584" t="s">
        <v>9917</v>
      </c>
      <c r="J1584" t="s">
        <v>9918</v>
      </c>
      <c r="K1584">
        <v>2018</v>
      </c>
      <c r="L1584" t="s">
        <v>9919</v>
      </c>
      <c r="M1584" t="s">
        <v>6</v>
      </c>
      <c r="N1584" t="s">
        <v>283</v>
      </c>
    </row>
    <row r="1585" spans="1:14" x14ac:dyDescent="0.35">
      <c r="A1585" t="s">
        <v>49</v>
      </c>
      <c r="B1585">
        <f t="shared" si="24"/>
        <v>1</v>
      </c>
      <c r="C1585" t="s">
        <v>19640</v>
      </c>
      <c r="D1585" t="s">
        <v>9921</v>
      </c>
      <c r="E1585" t="s">
        <v>9922</v>
      </c>
      <c r="F1585" t="s">
        <v>9923</v>
      </c>
      <c r="G1585">
        <v>10</v>
      </c>
      <c r="H1585">
        <v>9789077381854</v>
      </c>
      <c r="I1585" t="s">
        <v>8551</v>
      </c>
      <c r="J1585" t="s">
        <v>9924</v>
      </c>
      <c r="K1585">
        <v>2014</v>
      </c>
      <c r="L1585" t="s">
        <v>9925</v>
      </c>
      <c r="M1585" t="s">
        <v>6</v>
      </c>
      <c r="N1585" t="s">
        <v>162</v>
      </c>
    </row>
    <row r="1586" spans="1:14" x14ac:dyDescent="0.35">
      <c r="A1586" t="s">
        <v>49</v>
      </c>
      <c r="B1586">
        <f t="shared" si="24"/>
        <v>1</v>
      </c>
      <c r="C1586" t="s">
        <v>19641</v>
      </c>
      <c r="D1586" t="s">
        <v>9927</v>
      </c>
      <c r="E1586" t="s">
        <v>9928</v>
      </c>
      <c r="F1586" t="s">
        <v>9929</v>
      </c>
      <c r="G1586">
        <v>7</v>
      </c>
      <c r="I1586" t="s">
        <v>2920</v>
      </c>
      <c r="J1586" t="s">
        <v>9930</v>
      </c>
      <c r="K1586">
        <v>2009</v>
      </c>
      <c r="L1586" t="s">
        <v>9931</v>
      </c>
      <c r="M1586" t="s">
        <v>6</v>
      </c>
      <c r="N1586" t="s">
        <v>695</v>
      </c>
    </row>
    <row r="1587" spans="1:14" x14ac:dyDescent="0.35">
      <c r="A1587" t="s">
        <v>49</v>
      </c>
      <c r="B1587">
        <f t="shared" si="24"/>
        <v>1</v>
      </c>
      <c r="C1587" t="s">
        <v>19642</v>
      </c>
      <c r="D1587" t="s">
        <v>9933</v>
      </c>
      <c r="E1587" t="s">
        <v>9934</v>
      </c>
      <c r="F1587" t="s">
        <v>9935</v>
      </c>
      <c r="G1587">
        <v>10</v>
      </c>
      <c r="H1587">
        <v>9789898533791</v>
      </c>
      <c r="I1587" t="s">
        <v>2286</v>
      </c>
      <c r="J1587" t="s">
        <v>9936</v>
      </c>
      <c r="K1587">
        <v>2018</v>
      </c>
      <c r="L1587" t="s">
        <v>9937</v>
      </c>
      <c r="M1587" t="s">
        <v>6</v>
      </c>
      <c r="N1587" t="s">
        <v>217</v>
      </c>
    </row>
    <row r="1588" spans="1:14" x14ac:dyDescent="0.35">
      <c r="A1588" t="s">
        <v>49</v>
      </c>
      <c r="B1588">
        <f t="shared" si="24"/>
        <v>1</v>
      </c>
      <c r="C1588" t="s">
        <v>19643</v>
      </c>
      <c r="D1588" t="s">
        <v>9939</v>
      </c>
      <c r="E1588" t="s">
        <v>9940</v>
      </c>
      <c r="F1588" t="s">
        <v>9941</v>
      </c>
      <c r="G1588">
        <v>7</v>
      </c>
      <c r="H1588">
        <v>9783030469306</v>
      </c>
      <c r="I1588" t="s">
        <v>7815</v>
      </c>
      <c r="J1588" t="s">
        <v>9942</v>
      </c>
      <c r="K1588">
        <v>2020</v>
      </c>
      <c r="L1588" t="s">
        <v>9943</v>
      </c>
      <c r="M1588" t="s">
        <v>6</v>
      </c>
      <c r="N1588" t="s">
        <v>217</v>
      </c>
    </row>
    <row r="1589" spans="1:14" x14ac:dyDescent="0.35">
      <c r="A1589" t="s">
        <v>67</v>
      </c>
      <c r="B1589">
        <f t="shared" si="24"/>
        <v>1</v>
      </c>
      <c r="C1589" t="s">
        <v>19644</v>
      </c>
      <c r="D1589" t="s">
        <v>9945</v>
      </c>
      <c r="E1589" t="s">
        <v>9946</v>
      </c>
      <c r="F1589" t="s">
        <v>9947</v>
      </c>
      <c r="G1589">
        <v>10</v>
      </c>
      <c r="H1589">
        <v>9781450353199</v>
      </c>
      <c r="I1589" t="s">
        <v>308</v>
      </c>
      <c r="J1589" t="s">
        <v>6</v>
      </c>
      <c r="K1589">
        <v>2017</v>
      </c>
      <c r="L1589" t="s">
        <v>9948</v>
      </c>
      <c r="M1589" t="s">
        <v>6</v>
      </c>
      <c r="N1589" t="s">
        <v>283</v>
      </c>
    </row>
    <row r="1590" spans="1:14" x14ac:dyDescent="0.35">
      <c r="A1590" t="s">
        <v>49</v>
      </c>
      <c r="B1590">
        <f t="shared" si="24"/>
        <v>1</v>
      </c>
      <c r="C1590" t="s">
        <v>19645</v>
      </c>
      <c r="D1590" t="s">
        <v>9950</v>
      </c>
      <c r="E1590" t="s">
        <v>9951</v>
      </c>
      <c r="F1590" t="s">
        <v>9952</v>
      </c>
      <c r="G1590">
        <v>7</v>
      </c>
      <c r="H1590">
        <v>9783642309465</v>
      </c>
      <c r="I1590" t="s">
        <v>152</v>
      </c>
      <c r="J1590" t="s">
        <v>9953</v>
      </c>
      <c r="K1590">
        <v>2012</v>
      </c>
      <c r="L1590" t="s">
        <v>9954</v>
      </c>
      <c r="M1590" t="s">
        <v>6</v>
      </c>
      <c r="N1590" t="s">
        <v>402</v>
      </c>
    </row>
    <row r="1591" spans="1:14" x14ac:dyDescent="0.35">
      <c r="A1591" t="s">
        <v>70</v>
      </c>
      <c r="B1591">
        <f t="shared" si="24"/>
        <v>1</v>
      </c>
      <c r="C1591" t="s">
        <v>19646</v>
      </c>
      <c r="D1591" t="s">
        <v>9956</v>
      </c>
      <c r="E1591" t="s">
        <v>9957</v>
      </c>
      <c r="F1591" t="s">
        <v>9958</v>
      </c>
      <c r="G1591">
        <v>10</v>
      </c>
      <c r="H1591">
        <v>9789531842235</v>
      </c>
      <c r="I1591" t="s">
        <v>9959</v>
      </c>
      <c r="J1591" t="s">
        <v>9960</v>
      </c>
      <c r="K1591">
        <v>2017</v>
      </c>
      <c r="L1591" t="s">
        <v>9961</v>
      </c>
      <c r="M1591" t="s">
        <v>6</v>
      </c>
      <c r="N1591" t="s">
        <v>1120</v>
      </c>
    </row>
    <row r="1592" spans="1:14" x14ac:dyDescent="0.35">
      <c r="A1592" t="s">
        <v>70</v>
      </c>
      <c r="B1592">
        <f t="shared" si="24"/>
        <v>1</v>
      </c>
      <c r="C1592" t="s">
        <v>19647</v>
      </c>
      <c r="D1592" t="s">
        <v>9963</v>
      </c>
      <c r="E1592" t="s">
        <v>9964</v>
      </c>
      <c r="F1592" t="s">
        <v>9965</v>
      </c>
      <c r="G1592">
        <v>10</v>
      </c>
      <c r="H1592">
        <v>9781538631805</v>
      </c>
      <c r="I1592" t="s">
        <v>2195</v>
      </c>
      <c r="J1592" t="s">
        <v>6</v>
      </c>
      <c r="K1592">
        <v>2018</v>
      </c>
      <c r="L1592" t="s">
        <v>9966</v>
      </c>
      <c r="M1592" t="s">
        <v>6</v>
      </c>
      <c r="N1592" t="s">
        <v>147</v>
      </c>
    </row>
    <row r="1593" spans="1:14" x14ac:dyDescent="0.35">
      <c r="A1593" t="s">
        <v>67</v>
      </c>
      <c r="B1593">
        <f t="shared" si="24"/>
        <v>1</v>
      </c>
      <c r="C1593" t="s">
        <v>19648</v>
      </c>
      <c r="D1593" t="s">
        <v>9973</v>
      </c>
      <c r="E1593" t="s">
        <v>9974</v>
      </c>
      <c r="F1593" t="s">
        <v>9975</v>
      </c>
      <c r="G1593">
        <v>7</v>
      </c>
      <c r="H1593">
        <v>9783319461519</v>
      </c>
      <c r="I1593" t="s">
        <v>152</v>
      </c>
      <c r="J1593" t="s">
        <v>9976</v>
      </c>
      <c r="K1593">
        <v>2016</v>
      </c>
      <c r="L1593" t="s">
        <v>9977</v>
      </c>
      <c r="M1593" t="s">
        <v>6</v>
      </c>
      <c r="N1593" t="s">
        <v>703</v>
      </c>
    </row>
    <row r="1594" spans="1:14" x14ac:dyDescent="0.35">
      <c r="A1594" t="s">
        <v>49</v>
      </c>
      <c r="B1594">
        <f t="shared" si="24"/>
        <v>1</v>
      </c>
      <c r="C1594" t="s">
        <v>19649</v>
      </c>
      <c r="D1594" t="s">
        <v>9979</v>
      </c>
      <c r="E1594" t="s">
        <v>9980</v>
      </c>
      <c r="F1594" t="s">
        <v>9981</v>
      </c>
      <c r="G1594">
        <v>10</v>
      </c>
      <c r="H1594">
        <v>9781450359351</v>
      </c>
      <c r="I1594" t="s">
        <v>9982</v>
      </c>
      <c r="J1594" t="s">
        <v>6</v>
      </c>
      <c r="K1594">
        <v>2018</v>
      </c>
      <c r="L1594" t="s">
        <v>9983</v>
      </c>
      <c r="M1594" t="s">
        <v>6</v>
      </c>
      <c r="N1594" t="s">
        <v>283</v>
      </c>
    </row>
    <row r="1595" spans="1:14" x14ac:dyDescent="0.35">
      <c r="A1595" t="s">
        <v>67</v>
      </c>
      <c r="B1595">
        <f t="shared" si="24"/>
        <v>1</v>
      </c>
      <c r="C1595" t="s">
        <v>9984</v>
      </c>
      <c r="D1595" t="s">
        <v>9985</v>
      </c>
      <c r="E1595" t="s">
        <v>9986</v>
      </c>
      <c r="F1595" t="s">
        <v>9987</v>
      </c>
      <c r="G1595">
        <v>10</v>
      </c>
      <c r="H1595">
        <v>9781450318990</v>
      </c>
      <c r="I1595" t="s">
        <v>1310</v>
      </c>
      <c r="J1595" t="s">
        <v>9988</v>
      </c>
      <c r="K1595">
        <v>2013</v>
      </c>
      <c r="L1595" t="s">
        <v>9989</v>
      </c>
      <c r="M1595" t="s">
        <v>6</v>
      </c>
      <c r="N1595" t="s">
        <v>217</v>
      </c>
    </row>
    <row r="1596" spans="1:14" x14ac:dyDescent="0.35">
      <c r="A1596" t="s">
        <v>49</v>
      </c>
      <c r="B1596">
        <f t="shared" si="24"/>
        <v>1</v>
      </c>
      <c r="C1596" t="s">
        <v>19650</v>
      </c>
      <c r="D1596" t="s">
        <v>9991</v>
      </c>
      <c r="E1596" t="s">
        <v>9992</v>
      </c>
      <c r="F1596" t="s">
        <v>9993</v>
      </c>
      <c r="G1596">
        <v>10</v>
      </c>
      <c r="H1596">
        <v>9781728103396</v>
      </c>
      <c r="I1596" t="s">
        <v>9994</v>
      </c>
      <c r="J1596" t="s">
        <v>9315</v>
      </c>
      <c r="K1596">
        <v>2019</v>
      </c>
      <c r="L1596" t="s">
        <v>9995</v>
      </c>
      <c r="M1596" t="s">
        <v>6</v>
      </c>
      <c r="N1596" t="s">
        <v>217</v>
      </c>
    </row>
    <row r="1597" spans="1:14" x14ac:dyDescent="0.35">
      <c r="A1597" t="s">
        <v>70</v>
      </c>
      <c r="B1597">
        <f t="shared" si="24"/>
        <v>1</v>
      </c>
      <c r="C1597" t="s">
        <v>19651</v>
      </c>
      <c r="D1597" t="s">
        <v>9997</v>
      </c>
      <c r="E1597" t="s">
        <v>9998</v>
      </c>
      <c r="F1597" t="s">
        <v>9999</v>
      </c>
      <c r="G1597">
        <v>10</v>
      </c>
      <c r="H1597">
        <v>9781479931941</v>
      </c>
      <c r="I1597" t="s">
        <v>10000</v>
      </c>
      <c r="J1597" t="s">
        <v>10001</v>
      </c>
      <c r="K1597">
        <v>2013</v>
      </c>
      <c r="L1597" t="s">
        <v>10002</v>
      </c>
      <c r="M1597" t="s">
        <v>6</v>
      </c>
      <c r="N1597" t="s">
        <v>217</v>
      </c>
    </row>
    <row r="1598" spans="1:14" x14ac:dyDescent="0.35">
      <c r="A1598" t="s">
        <v>67</v>
      </c>
      <c r="B1598">
        <f t="shared" si="24"/>
        <v>1</v>
      </c>
      <c r="C1598" t="s">
        <v>19652</v>
      </c>
      <c r="D1598" t="s">
        <v>10004</v>
      </c>
      <c r="E1598" t="s">
        <v>10005</v>
      </c>
      <c r="F1598" t="s">
        <v>10006</v>
      </c>
      <c r="G1598">
        <v>10</v>
      </c>
      <c r="H1598">
        <v>9781908272188</v>
      </c>
      <c r="I1598" t="s">
        <v>452</v>
      </c>
      <c r="J1598" t="s">
        <v>10007</v>
      </c>
      <c r="K1598">
        <v>2011</v>
      </c>
      <c r="L1598" t="s">
        <v>10008</v>
      </c>
      <c r="M1598" t="s">
        <v>6</v>
      </c>
      <c r="N1598" t="s">
        <v>217</v>
      </c>
    </row>
    <row r="1599" spans="1:14" x14ac:dyDescent="0.35">
      <c r="A1599" t="s">
        <v>67</v>
      </c>
      <c r="B1599">
        <f t="shared" si="24"/>
        <v>1</v>
      </c>
      <c r="C1599" t="s">
        <v>19653</v>
      </c>
      <c r="D1599" t="s">
        <v>10010</v>
      </c>
      <c r="E1599" t="s">
        <v>10011</v>
      </c>
      <c r="F1599" t="s">
        <v>10012</v>
      </c>
      <c r="G1599">
        <v>10</v>
      </c>
      <c r="H1599">
        <v>9781629931395</v>
      </c>
      <c r="I1599" t="s">
        <v>6616</v>
      </c>
      <c r="J1599" t="s">
        <v>10013</v>
      </c>
      <c r="K1599">
        <v>2013</v>
      </c>
      <c r="L1599" t="s">
        <v>10014</v>
      </c>
      <c r="M1599" t="s">
        <v>6</v>
      </c>
      <c r="N1599" t="s">
        <v>480</v>
      </c>
    </row>
    <row r="1600" spans="1:14" x14ac:dyDescent="0.35">
      <c r="A1600" t="s">
        <v>49</v>
      </c>
      <c r="B1600">
        <f t="shared" si="24"/>
        <v>1</v>
      </c>
      <c r="C1600" t="s">
        <v>19654</v>
      </c>
      <c r="D1600" t="s">
        <v>10016</v>
      </c>
      <c r="E1600" t="s">
        <v>10017</v>
      </c>
      <c r="F1600" t="s">
        <v>10018</v>
      </c>
      <c r="G1600">
        <v>7</v>
      </c>
      <c r="H1600">
        <v>9783319059716</v>
      </c>
      <c r="I1600" t="s">
        <v>152</v>
      </c>
      <c r="J1600" t="s">
        <v>10019</v>
      </c>
      <c r="K1600">
        <v>2014</v>
      </c>
      <c r="L1600" t="s">
        <v>10020</v>
      </c>
      <c r="M1600" t="s">
        <v>6</v>
      </c>
      <c r="N1600" t="s">
        <v>283</v>
      </c>
    </row>
    <row r="1601" spans="1:14" x14ac:dyDescent="0.35">
      <c r="A1601" t="s">
        <v>49</v>
      </c>
      <c r="B1601">
        <f t="shared" si="24"/>
        <v>1</v>
      </c>
      <c r="C1601" t="s">
        <v>19655</v>
      </c>
      <c r="D1601" t="s">
        <v>10022</v>
      </c>
      <c r="E1601" t="s">
        <v>10023</v>
      </c>
      <c r="F1601" t="s">
        <v>10024</v>
      </c>
      <c r="G1601">
        <v>7</v>
      </c>
      <c r="H1601">
        <v>9783319461519</v>
      </c>
      <c r="I1601" t="s">
        <v>152</v>
      </c>
      <c r="J1601" t="s">
        <v>10025</v>
      </c>
      <c r="K1601">
        <v>2016</v>
      </c>
      <c r="L1601" t="s">
        <v>10026</v>
      </c>
      <c r="M1601" t="s">
        <v>6</v>
      </c>
      <c r="N1601" t="s">
        <v>155</v>
      </c>
    </row>
    <row r="1602" spans="1:14" x14ac:dyDescent="0.35">
      <c r="A1602" t="s">
        <v>49</v>
      </c>
      <c r="B1602">
        <f t="shared" ref="B1602:B1665" si="25">COUNTIF(C:C,C1602)</f>
        <v>1</v>
      </c>
      <c r="C1602" t="s">
        <v>19656</v>
      </c>
      <c r="D1602" t="s">
        <v>10028</v>
      </c>
      <c r="E1602" t="s">
        <v>10029</v>
      </c>
      <c r="F1602" t="s">
        <v>10030</v>
      </c>
      <c r="G1602">
        <v>7</v>
      </c>
      <c r="I1602" t="s">
        <v>2745</v>
      </c>
      <c r="J1602" t="s">
        <v>10031</v>
      </c>
      <c r="K1602">
        <v>2015</v>
      </c>
      <c r="L1602" t="s">
        <v>10032</v>
      </c>
      <c r="M1602" t="s">
        <v>6</v>
      </c>
      <c r="N1602" t="s">
        <v>176</v>
      </c>
    </row>
    <row r="1603" spans="1:14" x14ac:dyDescent="0.35">
      <c r="A1603" t="s">
        <v>49</v>
      </c>
      <c r="B1603">
        <f t="shared" si="25"/>
        <v>1</v>
      </c>
      <c r="C1603" t="s">
        <v>19657</v>
      </c>
      <c r="D1603" t="s">
        <v>10034</v>
      </c>
      <c r="E1603" t="s">
        <v>10035</v>
      </c>
      <c r="F1603" t="s">
        <v>10036</v>
      </c>
      <c r="G1603">
        <v>10</v>
      </c>
      <c r="H1603">
        <v>1891706365</v>
      </c>
      <c r="I1603" t="s">
        <v>6293</v>
      </c>
      <c r="J1603" t="s">
        <v>2280</v>
      </c>
      <c r="K1603">
        <v>2014</v>
      </c>
      <c r="L1603" t="s">
        <v>10037</v>
      </c>
      <c r="M1603" t="s">
        <v>6</v>
      </c>
      <c r="N1603" t="s">
        <v>162</v>
      </c>
    </row>
    <row r="1604" spans="1:14" x14ac:dyDescent="0.35">
      <c r="A1604" t="s">
        <v>49</v>
      </c>
      <c r="B1604">
        <f t="shared" si="25"/>
        <v>1</v>
      </c>
      <c r="C1604" t="s">
        <v>19658</v>
      </c>
      <c r="D1604" t="s">
        <v>10039</v>
      </c>
      <c r="E1604" t="s">
        <v>6</v>
      </c>
      <c r="F1604" t="s">
        <v>10040</v>
      </c>
      <c r="G1604">
        <v>7</v>
      </c>
      <c r="I1604" t="s">
        <v>9810</v>
      </c>
      <c r="J1604" t="s">
        <v>10041</v>
      </c>
      <c r="K1604">
        <v>2014</v>
      </c>
      <c r="L1604" t="s">
        <v>10042</v>
      </c>
      <c r="M1604" t="s">
        <v>6</v>
      </c>
      <c r="N1604" t="s">
        <v>217</v>
      </c>
    </row>
    <row r="1605" spans="1:14" x14ac:dyDescent="0.35">
      <c r="A1605" t="s">
        <v>49</v>
      </c>
      <c r="B1605">
        <f t="shared" si="25"/>
        <v>1</v>
      </c>
      <c r="C1605" t="s">
        <v>19659</v>
      </c>
      <c r="D1605" t="s">
        <v>10048</v>
      </c>
      <c r="E1605" t="s">
        <v>10049</v>
      </c>
      <c r="F1605" t="s">
        <v>10050</v>
      </c>
      <c r="G1605">
        <v>7</v>
      </c>
      <c r="I1605" t="s">
        <v>4700</v>
      </c>
      <c r="J1605" t="s">
        <v>6</v>
      </c>
      <c r="K1605">
        <v>2017</v>
      </c>
      <c r="L1605" t="s">
        <v>10051</v>
      </c>
      <c r="M1605" t="s">
        <v>6</v>
      </c>
      <c r="N1605" t="s">
        <v>256</v>
      </c>
    </row>
    <row r="1606" spans="1:14" x14ac:dyDescent="0.35">
      <c r="A1606" t="s">
        <v>70</v>
      </c>
      <c r="B1606">
        <f t="shared" si="25"/>
        <v>1</v>
      </c>
      <c r="C1606" t="s">
        <v>19660</v>
      </c>
      <c r="D1606" t="s">
        <v>10053</v>
      </c>
      <c r="E1606" t="s">
        <v>10054</v>
      </c>
      <c r="F1606" t="s">
        <v>10055</v>
      </c>
      <c r="G1606">
        <v>10</v>
      </c>
      <c r="H1606">
        <v>9789898533913</v>
      </c>
      <c r="I1606" t="s">
        <v>301</v>
      </c>
      <c r="J1606" t="s">
        <v>10056</v>
      </c>
      <c r="K1606">
        <v>2019</v>
      </c>
      <c r="L1606" t="s">
        <v>10057</v>
      </c>
      <c r="M1606" t="s">
        <v>6</v>
      </c>
      <c r="N1606" t="s">
        <v>162</v>
      </c>
    </row>
    <row r="1607" spans="1:14" x14ac:dyDescent="0.35">
      <c r="A1607" t="s">
        <v>49</v>
      </c>
      <c r="B1607">
        <f t="shared" si="25"/>
        <v>1</v>
      </c>
      <c r="C1607" t="s">
        <v>19661</v>
      </c>
      <c r="D1607" t="s">
        <v>10059</v>
      </c>
      <c r="E1607" t="s">
        <v>10060</v>
      </c>
      <c r="F1607" t="s">
        <v>10061</v>
      </c>
      <c r="G1607">
        <v>10</v>
      </c>
      <c r="I1607" t="s">
        <v>10062</v>
      </c>
      <c r="J1607" t="s">
        <v>6</v>
      </c>
      <c r="K1607">
        <v>2009</v>
      </c>
      <c r="L1607" t="s">
        <v>10063</v>
      </c>
      <c r="M1607" t="s">
        <v>6</v>
      </c>
      <c r="N1607" t="s">
        <v>1120</v>
      </c>
    </row>
    <row r="1608" spans="1:14" x14ac:dyDescent="0.35">
      <c r="A1608" t="s">
        <v>49</v>
      </c>
      <c r="B1608">
        <f t="shared" si="25"/>
        <v>1</v>
      </c>
      <c r="C1608" t="s">
        <v>19662</v>
      </c>
      <c r="D1608" t="s">
        <v>10065</v>
      </c>
      <c r="E1608" t="s">
        <v>10066</v>
      </c>
      <c r="F1608" t="s">
        <v>10067</v>
      </c>
      <c r="G1608">
        <v>10</v>
      </c>
      <c r="H1608">
        <v>9781450388085</v>
      </c>
      <c r="I1608" t="s">
        <v>194</v>
      </c>
      <c r="J1608" t="s">
        <v>10068</v>
      </c>
      <c r="K1608">
        <v>2020</v>
      </c>
      <c r="L1608" t="s">
        <v>10069</v>
      </c>
      <c r="M1608" t="s">
        <v>6</v>
      </c>
      <c r="N1608" t="s">
        <v>162</v>
      </c>
    </row>
    <row r="1609" spans="1:14" x14ac:dyDescent="0.35">
      <c r="A1609" t="s">
        <v>70</v>
      </c>
      <c r="B1609">
        <f t="shared" si="25"/>
        <v>1</v>
      </c>
      <c r="C1609" t="s">
        <v>19663</v>
      </c>
      <c r="D1609" t="s">
        <v>10071</v>
      </c>
      <c r="E1609" t="s">
        <v>10072</v>
      </c>
      <c r="F1609" t="s">
        <v>10073</v>
      </c>
      <c r="G1609">
        <v>10</v>
      </c>
      <c r="H1609">
        <v>9781911218562</v>
      </c>
      <c r="I1609" t="s">
        <v>1883</v>
      </c>
      <c r="J1609" t="s">
        <v>10074</v>
      </c>
      <c r="K1609">
        <v>2017</v>
      </c>
      <c r="L1609" t="s">
        <v>10075</v>
      </c>
      <c r="M1609" t="s">
        <v>6</v>
      </c>
      <c r="N1609" t="s">
        <v>162</v>
      </c>
    </row>
    <row r="1610" spans="1:14" x14ac:dyDescent="0.35">
      <c r="A1610" t="s">
        <v>67</v>
      </c>
      <c r="B1610">
        <f t="shared" si="25"/>
        <v>1</v>
      </c>
      <c r="C1610" t="s">
        <v>19664</v>
      </c>
      <c r="D1610" t="s">
        <v>10077</v>
      </c>
      <c r="E1610" t="s">
        <v>10078</v>
      </c>
      <c r="F1610" t="s">
        <v>10079</v>
      </c>
      <c r="G1610">
        <v>10</v>
      </c>
      <c r="H1610">
        <v>9789077381649</v>
      </c>
      <c r="I1610" t="s">
        <v>5493</v>
      </c>
      <c r="J1610" t="s">
        <v>10080</v>
      </c>
      <c r="K1610">
        <v>2011</v>
      </c>
      <c r="L1610" t="s">
        <v>10081</v>
      </c>
      <c r="M1610" t="s">
        <v>6</v>
      </c>
      <c r="N1610" t="s">
        <v>162</v>
      </c>
    </row>
    <row r="1611" spans="1:14" x14ac:dyDescent="0.35">
      <c r="A1611" t="s">
        <v>70</v>
      </c>
      <c r="B1611">
        <f t="shared" si="25"/>
        <v>1</v>
      </c>
      <c r="C1611" t="s">
        <v>19665</v>
      </c>
      <c r="D1611" t="s">
        <v>10083</v>
      </c>
      <c r="E1611" t="s">
        <v>10084</v>
      </c>
      <c r="F1611" t="s">
        <v>10085</v>
      </c>
      <c r="G1611">
        <v>10</v>
      </c>
      <c r="H1611">
        <v>9781450354592</v>
      </c>
      <c r="I1611" t="s">
        <v>10086</v>
      </c>
      <c r="J1611" t="s">
        <v>6</v>
      </c>
      <c r="K1611">
        <v>2017</v>
      </c>
      <c r="L1611" t="s">
        <v>10087</v>
      </c>
      <c r="M1611" t="s">
        <v>6</v>
      </c>
      <c r="N1611" t="s">
        <v>147</v>
      </c>
    </row>
    <row r="1612" spans="1:14" x14ac:dyDescent="0.35">
      <c r="A1612" t="s">
        <v>67</v>
      </c>
      <c r="B1612">
        <f t="shared" si="25"/>
        <v>1</v>
      </c>
      <c r="C1612" t="s">
        <v>19666</v>
      </c>
      <c r="D1612" t="s">
        <v>10089</v>
      </c>
      <c r="E1612" t="s">
        <v>6</v>
      </c>
      <c r="F1612" t="s">
        <v>10090</v>
      </c>
      <c r="G1612">
        <v>7</v>
      </c>
      <c r="I1612" t="s">
        <v>5567</v>
      </c>
      <c r="J1612" t="s">
        <v>10091</v>
      </c>
      <c r="K1612">
        <v>2009</v>
      </c>
      <c r="L1612" t="s">
        <v>10092</v>
      </c>
      <c r="M1612" t="s">
        <v>6</v>
      </c>
      <c r="N1612" t="s">
        <v>2331</v>
      </c>
    </row>
    <row r="1613" spans="1:14" x14ac:dyDescent="0.35">
      <c r="A1613" t="s">
        <v>49</v>
      </c>
      <c r="B1613">
        <f t="shared" si="25"/>
        <v>1</v>
      </c>
      <c r="C1613" t="s">
        <v>19667</v>
      </c>
      <c r="D1613" t="s">
        <v>10094</v>
      </c>
      <c r="E1613" t="s">
        <v>10095</v>
      </c>
      <c r="F1613" t="s">
        <v>10096</v>
      </c>
      <c r="G1613">
        <v>10</v>
      </c>
      <c r="H1613">
        <v>9781450359719</v>
      </c>
      <c r="I1613" t="s">
        <v>1310</v>
      </c>
      <c r="J1613" t="s">
        <v>6</v>
      </c>
      <c r="K1613">
        <v>2019</v>
      </c>
      <c r="L1613" t="s">
        <v>10097</v>
      </c>
      <c r="M1613" t="s">
        <v>6</v>
      </c>
      <c r="N1613" t="s">
        <v>283</v>
      </c>
    </row>
    <row r="1614" spans="1:14" x14ac:dyDescent="0.35">
      <c r="A1614" t="s">
        <v>49</v>
      </c>
      <c r="B1614">
        <f t="shared" si="25"/>
        <v>1</v>
      </c>
      <c r="C1614" t="s">
        <v>19668</v>
      </c>
      <c r="D1614" t="s">
        <v>10099</v>
      </c>
      <c r="E1614" t="s">
        <v>10100</v>
      </c>
      <c r="F1614" t="s">
        <v>10101</v>
      </c>
      <c r="G1614">
        <v>10</v>
      </c>
      <c r="H1614">
        <v>9781509018833</v>
      </c>
      <c r="I1614" t="s">
        <v>762</v>
      </c>
      <c r="J1614" t="s">
        <v>6</v>
      </c>
      <c r="K1614">
        <v>2016</v>
      </c>
      <c r="L1614" t="s">
        <v>10102</v>
      </c>
      <c r="M1614" t="s">
        <v>6</v>
      </c>
      <c r="N1614" t="s">
        <v>636</v>
      </c>
    </row>
    <row r="1615" spans="1:14" x14ac:dyDescent="0.35">
      <c r="A1615" t="s">
        <v>67</v>
      </c>
      <c r="B1615">
        <f t="shared" si="25"/>
        <v>1</v>
      </c>
      <c r="C1615" t="s">
        <v>19669</v>
      </c>
      <c r="D1615" t="s">
        <v>10104</v>
      </c>
      <c r="E1615" t="s">
        <v>10105</v>
      </c>
      <c r="F1615" t="s">
        <v>10106</v>
      </c>
      <c r="G1615">
        <v>10</v>
      </c>
      <c r="I1615" t="s">
        <v>10107</v>
      </c>
      <c r="J1615" t="s">
        <v>10108</v>
      </c>
      <c r="K1615">
        <v>2014</v>
      </c>
      <c r="L1615" t="s">
        <v>10109</v>
      </c>
      <c r="M1615" t="s">
        <v>6</v>
      </c>
      <c r="N1615" t="s">
        <v>217</v>
      </c>
    </row>
    <row r="1616" spans="1:14" x14ac:dyDescent="0.35">
      <c r="A1616" t="s">
        <v>67</v>
      </c>
      <c r="B1616">
        <f t="shared" si="25"/>
        <v>1</v>
      </c>
      <c r="C1616" t="s">
        <v>19670</v>
      </c>
      <c r="D1616" t="s">
        <v>10111</v>
      </c>
      <c r="E1616" t="s">
        <v>10112</v>
      </c>
      <c r="F1616" t="s">
        <v>10113</v>
      </c>
      <c r="G1616">
        <v>7</v>
      </c>
      <c r="I1616" t="s">
        <v>647</v>
      </c>
      <c r="J1616" t="s">
        <v>10114</v>
      </c>
      <c r="K1616">
        <v>2009</v>
      </c>
      <c r="L1616" t="s">
        <v>10115</v>
      </c>
      <c r="M1616" t="s">
        <v>6</v>
      </c>
      <c r="N1616" t="s">
        <v>636</v>
      </c>
    </row>
    <row r="1617" spans="1:14" x14ac:dyDescent="0.35">
      <c r="A1617" t="s">
        <v>49</v>
      </c>
      <c r="B1617">
        <f t="shared" si="25"/>
        <v>1</v>
      </c>
      <c r="C1617" t="s">
        <v>19671</v>
      </c>
      <c r="D1617" t="s">
        <v>10117</v>
      </c>
      <c r="E1617" t="s">
        <v>10118</v>
      </c>
      <c r="F1617" t="s">
        <v>10119</v>
      </c>
      <c r="G1617">
        <v>10</v>
      </c>
      <c r="H1617">
        <v>9781450330145</v>
      </c>
      <c r="I1617" t="s">
        <v>4791</v>
      </c>
      <c r="J1617" t="s">
        <v>10120</v>
      </c>
      <c r="K1617">
        <v>2014</v>
      </c>
      <c r="L1617" t="s">
        <v>10121</v>
      </c>
      <c r="M1617" t="s">
        <v>6</v>
      </c>
      <c r="N1617" t="s">
        <v>703</v>
      </c>
    </row>
    <row r="1618" spans="1:14" x14ac:dyDescent="0.35">
      <c r="A1618" t="s">
        <v>67</v>
      </c>
      <c r="B1618">
        <f t="shared" si="25"/>
        <v>1</v>
      </c>
      <c r="C1618" t="s">
        <v>19672</v>
      </c>
      <c r="D1618" t="s">
        <v>10123</v>
      </c>
      <c r="E1618" t="s">
        <v>10124</v>
      </c>
      <c r="F1618" t="s">
        <v>10125</v>
      </c>
      <c r="G1618">
        <v>10</v>
      </c>
      <c r="H1618">
        <v>9781450344524</v>
      </c>
      <c r="I1618" t="s">
        <v>10126</v>
      </c>
      <c r="J1618" t="s">
        <v>955</v>
      </c>
      <c r="K1618">
        <v>2016</v>
      </c>
      <c r="L1618" t="s">
        <v>10127</v>
      </c>
      <c r="M1618" t="s">
        <v>6</v>
      </c>
      <c r="N1618" t="s">
        <v>217</v>
      </c>
    </row>
    <row r="1619" spans="1:14" x14ac:dyDescent="0.35">
      <c r="A1619" t="s">
        <v>67</v>
      </c>
      <c r="B1619">
        <f t="shared" si="25"/>
        <v>1</v>
      </c>
      <c r="C1619" t="s">
        <v>19673</v>
      </c>
      <c r="D1619" t="s">
        <v>10129</v>
      </c>
      <c r="E1619" t="s">
        <v>10130</v>
      </c>
      <c r="F1619" t="s">
        <v>10131</v>
      </c>
      <c r="G1619">
        <v>7</v>
      </c>
      <c r="H1619">
        <v>9783319208916</v>
      </c>
      <c r="I1619" t="s">
        <v>152</v>
      </c>
      <c r="J1619" t="s">
        <v>10132</v>
      </c>
      <c r="K1619">
        <v>2015</v>
      </c>
      <c r="L1619" t="s">
        <v>10133</v>
      </c>
      <c r="M1619" t="s">
        <v>6</v>
      </c>
      <c r="N1619" t="s">
        <v>323</v>
      </c>
    </row>
    <row r="1620" spans="1:14" x14ac:dyDescent="0.35">
      <c r="A1620" t="s">
        <v>67</v>
      </c>
      <c r="B1620">
        <f t="shared" si="25"/>
        <v>1</v>
      </c>
      <c r="C1620" t="s">
        <v>19674</v>
      </c>
      <c r="D1620" t="s">
        <v>10135</v>
      </c>
      <c r="E1620" t="s">
        <v>10136</v>
      </c>
      <c r="F1620" t="s">
        <v>10137</v>
      </c>
      <c r="G1620">
        <v>10</v>
      </c>
      <c r="H1620">
        <v>9781509053797</v>
      </c>
      <c r="I1620" t="s">
        <v>10138</v>
      </c>
      <c r="J1620" t="s">
        <v>3432</v>
      </c>
      <c r="K1620">
        <v>2017</v>
      </c>
      <c r="L1620" t="s">
        <v>10139</v>
      </c>
      <c r="M1620" t="s">
        <v>6</v>
      </c>
      <c r="N1620" t="s">
        <v>337</v>
      </c>
    </row>
    <row r="1621" spans="1:14" x14ac:dyDescent="0.35">
      <c r="A1621" t="s">
        <v>67</v>
      </c>
      <c r="B1621">
        <f t="shared" si="25"/>
        <v>1</v>
      </c>
      <c r="C1621" t="s">
        <v>19675</v>
      </c>
      <c r="D1621" t="s">
        <v>10141</v>
      </c>
      <c r="E1621" t="s">
        <v>6</v>
      </c>
      <c r="F1621" t="s">
        <v>10142</v>
      </c>
      <c r="G1621">
        <v>10</v>
      </c>
      <c r="I1621" t="s">
        <v>3188</v>
      </c>
      <c r="J1621" t="s">
        <v>2700</v>
      </c>
      <c r="K1621">
        <v>2019</v>
      </c>
      <c r="L1621" t="s">
        <v>10143</v>
      </c>
      <c r="M1621" t="s">
        <v>6</v>
      </c>
      <c r="N1621" t="s">
        <v>147</v>
      </c>
    </row>
    <row r="1622" spans="1:14" x14ac:dyDescent="0.35">
      <c r="A1622" t="s">
        <v>67</v>
      </c>
      <c r="B1622">
        <f t="shared" si="25"/>
        <v>1</v>
      </c>
      <c r="C1622" t="s">
        <v>19676</v>
      </c>
      <c r="D1622" t="s">
        <v>10145</v>
      </c>
      <c r="E1622" t="s">
        <v>6</v>
      </c>
      <c r="F1622" t="s">
        <v>10142</v>
      </c>
      <c r="G1622">
        <v>10</v>
      </c>
      <c r="I1622" t="s">
        <v>3188</v>
      </c>
      <c r="J1622" t="s">
        <v>10146</v>
      </c>
      <c r="K1622">
        <v>2020</v>
      </c>
      <c r="L1622" t="s">
        <v>10147</v>
      </c>
      <c r="M1622" t="s">
        <v>6</v>
      </c>
      <c r="N1622" t="s">
        <v>162</v>
      </c>
    </row>
    <row r="1623" spans="1:14" x14ac:dyDescent="0.35">
      <c r="A1623" t="s">
        <v>67</v>
      </c>
      <c r="B1623">
        <f t="shared" si="25"/>
        <v>1</v>
      </c>
      <c r="C1623" t="s">
        <v>19677</v>
      </c>
      <c r="D1623" t="s">
        <v>10149</v>
      </c>
      <c r="E1623" t="s">
        <v>10150</v>
      </c>
      <c r="F1623" t="s">
        <v>10151</v>
      </c>
      <c r="G1623">
        <v>10</v>
      </c>
      <c r="I1623" t="s">
        <v>1978</v>
      </c>
      <c r="J1623" t="s">
        <v>10152</v>
      </c>
      <c r="K1623">
        <v>2013</v>
      </c>
      <c r="L1623" t="s">
        <v>10153</v>
      </c>
      <c r="M1623" t="s">
        <v>6</v>
      </c>
      <c r="N1623" t="s">
        <v>162</v>
      </c>
    </row>
    <row r="1624" spans="1:14" x14ac:dyDescent="0.35">
      <c r="A1624" t="s">
        <v>67</v>
      </c>
      <c r="B1624">
        <f t="shared" si="25"/>
        <v>1</v>
      </c>
      <c r="C1624" t="s">
        <v>19678</v>
      </c>
      <c r="D1624" t="s">
        <v>10155</v>
      </c>
      <c r="E1624" t="s">
        <v>10156</v>
      </c>
      <c r="F1624" t="s">
        <v>10157</v>
      </c>
      <c r="G1624">
        <v>7</v>
      </c>
      <c r="I1624" t="s">
        <v>647</v>
      </c>
      <c r="J1624" t="s">
        <v>10158</v>
      </c>
      <c r="K1624">
        <v>2014</v>
      </c>
      <c r="L1624" t="s">
        <v>10159</v>
      </c>
      <c r="M1624" t="s">
        <v>6</v>
      </c>
      <c r="N1624" t="s">
        <v>283</v>
      </c>
    </row>
    <row r="1625" spans="1:14" x14ac:dyDescent="0.35">
      <c r="A1625" t="s">
        <v>70</v>
      </c>
      <c r="B1625">
        <f t="shared" si="25"/>
        <v>1</v>
      </c>
      <c r="C1625" t="s">
        <v>19679</v>
      </c>
      <c r="D1625" t="s">
        <v>10161</v>
      </c>
      <c r="E1625" t="s">
        <v>10162</v>
      </c>
      <c r="F1625" t="s">
        <v>10163</v>
      </c>
      <c r="G1625">
        <v>10</v>
      </c>
      <c r="I1625" t="s">
        <v>10164</v>
      </c>
      <c r="J1625" t="s">
        <v>6</v>
      </c>
      <c r="K1625">
        <v>2015</v>
      </c>
      <c r="L1625" t="s">
        <v>10165</v>
      </c>
      <c r="M1625" t="s">
        <v>6</v>
      </c>
      <c r="N1625" t="s">
        <v>283</v>
      </c>
    </row>
    <row r="1626" spans="1:14" x14ac:dyDescent="0.35">
      <c r="A1626" t="s">
        <v>67</v>
      </c>
      <c r="B1626">
        <f t="shared" si="25"/>
        <v>1</v>
      </c>
      <c r="C1626" t="s">
        <v>19680</v>
      </c>
      <c r="D1626" t="s">
        <v>10167</v>
      </c>
      <c r="E1626" t="s">
        <v>10168</v>
      </c>
      <c r="F1626" t="s">
        <v>10169</v>
      </c>
      <c r="G1626">
        <v>7</v>
      </c>
      <c r="I1626" t="s">
        <v>144</v>
      </c>
      <c r="J1626" t="s">
        <v>1749</v>
      </c>
      <c r="K1626">
        <v>2015</v>
      </c>
      <c r="L1626" t="s">
        <v>10170</v>
      </c>
      <c r="M1626" t="s">
        <v>6</v>
      </c>
      <c r="N1626" t="s">
        <v>256</v>
      </c>
    </row>
    <row r="1627" spans="1:14" x14ac:dyDescent="0.35">
      <c r="A1627" t="s">
        <v>67</v>
      </c>
      <c r="B1627">
        <f t="shared" si="25"/>
        <v>1</v>
      </c>
      <c r="C1627" t="s">
        <v>19681</v>
      </c>
      <c r="D1627" t="s">
        <v>10172</v>
      </c>
      <c r="E1627" t="s">
        <v>10173</v>
      </c>
      <c r="F1627" t="s">
        <v>10174</v>
      </c>
      <c r="G1627">
        <v>7</v>
      </c>
      <c r="H1627">
        <v>9783319461519</v>
      </c>
      <c r="I1627" t="s">
        <v>152</v>
      </c>
      <c r="J1627" t="s">
        <v>10175</v>
      </c>
      <c r="K1627">
        <v>2016</v>
      </c>
      <c r="L1627" t="s">
        <v>10176</v>
      </c>
      <c r="M1627" t="s">
        <v>6</v>
      </c>
      <c r="N1627" t="s">
        <v>10177</v>
      </c>
    </row>
    <row r="1628" spans="1:14" x14ac:dyDescent="0.35">
      <c r="A1628" t="s">
        <v>49</v>
      </c>
      <c r="B1628">
        <f t="shared" si="25"/>
        <v>1</v>
      </c>
      <c r="C1628" t="s">
        <v>19682</v>
      </c>
      <c r="D1628" t="s">
        <v>10179</v>
      </c>
      <c r="E1628" t="s">
        <v>10180</v>
      </c>
      <c r="F1628" t="s">
        <v>10181</v>
      </c>
      <c r="G1628">
        <v>10</v>
      </c>
      <c r="H1628">
        <v>9789897581687</v>
      </c>
      <c r="I1628" t="s">
        <v>10182</v>
      </c>
      <c r="J1628" t="s">
        <v>10183</v>
      </c>
      <c r="K1628">
        <v>2016</v>
      </c>
      <c r="L1628" t="s">
        <v>10184</v>
      </c>
      <c r="M1628" t="s">
        <v>6</v>
      </c>
      <c r="N1628" t="s">
        <v>283</v>
      </c>
    </row>
    <row r="1629" spans="1:14" x14ac:dyDescent="0.35">
      <c r="A1629" t="s">
        <v>67</v>
      </c>
      <c r="B1629">
        <f t="shared" si="25"/>
        <v>1</v>
      </c>
      <c r="C1629" t="s">
        <v>19683</v>
      </c>
      <c r="D1629" t="s">
        <v>10186</v>
      </c>
      <c r="E1629" t="s">
        <v>10187</v>
      </c>
      <c r="F1629" t="s">
        <v>10188</v>
      </c>
      <c r="G1629">
        <v>7</v>
      </c>
      <c r="I1629" t="s">
        <v>2162</v>
      </c>
      <c r="J1629" t="s">
        <v>10189</v>
      </c>
      <c r="K1629">
        <v>2014</v>
      </c>
      <c r="L1629" t="s">
        <v>10190</v>
      </c>
      <c r="M1629" t="s">
        <v>6</v>
      </c>
      <c r="N1629" t="s">
        <v>1120</v>
      </c>
    </row>
    <row r="1630" spans="1:14" x14ac:dyDescent="0.35">
      <c r="A1630" t="s">
        <v>49</v>
      </c>
      <c r="B1630">
        <f t="shared" si="25"/>
        <v>1</v>
      </c>
      <c r="C1630" t="s">
        <v>19684</v>
      </c>
      <c r="D1630" t="s">
        <v>10192</v>
      </c>
      <c r="E1630" t="s">
        <v>10193</v>
      </c>
      <c r="F1630" t="s">
        <v>10194</v>
      </c>
      <c r="G1630">
        <v>7</v>
      </c>
      <c r="I1630" t="s">
        <v>10195</v>
      </c>
      <c r="J1630" t="s">
        <v>10196</v>
      </c>
      <c r="K1630">
        <v>2016</v>
      </c>
      <c r="L1630" t="s">
        <v>10197</v>
      </c>
      <c r="M1630" t="s">
        <v>6</v>
      </c>
      <c r="N1630" t="s">
        <v>162</v>
      </c>
    </row>
    <row r="1631" spans="1:14" x14ac:dyDescent="0.35">
      <c r="A1631" t="s">
        <v>67</v>
      </c>
      <c r="B1631">
        <f t="shared" si="25"/>
        <v>1</v>
      </c>
      <c r="C1631" t="s">
        <v>19685</v>
      </c>
      <c r="D1631" t="s">
        <v>10199</v>
      </c>
      <c r="E1631" t="s">
        <v>6</v>
      </c>
      <c r="F1631" t="s">
        <v>10200</v>
      </c>
      <c r="G1631">
        <v>7</v>
      </c>
      <c r="I1631" t="s">
        <v>4039</v>
      </c>
      <c r="J1631" t="s">
        <v>10201</v>
      </c>
      <c r="K1631">
        <v>2019</v>
      </c>
      <c r="L1631" t="s">
        <v>10202</v>
      </c>
      <c r="M1631" t="s">
        <v>6</v>
      </c>
      <c r="N1631" t="s">
        <v>217</v>
      </c>
    </row>
    <row r="1632" spans="1:14" x14ac:dyDescent="0.35">
      <c r="A1632" t="s">
        <v>67</v>
      </c>
      <c r="B1632">
        <f t="shared" si="25"/>
        <v>1</v>
      </c>
      <c r="C1632" t="s">
        <v>19686</v>
      </c>
      <c r="D1632" t="s">
        <v>10204</v>
      </c>
      <c r="E1632" t="s">
        <v>6</v>
      </c>
      <c r="F1632" t="s">
        <v>10205</v>
      </c>
      <c r="G1632">
        <v>7</v>
      </c>
      <c r="I1632" t="s">
        <v>2228</v>
      </c>
      <c r="J1632" t="s">
        <v>10206</v>
      </c>
      <c r="K1632">
        <v>2019</v>
      </c>
      <c r="L1632" t="s">
        <v>10207</v>
      </c>
      <c r="M1632" t="s">
        <v>6</v>
      </c>
      <c r="N1632" t="s">
        <v>323</v>
      </c>
    </row>
    <row r="1633" spans="1:14" x14ac:dyDescent="0.35">
      <c r="A1633" t="s">
        <v>67</v>
      </c>
      <c r="B1633">
        <f t="shared" si="25"/>
        <v>1</v>
      </c>
      <c r="C1633" t="s">
        <v>19687</v>
      </c>
      <c r="D1633" t="s">
        <v>10209</v>
      </c>
      <c r="E1633" t="s">
        <v>10210</v>
      </c>
      <c r="F1633" t="s">
        <v>10211</v>
      </c>
      <c r="G1633">
        <v>10</v>
      </c>
      <c r="H1633">
        <v>9781911218098</v>
      </c>
      <c r="I1633" t="s">
        <v>452</v>
      </c>
      <c r="J1633" t="s">
        <v>10212</v>
      </c>
      <c r="K1633">
        <v>2016</v>
      </c>
      <c r="L1633" t="s">
        <v>10213</v>
      </c>
      <c r="M1633" t="s">
        <v>6</v>
      </c>
      <c r="N1633" t="s">
        <v>162</v>
      </c>
    </row>
    <row r="1634" spans="1:14" x14ac:dyDescent="0.35">
      <c r="A1634" t="s">
        <v>49</v>
      </c>
      <c r="B1634">
        <f t="shared" si="25"/>
        <v>1</v>
      </c>
      <c r="C1634" t="s">
        <v>19688</v>
      </c>
      <c r="D1634" t="s">
        <v>10215</v>
      </c>
      <c r="E1634" t="s">
        <v>10216</v>
      </c>
      <c r="F1634" t="s">
        <v>10217</v>
      </c>
      <c r="G1634">
        <v>10</v>
      </c>
      <c r="H1634">
        <v>9781728126654</v>
      </c>
      <c r="I1634" t="s">
        <v>10218</v>
      </c>
      <c r="J1634" t="s">
        <v>6</v>
      </c>
      <c r="K1634">
        <v>2019</v>
      </c>
      <c r="L1634" t="s">
        <v>10219</v>
      </c>
      <c r="M1634" t="s">
        <v>6</v>
      </c>
      <c r="N1634" t="s">
        <v>162</v>
      </c>
    </row>
    <row r="1635" spans="1:14" x14ac:dyDescent="0.35">
      <c r="A1635" t="s">
        <v>49</v>
      </c>
      <c r="B1635">
        <f t="shared" si="25"/>
        <v>1</v>
      </c>
      <c r="C1635" t="s">
        <v>19689</v>
      </c>
      <c r="D1635" t="s">
        <v>10221</v>
      </c>
      <c r="E1635" t="s">
        <v>10222</v>
      </c>
      <c r="F1635" t="s">
        <v>10223</v>
      </c>
      <c r="G1635">
        <v>10</v>
      </c>
      <c r="H1635">
        <v>9781424448982</v>
      </c>
      <c r="I1635" t="s">
        <v>10224</v>
      </c>
      <c r="J1635" t="s">
        <v>10225</v>
      </c>
      <c r="K1635">
        <v>2009</v>
      </c>
      <c r="L1635" t="s">
        <v>10226</v>
      </c>
      <c r="M1635" t="s">
        <v>6</v>
      </c>
      <c r="N1635" t="s">
        <v>162</v>
      </c>
    </row>
    <row r="1636" spans="1:14" x14ac:dyDescent="0.35">
      <c r="A1636" t="s">
        <v>49</v>
      </c>
      <c r="B1636">
        <f t="shared" si="25"/>
        <v>1</v>
      </c>
      <c r="C1636" t="s">
        <v>19690</v>
      </c>
      <c r="D1636" t="s">
        <v>10228</v>
      </c>
      <c r="E1636" t="s">
        <v>10229</v>
      </c>
      <c r="F1636" t="s">
        <v>10230</v>
      </c>
      <c r="G1636">
        <v>10</v>
      </c>
      <c r="I1636" t="s">
        <v>621</v>
      </c>
      <c r="J1636" t="s">
        <v>1285</v>
      </c>
      <c r="K1636">
        <v>2016</v>
      </c>
      <c r="L1636" t="s">
        <v>10231</v>
      </c>
      <c r="M1636" t="s">
        <v>6</v>
      </c>
      <c r="N1636" t="s">
        <v>217</v>
      </c>
    </row>
    <row r="1637" spans="1:14" x14ac:dyDescent="0.35">
      <c r="A1637" t="s">
        <v>49</v>
      </c>
      <c r="B1637">
        <f t="shared" si="25"/>
        <v>1</v>
      </c>
      <c r="C1637" t="s">
        <v>19691</v>
      </c>
      <c r="D1637" t="s">
        <v>10236</v>
      </c>
      <c r="E1637" t="s">
        <v>10237</v>
      </c>
      <c r="F1637" t="s">
        <v>10238</v>
      </c>
      <c r="G1637">
        <v>7</v>
      </c>
      <c r="I1637" t="s">
        <v>10239</v>
      </c>
      <c r="J1637" t="s">
        <v>4681</v>
      </c>
      <c r="K1637">
        <v>2009</v>
      </c>
      <c r="L1637" t="s">
        <v>10240</v>
      </c>
      <c r="M1637" t="s">
        <v>6</v>
      </c>
      <c r="N1637" t="s">
        <v>744</v>
      </c>
    </row>
    <row r="1638" spans="1:14" x14ac:dyDescent="0.35">
      <c r="A1638" t="s">
        <v>67</v>
      </c>
      <c r="B1638">
        <f t="shared" si="25"/>
        <v>1</v>
      </c>
      <c r="C1638" t="s">
        <v>19692</v>
      </c>
      <c r="D1638" t="s">
        <v>10242</v>
      </c>
      <c r="E1638" t="s">
        <v>10243</v>
      </c>
      <c r="F1638" t="s">
        <v>10244</v>
      </c>
      <c r="G1638">
        <v>10</v>
      </c>
      <c r="H1638">
        <v>9780769548265</v>
      </c>
      <c r="I1638" t="s">
        <v>10245</v>
      </c>
      <c r="J1638" t="s">
        <v>10246</v>
      </c>
      <c r="K1638">
        <v>2012</v>
      </c>
      <c r="L1638" t="s">
        <v>10247</v>
      </c>
      <c r="M1638" t="s">
        <v>6</v>
      </c>
      <c r="N1638" t="s">
        <v>176</v>
      </c>
    </row>
    <row r="1639" spans="1:14" x14ac:dyDescent="0.35">
      <c r="A1639" t="s">
        <v>67</v>
      </c>
      <c r="B1639">
        <f t="shared" si="25"/>
        <v>1</v>
      </c>
      <c r="C1639" t="s">
        <v>19693</v>
      </c>
      <c r="D1639" t="s">
        <v>10249</v>
      </c>
      <c r="E1639" t="s">
        <v>6</v>
      </c>
      <c r="F1639" t="s">
        <v>10250</v>
      </c>
      <c r="G1639">
        <v>7</v>
      </c>
      <c r="I1639" t="s">
        <v>5058</v>
      </c>
      <c r="J1639" t="s">
        <v>10251</v>
      </c>
      <c r="K1639">
        <v>2018</v>
      </c>
      <c r="L1639" t="s">
        <v>10252</v>
      </c>
      <c r="M1639" t="s">
        <v>6</v>
      </c>
      <c r="N1639" t="s">
        <v>5181</v>
      </c>
    </row>
    <row r="1640" spans="1:14" x14ac:dyDescent="0.35">
      <c r="A1640" t="s">
        <v>49</v>
      </c>
      <c r="B1640">
        <f t="shared" si="25"/>
        <v>1</v>
      </c>
      <c r="C1640" t="s">
        <v>19694</v>
      </c>
      <c r="D1640" t="s">
        <v>10254</v>
      </c>
      <c r="E1640" t="s">
        <v>10255</v>
      </c>
      <c r="F1640" t="s">
        <v>10256</v>
      </c>
      <c r="G1640">
        <v>7</v>
      </c>
      <c r="I1640" t="s">
        <v>10257</v>
      </c>
      <c r="J1640" t="s">
        <v>10258</v>
      </c>
      <c r="K1640">
        <v>2021</v>
      </c>
      <c r="L1640" t="s">
        <v>10259</v>
      </c>
      <c r="M1640" t="s">
        <v>6</v>
      </c>
      <c r="N1640" t="s">
        <v>217</v>
      </c>
    </row>
    <row r="1641" spans="1:14" x14ac:dyDescent="0.35">
      <c r="A1641" t="s">
        <v>67</v>
      </c>
      <c r="B1641">
        <f t="shared" si="25"/>
        <v>1</v>
      </c>
      <c r="C1641" t="s">
        <v>19695</v>
      </c>
      <c r="D1641" t="s">
        <v>10261</v>
      </c>
      <c r="E1641" t="s">
        <v>10262</v>
      </c>
      <c r="F1641" t="s">
        <v>10263</v>
      </c>
      <c r="G1641">
        <v>10</v>
      </c>
      <c r="H1641">
        <v>9781509040483</v>
      </c>
      <c r="I1641" t="s">
        <v>10264</v>
      </c>
      <c r="J1641" t="s">
        <v>6260</v>
      </c>
      <c r="K1641">
        <v>2017</v>
      </c>
      <c r="L1641" t="s">
        <v>10265</v>
      </c>
      <c r="M1641" t="s">
        <v>6</v>
      </c>
      <c r="N1641" t="s">
        <v>480</v>
      </c>
    </row>
    <row r="1642" spans="1:14" x14ac:dyDescent="0.35">
      <c r="A1642" t="s">
        <v>49</v>
      </c>
      <c r="B1642">
        <f t="shared" si="25"/>
        <v>1</v>
      </c>
      <c r="C1642" t="s">
        <v>19696</v>
      </c>
      <c r="D1642" t="s">
        <v>10267</v>
      </c>
      <c r="E1642" t="s">
        <v>10268</v>
      </c>
      <c r="F1642" t="s">
        <v>10269</v>
      </c>
      <c r="G1642">
        <v>10</v>
      </c>
      <c r="H1642">
        <v>9789898533227</v>
      </c>
      <c r="I1642" t="s">
        <v>10270</v>
      </c>
      <c r="J1642" t="s">
        <v>10271</v>
      </c>
      <c r="K1642">
        <v>2014</v>
      </c>
      <c r="L1642" t="s">
        <v>10272</v>
      </c>
      <c r="M1642" t="s">
        <v>6</v>
      </c>
      <c r="N1642" t="s">
        <v>217</v>
      </c>
    </row>
    <row r="1643" spans="1:14" x14ac:dyDescent="0.35">
      <c r="A1643" t="s">
        <v>49</v>
      </c>
      <c r="B1643">
        <f t="shared" si="25"/>
        <v>1</v>
      </c>
      <c r="C1643" t="s">
        <v>14660</v>
      </c>
      <c r="D1643" t="s">
        <v>10274</v>
      </c>
      <c r="E1643" t="s">
        <v>10275</v>
      </c>
      <c r="F1643" t="s">
        <v>10276</v>
      </c>
      <c r="G1643">
        <v>10</v>
      </c>
      <c r="H1643">
        <v>9781450305006</v>
      </c>
      <c r="I1643" t="s">
        <v>3159</v>
      </c>
      <c r="J1643" t="s">
        <v>10277</v>
      </c>
      <c r="K1643">
        <v>2011</v>
      </c>
      <c r="L1643" t="s">
        <v>10278</v>
      </c>
      <c r="M1643" t="s">
        <v>6</v>
      </c>
      <c r="N1643" t="s">
        <v>703</v>
      </c>
    </row>
    <row r="1644" spans="1:14" x14ac:dyDescent="0.35">
      <c r="A1644" t="s">
        <v>49</v>
      </c>
      <c r="B1644">
        <f t="shared" si="25"/>
        <v>1</v>
      </c>
      <c r="C1644" t="s">
        <v>19697</v>
      </c>
      <c r="D1644" t="s">
        <v>10280</v>
      </c>
      <c r="E1644" t="s">
        <v>10281</v>
      </c>
      <c r="F1644" t="s">
        <v>10276</v>
      </c>
      <c r="G1644">
        <v>10</v>
      </c>
      <c r="H1644">
        <v>9781457703485</v>
      </c>
      <c r="I1644" t="s">
        <v>10282</v>
      </c>
      <c r="J1644" t="s">
        <v>10283</v>
      </c>
      <c r="K1644">
        <v>2011</v>
      </c>
      <c r="L1644" t="s">
        <v>10284</v>
      </c>
      <c r="M1644" t="s">
        <v>6</v>
      </c>
      <c r="N1644" t="s">
        <v>217</v>
      </c>
    </row>
    <row r="1645" spans="1:14" x14ac:dyDescent="0.35">
      <c r="A1645" t="s">
        <v>49</v>
      </c>
      <c r="B1645">
        <f t="shared" si="25"/>
        <v>1</v>
      </c>
      <c r="C1645" t="s">
        <v>19698</v>
      </c>
      <c r="D1645" t="s">
        <v>10286</v>
      </c>
      <c r="E1645" t="s">
        <v>10287</v>
      </c>
      <c r="F1645" t="s">
        <v>10288</v>
      </c>
      <c r="G1645">
        <v>10</v>
      </c>
      <c r="H1645">
        <v>9781450314107</v>
      </c>
      <c r="I1645" t="s">
        <v>308</v>
      </c>
      <c r="J1645" t="s">
        <v>6</v>
      </c>
      <c r="K1645">
        <v>2012</v>
      </c>
      <c r="L1645" t="s">
        <v>10289</v>
      </c>
      <c r="M1645" t="s">
        <v>6</v>
      </c>
      <c r="N1645" t="s">
        <v>337</v>
      </c>
    </row>
    <row r="1646" spans="1:14" x14ac:dyDescent="0.35">
      <c r="A1646" t="s">
        <v>49</v>
      </c>
      <c r="B1646">
        <f t="shared" si="25"/>
        <v>1</v>
      </c>
      <c r="C1646" t="s">
        <v>19699</v>
      </c>
      <c r="D1646" t="s">
        <v>10291</v>
      </c>
      <c r="E1646" t="s">
        <v>10292</v>
      </c>
      <c r="F1646" t="s">
        <v>10293</v>
      </c>
      <c r="G1646">
        <v>10</v>
      </c>
      <c r="H1646">
        <v>9781450389754</v>
      </c>
      <c r="I1646" t="s">
        <v>194</v>
      </c>
      <c r="J1646" t="s">
        <v>10294</v>
      </c>
      <c r="K1646">
        <v>2020</v>
      </c>
      <c r="L1646" t="s">
        <v>10295</v>
      </c>
      <c r="M1646" t="s">
        <v>6</v>
      </c>
      <c r="N1646" t="s">
        <v>162</v>
      </c>
    </row>
    <row r="1647" spans="1:14" x14ac:dyDescent="0.35">
      <c r="A1647" t="s">
        <v>67</v>
      </c>
      <c r="B1647">
        <f t="shared" si="25"/>
        <v>1</v>
      </c>
      <c r="C1647" t="s">
        <v>19700</v>
      </c>
      <c r="D1647" t="s">
        <v>10297</v>
      </c>
      <c r="E1647" t="s">
        <v>10298</v>
      </c>
      <c r="F1647" t="s">
        <v>10299</v>
      </c>
      <c r="G1647">
        <v>10</v>
      </c>
      <c r="H1647">
        <v>9781450376907</v>
      </c>
      <c r="I1647" t="s">
        <v>194</v>
      </c>
      <c r="J1647" t="s">
        <v>9677</v>
      </c>
      <c r="K1647">
        <v>2020</v>
      </c>
      <c r="L1647" t="s">
        <v>10300</v>
      </c>
      <c r="M1647" t="s">
        <v>6</v>
      </c>
      <c r="N1647" t="s">
        <v>147</v>
      </c>
    </row>
    <row r="1648" spans="1:14" x14ac:dyDescent="0.35">
      <c r="A1648" t="s">
        <v>70</v>
      </c>
      <c r="B1648">
        <f t="shared" si="25"/>
        <v>1</v>
      </c>
      <c r="C1648" t="s">
        <v>19701</v>
      </c>
      <c r="D1648" t="s">
        <v>10302</v>
      </c>
      <c r="E1648" t="s">
        <v>10303</v>
      </c>
      <c r="F1648" t="s">
        <v>10304</v>
      </c>
      <c r="G1648">
        <v>10</v>
      </c>
      <c r="I1648" t="s">
        <v>4357</v>
      </c>
      <c r="J1648" t="s">
        <v>5211</v>
      </c>
      <c r="K1648">
        <v>2009</v>
      </c>
      <c r="L1648" t="s">
        <v>10305</v>
      </c>
      <c r="M1648" t="s">
        <v>6</v>
      </c>
      <c r="N1648" t="s">
        <v>1505</v>
      </c>
    </row>
    <row r="1649" spans="1:14" x14ac:dyDescent="0.35">
      <c r="A1649" t="s">
        <v>49</v>
      </c>
      <c r="B1649">
        <f t="shared" si="25"/>
        <v>1</v>
      </c>
      <c r="C1649" t="s">
        <v>19702</v>
      </c>
      <c r="D1649" t="s">
        <v>10307</v>
      </c>
      <c r="E1649" t="s">
        <v>10308</v>
      </c>
      <c r="F1649" t="s">
        <v>10309</v>
      </c>
      <c r="G1649">
        <v>7</v>
      </c>
      <c r="I1649" t="s">
        <v>4719</v>
      </c>
      <c r="J1649" t="s">
        <v>10310</v>
      </c>
      <c r="K1649">
        <v>2013</v>
      </c>
      <c r="L1649" t="s">
        <v>10311</v>
      </c>
      <c r="M1649" t="s">
        <v>6</v>
      </c>
      <c r="N1649" t="s">
        <v>675</v>
      </c>
    </row>
    <row r="1650" spans="1:14" x14ac:dyDescent="0.35">
      <c r="A1650" t="s">
        <v>49</v>
      </c>
      <c r="B1650">
        <f t="shared" si="25"/>
        <v>1</v>
      </c>
      <c r="C1650" t="s">
        <v>19703</v>
      </c>
      <c r="D1650" t="s">
        <v>10313</v>
      </c>
      <c r="E1650" t="s">
        <v>10314</v>
      </c>
      <c r="F1650" t="s">
        <v>10315</v>
      </c>
      <c r="G1650">
        <v>7</v>
      </c>
      <c r="I1650" t="s">
        <v>10257</v>
      </c>
      <c r="J1650" t="s">
        <v>10316</v>
      </c>
      <c r="K1650">
        <v>2015</v>
      </c>
      <c r="L1650" t="s">
        <v>10317</v>
      </c>
      <c r="M1650" t="s">
        <v>6</v>
      </c>
      <c r="N1650" t="s">
        <v>323</v>
      </c>
    </row>
    <row r="1651" spans="1:14" x14ac:dyDescent="0.35">
      <c r="A1651" t="s">
        <v>49</v>
      </c>
      <c r="B1651">
        <f t="shared" si="25"/>
        <v>1</v>
      </c>
      <c r="C1651" t="s">
        <v>17442</v>
      </c>
      <c r="D1651" t="s">
        <v>10319</v>
      </c>
      <c r="E1651" t="s">
        <v>10320</v>
      </c>
      <c r="F1651" t="s">
        <v>10321</v>
      </c>
      <c r="G1651">
        <v>10</v>
      </c>
      <c r="H1651">
        <v>9781450336017</v>
      </c>
      <c r="I1651" t="s">
        <v>308</v>
      </c>
      <c r="J1651" t="s">
        <v>6</v>
      </c>
      <c r="K1651">
        <v>2015</v>
      </c>
      <c r="L1651" t="s">
        <v>10322</v>
      </c>
      <c r="M1651" t="s">
        <v>6</v>
      </c>
      <c r="N1651" t="s">
        <v>283</v>
      </c>
    </row>
    <row r="1652" spans="1:14" x14ac:dyDescent="0.35">
      <c r="A1652" t="s">
        <v>67</v>
      </c>
      <c r="B1652">
        <f t="shared" si="25"/>
        <v>1</v>
      </c>
      <c r="C1652" t="s">
        <v>19704</v>
      </c>
      <c r="D1652" t="s">
        <v>10324</v>
      </c>
      <c r="E1652" t="s">
        <v>10325</v>
      </c>
      <c r="F1652" t="s">
        <v>10326</v>
      </c>
      <c r="G1652">
        <v>10</v>
      </c>
      <c r="H1652">
        <v>9781450336017</v>
      </c>
      <c r="I1652" t="s">
        <v>308</v>
      </c>
      <c r="J1652" t="s">
        <v>6</v>
      </c>
      <c r="K1652">
        <v>2015</v>
      </c>
      <c r="L1652" t="s">
        <v>10327</v>
      </c>
      <c r="M1652" t="s">
        <v>6</v>
      </c>
      <c r="N1652" t="s">
        <v>1120</v>
      </c>
    </row>
    <row r="1653" spans="1:14" x14ac:dyDescent="0.35">
      <c r="A1653" t="s">
        <v>67</v>
      </c>
      <c r="B1653">
        <f t="shared" si="25"/>
        <v>1</v>
      </c>
      <c r="C1653" t="s">
        <v>19705</v>
      </c>
      <c r="D1653" t="s">
        <v>10329</v>
      </c>
      <c r="E1653" t="s">
        <v>10330</v>
      </c>
      <c r="F1653" t="s">
        <v>10321</v>
      </c>
      <c r="G1653">
        <v>10</v>
      </c>
      <c r="H1653">
        <v>9781467369367</v>
      </c>
      <c r="I1653" t="s">
        <v>10331</v>
      </c>
      <c r="J1653" t="s">
        <v>10332</v>
      </c>
      <c r="K1653">
        <v>2015</v>
      </c>
      <c r="L1653" t="s">
        <v>10333</v>
      </c>
      <c r="M1653" t="s">
        <v>6</v>
      </c>
      <c r="N1653" t="s">
        <v>155</v>
      </c>
    </row>
    <row r="1654" spans="1:14" x14ac:dyDescent="0.35">
      <c r="A1654" t="s">
        <v>49</v>
      </c>
      <c r="B1654">
        <f t="shared" si="25"/>
        <v>1</v>
      </c>
      <c r="C1654" t="s">
        <v>19706</v>
      </c>
      <c r="D1654" t="s">
        <v>10335</v>
      </c>
      <c r="E1654" t="s">
        <v>10336</v>
      </c>
      <c r="F1654" t="s">
        <v>10337</v>
      </c>
      <c r="G1654">
        <v>7</v>
      </c>
      <c r="H1654">
        <v>9783030312534</v>
      </c>
      <c r="I1654" t="s">
        <v>207</v>
      </c>
      <c r="J1654" t="s">
        <v>10338</v>
      </c>
      <c r="K1654">
        <v>2020</v>
      </c>
      <c r="L1654" t="s">
        <v>10339</v>
      </c>
      <c r="M1654" t="s">
        <v>6</v>
      </c>
      <c r="N1654" t="s">
        <v>217</v>
      </c>
    </row>
    <row r="1655" spans="1:14" x14ac:dyDescent="0.35">
      <c r="A1655" t="s">
        <v>49</v>
      </c>
      <c r="B1655">
        <f t="shared" si="25"/>
        <v>1</v>
      </c>
      <c r="C1655" t="s">
        <v>19707</v>
      </c>
      <c r="D1655" t="s">
        <v>10341</v>
      </c>
      <c r="E1655" t="s">
        <v>10342</v>
      </c>
      <c r="F1655" t="s">
        <v>10343</v>
      </c>
      <c r="G1655">
        <v>10</v>
      </c>
      <c r="H1655">
        <v>9781510613546</v>
      </c>
      <c r="I1655" t="s">
        <v>2531</v>
      </c>
      <c r="J1655" t="s">
        <v>6</v>
      </c>
      <c r="K1655">
        <v>2017</v>
      </c>
      <c r="L1655" t="s">
        <v>10344</v>
      </c>
      <c r="M1655" t="s">
        <v>6</v>
      </c>
      <c r="N1655" t="s">
        <v>162</v>
      </c>
    </row>
    <row r="1656" spans="1:14" x14ac:dyDescent="0.35">
      <c r="A1656" t="s">
        <v>49</v>
      </c>
      <c r="B1656">
        <f t="shared" si="25"/>
        <v>1</v>
      </c>
      <c r="C1656" t="s">
        <v>19708</v>
      </c>
      <c r="D1656" t="s">
        <v>10346</v>
      </c>
      <c r="E1656" t="s">
        <v>10347</v>
      </c>
      <c r="F1656" t="s">
        <v>10348</v>
      </c>
      <c r="G1656">
        <v>7</v>
      </c>
      <c r="H1656">
        <v>9783030161866</v>
      </c>
      <c r="I1656" t="s">
        <v>207</v>
      </c>
      <c r="J1656" t="s">
        <v>10349</v>
      </c>
      <c r="K1656">
        <v>2019</v>
      </c>
      <c r="L1656" t="s">
        <v>10350</v>
      </c>
      <c r="M1656" t="s">
        <v>6</v>
      </c>
      <c r="N1656" t="s">
        <v>147</v>
      </c>
    </row>
    <row r="1657" spans="1:14" x14ac:dyDescent="0.35">
      <c r="A1657" t="s">
        <v>49</v>
      </c>
      <c r="B1657">
        <f t="shared" si="25"/>
        <v>1</v>
      </c>
      <c r="C1657" t="s">
        <v>19709</v>
      </c>
      <c r="D1657" t="s">
        <v>10352</v>
      </c>
      <c r="E1657" t="s">
        <v>10353</v>
      </c>
      <c r="F1657" t="s">
        <v>10354</v>
      </c>
      <c r="G1657">
        <v>7</v>
      </c>
      <c r="I1657" t="s">
        <v>1999</v>
      </c>
      <c r="J1657" t="s">
        <v>10355</v>
      </c>
      <c r="K1657">
        <v>2021</v>
      </c>
      <c r="L1657" t="s">
        <v>10356</v>
      </c>
      <c r="M1657" t="s">
        <v>6</v>
      </c>
      <c r="N1657" t="s">
        <v>162</v>
      </c>
    </row>
    <row r="1658" spans="1:14" x14ac:dyDescent="0.35">
      <c r="A1658" t="s">
        <v>49</v>
      </c>
      <c r="B1658">
        <f t="shared" si="25"/>
        <v>1</v>
      </c>
      <c r="C1658" t="s">
        <v>19710</v>
      </c>
      <c r="D1658" t="s">
        <v>10358</v>
      </c>
      <c r="E1658" t="s">
        <v>10359</v>
      </c>
      <c r="F1658" t="s">
        <v>10360</v>
      </c>
      <c r="G1658">
        <v>7</v>
      </c>
      <c r="H1658">
        <v>9783319279916</v>
      </c>
      <c r="I1658" t="s">
        <v>152</v>
      </c>
      <c r="J1658" t="s">
        <v>10361</v>
      </c>
      <c r="K1658">
        <v>2015</v>
      </c>
      <c r="L1658" t="s">
        <v>10362</v>
      </c>
      <c r="M1658" t="s">
        <v>6</v>
      </c>
      <c r="N1658" t="s">
        <v>217</v>
      </c>
    </row>
    <row r="1659" spans="1:14" x14ac:dyDescent="0.35">
      <c r="A1659" t="s">
        <v>49</v>
      </c>
      <c r="B1659">
        <f t="shared" si="25"/>
        <v>1</v>
      </c>
      <c r="C1659" t="s">
        <v>19711</v>
      </c>
      <c r="D1659" t="s">
        <v>10364</v>
      </c>
      <c r="E1659" t="s">
        <v>10365</v>
      </c>
      <c r="F1659" t="s">
        <v>10366</v>
      </c>
      <c r="G1659">
        <v>7</v>
      </c>
      <c r="H1659">
        <v>9783319759302</v>
      </c>
      <c r="I1659" t="s">
        <v>866</v>
      </c>
      <c r="J1659" t="s">
        <v>10367</v>
      </c>
      <c r="K1659">
        <v>2018</v>
      </c>
      <c r="L1659" t="s">
        <v>10368</v>
      </c>
      <c r="M1659" t="s">
        <v>6</v>
      </c>
      <c r="N1659" t="s">
        <v>217</v>
      </c>
    </row>
    <row r="1660" spans="1:14" x14ac:dyDescent="0.35">
      <c r="A1660" t="s">
        <v>49</v>
      </c>
      <c r="B1660">
        <f t="shared" si="25"/>
        <v>1</v>
      </c>
      <c r="C1660" t="s">
        <v>19712</v>
      </c>
      <c r="D1660" t="s">
        <v>10370</v>
      </c>
      <c r="E1660" t="s">
        <v>10371</v>
      </c>
      <c r="F1660" t="s">
        <v>10366</v>
      </c>
      <c r="G1660">
        <v>10</v>
      </c>
      <c r="H1660">
        <v>9781538642030</v>
      </c>
      <c r="I1660" t="s">
        <v>10372</v>
      </c>
      <c r="J1660" t="s">
        <v>6745</v>
      </c>
      <c r="K1660">
        <v>2018</v>
      </c>
      <c r="L1660" t="s">
        <v>10373</v>
      </c>
      <c r="M1660" t="s">
        <v>6</v>
      </c>
      <c r="N1660" t="s">
        <v>217</v>
      </c>
    </row>
    <row r="1661" spans="1:14" x14ac:dyDescent="0.35">
      <c r="A1661" t="s">
        <v>49</v>
      </c>
      <c r="B1661">
        <f t="shared" si="25"/>
        <v>1</v>
      </c>
      <c r="C1661" t="s">
        <v>19713</v>
      </c>
      <c r="D1661" t="s">
        <v>10375</v>
      </c>
      <c r="E1661" t="s">
        <v>10376</v>
      </c>
      <c r="F1661" t="s">
        <v>10377</v>
      </c>
      <c r="G1661">
        <v>10</v>
      </c>
      <c r="H1661">
        <v>9781479986217</v>
      </c>
      <c r="I1661" t="s">
        <v>10378</v>
      </c>
      <c r="J1661" t="s">
        <v>571</v>
      </c>
      <c r="K1661">
        <v>2015</v>
      </c>
      <c r="L1661" t="s">
        <v>10379</v>
      </c>
      <c r="M1661" t="s">
        <v>6</v>
      </c>
      <c r="N1661" t="s">
        <v>217</v>
      </c>
    </row>
    <row r="1662" spans="1:14" x14ac:dyDescent="0.35">
      <c r="A1662" t="s">
        <v>49</v>
      </c>
      <c r="B1662">
        <f t="shared" si="25"/>
        <v>1</v>
      </c>
      <c r="C1662" t="s">
        <v>19714</v>
      </c>
      <c r="D1662" t="s">
        <v>10381</v>
      </c>
      <c r="E1662" t="s">
        <v>10382</v>
      </c>
      <c r="F1662" t="s">
        <v>10383</v>
      </c>
      <c r="G1662">
        <v>10</v>
      </c>
      <c r="H1662">
        <v>9781450328203</v>
      </c>
      <c r="I1662" t="s">
        <v>10384</v>
      </c>
      <c r="J1662" t="s">
        <v>4402</v>
      </c>
      <c r="K1662">
        <v>2014</v>
      </c>
      <c r="L1662" t="s">
        <v>10385</v>
      </c>
      <c r="M1662" t="s">
        <v>6</v>
      </c>
      <c r="N1662" t="s">
        <v>4177</v>
      </c>
    </row>
    <row r="1663" spans="1:14" x14ac:dyDescent="0.35">
      <c r="A1663" t="s">
        <v>49</v>
      </c>
      <c r="B1663">
        <f t="shared" si="25"/>
        <v>1</v>
      </c>
      <c r="C1663" t="s">
        <v>19715</v>
      </c>
      <c r="D1663" t="s">
        <v>10387</v>
      </c>
      <c r="E1663" t="s">
        <v>10388</v>
      </c>
      <c r="F1663" t="s">
        <v>10389</v>
      </c>
      <c r="G1663">
        <v>10</v>
      </c>
      <c r="I1663" t="s">
        <v>274</v>
      </c>
      <c r="J1663" t="s">
        <v>382</v>
      </c>
      <c r="K1663">
        <v>2016</v>
      </c>
      <c r="L1663" t="s">
        <v>10390</v>
      </c>
      <c r="M1663" t="s">
        <v>6</v>
      </c>
      <c r="N1663" t="s">
        <v>283</v>
      </c>
    </row>
    <row r="1664" spans="1:14" x14ac:dyDescent="0.35">
      <c r="A1664" t="s">
        <v>67</v>
      </c>
      <c r="B1664">
        <f t="shared" si="25"/>
        <v>1</v>
      </c>
      <c r="C1664" t="s">
        <v>19716</v>
      </c>
      <c r="D1664" t="s">
        <v>10392</v>
      </c>
      <c r="E1664" t="s">
        <v>10393</v>
      </c>
      <c r="F1664" t="s">
        <v>10394</v>
      </c>
      <c r="G1664">
        <v>10</v>
      </c>
      <c r="H1664">
        <v>9781450368711</v>
      </c>
      <c r="I1664" t="s">
        <v>2374</v>
      </c>
      <c r="J1664" t="s">
        <v>10395</v>
      </c>
      <c r="K1664">
        <v>2019</v>
      </c>
      <c r="L1664" t="s">
        <v>10396</v>
      </c>
      <c r="M1664" t="s">
        <v>6</v>
      </c>
      <c r="N1664" t="s">
        <v>162</v>
      </c>
    </row>
    <row r="1665" spans="1:14" x14ac:dyDescent="0.35">
      <c r="A1665" t="s">
        <v>49</v>
      </c>
      <c r="B1665">
        <f t="shared" si="25"/>
        <v>1</v>
      </c>
      <c r="C1665" t="s">
        <v>19717</v>
      </c>
      <c r="D1665" t="s">
        <v>10398</v>
      </c>
      <c r="E1665" t="s">
        <v>10399</v>
      </c>
      <c r="F1665" t="s">
        <v>10400</v>
      </c>
      <c r="G1665">
        <v>10</v>
      </c>
      <c r="H1665">
        <v>9781728175201</v>
      </c>
      <c r="I1665" t="s">
        <v>10401</v>
      </c>
      <c r="J1665" t="s">
        <v>6</v>
      </c>
      <c r="K1665">
        <v>2020</v>
      </c>
      <c r="L1665" t="s">
        <v>10402</v>
      </c>
      <c r="M1665" t="s">
        <v>6</v>
      </c>
      <c r="N1665" t="s">
        <v>162</v>
      </c>
    </row>
    <row r="1666" spans="1:14" x14ac:dyDescent="0.35">
      <c r="A1666" t="s">
        <v>49</v>
      </c>
      <c r="B1666">
        <f t="shared" ref="B1666:B1729" si="26">COUNTIF(C:C,C1666)</f>
        <v>1</v>
      </c>
      <c r="C1666" t="s">
        <v>19718</v>
      </c>
      <c r="D1666" t="s">
        <v>10404</v>
      </c>
      <c r="E1666" t="s">
        <v>10405</v>
      </c>
      <c r="F1666" t="s">
        <v>10406</v>
      </c>
      <c r="G1666">
        <v>10</v>
      </c>
      <c r="H1666">
        <v>9780769541600</v>
      </c>
      <c r="I1666" t="s">
        <v>10407</v>
      </c>
      <c r="J1666" t="s">
        <v>10408</v>
      </c>
      <c r="K1666">
        <v>2010</v>
      </c>
      <c r="L1666" t="s">
        <v>10409</v>
      </c>
      <c r="M1666" t="s">
        <v>6</v>
      </c>
      <c r="N1666" t="s">
        <v>580</v>
      </c>
    </row>
    <row r="1667" spans="1:14" x14ac:dyDescent="0.35">
      <c r="A1667" t="s">
        <v>67</v>
      </c>
      <c r="B1667">
        <f t="shared" si="26"/>
        <v>1</v>
      </c>
      <c r="C1667" t="s">
        <v>19719</v>
      </c>
      <c r="D1667" t="s">
        <v>10411</v>
      </c>
      <c r="E1667" t="s">
        <v>10412</v>
      </c>
      <c r="F1667" t="s">
        <v>10406</v>
      </c>
      <c r="G1667">
        <v>10</v>
      </c>
      <c r="I1667" t="s">
        <v>3284</v>
      </c>
      <c r="J1667" t="s">
        <v>10413</v>
      </c>
      <c r="K1667">
        <v>2011</v>
      </c>
      <c r="L1667" t="s">
        <v>10414</v>
      </c>
      <c r="M1667" t="s">
        <v>6</v>
      </c>
      <c r="N1667" t="s">
        <v>636</v>
      </c>
    </row>
    <row r="1668" spans="1:14" x14ac:dyDescent="0.35">
      <c r="A1668" t="s">
        <v>49</v>
      </c>
      <c r="B1668">
        <f t="shared" si="26"/>
        <v>1</v>
      </c>
      <c r="C1668" t="s">
        <v>19720</v>
      </c>
      <c r="D1668" t="s">
        <v>10416</v>
      </c>
      <c r="E1668" t="s">
        <v>6</v>
      </c>
      <c r="F1668" t="s">
        <v>10406</v>
      </c>
      <c r="G1668">
        <v>7</v>
      </c>
      <c r="I1668" t="s">
        <v>10417</v>
      </c>
      <c r="J1668" t="s">
        <v>10418</v>
      </c>
      <c r="K1668">
        <v>2011</v>
      </c>
      <c r="L1668" t="s">
        <v>10419</v>
      </c>
      <c r="M1668" t="s">
        <v>6</v>
      </c>
      <c r="N1668" t="s">
        <v>5181</v>
      </c>
    </row>
    <row r="1669" spans="1:14" x14ac:dyDescent="0.35">
      <c r="A1669" t="s">
        <v>49</v>
      </c>
      <c r="B1669">
        <f t="shared" si="26"/>
        <v>1</v>
      </c>
      <c r="C1669" t="s">
        <v>19721</v>
      </c>
      <c r="D1669" t="s">
        <v>10421</v>
      </c>
      <c r="E1669" t="s">
        <v>10422</v>
      </c>
      <c r="F1669" t="s">
        <v>10423</v>
      </c>
      <c r="G1669">
        <v>10</v>
      </c>
      <c r="H1669">
        <v>9781728199863</v>
      </c>
      <c r="I1669" t="s">
        <v>10424</v>
      </c>
      <c r="J1669" t="s">
        <v>10425</v>
      </c>
      <c r="K1669">
        <v>2020</v>
      </c>
      <c r="L1669" t="s">
        <v>10426</v>
      </c>
      <c r="M1669" t="s">
        <v>6</v>
      </c>
      <c r="N1669" t="s">
        <v>162</v>
      </c>
    </row>
    <row r="1670" spans="1:14" x14ac:dyDescent="0.35">
      <c r="A1670" t="s">
        <v>49</v>
      </c>
      <c r="B1670">
        <f t="shared" si="26"/>
        <v>1</v>
      </c>
      <c r="C1670" t="s">
        <v>19722</v>
      </c>
      <c r="D1670" t="s">
        <v>10428</v>
      </c>
      <c r="E1670" t="s">
        <v>10429</v>
      </c>
      <c r="F1670" t="s">
        <v>10430</v>
      </c>
      <c r="G1670">
        <v>10</v>
      </c>
      <c r="H1670">
        <v>9781538672082</v>
      </c>
      <c r="I1670" t="s">
        <v>6531</v>
      </c>
      <c r="J1670" t="s">
        <v>10431</v>
      </c>
      <c r="K1670">
        <v>2018</v>
      </c>
      <c r="L1670" t="s">
        <v>10432</v>
      </c>
      <c r="M1670" t="s">
        <v>6</v>
      </c>
      <c r="N1670" t="s">
        <v>147</v>
      </c>
    </row>
    <row r="1671" spans="1:14" x14ac:dyDescent="0.35">
      <c r="A1671" t="s">
        <v>49</v>
      </c>
      <c r="B1671">
        <f t="shared" si="26"/>
        <v>1</v>
      </c>
      <c r="C1671" t="s">
        <v>19723</v>
      </c>
      <c r="D1671" t="s">
        <v>10434</v>
      </c>
      <c r="E1671" t="s">
        <v>10435</v>
      </c>
      <c r="F1671" t="s">
        <v>10436</v>
      </c>
      <c r="G1671">
        <v>10</v>
      </c>
      <c r="H1671">
        <v>9781728134857</v>
      </c>
      <c r="I1671" t="s">
        <v>3291</v>
      </c>
      <c r="J1671" t="s">
        <v>10437</v>
      </c>
      <c r="K1671">
        <v>2019</v>
      </c>
      <c r="L1671" t="s">
        <v>10438</v>
      </c>
      <c r="M1671" t="s">
        <v>6</v>
      </c>
      <c r="N1671" t="s">
        <v>162</v>
      </c>
    </row>
    <row r="1672" spans="1:14" x14ac:dyDescent="0.35">
      <c r="A1672" t="s">
        <v>49</v>
      </c>
      <c r="B1672">
        <f t="shared" si="26"/>
        <v>1</v>
      </c>
      <c r="C1672" t="s">
        <v>19724</v>
      </c>
      <c r="D1672" t="s">
        <v>10440</v>
      </c>
      <c r="E1672" t="s">
        <v>10441</v>
      </c>
      <c r="F1672" t="s">
        <v>10442</v>
      </c>
      <c r="G1672">
        <v>7</v>
      </c>
      <c r="I1672" t="s">
        <v>1853</v>
      </c>
      <c r="J1672" t="s">
        <v>6</v>
      </c>
      <c r="K1672">
        <v>2009</v>
      </c>
      <c r="L1672" t="s">
        <v>10443</v>
      </c>
      <c r="M1672" t="s">
        <v>6</v>
      </c>
      <c r="N1672" t="s">
        <v>147</v>
      </c>
    </row>
    <row r="1673" spans="1:14" x14ac:dyDescent="0.35">
      <c r="A1673" t="s">
        <v>70</v>
      </c>
      <c r="B1673">
        <f t="shared" si="26"/>
        <v>1</v>
      </c>
      <c r="C1673" t="s">
        <v>19725</v>
      </c>
      <c r="D1673" t="s">
        <v>10445</v>
      </c>
      <c r="E1673" t="s">
        <v>10446</v>
      </c>
      <c r="F1673" t="s">
        <v>10447</v>
      </c>
      <c r="G1673">
        <v>7</v>
      </c>
      <c r="I1673" t="s">
        <v>152</v>
      </c>
      <c r="J1673" t="s">
        <v>1596</v>
      </c>
      <c r="K1673">
        <v>2009</v>
      </c>
      <c r="L1673" t="s">
        <v>10448</v>
      </c>
      <c r="M1673" t="s">
        <v>6</v>
      </c>
      <c r="N1673" t="s">
        <v>217</v>
      </c>
    </row>
    <row r="1674" spans="1:14" x14ac:dyDescent="0.35">
      <c r="A1674" t="s">
        <v>49</v>
      </c>
      <c r="B1674">
        <f t="shared" si="26"/>
        <v>1</v>
      </c>
      <c r="C1674" t="s">
        <v>19726</v>
      </c>
      <c r="D1674" t="s">
        <v>10450</v>
      </c>
      <c r="E1674" t="s">
        <v>6</v>
      </c>
      <c r="F1674" t="s">
        <v>10451</v>
      </c>
      <c r="G1674">
        <v>7</v>
      </c>
      <c r="I1674" t="s">
        <v>2536</v>
      </c>
      <c r="J1674" t="s">
        <v>10452</v>
      </c>
      <c r="K1674">
        <v>2019</v>
      </c>
      <c r="L1674" t="s">
        <v>10453</v>
      </c>
      <c r="M1674" t="s">
        <v>6</v>
      </c>
      <c r="N1674" t="s">
        <v>217</v>
      </c>
    </row>
    <row r="1675" spans="1:14" x14ac:dyDescent="0.35">
      <c r="A1675" t="s">
        <v>49</v>
      </c>
      <c r="B1675">
        <f t="shared" si="26"/>
        <v>1</v>
      </c>
      <c r="C1675" t="s">
        <v>19727</v>
      </c>
      <c r="D1675" t="s">
        <v>10455</v>
      </c>
      <c r="E1675" t="s">
        <v>10456</v>
      </c>
      <c r="F1675" t="s">
        <v>10457</v>
      </c>
      <c r="G1675">
        <v>10</v>
      </c>
      <c r="H1675">
        <v>9781450371858</v>
      </c>
      <c r="I1675" t="s">
        <v>194</v>
      </c>
      <c r="J1675" t="s">
        <v>10458</v>
      </c>
      <c r="K1675">
        <v>2019</v>
      </c>
      <c r="L1675" t="s">
        <v>10459</v>
      </c>
      <c r="M1675" t="s">
        <v>6</v>
      </c>
      <c r="N1675" t="s">
        <v>283</v>
      </c>
    </row>
    <row r="1676" spans="1:14" x14ac:dyDescent="0.35">
      <c r="A1676" t="s">
        <v>49</v>
      </c>
      <c r="B1676">
        <f t="shared" si="26"/>
        <v>1</v>
      </c>
      <c r="C1676" t="s">
        <v>19728</v>
      </c>
      <c r="D1676" t="s">
        <v>10461</v>
      </c>
      <c r="E1676" t="s">
        <v>10462</v>
      </c>
      <c r="F1676" t="s">
        <v>10463</v>
      </c>
      <c r="G1676">
        <v>7</v>
      </c>
      <c r="I1676" t="s">
        <v>1398</v>
      </c>
      <c r="J1676" t="s">
        <v>10464</v>
      </c>
      <c r="K1676">
        <v>2015</v>
      </c>
      <c r="L1676" t="s">
        <v>10465</v>
      </c>
      <c r="M1676" t="s">
        <v>6</v>
      </c>
      <c r="N1676" t="s">
        <v>323</v>
      </c>
    </row>
    <row r="1677" spans="1:14" x14ac:dyDescent="0.35">
      <c r="A1677" t="s">
        <v>49</v>
      </c>
      <c r="B1677">
        <f t="shared" si="26"/>
        <v>1</v>
      </c>
      <c r="C1677" t="s">
        <v>19729</v>
      </c>
      <c r="D1677" t="s">
        <v>10467</v>
      </c>
      <c r="E1677" t="s">
        <v>10468</v>
      </c>
      <c r="F1677" t="s">
        <v>10469</v>
      </c>
      <c r="G1677">
        <v>10</v>
      </c>
      <c r="H1677">
        <v>9789898533524</v>
      </c>
      <c r="I1677" t="s">
        <v>4134</v>
      </c>
      <c r="J1677" t="s">
        <v>1278</v>
      </c>
      <c r="K1677">
        <v>2016</v>
      </c>
      <c r="L1677" t="s">
        <v>10470</v>
      </c>
      <c r="M1677" t="s">
        <v>6</v>
      </c>
      <c r="N1677" t="s">
        <v>162</v>
      </c>
    </row>
    <row r="1678" spans="1:14" x14ac:dyDescent="0.35">
      <c r="A1678" t="s">
        <v>49</v>
      </c>
      <c r="B1678">
        <f t="shared" si="26"/>
        <v>1</v>
      </c>
      <c r="C1678" t="s">
        <v>19730</v>
      </c>
      <c r="D1678" t="s">
        <v>10472</v>
      </c>
      <c r="E1678" t="s">
        <v>10473</v>
      </c>
      <c r="F1678" t="s">
        <v>10474</v>
      </c>
      <c r="G1678">
        <v>10</v>
      </c>
      <c r="I1678" t="s">
        <v>496</v>
      </c>
      <c r="J1678" t="s">
        <v>5217</v>
      </c>
      <c r="K1678">
        <v>2016</v>
      </c>
      <c r="L1678" t="s">
        <v>10475</v>
      </c>
      <c r="M1678" t="s">
        <v>6</v>
      </c>
      <c r="N1678" t="s">
        <v>162</v>
      </c>
    </row>
    <row r="1679" spans="1:14" x14ac:dyDescent="0.35">
      <c r="A1679" t="s">
        <v>49</v>
      </c>
      <c r="B1679">
        <f t="shared" si="26"/>
        <v>1</v>
      </c>
      <c r="C1679" t="s">
        <v>19731</v>
      </c>
      <c r="D1679" t="s">
        <v>10481</v>
      </c>
      <c r="E1679" t="s">
        <v>10482</v>
      </c>
      <c r="F1679" t="s">
        <v>10483</v>
      </c>
      <c r="G1679">
        <v>10</v>
      </c>
      <c r="H1679">
        <v>9781665438315</v>
      </c>
      <c r="I1679" t="s">
        <v>8438</v>
      </c>
      <c r="J1679" t="s">
        <v>6</v>
      </c>
      <c r="K1679">
        <v>2021</v>
      </c>
      <c r="L1679" t="s">
        <v>10484</v>
      </c>
      <c r="M1679" t="s">
        <v>6</v>
      </c>
      <c r="N1679" t="s">
        <v>162</v>
      </c>
    </row>
    <row r="1680" spans="1:14" x14ac:dyDescent="0.35">
      <c r="A1680" t="s">
        <v>49</v>
      </c>
      <c r="B1680">
        <f t="shared" si="26"/>
        <v>1</v>
      </c>
      <c r="C1680" t="s">
        <v>19732</v>
      </c>
      <c r="D1680" t="s">
        <v>10486</v>
      </c>
      <c r="E1680" t="s">
        <v>10487</v>
      </c>
      <c r="F1680" t="s">
        <v>10488</v>
      </c>
      <c r="G1680">
        <v>7</v>
      </c>
      <c r="I1680" t="s">
        <v>478</v>
      </c>
      <c r="J1680" t="s">
        <v>6</v>
      </c>
      <c r="K1680">
        <v>2013</v>
      </c>
      <c r="L1680" t="s">
        <v>10489</v>
      </c>
      <c r="M1680" t="s">
        <v>6</v>
      </c>
      <c r="N1680" t="s">
        <v>695</v>
      </c>
    </row>
    <row r="1681" spans="1:14" x14ac:dyDescent="0.35">
      <c r="A1681" t="s">
        <v>67</v>
      </c>
      <c r="B1681">
        <f t="shared" si="26"/>
        <v>1</v>
      </c>
      <c r="C1681" t="s">
        <v>19733</v>
      </c>
      <c r="D1681" t="s">
        <v>10491</v>
      </c>
      <c r="E1681" t="s">
        <v>10492</v>
      </c>
      <c r="F1681" t="s">
        <v>10493</v>
      </c>
      <c r="G1681">
        <v>10</v>
      </c>
      <c r="H1681">
        <v>9781450351607</v>
      </c>
      <c r="I1681" t="s">
        <v>10494</v>
      </c>
      <c r="J1681" t="s">
        <v>6</v>
      </c>
      <c r="K1681">
        <v>2017</v>
      </c>
      <c r="L1681" t="s">
        <v>10495</v>
      </c>
      <c r="M1681" t="s">
        <v>6</v>
      </c>
      <c r="N1681" t="s">
        <v>217</v>
      </c>
    </row>
    <row r="1682" spans="1:14" x14ac:dyDescent="0.35">
      <c r="A1682" t="s">
        <v>67</v>
      </c>
      <c r="B1682">
        <f t="shared" si="26"/>
        <v>1</v>
      </c>
      <c r="C1682" t="s">
        <v>19734</v>
      </c>
      <c r="D1682" t="s">
        <v>10497</v>
      </c>
      <c r="E1682" t="s">
        <v>10498</v>
      </c>
      <c r="F1682" t="s">
        <v>10493</v>
      </c>
      <c r="G1682">
        <v>10</v>
      </c>
      <c r="H1682">
        <v>9781450367905</v>
      </c>
      <c r="I1682" t="s">
        <v>10499</v>
      </c>
      <c r="J1682" t="s">
        <v>6</v>
      </c>
      <c r="K1682">
        <v>2019</v>
      </c>
      <c r="L1682" t="s">
        <v>10500</v>
      </c>
      <c r="M1682" t="s">
        <v>6</v>
      </c>
      <c r="N1682" t="s">
        <v>162</v>
      </c>
    </row>
    <row r="1683" spans="1:14" x14ac:dyDescent="0.35">
      <c r="A1683" t="s">
        <v>49</v>
      </c>
      <c r="B1683">
        <f t="shared" si="26"/>
        <v>1</v>
      </c>
      <c r="C1683" t="s">
        <v>19735</v>
      </c>
      <c r="D1683" t="s">
        <v>10502</v>
      </c>
      <c r="E1683" t="s">
        <v>10503</v>
      </c>
      <c r="F1683" t="s">
        <v>10504</v>
      </c>
      <c r="G1683">
        <v>10</v>
      </c>
      <c r="H1683">
        <v>9781467362634</v>
      </c>
      <c r="I1683" t="s">
        <v>349</v>
      </c>
      <c r="J1683" t="s">
        <v>1148</v>
      </c>
      <c r="K1683">
        <v>2013</v>
      </c>
      <c r="L1683" t="s">
        <v>10505</v>
      </c>
      <c r="M1683" t="s">
        <v>6</v>
      </c>
      <c r="N1683" t="s">
        <v>217</v>
      </c>
    </row>
    <row r="1684" spans="1:14" x14ac:dyDescent="0.35">
      <c r="A1684" t="s">
        <v>49</v>
      </c>
      <c r="B1684">
        <f t="shared" si="26"/>
        <v>1</v>
      </c>
      <c r="C1684" t="s">
        <v>19736</v>
      </c>
      <c r="D1684" t="s">
        <v>10507</v>
      </c>
      <c r="E1684" t="s">
        <v>10508</v>
      </c>
      <c r="F1684" t="s">
        <v>10509</v>
      </c>
      <c r="G1684">
        <v>10</v>
      </c>
      <c r="H1684">
        <v>9789898425409</v>
      </c>
      <c r="I1684" t="s">
        <v>10510</v>
      </c>
      <c r="J1684" t="s">
        <v>10511</v>
      </c>
      <c r="K1684">
        <v>2011</v>
      </c>
      <c r="L1684" t="s">
        <v>10512</v>
      </c>
      <c r="M1684" t="s">
        <v>6</v>
      </c>
      <c r="N1684" t="s">
        <v>162</v>
      </c>
    </row>
    <row r="1685" spans="1:14" x14ac:dyDescent="0.35">
      <c r="A1685" t="s">
        <v>49</v>
      </c>
      <c r="B1685">
        <f t="shared" si="26"/>
        <v>1</v>
      </c>
      <c r="C1685" t="s">
        <v>19737</v>
      </c>
      <c r="D1685" t="s">
        <v>10514</v>
      </c>
      <c r="E1685" t="s">
        <v>10515</v>
      </c>
      <c r="F1685" t="s">
        <v>10516</v>
      </c>
      <c r="G1685">
        <v>10</v>
      </c>
      <c r="H1685">
        <v>9781728103198</v>
      </c>
      <c r="I1685" t="s">
        <v>10517</v>
      </c>
      <c r="J1685" t="s">
        <v>6</v>
      </c>
      <c r="K1685">
        <v>2019</v>
      </c>
      <c r="L1685" t="s">
        <v>10518</v>
      </c>
      <c r="M1685" t="s">
        <v>6</v>
      </c>
      <c r="N1685" t="s">
        <v>217</v>
      </c>
    </row>
    <row r="1686" spans="1:14" x14ac:dyDescent="0.35">
      <c r="A1686" t="s">
        <v>49</v>
      </c>
      <c r="B1686">
        <f t="shared" si="26"/>
        <v>1</v>
      </c>
      <c r="C1686" t="s">
        <v>19738</v>
      </c>
      <c r="D1686" t="s">
        <v>10520</v>
      </c>
      <c r="E1686" t="s">
        <v>10521</v>
      </c>
      <c r="F1686" t="s">
        <v>10522</v>
      </c>
      <c r="G1686">
        <v>10</v>
      </c>
      <c r="H1686">
        <v>9789810854799</v>
      </c>
      <c r="I1686" t="s">
        <v>4597</v>
      </c>
      <c r="J1686" t="s">
        <v>2110</v>
      </c>
      <c r="K1686">
        <v>2010</v>
      </c>
      <c r="L1686" t="s">
        <v>10523</v>
      </c>
      <c r="M1686" t="s">
        <v>6</v>
      </c>
      <c r="N1686" t="s">
        <v>162</v>
      </c>
    </row>
    <row r="1687" spans="1:14" x14ac:dyDescent="0.35">
      <c r="A1687" t="s">
        <v>67</v>
      </c>
      <c r="B1687">
        <f t="shared" si="26"/>
        <v>1</v>
      </c>
      <c r="C1687" t="s">
        <v>19739</v>
      </c>
      <c r="D1687" t="s">
        <v>10525</v>
      </c>
      <c r="E1687" t="s">
        <v>10526</v>
      </c>
      <c r="F1687" t="s">
        <v>10527</v>
      </c>
      <c r="G1687">
        <v>10</v>
      </c>
      <c r="H1687">
        <v>9789898704207</v>
      </c>
      <c r="I1687" t="s">
        <v>521</v>
      </c>
      <c r="J1687" t="s">
        <v>8604</v>
      </c>
      <c r="K1687">
        <v>2020</v>
      </c>
      <c r="L1687" t="s">
        <v>10528</v>
      </c>
      <c r="M1687" t="s">
        <v>6</v>
      </c>
      <c r="N1687" t="s">
        <v>162</v>
      </c>
    </row>
    <row r="1688" spans="1:14" x14ac:dyDescent="0.35">
      <c r="A1688" t="s">
        <v>49</v>
      </c>
      <c r="B1688">
        <f t="shared" si="26"/>
        <v>1</v>
      </c>
      <c r="C1688" t="s">
        <v>19740</v>
      </c>
      <c r="D1688" t="s">
        <v>10530</v>
      </c>
      <c r="E1688" t="s">
        <v>10531</v>
      </c>
      <c r="F1688" t="s">
        <v>10532</v>
      </c>
      <c r="G1688">
        <v>10</v>
      </c>
      <c r="I1688" t="s">
        <v>496</v>
      </c>
      <c r="J1688" t="s">
        <v>10533</v>
      </c>
      <c r="K1688">
        <v>2019</v>
      </c>
      <c r="L1688" t="s">
        <v>10534</v>
      </c>
      <c r="M1688" t="s">
        <v>6</v>
      </c>
      <c r="N1688" t="s">
        <v>2331</v>
      </c>
    </row>
    <row r="1689" spans="1:14" x14ac:dyDescent="0.35">
      <c r="A1689" t="s">
        <v>49</v>
      </c>
      <c r="B1689">
        <f t="shared" si="26"/>
        <v>1</v>
      </c>
      <c r="C1689" t="s">
        <v>19741</v>
      </c>
      <c r="D1689" t="s">
        <v>10536</v>
      </c>
      <c r="E1689" t="s">
        <v>10537</v>
      </c>
      <c r="F1689" t="s">
        <v>10538</v>
      </c>
      <c r="G1689">
        <v>10</v>
      </c>
      <c r="H1689">
        <v>9781509023059</v>
      </c>
      <c r="I1689" t="s">
        <v>10539</v>
      </c>
      <c r="J1689" t="s">
        <v>10540</v>
      </c>
      <c r="K1689">
        <v>2016</v>
      </c>
      <c r="L1689" t="s">
        <v>10541</v>
      </c>
      <c r="M1689" t="s">
        <v>6</v>
      </c>
      <c r="N1689" t="s">
        <v>480</v>
      </c>
    </row>
    <row r="1690" spans="1:14" x14ac:dyDescent="0.35">
      <c r="A1690" t="s">
        <v>49</v>
      </c>
      <c r="B1690">
        <f t="shared" si="26"/>
        <v>1</v>
      </c>
      <c r="C1690" t="s">
        <v>19742</v>
      </c>
      <c r="D1690" t="s">
        <v>10543</v>
      </c>
      <c r="E1690" t="s">
        <v>10544</v>
      </c>
      <c r="F1690" t="s">
        <v>10545</v>
      </c>
      <c r="G1690">
        <v>10</v>
      </c>
      <c r="H1690">
        <v>9780769546667</v>
      </c>
      <c r="I1690" t="s">
        <v>10546</v>
      </c>
      <c r="J1690" t="s">
        <v>10547</v>
      </c>
      <c r="K1690">
        <v>2012</v>
      </c>
      <c r="L1690" t="s">
        <v>10548</v>
      </c>
      <c r="M1690" t="s">
        <v>6</v>
      </c>
      <c r="N1690" t="s">
        <v>217</v>
      </c>
    </row>
    <row r="1691" spans="1:14" x14ac:dyDescent="0.35">
      <c r="A1691" t="s">
        <v>49</v>
      </c>
      <c r="B1691">
        <f t="shared" si="26"/>
        <v>1</v>
      </c>
      <c r="C1691" t="s">
        <v>19743</v>
      </c>
      <c r="D1691" t="s">
        <v>10550</v>
      </c>
      <c r="E1691" t="s">
        <v>10551</v>
      </c>
      <c r="F1691" t="s">
        <v>10552</v>
      </c>
      <c r="G1691">
        <v>7</v>
      </c>
      <c r="I1691" t="s">
        <v>1510</v>
      </c>
      <c r="J1691" t="s">
        <v>9860</v>
      </c>
      <c r="K1691">
        <v>2018</v>
      </c>
      <c r="L1691" t="s">
        <v>10553</v>
      </c>
      <c r="M1691" t="s">
        <v>6</v>
      </c>
      <c r="N1691" t="s">
        <v>6970</v>
      </c>
    </row>
    <row r="1692" spans="1:14" x14ac:dyDescent="0.35">
      <c r="A1692" t="s">
        <v>49</v>
      </c>
      <c r="B1692">
        <f t="shared" si="26"/>
        <v>1</v>
      </c>
      <c r="C1692" t="s">
        <v>19744</v>
      </c>
      <c r="D1692" t="s">
        <v>10555</v>
      </c>
      <c r="E1692" t="s">
        <v>10556</v>
      </c>
      <c r="F1692" t="s">
        <v>10557</v>
      </c>
      <c r="G1692">
        <v>10</v>
      </c>
      <c r="H1692">
        <v>9781450318990</v>
      </c>
      <c r="I1692" t="s">
        <v>1310</v>
      </c>
      <c r="J1692" t="s">
        <v>10558</v>
      </c>
      <c r="K1692">
        <v>2013</v>
      </c>
      <c r="L1692" t="s">
        <v>10559</v>
      </c>
      <c r="M1692" t="s">
        <v>6</v>
      </c>
      <c r="N1692" t="s">
        <v>147</v>
      </c>
    </row>
    <row r="1693" spans="1:14" x14ac:dyDescent="0.35">
      <c r="A1693" t="s">
        <v>49</v>
      </c>
      <c r="B1693">
        <f t="shared" si="26"/>
        <v>1</v>
      </c>
      <c r="C1693" t="s">
        <v>19745</v>
      </c>
      <c r="D1693" t="s">
        <v>10561</v>
      </c>
      <c r="E1693" t="s">
        <v>10562</v>
      </c>
      <c r="F1693" t="s">
        <v>10563</v>
      </c>
      <c r="G1693">
        <v>10</v>
      </c>
      <c r="H1693">
        <v>9781605587578</v>
      </c>
      <c r="I1693" t="s">
        <v>2141</v>
      </c>
      <c r="J1693" t="s">
        <v>10564</v>
      </c>
      <c r="K1693">
        <v>2009</v>
      </c>
      <c r="L1693" t="s">
        <v>10565</v>
      </c>
      <c r="M1693" t="s">
        <v>6</v>
      </c>
      <c r="N1693" t="s">
        <v>836</v>
      </c>
    </row>
    <row r="1694" spans="1:14" x14ac:dyDescent="0.35">
      <c r="A1694" t="s">
        <v>49</v>
      </c>
      <c r="B1694">
        <f t="shared" si="26"/>
        <v>1</v>
      </c>
      <c r="C1694" t="s">
        <v>19746</v>
      </c>
      <c r="D1694" t="s">
        <v>10567</v>
      </c>
      <c r="E1694" t="s">
        <v>10568</v>
      </c>
      <c r="F1694" t="s">
        <v>10569</v>
      </c>
      <c r="G1694">
        <v>10</v>
      </c>
      <c r="H1694">
        <v>9788493981471</v>
      </c>
      <c r="I1694" t="s">
        <v>9052</v>
      </c>
      <c r="J1694" t="s">
        <v>6</v>
      </c>
      <c r="K1694">
        <v>2012</v>
      </c>
      <c r="L1694" t="s">
        <v>10570</v>
      </c>
      <c r="M1694" t="s">
        <v>6</v>
      </c>
      <c r="N1694" t="s">
        <v>283</v>
      </c>
    </row>
    <row r="1695" spans="1:14" x14ac:dyDescent="0.35">
      <c r="A1695" t="s">
        <v>49</v>
      </c>
      <c r="B1695">
        <f t="shared" si="26"/>
        <v>1</v>
      </c>
      <c r="C1695" t="s">
        <v>19747</v>
      </c>
      <c r="D1695" t="s">
        <v>10572</v>
      </c>
      <c r="E1695" t="s">
        <v>10573</v>
      </c>
      <c r="F1695" t="s">
        <v>10574</v>
      </c>
      <c r="G1695">
        <v>10</v>
      </c>
      <c r="H1695">
        <v>9781450313216</v>
      </c>
      <c r="I1695" t="s">
        <v>10575</v>
      </c>
      <c r="J1695" t="s">
        <v>10576</v>
      </c>
      <c r="K1695">
        <v>2012</v>
      </c>
      <c r="L1695" t="s">
        <v>10577</v>
      </c>
      <c r="M1695" t="s">
        <v>6</v>
      </c>
      <c r="N1695" t="s">
        <v>147</v>
      </c>
    </row>
    <row r="1696" spans="1:14" x14ac:dyDescent="0.35">
      <c r="A1696" t="s">
        <v>49</v>
      </c>
      <c r="B1696">
        <f t="shared" si="26"/>
        <v>1</v>
      </c>
      <c r="C1696" t="s">
        <v>19748</v>
      </c>
      <c r="D1696" t="s">
        <v>10579</v>
      </c>
      <c r="E1696" t="s">
        <v>10580</v>
      </c>
      <c r="F1696" t="s">
        <v>10581</v>
      </c>
      <c r="G1696">
        <v>10</v>
      </c>
      <c r="H1696">
        <v>9781450313216</v>
      </c>
      <c r="I1696" t="s">
        <v>10575</v>
      </c>
      <c r="J1696" t="s">
        <v>10582</v>
      </c>
      <c r="K1696">
        <v>2012</v>
      </c>
      <c r="L1696" t="s">
        <v>10583</v>
      </c>
      <c r="M1696" t="s">
        <v>6</v>
      </c>
      <c r="N1696" t="s">
        <v>1120</v>
      </c>
    </row>
    <row r="1697" spans="1:14" x14ac:dyDescent="0.35">
      <c r="A1697" t="s">
        <v>49</v>
      </c>
      <c r="B1697">
        <f t="shared" si="26"/>
        <v>1</v>
      </c>
      <c r="C1697" t="s">
        <v>19749</v>
      </c>
      <c r="D1697" t="s">
        <v>10585</v>
      </c>
      <c r="E1697" t="s">
        <v>10586</v>
      </c>
      <c r="F1697" t="s">
        <v>10587</v>
      </c>
      <c r="G1697">
        <v>7</v>
      </c>
      <c r="I1697" t="s">
        <v>10588</v>
      </c>
      <c r="J1697" t="s">
        <v>10589</v>
      </c>
      <c r="K1697">
        <v>2013</v>
      </c>
      <c r="L1697" t="s">
        <v>10590</v>
      </c>
      <c r="M1697" t="s">
        <v>6</v>
      </c>
      <c r="N1697" t="s">
        <v>217</v>
      </c>
    </row>
    <row r="1698" spans="1:14" x14ac:dyDescent="0.35">
      <c r="A1698" t="s">
        <v>49</v>
      </c>
      <c r="B1698">
        <f t="shared" si="26"/>
        <v>1</v>
      </c>
      <c r="C1698" t="s">
        <v>19750</v>
      </c>
      <c r="D1698" t="s">
        <v>10592</v>
      </c>
      <c r="E1698" t="s">
        <v>6</v>
      </c>
      <c r="F1698" t="s">
        <v>10593</v>
      </c>
      <c r="G1698">
        <v>7</v>
      </c>
      <c r="I1698" t="s">
        <v>10594</v>
      </c>
      <c r="J1698" t="s">
        <v>10595</v>
      </c>
      <c r="K1698">
        <v>2014</v>
      </c>
      <c r="L1698" t="s">
        <v>10596</v>
      </c>
      <c r="M1698" t="s">
        <v>6</v>
      </c>
      <c r="N1698" t="s">
        <v>836</v>
      </c>
    </row>
    <row r="1699" spans="1:14" x14ac:dyDescent="0.35">
      <c r="A1699" t="s">
        <v>49</v>
      </c>
      <c r="B1699">
        <f t="shared" si="26"/>
        <v>1</v>
      </c>
      <c r="C1699" t="s">
        <v>19751</v>
      </c>
      <c r="D1699" t="s">
        <v>10598</v>
      </c>
      <c r="E1699" t="s">
        <v>10599</v>
      </c>
      <c r="F1699" t="s">
        <v>10600</v>
      </c>
      <c r="G1699">
        <v>7</v>
      </c>
      <c r="I1699" t="s">
        <v>1510</v>
      </c>
      <c r="J1699" t="s">
        <v>10601</v>
      </c>
      <c r="K1699">
        <v>2015</v>
      </c>
      <c r="L1699" t="s">
        <v>10602</v>
      </c>
      <c r="M1699" t="s">
        <v>6</v>
      </c>
      <c r="N1699" t="s">
        <v>573</v>
      </c>
    </row>
    <row r="1700" spans="1:14" x14ac:dyDescent="0.35">
      <c r="A1700" t="s">
        <v>49</v>
      </c>
      <c r="B1700">
        <f t="shared" si="26"/>
        <v>1</v>
      </c>
      <c r="C1700" t="s">
        <v>19752</v>
      </c>
      <c r="D1700" t="s">
        <v>10604</v>
      </c>
      <c r="E1700" t="s">
        <v>10605</v>
      </c>
      <c r="F1700" t="s">
        <v>10606</v>
      </c>
      <c r="G1700">
        <v>10</v>
      </c>
      <c r="H1700">
        <v>9789898533791</v>
      </c>
      <c r="I1700" t="s">
        <v>2286</v>
      </c>
      <c r="J1700" t="s">
        <v>10607</v>
      </c>
      <c r="K1700">
        <v>2018</v>
      </c>
      <c r="L1700" t="s">
        <v>10608</v>
      </c>
      <c r="M1700" t="s">
        <v>6</v>
      </c>
      <c r="N1700" t="s">
        <v>162</v>
      </c>
    </row>
    <row r="1701" spans="1:14" x14ac:dyDescent="0.35">
      <c r="A1701" t="s">
        <v>49</v>
      </c>
      <c r="B1701">
        <f t="shared" si="26"/>
        <v>1</v>
      </c>
      <c r="C1701" t="s">
        <v>19753</v>
      </c>
      <c r="D1701" t="s">
        <v>10610</v>
      </c>
      <c r="E1701" t="s">
        <v>10611</v>
      </c>
      <c r="F1701" t="s">
        <v>10612</v>
      </c>
      <c r="G1701">
        <v>10</v>
      </c>
      <c r="H1701">
        <v>9781509025312</v>
      </c>
      <c r="I1701" t="s">
        <v>10613</v>
      </c>
      <c r="J1701" t="s">
        <v>6</v>
      </c>
      <c r="K1701">
        <v>2017</v>
      </c>
      <c r="L1701" t="s">
        <v>10614</v>
      </c>
      <c r="M1701" t="s">
        <v>6</v>
      </c>
      <c r="N1701" t="s">
        <v>176</v>
      </c>
    </row>
    <row r="1702" spans="1:14" x14ac:dyDescent="0.35">
      <c r="A1702" t="s">
        <v>49</v>
      </c>
      <c r="B1702">
        <f t="shared" si="26"/>
        <v>1</v>
      </c>
      <c r="C1702" t="s">
        <v>19754</v>
      </c>
      <c r="D1702" t="s">
        <v>10616</v>
      </c>
      <c r="E1702" t="s">
        <v>10617</v>
      </c>
      <c r="F1702" t="s">
        <v>10618</v>
      </c>
      <c r="G1702">
        <v>7</v>
      </c>
      <c r="I1702" t="s">
        <v>4700</v>
      </c>
      <c r="J1702" t="s">
        <v>6</v>
      </c>
      <c r="K1702">
        <v>2019</v>
      </c>
      <c r="L1702" t="s">
        <v>10619</v>
      </c>
      <c r="M1702" t="s">
        <v>6</v>
      </c>
      <c r="N1702" t="s">
        <v>473</v>
      </c>
    </row>
    <row r="1703" spans="1:14" x14ac:dyDescent="0.35">
      <c r="A1703" t="s">
        <v>67</v>
      </c>
      <c r="B1703">
        <f t="shared" si="26"/>
        <v>1</v>
      </c>
      <c r="C1703" t="s">
        <v>19755</v>
      </c>
      <c r="D1703" t="s">
        <v>10621</v>
      </c>
      <c r="E1703" t="s">
        <v>10622</v>
      </c>
      <c r="F1703" t="s">
        <v>10623</v>
      </c>
      <c r="G1703">
        <v>10</v>
      </c>
      <c r="H1703">
        <v>9781617386077</v>
      </c>
      <c r="I1703" t="s">
        <v>10624</v>
      </c>
      <c r="J1703" t="s">
        <v>10625</v>
      </c>
      <c r="K1703">
        <v>2010</v>
      </c>
      <c r="L1703" t="s">
        <v>10626</v>
      </c>
      <c r="M1703" t="s">
        <v>6</v>
      </c>
      <c r="N1703" t="s">
        <v>162</v>
      </c>
    </row>
    <row r="1704" spans="1:14" x14ac:dyDescent="0.35">
      <c r="A1704" t="s">
        <v>49</v>
      </c>
      <c r="B1704">
        <f t="shared" si="26"/>
        <v>1</v>
      </c>
      <c r="C1704" t="s">
        <v>19756</v>
      </c>
      <c r="D1704" t="s">
        <v>10628</v>
      </c>
      <c r="E1704" t="s">
        <v>10629</v>
      </c>
      <c r="F1704" t="s">
        <v>10630</v>
      </c>
      <c r="G1704">
        <v>7</v>
      </c>
      <c r="H1704">
        <v>9783030880804</v>
      </c>
      <c r="I1704" t="s">
        <v>152</v>
      </c>
      <c r="J1704" t="s">
        <v>10631</v>
      </c>
      <c r="K1704">
        <v>2021</v>
      </c>
      <c r="L1704" t="s">
        <v>10632</v>
      </c>
      <c r="M1704" t="s">
        <v>6</v>
      </c>
      <c r="N1704" t="s">
        <v>162</v>
      </c>
    </row>
    <row r="1705" spans="1:14" x14ac:dyDescent="0.35">
      <c r="A1705" t="s">
        <v>49</v>
      </c>
      <c r="B1705">
        <f t="shared" si="26"/>
        <v>1</v>
      </c>
      <c r="C1705" t="s">
        <v>19757</v>
      </c>
      <c r="D1705" t="s">
        <v>10634</v>
      </c>
      <c r="E1705" t="s">
        <v>10635</v>
      </c>
      <c r="F1705" t="s">
        <v>10636</v>
      </c>
      <c r="G1705">
        <v>10</v>
      </c>
      <c r="I1705" t="s">
        <v>10637</v>
      </c>
      <c r="J1705" t="s">
        <v>622</v>
      </c>
      <c r="K1705">
        <v>2018</v>
      </c>
      <c r="L1705" t="s">
        <v>10638</v>
      </c>
      <c r="M1705" t="s">
        <v>6</v>
      </c>
      <c r="N1705" t="s">
        <v>162</v>
      </c>
    </row>
    <row r="1706" spans="1:14" x14ac:dyDescent="0.35">
      <c r="A1706" t="s">
        <v>49</v>
      </c>
      <c r="B1706">
        <f t="shared" si="26"/>
        <v>1</v>
      </c>
      <c r="C1706" t="s">
        <v>19758</v>
      </c>
      <c r="D1706" t="s">
        <v>10640</v>
      </c>
      <c r="E1706" t="s">
        <v>10641</v>
      </c>
      <c r="F1706" t="s">
        <v>10642</v>
      </c>
      <c r="G1706">
        <v>10</v>
      </c>
      <c r="H1706">
        <v>9781577354789</v>
      </c>
      <c r="I1706" t="s">
        <v>10643</v>
      </c>
      <c r="J1706" t="s">
        <v>3995</v>
      </c>
      <c r="K1706">
        <v>2010</v>
      </c>
      <c r="L1706" t="s">
        <v>10644</v>
      </c>
      <c r="M1706" t="s">
        <v>6</v>
      </c>
      <c r="N1706" t="s">
        <v>1120</v>
      </c>
    </row>
    <row r="1707" spans="1:14" x14ac:dyDescent="0.35">
      <c r="A1707" t="s">
        <v>49</v>
      </c>
      <c r="B1707">
        <f t="shared" si="26"/>
        <v>1</v>
      </c>
      <c r="C1707" t="s">
        <v>19759</v>
      </c>
      <c r="D1707" t="s">
        <v>10646</v>
      </c>
      <c r="E1707" t="s">
        <v>10647</v>
      </c>
      <c r="F1707" t="s">
        <v>10648</v>
      </c>
      <c r="G1707">
        <v>7</v>
      </c>
      <c r="I1707" t="s">
        <v>2397</v>
      </c>
      <c r="J1707" t="s">
        <v>10649</v>
      </c>
      <c r="K1707">
        <v>2018</v>
      </c>
      <c r="L1707" t="s">
        <v>10650</v>
      </c>
      <c r="M1707" t="s">
        <v>6</v>
      </c>
      <c r="N1707" t="s">
        <v>217</v>
      </c>
    </row>
    <row r="1708" spans="1:14" x14ac:dyDescent="0.35">
      <c r="A1708" t="s">
        <v>49</v>
      </c>
      <c r="B1708">
        <f t="shared" si="26"/>
        <v>1</v>
      </c>
      <c r="C1708" t="s">
        <v>19760</v>
      </c>
      <c r="D1708" t="s">
        <v>10652</v>
      </c>
      <c r="E1708" t="s">
        <v>10653</v>
      </c>
      <c r="F1708" t="s">
        <v>10654</v>
      </c>
      <c r="G1708">
        <v>7</v>
      </c>
      <c r="I1708" t="s">
        <v>10655</v>
      </c>
      <c r="J1708" t="s">
        <v>10656</v>
      </c>
      <c r="K1708">
        <v>2020</v>
      </c>
      <c r="L1708" t="s">
        <v>10657</v>
      </c>
      <c r="M1708" t="s">
        <v>6</v>
      </c>
      <c r="N1708" t="s">
        <v>147</v>
      </c>
    </row>
    <row r="1709" spans="1:14" x14ac:dyDescent="0.35">
      <c r="A1709" t="s">
        <v>49</v>
      </c>
      <c r="B1709">
        <f t="shared" si="26"/>
        <v>1</v>
      </c>
      <c r="C1709" t="s">
        <v>19761</v>
      </c>
      <c r="D1709" t="s">
        <v>10659</v>
      </c>
      <c r="E1709" t="s">
        <v>10660</v>
      </c>
      <c r="F1709" t="s">
        <v>10661</v>
      </c>
      <c r="G1709">
        <v>7</v>
      </c>
      <c r="H1709">
        <v>9783642391750</v>
      </c>
      <c r="I1709" t="s">
        <v>152</v>
      </c>
      <c r="J1709" t="s">
        <v>10662</v>
      </c>
      <c r="K1709">
        <v>2013</v>
      </c>
      <c r="L1709" t="s">
        <v>10663</v>
      </c>
      <c r="M1709" t="s">
        <v>6</v>
      </c>
      <c r="N1709" t="s">
        <v>155</v>
      </c>
    </row>
    <row r="1710" spans="1:14" x14ac:dyDescent="0.35">
      <c r="A1710" t="s">
        <v>67</v>
      </c>
      <c r="B1710">
        <f t="shared" si="26"/>
        <v>1</v>
      </c>
      <c r="C1710" t="s">
        <v>19762</v>
      </c>
      <c r="D1710" t="s">
        <v>10665</v>
      </c>
      <c r="E1710" t="s">
        <v>10666</v>
      </c>
      <c r="F1710" t="s">
        <v>10667</v>
      </c>
      <c r="G1710">
        <v>10</v>
      </c>
      <c r="H1710">
        <v>9781450367080</v>
      </c>
      <c r="I1710" t="s">
        <v>1310</v>
      </c>
      <c r="J1710" t="s">
        <v>6</v>
      </c>
      <c r="K1710">
        <v>2020</v>
      </c>
      <c r="L1710" t="s">
        <v>10668</v>
      </c>
      <c r="M1710" t="s">
        <v>6</v>
      </c>
      <c r="N1710" t="s">
        <v>283</v>
      </c>
    </row>
    <row r="1711" spans="1:14" x14ac:dyDescent="0.35">
      <c r="A1711" t="s">
        <v>49</v>
      </c>
      <c r="B1711">
        <f t="shared" si="26"/>
        <v>1</v>
      </c>
      <c r="C1711" t="s">
        <v>19763</v>
      </c>
      <c r="D1711" t="s">
        <v>10670</v>
      </c>
      <c r="E1711" t="s">
        <v>10671</v>
      </c>
      <c r="F1711" t="s">
        <v>10672</v>
      </c>
      <c r="G1711">
        <v>10</v>
      </c>
      <c r="H1711">
        <v>9781665412193</v>
      </c>
      <c r="I1711" t="s">
        <v>274</v>
      </c>
      <c r="J1711" t="s">
        <v>10673</v>
      </c>
      <c r="K1711">
        <v>2021</v>
      </c>
      <c r="L1711" t="s">
        <v>10674</v>
      </c>
      <c r="M1711" t="s">
        <v>6</v>
      </c>
      <c r="N1711" t="s">
        <v>162</v>
      </c>
    </row>
    <row r="1712" spans="1:14" x14ac:dyDescent="0.35">
      <c r="A1712" t="s">
        <v>70</v>
      </c>
      <c r="B1712">
        <f t="shared" si="26"/>
        <v>1</v>
      </c>
      <c r="C1712" t="s">
        <v>19764</v>
      </c>
      <c r="D1712" t="s">
        <v>10676</v>
      </c>
      <c r="E1712" t="s">
        <v>10677</v>
      </c>
      <c r="F1712" t="s">
        <v>10678</v>
      </c>
      <c r="G1712">
        <v>10</v>
      </c>
      <c r="H1712">
        <v>9781450347631</v>
      </c>
      <c r="I1712" t="s">
        <v>308</v>
      </c>
      <c r="J1712" t="s">
        <v>6</v>
      </c>
      <c r="K1712">
        <v>2016</v>
      </c>
      <c r="L1712" t="s">
        <v>10679</v>
      </c>
      <c r="M1712" t="s">
        <v>6</v>
      </c>
      <c r="N1712" t="s">
        <v>256</v>
      </c>
    </row>
    <row r="1713" spans="1:14" x14ac:dyDescent="0.35">
      <c r="A1713" t="s">
        <v>49</v>
      </c>
      <c r="B1713">
        <f t="shared" si="26"/>
        <v>1</v>
      </c>
      <c r="C1713" t="s">
        <v>19765</v>
      </c>
      <c r="D1713" t="s">
        <v>10681</v>
      </c>
      <c r="E1713" t="s">
        <v>10682</v>
      </c>
      <c r="F1713" t="s">
        <v>10683</v>
      </c>
      <c r="G1713">
        <v>7</v>
      </c>
      <c r="I1713" t="s">
        <v>10684</v>
      </c>
      <c r="J1713" t="s">
        <v>10685</v>
      </c>
      <c r="K1713">
        <v>2021</v>
      </c>
      <c r="L1713" t="s">
        <v>10686</v>
      </c>
      <c r="M1713" t="s">
        <v>6</v>
      </c>
      <c r="N1713" t="s">
        <v>147</v>
      </c>
    </row>
    <row r="1714" spans="1:14" x14ac:dyDescent="0.35">
      <c r="A1714" t="s">
        <v>49</v>
      </c>
      <c r="B1714">
        <f t="shared" si="26"/>
        <v>1</v>
      </c>
      <c r="C1714" t="s">
        <v>19766</v>
      </c>
      <c r="D1714" t="s">
        <v>10688</v>
      </c>
      <c r="E1714" t="s">
        <v>10689</v>
      </c>
      <c r="F1714" t="s">
        <v>10690</v>
      </c>
      <c r="G1714">
        <v>10</v>
      </c>
      <c r="I1714" t="s">
        <v>496</v>
      </c>
      <c r="J1714" t="s">
        <v>9251</v>
      </c>
      <c r="K1714">
        <v>2020</v>
      </c>
      <c r="L1714" t="s">
        <v>10691</v>
      </c>
      <c r="M1714" t="s">
        <v>6</v>
      </c>
      <c r="N1714" t="s">
        <v>162</v>
      </c>
    </row>
    <row r="1715" spans="1:14" x14ac:dyDescent="0.35">
      <c r="A1715" t="s">
        <v>70</v>
      </c>
      <c r="B1715">
        <f t="shared" si="26"/>
        <v>1</v>
      </c>
      <c r="C1715" t="s">
        <v>19767</v>
      </c>
      <c r="D1715" t="s">
        <v>10693</v>
      </c>
      <c r="E1715" t="s">
        <v>10694</v>
      </c>
      <c r="F1715" t="s">
        <v>10695</v>
      </c>
      <c r="G1715">
        <v>10</v>
      </c>
      <c r="H1715">
        <v>9781728134857</v>
      </c>
      <c r="I1715" t="s">
        <v>3291</v>
      </c>
      <c r="J1715" t="s">
        <v>10696</v>
      </c>
      <c r="K1715">
        <v>2019</v>
      </c>
      <c r="L1715" t="s">
        <v>10697</v>
      </c>
      <c r="M1715" t="s">
        <v>6</v>
      </c>
      <c r="N1715" t="s">
        <v>217</v>
      </c>
    </row>
    <row r="1716" spans="1:14" x14ac:dyDescent="0.35">
      <c r="A1716" t="s">
        <v>70</v>
      </c>
      <c r="B1716">
        <f t="shared" si="26"/>
        <v>1</v>
      </c>
      <c r="C1716" t="s">
        <v>19768</v>
      </c>
      <c r="D1716" t="s">
        <v>10699</v>
      </c>
      <c r="E1716" t="s">
        <v>10700</v>
      </c>
      <c r="F1716" t="s">
        <v>10701</v>
      </c>
      <c r="G1716">
        <v>10</v>
      </c>
      <c r="H1716">
        <v>9789532330977</v>
      </c>
      <c r="I1716" t="s">
        <v>8848</v>
      </c>
      <c r="J1716" t="s">
        <v>10702</v>
      </c>
      <c r="K1716">
        <v>2018</v>
      </c>
      <c r="L1716" t="s">
        <v>10703</v>
      </c>
      <c r="M1716" t="s">
        <v>6</v>
      </c>
      <c r="N1716" t="s">
        <v>155</v>
      </c>
    </row>
    <row r="1717" spans="1:14" x14ac:dyDescent="0.35">
      <c r="A1717" t="s">
        <v>67</v>
      </c>
      <c r="B1717">
        <f t="shared" si="26"/>
        <v>1</v>
      </c>
      <c r="C1717" t="s">
        <v>19769</v>
      </c>
      <c r="D1717" t="s">
        <v>10705</v>
      </c>
      <c r="E1717" t="s">
        <v>10706</v>
      </c>
      <c r="F1717" t="s">
        <v>10707</v>
      </c>
      <c r="G1717">
        <v>10</v>
      </c>
      <c r="H1717">
        <v>9781457717475</v>
      </c>
      <c r="I1717" t="s">
        <v>10708</v>
      </c>
      <c r="J1717" t="s">
        <v>10709</v>
      </c>
      <c r="K1717">
        <v>2011</v>
      </c>
      <c r="L1717" t="s">
        <v>10710</v>
      </c>
      <c r="M1717" t="s">
        <v>6</v>
      </c>
      <c r="N1717" t="s">
        <v>283</v>
      </c>
    </row>
    <row r="1718" spans="1:14" x14ac:dyDescent="0.35">
      <c r="A1718" t="s">
        <v>49</v>
      </c>
      <c r="B1718">
        <f t="shared" si="26"/>
        <v>1</v>
      </c>
      <c r="C1718" t="s">
        <v>19770</v>
      </c>
      <c r="D1718" t="s">
        <v>10712</v>
      </c>
      <c r="E1718" t="s">
        <v>10713</v>
      </c>
      <c r="F1718" t="s">
        <v>10714</v>
      </c>
      <c r="G1718">
        <v>7</v>
      </c>
      <c r="I1718" t="s">
        <v>922</v>
      </c>
      <c r="J1718" t="s">
        <v>10715</v>
      </c>
      <c r="K1718">
        <v>2019</v>
      </c>
      <c r="L1718" t="s">
        <v>10716</v>
      </c>
      <c r="M1718" t="s">
        <v>6</v>
      </c>
      <c r="N1718" t="s">
        <v>337</v>
      </c>
    </row>
    <row r="1719" spans="1:14" x14ac:dyDescent="0.35">
      <c r="A1719" t="s">
        <v>70</v>
      </c>
      <c r="B1719">
        <f t="shared" si="26"/>
        <v>1</v>
      </c>
      <c r="C1719" t="s">
        <v>19771</v>
      </c>
      <c r="D1719" t="s">
        <v>10718</v>
      </c>
      <c r="E1719" t="s">
        <v>10719</v>
      </c>
      <c r="F1719" t="s">
        <v>10720</v>
      </c>
      <c r="G1719">
        <v>7</v>
      </c>
      <c r="I1719" t="s">
        <v>542</v>
      </c>
      <c r="J1719" t="s">
        <v>10721</v>
      </c>
      <c r="K1719">
        <v>2018</v>
      </c>
      <c r="L1719" t="s">
        <v>10722</v>
      </c>
      <c r="M1719" t="s">
        <v>6</v>
      </c>
      <c r="N1719" t="s">
        <v>10723</v>
      </c>
    </row>
    <row r="1720" spans="1:14" x14ac:dyDescent="0.35">
      <c r="A1720" t="s">
        <v>67</v>
      </c>
      <c r="B1720">
        <f t="shared" si="26"/>
        <v>1</v>
      </c>
      <c r="C1720" t="s">
        <v>19772</v>
      </c>
      <c r="D1720" t="s">
        <v>10725</v>
      </c>
      <c r="E1720" t="s">
        <v>10726</v>
      </c>
      <c r="F1720" t="s">
        <v>10727</v>
      </c>
      <c r="G1720">
        <v>10</v>
      </c>
      <c r="H1720">
        <v>9781450380966</v>
      </c>
      <c r="I1720" t="s">
        <v>1310</v>
      </c>
      <c r="J1720" t="s">
        <v>6</v>
      </c>
      <c r="K1720">
        <v>2021</v>
      </c>
      <c r="L1720" t="s">
        <v>10728</v>
      </c>
      <c r="M1720" t="s">
        <v>6</v>
      </c>
      <c r="N1720" t="s">
        <v>1120</v>
      </c>
    </row>
    <row r="1721" spans="1:14" x14ac:dyDescent="0.35">
      <c r="A1721" t="s">
        <v>67</v>
      </c>
      <c r="B1721">
        <f t="shared" si="26"/>
        <v>1</v>
      </c>
      <c r="C1721" t="s">
        <v>19773</v>
      </c>
      <c r="D1721" t="s">
        <v>10730</v>
      </c>
      <c r="E1721" t="s">
        <v>10731</v>
      </c>
      <c r="F1721" t="s">
        <v>10732</v>
      </c>
      <c r="G1721">
        <v>10</v>
      </c>
      <c r="I1721" t="s">
        <v>4823</v>
      </c>
      <c r="J1721" t="s">
        <v>10733</v>
      </c>
      <c r="K1721">
        <v>2019</v>
      </c>
      <c r="L1721" t="s">
        <v>10734</v>
      </c>
      <c r="M1721" t="s">
        <v>6</v>
      </c>
      <c r="N1721" t="s">
        <v>176</v>
      </c>
    </row>
    <row r="1722" spans="1:14" x14ac:dyDescent="0.35">
      <c r="A1722" t="s">
        <v>49</v>
      </c>
      <c r="B1722">
        <f t="shared" si="26"/>
        <v>1</v>
      </c>
      <c r="C1722" t="s">
        <v>19774</v>
      </c>
      <c r="D1722" t="s">
        <v>10736</v>
      </c>
      <c r="E1722" t="s">
        <v>10737</v>
      </c>
      <c r="F1722" t="s">
        <v>10738</v>
      </c>
      <c r="G1722">
        <v>7</v>
      </c>
      <c r="I1722" t="s">
        <v>597</v>
      </c>
      <c r="J1722" t="s">
        <v>6</v>
      </c>
      <c r="K1722">
        <v>2021</v>
      </c>
      <c r="L1722" t="s">
        <v>10739</v>
      </c>
      <c r="M1722" t="s">
        <v>6</v>
      </c>
      <c r="N1722" t="s">
        <v>162</v>
      </c>
    </row>
    <row r="1723" spans="1:14" x14ac:dyDescent="0.35">
      <c r="A1723" t="s">
        <v>49</v>
      </c>
      <c r="B1723">
        <f t="shared" si="26"/>
        <v>1</v>
      </c>
      <c r="C1723" t="s">
        <v>19775</v>
      </c>
      <c r="D1723" t="s">
        <v>10741</v>
      </c>
      <c r="E1723" t="s">
        <v>10742</v>
      </c>
      <c r="F1723" t="s">
        <v>10743</v>
      </c>
      <c r="G1723">
        <v>10</v>
      </c>
      <c r="H1723">
        <v>9781450346764</v>
      </c>
      <c r="I1723" t="s">
        <v>10744</v>
      </c>
      <c r="J1723" t="s">
        <v>10745</v>
      </c>
      <c r="K1723">
        <v>2017</v>
      </c>
      <c r="L1723" t="s">
        <v>10746</v>
      </c>
      <c r="M1723" t="s">
        <v>6</v>
      </c>
      <c r="N1723" t="s">
        <v>703</v>
      </c>
    </row>
    <row r="1724" spans="1:14" x14ac:dyDescent="0.35">
      <c r="A1724" t="s">
        <v>67</v>
      </c>
      <c r="B1724">
        <f t="shared" si="26"/>
        <v>1</v>
      </c>
      <c r="C1724" t="s">
        <v>19776</v>
      </c>
      <c r="D1724" t="s">
        <v>10748</v>
      </c>
      <c r="E1724" t="s">
        <v>10749</v>
      </c>
      <c r="F1724" t="s">
        <v>10750</v>
      </c>
      <c r="G1724">
        <v>10</v>
      </c>
      <c r="H1724">
        <v>9781450356312</v>
      </c>
      <c r="I1724" t="s">
        <v>10751</v>
      </c>
      <c r="J1724" t="s">
        <v>10752</v>
      </c>
      <c r="K1724">
        <v>2018</v>
      </c>
      <c r="L1724" t="s">
        <v>10753</v>
      </c>
      <c r="M1724" t="s">
        <v>6</v>
      </c>
      <c r="N1724" t="s">
        <v>155</v>
      </c>
    </row>
    <row r="1725" spans="1:14" x14ac:dyDescent="0.35">
      <c r="A1725" t="s">
        <v>67</v>
      </c>
      <c r="B1725">
        <f t="shared" si="26"/>
        <v>1</v>
      </c>
      <c r="C1725" t="s">
        <v>19777</v>
      </c>
      <c r="D1725" t="s">
        <v>10755</v>
      </c>
      <c r="E1725" t="s">
        <v>10756</v>
      </c>
      <c r="F1725" t="s">
        <v>10757</v>
      </c>
      <c r="G1725">
        <v>10</v>
      </c>
      <c r="H1725">
        <v>9781450368711</v>
      </c>
      <c r="I1725" t="s">
        <v>2374</v>
      </c>
      <c r="J1725" t="s">
        <v>10758</v>
      </c>
      <c r="K1725">
        <v>2019</v>
      </c>
      <c r="L1725" t="s">
        <v>10759</v>
      </c>
      <c r="M1725" t="s">
        <v>6</v>
      </c>
      <c r="N1725" t="s">
        <v>162</v>
      </c>
    </row>
    <row r="1726" spans="1:14" x14ac:dyDescent="0.35">
      <c r="A1726" t="s">
        <v>67</v>
      </c>
      <c r="B1726">
        <f t="shared" si="26"/>
        <v>1</v>
      </c>
      <c r="C1726" t="s">
        <v>19778</v>
      </c>
      <c r="D1726" t="s">
        <v>10761</v>
      </c>
      <c r="E1726" t="s">
        <v>10762</v>
      </c>
      <c r="F1726" t="s">
        <v>10763</v>
      </c>
      <c r="G1726">
        <v>10</v>
      </c>
      <c r="H1726">
        <v>9781450366885</v>
      </c>
      <c r="I1726" t="s">
        <v>288</v>
      </c>
      <c r="J1726" t="s">
        <v>10764</v>
      </c>
      <c r="K1726">
        <v>2019</v>
      </c>
      <c r="L1726" t="s">
        <v>10765</v>
      </c>
      <c r="M1726" t="s">
        <v>6</v>
      </c>
      <c r="N1726" t="s">
        <v>703</v>
      </c>
    </row>
    <row r="1727" spans="1:14" x14ac:dyDescent="0.35">
      <c r="A1727" t="s">
        <v>70</v>
      </c>
      <c r="B1727">
        <f t="shared" si="26"/>
        <v>1</v>
      </c>
      <c r="C1727" t="s">
        <v>19779</v>
      </c>
      <c r="D1727" t="s">
        <v>10767</v>
      </c>
      <c r="E1727" t="s">
        <v>10768</v>
      </c>
      <c r="F1727" t="s">
        <v>10769</v>
      </c>
      <c r="G1727">
        <v>7</v>
      </c>
      <c r="H1727">
        <v>9781614992615</v>
      </c>
      <c r="I1727" t="s">
        <v>5267</v>
      </c>
      <c r="J1727" t="s">
        <v>10770</v>
      </c>
      <c r="K1727">
        <v>2013</v>
      </c>
      <c r="L1727" t="s">
        <v>10771</v>
      </c>
      <c r="M1727" t="s">
        <v>6</v>
      </c>
      <c r="N1727" t="s">
        <v>155</v>
      </c>
    </row>
    <row r="1728" spans="1:14" x14ac:dyDescent="0.35">
      <c r="A1728" t="s">
        <v>70</v>
      </c>
      <c r="B1728">
        <f t="shared" si="26"/>
        <v>1</v>
      </c>
      <c r="C1728" t="s">
        <v>19780</v>
      </c>
      <c r="D1728" t="s">
        <v>10773</v>
      </c>
      <c r="E1728" t="s">
        <v>10774</v>
      </c>
      <c r="F1728" t="s">
        <v>10775</v>
      </c>
      <c r="G1728">
        <v>10</v>
      </c>
      <c r="I1728" t="s">
        <v>1374</v>
      </c>
      <c r="J1728" t="s">
        <v>6</v>
      </c>
      <c r="K1728">
        <v>2015</v>
      </c>
      <c r="L1728" t="s">
        <v>10776</v>
      </c>
      <c r="M1728" t="s">
        <v>6</v>
      </c>
      <c r="N1728" t="s">
        <v>283</v>
      </c>
    </row>
    <row r="1729" spans="1:14" x14ac:dyDescent="0.35">
      <c r="A1729" t="s">
        <v>70</v>
      </c>
      <c r="B1729">
        <f t="shared" si="26"/>
        <v>1</v>
      </c>
      <c r="C1729" t="s">
        <v>19781</v>
      </c>
      <c r="D1729" t="s">
        <v>10778</v>
      </c>
      <c r="E1729" t="s">
        <v>10779</v>
      </c>
      <c r="F1729" t="s">
        <v>10780</v>
      </c>
      <c r="G1729">
        <v>10</v>
      </c>
      <c r="H1729">
        <v>9789898704207</v>
      </c>
      <c r="I1729" t="s">
        <v>521</v>
      </c>
      <c r="J1729" t="s">
        <v>10781</v>
      </c>
      <c r="K1729">
        <v>2020</v>
      </c>
      <c r="L1729" t="s">
        <v>10782</v>
      </c>
      <c r="M1729" t="s">
        <v>6</v>
      </c>
      <c r="N1729" t="s">
        <v>162</v>
      </c>
    </row>
    <row r="1730" spans="1:14" x14ac:dyDescent="0.35">
      <c r="A1730" t="s">
        <v>67</v>
      </c>
      <c r="B1730">
        <f t="shared" ref="B1730:B1793" si="27">COUNTIF(C:C,C1730)</f>
        <v>1</v>
      </c>
      <c r="C1730" t="s">
        <v>19782</v>
      </c>
      <c r="D1730" t="s">
        <v>10784</v>
      </c>
      <c r="E1730" t="s">
        <v>10785</v>
      </c>
      <c r="F1730" t="s">
        <v>10786</v>
      </c>
      <c r="G1730">
        <v>7</v>
      </c>
      <c r="H1730">
        <v>9783319732091</v>
      </c>
      <c r="I1730" t="s">
        <v>207</v>
      </c>
      <c r="J1730" t="s">
        <v>10787</v>
      </c>
      <c r="K1730">
        <v>2018</v>
      </c>
      <c r="L1730" t="s">
        <v>10788</v>
      </c>
      <c r="M1730" t="s">
        <v>6</v>
      </c>
      <c r="N1730" t="s">
        <v>162</v>
      </c>
    </row>
    <row r="1731" spans="1:14" x14ac:dyDescent="0.35">
      <c r="A1731" t="s">
        <v>49</v>
      </c>
      <c r="B1731">
        <f t="shared" si="27"/>
        <v>1</v>
      </c>
      <c r="C1731" t="s">
        <v>19783</v>
      </c>
      <c r="D1731" t="s">
        <v>10790</v>
      </c>
      <c r="E1731" t="s">
        <v>10791</v>
      </c>
      <c r="F1731" t="s">
        <v>10792</v>
      </c>
      <c r="G1731">
        <v>10</v>
      </c>
      <c r="I1731" t="s">
        <v>1374</v>
      </c>
      <c r="J1731" t="s">
        <v>6</v>
      </c>
      <c r="K1731">
        <v>2015</v>
      </c>
      <c r="L1731" t="s">
        <v>10793</v>
      </c>
      <c r="M1731" t="s">
        <v>6</v>
      </c>
      <c r="N1731" t="s">
        <v>675</v>
      </c>
    </row>
    <row r="1732" spans="1:14" x14ac:dyDescent="0.35">
      <c r="A1732" t="s">
        <v>67</v>
      </c>
      <c r="B1732">
        <f t="shared" si="27"/>
        <v>1</v>
      </c>
      <c r="C1732" t="s">
        <v>19784</v>
      </c>
      <c r="D1732" t="s">
        <v>10795</v>
      </c>
      <c r="E1732" t="s">
        <v>10796</v>
      </c>
      <c r="F1732" t="s">
        <v>10792</v>
      </c>
      <c r="G1732">
        <v>10</v>
      </c>
      <c r="H1732">
        <v>9781910810583</v>
      </c>
      <c r="I1732" t="s">
        <v>452</v>
      </c>
      <c r="J1732" t="s">
        <v>10797</v>
      </c>
      <c r="K1732">
        <v>2015</v>
      </c>
      <c r="L1732" t="s">
        <v>10798</v>
      </c>
      <c r="M1732" t="s">
        <v>6</v>
      </c>
      <c r="N1732" t="s">
        <v>1120</v>
      </c>
    </row>
    <row r="1733" spans="1:14" x14ac:dyDescent="0.35">
      <c r="A1733" t="s">
        <v>49</v>
      </c>
      <c r="B1733">
        <f t="shared" si="27"/>
        <v>1</v>
      </c>
      <c r="C1733" t="s">
        <v>19785</v>
      </c>
      <c r="D1733" t="s">
        <v>10800</v>
      </c>
      <c r="E1733" t="s">
        <v>10801</v>
      </c>
      <c r="F1733" t="s">
        <v>10792</v>
      </c>
      <c r="G1733">
        <v>10</v>
      </c>
      <c r="H1733">
        <v>9781450341820</v>
      </c>
      <c r="I1733" t="s">
        <v>308</v>
      </c>
      <c r="J1733" t="s">
        <v>7358</v>
      </c>
      <c r="K1733">
        <v>2016</v>
      </c>
      <c r="L1733" t="s">
        <v>10802</v>
      </c>
      <c r="M1733" t="s">
        <v>6</v>
      </c>
      <c r="N1733" t="s">
        <v>162</v>
      </c>
    </row>
    <row r="1734" spans="1:14" x14ac:dyDescent="0.35">
      <c r="A1734" t="s">
        <v>67</v>
      </c>
      <c r="B1734">
        <f t="shared" si="27"/>
        <v>1</v>
      </c>
      <c r="C1734" t="s">
        <v>19786</v>
      </c>
      <c r="D1734" t="s">
        <v>10804</v>
      </c>
      <c r="E1734" t="s">
        <v>10805</v>
      </c>
      <c r="F1734" t="s">
        <v>10806</v>
      </c>
      <c r="G1734">
        <v>7</v>
      </c>
      <c r="I1734" t="s">
        <v>144</v>
      </c>
      <c r="J1734" t="s">
        <v>10807</v>
      </c>
      <c r="K1734">
        <v>2018</v>
      </c>
      <c r="L1734" t="s">
        <v>10808</v>
      </c>
      <c r="M1734" t="s">
        <v>6</v>
      </c>
      <c r="N1734" t="s">
        <v>337</v>
      </c>
    </row>
    <row r="1735" spans="1:14" x14ac:dyDescent="0.35">
      <c r="A1735" t="s">
        <v>49</v>
      </c>
      <c r="B1735">
        <f t="shared" si="27"/>
        <v>1</v>
      </c>
      <c r="C1735" t="s">
        <v>19787</v>
      </c>
      <c r="D1735" t="s">
        <v>10810</v>
      </c>
      <c r="E1735" t="s">
        <v>10811</v>
      </c>
      <c r="F1735" t="s">
        <v>10812</v>
      </c>
      <c r="G1735">
        <v>10</v>
      </c>
      <c r="I1735" t="s">
        <v>388</v>
      </c>
      <c r="J1735" t="s">
        <v>10813</v>
      </c>
      <c r="K1735">
        <v>2014</v>
      </c>
      <c r="L1735" t="s">
        <v>10814</v>
      </c>
      <c r="M1735" t="s">
        <v>6</v>
      </c>
      <c r="N1735" t="s">
        <v>480</v>
      </c>
    </row>
    <row r="1736" spans="1:14" x14ac:dyDescent="0.35">
      <c r="A1736" t="s">
        <v>49</v>
      </c>
      <c r="B1736">
        <f t="shared" si="27"/>
        <v>1</v>
      </c>
      <c r="C1736" t="s">
        <v>19788</v>
      </c>
      <c r="D1736" t="s">
        <v>10816</v>
      </c>
      <c r="E1736" t="s">
        <v>10817</v>
      </c>
      <c r="F1736" t="s">
        <v>10818</v>
      </c>
      <c r="G1736">
        <v>10</v>
      </c>
      <c r="H1736">
        <v>9781538606216</v>
      </c>
      <c r="I1736" t="s">
        <v>10819</v>
      </c>
      <c r="J1736" t="s">
        <v>10820</v>
      </c>
      <c r="K1736">
        <v>2017</v>
      </c>
      <c r="L1736" t="s">
        <v>10821</v>
      </c>
      <c r="M1736" t="s">
        <v>6</v>
      </c>
      <c r="N1736" t="s">
        <v>283</v>
      </c>
    </row>
    <row r="1737" spans="1:14" x14ac:dyDescent="0.35">
      <c r="A1737" t="s">
        <v>49</v>
      </c>
      <c r="B1737">
        <f t="shared" si="27"/>
        <v>1</v>
      </c>
      <c r="C1737" t="s">
        <v>19789</v>
      </c>
      <c r="D1737" t="s">
        <v>10823</v>
      </c>
      <c r="E1737" t="s">
        <v>10824</v>
      </c>
      <c r="F1737" t="s">
        <v>10818</v>
      </c>
      <c r="G1737">
        <v>7</v>
      </c>
      <c r="H1737">
        <v>9783319918020</v>
      </c>
      <c r="I1737" t="s">
        <v>152</v>
      </c>
      <c r="J1737" t="s">
        <v>10825</v>
      </c>
      <c r="K1737">
        <v>2018</v>
      </c>
      <c r="L1737" t="s">
        <v>10826</v>
      </c>
      <c r="M1737" t="s">
        <v>6</v>
      </c>
      <c r="N1737" t="s">
        <v>217</v>
      </c>
    </row>
    <row r="1738" spans="1:14" x14ac:dyDescent="0.35">
      <c r="A1738" t="s">
        <v>49</v>
      </c>
      <c r="B1738">
        <f t="shared" si="27"/>
        <v>1</v>
      </c>
      <c r="C1738" t="s">
        <v>19790</v>
      </c>
      <c r="D1738" t="s">
        <v>10828</v>
      </c>
      <c r="E1738" t="s">
        <v>10829</v>
      </c>
      <c r="F1738" t="s">
        <v>10830</v>
      </c>
      <c r="G1738">
        <v>7</v>
      </c>
      <c r="H1738">
        <v>9783030726591</v>
      </c>
      <c r="I1738" t="s">
        <v>207</v>
      </c>
      <c r="J1738" t="s">
        <v>10831</v>
      </c>
      <c r="K1738">
        <v>2021</v>
      </c>
      <c r="L1738" t="s">
        <v>10832</v>
      </c>
      <c r="M1738" t="s">
        <v>6</v>
      </c>
      <c r="N1738" t="s">
        <v>162</v>
      </c>
    </row>
    <row r="1739" spans="1:14" x14ac:dyDescent="0.35">
      <c r="A1739" t="s">
        <v>49</v>
      </c>
      <c r="B1739">
        <f t="shared" si="27"/>
        <v>1</v>
      </c>
      <c r="C1739" t="s">
        <v>19791</v>
      </c>
      <c r="D1739" t="s">
        <v>10834</v>
      </c>
      <c r="E1739" t="s">
        <v>10835</v>
      </c>
      <c r="F1739" t="s">
        <v>10836</v>
      </c>
      <c r="G1739">
        <v>10</v>
      </c>
      <c r="I1739" t="s">
        <v>6839</v>
      </c>
      <c r="J1739" t="s">
        <v>10837</v>
      </c>
      <c r="K1739">
        <v>2011</v>
      </c>
      <c r="L1739" t="s">
        <v>10838</v>
      </c>
      <c r="M1739" t="s">
        <v>6</v>
      </c>
      <c r="N1739" t="s">
        <v>1120</v>
      </c>
    </row>
    <row r="1740" spans="1:14" x14ac:dyDescent="0.35">
      <c r="A1740" t="s">
        <v>49</v>
      </c>
      <c r="B1740">
        <f t="shared" si="27"/>
        <v>1</v>
      </c>
      <c r="C1740" t="s">
        <v>19792</v>
      </c>
      <c r="D1740" t="s">
        <v>10840</v>
      </c>
      <c r="E1740" t="s">
        <v>10841</v>
      </c>
      <c r="F1740" t="s">
        <v>10842</v>
      </c>
      <c r="G1740">
        <v>10</v>
      </c>
      <c r="H1740">
        <v>9781450353199</v>
      </c>
      <c r="I1740" t="s">
        <v>308</v>
      </c>
      <c r="J1740" t="s">
        <v>6</v>
      </c>
      <c r="K1740">
        <v>2017</v>
      </c>
      <c r="L1740" t="s">
        <v>10843</v>
      </c>
      <c r="M1740" t="s">
        <v>6</v>
      </c>
      <c r="N1740" t="s">
        <v>176</v>
      </c>
    </row>
    <row r="1741" spans="1:14" x14ac:dyDescent="0.35">
      <c r="A1741" t="s">
        <v>49</v>
      </c>
      <c r="B1741">
        <f t="shared" si="27"/>
        <v>1</v>
      </c>
      <c r="C1741" t="s">
        <v>19793</v>
      </c>
      <c r="D1741" t="s">
        <v>10845</v>
      </c>
      <c r="E1741" t="s">
        <v>10846</v>
      </c>
      <c r="F1741" t="s">
        <v>10847</v>
      </c>
      <c r="G1741">
        <v>10</v>
      </c>
      <c r="H1741">
        <v>9781450310840</v>
      </c>
      <c r="I1741" t="s">
        <v>308</v>
      </c>
      <c r="J1741" t="s">
        <v>10848</v>
      </c>
      <c r="K1741">
        <v>2012</v>
      </c>
      <c r="L1741" t="s">
        <v>10849</v>
      </c>
      <c r="M1741" t="s">
        <v>6</v>
      </c>
      <c r="N1741" t="s">
        <v>2331</v>
      </c>
    </row>
    <row r="1742" spans="1:14" x14ac:dyDescent="0.35">
      <c r="A1742" t="s">
        <v>49</v>
      </c>
      <c r="B1742">
        <f t="shared" si="27"/>
        <v>1</v>
      </c>
      <c r="C1742" t="s">
        <v>19794</v>
      </c>
      <c r="D1742" t="s">
        <v>10851</v>
      </c>
      <c r="E1742" t="s">
        <v>10852</v>
      </c>
      <c r="F1742" t="s">
        <v>10853</v>
      </c>
      <c r="G1742">
        <v>7</v>
      </c>
      <c r="I1742" t="s">
        <v>10854</v>
      </c>
      <c r="J1742" t="s">
        <v>10855</v>
      </c>
      <c r="K1742">
        <v>2020</v>
      </c>
      <c r="L1742" t="s">
        <v>10856</v>
      </c>
      <c r="M1742" t="s">
        <v>6</v>
      </c>
      <c r="N1742" t="s">
        <v>162</v>
      </c>
    </row>
    <row r="1743" spans="1:14" x14ac:dyDescent="0.35">
      <c r="A1743" t="s">
        <v>67</v>
      </c>
      <c r="B1743">
        <f t="shared" si="27"/>
        <v>1</v>
      </c>
      <c r="C1743" t="s">
        <v>19795</v>
      </c>
      <c r="D1743" t="s">
        <v>10858</v>
      </c>
      <c r="E1743" t="s">
        <v>10859</v>
      </c>
      <c r="F1743" t="s">
        <v>10860</v>
      </c>
      <c r="G1743">
        <v>7</v>
      </c>
      <c r="H1743">
        <v>9783319087375</v>
      </c>
      <c r="I1743" t="s">
        <v>2587</v>
      </c>
      <c r="J1743" t="s">
        <v>10861</v>
      </c>
      <c r="K1743">
        <v>2014</v>
      </c>
      <c r="L1743" t="s">
        <v>10862</v>
      </c>
      <c r="M1743" t="s">
        <v>6</v>
      </c>
      <c r="N1743" t="s">
        <v>1120</v>
      </c>
    </row>
    <row r="1744" spans="1:14" x14ac:dyDescent="0.35">
      <c r="A1744" t="s">
        <v>49</v>
      </c>
      <c r="B1744">
        <f t="shared" si="27"/>
        <v>1</v>
      </c>
      <c r="C1744" t="s">
        <v>19796</v>
      </c>
      <c r="D1744" t="s">
        <v>10864</v>
      </c>
      <c r="E1744" t="s">
        <v>10865</v>
      </c>
      <c r="F1744" t="s">
        <v>10866</v>
      </c>
      <c r="G1744">
        <v>10</v>
      </c>
      <c r="H1744">
        <v>9789521522123</v>
      </c>
      <c r="I1744" t="s">
        <v>10867</v>
      </c>
      <c r="J1744" t="s">
        <v>10868</v>
      </c>
      <c r="K1744">
        <v>2009</v>
      </c>
      <c r="L1744" t="s">
        <v>10869</v>
      </c>
      <c r="M1744" t="s">
        <v>6</v>
      </c>
      <c r="N1744" t="s">
        <v>147</v>
      </c>
    </row>
    <row r="1745" spans="1:14" x14ac:dyDescent="0.35">
      <c r="A1745" t="s">
        <v>70</v>
      </c>
      <c r="B1745">
        <f t="shared" si="27"/>
        <v>1</v>
      </c>
      <c r="C1745" t="s">
        <v>19797</v>
      </c>
      <c r="D1745" t="s">
        <v>10871</v>
      </c>
      <c r="E1745" t="s">
        <v>10872</v>
      </c>
      <c r="F1745" t="s">
        <v>10873</v>
      </c>
      <c r="G1745">
        <v>7</v>
      </c>
      <c r="I1745" t="s">
        <v>5902</v>
      </c>
      <c r="J1745" t="s">
        <v>10874</v>
      </c>
      <c r="K1745">
        <v>2014</v>
      </c>
      <c r="L1745" t="s">
        <v>10875</v>
      </c>
      <c r="M1745" t="s">
        <v>6</v>
      </c>
      <c r="N1745" t="s">
        <v>2331</v>
      </c>
    </row>
    <row r="1746" spans="1:14" x14ac:dyDescent="0.35">
      <c r="A1746" t="s">
        <v>49</v>
      </c>
      <c r="B1746">
        <f t="shared" si="27"/>
        <v>1</v>
      </c>
      <c r="C1746" t="s">
        <v>19798</v>
      </c>
      <c r="D1746" t="s">
        <v>10877</v>
      </c>
      <c r="E1746" t="s">
        <v>10878</v>
      </c>
      <c r="F1746" t="s">
        <v>10879</v>
      </c>
      <c r="G1746">
        <v>10</v>
      </c>
      <c r="H1746">
        <v>9781450365710</v>
      </c>
      <c r="I1746" t="s">
        <v>308</v>
      </c>
      <c r="J1746" t="s">
        <v>6</v>
      </c>
      <c r="K1746">
        <v>2018</v>
      </c>
      <c r="L1746" t="s">
        <v>10880</v>
      </c>
      <c r="M1746" t="s">
        <v>6</v>
      </c>
      <c r="N1746" t="s">
        <v>162</v>
      </c>
    </row>
    <row r="1747" spans="1:14" x14ac:dyDescent="0.35">
      <c r="A1747" t="s">
        <v>49</v>
      </c>
      <c r="B1747">
        <f t="shared" si="27"/>
        <v>1</v>
      </c>
      <c r="C1747" t="s">
        <v>19799</v>
      </c>
      <c r="D1747" t="s">
        <v>10882</v>
      </c>
      <c r="E1747" t="s">
        <v>10883</v>
      </c>
      <c r="F1747" t="s">
        <v>10884</v>
      </c>
      <c r="G1747">
        <v>10</v>
      </c>
      <c r="I1747" t="s">
        <v>496</v>
      </c>
      <c r="J1747" t="s">
        <v>6</v>
      </c>
      <c r="K1747">
        <v>2020</v>
      </c>
      <c r="L1747" t="s">
        <v>10885</v>
      </c>
      <c r="M1747" t="s">
        <v>6</v>
      </c>
      <c r="N1747" t="s">
        <v>162</v>
      </c>
    </row>
    <row r="1748" spans="1:14" x14ac:dyDescent="0.35">
      <c r="A1748" t="s">
        <v>49</v>
      </c>
      <c r="B1748">
        <f t="shared" si="27"/>
        <v>1</v>
      </c>
      <c r="C1748" t="s">
        <v>19800</v>
      </c>
      <c r="D1748" t="s">
        <v>10887</v>
      </c>
      <c r="E1748" t="s">
        <v>10888</v>
      </c>
      <c r="F1748" t="s">
        <v>10889</v>
      </c>
      <c r="G1748">
        <v>7</v>
      </c>
      <c r="I1748" t="s">
        <v>10890</v>
      </c>
      <c r="J1748" t="s">
        <v>3340</v>
      </c>
      <c r="K1748">
        <v>2020</v>
      </c>
      <c r="L1748" t="s">
        <v>10891</v>
      </c>
      <c r="M1748" t="s">
        <v>6</v>
      </c>
      <c r="N1748" t="s">
        <v>1120</v>
      </c>
    </row>
    <row r="1749" spans="1:14" x14ac:dyDescent="0.35">
      <c r="A1749" t="s">
        <v>49</v>
      </c>
      <c r="B1749">
        <f t="shared" si="27"/>
        <v>1</v>
      </c>
      <c r="C1749" t="s">
        <v>19801</v>
      </c>
      <c r="D1749" t="s">
        <v>10893</v>
      </c>
      <c r="E1749" t="s">
        <v>10894</v>
      </c>
      <c r="F1749" t="s">
        <v>10895</v>
      </c>
      <c r="G1749">
        <v>10</v>
      </c>
      <c r="I1749" t="s">
        <v>496</v>
      </c>
      <c r="J1749" t="s">
        <v>10896</v>
      </c>
      <c r="K1749">
        <v>2013</v>
      </c>
      <c r="L1749" t="s">
        <v>10897</v>
      </c>
      <c r="M1749" t="s">
        <v>6</v>
      </c>
      <c r="N1749" t="s">
        <v>162</v>
      </c>
    </row>
    <row r="1750" spans="1:14" x14ac:dyDescent="0.35">
      <c r="A1750" t="s">
        <v>49</v>
      </c>
      <c r="B1750">
        <f t="shared" si="27"/>
        <v>1</v>
      </c>
      <c r="C1750" t="s">
        <v>19802</v>
      </c>
      <c r="D1750" t="s">
        <v>10899</v>
      </c>
      <c r="E1750" t="s">
        <v>6</v>
      </c>
      <c r="F1750" t="s">
        <v>10900</v>
      </c>
      <c r="G1750">
        <v>7</v>
      </c>
      <c r="I1750" t="s">
        <v>693</v>
      </c>
      <c r="J1750" t="s">
        <v>10901</v>
      </c>
      <c r="K1750">
        <v>2020</v>
      </c>
      <c r="L1750" t="s">
        <v>10902</v>
      </c>
      <c r="M1750" t="s">
        <v>6</v>
      </c>
      <c r="N1750" t="s">
        <v>147</v>
      </c>
    </row>
    <row r="1751" spans="1:14" x14ac:dyDescent="0.35">
      <c r="A1751" t="s">
        <v>67</v>
      </c>
      <c r="B1751">
        <f t="shared" si="27"/>
        <v>1</v>
      </c>
      <c r="C1751" t="s">
        <v>19803</v>
      </c>
      <c r="D1751" t="s">
        <v>10904</v>
      </c>
      <c r="E1751" t="s">
        <v>10905</v>
      </c>
      <c r="F1751" t="s">
        <v>10906</v>
      </c>
      <c r="G1751">
        <v>10</v>
      </c>
      <c r="H1751">
        <v>9789898533913</v>
      </c>
      <c r="I1751" t="s">
        <v>301</v>
      </c>
      <c r="J1751" t="s">
        <v>10607</v>
      </c>
      <c r="K1751">
        <v>2019</v>
      </c>
      <c r="L1751" t="s">
        <v>10907</v>
      </c>
      <c r="M1751" t="s">
        <v>6</v>
      </c>
      <c r="N1751" t="s">
        <v>217</v>
      </c>
    </row>
    <row r="1752" spans="1:14" x14ac:dyDescent="0.35">
      <c r="A1752" t="s">
        <v>49</v>
      </c>
      <c r="B1752">
        <f t="shared" si="27"/>
        <v>1</v>
      </c>
      <c r="C1752" t="s">
        <v>19804</v>
      </c>
      <c r="D1752" t="s">
        <v>10909</v>
      </c>
      <c r="E1752" t="s">
        <v>10910</v>
      </c>
      <c r="F1752" t="s">
        <v>10911</v>
      </c>
      <c r="G1752">
        <v>10</v>
      </c>
      <c r="H1752">
        <v>9780769551852</v>
      </c>
      <c r="I1752" t="s">
        <v>10912</v>
      </c>
      <c r="J1752" t="s">
        <v>10913</v>
      </c>
      <c r="K1752">
        <v>2014</v>
      </c>
      <c r="L1752" t="s">
        <v>10914</v>
      </c>
      <c r="M1752" t="s">
        <v>6</v>
      </c>
      <c r="N1752" t="s">
        <v>155</v>
      </c>
    </row>
    <row r="1753" spans="1:14" x14ac:dyDescent="0.35">
      <c r="A1753" t="s">
        <v>49</v>
      </c>
      <c r="B1753">
        <f t="shared" si="27"/>
        <v>1</v>
      </c>
      <c r="C1753" t="s">
        <v>19805</v>
      </c>
      <c r="D1753" t="s">
        <v>10920</v>
      </c>
      <c r="E1753" t="s">
        <v>10921</v>
      </c>
      <c r="F1753" t="s">
        <v>10922</v>
      </c>
      <c r="G1753">
        <v>7</v>
      </c>
      <c r="I1753" t="s">
        <v>261</v>
      </c>
      <c r="J1753" t="s">
        <v>10923</v>
      </c>
      <c r="K1753">
        <v>2019</v>
      </c>
      <c r="L1753" t="s">
        <v>10924</v>
      </c>
      <c r="M1753" t="s">
        <v>6</v>
      </c>
      <c r="N1753" t="s">
        <v>473</v>
      </c>
    </row>
    <row r="1754" spans="1:14" x14ac:dyDescent="0.35">
      <c r="A1754" t="s">
        <v>49</v>
      </c>
      <c r="B1754">
        <f t="shared" si="27"/>
        <v>1</v>
      </c>
      <c r="C1754" t="s">
        <v>19806</v>
      </c>
      <c r="D1754" t="s">
        <v>10926</v>
      </c>
      <c r="E1754" t="s">
        <v>10927</v>
      </c>
      <c r="F1754" t="s">
        <v>10928</v>
      </c>
      <c r="G1754">
        <v>7</v>
      </c>
      <c r="I1754" t="s">
        <v>5409</v>
      </c>
      <c r="J1754" t="s">
        <v>10929</v>
      </c>
      <c r="K1754">
        <v>2019</v>
      </c>
      <c r="L1754" t="s">
        <v>10930</v>
      </c>
      <c r="M1754" t="s">
        <v>6</v>
      </c>
      <c r="N1754" t="s">
        <v>217</v>
      </c>
    </row>
    <row r="1755" spans="1:14" x14ac:dyDescent="0.35">
      <c r="A1755" t="s">
        <v>67</v>
      </c>
      <c r="B1755">
        <f t="shared" si="27"/>
        <v>1</v>
      </c>
      <c r="C1755" t="s">
        <v>19807</v>
      </c>
      <c r="D1755" t="s">
        <v>10932</v>
      </c>
      <c r="E1755" t="s">
        <v>10933</v>
      </c>
      <c r="F1755" t="s">
        <v>10934</v>
      </c>
      <c r="G1755">
        <v>10</v>
      </c>
      <c r="H1755">
        <v>9781538615393</v>
      </c>
      <c r="I1755" t="s">
        <v>4010</v>
      </c>
      <c r="J1755" t="s">
        <v>6</v>
      </c>
      <c r="K1755">
        <v>2017</v>
      </c>
      <c r="L1755" t="s">
        <v>10935</v>
      </c>
      <c r="M1755" t="s">
        <v>6</v>
      </c>
      <c r="N1755" t="s">
        <v>162</v>
      </c>
    </row>
    <row r="1756" spans="1:14" x14ac:dyDescent="0.35">
      <c r="A1756" t="s">
        <v>49</v>
      </c>
      <c r="B1756">
        <f t="shared" si="27"/>
        <v>1</v>
      </c>
      <c r="C1756" t="s">
        <v>19808</v>
      </c>
      <c r="D1756" t="s">
        <v>10937</v>
      </c>
      <c r="E1756" t="s">
        <v>10938</v>
      </c>
      <c r="F1756" t="s">
        <v>10939</v>
      </c>
      <c r="G1756">
        <v>7</v>
      </c>
      <c r="I1756" t="s">
        <v>542</v>
      </c>
      <c r="J1756" t="s">
        <v>10940</v>
      </c>
      <c r="K1756">
        <v>2019</v>
      </c>
      <c r="L1756" t="s">
        <v>10941</v>
      </c>
      <c r="M1756" t="s">
        <v>6</v>
      </c>
      <c r="N1756" t="s">
        <v>323</v>
      </c>
    </row>
    <row r="1757" spans="1:14" x14ac:dyDescent="0.35">
      <c r="A1757" t="s">
        <v>18434</v>
      </c>
      <c r="B1757">
        <f t="shared" si="27"/>
        <v>1</v>
      </c>
      <c r="C1757" t="s">
        <v>19809</v>
      </c>
      <c r="D1757" t="s">
        <v>10943</v>
      </c>
      <c r="E1757" t="s">
        <v>10944</v>
      </c>
      <c r="F1757" t="s">
        <v>10945</v>
      </c>
      <c r="G1757">
        <v>7</v>
      </c>
      <c r="I1757" t="s">
        <v>1452</v>
      </c>
      <c r="J1757" t="s">
        <v>10946</v>
      </c>
      <c r="K1757">
        <v>2011</v>
      </c>
      <c r="L1757" t="s">
        <v>10947</v>
      </c>
      <c r="M1757" t="s">
        <v>6</v>
      </c>
      <c r="N1757" t="s">
        <v>162</v>
      </c>
    </row>
    <row r="1758" spans="1:14" x14ac:dyDescent="0.35">
      <c r="A1758" t="s">
        <v>67</v>
      </c>
      <c r="B1758">
        <f t="shared" si="27"/>
        <v>1</v>
      </c>
      <c r="C1758" t="s">
        <v>19810</v>
      </c>
      <c r="D1758" t="s">
        <v>10949</v>
      </c>
      <c r="E1758" t="s">
        <v>10950</v>
      </c>
      <c r="F1758" t="s">
        <v>10951</v>
      </c>
      <c r="G1758">
        <v>7</v>
      </c>
      <c r="I1758" t="s">
        <v>1510</v>
      </c>
      <c r="J1758" t="s">
        <v>10952</v>
      </c>
      <c r="K1758">
        <v>2015</v>
      </c>
      <c r="L1758" t="s">
        <v>10953</v>
      </c>
      <c r="M1758" t="s">
        <v>6</v>
      </c>
      <c r="N1758" t="s">
        <v>10954</v>
      </c>
    </row>
    <row r="1759" spans="1:14" x14ac:dyDescent="0.35">
      <c r="A1759" t="s">
        <v>49</v>
      </c>
      <c r="B1759">
        <f t="shared" si="27"/>
        <v>1</v>
      </c>
      <c r="C1759" t="s">
        <v>19811</v>
      </c>
      <c r="D1759" t="s">
        <v>10956</v>
      </c>
      <c r="E1759" t="s">
        <v>10957</v>
      </c>
      <c r="F1759" t="s">
        <v>10958</v>
      </c>
      <c r="G1759">
        <v>10</v>
      </c>
      <c r="H1759">
        <v>9781908272188</v>
      </c>
      <c r="I1759" t="s">
        <v>452</v>
      </c>
      <c r="J1759" t="s">
        <v>10959</v>
      </c>
      <c r="K1759">
        <v>2011</v>
      </c>
      <c r="L1759" t="s">
        <v>10960</v>
      </c>
      <c r="M1759" t="s">
        <v>6</v>
      </c>
      <c r="N1759" t="s">
        <v>162</v>
      </c>
    </row>
    <row r="1760" spans="1:14" x14ac:dyDescent="0.35">
      <c r="A1760" t="s">
        <v>49</v>
      </c>
      <c r="B1760">
        <f t="shared" si="27"/>
        <v>1</v>
      </c>
      <c r="C1760" t="s">
        <v>19812</v>
      </c>
      <c r="D1760" t="s">
        <v>10962</v>
      </c>
      <c r="E1760" t="s">
        <v>10963</v>
      </c>
      <c r="F1760" t="s">
        <v>10964</v>
      </c>
      <c r="G1760">
        <v>10</v>
      </c>
      <c r="I1760" t="s">
        <v>388</v>
      </c>
      <c r="J1760" t="s">
        <v>10965</v>
      </c>
      <c r="K1760">
        <v>2014</v>
      </c>
      <c r="L1760" t="s">
        <v>10966</v>
      </c>
      <c r="M1760" t="s">
        <v>6</v>
      </c>
      <c r="N1760" t="s">
        <v>984</v>
      </c>
    </row>
    <row r="1761" spans="1:14" x14ac:dyDescent="0.35">
      <c r="A1761" t="s">
        <v>67</v>
      </c>
      <c r="B1761">
        <f t="shared" si="27"/>
        <v>1</v>
      </c>
      <c r="C1761" t="s">
        <v>19813</v>
      </c>
      <c r="D1761" t="s">
        <v>10968</v>
      </c>
      <c r="E1761" t="s">
        <v>10969</v>
      </c>
      <c r="F1761" t="s">
        <v>10970</v>
      </c>
      <c r="G1761">
        <v>10</v>
      </c>
      <c r="H1761">
        <v>9781509014354</v>
      </c>
      <c r="I1761" t="s">
        <v>10971</v>
      </c>
      <c r="J1761" t="s">
        <v>3666</v>
      </c>
      <c r="K1761">
        <v>2016</v>
      </c>
      <c r="L1761" t="s">
        <v>10972</v>
      </c>
      <c r="M1761" t="s">
        <v>6</v>
      </c>
      <c r="N1761" t="s">
        <v>162</v>
      </c>
    </row>
    <row r="1762" spans="1:14" x14ac:dyDescent="0.35">
      <c r="A1762" t="s">
        <v>49</v>
      </c>
      <c r="B1762">
        <f t="shared" si="27"/>
        <v>1</v>
      </c>
      <c r="C1762" t="s">
        <v>19814</v>
      </c>
      <c r="D1762" t="s">
        <v>10974</v>
      </c>
      <c r="E1762" t="s">
        <v>10975</v>
      </c>
      <c r="F1762" t="s">
        <v>10976</v>
      </c>
      <c r="G1762">
        <v>10</v>
      </c>
      <c r="H1762">
        <v>9781728146379</v>
      </c>
      <c r="I1762" t="s">
        <v>388</v>
      </c>
      <c r="J1762" t="s">
        <v>3555</v>
      </c>
      <c r="K1762">
        <v>2019</v>
      </c>
      <c r="L1762" t="s">
        <v>10977</v>
      </c>
      <c r="M1762" t="s">
        <v>6</v>
      </c>
      <c r="N1762" t="s">
        <v>147</v>
      </c>
    </row>
    <row r="1763" spans="1:14" x14ac:dyDescent="0.35">
      <c r="A1763" t="s">
        <v>49</v>
      </c>
      <c r="B1763">
        <f t="shared" si="27"/>
        <v>1</v>
      </c>
      <c r="C1763" t="s">
        <v>19815</v>
      </c>
      <c r="D1763" t="s">
        <v>10979</v>
      </c>
      <c r="E1763" t="s">
        <v>10980</v>
      </c>
      <c r="F1763" t="s">
        <v>10981</v>
      </c>
      <c r="G1763">
        <v>10</v>
      </c>
      <c r="I1763" t="s">
        <v>10982</v>
      </c>
      <c r="J1763" t="s">
        <v>6</v>
      </c>
      <c r="K1763">
        <v>2014</v>
      </c>
      <c r="L1763" t="s">
        <v>10983</v>
      </c>
      <c r="M1763" t="s">
        <v>6</v>
      </c>
      <c r="N1763" t="s">
        <v>283</v>
      </c>
    </row>
    <row r="1764" spans="1:14" x14ac:dyDescent="0.35">
      <c r="A1764" t="s">
        <v>67</v>
      </c>
      <c r="B1764">
        <f t="shared" si="27"/>
        <v>1</v>
      </c>
      <c r="C1764" t="s">
        <v>19816</v>
      </c>
      <c r="D1764" t="s">
        <v>10985</v>
      </c>
      <c r="E1764" t="s">
        <v>6</v>
      </c>
      <c r="F1764" t="s">
        <v>10986</v>
      </c>
      <c r="G1764">
        <v>7</v>
      </c>
      <c r="I1764" t="s">
        <v>10987</v>
      </c>
      <c r="J1764" t="s">
        <v>6</v>
      </c>
      <c r="K1764">
        <v>2016</v>
      </c>
      <c r="L1764" t="s">
        <v>10988</v>
      </c>
      <c r="M1764" t="s">
        <v>6</v>
      </c>
      <c r="N1764" t="s">
        <v>155</v>
      </c>
    </row>
    <row r="1765" spans="1:14" x14ac:dyDescent="0.35">
      <c r="A1765" t="s">
        <v>49</v>
      </c>
      <c r="B1765">
        <f t="shared" si="27"/>
        <v>1</v>
      </c>
      <c r="C1765" t="s">
        <v>19817</v>
      </c>
      <c r="D1765" t="s">
        <v>10990</v>
      </c>
      <c r="E1765" t="s">
        <v>10991</v>
      </c>
      <c r="F1765" t="s">
        <v>10992</v>
      </c>
      <c r="G1765">
        <v>7</v>
      </c>
      <c r="H1765">
        <v>9783319558332</v>
      </c>
      <c r="I1765" t="s">
        <v>3009</v>
      </c>
      <c r="J1765" t="s">
        <v>10993</v>
      </c>
      <c r="K1765">
        <v>2017</v>
      </c>
      <c r="L1765" t="s">
        <v>10994</v>
      </c>
      <c r="M1765" t="s">
        <v>6</v>
      </c>
      <c r="N1765" t="s">
        <v>217</v>
      </c>
    </row>
    <row r="1766" spans="1:14" x14ac:dyDescent="0.35">
      <c r="A1766" t="s">
        <v>70</v>
      </c>
      <c r="B1766">
        <f t="shared" si="27"/>
        <v>1</v>
      </c>
      <c r="C1766" t="s">
        <v>19818</v>
      </c>
      <c r="D1766" t="s">
        <v>10996</v>
      </c>
      <c r="E1766" t="s">
        <v>10997</v>
      </c>
      <c r="F1766" t="s">
        <v>10998</v>
      </c>
      <c r="G1766">
        <v>10</v>
      </c>
      <c r="H1766">
        <v>9789897581878</v>
      </c>
      <c r="I1766" t="s">
        <v>10999</v>
      </c>
      <c r="J1766" t="s">
        <v>11000</v>
      </c>
      <c r="K1766">
        <v>2016</v>
      </c>
      <c r="L1766" t="s">
        <v>11001</v>
      </c>
      <c r="M1766" t="s">
        <v>6</v>
      </c>
      <c r="N1766" t="s">
        <v>283</v>
      </c>
    </row>
    <row r="1767" spans="1:14" x14ac:dyDescent="0.35">
      <c r="A1767" t="s">
        <v>49</v>
      </c>
      <c r="B1767">
        <f t="shared" si="27"/>
        <v>1</v>
      </c>
      <c r="C1767" t="s">
        <v>19819</v>
      </c>
      <c r="D1767" t="s">
        <v>11003</v>
      </c>
      <c r="E1767" t="s">
        <v>11004</v>
      </c>
      <c r="F1767" t="s">
        <v>11005</v>
      </c>
      <c r="G1767">
        <v>10</v>
      </c>
      <c r="H1767">
        <v>9781450388078</v>
      </c>
      <c r="I1767" t="s">
        <v>194</v>
      </c>
      <c r="J1767" t="s">
        <v>6</v>
      </c>
      <c r="K1767">
        <v>2020</v>
      </c>
      <c r="L1767" t="s">
        <v>11006</v>
      </c>
      <c r="M1767" t="s">
        <v>6</v>
      </c>
      <c r="N1767" t="s">
        <v>162</v>
      </c>
    </row>
    <row r="1768" spans="1:14" x14ac:dyDescent="0.35">
      <c r="A1768" t="s">
        <v>49</v>
      </c>
      <c r="B1768">
        <f t="shared" si="27"/>
        <v>1</v>
      </c>
      <c r="C1768" t="s">
        <v>19820</v>
      </c>
      <c r="D1768" t="s">
        <v>11008</v>
      </c>
      <c r="E1768" t="s">
        <v>11009</v>
      </c>
      <c r="F1768" t="s">
        <v>11010</v>
      </c>
      <c r="G1768">
        <v>10</v>
      </c>
      <c r="H1768">
        <v>9789810831905</v>
      </c>
      <c r="I1768" t="s">
        <v>3475</v>
      </c>
      <c r="J1768" t="s">
        <v>11011</v>
      </c>
      <c r="K1768">
        <v>2009</v>
      </c>
      <c r="L1768" t="s">
        <v>11012</v>
      </c>
      <c r="M1768" t="s">
        <v>6</v>
      </c>
      <c r="N1768" t="s">
        <v>283</v>
      </c>
    </row>
    <row r="1769" spans="1:14" x14ac:dyDescent="0.35">
      <c r="A1769" t="s">
        <v>49</v>
      </c>
      <c r="B1769">
        <f t="shared" si="27"/>
        <v>1</v>
      </c>
      <c r="C1769" t="s">
        <v>19821</v>
      </c>
      <c r="D1769" t="s">
        <v>11014</v>
      </c>
      <c r="E1769" t="s">
        <v>11015</v>
      </c>
      <c r="F1769" t="s">
        <v>11016</v>
      </c>
      <c r="G1769">
        <v>10</v>
      </c>
      <c r="H1769">
        <v>9781450349215</v>
      </c>
      <c r="I1769" t="s">
        <v>11017</v>
      </c>
      <c r="J1769" t="s">
        <v>11018</v>
      </c>
      <c r="K1769">
        <v>2017</v>
      </c>
      <c r="L1769" t="s">
        <v>11019</v>
      </c>
      <c r="M1769" t="s">
        <v>6</v>
      </c>
      <c r="N1769" t="s">
        <v>217</v>
      </c>
    </row>
    <row r="1770" spans="1:14" x14ac:dyDescent="0.35">
      <c r="A1770" t="s">
        <v>49</v>
      </c>
      <c r="B1770">
        <f t="shared" si="27"/>
        <v>1</v>
      </c>
      <c r="C1770" t="s">
        <v>19822</v>
      </c>
      <c r="D1770" t="s">
        <v>11021</v>
      </c>
      <c r="E1770" t="s">
        <v>11022</v>
      </c>
      <c r="F1770" t="s">
        <v>11023</v>
      </c>
      <c r="G1770">
        <v>10</v>
      </c>
      <c r="H1770">
        <v>9781424442218</v>
      </c>
      <c r="I1770" t="s">
        <v>11024</v>
      </c>
      <c r="J1770" t="s">
        <v>6</v>
      </c>
      <c r="K1770">
        <v>2009</v>
      </c>
      <c r="L1770" t="s">
        <v>11025</v>
      </c>
      <c r="M1770" t="s">
        <v>6</v>
      </c>
      <c r="N1770" t="s">
        <v>217</v>
      </c>
    </row>
    <row r="1771" spans="1:14" x14ac:dyDescent="0.35">
      <c r="A1771" t="s">
        <v>49</v>
      </c>
      <c r="B1771">
        <f t="shared" si="27"/>
        <v>1</v>
      </c>
      <c r="C1771" t="s">
        <v>19823</v>
      </c>
      <c r="D1771" t="s">
        <v>11027</v>
      </c>
      <c r="E1771" t="s">
        <v>11028</v>
      </c>
      <c r="F1771" t="s">
        <v>11029</v>
      </c>
      <c r="G1771">
        <v>10</v>
      </c>
      <c r="H1771">
        <v>9781912764075</v>
      </c>
      <c r="I1771" t="s">
        <v>5838</v>
      </c>
      <c r="J1771" t="s">
        <v>11030</v>
      </c>
      <c r="K1771">
        <v>2018</v>
      </c>
      <c r="L1771" t="s">
        <v>11031</v>
      </c>
      <c r="M1771" t="s">
        <v>6</v>
      </c>
      <c r="N1771" t="s">
        <v>217</v>
      </c>
    </row>
    <row r="1772" spans="1:14" x14ac:dyDescent="0.35">
      <c r="A1772" t="s">
        <v>67</v>
      </c>
      <c r="B1772">
        <f t="shared" si="27"/>
        <v>1</v>
      </c>
      <c r="C1772" t="s">
        <v>19824</v>
      </c>
      <c r="D1772" t="s">
        <v>11033</v>
      </c>
      <c r="E1772" t="s">
        <v>11034</v>
      </c>
      <c r="F1772" t="s">
        <v>11035</v>
      </c>
      <c r="G1772">
        <v>10</v>
      </c>
      <c r="I1772" t="s">
        <v>496</v>
      </c>
      <c r="J1772" t="s">
        <v>6</v>
      </c>
      <c r="K1772">
        <v>2020</v>
      </c>
      <c r="L1772" t="s">
        <v>11036</v>
      </c>
      <c r="M1772" t="s">
        <v>6</v>
      </c>
      <c r="N1772" t="s">
        <v>162</v>
      </c>
    </row>
    <row r="1773" spans="1:14" x14ac:dyDescent="0.35">
      <c r="A1773" t="s">
        <v>67</v>
      </c>
      <c r="B1773">
        <f t="shared" si="27"/>
        <v>1</v>
      </c>
      <c r="C1773" t="s">
        <v>19825</v>
      </c>
      <c r="D1773" t="s">
        <v>11038</v>
      </c>
      <c r="E1773" t="s">
        <v>11039</v>
      </c>
      <c r="F1773" t="s">
        <v>11040</v>
      </c>
      <c r="G1773">
        <v>10</v>
      </c>
      <c r="H1773">
        <v>9781911218098</v>
      </c>
      <c r="I1773" t="s">
        <v>452</v>
      </c>
      <c r="J1773" t="s">
        <v>11041</v>
      </c>
      <c r="K1773">
        <v>2016</v>
      </c>
      <c r="L1773" t="s">
        <v>11042</v>
      </c>
      <c r="M1773" t="s">
        <v>6</v>
      </c>
      <c r="N1773" t="s">
        <v>162</v>
      </c>
    </row>
    <row r="1774" spans="1:14" x14ac:dyDescent="0.35">
      <c r="A1774" t="s">
        <v>49</v>
      </c>
      <c r="B1774">
        <f t="shared" si="27"/>
        <v>1</v>
      </c>
      <c r="C1774" t="s">
        <v>19826</v>
      </c>
      <c r="D1774" t="s">
        <v>11044</v>
      </c>
      <c r="E1774" t="s">
        <v>11045</v>
      </c>
      <c r="F1774" t="s">
        <v>11046</v>
      </c>
      <c r="G1774">
        <v>10</v>
      </c>
      <c r="H1774">
        <v>9781538646236</v>
      </c>
      <c r="I1774" t="s">
        <v>6231</v>
      </c>
      <c r="J1774" t="s">
        <v>6</v>
      </c>
      <c r="K1774">
        <v>2018</v>
      </c>
      <c r="L1774" t="s">
        <v>11047</v>
      </c>
      <c r="M1774" t="s">
        <v>6</v>
      </c>
      <c r="N1774" t="s">
        <v>323</v>
      </c>
    </row>
    <row r="1775" spans="1:14" x14ac:dyDescent="0.35">
      <c r="A1775" t="s">
        <v>67</v>
      </c>
      <c r="B1775">
        <f t="shared" si="27"/>
        <v>1</v>
      </c>
      <c r="C1775" t="s">
        <v>19827</v>
      </c>
      <c r="D1775" t="s">
        <v>11049</v>
      </c>
      <c r="E1775" t="s">
        <v>11050</v>
      </c>
      <c r="F1775" t="s">
        <v>11051</v>
      </c>
      <c r="G1775">
        <v>7</v>
      </c>
      <c r="I1775" t="s">
        <v>1392</v>
      </c>
      <c r="J1775" t="s">
        <v>11052</v>
      </c>
      <c r="K1775">
        <v>2013</v>
      </c>
      <c r="L1775" t="s">
        <v>11053</v>
      </c>
      <c r="M1775" t="s">
        <v>6</v>
      </c>
      <c r="N1775" t="s">
        <v>11054</v>
      </c>
    </row>
    <row r="1776" spans="1:14" x14ac:dyDescent="0.35">
      <c r="A1776" t="s">
        <v>49</v>
      </c>
      <c r="B1776">
        <f t="shared" si="27"/>
        <v>1</v>
      </c>
      <c r="C1776" t="s">
        <v>19828</v>
      </c>
      <c r="D1776" t="s">
        <v>11056</v>
      </c>
      <c r="E1776" t="s">
        <v>11057</v>
      </c>
      <c r="F1776" t="s">
        <v>11058</v>
      </c>
      <c r="G1776">
        <v>7</v>
      </c>
      <c r="I1776" t="s">
        <v>11059</v>
      </c>
      <c r="J1776" t="s">
        <v>11060</v>
      </c>
      <c r="K1776">
        <v>2017</v>
      </c>
      <c r="L1776" t="s">
        <v>11061</v>
      </c>
      <c r="M1776" t="s">
        <v>6</v>
      </c>
      <c r="N1776" t="s">
        <v>703</v>
      </c>
    </row>
    <row r="1777" spans="1:14" x14ac:dyDescent="0.35">
      <c r="A1777" t="s">
        <v>49</v>
      </c>
      <c r="B1777">
        <f t="shared" si="27"/>
        <v>1</v>
      </c>
      <c r="C1777" t="s">
        <v>19829</v>
      </c>
      <c r="D1777" t="s">
        <v>11063</v>
      </c>
      <c r="E1777" t="s">
        <v>11064</v>
      </c>
      <c r="F1777" t="s">
        <v>11065</v>
      </c>
      <c r="G1777">
        <v>7</v>
      </c>
      <c r="I1777" t="s">
        <v>11066</v>
      </c>
      <c r="J1777" t="s">
        <v>11067</v>
      </c>
      <c r="K1777">
        <v>2015</v>
      </c>
      <c r="L1777" t="s">
        <v>11068</v>
      </c>
      <c r="M1777" t="s">
        <v>6</v>
      </c>
      <c r="N1777" t="s">
        <v>573</v>
      </c>
    </row>
    <row r="1778" spans="1:14" x14ac:dyDescent="0.35">
      <c r="A1778" t="s">
        <v>49</v>
      </c>
      <c r="B1778">
        <f t="shared" si="27"/>
        <v>1</v>
      </c>
      <c r="C1778" t="s">
        <v>19830</v>
      </c>
      <c r="D1778" t="s">
        <v>11070</v>
      </c>
      <c r="E1778" t="s">
        <v>11071</v>
      </c>
      <c r="F1778" t="s">
        <v>11072</v>
      </c>
      <c r="G1778">
        <v>10</v>
      </c>
      <c r="H1778">
        <v>9781450388078</v>
      </c>
      <c r="I1778" t="s">
        <v>194</v>
      </c>
      <c r="J1778" t="s">
        <v>6</v>
      </c>
      <c r="K1778">
        <v>2020</v>
      </c>
      <c r="L1778" t="s">
        <v>11073</v>
      </c>
      <c r="M1778" t="s">
        <v>6</v>
      </c>
      <c r="N1778" t="s">
        <v>217</v>
      </c>
    </row>
    <row r="1779" spans="1:14" x14ac:dyDescent="0.35">
      <c r="A1779" t="s">
        <v>49</v>
      </c>
      <c r="B1779">
        <f t="shared" si="27"/>
        <v>1</v>
      </c>
      <c r="C1779" t="s">
        <v>19831</v>
      </c>
      <c r="D1779" t="s">
        <v>11075</v>
      </c>
      <c r="E1779" t="s">
        <v>11076</v>
      </c>
      <c r="F1779" t="s">
        <v>11077</v>
      </c>
      <c r="G1779">
        <v>10</v>
      </c>
      <c r="H1779">
        <v>9789077381854</v>
      </c>
      <c r="I1779" t="s">
        <v>8551</v>
      </c>
      <c r="J1779" t="s">
        <v>11078</v>
      </c>
      <c r="K1779">
        <v>2014</v>
      </c>
      <c r="L1779" t="s">
        <v>11079</v>
      </c>
      <c r="M1779" t="s">
        <v>6</v>
      </c>
      <c r="N1779" t="s">
        <v>162</v>
      </c>
    </row>
    <row r="1780" spans="1:14" x14ac:dyDescent="0.35">
      <c r="A1780" t="s">
        <v>70</v>
      </c>
      <c r="B1780">
        <f t="shared" si="27"/>
        <v>1</v>
      </c>
      <c r="C1780" t="s">
        <v>19832</v>
      </c>
      <c r="D1780" t="s">
        <v>11081</v>
      </c>
      <c r="E1780" t="s">
        <v>11082</v>
      </c>
      <c r="F1780" t="s">
        <v>11083</v>
      </c>
      <c r="G1780">
        <v>7</v>
      </c>
      <c r="I1780" t="s">
        <v>11084</v>
      </c>
      <c r="J1780" t="s">
        <v>11085</v>
      </c>
      <c r="K1780">
        <v>2016</v>
      </c>
      <c r="L1780" t="s">
        <v>11086</v>
      </c>
      <c r="M1780" t="s">
        <v>6</v>
      </c>
      <c r="N1780" t="s">
        <v>5441</v>
      </c>
    </row>
    <row r="1781" spans="1:14" x14ac:dyDescent="0.35">
      <c r="A1781" t="s">
        <v>49</v>
      </c>
      <c r="B1781">
        <f t="shared" si="27"/>
        <v>1</v>
      </c>
      <c r="C1781" t="s">
        <v>19833</v>
      </c>
      <c r="D1781" t="s">
        <v>11088</v>
      </c>
      <c r="E1781" t="s">
        <v>11089</v>
      </c>
      <c r="F1781" t="s">
        <v>11090</v>
      </c>
      <c r="G1781">
        <v>7</v>
      </c>
      <c r="I1781" t="s">
        <v>478</v>
      </c>
      <c r="J1781" t="s">
        <v>6</v>
      </c>
      <c r="K1781">
        <v>2009</v>
      </c>
      <c r="L1781" t="s">
        <v>11091</v>
      </c>
      <c r="M1781" t="s">
        <v>6</v>
      </c>
      <c r="N1781" t="s">
        <v>580</v>
      </c>
    </row>
    <row r="1782" spans="1:14" x14ac:dyDescent="0.35">
      <c r="A1782" t="s">
        <v>49</v>
      </c>
      <c r="B1782">
        <f t="shared" si="27"/>
        <v>1</v>
      </c>
      <c r="C1782" t="s">
        <v>19834</v>
      </c>
      <c r="D1782" t="s">
        <v>11093</v>
      </c>
      <c r="E1782" t="s">
        <v>11094</v>
      </c>
      <c r="F1782" t="s">
        <v>11095</v>
      </c>
      <c r="G1782">
        <v>10</v>
      </c>
      <c r="H1782">
        <v>9780769543567</v>
      </c>
      <c r="I1782" t="s">
        <v>11096</v>
      </c>
      <c r="J1782" t="s">
        <v>11097</v>
      </c>
      <c r="K1782">
        <v>2011</v>
      </c>
      <c r="L1782" t="s">
        <v>11098</v>
      </c>
      <c r="M1782" t="s">
        <v>6</v>
      </c>
      <c r="N1782" t="s">
        <v>176</v>
      </c>
    </row>
    <row r="1783" spans="1:14" x14ac:dyDescent="0.35">
      <c r="A1783" t="s">
        <v>70</v>
      </c>
      <c r="B1783">
        <f t="shared" si="27"/>
        <v>1</v>
      </c>
      <c r="C1783" t="s">
        <v>19835</v>
      </c>
      <c r="D1783" t="s">
        <v>11100</v>
      </c>
      <c r="E1783" t="s">
        <v>11101</v>
      </c>
      <c r="F1783" t="s">
        <v>11102</v>
      </c>
      <c r="G1783">
        <v>7</v>
      </c>
      <c r="I1783" t="s">
        <v>478</v>
      </c>
      <c r="J1783" t="s">
        <v>6</v>
      </c>
      <c r="K1783">
        <v>2015</v>
      </c>
      <c r="L1783" t="s">
        <v>11103</v>
      </c>
      <c r="M1783" t="s">
        <v>6</v>
      </c>
      <c r="N1783" t="s">
        <v>155</v>
      </c>
    </row>
    <row r="1784" spans="1:14" x14ac:dyDescent="0.35">
      <c r="A1784" t="s">
        <v>49</v>
      </c>
      <c r="B1784">
        <f t="shared" si="27"/>
        <v>1</v>
      </c>
      <c r="C1784" t="s">
        <v>19836</v>
      </c>
      <c r="D1784" t="s">
        <v>11105</v>
      </c>
      <c r="E1784" t="s">
        <v>11106</v>
      </c>
      <c r="F1784" t="s">
        <v>11107</v>
      </c>
      <c r="G1784">
        <v>7</v>
      </c>
      <c r="I1784" t="s">
        <v>11108</v>
      </c>
      <c r="J1784" t="s">
        <v>11109</v>
      </c>
      <c r="K1784">
        <v>2015</v>
      </c>
      <c r="L1784" t="s">
        <v>11110</v>
      </c>
      <c r="M1784" t="s">
        <v>6</v>
      </c>
      <c r="N1784" t="s">
        <v>217</v>
      </c>
    </row>
    <row r="1785" spans="1:14" x14ac:dyDescent="0.35">
      <c r="A1785" t="s">
        <v>49</v>
      </c>
      <c r="B1785">
        <f t="shared" si="27"/>
        <v>1</v>
      </c>
      <c r="C1785" t="s">
        <v>19837</v>
      </c>
      <c r="D1785" t="s">
        <v>11112</v>
      </c>
      <c r="E1785" t="s">
        <v>11113</v>
      </c>
      <c r="F1785" t="s">
        <v>11114</v>
      </c>
      <c r="G1785">
        <v>7</v>
      </c>
      <c r="I1785" t="s">
        <v>11115</v>
      </c>
      <c r="J1785" t="s">
        <v>11116</v>
      </c>
      <c r="K1785">
        <v>2015</v>
      </c>
      <c r="L1785" t="s">
        <v>11117</v>
      </c>
      <c r="M1785" t="s">
        <v>6</v>
      </c>
      <c r="N1785" t="s">
        <v>323</v>
      </c>
    </row>
    <row r="1786" spans="1:14" x14ac:dyDescent="0.35">
      <c r="A1786" t="s">
        <v>49</v>
      </c>
      <c r="B1786">
        <f t="shared" si="27"/>
        <v>1</v>
      </c>
      <c r="C1786" t="s">
        <v>19838</v>
      </c>
      <c r="D1786" t="s">
        <v>11119</v>
      </c>
      <c r="E1786" t="s">
        <v>11120</v>
      </c>
      <c r="F1786" t="s">
        <v>11121</v>
      </c>
      <c r="G1786">
        <v>7</v>
      </c>
      <c r="I1786" t="s">
        <v>11122</v>
      </c>
      <c r="J1786" t="s">
        <v>11123</v>
      </c>
      <c r="K1786">
        <v>2016</v>
      </c>
      <c r="L1786" t="s">
        <v>11124</v>
      </c>
      <c r="M1786" t="s">
        <v>6</v>
      </c>
      <c r="N1786" t="s">
        <v>1120</v>
      </c>
    </row>
    <row r="1787" spans="1:14" x14ac:dyDescent="0.35">
      <c r="A1787" t="s">
        <v>49</v>
      </c>
      <c r="B1787">
        <f t="shared" si="27"/>
        <v>1</v>
      </c>
      <c r="C1787" t="s">
        <v>19839</v>
      </c>
      <c r="D1787" t="s">
        <v>11126</v>
      </c>
      <c r="E1787" t="s">
        <v>11127</v>
      </c>
      <c r="F1787" t="s">
        <v>11128</v>
      </c>
      <c r="G1787">
        <v>10</v>
      </c>
      <c r="H1787">
        <v>9781538663509</v>
      </c>
      <c r="I1787" t="s">
        <v>11129</v>
      </c>
      <c r="J1787" t="s">
        <v>11130</v>
      </c>
      <c r="K1787">
        <v>2018</v>
      </c>
      <c r="L1787" t="s">
        <v>11131</v>
      </c>
      <c r="M1787" t="s">
        <v>6</v>
      </c>
      <c r="N1787" t="s">
        <v>217</v>
      </c>
    </row>
    <row r="1788" spans="1:14" x14ac:dyDescent="0.35">
      <c r="A1788" t="s">
        <v>49</v>
      </c>
      <c r="B1788">
        <f t="shared" si="27"/>
        <v>1</v>
      </c>
      <c r="C1788" t="s">
        <v>19840</v>
      </c>
      <c r="D1788" t="s">
        <v>11133</v>
      </c>
      <c r="E1788" t="s">
        <v>11134</v>
      </c>
      <c r="F1788" t="s">
        <v>11135</v>
      </c>
      <c r="G1788">
        <v>7</v>
      </c>
      <c r="I1788" t="s">
        <v>11136</v>
      </c>
      <c r="J1788" t="s">
        <v>11137</v>
      </c>
      <c r="K1788">
        <v>2018</v>
      </c>
      <c r="L1788" t="s">
        <v>11138</v>
      </c>
      <c r="M1788" t="s">
        <v>6</v>
      </c>
      <c r="N1788" t="s">
        <v>323</v>
      </c>
    </row>
    <row r="1789" spans="1:14" x14ac:dyDescent="0.35">
      <c r="A1789" t="s">
        <v>67</v>
      </c>
      <c r="B1789">
        <f t="shared" si="27"/>
        <v>1</v>
      </c>
      <c r="C1789" t="s">
        <v>19841</v>
      </c>
      <c r="D1789" t="s">
        <v>11140</v>
      </c>
      <c r="E1789" t="s">
        <v>11141</v>
      </c>
      <c r="F1789" t="s">
        <v>11142</v>
      </c>
      <c r="G1789">
        <v>10</v>
      </c>
      <c r="H1789">
        <v>9781538659069</v>
      </c>
      <c r="I1789" t="s">
        <v>11143</v>
      </c>
      <c r="J1789" t="s">
        <v>6</v>
      </c>
      <c r="K1789">
        <v>2019</v>
      </c>
      <c r="L1789" t="s">
        <v>11144</v>
      </c>
      <c r="M1789" t="s">
        <v>6</v>
      </c>
      <c r="N1789" t="s">
        <v>162</v>
      </c>
    </row>
    <row r="1790" spans="1:14" x14ac:dyDescent="0.35">
      <c r="A1790" t="s">
        <v>49</v>
      </c>
      <c r="B1790">
        <f t="shared" si="27"/>
        <v>1</v>
      </c>
      <c r="C1790" t="s">
        <v>19842</v>
      </c>
      <c r="D1790" t="s">
        <v>11146</v>
      </c>
      <c r="E1790" t="s">
        <v>11147</v>
      </c>
      <c r="F1790" t="s">
        <v>11148</v>
      </c>
      <c r="G1790">
        <v>10</v>
      </c>
      <c r="H1790">
        <v>9781728120584</v>
      </c>
      <c r="I1790" t="s">
        <v>8836</v>
      </c>
      <c r="J1790" t="s">
        <v>11149</v>
      </c>
      <c r="K1790">
        <v>2019</v>
      </c>
      <c r="L1790" t="s">
        <v>11150</v>
      </c>
      <c r="M1790" t="s">
        <v>6</v>
      </c>
      <c r="N1790" t="s">
        <v>162</v>
      </c>
    </row>
    <row r="1791" spans="1:14" x14ac:dyDescent="0.35">
      <c r="A1791" t="s">
        <v>49</v>
      </c>
      <c r="B1791">
        <f t="shared" si="27"/>
        <v>1</v>
      </c>
      <c r="C1791" t="s">
        <v>19843</v>
      </c>
      <c r="D1791" t="s">
        <v>11152</v>
      </c>
      <c r="E1791" t="s">
        <v>11153</v>
      </c>
      <c r="F1791" t="s">
        <v>11154</v>
      </c>
      <c r="G1791">
        <v>10</v>
      </c>
      <c r="H1791">
        <v>9781450375764</v>
      </c>
      <c r="I1791" t="s">
        <v>194</v>
      </c>
      <c r="J1791" t="s">
        <v>11155</v>
      </c>
      <c r="K1791">
        <v>2020</v>
      </c>
      <c r="L1791" t="s">
        <v>11156</v>
      </c>
      <c r="M1791" t="s">
        <v>6</v>
      </c>
      <c r="N1791" t="s">
        <v>162</v>
      </c>
    </row>
    <row r="1792" spans="1:14" x14ac:dyDescent="0.35">
      <c r="A1792" t="s">
        <v>49</v>
      </c>
      <c r="B1792">
        <f t="shared" si="27"/>
        <v>1</v>
      </c>
      <c r="C1792" t="s">
        <v>19844</v>
      </c>
      <c r="D1792" t="s">
        <v>11158</v>
      </c>
      <c r="E1792" t="s">
        <v>11159</v>
      </c>
      <c r="F1792" t="s">
        <v>11160</v>
      </c>
      <c r="G1792">
        <v>7</v>
      </c>
      <c r="I1792" t="s">
        <v>542</v>
      </c>
      <c r="J1792" t="s">
        <v>11161</v>
      </c>
      <c r="K1792">
        <v>2020</v>
      </c>
      <c r="L1792" t="s">
        <v>11162</v>
      </c>
      <c r="M1792" t="s">
        <v>6</v>
      </c>
      <c r="N1792" t="s">
        <v>162</v>
      </c>
    </row>
    <row r="1793" spans="1:14" x14ac:dyDescent="0.35">
      <c r="A1793" t="s">
        <v>49</v>
      </c>
      <c r="B1793">
        <f t="shared" si="27"/>
        <v>1</v>
      </c>
      <c r="C1793" t="s">
        <v>19845</v>
      </c>
      <c r="D1793" t="s">
        <v>11164</v>
      </c>
      <c r="E1793" t="s">
        <v>11165</v>
      </c>
      <c r="F1793" t="s">
        <v>11166</v>
      </c>
      <c r="G1793">
        <v>10</v>
      </c>
      <c r="H1793">
        <v>9781450389570</v>
      </c>
      <c r="I1793" t="s">
        <v>308</v>
      </c>
      <c r="J1793" t="s">
        <v>6</v>
      </c>
      <c r="K1793">
        <v>2021</v>
      </c>
      <c r="L1793" t="s">
        <v>11167</v>
      </c>
      <c r="M1793" t="s">
        <v>6</v>
      </c>
      <c r="N1793" t="s">
        <v>162</v>
      </c>
    </row>
    <row r="1794" spans="1:14" x14ac:dyDescent="0.35">
      <c r="A1794" t="s">
        <v>49</v>
      </c>
      <c r="B1794">
        <f t="shared" ref="B1794:B1857" si="28">COUNTIF(C:C,C1794)</f>
        <v>1</v>
      </c>
      <c r="C1794" t="s">
        <v>19846</v>
      </c>
      <c r="D1794" t="s">
        <v>11169</v>
      </c>
      <c r="E1794" t="s">
        <v>6</v>
      </c>
      <c r="F1794" t="s">
        <v>11170</v>
      </c>
      <c r="G1794">
        <v>7</v>
      </c>
      <c r="I1794" t="s">
        <v>11171</v>
      </c>
      <c r="J1794" t="s">
        <v>11172</v>
      </c>
      <c r="K1794">
        <v>2018</v>
      </c>
      <c r="L1794" t="s">
        <v>11173</v>
      </c>
      <c r="M1794" t="s">
        <v>6</v>
      </c>
      <c r="N1794" t="s">
        <v>155</v>
      </c>
    </row>
    <row r="1795" spans="1:14" x14ac:dyDescent="0.35">
      <c r="A1795" t="s">
        <v>70</v>
      </c>
      <c r="B1795">
        <f t="shared" si="28"/>
        <v>1</v>
      </c>
      <c r="C1795" t="s">
        <v>19847</v>
      </c>
      <c r="D1795" t="s">
        <v>11175</v>
      </c>
      <c r="E1795" t="s">
        <v>11176</v>
      </c>
      <c r="F1795" t="s">
        <v>11177</v>
      </c>
      <c r="G1795">
        <v>7</v>
      </c>
      <c r="I1795" t="s">
        <v>11178</v>
      </c>
      <c r="J1795" t="s">
        <v>11179</v>
      </c>
      <c r="K1795">
        <v>2018</v>
      </c>
      <c r="L1795" t="s">
        <v>11180</v>
      </c>
      <c r="M1795" t="s">
        <v>6</v>
      </c>
      <c r="N1795" t="s">
        <v>147</v>
      </c>
    </row>
    <row r="1796" spans="1:14" x14ac:dyDescent="0.35">
      <c r="A1796" t="s">
        <v>49</v>
      </c>
      <c r="B1796">
        <f t="shared" si="28"/>
        <v>1</v>
      </c>
      <c r="C1796" t="s">
        <v>19848</v>
      </c>
      <c r="D1796" t="s">
        <v>11182</v>
      </c>
      <c r="E1796" t="s">
        <v>11183</v>
      </c>
      <c r="F1796" t="s">
        <v>11184</v>
      </c>
      <c r="G1796">
        <v>10</v>
      </c>
      <c r="H1796">
        <v>9781577355090</v>
      </c>
      <c r="I1796" t="s">
        <v>11185</v>
      </c>
      <c r="J1796" t="s">
        <v>11186</v>
      </c>
      <c r="K1796">
        <v>2011</v>
      </c>
      <c r="L1796" t="s">
        <v>11187</v>
      </c>
      <c r="M1796" t="s">
        <v>6</v>
      </c>
      <c r="N1796" t="s">
        <v>2331</v>
      </c>
    </row>
    <row r="1797" spans="1:14" x14ac:dyDescent="0.35">
      <c r="A1797" t="s">
        <v>49</v>
      </c>
      <c r="B1797">
        <f t="shared" si="28"/>
        <v>1</v>
      </c>
      <c r="C1797" t="s">
        <v>19849</v>
      </c>
      <c r="D1797" t="s">
        <v>11189</v>
      </c>
      <c r="E1797" t="s">
        <v>11190</v>
      </c>
      <c r="F1797" t="s">
        <v>11191</v>
      </c>
      <c r="G1797">
        <v>10</v>
      </c>
      <c r="H1797">
        <v>9781424445073</v>
      </c>
      <c r="I1797" t="s">
        <v>3029</v>
      </c>
      <c r="J1797" t="s">
        <v>6</v>
      </c>
      <c r="K1797">
        <v>2009</v>
      </c>
      <c r="L1797" t="s">
        <v>11192</v>
      </c>
      <c r="M1797" t="s">
        <v>6</v>
      </c>
      <c r="N1797" t="s">
        <v>703</v>
      </c>
    </row>
    <row r="1798" spans="1:14" x14ac:dyDescent="0.35">
      <c r="A1798" t="s">
        <v>49</v>
      </c>
      <c r="B1798">
        <f t="shared" si="28"/>
        <v>1</v>
      </c>
      <c r="C1798" t="s">
        <v>19850</v>
      </c>
      <c r="D1798" t="s">
        <v>11194</v>
      </c>
      <c r="E1798" t="s">
        <v>11195</v>
      </c>
      <c r="F1798" t="s">
        <v>11196</v>
      </c>
      <c r="G1798">
        <v>7</v>
      </c>
      <c r="I1798" t="s">
        <v>7694</v>
      </c>
      <c r="J1798" t="s">
        <v>11197</v>
      </c>
      <c r="K1798">
        <v>2015</v>
      </c>
      <c r="L1798" t="s">
        <v>11198</v>
      </c>
      <c r="M1798" t="s">
        <v>6</v>
      </c>
      <c r="N1798" t="s">
        <v>1120</v>
      </c>
    </row>
    <row r="1799" spans="1:14" x14ac:dyDescent="0.35">
      <c r="A1799" t="s">
        <v>70</v>
      </c>
      <c r="B1799">
        <f t="shared" si="28"/>
        <v>1</v>
      </c>
      <c r="C1799" t="s">
        <v>19851</v>
      </c>
      <c r="D1799" t="s">
        <v>11200</v>
      </c>
      <c r="E1799" t="s">
        <v>11201</v>
      </c>
      <c r="F1799" t="s">
        <v>11202</v>
      </c>
      <c r="G1799">
        <v>10</v>
      </c>
      <c r="H1799">
        <v>9781450356244</v>
      </c>
      <c r="I1799" t="s">
        <v>8378</v>
      </c>
      <c r="J1799" t="s">
        <v>11203</v>
      </c>
      <c r="K1799">
        <v>2018</v>
      </c>
      <c r="L1799" t="s">
        <v>11204</v>
      </c>
      <c r="M1799" t="s">
        <v>6</v>
      </c>
      <c r="N1799" t="s">
        <v>480</v>
      </c>
    </row>
    <row r="1800" spans="1:14" x14ac:dyDescent="0.35">
      <c r="A1800" t="s">
        <v>49</v>
      </c>
      <c r="B1800">
        <f t="shared" si="28"/>
        <v>1</v>
      </c>
      <c r="C1800" t="s">
        <v>19852</v>
      </c>
      <c r="D1800" t="s">
        <v>11206</v>
      </c>
      <c r="E1800" t="s">
        <v>11207</v>
      </c>
      <c r="F1800" t="s">
        <v>11208</v>
      </c>
      <c r="G1800">
        <v>10</v>
      </c>
      <c r="H1800">
        <v>9781911218098</v>
      </c>
      <c r="I1800" t="s">
        <v>452</v>
      </c>
      <c r="J1800" t="s">
        <v>11209</v>
      </c>
      <c r="K1800">
        <v>2016</v>
      </c>
      <c r="L1800" t="s">
        <v>11210</v>
      </c>
      <c r="M1800" t="s">
        <v>6</v>
      </c>
      <c r="N1800" t="s">
        <v>147</v>
      </c>
    </row>
    <row r="1801" spans="1:14" x14ac:dyDescent="0.35">
      <c r="A1801" t="s">
        <v>67</v>
      </c>
      <c r="B1801">
        <f t="shared" si="28"/>
        <v>1</v>
      </c>
      <c r="C1801" t="s">
        <v>19853</v>
      </c>
      <c r="D1801" t="s">
        <v>11212</v>
      </c>
      <c r="E1801" t="s">
        <v>11213</v>
      </c>
      <c r="F1801" t="s">
        <v>11214</v>
      </c>
      <c r="G1801">
        <v>10</v>
      </c>
      <c r="H1801">
        <v>9781467382373</v>
      </c>
      <c r="I1801" t="s">
        <v>11215</v>
      </c>
      <c r="J1801" t="s">
        <v>11216</v>
      </c>
      <c r="K1801">
        <v>2016</v>
      </c>
      <c r="L1801" t="s">
        <v>11217</v>
      </c>
      <c r="M1801" t="s">
        <v>6</v>
      </c>
      <c r="N1801" t="s">
        <v>703</v>
      </c>
    </row>
    <row r="1802" spans="1:14" x14ac:dyDescent="0.35">
      <c r="A1802" t="s">
        <v>49</v>
      </c>
      <c r="B1802">
        <f t="shared" si="28"/>
        <v>1</v>
      </c>
      <c r="C1802" t="s">
        <v>19854</v>
      </c>
      <c r="D1802" t="s">
        <v>11219</v>
      </c>
      <c r="E1802" t="s">
        <v>11220</v>
      </c>
      <c r="F1802" t="s">
        <v>11221</v>
      </c>
      <c r="G1802">
        <v>10</v>
      </c>
      <c r="H1802">
        <v>9781627480680</v>
      </c>
      <c r="I1802" t="s">
        <v>452</v>
      </c>
      <c r="J1802" t="s">
        <v>6</v>
      </c>
      <c r="K1802">
        <v>2012</v>
      </c>
      <c r="L1802" t="s">
        <v>11222</v>
      </c>
      <c r="M1802" t="s">
        <v>6</v>
      </c>
      <c r="N1802" t="s">
        <v>1120</v>
      </c>
    </row>
    <row r="1803" spans="1:14" x14ac:dyDescent="0.35">
      <c r="A1803" t="s">
        <v>70</v>
      </c>
      <c r="B1803">
        <f t="shared" si="28"/>
        <v>1</v>
      </c>
      <c r="C1803" t="s">
        <v>19855</v>
      </c>
      <c r="D1803" t="s">
        <v>11224</v>
      </c>
      <c r="E1803" t="s">
        <v>11225</v>
      </c>
      <c r="F1803" t="s">
        <v>11226</v>
      </c>
      <c r="G1803">
        <v>10</v>
      </c>
      <c r="H1803">
        <v>9783800742318</v>
      </c>
      <c r="I1803" t="s">
        <v>11227</v>
      </c>
      <c r="J1803" t="s">
        <v>2122</v>
      </c>
      <c r="K1803">
        <v>2016</v>
      </c>
      <c r="L1803" t="s">
        <v>11228</v>
      </c>
      <c r="M1803" t="s">
        <v>6</v>
      </c>
      <c r="N1803" t="s">
        <v>176</v>
      </c>
    </row>
    <row r="1804" spans="1:14" x14ac:dyDescent="0.35">
      <c r="A1804" t="s">
        <v>18434</v>
      </c>
      <c r="B1804">
        <f t="shared" si="28"/>
        <v>1</v>
      </c>
      <c r="C1804" t="s">
        <v>19856</v>
      </c>
      <c r="D1804" t="s">
        <v>11230</v>
      </c>
      <c r="E1804" t="s">
        <v>11231</v>
      </c>
      <c r="F1804" t="s">
        <v>11232</v>
      </c>
      <c r="G1804">
        <v>10</v>
      </c>
      <c r="H1804">
        <v>9781450304450</v>
      </c>
      <c r="I1804" t="s">
        <v>274</v>
      </c>
      <c r="J1804" t="s">
        <v>11233</v>
      </c>
      <c r="K1804">
        <v>2011</v>
      </c>
      <c r="L1804" t="s">
        <v>11234</v>
      </c>
      <c r="M1804" t="s">
        <v>6</v>
      </c>
      <c r="N1804" t="s">
        <v>217</v>
      </c>
    </row>
    <row r="1805" spans="1:14" x14ac:dyDescent="0.35">
      <c r="A1805" t="s">
        <v>49</v>
      </c>
      <c r="B1805">
        <f t="shared" si="28"/>
        <v>1</v>
      </c>
      <c r="C1805" t="s">
        <v>19857</v>
      </c>
      <c r="D1805" t="s">
        <v>11236</v>
      </c>
      <c r="E1805" t="s">
        <v>6</v>
      </c>
      <c r="F1805" t="s">
        <v>11237</v>
      </c>
      <c r="G1805">
        <v>7</v>
      </c>
      <c r="I1805" t="s">
        <v>11238</v>
      </c>
      <c r="J1805" t="s">
        <v>11239</v>
      </c>
      <c r="K1805">
        <v>2011</v>
      </c>
      <c r="L1805" t="s">
        <v>11240</v>
      </c>
      <c r="M1805" t="s">
        <v>6</v>
      </c>
      <c r="N1805" t="s">
        <v>11241</v>
      </c>
    </row>
    <row r="1806" spans="1:14" x14ac:dyDescent="0.35">
      <c r="A1806" t="s">
        <v>49</v>
      </c>
      <c r="B1806">
        <f t="shared" si="28"/>
        <v>1</v>
      </c>
      <c r="C1806" t="s">
        <v>19858</v>
      </c>
      <c r="D1806" t="s">
        <v>11243</v>
      </c>
      <c r="E1806" t="s">
        <v>11244</v>
      </c>
      <c r="F1806" t="s">
        <v>11237</v>
      </c>
      <c r="G1806">
        <v>10</v>
      </c>
      <c r="H1806">
        <v>9781908272188</v>
      </c>
      <c r="I1806" t="s">
        <v>452</v>
      </c>
      <c r="J1806" t="s">
        <v>11245</v>
      </c>
      <c r="K1806">
        <v>2011</v>
      </c>
      <c r="L1806" t="s">
        <v>11246</v>
      </c>
      <c r="M1806" t="s">
        <v>6</v>
      </c>
      <c r="N1806" t="s">
        <v>217</v>
      </c>
    </row>
    <row r="1807" spans="1:14" x14ac:dyDescent="0.35">
      <c r="A1807" t="s">
        <v>67</v>
      </c>
      <c r="B1807">
        <f t="shared" si="28"/>
        <v>1</v>
      </c>
      <c r="C1807" t="s">
        <v>19859</v>
      </c>
      <c r="D1807" t="s">
        <v>11248</v>
      </c>
      <c r="E1807" t="s">
        <v>6</v>
      </c>
      <c r="F1807" t="s">
        <v>11237</v>
      </c>
      <c r="G1807">
        <v>7</v>
      </c>
      <c r="I1807" t="s">
        <v>8872</v>
      </c>
      <c r="J1807" t="s">
        <v>11249</v>
      </c>
      <c r="K1807">
        <v>2012</v>
      </c>
      <c r="L1807" t="s">
        <v>11250</v>
      </c>
      <c r="M1807" t="s">
        <v>6</v>
      </c>
      <c r="N1807" t="s">
        <v>2080</v>
      </c>
    </row>
    <row r="1808" spans="1:14" x14ac:dyDescent="0.35">
      <c r="A1808" t="s">
        <v>49</v>
      </c>
      <c r="B1808">
        <f t="shared" si="28"/>
        <v>1</v>
      </c>
      <c r="C1808" t="s">
        <v>19860</v>
      </c>
      <c r="D1808" t="s">
        <v>11252</v>
      </c>
      <c r="E1808" t="s">
        <v>11253</v>
      </c>
      <c r="F1808" t="s">
        <v>11254</v>
      </c>
      <c r="G1808">
        <v>10</v>
      </c>
      <c r="H1808">
        <v>9789077381977</v>
      </c>
      <c r="I1808" t="s">
        <v>11255</v>
      </c>
      <c r="J1808" t="s">
        <v>11256</v>
      </c>
      <c r="K1808">
        <v>2017</v>
      </c>
      <c r="L1808" t="s">
        <v>11257</v>
      </c>
      <c r="M1808" t="s">
        <v>6</v>
      </c>
      <c r="N1808" t="s">
        <v>162</v>
      </c>
    </row>
    <row r="1809" spans="1:14" x14ac:dyDescent="0.35">
      <c r="A1809" t="s">
        <v>49</v>
      </c>
      <c r="B1809">
        <f t="shared" si="28"/>
        <v>1</v>
      </c>
      <c r="C1809" t="s">
        <v>19861</v>
      </c>
      <c r="D1809" t="s">
        <v>11259</v>
      </c>
      <c r="E1809" t="s">
        <v>11260</v>
      </c>
      <c r="F1809" t="s">
        <v>11261</v>
      </c>
      <c r="G1809">
        <v>7</v>
      </c>
      <c r="I1809" t="s">
        <v>144</v>
      </c>
      <c r="J1809" t="s">
        <v>11262</v>
      </c>
      <c r="K1809">
        <v>2015</v>
      </c>
      <c r="L1809" t="s">
        <v>11263</v>
      </c>
      <c r="M1809" t="s">
        <v>6</v>
      </c>
      <c r="N1809" t="s">
        <v>3858</v>
      </c>
    </row>
    <row r="1810" spans="1:14" x14ac:dyDescent="0.35">
      <c r="A1810" t="s">
        <v>49</v>
      </c>
      <c r="B1810">
        <f t="shared" si="28"/>
        <v>1</v>
      </c>
      <c r="C1810" t="s">
        <v>19862</v>
      </c>
      <c r="D1810" t="s">
        <v>11265</v>
      </c>
      <c r="E1810" t="s">
        <v>11266</v>
      </c>
      <c r="F1810" t="s">
        <v>11267</v>
      </c>
      <c r="G1810">
        <v>10</v>
      </c>
      <c r="H1810">
        <v>9789810831905</v>
      </c>
      <c r="I1810" t="s">
        <v>3475</v>
      </c>
      <c r="J1810" t="s">
        <v>11268</v>
      </c>
      <c r="K1810">
        <v>2009</v>
      </c>
      <c r="L1810" t="s">
        <v>11269</v>
      </c>
      <c r="M1810" t="s">
        <v>6</v>
      </c>
      <c r="N1810" t="s">
        <v>162</v>
      </c>
    </row>
    <row r="1811" spans="1:14" x14ac:dyDescent="0.35">
      <c r="A1811" t="s">
        <v>49</v>
      </c>
      <c r="B1811">
        <f t="shared" si="28"/>
        <v>1</v>
      </c>
      <c r="C1811" t="s">
        <v>19863</v>
      </c>
      <c r="D1811" t="s">
        <v>11271</v>
      </c>
      <c r="E1811" t="s">
        <v>11272</v>
      </c>
      <c r="F1811" t="s">
        <v>11273</v>
      </c>
      <c r="G1811">
        <v>7</v>
      </c>
      <c r="I1811" t="s">
        <v>144</v>
      </c>
      <c r="J1811" t="s">
        <v>11274</v>
      </c>
      <c r="K1811">
        <v>2020</v>
      </c>
      <c r="L1811" t="s">
        <v>11275</v>
      </c>
      <c r="M1811" t="s">
        <v>6</v>
      </c>
      <c r="N1811" t="s">
        <v>217</v>
      </c>
    </row>
    <row r="1812" spans="1:14" x14ac:dyDescent="0.35">
      <c r="A1812" t="s">
        <v>49</v>
      </c>
      <c r="B1812">
        <f t="shared" si="28"/>
        <v>1</v>
      </c>
      <c r="C1812" t="s">
        <v>19864</v>
      </c>
      <c r="D1812" t="s">
        <v>11277</v>
      </c>
      <c r="E1812" t="s">
        <v>11278</v>
      </c>
      <c r="F1812" t="s">
        <v>11279</v>
      </c>
      <c r="G1812">
        <v>10</v>
      </c>
      <c r="H1812">
        <v>9789898533227</v>
      </c>
      <c r="I1812" t="s">
        <v>10270</v>
      </c>
      <c r="J1812" t="s">
        <v>11280</v>
      </c>
      <c r="K1812">
        <v>2014</v>
      </c>
      <c r="L1812" t="s">
        <v>11281</v>
      </c>
      <c r="M1812" t="s">
        <v>6</v>
      </c>
      <c r="N1812" t="s">
        <v>217</v>
      </c>
    </row>
    <row r="1813" spans="1:14" x14ac:dyDescent="0.35">
      <c r="A1813" t="s">
        <v>49</v>
      </c>
      <c r="B1813">
        <f t="shared" si="28"/>
        <v>1</v>
      </c>
      <c r="C1813" t="s">
        <v>19865</v>
      </c>
      <c r="D1813" t="s">
        <v>11283</v>
      </c>
      <c r="E1813" t="s">
        <v>11284</v>
      </c>
      <c r="F1813" t="s">
        <v>11285</v>
      </c>
      <c r="G1813">
        <v>7</v>
      </c>
      <c r="H1813">
        <v>9783642237157</v>
      </c>
      <c r="I1813" t="s">
        <v>152</v>
      </c>
      <c r="J1813" t="s">
        <v>11286</v>
      </c>
      <c r="K1813">
        <v>2011</v>
      </c>
      <c r="L1813" t="s">
        <v>11287</v>
      </c>
      <c r="M1813" t="s">
        <v>6</v>
      </c>
      <c r="N1813" t="s">
        <v>256</v>
      </c>
    </row>
    <row r="1814" spans="1:14" x14ac:dyDescent="0.35">
      <c r="A1814" t="s">
        <v>67</v>
      </c>
      <c r="B1814">
        <f t="shared" si="28"/>
        <v>1</v>
      </c>
      <c r="C1814" t="s">
        <v>19866</v>
      </c>
      <c r="D1814" t="s">
        <v>11289</v>
      </c>
      <c r="E1814" t="s">
        <v>11290</v>
      </c>
      <c r="F1814" t="s">
        <v>11291</v>
      </c>
      <c r="G1814">
        <v>10</v>
      </c>
      <c r="H1814">
        <v>9781908272188</v>
      </c>
      <c r="I1814" t="s">
        <v>452</v>
      </c>
      <c r="J1814" t="s">
        <v>11292</v>
      </c>
      <c r="K1814">
        <v>2011</v>
      </c>
      <c r="L1814" t="s">
        <v>11293</v>
      </c>
      <c r="M1814" t="s">
        <v>6</v>
      </c>
      <c r="N1814" t="s">
        <v>695</v>
      </c>
    </row>
    <row r="1815" spans="1:14" x14ac:dyDescent="0.35">
      <c r="A1815" t="s">
        <v>67</v>
      </c>
      <c r="B1815">
        <f t="shared" si="28"/>
        <v>1</v>
      </c>
      <c r="C1815" t="s">
        <v>19867</v>
      </c>
      <c r="D1815" t="s">
        <v>11295</v>
      </c>
      <c r="E1815" t="s">
        <v>11296</v>
      </c>
      <c r="F1815" t="s">
        <v>11297</v>
      </c>
      <c r="G1815">
        <v>10</v>
      </c>
      <c r="H1815">
        <v>9781627480680</v>
      </c>
      <c r="I1815" t="s">
        <v>452</v>
      </c>
      <c r="J1815" t="s">
        <v>6</v>
      </c>
      <c r="K1815">
        <v>2012</v>
      </c>
      <c r="L1815" t="s">
        <v>11298</v>
      </c>
      <c r="M1815" t="s">
        <v>6</v>
      </c>
      <c r="N1815" t="s">
        <v>9539</v>
      </c>
    </row>
    <row r="1816" spans="1:14" x14ac:dyDescent="0.35">
      <c r="A1816" t="s">
        <v>67</v>
      </c>
      <c r="B1816">
        <f t="shared" si="28"/>
        <v>1</v>
      </c>
      <c r="C1816" t="s">
        <v>19868</v>
      </c>
      <c r="D1816" t="s">
        <v>11300</v>
      </c>
      <c r="E1816" t="s">
        <v>11301</v>
      </c>
      <c r="F1816" t="s">
        <v>11302</v>
      </c>
      <c r="G1816">
        <v>10</v>
      </c>
      <c r="I1816" t="s">
        <v>8610</v>
      </c>
      <c r="J1816" t="s">
        <v>6</v>
      </c>
      <c r="K1816">
        <v>2011</v>
      </c>
      <c r="L1816" t="s">
        <v>11303</v>
      </c>
      <c r="M1816" t="s">
        <v>6</v>
      </c>
      <c r="N1816" t="s">
        <v>283</v>
      </c>
    </row>
    <row r="1817" spans="1:14" x14ac:dyDescent="0.35">
      <c r="A1817" t="s">
        <v>49</v>
      </c>
      <c r="B1817">
        <f t="shared" si="28"/>
        <v>1</v>
      </c>
      <c r="C1817" t="s">
        <v>19869</v>
      </c>
      <c r="D1817" t="s">
        <v>11305</v>
      </c>
      <c r="E1817" t="s">
        <v>11306</v>
      </c>
      <c r="F1817" t="s">
        <v>11307</v>
      </c>
      <c r="G1817">
        <v>10</v>
      </c>
      <c r="H1817">
        <v>9781457702587</v>
      </c>
      <c r="I1817" t="s">
        <v>4942</v>
      </c>
      <c r="J1817" t="s">
        <v>11308</v>
      </c>
      <c r="K1817">
        <v>2011</v>
      </c>
      <c r="L1817" t="s">
        <v>11309</v>
      </c>
      <c r="M1817" t="s">
        <v>6</v>
      </c>
      <c r="N1817" t="s">
        <v>162</v>
      </c>
    </row>
    <row r="1818" spans="1:14" x14ac:dyDescent="0.35">
      <c r="A1818" t="s">
        <v>49</v>
      </c>
      <c r="B1818">
        <f t="shared" si="28"/>
        <v>1</v>
      </c>
      <c r="C1818" t="s">
        <v>19870</v>
      </c>
      <c r="D1818" t="s">
        <v>11311</v>
      </c>
      <c r="E1818" t="s">
        <v>11312</v>
      </c>
      <c r="F1818" t="s">
        <v>11313</v>
      </c>
      <c r="G1818">
        <v>10</v>
      </c>
      <c r="I1818" t="s">
        <v>11314</v>
      </c>
      <c r="J1818" t="s">
        <v>6</v>
      </c>
      <c r="K1818">
        <v>2018</v>
      </c>
      <c r="L1818" t="s">
        <v>11315</v>
      </c>
      <c r="M1818" t="s">
        <v>6</v>
      </c>
      <c r="N1818" t="s">
        <v>1120</v>
      </c>
    </row>
    <row r="1819" spans="1:14" x14ac:dyDescent="0.35">
      <c r="A1819" t="s">
        <v>49</v>
      </c>
      <c r="B1819">
        <f t="shared" si="28"/>
        <v>1</v>
      </c>
      <c r="C1819" t="s">
        <v>19871</v>
      </c>
      <c r="D1819" t="s">
        <v>11317</v>
      </c>
      <c r="E1819" t="s">
        <v>11318</v>
      </c>
      <c r="F1819" t="s">
        <v>11319</v>
      </c>
      <c r="G1819">
        <v>10</v>
      </c>
      <c r="H1819">
        <v>9789898533227</v>
      </c>
      <c r="I1819" t="s">
        <v>10270</v>
      </c>
      <c r="J1819" t="s">
        <v>11320</v>
      </c>
      <c r="K1819">
        <v>2014</v>
      </c>
      <c r="L1819" t="s">
        <v>11321</v>
      </c>
      <c r="M1819" t="s">
        <v>6</v>
      </c>
      <c r="N1819" t="s">
        <v>217</v>
      </c>
    </row>
    <row r="1820" spans="1:14" x14ac:dyDescent="0.35">
      <c r="A1820" t="s">
        <v>49</v>
      </c>
      <c r="B1820">
        <f t="shared" si="28"/>
        <v>1</v>
      </c>
      <c r="C1820" t="s">
        <v>19872</v>
      </c>
      <c r="D1820" t="s">
        <v>11323</v>
      </c>
      <c r="E1820" t="s">
        <v>11324</v>
      </c>
      <c r="F1820" t="s">
        <v>11325</v>
      </c>
      <c r="G1820">
        <v>10</v>
      </c>
      <c r="H1820">
        <v>9781605585048</v>
      </c>
      <c r="I1820" t="s">
        <v>7433</v>
      </c>
      <c r="J1820" t="s">
        <v>11326</v>
      </c>
      <c r="K1820">
        <v>2009</v>
      </c>
      <c r="L1820" t="s">
        <v>11327</v>
      </c>
      <c r="M1820" t="s">
        <v>6</v>
      </c>
      <c r="N1820" t="s">
        <v>1120</v>
      </c>
    </row>
    <row r="1821" spans="1:14" x14ac:dyDescent="0.35">
      <c r="A1821" t="s">
        <v>49</v>
      </c>
      <c r="B1821">
        <f t="shared" si="28"/>
        <v>1</v>
      </c>
      <c r="C1821" t="s">
        <v>19873</v>
      </c>
      <c r="D1821" t="s">
        <v>11332</v>
      </c>
      <c r="E1821" t="s">
        <v>11333</v>
      </c>
      <c r="F1821" t="s">
        <v>11334</v>
      </c>
      <c r="G1821">
        <v>10</v>
      </c>
      <c r="H1821">
        <v>9781577354666</v>
      </c>
      <c r="I1821" t="s">
        <v>11185</v>
      </c>
      <c r="J1821" t="s">
        <v>11335</v>
      </c>
      <c r="K1821">
        <v>2010</v>
      </c>
      <c r="L1821" t="s">
        <v>11336</v>
      </c>
      <c r="M1821" t="s">
        <v>6</v>
      </c>
      <c r="N1821" t="s">
        <v>480</v>
      </c>
    </row>
    <row r="1822" spans="1:14" x14ac:dyDescent="0.35">
      <c r="A1822" t="s">
        <v>70</v>
      </c>
      <c r="B1822">
        <f t="shared" si="28"/>
        <v>1</v>
      </c>
      <c r="C1822" t="s">
        <v>19874</v>
      </c>
      <c r="D1822" t="s">
        <v>11338</v>
      </c>
      <c r="E1822" t="s">
        <v>11339</v>
      </c>
      <c r="F1822" t="s">
        <v>11340</v>
      </c>
      <c r="G1822">
        <v>10</v>
      </c>
      <c r="H1822">
        <v>9781911218098</v>
      </c>
      <c r="I1822" t="s">
        <v>452</v>
      </c>
      <c r="J1822" t="s">
        <v>11341</v>
      </c>
      <c r="K1822">
        <v>2016</v>
      </c>
      <c r="L1822" t="s">
        <v>11342</v>
      </c>
      <c r="M1822" t="s">
        <v>6</v>
      </c>
      <c r="N1822" t="s">
        <v>283</v>
      </c>
    </row>
    <row r="1823" spans="1:14" x14ac:dyDescent="0.35">
      <c r="A1823" t="s">
        <v>70</v>
      </c>
      <c r="B1823">
        <f t="shared" si="28"/>
        <v>1</v>
      </c>
      <c r="C1823" t="s">
        <v>19875</v>
      </c>
      <c r="D1823" t="s">
        <v>11344</v>
      </c>
      <c r="E1823" t="s">
        <v>11345</v>
      </c>
      <c r="F1823" t="s">
        <v>11346</v>
      </c>
      <c r="G1823">
        <v>10</v>
      </c>
      <c r="H1823">
        <v>9781911218562</v>
      </c>
      <c r="I1823" t="s">
        <v>1883</v>
      </c>
      <c r="J1823" t="s">
        <v>11347</v>
      </c>
      <c r="K1823">
        <v>2017</v>
      </c>
      <c r="L1823" t="s">
        <v>11348</v>
      </c>
      <c r="M1823" t="s">
        <v>6</v>
      </c>
      <c r="N1823" t="s">
        <v>162</v>
      </c>
    </row>
    <row r="1824" spans="1:14" x14ac:dyDescent="0.35">
      <c r="A1824" t="s">
        <v>70</v>
      </c>
      <c r="B1824">
        <f t="shared" si="28"/>
        <v>1</v>
      </c>
      <c r="C1824" t="s">
        <v>19876</v>
      </c>
      <c r="D1824" t="s">
        <v>11350</v>
      </c>
      <c r="E1824" t="s">
        <v>11351</v>
      </c>
      <c r="F1824" t="s">
        <v>11352</v>
      </c>
      <c r="G1824">
        <v>10</v>
      </c>
      <c r="H1824">
        <v>9781538674475</v>
      </c>
      <c r="I1824" t="s">
        <v>2044</v>
      </c>
      <c r="J1824" t="s">
        <v>11353</v>
      </c>
      <c r="K1824">
        <v>2018</v>
      </c>
      <c r="L1824" t="s">
        <v>11354</v>
      </c>
      <c r="M1824" t="s">
        <v>6</v>
      </c>
      <c r="N1824" t="s">
        <v>283</v>
      </c>
    </row>
    <row r="1825" spans="1:14" x14ac:dyDescent="0.35">
      <c r="A1825" t="s">
        <v>70</v>
      </c>
      <c r="B1825">
        <f t="shared" si="28"/>
        <v>1</v>
      </c>
      <c r="C1825" t="s">
        <v>19877</v>
      </c>
      <c r="D1825" t="s">
        <v>11356</v>
      </c>
      <c r="E1825" t="s">
        <v>11357</v>
      </c>
      <c r="F1825" t="s">
        <v>11358</v>
      </c>
      <c r="G1825">
        <v>10</v>
      </c>
      <c r="H1825">
        <v>9784990801458</v>
      </c>
      <c r="I1825" t="s">
        <v>11359</v>
      </c>
      <c r="J1825" t="s">
        <v>11360</v>
      </c>
      <c r="K1825">
        <v>2015</v>
      </c>
      <c r="L1825" t="s">
        <v>11361</v>
      </c>
      <c r="M1825" t="s">
        <v>6</v>
      </c>
      <c r="N1825" t="s">
        <v>155</v>
      </c>
    </row>
    <row r="1826" spans="1:14" x14ac:dyDescent="0.35">
      <c r="A1826" t="s">
        <v>49</v>
      </c>
      <c r="B1826">
        <f t="shared" si="28"/>
        <v>1</v>
      </c>
      <c r="C1826" t="s">
        <v>19878</v>
      </c>
      <c r="D1826" t="s">
        <v>11363</v>
      </c>
      <c r="E1826" t="s">
        <v>6</v>
      </c>
      <c r="F1826" t="s">
        <v>11364</v>
      </c>
      <c r="G1826">
        <v>7</v>
      </c>
      <c r="I1826" t="s">
        <v>11365</v>
      </c>
      <c r="J1826" t="s">
        <v>11366</v>
      </c>
      <c r="K1826">
        <v>2014</v>
      </c>
      <c r="L1826" t="s">
        <v>11367</v>
      </c>
      <c r="M1826" t="s">
        <v>6</v>
      </c>
      <c r="N1826" t="s">
        <v>217</v>
      </c>
    </row>
    <row r="1827" spans="1:14" x14ac:dyDescent="0.35">
      <c r="A1827" t="s">
        <v>49</v>
      </c>
      <c r="B1827">
        <f t="shared" si="28"/>
        <v>1</v>
      </c>
      <c r="C1827" t="s">
        <v>19879</v>
      </c>
      <c r="D1827" t="s">
        <v>11369</v>
      </c>
      <c r="E1827" t="s">
        <v>11370</v>
      </c>
      <c r="F1827" t="s">
        <v>11371</v>
      </c>
      <c r="G1827">
        <v>10</v>
      </c>
      <c r="H1827">
        <v>9781510885967</v>
      </c>
      <c r="I1827" t="s">
        <v>11372</v>
      </c>
      <c r="J1827" t="s">
        <v>11373</v>
      </c>
      <c r="K1827">
        <v>2019</v>
      </c>
      <c r="L1827" t="s">
        <v>11374</v>
      </c>
      <c r="M1827" t="s">
        <v>6</v>
      </c>
      <c r="N1827" t="s">
        <v>162</v>
      </c>
    </row>
    <row r="1828" spans="1:14" x14ac:dyDescent="0.35">
      <c r="A1828" t="s">
        <v>67</v>
      </c>
      <c r="B1828">
        <f t="shared" si="28"/>
        <v>1</v>
      </c>
      <c r="C1828" t="s">
        <v>19880</v>
      </c>
      <c r="D1828" t="s">
        <v>11376</v>
      </c>
      <c r="E1828" t="s">
        <v>11377</v>
      </c>
      <c r="F1828" t="s">
        <v>11378</v>
      </c>
      <c r="G1828">
        <v>10</v>
      </c>
      <c r="H1828">
        <v>9781728118840</v>
      </c>
      <c r="I1828" t="s">
        <v>762</v>
      </c>
      <c r="J1828" t="s">
        <v>6</v>
      </c>
      <c r="K1828">
        <v>2019</v>
      </c>
      <c r="L1828" t="s">
        <v>11379</v>
      </c>
      <c r="M1828" t="s">
        <v>6</v>
      </c>
      <c r="N1828" t="s">
        <v>162</v>
      </c>
    </row>
    <row r="1829" spans="1:14" x14ac:dyDescent="0.35">
      <c r="A1829" t="s">
        <v>70</v>
      </c>
      <c r="B1829">
        <f t="shared" si="28"/>
        <v>1</v>
      </c>
      <c r="C1829" t="s">
        <v>19881</v>
      </c>
      <c r="D1829" t="s">
        <v>11381</v>
      </c>
      <c r="E1829" t="s">
        <v>11382</v>
      </c>
      <c r="F1829" t="s">
        <v>11383</v>
      </c>
      <c r="G1829">
        <v>10</v>
      </c>
      <c r="I1829" t="s">
        <v>308</v>
      </c>
      <c r="J1829" t="s">
        <v>6</v>
      </c>
      <c r="K1829">
        <v>2017</v>
      </c>
      <c r="L1829" t="s">
        <v>11384</v>
      </c>
      <c r="M1829" t="s">
        <v>6</v>
      </c>
      <c r="N1829" t="s">
        <v>217</v>
      </c>
    </row>
    <row r="1830" spans="1:14" x14ac:dyDescent="0.35">
      <c r="A1830" t="s">
        <v>49</v>
      </c>
      <c r="B1830">
        <f t="shared" si="28"/>
        <v>1</v>
      </c>
      <c r="C1830" t="s">
        <v>19882</v>
      </c>
      <c r="D1830" t="s">
        <v>11386</v>
      </c>
      <c r="E1830" t="s">
        <v>11387</v>
      </c>
      <c r="F1830" t="s">
        <v>11388</v>
      </c>
      <c r="G1830">
        <v>10</v>
      </c>
      <c r="H1830">
        <v>9781450388078</v>
      </c>
      <c r="I1830" t="s">
        <v>194</v>
      </c>
      <c r="J1830" t="s">
        <v>6</v>
      </c>
      <c r="K1830">
        <v>2020</v>
      </c>
      <c r="L1830" t="s">
        <v>11389</v>
      </c>
      <c r="M1830" t="s">
        <v>6</v>
      </c>
      <c r="N1830" t="s">
        <v>217</v>
      </c>
    </row>
    <row r="1831" spans="1:14" x14ac:dyDescent="0.35">
      <c r="A1831" t="s">
        <v>49</v>
      </c>
      <c r="B1831">
        <f t="shared" si="28"/>
        <v>1</v>
      </c>
      <c r="C1831" t="s">
        <v>19883</v>
      </c>
      <c r="D1831" t="s">
        <v>11391</v>
      </c>
      <c r="E1831" t="s">
        <v>11392</v>
      </c>
      <c r="F1831" t="s">
        <v>11393</v>
      </c>
      <c r="G1831">
        <v>10</v>
      </c>
      <c r="H1831">
        <v>9781467374576</v>
      </c>
      <c r="I1831" t="s">
        <v>1002</v>
      </c>
      <c r="J1831" t="s">
        <v>11394</v>
      </c>
      <c r="K1831">
        <v>2015</v>
      </c>
      <c r="L1831" t="s">
        <v>11395</v>
      </c>
      <c r="M1831" t="s">
        <v>6</v>
      </c>
      <c r="N1831" t="s">
        <v>480</v>
      </c>
    </row>
    <row r="1832" spans="1:14" x14ac:dyDescent="0.35">
      <c r="A1832" t="s">
        <v>49</v>
      </c>
      <c r="B1832">
        <f t="shared" si="28"/>
        <v>1</v>
      </c>
      <c r="C1832" t="s">
        <v>19884</v>
      </c>
      <c r="D1832" t="s">
        <v>11397</v>
      </c>
      <c r="E1832" t="s">
        <v>11398</v>
      </c>
      <c r="F1832" t="s">
        <v>11399</v>
      </c>
      <c r="G1832">
        <v>7</v>
      </c>
      <c r="I1832" t="s">
        <v>11400</v>
      </c>
      <c r="J1832" t="s">
        <v>11401</v>
      </c>
      <c r="K1832">
        <v>2011</v>
      </c>
      <c r="L1832" t="s">
        <v>11402</v>
      </c>
      <c r="M1832" t="s">
        <v>6</v>
      </c>
      <c r="N1832" t="s">
        <v>217</v>
      </c>
    </row>
    <row r="1833" spans="1:14" x14ac:dyDescent="0.35">
      <c r="A1833" t="s">
        <v>49</v>
      </c>
      <c r="B1833">
        <f t="shared" si="28"/>
        <v>1</v>
      </c>
      <c r="C1833" t="s">
        <v>19885</v>
      </c>
      <c r="D1833" t="s">
        <v>11404</v>
      </c>
      <c r="E1833" t="s">
        <v>11405</v>
      </c>
      <c r="F1833" t="s">
        <v>11406</v>
      </c>
      <c r="G1833">
        <v>7</v>
      </c>
      <c r="H1833">
        <v>9783642324260</v>
      </c>
      <c r="I1833" t="s">
        <v>866</v>
      </c>
      <c r="J1833" t="s">
        <v>11407</v>
      </c>
      <c r="K1833">
        <v>2012</v>
      </c>
      <c r="L1833" t="s">
        <v>11408</v>
      </c>
      <c r="M1833" t="s">
        <v>6</v>
      </c>
      <c r="N1833" t="s">
        <v>162</v>
      </c>
    </row>
    <row r="1834" spans="1:14" x14ac:dyDescent="0.35">
      <c r="A1834" t="s">
        <v>49</v>
      </c>
      <c r="B1834">
        <f t="shared" si="28"/>
        <v>1</v>
      </c>
      <c r="C1834" t="s">
        <v>19886</v>
      </c>
      <c r="D1834" t="s">
        <v>11410</v>
      </c>
      <c r="E1834" t="s">
        <v>11411</v>
      </c>
      <c r="F1834" t="s">
        <v>11412</v>
      </c>
      <c r="G1834">
        <v>7</v>
      </c>
      <c r="I1834" t="s">
        <v>1398</v>
      </c>
      <c r="J1834" t="s">
        <v>11413</v>
      </c>
      <c r="K1834">
        <v>2013</v>
      </c>
      <c r="L1834" t="s">
        <v>11414</v>
      </c>
      <c r="M1834" t="s">
        <v>6</v>
      </c>
      <c r="N1834" t="s">
        <v>836</v>
      </c>
    </row>
    <row r="1835" spans="1:14" x14ac:dyDescent="0.35">
      <c r="A1835" t="s">
        <v>49</v>
      </c>
      <c r="B1835">
        <f t="shared" si="28"/>
        <v>1</v>
      </c>
      <c r="C1835" t="s">
        <v>19887</v>
      </c>
      <c r="D1835" t="s">
        <v>11416</v>
      </c>
      <c r="E1835" t="s">
        <v>11417</v>
      </c>
      <c r="F1835" t="s">
        <v>11418</v>
      </c>
      <c r="G1835">
        <v>10</v>
      </c>
      <c r="H1835">
        <v>9781728156194</v>
      </c>
      <c r="I1835" t="s">
        <v>11419</v>
      </c>
      <c r="J1835" t="s">
        <v>11420</v>
      </c>
      <c r="K1835">
        <v>2020</v>
      </c>
      <c r="L1835" t="s">
        <v>11421</v>
      </c>
      <c r="M1835" t="s">
        <v>6</v>
      </c>
      <c r="N1835" t="s">
        <v>217</v>
      </c>
    </row>
    <row r="1836" spans="1:14" x14ac:dyDescent="0.35">
      <c r="A1836" t="s">
        <v>67</v>
      </c>
      <c r="B1836">
        <f t="shared" si="28"/>
        <v>1</v>
      </c>
      <c r="C1836" t="s">
        <v>19888</v>
      </c>
      <c r="D1836" t="s">
        <v>11423</v>
      </c>
      <c r="E1836" t="s">
        <v>11424</v>
      </c>
      <c r="F1836" t="s">
        <v>11425</v>
      </c>
      <c r="G1836">
        <v>10</v>
      </c>
      <c r="H1836">
        <v>9780769547718</v>
      </c>
      <c r="I1836" t="s">
        <v>11426</v>
      </c>
      <c r="J1836" t="s">
        <v>11427</v>
      </c>
      <c r="K1836">
        <v>2012</v>
      </c>
      <c r="L1836" t="s">
        <v>11428</v>
      </c>
      <c r="M1836" t="s">
        <v>6</v>
      </c>
      <c r="N1836" t="s">
        <v>217</v>
      </c>
    </row>
    <row r="1837" spans="1:14" x14ac:dyDescent="0.35">
      <c r="A1837" t="s">
        <v>49</v>
      </c>
      <c r="B1837">
        <f t="shared" si="28"/>
        <v>1</v>
      </c>
      <c r="C1837" t="s">
        <v>19889</v>
      </c>
      <c r="D1837" t="s">
        <v>11430</v>
      </c>
      <c r="E1837" t="s">
        <v>11431</v>
      </c>
      <c r="F1837" t="s">
        <v>11432</v>
      </c>
      <c r="G1837">
        <v>10</v>
      </c>
      <c r="H1837">
        <v>9789897584237</v>
      </c>
      <c r="I1837" t="s">
        <v>11433</v>
      </c>
      <c r="J1837" t="s">
        <v>11434</v>
      </c>
      <c r="K1837">
        <v>2020</v>
      </c>
      <c r="L1837" t="s">
        <v>11435</v>
      </c>
      <c r="M1837" t="s">
        <v>6</v>
      </c>
      <c r="N1837" t="s">
        <v>162</v>
      </c>
    </row>
    <row r="1838" spans="1:14" x14ac:dyDescent="0.35">
      <c r="A1838" t="s">
        <v>49</v>
      </c>
      <c r="B1838">
        <f t="shared" si="28"/>
        <v>1</v>
      </c>
      <c r="C1838" t="s">
        <v>19890</v>
      </c>
      <c r="D1838" t="s">
        <v>11437</v>
      </c>
      <c r="E1838" t="s">
        <v>11438</v>
      </c>
      <c r="F1838" t="s">
        <v>11439</v>
      </c>
      <c r="G1838">
        <v>10</v>
      </c>
      <c r="H1838">
        <v>9781450384919</v>
      </c>
      <c r="I1838" t="s">
        <v>308</v>
      </c>
      <c r="J1838" t="s">
        <v>6</v>
      </c>
      <c r="K1838">
        <v>2021</v>
      </c>
      <c r="L1838" t="s">
        <v>11440</v>
      </c>
      <c r="M1838" t="s">
        <v>6</v>
      </c>
      <c r="N1838" t="s">
        <v>162</v>
      </c>
    </row>
    <row r="1839" spans="1:14" x14ac:dyDescent="0.35">
      <c r="A1839" t="s">
        <v>49</v>
      </c>
      <c r="B1839">
        <f t="shared" si="28"/>
        <v>1</v>
      </c>
      <c r="C1839" t="s">
        <v>19891</v>
      </c>
      <c r="D1839" t="s">
        <v>11442</v>
      </c>
      <c r="E1839" t="s">
        <v>11443</v>
      </c>
      <c r="F1839" t="s">
        <v>11444</v>
      </c>
      <c r="G1839">
        <v>7</v>
      </c>
      <c r="H1839">
        <v>9783319579689</v>
      </c>
      <c r="I1839" t="s">
        <v>866</v>
      </c>
      <c r="J1839" t="s">
        <v>11445</v>
      </c>
      <c r="K1839">
        <v>2017</v>
      </c>
      <c r="L1839" t="s">
        <v>11446</v>
      </c>
      <c r="M1839" t="s">
        <v>6</v>
      </c>
      <c r="N1839" t="s">
        <v>217</v>
      </c>
    </row>
    <row r="1840" spans="1:14" x14ac:dyDescent="0.35">
      <c r="A1840" t="s">
        <v>67</v>
      </c>
      <c r="B1840">
        <f t="shared" si="28"/>
        <v>1</v>
      </c>
      <c r="C1840" t="s">
        <v>19892</v>
      </c>
      <c r="D1840" t="s">
        <v>11448</v>
      </c>
      <c r="E1840" t="s">
        <v>11449</v>
      </c>
      <c r="F1840" t="s">
        <v>11450</v>
      </c>
      <c r="G1840">
        <v>10</v>
      </c>
      <c r="H1840">
        <v>9781538654958</v>
      </c>
      <c r="I1840" t="s">
        <v>11451</v>
      </c>
      <c r="J1840" t="s">
        <v>11452</v>
      </c>
      <c r="K1840">
        <v>2018</v>
      </c>
      <c r="L1840" t="s">
        <v>11453</v>
      </c>
      <c r="M1840" t="s">
        <v>6</v>
      </c>
      <c r="N1840" t="s">
        <v>283</v>
      </c>
    </row>
    <row r="1841" spans="1:14" x14ac:dyDescent="0.35">
      <c r="A1841" t="s">
        <v>49</v>
      </c>
      <c r="B1841">
        <f t="shared" si="28"/>
        <v>1</v>
      </c>
      <c r="C1841" t="s">
        <v>19893</v>
      </c>
      <c r="D1841" t="s">
        <v>11455</v>
      </c>
      <c r="E1841" t="s">
        <v>11456</v>
      </c>
      <c r="F1841" t="s">
        <v>11457</v>
      </c>
      <c r="G1841">
        <v>10</v>
      </c>
      <c r="H1841">
        <v>9781467362634</v>
      </c>
      <c r="I1841" t="s">
        <v>349</v>
      </c>
      <c r="J1841" t="s">
        <v>3646</v>
      </c>
      <c r="K1841">
        <v>2013</v>
      </c>
      <c r="L1841" t="s">
        <v>11458</v>
      </c>
      <c r="M1841" t="s">
        <v>6</v>
      </c>
      <c r="N1841" t="s">
        <v>4202</v>
      </c>
    </row>
    <row r="1842" spans="1:14" x14ac:dyDescent="0.35">
      <c r="A1842" t="s">
        <v>49</v>
      </c>
      <c r="B1842">
        <f t="shared" si="28"/>
        <v>1</v>
      </c>
      <c r="C1842" t="s">
        <v>19894</v>
      </c>
      <c r="D1842" t="s">
        <v>11460</v>
      </c>
      <c r="E1842" t="s">
        <v>11461</v>
      </c>
      <c r="F1842" t="s">
        <v>11462</v>
      </c>
      <c r="G1842">
        <v>7</v>
      </c>
      <c r="I1842" t="s">
        <v>7749</v>
      </c>
      <c r="J1842" t="s">
        <v>7101</v>
      </c>
      <c r="K1842">
        <v>2016</v>
      </c>
      <c r="L1842" t="s">
        <v>11463</v>
      </c>
      <c r="M1842" t="s">
        <v>6</v>
      </c>
      <c r="N1842" t="s">
        <v>162</v>
      </c>
    </row>
    <row r="1843" spans="1:14" x14ac:dyDescent="0.35">
      <c r="A1843" t="s">
        <v>49</v>
      </c>
      <c r="B1843">
        <f t="shared" si="28"/>
        <v>1</v>
      </c>
      <c r="C1843" t="s">
        <v>19895</v>
      </c>
      <c r="D1843" t="s">
        <v>11465</v>
      </c>
      <c r="E1843" t="s">
        <v>11466</v>
      </c>
      <c r="F1843" t="s">
        <v>11467</v>
      </c>
      <c r="G1843">
        <v>7</v>
      </c>
      <c r="H1843">
        <v>9783319459158</v>
      </c>
      <c r="I1843" t="s">
        <v>152</v>
      </c>
      <c r="J1843" t="s">
        <v>11468</v>
      </c>
      <c r="K1843">
        <v>2016</v>
      </c>
      <c r="L1843" t="s">
        <v>11469</v>
      </c>
      <c r="M1843" t="s">
        <v>6</v>
      </c>
      <c r="N1843" t="s">
        <v>217</v>
      </c>
    </row>
    <row r="1844" spans="1:14" x14ac:dyDescent="0.35">
      <c r="A1844" t="s">
        <v>49</v>
      </c>
      <c r="B1844">
        <f t="shared" si="28"/>
        <v>1</v>
      </c>
      <c r="C1844" t="s">
        <v>19896</v>
      </c>
      <c r="D1844" t="s">
        <v>11471</v>
      </c>
      <c r="E1844" t="s">
        <v>11472</v>
      </c>
      <c r="F1844" t="s">
        <v>11473</v>
      </c>
      <c r="G1844">
        <v>10</v>
      </c>
      <c r="H1844">
        <v>9781450375764</v>
      </c>
      <c r="I1844" t="s">
        <v>194</v>
      </c>
      <c r="J1844" t="s">
        <v>11474</v>
      </c>
      <c r="K1844">
        <v>2020</v>
      </c>
      <c r="L1844" t="s">
        <v>11475</v>
      </c>
      <c r="M1844" t="s">
        <v>6</v>
      </c>
      <c r="N1844" t="s">
        <v>162</v>
      </c>
    </row>
    <row r="1845" spans="1:14" x14ac:dyDescent="0.35">
      <c r="A1845" t="s">
        <v>49</v>
      </c>
      <c r="B1845">
        <f t="shared" si="28"/>
        <v>1</v>
      </c>
      <c r="C1845" t="s">
        <v>19897</v>
      </c>
      <c r="D1845" t="s">
        <v>11483</v>
      </c>
      <c r="E1845" t="s">
        <v>11484</v>
      </c>
      <c r="F1845" t="s">
        <v>11485</v>
      </c>
      <c r="G1845">
        <v>7</v>
      </c>
      <c r="I1845" t="s">
        <v>144</v>
      </c>
      <c r="J1845" t="s">
        <v>11486</v>
      </c>
      <c r="K1845">
        <v>2020</v>
      </c>
      <c r="L1845" t="s">
        <v>11487</v>
      </c>
      <c r="M1845" t="s">
        <v>6</v>
      </c>
      <c r="N1845" t="s">
        <v>256</v>
      </c>
    </row>
    <row r="1846" spans="1:14" x14ac:dyDescent="0.35">
      <c r="A1846" t="s">
        <v>49</v>
      </c>
      <c r="B1846">
        <f t="shared" si="28"/>
        <v>1</v>
      </c>
      <c r="C1846" t="s">
        <v>19898</v>
      </c>
      <c r="D1846" t="s">
        <v>11489</v>
      </c>
      <c r="E1846" t="s">
        <v>11490</v>
      </c>
      <c r="F1846" t="s">
        <v>11491</v>
      </c>
      <c r="G1846">
        <v>7</v>
      </c>
      <c r="I1846" t="s">
        <v>11492</v>
      </c>
      <c r="J1846" t="s">
        <v>11493</v>
      </c>
      <c r="K1846">
        <v>2020</v>
      </c>
      <c r="L1846" t="s">
        <v>11494</v>
      </c>
      <c r="M1846" t="s">
        <v>6</v>
      </c>
      <c r="N1846" t="s">
        <v>217</v>
      </c>
    </row>
    <row r="1847" spans="1:14" x14ac:dyDescent="0.35">
      <c r="A1847" t="s">
        <v>70</v>
      </c>
      <c r="B1847">
        <f t="shared" si="28"/>
        <v>1</v>
      </c>
      <c r="C1847" t="s">
        <v>19899</v>
      </c>
      <c r="D1847" t="s">
        <v>11496</v>
      </c>
      <c r="E1847" t="s">
        <v>11497</v>
      </c>
      <c r="F1847" t="s">
        <v>11498</v>
      </c>
      <c r="G1847">
        <v>10</v>
      </c>
      <c r="H1847">
        <v>9781538641095</v>
      </c>
      <c r="I1847" t="s">
        <v>11499</v>
      </c>
      <c r="J1847" t="s">
        <v>6</v>
      </c>
      <c r="K1847">
        <v>2018</v>
      </c>
      <c r="L1847" t="s">
        <v>11500</v>
      </c>
      <c r="M1847" t="s">
        <v>6</v>
      </c>
      <c r="N1847" t="s">
        <v>162</v>
      </c>
    </row>
    <row r="1848" spans="1:14" x14ac:dyDescent="0.35">
      <c r="A1848" t="s">
        <v>49</v>
      </c>
      <c r="B1848">
        <f t="shared" si="28"/>
        <v>1</v>
      </c>
      <c r="C1848" t="s">
        <v>19900</v>
      </c>
      <c r="D1848" t="s">
        <v>11502</v>
      </c>
      <c r="E1848" t="s">
        <v>11503</v>
      </c>
      <c r="F1848" t="s">
        <v>11504</v>
      </c>
      <c r="G1848">
        <v>10</v>
      </c>
      <c r="H1848">
        <v>9781943436125</v>
      </c>
      <c r="I1848" t="s">
        <v>11505</v>
      </c>
      <c r="J1848" t="s">
        <v>11506</v>
      </c>
      <c r="K1848">
        <v>2018</v>
      </c>
      <c r="L1848" t="s">
        <v>11507</v>
      </c>
      <c r="M1848" t="s">
        <v>6</v>
      </c>
      <c r="N1848" t="s">
        <v>162</v>
      </c>
    </row>
    <row r="1849" spans="1:14" x14ac:dyDescent="0.35">
      <c r="A1849" t="s">
        <v>49</v>
      </c>
      <c r="B1849">
        <f t="shared" si="28"/>
        <v>1</v>
      </c>
      <c r="C1849" t="s">
        <v>19901</v>
      </c>
      <c r="D1849" t="s">
        <v>11509</v>
      </c>
      <c r="E1849" t="s">
        <v>11510</v>
      </c>
      <c r="F1849" t="s">
        <v>11511</v>
      </c>
      <c r="G1849">
        <v>10</v>
      </c>
      <c r="H1849">
        <v>9788994364216</v>
      </c>
      <c r="I1849" t="s">
        <v>11512</v>
      </c>
      <c r="J1849" t="s">
        <v>11513</v>
      </c>
      <c r="K1849">
        <v>2012</v>
      </c>
      <c r="L1849" t="s">
        <v>11514</v>
      </c>
      <c r="M1849" t="s">
        <v>6</v>
      </c>
      <c r="N1849" t="s">
        <v>162</v>
      </c>
    </row>
    <row r="1850" spans="1:14" x14ac:dyDescent="0.35">
      <c r="A1850" t="s">
        <v>70</v>
      </c>
      <c r="B1850">
        <f t="shared" si="28"/>
        <v>1</v>
      </c>
      <c r="C1850" t="s">
        <v>19902</v>
      </c>
      <c r="D1850" t="s">
        <v>11516</v>
      </c>
      <c r="E1850" t="s">
        <v>11517</v>
      </c>
      <c r="F1850" t="s">
        <v>11518</v>
      </c>
      <c r="G1850">
        <v>10</v>
      </c>
      <c r="H1850">
        <v>9781450347631</v>
      </c>
      <c r="I1850" t="s">
        <v>308</v>
      </c>
      <c r="J1850" t="s">
        <v>6</v>
      </c>
      <c r="K1850">
        <v>2016</v>
      </c>
      <c r="L1850" t="s">
        <v>11519</v>
      </c>
      <c r="M1850" t="s">
        <v>6</v>
      </c>
      <c r="N1850" t="s">
        <v>155</v>
      </c>
    </row>
    <row r="1851" spans="1:14" x14ac:dyDescent="0.35">
      <c r="A1851" t="s">
        <v>49</v>
      </c>
      <c r="B1851">
        <f t="shared" si="28"/>
        <v>1</v>
      </c>
      <c r="C1851" t="s">
        <v>19903</v>
      </c>
      <c r="D1851" t="s">
        <v>11521</v>
      </c>
      <c r="E1851" t="s">
        <v>11522</v>
      </c>
      <c r="F1851" t="s">
        <v>11523</v>
      </c>
      <c r="G1851">
        <v>10</v>
      </c>
      <c r="H1851">
        <v>9781509006229</v>
      </c>
      <c r="I1851" t="s">
        <v>11524</v>
      </c>
      <c r="J1851" t="s">
        <v>11525</v>
      </c>
      <c r="K1851">
        <v>2016</v>
      </c>
      <c r="L1851" t="s">
        <v>11526</v>
      </c>
      <c r="M1851" t="s">
        <v>6</v>
      </c>
      <c r="N1851" t="s">
        <v>155</v>
      </c>
    </row>
    <row r="1852" spans="1:14" x14ac:dyDescent="0.35">
      <c r="A1852" t="s">
        <v>49</v>
      </c>
      <c r="B1852">
        <f t="shared" si="28"/>
        <v>1</v>
      </c>
      <c r="C1852" t="s">
        <v>19904</v>
      </c>
      <c r="D1852" t="s">
        <v>11528</v>
      </c>
      <c r="E1852" t="s">
        <v>11529</v>
      </c>
      <c r="F1852" t="s">
        <v>11530</v>
      </c>
      <c r="G1852">
        <v>10</v>
      </c>
      <c r="H1852">
        <v>9781509003891</v>
      </c>
      <c r="I1852" t="s">
        <v>11531</v>
      </c>
      <c r="J1852" t="s">
        <v>2838</v>
      </c>
      <c r="K1852">
        <v>2016</v>
      </c>
      <c r="L1852" t="s">
        <v>11532</v>
      </c>
      <c r="M1852" t="s">
        <v>6</v>
      </c>
      <c r="N1852" t="s">
        <v>147</v>
      </c>
    </row>
    <row r="1853" spans="1:14" x14ac:dyDescent="0.35">
      <c r="A1853" t="s">
        <v>67</v>
      </c>
      <c r="B1853">
        <f t="shared" si="28"/>
        <v>1</v>
      </c>
      <c r="C1853" t="s">
        <v>19905</v>
      </c>
      <c r="D1853" t="s">
        <v>11534</v>
      </c>
      <c r="E1853" t="s">
        <v>11535</v>
      </c>
      <c r="F1853" t="s">
        <v>11536</v>
      </c>
      <c r="G1853">
        <v>7</v>
      </c>
      <c r="I1853" t="s">
        <v>922</v>
      </c>
      <c r="J1853" t="s">
        <v>11537</v>
      </c>
      <c r="K1853">
        <v>2017</v>
      </c>
      <c r="L1853" t="s">
        <v>11538</v>
      </c>
      <c r="M1853" t="s">
        <v>6</v>
      </c>
      <c r="N1853" t="s">
        <v>5441</v>
      </c>
    </row>
    <row r="1854" spans="1:14" x14ac:dyDescent="0.35">
      <c r="A1854" t="s">
        <v>49</v>
      </c>
      <c r="B1854">
        <f t="shared" si="28"/>
        <v>1</v>
      </c>
      <c r="C1854" t="s">
        <v>19906</v>
      </c>
      <c r="D1854" t="s">
        <v>11540</v>
      </c>
      <c r="E1854" t="s">
        <v>11541</v>
      </c>
      <c r="F1854" t="s">
        <v>11542</v>
      </c>
      <c r="G1854">
        <v>10</v>
      </c>
      <c r="H1854">
        <v>9780769537368</v>
      </c>
      <c r="I1854" t="s">
        <v>6471</v>
      </c>
      <c r="J1854" t="s">
        <v>11543</v>
      </c>
      <c r="K1854">
        <v>2009</v>
      </c>
      <c r="L1854" t="s">
        <v>11544</v>
      </c>
      <c r="M1854" t="s">
        <v>6</v>
      </c>
      <c r="N1854" t="s">
        <v>703</v>
      </c>
    </row>
    <row r="1855" spans="1:14" x14ac:dyDescent="0.35">
      <c r="A1855" t="s">
        <v>49</v>
      </c>
      <c r="B1855">
        <f t="shared" si="28"/>
        <v>1</v>
      </c>
      <c r="C1855" t="s">
        <v>19907</v>
      </c>
      <c r="D1855" t="s">
        <v>11546</v>
      </c>
      <c r="E1855" t="s">
        <v>11547</v>
      </c>
      <c r="F1855" t="s">
        <v>11548</v>
      </c>
      <c r="G1855">
        <v>10</v>
      </c>
      <c r="H1855">
        <v>9781450323420</v>
      </c>
      <c r="I1855" t="s">
        <v>11549</v>
      </c>
      <c r="J1855" t="s">
        <v>6</v>
      </c>
      <c r="K1855">
        <v>2013</v>
      </c>
      <c r="L1855" t="s">
        <v>11550</v>
      </c>
      <c r="M1855" t="s">
        <v>6</v>
      </c>
      <c r="N1855" t="s">
        <v>217</v>
      </c>
    </row>
    <row r="1856" spans="1:14" x14ac:dyDescent="0.35">
      <c r="A1856" t="s">
        <v>49</v>
      </c>
      <c r="B1856">
        <f t="shared" si="28"/>
        <v>1</v>
      </c>
      <c r="C1856" t="s">
        <v>19908</v>
      </c>
      <c r="D1856" t="s">
        <v>11552</v>
      </c>
      <c r="E1856" t="s">
        <v>11553</v>
      </c>
      <c r="F1856" t="s">
        <v>11554</v>
      </c>
      <c r="G1856">
        <v>7</v>
      </c>
      <c r="I1856" t="s">
        <v>11555</v>
      </c>
      <c r="J1856" t="s">
        <v>11556</v>
      </c>
      <c r="K1856">
        <v>2015</v>
      </c>
      <c r="L1856" t="s">
        <v>11557</v>
      </c>
      <c r="M1856" t="s">
        <v>6</v>
      </c>
      <c r="N1856" t="s">
        <v>217</v>
      </c>
    </row>
    <row r="1857" spans="1:14" x14ac:dyDescent="0.35">
      <c r="A1857" t="s">
        <v>49</v>
      </c>
      <c r="B1857">
        <f t="shared" si="28"/>
        <v>1</v>
      </c>
      <c r="C1857" t="s">
        <v>19909</v>
      </c>
      <c r="D1857" t="s">
        <v>11559</v>
      </c>
      <c r="E1857" t="s">
        <v>11560</v>
      </c>
      <c r="F1857" t="s">
        <v>11561</v>
      </c>
      <c r="G1857">
        <v>10</v>
      </c>
      <c r="H1857">
        <v>9781467377829</v>
      </c>
      <c r="I1857" t="s">
        <v>11562</v>
      </c>
      <c r="J1857" t="s">
        <v>11563</v>
      </c>
      <c r="K1857">
        <v>2016</v>
      </c>
      <c r="L1857" t="s">
        <v>11564</v>
      </c>
      <c r="M1857" t="s">
        <v>6</v>
      </c>
      <c r="N1857" t="s">
        <v>217</v>
      </c>
    </row>
    <row r="1858" spans="1:14" x14ac:dyDescent="0.35">
      <c r="A1858" t="s">
        <v>70</v>
      </c>
      <c r="B1858">
        <f t="shared" ref="B1858:B1921" si="29">COUNTIF(C:C,C1858)</f>
        <v>1</v>
      </c>
      <c r="C1858" t="s">
        <v>19910</v>
      </c>
      <c r="D1858" t="s">
        <v>11566</v>
      </c>
      <c r="E1858" t="s">
        <v>11567</v>
      </c>
      <c r="F1858" t="s">
        <v>11568</v>
      </c>
      <c r="G1858">
        <v>7</v>
      </c>
      <c r="I1858" t="s">
        <v>922</v>
      </c>
      <c r="J1858" t="s">
        <v>11569</v>
      </c>
      <c r="K1858">
        <v>2017</v>
      </c>
      <c r="L1858" t="s">
        <v>11570</v>
      </c>
      <c r="M1858" t="s">
        <v>6</v>
      </c>
      <c r="N1858" t="s">
        <v>323</v>
      </c>
    </row>
    <row r="1859" spans="1:14" x14ac:dyDescent="0.35">
      <c r="A1859" t="s">
        <v>49</v>
      </c>
      <c r="B1859">
        <f t="shared" si="29"/>
        <v>1</v>
      </c>
      <c r="C1859" t="s">
        <v>19911</v>
      </c>
      <c r="D1859" t="s">
        <v>11572</v>
      </c>
      <c r="E1859" t="s">
        <v>11573</v>
      </c>
      <c r="F1859" t="s">
        <v>11574</v>
      </c>
      <c r="G1859">
        <v>10</v>
      </c>
      <c r="H1859">
        <v>9789898533791</v>
      </c>
      <c r="I1859" t="s">
        <v>2286</v>
      </c>
      <c r="J1859" t="s">
        <v>11575</v>
      </c>
      <c r="K1859">
        <v>2018</v>
      </c>
      <c r="L1859" t="s">
        <v>11576</v>
      </c>
      <c r="M1859" t="s">
        <v>6</v>
      </c>
      <c r="N1859" t="s">
        <v>162</v>
      </c>
    </row>
    <row r="1860" spans="1:14" x14ac:dyDescent="0.35">
      <c r="A1860" t="s">
        <v>70</v>
      </c>
      <c r="B1860">
        <f t="shared" si="29"/>
        <v>1</v>
      </c>
      <c r="C1860" t="s">
        <v>19912</v>
      </c>
      <c r="D1860" t="s">
        <v>11578</v>
      </c>
      <c r="E1860" t="s">
        <v>11579</v>
      </c>
      <c r="F1860" t="s">
        <v>11580</v>
      </c>
      <c r="G1860">
        <v>7</v>
      </c>
      <c r="I1860" t="s">
        <v>542</v>
      </c>
      <c r="J1860" t="s">
        <v>11581</v>
      </c>
      <c r="K1860">
        <v>2018</v>
      </c>
      <c r="L1860" t="s">
        <v>11582</v>
      </c>
      <c r="M1860" t="s">
        <v>6</v>
      </c>
      <c r="N1860" t="s">
        <v>323</v>
      </c>
    </row>
    <row r="1861" spans="1:14" x14ac:dyDescent="0.35">
      <c r="A1861" t="s">
        <v>70</v>
      </c>
      <c r="B1861">
        <f t="shared" si="29"/>
        <v>1</v>
      </c>
      <c r="C1861" t="s">
        <v>19913</v>
      </c>
      <c r="D1861" t="s">
        <v>11584</v>
      </c>
      <c r="E1861" t="s">
        <v>11585</v>
      </c>
      <c r="F1861" t="s">
        <v>11586</v>
      </c>
      <c r="G1861">
        <v>7</v>
      </c>
      <c r="I1861" t="s">
        <v>11587</v>
      </c>
      <c r="J1861" t="s">
        <v>11588</v>
      </c>
      <c r="K1861">
        <v>2020</v>
      </c>
      <c r="L1861" t="s">
        <v>11589</v>
      </c>
      <c r="M1861" t="s">
        <v>6</v>
      </c>
      <c r="N1861" t="s">
        <v>2331</v>
      </c>
    </row>
    <row r="1862" spans="1:14" x14ac:dyDescent="0.35">
      <c r="A1862" t="s">
        <v>49</v>
      </c>
      <c r="B1862">
        <f t="shared" si="29"/>
        <v>1</v>
      </c>
      <c r="C1862" t="s">
        <v>13477</v>
      </c>
      <c r="D1862" t="s">
        <v>11591</v>
      </c>
      <c r="E1862" t="s">
        <v>11592</v>
      </c>
      <c r="F1862" t="s">
        <v>11593</v>
      </c>
      <c r="G1862">
        <v>7</v>
      </c>
      <c r="I1862" t="s">
        <v>11594</v>
      </c>
      <c r="J1862" t="s">
        <v>11595</v>
      </c>
      <c r="K1862">
        <v>2011</v>
      </c>
      <c r="L1862" t="s">
        <v>11596</v>
      </c>
      <c r="M1862" t="s">
        <v>6</v>
      </c>
      <c r="N1862" t="s">
        <v>11597</v>
      </c>
    </row>
    <row r="1863" spans="1:14" x14ac:dyDescent="0.35">
      <c r="A1863" t="s">
        <v>49</v>
      </c>
      <c r="B1863">
        <f t="shared" si="29"/>
        <v>1</v>
      </c>
      <c r="C1863" t="s">
        <v>13961</v>
      </c>
      <c r="D1863" t="s">
        <v>11599</v>
      </c>
      <c r="E1863" t="s">
        <v>11600</v>
      </c>
      <c r="F1863" t="s">
        <v>11593</v>
      </c>
      <c r="G1863">
        <v>10</v>
      </c>
      <c r="H1863">
        <v>9781479999538</v>
      </c>
      <c r="I1863" t="s">
        <v>11601</v>
      </c>
      <c r="J1863" t="s">
        <v>11602</v>
      </c>
      <c r="K1863">
        <v>2015</v>
      </c>
      <c r="L1863" t="s">
        <v>11603</v>
      </c>
      <c r="M1863" t="s">
        <v>6</v>
      </c>
      <c r="N1863" t="s">
        <v>473</v>
      </c>
    </row>
    <row r="1864" spans="1:14" x14ac:dyDescent="0.35">
      <c r="A1864" t="s">
        <v>49</v>
      </c>
      <c r="B1864">
        <f t="shared" si="29"/>
        <v>1</v>
      </c>
      <c r="C1864" t="s">
        <v>19914</v>
      </c>
      <c r="D1864" t="s">
        <v>11605</v>
      </c>
      <c r="E1864" t="s">
        <v>11606</v>
      </c>
      <c r="F1864" t="s">
        <v>11607</v>
      </c>
      <c r="G1864">
        <v>10</v>
      </c>
      <c r="H1864">
        <v>9780769540559</v>
      </c>
      <c r="I1864" t="s">
        <v>11608</v>
      </c>
      <c r="J1864" t="s">
        <v>11609</v>
      </c>
      <c r="K1864">
        <v>2010</v>
      </c>
      <c r="L1864" t="s">
        <v>11610</v>
      </c>
      <c r="M1864" t="s">
        <v>6</v>
      </c>
      <c r="N1864" t="s">
        <v>636</v>
      </c>
    </row>
    <row r="1865" spans="1:14" x14ac:dyDescent="0.35">
      <c r="A1865" t="s">
        <v>49</v>
      </c>
      <c r="B1865">
        <f t="shared" si="29"/>
        <v>1</v>
      </c>
      <c r="C1865" t="s">
        <v>19915</v>
      </c>
      <c r="D1865" t="s">
        <v>11612</v>
      </c>
      <c r="E1865" t="s">
        <v>11613</v>
      </c>
      <c r="F1865" t="s">
        <v>11614</v>
      </c>
      <c r="G1865">
        <v>7</v>
      </c>
      <c r="I1865" t="s">
        <v>152</v>
      </c>
      <c r="J1865" t="s">
        <v>11615</v>
      </c>
      <c r="K1865">
        <v>2014</v>
      </c>
      <c r="L1865" t="s">
        <v>11616</v>
      </c>
      <c r="M1865" t="s">
        <v>6</v>
      </c>
      <c r="N1865" t="s">
        <v>147</v>
      </c>
    </row>
    <row r="1866" spans="1:14" x14ac:dyDescent="0.35">
      <c r="A1866" t="s">
        <v>49</v>
      </c>
      <c r="B1866">
        <f t="shared" si="29"/>
        <v>1</v>
      </c>
      <c r="C1866" t="s">
        <v>19916</v>
      </c>
      <c r="D1866" t="s">
        <v>11618</v>
      </c>
      <c r="E1866" t="s">
        <v>11619</v>
      </c>
      <c r="F1866" t="s">
        <v>11620</v>
      </c>
      <c r="G1866">
        <v>10</v>
      </c>
      <c r="H1866">
        <v>9781424471805</v>
      </c>
      <c r="I1866" t="s">
        <v>11621</v>
      </c>
      <c r="J1866" t="s">
        <v>6</v>
      </c>
      <c r="K1866">
        <v>2010</v>
      </c>
      <c r="L1866" t="s">
        <v>11622</v>
      </c>
      <c r="M1866" t="s">
        <v>6</v>
      </c>
      <c r="N1866" t="s">
        <v>162</v>
      </c>
    </row>
    <row r="1867" spans="1:14" x14ac:dyDescent="0.35">
      <c r="A1867" t="s">
        <v>49</v>
      </c>
      <c r="B1867">
        <f t="shared" si="29"/>
        <v>1</v>
      </c>
      <c r="C1867" t="s">
        <v>19917</v>
      </c>
      <c r="D1867" t="s">
        <v>11624</v>
      </c>
      <c r="E1867" t="s">
        <v>11625</v>
      </c>
      <c r="F1867" t="s">
        <v>11626</v>
      </c>
      <c r="G1867">
        <v>10</v>
      </c>
      <c r="H1867">
        <v>9780954901677</v>
      </c>
      <c r="I1867" t="s">
        <v>1071</v>
      </c>
      <c r="J1867" t="s">
        <v>11627</v>
      </c>
      <c r="K1867">
        <v>2009</v>
      </c>
      <c r="L1867" t="s">
        <v>11628</v>
      </c>
      <c r="M1867" t="s">
        <v>6</v>
      </c>
      <c r="N1867" t="s">
        <v>162</v>
      </c>
    </row>
    <row r="1868" spans="1:14" x14ac:dyDescent="0.35">
      <c r="A1868" t="s">
        <v>49</v>
      </c>
      <c r="B1868">
        <f t="shared" si="29"/>
        <v>1</v>
      </c>
      <c r="C1868" t="s">
        <v>19918</v>
      </c>
      <c r="D1868" t="s">
        <v>11630</v>
      </c>
      <c r="E1868" t="s">
        <v>11631</v>
      </c>
      <c r="F1868" t="s">
        <v>11632</v>
      </c>
      <c r="G1868">
        <v>10</v>
      </c>
      <c r="H1868">
        <v>9781424473854</v>
      </c>
      <c r="I1868" t="s">
        <v>11633</v>
      </c>
      <c r="J1868" t="s">
        <v>11634</v>
      </c>
      <c r="K1868">
        <v>2010</v>
      </c>
      <c r="L1868" t="s">
        <v>11635</v>
      </c>
      <c r="M1868" t="s">
        <v>6</v>
      </c>
      <c r="N1868" t="s">
        <v>147</v>
      </c>
    </row>
    <row r="1869" spans="1:14" x14ac:dyDescent="0.35">
      <c r="A1869" t="s">
        <v>70</v>
      </c>
      <c r="B1869">
        <f t="shared" si="29"/>
        <v>1</v>
      </c>
      <c r="C1869" t="s">
        <v>19919</v>
      </c>
      <c r="D1869" t="s">
        <v>11637</v>
      </c>
      <c r="E1869" t="s">
        <v>11638</v>
      </c>
      <c r="F1869" t="s">
        <v>11639</v>
      </c>
      <c r="G1869">
        <v>10</v>
      </c>
      <c r="I1869" t="s">
        <v>11640</v>
      </c>
      <c r="J1869" t="s">
        <v>11641</v>
      </c>
      <c r="K1869">
        <v>2013</v>
      </c>
      <c r="L1869" t="s">
        <v>11642</v>
      </c>
      <c r="M1869" t="s">
        <v>6</v>
      </c>
      <c r="N1869" t="s">
        <v>162</v>
      </c>
    </row>
    <row r="1870" spans="1:14" x14ac:dyDescent="0.35">
      <c r="A1870" t="s">
        <v>49</v>
      </c>
      <c r="B1870">
        <f t="shared" si="29"/>
        <v>1</v>
      </c>
      <c r="C1870" t="s">
        <v>19920</v>
      </c>
      <c r="D1870" t="s">
        <v>11644</v>
      </c>
      <c r="E1870" t="s">
        <v>11645</v>
      </c>
      <c r="F1870" t="s">
        <v>11646</v>
      </c>
      <c r="G1870">
        <v>7</v>
      </c>
      <c r="I1870" t="s">
        <v>542</v>
      </c>
      <c r="J1870" t="s">
        <v>11647</v>
      </c>
      <c r="K1870">
        <v>2020</v>
      </c>
      <c r="L1870" t="s">
        <v>11648</v>
      </c>
      <c r="M1870" t="s">
        <v>6</v>
      </c>
      <c r="N1870" t="s">
        <v>162</v>
      </c>
    </row>
    <row r="1871" spans="1:14" x14ac:dyDescent="0.35">
      <c r="A1871" t="s">
        <v>70</v>
      </c>
      <c r="B1871">
        <f t="shared" si="29"/>
        <v>1</v>
      </c>
      <c r="C1871" t="s">
        <v>19921</v>
      </c>
      <c r="D1871" t="s">
        <v>11650</v>
      </c>
      <c r="E1871" t="s">
        <v>11651</v>
      </c>
      <c r="F1871" t="s">
        <v>11652</v>
      </c>
      <c r="G1871">
        <v>10</v>
      </c>
      <c r="H1871">
        <v>9781467383028</v>
      </c>
      <c r="I1871" t="s">
        <v>11653</v>
      </c>
      <c r="J1871" t="s">
        <v>11654</v>
      </c>
      <c r="K1871">
        <v>2016</v>
      </c>
      <c r="L1871" t="s">
        <v>11655</v>
      </c>
      <c r="M1871" t="s">
        <v>6</v>
      </c>
      <c r="N1871" t="s">
        <v>147</v>
      </c>
    </row>
    <row r="1872" spans="1:14" x14ac:dyDescent="0.35">
      <c r="A1872" t="s">
        <v>67</v>
      </c>
      <c r="B1872">
        <f t="shared" si="29"/>
        <v>1</v>
      </c>
      <c r="C1872" t="s">
        <v>19922</v>
      </c>
      <c r="D1872" t="s">
        <v>11657</v>
      </c>
      <c r="E1872" t="s">
        <v>11658</v>
      </c>
      <c r="F1872" t="s">
        <v>11659</v>
      </c>
      <c r="G1872">
        <v>10</v>
      </c>
      <c r="H1872">
        <v>9781450338561</v>
      </c>
      <c r="I1872" t="s">
        <v>11660</v>
      </c>
      <c r="J1872" t="s">
        <v>11661</v>
      </c>
      <c r="K1872">
        <v>2016</v>
      </c>
      <c r="L1872" t="s">
        <v>11662</v>
      </c>
      <c r="M1872" t="s">
        <v>6</v>
      </c>
      <c r="N1872" t="s">
        <v>147</v>
      </c>
    </row>
    <row r="1873" spans="1:14" x14ac:dyDescent="0.35">
      <c r="A1873" t="s">
        <v>70</v>
      </c>
      <c r="B1873">
        <f t="shared" si="29"/>
        <v>1</v>
      </c>
      <c r="C1873" t="s">
        <v>19923</v>
      </c>
      <c r="D1873" t="s">
        <v>11664</v>
      </c>
      <c r="E1873" t="s">
        <v>11665</v>
      </c>
      <c r="F1873" t="s">
        <v>11666</v>
      </c>
      <c r="G1873">
        <v>7</v>
      </c>
      <c r="I1873" t="s">
        <v>11587</v>
      </c>
      <c r="J1873" t="s">
        <v>10709</v>
      </c>
      <c r="K1873">
        <v>2021</v>
      </c>
      <c r="L1873" t="s">
        <v>11667</v>
      </c>
      <c r="M1873" t="s">
        <v>6</v>
      </c>
      <c r="N1873" t="s">
        <v>703</v>
      </c>
    </row>
    <row r="1874" spans="1:14" x14ac:dyDescent="0.35">
      <c r="A1874" t="s">
        <v>67</v>
      </c>
      <c r="B1874">
        <f t="shared" si="29"/>
        <v>1</v>
      </c>
      <c r="C1874" t="s">
        <v>19924</v>
      </c>
      <c r="D1874" t="s">
        <v>11669</v>
      </c>
      <c r="E1874" t="s">
        <v>11670</v>
      </c>
      <c r="F1874" t="s">
        <v>11671</v>
      </c>
      <c r="G1874">
        <v>7</v>
      </c>
      <c r="I1874" t="s">
        <v>11672</v>
      </c>
      <c r="J1874" t="s">
        <v>11673</v>
      </c>
      <c r="K1874">
        <v>2015</v>
      </c>
      <c r="L1874" t="s">
        <v>11674</v>
      </c>
      <c r="M1874" t="s">
        <v>6</v>
      </c>
      <c r="N1874" t="s">
        <v>283</v>
      </c>
    </row>
    <row r="1875" spans="1:14" x14ac:dyDescent="0.35">
      <c r="A1875" t="s">
        <v>70</v>
      </c>
      <c r="B1875">
        <f t="shared" si="29"/>
        <v>1</v>
      </c>
      <c r="C1875" t="s">
        <v>19925</v>
      </c>
      <c r="D1875" t="s">
        <v>11676</v>
      </c>
      <c r="E1875" t="s">
        <v>11677</v>
      </c>
      <c r="F1875" t="s">
        <v>11678</v>
      </c>
      <c r="G1875">
        <v>7</v>
      </c>
      <c r="I1875" t="s">
        <v>749</v>
      </c>
      <c r="J1875" t="s">
        <v>11679</v>
      </c>
      <c r="K1875">
        <v>2021</v>
      </c>
      <c r="L1875" t="s">
        <v>11680</v>
      </c>
      <c r="M1875" t="s">
        <v>6</v>
      </c>
      <c r="N1875" t="s">
        <v>217</v>
      </c>
    </row>
    <row r="1876" spans="1:14" x14ac:dyDescent="0.35">
      <c r="A1876" t="s">
        <v>49</v>
      </c>
      <c r="B1876">
        <f t="shared" si="29"/>
        <v>1</v>
      </c>
      <c r="C1876" t="s">
        <v>19926</v>
      </c>
      <c r="D1876" t="s">
        <v>11682</v>
      </c>
      <c r="E1876" t="s">
        <v>11683</v>
      </c>
      <c r="F1876" t="s">
        <v>11684</v>
      </c>
      <c r="G1876">
        <v>7</v>
      </c>
      <c r="I1876" t="s">
        <v>11685</v>
      </c>
      <c r="J1876" t="s">
        <v>7209</v>
      </c>
      <c r="K1876">
        <v>2021</v>
      </c>
      <c r="L1876" t="s">
        <v>11686</v>
      </c>
      <c r="M1876" t="s">
        <v>6</v>
      </c>
      <c r="N1876" t="s">
        <v>162</v>
      </c>
    </row>
    <row r="1877" spans="1:14" x14ac:dyDescent="0.35">
      <c r="A1877" t="s">
        <v>49</v>
      </c>
      <c r="B1877">
        <f t="shared" si="29"/>
        <v>1</v>
      </c>
      <c r="C1877" t="s">
        <v>19927</v>
      </c>
      <c r="D1877" t="s">
        <v>11688</v>
      </c>
      <c r="E1877" t="s">
        <v>11689</v>
      </c>
      <c r="F1877" t="s">
        <v>11690</v>
      </c>
      <c r="G1877">
        <v>10</v>
      </c>
      <c r="H1877">
        <v>9781450334662</v>
      </c>
      <c r="I1877" t="s">
        <v>2825</v>
      </c>
      <c r="J1877" t="s">
        <v>11691</v>
      </c>
      <c r="K1877">
        <v>2015</v>
      </c>
      <c r="L1877" t="s">
        <v>11692</v>
      </c>
      <c r="M1877" t="s">
        <v>6</v>
      </c>
      <c r="N1877" t="s">
        <v>162</v>
      </c>
    </row>
    <row r="1878" spans="1:14" x14ac:dyDescent="0.35">
      <c r="A1878" t="s">
        <v>49</v>
      </c>
      <c r="B1878">
        <f t="shared" si="29"/>
        <v>1</v>
      </c>
      <c r="C1878" t="s">
        <v>19928</v>
      </c>
      <c r="D1878" t="s">
        <v>11694</v>
      </c>
      <c r="E1878" t="s">
        <v>11695</v>
      </c>
      <c r="F1878" t="s">
        <v>11696</v>
      </c>
      <c r="G1878">
        <v>10</v>
      </c>
      <c r="H1878">
        <v>9781450344043</v>
      </c>
      <c r="I1878" t="s">
        <v>11697</v>
      </c>
      <c r="J1878" t="s">
        <v>7855</v>
      </c>
      <c r="K1878">
        <v>2017</v>
      </c>
      <c r="L1878" t="s">
        <v>11698</v>
      </c>
      <c r="M1878" t="s">
        <v>6</v>
      </c>
      <c r="N1878" t="s">
        <v>162</v>
      </c>
    </row>
    <row r="1879" spans="1:14" x14ac:dyDescent="0.35">
      <c r="A1879" t="s">
        <v>70</v>
      </c>
      <c r="B1879">
        <f t="shared" si="29"/>
        <v>1</v>
      </c>
      <c r="C1879" t="s">
        <v>19929</v>
      </c>
      <c r="D1879" t="s">
        <v>11700</v>
      </c>
      <c r="E1879" t="s">
        <v>11701</v>
      </c>
      <c r="F1879" t="s">
        <v>11702</v>
      </c>
      <c r="G1879">
        <v>10</v>
      </c>
      <c r="H1879">
        <v>9781450360876</v>
      </c>
      <c r="I1879" t="s">
        <v>1940</v>
      </c>
      <c r="J1879" t="s">
        <v>6</v>
      </c>
      <c r="K1879">
        <v>2018</v>
      </c>
      <c r="L1879" t="s">
        <v>11703</v>
      </c>
      <c r="M1879" t="s">
        <v>6</v>
      </c>
      <c r="N1879" t="s">
        <v>1120</v>
      </c>
    </row>
    <row r="1880" spans="1:14" x14ac:dyDescent="0.35">
      <c r="A1880" t="s">
        <v>49</v>
      </c>
      <c r="B1880">
        <f t="shared" si="29"/>
        <v>1</v>
      </c>
      <c r="C1880" t="s">
        <v>19930</v>
      </c>
      <c r="D1880" t="s">
        <v>11705</v>
      </c>
      <c r="E1880" t="s">
        <v>11706</v>
      </c>
      <c r="F1880" t="s">
        <v>11707</v>
      </c>
      <c r="G1880">
        <v>10</v>
      </c>
      <c r="H1880">
        <v>9781424446155</v>
      </c>
      <c r="I1880" t="s">
        <v>11708</v>
      </c>
      <c r="J1880" t="s">
        <v>11709</v>
      </c>
      <c r="K1880">
        <v>2009</v>
      </c>
      <c r="L1880" t="s">
        <v>11710</v>
      </c>
      <c r="M1880" t="s">
        <v>6</v>
      </c>
      <c r="N1880" t="s">
        <v>147</v>
      </c>
    </row>
    <row r="1881" spans="1:14" x14ac:dyDescent="0.35">
      <c r="A1881" t="s">
        <v>67</v>
      </c>
      <c r="B1881">
        <f t="shared" si="29"/>
        <v>1</v>
      </c>
      <c r="C1881" t="s">
        <v>19931</v>
      </c>
      <c r="D1881" t="s">
        <v>11712</v>
      </c>
      <c r="E1881" t="s">
        <v>11713</v>
      </c>
      <c r="F1881" t="s">
        <v>11714</v>
      </c>
      <c r="G1881">
        <v>10</v>
      </c>
      <c r="H1881">
        <v>9781728183282</v>
      </c>
      <c r="I1881" t="s">
        <v>2480</v>
      </c>
      <c r="J1881" t="s">
        <v>6</v>
      </c>
      <c r="K1881">
        <v>2020</v>
      </c>
      <c r="L1881" t="s">
        <v>11715</v>
      </c>
      <c r="M1881" t="s">
        <v>6</v>
      </c>
      <c r="N1881" t="s">
        <v>162</v>
      </c>
    </row>
    <row r="1882" spans="1:14" x14ac:dyDescent="0.35">
      <c r="A1882" t="s">
        <v>67</v>
      </c>
      <c r="B1882">
        <f t="shared" si="29"/>
        <v>1</v>
      </c>
      <c r="C1882" t="s">
        <v>19932</v>
      </c>
      <c r="D1882" t="s">
        <v>11717</v>
      </c>
      <c r="E1882" t="s">
        <v>11718</v>
      </c>
      <c r="F1882" t="s">
        <v>11719</v>
      </c>
      <c r="G1882">
        <v>10</v>
      </c>
      <c r="I1882" t="s">
        <v>11720</v>
      </c>
      <c r="J1882" t="s">
        <v>6</v>
      </c>
      <c r="K1882">
        <v>2010</v>
      </c>
      <c r="L1882" t="s">
        <v>11721</v>
      </c>
      <c r="M1882" t="s">
        <v>6</v>
      </c>
      <c r="N1882" t="s">
        <v>217</v>
      </c>
    </row>
    <row r="1883" spans="1:14" x14ac:dyDescent="0.35">
      <c r="A1883" t="s">
        <v>49</v>
      </c>
      <c r="B1883">
        <f t="shared" si="29"/>
        <v>1</v>
      </c>
      <c r="C1883" t="s">
        <v>19933</v>
      </c>
      <c r="D1883" t="s">
        <v>11723</v>
      </c>
      <c r="E1883" t="s">
        <v>11724</v>
      </c>
      <c r="F1883" t="s">
        <v>11725</v>
      </c>
      <c r="G1883">
        <v>7</v>
      </c>
      <c r="I1883" t="s">
        <v>922</v>
      </c>
      <c r="J1883" t="s">
        <v>11726</v>
      </c>
      <c r="K1883">
        <v>2017</v>
      </c>
      <c r="L1883" t="s">
        <v>11727</v>
      </c>
      <c r="M1883" t="s">
        <v>6</v>
      </c>
      <c r="N1883" t="s">
        <v>323</v>
      </c>
    </row>
    <row r="1884" spans="1:14" x14ac:dyDescent="0.35">
      <c r="A1884" t="s">
        <v>49</v>
      </c>
      <c r="B1884">
        <f t="shared" si="29"/>
        <v>1</v>
      </c>
      <c r="C1884" t="s">
        <v>19934</v>
      </c>
      <c r="D1884" t="s">
        <v>11729</v>
      </c>
      <c r="E1884" t="s">
        <v>11730</v>
      </c>
      <c r="F1884" t="s">
        <v>11731</v>
      </c>
      <c r="G1884">
        <v>10</v>
      </c>
      <c r="H1884">
        <v>9781622767083</v>
      </c>
      <c r="I1884" t="s">
        <v>4482</v>
      </c>
      <c r="J1884" t="s">
        <v>11732</v>
      </c>
      <c r="K1884">
        <v>2010</v>
      </c>
      <c r="L1884" t="s">
        <v>11733</v>
      </c>
      <c r="M1884" t="s">
        <v>6</v>
      </c>
      <c r="N1884" t="s">
        <v>162</v>
      </c>
    </row>
    <row r="1885" spans="1:14" x14ac:dyDescent="0.35">
      <c r="A1885" t="s">
        <v>49</v>
      </c>
      <c r="B1885">
        <f t="shared" si="29"/>
        <v>1</v>
      </c>
      <c r="C1885" t="s">
        <v>19935</v>
      </c>
      <c r="D1885" t="s">
        <v>11735</v>
      </c>
      <c r="E1885" t="s">
        <v>11736</v>
      </c>
      <c r="F1885" t="s">
        <v>11737</v>
      </c>
      <c r="G1885">
        <v>10</v>
      </c>
      <c r="H1885">
        <v>9780819489357</v>
      </c>
      <c r="I1885" t="s">
        <v>2531</v>
      </c>
      <c r="J1885" t="s">
        <v>6</v>
      </c>
      <c r="K1885">
        <v>2012</v>
      </c>
      <c r="L1885" t="s">
        <v>11738</v>
      </c>
      <c r="M1885" t="s">
        <v>6</v>
      </c>
      <c r="N1885" t="s">
        <v>217</v>
      </c>
    </row>
    <row r="1886" spans="1:14" x14ac:dyDescent="0.35">
      <c r="A1886" t="s">
        <v>49</v>
      </c>
      <c r="B1886">
        <f t="shared" si="29"/>
        <v>1</v>
      </c>
      <c r="C1886" t="s">
        <v>19936</v>
      </c>
      <c r="D1886" t="s">
        <v>11740</v>
      </c>
      <c r="E1886" t="s">
        <v>11741</v>
      </c>
      <c r="F1886" t="s">
        <v>11742</v>
      </c>
      <c r="G1886">
        <v>10</v>
      </c>
      <c r="I1886" t="s">
        <v>496</v>
      </c>
      <c r="J1886" t="s">
        <v>4563</v>
      </c>
      <c r="K1886">
        <v>2019</v>
      </c>
      <c r="L1886" t="s">
        <v>11743</v>
      </c>
      <c r="M1886" t="s">
        <v>6</v>
      </c>
      <c r="N1886" t="s">
        <v>162</v>
      </c>
    </row>
    <row r="1887" spans="1:14" x14ac:dyDescent="0.35">
      <c r="A1887" t="s">
        <v>49</v>
      </c>
      <c r="B1887">
        <f t="shared" si="29"/>
        <v>1</v>
      </c>
      <c r="C1887" t="s">
        <v>19937</v>
      </c>
      <c r="D1887" t="s">
        <v>11745</v>
      </c>
      <c r="E1887" t="s">
        <v>11746</v>
      </c>
      <c r="F1887" t="s">
        <v>11747</v>
      </c>
      <c r="G1887">
        <v>7</v>
      </c>
      <c r="I1887" t="s">
        <v>11748</v>
      </c>
      <c r="J1887" t="s">
        <v>11749</v>
      </c>
      <c r="K1887">
        <v>2014</v>
      </c>
      <c r="L1887" t="s">
        <v>11750</v>
      </c>
      <c r="M1887" t="s">
        <v>6</v>
      </c>
      <c r="N1887" t="s">
        <v>283</v>
      </c>
    </row>
    <row r="1888" spans="1:14" x14ac:dyDescent="0.35">
      <c r="A1888" t="s">
        <v>49</v>
      </c>
      <c r="B1888">
        <f t="shared" si="29"/>
        <v>1</v>
      </c>
      <c r="C1888" t="s">
        <v>19938</v>
      </c>
      <c r="D1888" t="s">
        <v>11752</v>
      </c>
      <c r="E1888" t="s">
        <v>11753</v>
      </c>
      <c r="F1888" t="s">
        <v>11754</v>
      </c>
      <c r="G1888">
        <v>10</v>
      </c>
      <c r="H1888">
        <v>9781450350877</v>
      </c>
      <c r="I1888" t="s">
        <v>11755</v>
      </c>
      <c r="J1888" t="s">
        <v>6</v>
      </c>
      <c r="K1888">
        <v>2017</v>
      </c>
      <c r="L1888" t="s">
        <v>11756</v>
      </c>
      <c r="M1888" t="s">
        <v>6</v>
      </c>
      <c r="N1888" t="s">
        <v>1369</v>
      </c>
    </row>
    <row r="1889" spans="1:14" x14ac:dyDescent="0.35">
      <c r="A1889" t="s">
        <v>49</v>
      </c>
      <c r="B1889">
        <f t="shared" si="29"/>
        <v>1</v>
      </c>
      <c r="C1889" t="s">
        <v>19939</v>
      </c>
      <c r="D1889" t="s">
        <v>11758</v>
      </c>
      <c r="E1889" t="s">
        <v>11759</v>
      </c>
      <c r="F1889" t="s">
        <v>11760</v>
      </c>
      <c r="G1889">
        <v>10</v>
      </c>
      <c r="H1889">
        <v>9781509055074</v>
      </c>
      <c r="I1889" t="s">
        <v>11761</v>
      </c>
      <c r="J1889" t="s">
        <v>11762</v>
      </c>
      <c r="K1889">
        <v>2017</v>
      </c>
      <c r="L1889" t="s">
        <v>11763</v>
      </c>
      <c r="M1889" t="s">
        <v>6</v>
      </c>
      <c r="N1889" t="s">
        <v>480</v>
      </c>
    </row>
    <row r="1890" spans="1:14" x14ac:dyDescent="0.35">
      <c r="A1890" t="s">
        <v>49</v>
      </c>
      <c r="B1890">
        <f t="shared" si="29"/>
        <v>1</v>
      </c>
      <c r="C1890" t="s">
        <v>19940</v>
      </c>
      <c r="D1890" t="s">
        <v>11765</v>
      </c>
      <c r="E1890" t="s">
        <v>11766</v>
      </c>
      <c r="F1890" t="s">
        <v>11767</v>
      </c>
      <c r="G1890">
        <v>7</v>
      </c>
      <c r="I1890" t="s">
        <v>4413</v>
      </c>
      <c r="J1890" t="s">
        <v>11768</v>
      </c>
      <c r="K1890">
        <v>2019</v>
      </c>
      <c r="L1890" t="s">
        <v>11769</v>
      </c>
      <c r="M1890" t="s">
        <v>6</v>
      </c>
      <c r="N1890" t="s">
        <v>155</v>
      </c>
    </row>
    <row r="1891" spans="1:14" x14ac:dyDescent="0.35">
      <c r="A1891" t="s">
        <v>49</v>
      </c>
      <c r="B1891">
        <f t="shared" si="29"/>
        <v>1</v>
      </c>
      <c r="C1891" t="s">
        <v>19941</v>
      </c>
      <c r="D1891" t="s">
        <v>11771</v>
      </c>
      <c r="E1891" t="s">
        <v>11772</v>
      </c>
      <c r="F1891" t="s">
        <v>11773</v>
      </c>
      <c r="G1891">
        <v>7</v>
      </c>
      <c r="I1891" t="s">
        <v>4413</v>
      </c>
      <c r="J1891" t="s">
        <v>11774</v>
      </c>
      <c r="K1891">
        <v>2019</v>
      </c>
      <c r="L1891" t="s">
        <v>11775</v>
      </c>
      <c r="M1891" t="s">
        <v>6</v>
      </c>
      <c r="N1891" t="s">
        <v>283</v>
      </c>
    </row>
    <row r="1892" spans="1:14" x14ac:dyDescent="0.35">
      <c r="A1892" t="s">
        <v>49</v>
      </c>
      <c r="B1892">
        <f t="shared" si="29"/>
        <v>1</v>
      </c>
      <c r="C1892" t="s">
        <v>19942</v>
      </c>
      <c r="D1892" t="s">
        <v>11777</v>
      </c>
      <c r="E1892" t="s">
        <v>11778</v>
      </c>
      <c r="F1892" t="s">
        <v>11779</v>
      </c>
      <c r="G1892">
        <v>10</v>
      </c>
      <c r="H1892">
        <v>9781450372176</v>
      </c>
      <c r="I1892" t="s">
        <v>194</v>
      </c>
      <c r="J1892" t="s">
        <v>6</v>
      </c>
      <c r="K1892">
        <v>2019</v>
      </c>
      <c r="L1892" t="s">
        <v>11780</v>
      </c>
      <c r="M1892" t="s">
        <v>6</v>
      </c>
      <c r="N1892" t="s">
        <v>217</v>
      </c>
    </row>
    <row r="1893" spans="1:14" x14ac:dyDescent="0.35">
      <c r="A1893" t="s">
        <v>67</v>
      </c>
      <c r="B1893">
        <f t="shared" si="29"/>
        <v>1</v>
      </c>
      <c r="C1893" t="s">
        <v>19943</v>
      </c>
      <c r="D1893" t="s">
        <v>11782</v>
      </c>
      <c r="E1893" t="s">
        <v>11783</v>
      </c>
      <c r="F1893" t="s">
        <v>11784</v>
      </c>
      <c r="G1893">
        <v>7</v>
      </c>
      <c r="H1893">
        <v>9783030226015</v>
      </c>
      <c r="I1893" t="s">
        <v>152</v>
      </c>
      <c r="J1893" t="s">
        <v>11785</v>
      </c>
      <c r="K1893">
        <v>2019</v>
      </c>
      <c r="L1893" t="s">
        <v>11786</v>
      </c>
      <c r="M1893" t="s">
        <v>6</v>
      </c>
      <c r="N1893" t="s">
        <v>147</v>
      </c>
    </row>
    <row r="1894" spans="1:14" x14ac:dyDescent="0.35">
      <c r="A1894" t="s">
        <v>70</v>
      </c>
      <c r="B1894">
        <f t="shared" si="29"/>
        <v>1</v>
      </c>
      <c r="C1894" t="s">
        <v>19944</v>
      </c>
      <c r="D1894" t="s">
        <v>11788</v>
      </c>
      <c r="E1894" t="s">
        <v>11789</v>
      </c>
      <c r="F1894" t="s">
        <v>11790</v>
      </c>
      <c r="G1894">
        <v>7</v>
      </c>
      <c r="I1894" t="s">
        <v>11791</v>
      </c>
      <c r="J1894" t="s">
        <v>11792</v>
      </c>
      <c r="K1894">
        <v>2019</v>
      </c>
      <c r="L1894" t="s">
        <v>11793</v>
      </c>
      <c r="M1894" t="s">
        <v>6</v>
      </c>
      <c r="N1894" t="s">
        <v>402</v>
      </c>
    </row>
    <row r="1895" spans="1:14" x14ac:dyDescent="0.35">
      <c r="A1895" t="s">
        <v>49</v>
      </c>
      <c r="B1895">
        <f t="shared" si="29"/>
        <v>1</v>
      </c>
      <c r="C1895" t="s">
        <v>19945</v>
      </c>
      <c r="D1895" t="s">
        <v>11795</v>
      </c>
      <c r="E1895" t="s">
        <v>11796</v>
      </c>
      <c r="F1895" t="s">
        <v>11797</v>
      </c>
      <c r="G1895">
        <v>10</v>
      </c>
      <c r="H1895">
        <v>9780954901677</v>
      </c>
      <c r="I1895" t="s">
        <v>1071</v>
      </c>
      <c r="J1895" t="s">
        <v>9592</v>
      </c>
      <c r="K1895">
        <v>2009</v>
      </c>
      <c r="L1895" t="s">
        <v>11798</v>
      </c>
      <c r="M1895" t="s">
        <v>6</v>
      </c>
      <c r="N1895" t="s">
        <v>162</v>
      </c>
    </row>
    <row r="1896" spans="1:14" x14ac:dyDescent="0.35">
      <c r="A1896" t="s">
        <v>49</v>
      </c>
      <c r="B1896">
        <f t="shared" si="29"/>
        <v>1</v>
      </c>
      <c r="C1896" t="s">
        <v>19946</v>
      </c>
      <c r="D1896" t="s">
        <v>11800</v>
      </c>
      <c r="E1896" t="s">
        <v>11801</v>
      </c>
      <c r="F1896" t="s">
        <v>11802</v>
      </c>
      <c r="G1896">
        <v>10</v>
      </c>
      <c r="H1896">
        <v>9781450354592</v>
      </c>
      <c r="I1896" t="s">
        <v>10086</v>
      </c>
      <c r="J1896" t="s">
        <v>6</v>
      </c>
      <c r="K1896">
        <v>2017</v>
      </c>
      <c r="L1896" t="s">
        <v>11803</v>
      </c>
      <c r="M1896" t="s">
        <v>6</v>
      </c>
      <c r="N1896" t="s">
        <v>4202</v>
      </c>
    </row>
    <row r="1897" spans="1:14" x14ac:dyDescent="0.35">
      <c r="A1897" t="s">
        <v>70</v>
      </c>
      <c r="B1897">
        <f t="shared" si="29"/>
        <v>1</v>
      </c>
      <c r="C1897" t="s">
        <v>19947</v>
      </c>
      <c r="D1897" t="s">
        <v>11805</v>
      </c>
      <c r="E1897" t="s">
        <v>11806</v>
      </c>
      <c r="F1897" t="s">
        <v>11807</v>
      </c>
      <c r="G1897">
        <v>10</v>
      </c>
      <c r="H1897">
        <v>9781450372022</v>
      </c>
      <c r="I1897" t="s">
        <v>194</v>
      </c>
      <c r="J1897" t="s">
        <v>11808</v>
      </c>
      <c r="K1897">
        <v>2020</v>
      </c>
      <c r="L1897" t="s">
        <v>11809</v>
      </c>
      <c r="M1897" t="s">
        <v>6</v>
      </c>
      <c r="N1897" t="s">
        <v>162</v>
      </c>
    </row>
    <row r="1898" spans="1:14" x14ac:dyDescent="0.35">
      <c r="A1898" t="s">
        <v>49</v>
      </c>
      <c r="B1898">
        <f t="shared" si="29"/>
        <v>1</v>
      </c>
      <c r="C1898" t="s">
        <v>19948</v>
      </c>
      <c r="D1898" t="s">
        <v>11811</v>
      </c>
      <c r="E1898" t="s">
        <v>11812</v>
      </c>
      <c r="F1898" t="s">
        <v>11813</v>
      </c>
      <c r="G1898">
        <v>7</v>
      </c>
      <c r="I1898" t="s">
        <v>11814</v>
      </c>
      <c r="J1898" t="s">
        <v>11815</v>
      </c>
      <c r="K1898">
        <v>2013</v>
      </c>
      <c r="L1898" t="s">
        <v>11816</v>
      </c>
      <c r="M1898" t="s">
        <v>6</v>
      </c>
      <c r="N1898" t="s">
        <v>283</v>
      </c>
    </row>
    <row r="1899" spans="1:14" x14ac:dyDescent="0.35">
      <c r="A1899" t="s">
        <v>49</v>
      </c>
      <c r="B1899">
        <f t="shared" si="29"/>
        <v>1</v>
      </c>
      <c r="C1899" t="s">
        <v>19949</v>
      </c>
      <c r="D1899" t="s">
        <v>11818</v>
      </c>
      <c r="E1899" t="s">
        <v>11819</v>
      </c>
      <c r="F1899" t="s">
        <v>11820</v>
      </c>
      <c r="G1899">
        <v>10</v>
      </c>
      <c r="H1899">
        <v>9781450327909</v>
      </c>
      <c r="I1899" t="s">
        <v>308</v>
      </c>
      <c r="J1899" t="s">
        <v>6</v>
      </c>
      <c r="K1899">
        <v>2014</v>
      </c>
      <c r="L1899" t="s">
        <v>11821</v>
      </c>
      <c r="M1899" t="s">
        <v>6</v>
      </c>
      <c r="N1899" t="s">
        <v>217</v>
      </c>
    </row>
    <row r="1900" spans="1:14" x14ac:dyDescent="0.35">
      <c r="A1900" t="s">
        <v>49</v>
      </c>
      <c r="B1900">
        <f t="shared" si="29"/>
        <v>1</v>
      </c>
      <c r="C1900" t="s">
        <v>19950</v>
      </c>
      <c r="D1900" t="s">
        <v>11823</v>
      </c>
      <c r="E1900" t="s">
        <v>11824</v>
      </c>
      <c r="F1900" t="s">
        <v>11825</v>
      </c>
      <c r="G1900">
        <v>7</v>
      </c>
      <c r="I1900" t="s">
        <v>1853</v>
      </c>
      <c r="J1900" t="s">
        <v>6</v>
      </c>
      <c r="K1900">
        <v>2014</v>
      </c>
      <c r="L1900" t="s">
        <v>11826</v>
      </c>
      <c r="M1900" t="s">
        <v>6</v>
      </c>
      <c r="N1900" t="s">
        <v>162</v>
      </c>
    </row>
    <row r="1901" spans="1:14" x14ac:dyDescent="0.35">
      <c r="A1901" t="s">
        <v>49</v>
      </c>
      <c r="B1901">
        <f t="shared" si="29"/>
        <v>1</v>
      </c>
      <c r="C1901" t="s">
        <v>19951</v>
      </c>
      <c r="D1901" t="s">
        <v>11828</v>
      </c>
      <c r="E1901" t="s">
        <v>11829</v>
      </c>
      <c r="F1901" t="s">
        <v>11820</v>
      </c>
      <c r="G1901">
        <v>10</v>
      </c>
      <c r="H1901">
        <v>9781450324748</v>
      </c>
      <c r="I1901" t="s">
        <v>1310</v>
      </c>
      <c r="J1901" t="s">
        <v>11830</v>
      </c>
      <c r="K1901">
        <v>2014</v>
      </c>
      <c r="L1901" t="s">
        <v>11831</v>
      </c>
      <c r="M1901" t="s">
        <v>6</v>
      </c>
      <c r="N1901" t="s">
        <v>217</v>
      </c>
    </row>
    <row r="1902" spans="1:14" x14ac:dyDescent="0.35">
      <c r="A1902" t="s">
        <v>49</v>
      </c>
      <c r="B1902">
        <f t="shared" si="29"/>
        <v>1</v>
      </c>
      <c r="C1902" t="s">
        <v>19952</v>
      </c>
      <c r="D1902" t="s">
        <v>11833</v>
      </c>
      <c r="E1902" t="s">
        <v>11834</v>
      </c>
      <c r="F1902" t="s">
        <v>11820</v>
      </c>
      <c r="G1902">
        <v>7</v>
      </c>
      <c r="H1902">
        <v>9783319076676</v>
      </c>
      <c r="I1902" t="s">
        <v>152</v>
      </c>
      <c r="J1902" t="s">
        <v>11835</v>
      </c>
      <c r="K1902">
        <v>2014</v>
      </c>
      <c r="L1902" t="s">
        <v>11836</v>
      </c>
      <c r="M1902" t="s">
        <v>6</v>
      </c>
      <c r="N1902" t="s">
        <v>1120</v>
      </c>
    </row>
    <row r="1903" spans="1:14" x14ac:dyDescent="0.35">
      <c r="A1903" t="s">
        <v>49</v>
      </c>
      <c r="B1903">
        <f t="shared" si="29"/>
        <v>1</v>
      </c>
      <c r="C1903" t="s">
        <v>19953</v>
      </c>
      <c r="D1903" t="s">
        <v>11838</v>
      </c>
      <c r="E1903" t="s">
        <v>11839</v>
      </c>
      <c r="F1903" t="s">
        <v>11840</v>
      </c>
      <c r="G1903">
        <v>10</v>
      </c>
      <c r="H1903">
        <v>9781467371315</v>
      </c>
      <c r="I1903" t="s">
        <v>11841</v>
      </c>
      <c r="J1903" t="s">
        <v>9636</v>
      </c>
      <c r="K1903">
        <v>2015</v>
      </c>
      <c r="L1903" t="s">
        <v>11842</v>
      </c>
      <c r="M1903" t="s">
        <v>6</v>
      </c>
      <c r="N1903" t="s">
        <v>256</v>
      </c>
    </row>
    <row r="1904" spans="1:14" x14ac:dyDescent="0.35">
      <c r="A1904" t="s">
        <v>49</v>
      </c>
      <c r="B1904">
        <f t="shared" si="29"/>
        <v>1</v>
      </c>
      <c r="C1904" t="s">
        <v>19954</v>
      </c>
      <c r="D1904" t="s">
        <v>11844</v>
      </c>
      <c r="E1904" t="s">
        <v>11845</v>
      </c>
      <c r="F1904" t="s">
        <v>11820</v>
      </c>
      <c r="G1904">
        <v>7</v>
      </c>
      <c r="H1904">
        <v>9783319209159</v>
      </c>
      <c r="I1904" t="s">
        <v>152</v>
      </c>
      <c r="J1904" t="s">
        <v>11846</v>
      </c>
      <c r="K1904">
        <v>2015</v>
      </c>
      <c r="L1904" t="s">
        <v>11847</v>
      </c>
      <c r="M1904" t="s">
        <v>6</v>
      </c>
      <c r="N1904" t="s">
        <v>217</v>
      </c>
    </row>
    <row r="1905" spans="1:14" x14ac:dyDescent="0.35">
      <c r="A1905" t="s">
        <v>49</v>
      </c>
      <c r="B1905">
        <f t="shared" si="29"/>
        <v>1</v>
      </c>
      <c r="C1905" t="s">
        <v>19955</v>
      </c>
      <c r="D1905" t="s">
        <v>11849</v>
      </c>
      <c r="E1905" t="s">
        <v>11850</v>
      </c>
      <c r="F1905" t="s">
        <v>11851</v>
      </c>
      <c r="G1905">
        <v>7</v>
      </c>
      <c r="I1905" t="s">
        <v>9094</v>
      </c>
      <c r="J1905" t="s">
        <v>11852</v>
      </c>
      <c r="K1905">
        <v>2017</v>
      </c>
      <c r="L1905" t="s">
        <v>11853</v>
      </c>
      <c r="M1905" t="s">
        <v>6</v>
      </c>
      <c r="N1905" t="s">
        <v>1120</v>
      </c>
    </row>
    <row r="1906" spans="1:14" x14ac:dyDescent="0.35">
      <c r="A1906" t="s">
        <v>67</v>
      </c>
      <c r="B1906">
        <f t="shared" si="29"/>
        <v>1</v>
      </c>
      <c r="C1906" t="s">
        <v>19956</v>
      </c>
      <c r="D1906" t="s">
        <v>11855</v>
      </c>
      <c r="E1906" t="s">
        <v>11856</v>
      </c>
      <c r="F1906" t="s">
        <v>11857</v>
      </c>
      <c r="G1906">
        <v>10</v>
      </c>
      <c r="H1906">
        <v>9781538643594</v>
      </c>
      <c r="I1906" t="s">
        <v>762</v>
      </c>
      <c r="J1906" t="s">
        <v>6</v>
      </c>
      <c r="K1906">
        <v>2018</v>
      </c>
      <c r="L1906" t="s">
        <v>11858</v>
      </c>
      <c r="M1906" t="s">
        <v>6</v>
      </c>
      <c r="N1906" t="s">
        <v>11859</v>
      </c>
    </row>
    <row r="1907" spans="1:14" x14ac:dyDescent="0.35">
      <c r="A1907" t="s">
        <v>49</v>
      </c>
      <c r="B1907">
        <f t="shared" si="29"/>
        <v>1</v>
      </c>
      <c r="C1907" t="s">
        <v>19957</v>
      </c>
      <c r="D1907" t="s">
        <v>11861</v>
      </c>
      <c r="E1907" t="s">
        <v>11862</v>
      </c>
      <c r="F1907" t="s">
        <v>11863</v>
      </c>
      <c r="G1907">
        <v>7</v>
      </c>
      <c r="H1907">
        <v>9783319762692</v>
      </c>
      <c r="I1907" t="s">
        <v>152</v>
      </c>
      <c r="J1907" t="s">
        <v>11864</v>
      </c>
      <c r="K1907">
        <v>2018</v>
      </c>
      <c r="L1907" t="s">
        <v>11865</v>
      </c>
      <c r="M1907" t="s">
        <v>6</v>
      </c>
      <c r="N1907" t="s">
        <v>217</v>
      </c>
    </row>
    <row r="1908" spans="1:14" x14ac:dyDescent="0.35">
      <c r="A1908" t="s">
        <v>49</v>
      </c>
      <c r="B1908" s="8">
        <f t="shared" si="29"/>
        <v>1</v>
      </c>
      <c r="C1908" t="s">
        <v>19958</v>
      </c>
      <c r="D1908" t="s">
        <v>11867</v>
      </c>
      <c r="E1908" t="s">
        <v>11868</v>
      </c>
      <c r="F1908" t="s">
        <v>11863</v>
      </c>
      <c r="G1908">
        <v>7</v>
      </c>
      <c r="I1908" t="s">
        <v>11869</v>
      </c>
      <c r="J1908" t="s">
        <v>6</v>
      </c>
      <c r="K1908">
        <v>2019</v>
      </c>
      <c r="L1908" t="s">
        <v>11870</v>
      </c>
      <c r="M1908" t="s">
        <v>6</v>
      </c>
      <c r="N1908" t="s">
        <v>1120</v>
      </c>
    </row>
    <row r="1909" spans="1:14" x14ac:dyDescent="0.35">
      <c r="A1909" t="s">
        <v>49</v>
      </c>
      <c r="B1909">
        <f t="shared" si="29"/>
        <v>1</v>
      </c>
      <c r="C1909" t="s">
        <v>19959</v>
      </c>
      <c r="D1909" t="s">
        <v>11872</v>
      </c>
      <c r="E1909" t="s">
        <v>11873</v>
      </c>
      <c r="F1909" t="s">
        <v>11874</v>
      </c>
      <c r="G1909">
        <v>7</v>
      </c>
      <c r="I1909" t="s">
        <v>9126</v>
      </c>
      <c r="J1909" t="s">
        <v>11875</v>
      </c>
      <c r="K1909">
        <v>2019</v>
      </c>
      <c r="L1909" t="s">
        <v>11876</v>
      </c>
      <c r="M1909" t="s">
        <v>6</v>
      </c>
      <c r="N1909" t="s">
        <v>283</v>
      </c>
    </row>
    <row r="1910" spans="1:14" x14ac:dyDescent="0.35">
      <c r="A1910" t="s">
        <v>49</v>
      </c>
      <c r="B1910">
        <f t="shared" si="29"/>
        <v>1</v>
      </c>
      <c r="C1910" t="s">
        <v>19960</v>
      </c>
      <c r="D1910" t="s">
        <v>11878</v>
      </c>
      <c r="E1910" t="s">
        <v>11879</v>
      </c>
      <c r="F1910" t="s">
        <v>11880</v>
      </c>
      <c r="G1910">
        <v>7</v>
      </c>
      <c r="I1910" t="s">
        <v>11881</v>
      </c>
      <c r="J1910" t="s">
        <v>11882</v>
      </c>
      <c r="K1910">
        <v>2021</v>
      </c>
      <c r="L1910" t="s">
        <v>11883</v>
      </c>
      <c r="M1910" t="s">
        <v>6</v>
      </c>
      <c r="N1910" t="s">
        <v>162</v>
      </c>
    </row>
    <row r="1911" spans="1:14" x14ac:dyDescent="0.35">
      <c r="A1911" t="s">
        <v>49</v>
      </c>
      <c r="B1911">
        <f t="shared" si="29"/>
        <v>1</v>
      </c>
      <c r="C1911" t="s">
        <v>19961</v>
      </c>
      <c r="D1911" t="s">
        <v>11885</v>
      </c>
      <c r="E1911" t="s">
        <v>11886</v>
      </c>
      <c r="F1911" t="s">
        <v>11887</v>
      </c>
      <c r="G1911">
        <v>10</v>
      </c>
      <c r="H1911">
        <v>9789810854799</v>
      </c>
      <c r="I1911" t="s">
        <v>4597</v>
      </c>
      <c r="J1911" t="s">
        <v>11888</v>
      </c>
      <c r="K1911">
        <v>2010</v>
      </c>
      <c r="L1911" t="s">
        <v>11889</v>
      </c>
      <c r="M1911" t="s">
        <v>6</v>
      </c>
      <c r="N1911" t="s">
        <v>162</v>
      </c>
    </row>
    <row r="1912" spans="1:14" x14ac:dyDescent="0.35">
      <c r="A1912" t="s">
        <v>49</v>
      </c>
      <c r="B1912">
        <f t="shared" si="29"/>
        <v>1</v>
      </c>
      <c r="C1912" t="s">
        <v>19962</v>
      </c>
      <c r="D1912" t="s">
        <v>11891</v>
      </c>
      <c r="E1912" t="s">
        <v>11892</v>
      </c>
      <c r="F1912" t="s">
        <v>11893</v>
      </c>
      <c r="G1912">
        <v>10</v>
      </c>
      <c r="H1912">
        <v>9781479919345</v>
      </c>
      <c r="I1912" t="s">
        <v>3954</v>
      </c>
      <c r="J1912" t="s">
        <v>11894</v>
      </c>
      <c r="K1912">
        <v>2015</v>
      </c>
      <c r="L1912" t="s">
        <v>11895</v>
      </c>
      <c r="M1912" t="s">
        <v>6</v>
      </c>
      <c r="N1912" t="s">
        <v>217</v>
      </c>
    </row>
    <row r="1913" spans="1:14" x14ac:dyDescent="0.35">
      <c r="A1913" t="s">
        <v>49</v>
      </c>
      <c r="B1913">
        <f t="shared" si="29"/>
        <v>1</v>
      </c>
      <c r="C1913" t="s">
        <v>19963</v>
      </c>
      <c r="D1913" t="s">
        <v>11897</v>
      </c>
      <c r="E1913" t="s">
        <v>11898</v>
      </c>
      <c r="F1913" t="s">
        <v>11899</v>
      </c>
      <c r="G1913">
        <v>10</v>
      </c>
      <c r="H1913">
        <v>9781728123486</v>
      </c>
      <c r="I1913" t="s">
        <v>11900</v>
      </c>
      <c r="J1913" t="s">
        <v>11901</v>
      </c>
      <c r="K1913">
        <v>2019</v>
      </c>
      <c r="L1913" t="s">
        <v>11902</v>
      </c>
      <c r="M1913" t="s">
        <v>6</v>
      </c>
      <c r="N1913" t="s">
        <v>162</v>
      </c>
    </row>
    <row r="1914" spans="1:14" x14ac:dyDescent="0.35">
      <c r="A1914" t="s">
        <v>49</v>
      </c>
      <c r="B1914">
        <f t="shared" si="29"/>
        <v>1</v>
      </c>
      <c r="C1914" t="s">
        <v>19964</v>
      </c>
      <c r="D1914" t="s">
        <v>11904</v>
      </c>
      <c r="E1914" t="s">
        <v>11905</v>
      </c>
      <c r="F1914" t="s">
        <v>11906</v>
      </c>
      <c r="G1914">
        <v>10</v>
      </c>
      <c r="H1914">
        <v>9781728190686</v>
      </c>
      <c r="I1914" t="s">
        <v>11907</v>
      </c>
      <c r="J1914" t="s">
        <v>11908</v>
      </c>
      <c r="K1914">
        <v>2020</v>
      </c>
      <c r="L1914" t="s">
        <v>11909</v>
      </c>
      <c r="M1914" t="s">
        <v>6</v>
      </c>
      <c r="N1914" t="s">
        <v>162</v>
      </c>
    </row>
    <row r="1915" spans="1:14" x14ac:dyDescent="0.35">
      <c r="A1915" t="s">
        <v>70</v>
      </c>
      <c r="B1915">
        <f t="shared" si="29"/>
        <v>1</v>
      </c>
      <c r="C1915" t="s">
        <v>19965</v>
      </c>
      <c r="D1915" t="s">
        <v>11911</v>
      </c>
      <c r="E1915" t="s">
        <v>11912</v>
      </c>
      <c r="F1915" t="s">
        <v>11913</v>
      </c>
      <c r="G1915">
        <v>10</v>
      </c>
      <c r="H1915">
        <v>9789898533227</v>
      </c>
      <c r="I1915" t="s">
        <v>10270</v>
      </c>
      <c r="J1915" t="s">
        <v>11914</v>
      </c>
      <c r="K1915">
        <v>2014</v>
      </c>
      <c r="L1915" t="s">
        <v>11915</v>
      </c>
      <c r="M1915" t="s">
        <v>6</v>
      </c>
      <c r="N1915" t="s">
        <v>703</v>
      </c>
    </row>
    <row r="1916" spans="1:14" x14ac:dyDescent="0.35">
      <c r="A1916" t="s">
        <v>70</v>
      </c>
      <c r="B1916">
        <f t="shared" si="29"/>
        <v>1</v>
      </c>
      <c r="C1916" t="s">
        <v>19966</v>
      </c>
      <c r="D1916" t="s">
        <v>11917</v>
      </c>
      <c r="E1916" t="s">
        <v>11918</v>
      </c>
      <c r="F1916" t="s">
        <v>11919</v>
      </c>
      <c r="G1916">
        <v>10</v>
      </c>
      <c r="H1916">
        <v>9789898533227</v>
      </c>
      <c r="I1916" t="s">
        <v>10270</v>
      </c>
      <c r="J1916" t="s">
        <v>11920</v>
      </c>
      <c r="K1916">
        <v>2014</v>
      </c>
      <c r="L1916" t="s">
        <v>11921</v>
      </c>
      <c r="M1916" t="s">
        <v>6</v>
      </c>
      <c r="N1916" t="s">
        <v>217</v>
      </c>
    </row>
    <row r="1917" spans="1:14" x14ac:dyDescent="0.35">
      <c r="A1917" t="s">
        <v>70</v>
      </c>
      <c r="B1917">
        <f t="shared" si="29"/>
        <v>1</v>
      </c>
      <c r="C1917" t="s">
        <v>19967</v>
      </c>
      <c r="D1917" t="s">
        <v>11923</v>
      </c>
      <c r="E1917" t="s">
        <v>11924</v>
      </c>
      <c r="F1917" t="s">
        <v>11925</v>
      </c>
      <c r="G1917">
        <v>10</v>
      </c>
      <c r="I1917" t="s">
        <v>11926</v>
      </c>
      <c r="J1917" t="s">
        <v>3245</v>
      </c>
      <c r="K1917">
        <v>2009</v>
      </c>
      <c r="L1917" t="s">
        <v>11927</v>
      </c>
      <c r="M1917" t="s">
        <v>6</v>
      </c>
      <c r="N1917" t="s">
        <v>217</v>
      </c>
    </row>
    <row r="1918" spans="1:14" x14ac:dyDescent="0.35">
      <c r="A1918" t="s">
        <v>67</v>
      </c>
      <c r="B1918">
        <f t="shared" si="29"/>
        <v>1</v>
      </c>
      <c r="C1918" t="s">
        <v>19968</v>
      </c>
      <c r="D1918" t="s">
        <v>11934</v>
      </c>
      <c r="E1918" t="s">
        <v>6</v>
      </c>
      <c r="F1918" t="s">
        <v>11935</v>
      </c>
      <c r="G1918">
        <v>7</v>
      </c>
      <c r="I1918" t="s">
        <v>11936</v>
      </c>
      <c r="J1918" t="s">
        <v>11937</v>
      </c>
      <c r="K1918">
        <v>2014</v>
      </c>
      <c r="L1918" t="s">
        <v>6</v>
      </c>
      <c r="M1918" t="s">
        <v>6</v>
      </c>
      <c r="N1918" t="s">
        <v>6</v>
      </c>
    </row>
    <row r="1919" spans="1:14" x14ac:dyDescent="0.35">
      <c r="A1919" t="s">
        <v>49</v>
      </c>
      <c r="B1919">
        <f t="shared" si="29"/>
        <v>1</v>
      </c>
      <c r="C1919" t="s">
        <v>19969</v>
      </c>
      <c r="D1919" t="s">
        <v>11939</v>
      </c>
      <c r="E1919" t="s">
        <v>6</v>
      </c>
      <c r="F1919" t="s">
        <v>11940</v>
      </c>
      <c r="G1919">
        <v>7</v>
      </c>
      <c r="I1919" t="s">
        <v>11941</v>
      </c>
      <c r="J1919" t="s">
        <v>11942</v>
      </c>
      <c r="K1919">
        <v>2018</v>
      </c>
      <c r="L1919" t="s">
        <v>6</v>
      </c>
      <c r="M1919" t="s">
        <v>6</v>
      </c>
      <c r="N1919" t="s">
        <v>6</v>
      </c>
    </row>
    <row r="1920" spans="1:14" x14ac:dyDescent="0.35">
      <c r="A1920" t="s">
        <v>49</v>
      </c>
      <c r="B1920">
        <f t="shared" si="29"/>
        <v>1</v>
      </c>
      <c r="C1920" t="s">
        <v>19970</v>
      </c>
      <c r="D1920" t="s">
        <v>11953</v>
      </c>
      <c r="E1920" t="s">
        <v>6</v>
      </c>
      <c r="F1920" t="s">
        <v>11954</v>
      </c>
      <c r="G1920">
        <v>7</v>
      </c>
      <c r="I1920" t="s">
        <v>1386</v>
      </c>
      <c r="J1920" t="s">
        <v>11955</v>
      </c>
      <c r="K1920">
        <v>2010</v>
      </c>
      <c r="L1920" t="s">
        <v>6</v>
      </c>
      <c r="M1920" t="s">
        <v>6</v>
      </c>
      <c r="N1920" t="s">
        <v>6</v>
      </c>
    </row>
    <row r="1921" spans="1:14" x14ac:dyDescent="0.35">
      <c r="A1921" t="s">
        <v>49</v>
      </c>
      <c r="B1921">
        <f t="shared" si="29"/>
        <v>1</v>
      </c>
      <c r="C1921" t="s">
        <v>19971</v>
      </c>
      <c r="D1921" t="s">
        <v>11970</v>
      </c>
      <c r="E1921" t="s">
        <v>6</v>
      </c>
      <c r="F1921" t="s">
        <v>11971</v>
      </c>
      <c r="G1921">
        <v>7</v>
      </c>
      <c r="I1921" t="s">
        <v>11972</v>
      </c>
      <c r="J1921" t="s">
        <v>11973</v>
      </c>
      <c r="K1921">
        <v>2017</v>
      </c>
      <c r="L1921" t="s">
        <v>6</v>
      </c>
      <c r="M1921" t="s">
        <v>6</v>
      </c>
      <c r="N1921" t="s">
        <v>6</v>
      </c>
    </row>
    <row r="1922" spans="1:14" x14ac:dyDescent="0.35">
      <c r="A1922" t="s">
        <v>49</v>
      </c>
      <c r="B1922">
        <f t="shared" ref="B1922:B1985" si="30">COUNTIF(C:C,C1922)</f>
        <v>1</v>
      </c>
      <c r="C1922" t="s">
        <v>19972</v>
      </c>
      <c r="D1922" t="s">
        <v>11975</v>
      </c>
      <c r="E1922" t="s">
        <v>6</v>
      </c>
      <c r="F1922" t="s">
        <v>11976</v>
      </c>
      <c r="G1922">
        <v>7</v>
      </c>
      <c r="I1922" t="s">
        <v>1999</v>
      </c>
      <c r="J1922" t="s">
        <v>11977</v>
      </c>
      <c r="K1922">
        <v>2020</v>
      </c>
      <c r="L1922" t="s">
        <v>6</v>
      </c>
      <c r="M1922" t="s">
        <v>6</v>
      </c>
      <c r="N1922" t="s">
        <v>6</v>
      </c>
    </row>
    <row r="1923" spans="1:14" x14ac:dyDescent="0.35">
      <c r="A1923" t="s">
        <v>67</v>
      </c>
      <c r="B1923">
        <f t="shared" si="30"/>
        <v>1</v>
      </c>
      <c r="C1923" t="s">
        <v>11982</v>
      </c>
      <c r="D1923" t="s">
        <v>6</v>
      </c>
      <c r="E1923" t="s">
        <v>6</v>
      </c>
      <c r="F1923" t="s">
        <v>11983</v>
      </c>
      <c r="G1923">
        <v>7</v>
      </c>
      <c r="I1923" t="s">
        <v>11984</v>
      </c>
      <c r="J1923" t="s">
        <v>11985</v>
      </c>
      <c r="K1923">
        <v>2011</v>
      </c>
      <c r="L1923" t="s">
        <v>6</v>
      </c>
      <c r="M1923" t="s">
        <v>6</v>
      </c>
      <c r="N1923" t="s">
        <v>6</v>
      </c>
    </row>
    <row r="1924" spans="1:14" x14ac:dyDescent="0.35">
      <c r="A1924" t="s">
        <v>49</v>
      </c>
      <c r="B1924">
        <f t="shared" si="30"/>
        <v>1</v>
      </c>
      <c r="C1924" t="s">
        <v>19973</v>
      </c>
      <c r="D1924" t="s">
        <v>11991</v>
      </c>
      <c r="E1924" t="s">
        <v>6</v>
      </c>
      <c r="F1924" t="s">
        <v>11992</v>
      </c>
      <c r="G1924">
        <v>7</v>
      </c>
      <c r="I1924" t="s">
        <v>11993</v>
      </c>
      <c r="J1924" t="s">
        <v>11994</v>
      </c>
      <c r="K1924">
        <v>2009</v>
      </c>
      <c r="L1924" t="s">
        <v>6</v>
      </c>
      <c r="M1924" t="s">
        <v>6</v>
      </c>
      <c r="N1924" t="s">
        <v>6</v>
      </c>
    </row>
    <row r="1925" spans="1:14" x14ac:dyDescent="0.35">
      <c r="A1925" t="s">
        <v>49</v>
      </c>
      <c r="B1925">
        <f t="shared" si="30"/>
        <v>1</v>
      </c>
      <c r="C1925" t="s">
        <v>19974</v>
      </c>
      <c r="D1925" t="s">
        <v>11999</v>
      </c>
      <c r="E1925" t="s">
        <v>6</v>
      </c>
      <c r="F1925" t="s">
        <v>12000</v>
      </c>
      <c r="G1925">
        <v>7</v>
      </c>
      <c r="I1925" t="s">
        <v>12001</v>
      </c>
      <c r="J1925" t="s">
        <v>12002</v>
      </c>
      <c r="K1925">
        <v>2017</v>
      </c>
      <c r="L1925" t="s">
        <v>6</v>
      </c>
      <c r="M1925" t="s">
        <v>6</v>
      </c>
      <c r="N1925" t="s">
        <v>6</v>
      </c>
    </row>
    <row r="1926" spans="1:14" x14ac:dyDescent="0.35">
      <c r="A1926" t="s">
        <v>67</v>
      </c>
      <c r="B1926">
        <f t="shared" si="30"/>
        <v>1</v>
      </c>
      <c r="C1926" t="s">
        <v>12024</v>
      </c>
      <c r="D1926" t="s">
        <v>6</v>
      </c>
      <c r="E1926" t="s">
        <v>6</v>
      </c>
      <c r="F1926" t="s">
        <v>12025</v>
      </c>
      <c r="G1926">
        <v>7</v>
      </c>
      <c r="I1926" t="s">
        <v>12026</v>
      </c>
      <c r="J1926" t="s">
        <v>12027</v>
      </c>
      <c r="K1926">
        <v>2014</v>
      </c>
      <c r="L1926" t="s">
        <v>6</v>
      </c>
      <c r="M1926" t="s">
        <v>6</v>
      </c>
      <c r="N1926" t="s">
        <v>6</v>
      </c>
    </row>
    <row r="1927" spans="1:14" x14ac:dyDescent="0.35">
      <c r="A1927" t="s">
        <v>67</v>
      </c>
      <c r="B1927">
        <f t="shared" si="30"/>
        <v>1</v>
      </c>
      <c r="C1927" t="s">
        <v>19975</v>
      </c>
      <c r="D1927" t="s">
        <v>12041</v>
      </c>
      <c r="E1927" t="s">
        <v>6</v>
      </c>
      <c r="F1927" t="s">
        <v>12042</v>
      </c>
      <c r="G1927">
        <v>7</v>
      </c>
      <c r="I1927" t="s">
        <v>12043</v>
      </c>
      <c r="J1927" t="s">
        <v>12044</v>
      </c>
      <c r="K1927">
        <v>2013</v>
      </c>
      <c r="L1927" t="s">
        <v>6</v>
      </c>
      <c r="M1927" t="s">
        <v>6</v>
      </c>
      <c r="N1927" t="s">
        <v>6</v>
      </c>
    </row>
    <row r="1928" spans="1:14" x14ac:dyDescent="0.35">
      <c r="A1928" t="s">
        <v>49</v>
      </c>
      <c r="B1928">
        <f t="shared" si="30"/>
        <v>1</v>
      </c>
      <c r="C1928" t="s">
        <v>19976</v>
      </c>
      <c r="D1928" t="s">
        <v>12054</v>
      </c>
      <c r="E1928" t="s">
        <v>6</v>
      </c>
      <c r="F1928" t="s">
        <v>12055</v>
      </c>
      <c r="G1928">
        <v>7</v>
      </c>
      <c r="I1928" t="s">
        <v>12056</v>
      </c>
      <c r="J1928" t="s">
        <v>12057</v>
      </c>
      <c r="K1928">
        <v>2020</v>
      </c>
      <c r="L1928" t="s">
        <v>6</v>
      </c>
      <c r="M1928" t="s">
        <v>6</v>
      </c>
      <c r="N1928" t="s">
        <v>6</v>
      </c>
    </row>
    <row r="1929" spans="1:14" x14ac:dyDescent="0.35">
      <c r="A1929" t="s">
        <v>67</v>
      </c>
      <c r="B1929">
        <f t="shared" si="30"/>
        <v>1</v>
      </c>
      <c r="C1929" t="s">
        <v>12058</v>
      </c>
      <c r="D1929" t="s">
        <v>12059</v>
      </c>
      <c r="E1929" t="s">
        <v>6</v>
      </c>
      <c r="F1929" t="s">
        <v>12060</v>
      </c>
      <c r="G1929">
        <v>7</v>
      </c>
      <c r="I1929" t="s">
        <v>12061</v>
      </c>
      <c r="J1929" t="s">
        <v>12062</v>
      </c>
      <c r="K1929">
        <v>2020</v>
      </c>
      <c r="L1929" t="s">
        <v>6</v>
      </c>
      <c r="M1929" t="s">
        <v>6</v>
      </c>
      <c r="N1929" t="s">
        <v>6</v>
      </c>
    </row>
    <row r="1930" spans="1:14" x14ac:dyDescent="0.35">
      <c r="A1930" t="s">
        <v>49</v>
      </c>
      <c r="B1930">
        <f t="shared" si="30"/>
        <v>1</v>
      </c>
      <c r="C1930" t="s">
        <v>19977</v>
      </c>
      <c r="D1930" t="s">
        <v>12072</v>
      </c>
      <c r="E1930" t="s">
        <v>6</v>
      </c>
      <c r="F1930" t="s">
        <v>12073</v>
      </c>
      <c r="G1930">
        <v>7</v>
      </c>
      <c r="I1930" t="s">
        <v>7593</v>
      </c>
      <c r="J1930" t="s">
        <v>12074</v>
      </c>
      <c r="K1930">
        <v>2017</v>
      </c>
      <c r="L1930" t="s">
        <v>6</v>
      </c>
      <c r="M1930" t="s">
        <v>6</v>
      </c>
      <c r="N1930" t="s">
        <v>6</v>
      </c>
    </row>
    <row r="1931" spans="1:14" x14ac:dyDescent="0.35">
      <c r="A1931" t="s">
        <v>67</v>
      </c>
      <c r="B1931">
        <f t="shared" si="30"/>
        <v>1</v>
      </c>
      <c r="C1931" t="s">
        <v>19978</v>
      </c>
      <c r="D1931" t="s">
        <v>12076</v>
      </c>
      <c r="E1931" t="s">
        <v>6</v>
      </c>
      <c r="F1931" t="s">
        <v>12077</v>
      </c>
      <c r="G1931">
        <v>7</v>
      </c>
      <c r="I1931" t="s">
        <v>12078</v>
      </c>
      <c r="J1931" t="s">
        <v>12079</v>
      </c>
      <c r="K1931">
        <v>2009</v>
      </c>
      <c r="L1931" t="s">
        <v>6</v>
      </c>
      <c r="M1931" t="s">
        <v>6</v>
      </c>
      <c r="N1931" t="s">
        <v>6</v>
      </c>
    </row>
    <row r="1932" spans="1:14" x14ac:dyDescent="0.35">
      <c r="A1932" t="s">
        <v>49</v>
      </c>
      <c r="B1932">
        <f t="shared" si="30"/>
        <v>1</v>
      </c>
      <c r="C1932" t="s">
        <v>19979</v>
      </c>
      <c r="D1932" t="s">
        <v>12081</v>
      </c>
      <c r="E1932" t="s">
        <v>6</v>
      </c>
      <c r="F1932" t="s">
        <v>12082</v>
      </c>
      <c r="G1932">
        <v>7</v>
      </c>
      <c r="I1932" t="s">
        <v>12083</v>
      </c>
      <c r="J1932" t="s">
        <v>12084</v>
      </c>
      <c r="K1932">
        <v>2010</v>
      </c>
      <c r="L1932" t="s">
        <v>6</v>
      </c>
      <c r="M1932" t="s">
        <v>6</v>
      </c>
      <c r="N1932" t="s">
        <v>6</v>
      </c>
    </row>
    <row r="1933" spans="1:14" x14ac:dyDescent="0.35">
      <c r="A1933" t="s">
        <v>49</v>
      </c>
      <c r="B1933">
        <f t="shared" si="30"/>
        <v>1</v>
      </c>
      <c r="C1933" t="s">
        <v>19980</v>
      </c>
      <c r="D1933" t="s">
        <v>12110</v>
      </c>
      <c r="E1933" t="s">
        <v>6</v>
      </c>
      <c r="F1933" t="s">
        <v>12111</v>
      </c>
      <c r="G1933">
        <v>7</v>
      </c>
      <c r="I1933" t="s">
        <v>12112</v>
      </c>
      <c r="J1933" t="s">
        <v>12113</v>
      </c>
      <c r="K1933">
        <v>2013</v>
      </c>
      <c r="L1933" t="s">
        <v>6</v>
      </c>
      <c r="M1933" t="s">
        <v>6</v>
      </c>
      <c r="N1933" t="s">
        <v>6</v>
      </c>
    </row>
    <row r="1934" spans="1:14" x14ac:dyDescent="0.35">
      <c r="A1934" t="s">
        <v>49</v>
      </c>
      <c r="B1934">
        <f t="shared" si="30"/>
        <v>1</v>
      </c>
      <c r="C1934" t="s">
        <v>19981</v>
      </c>
      <c r="D1934" t="s">
        <v>12119</v>
      </c>
      <c r="E1934" t="s">
        <v>6</v>
      </c>
      <c r="F1934" t="s">
        <v>12120</v>
      </c>
      <c r="G1934">
        <v>7</v>
      </c>
      <c r="I1934" t="s">
        <v>12121</v>
      </c>
      <c r="J1934" t="s">
        <v>12122</v>
      </c>
      <c r="K1934">
        <v>2011</v>
      </c>
      <c r="L1934" t="s">
        <v>6</v>
      </c>
      <c r="M1934" t="s">
        <v>6</v>
      </c>
      <c r="N1934" t="s">
        <v>6</v>
      </c>
    </row>
    <row r="1935" spans="1:14" x14ac:dyDescent="0.35">
      <c r="A1935" t="s">
        <v>67</v>
      </c>
      <c r="B1935">
        <f t="shared" si="30"/>
        <v>1</v>
      </c>
      <c r="C1935" t="s">
        <v>19982</v>
      </c>
      <c r="D1935" t="s">
        <v>6</v>
      </c>
      <c r="E1935" t="s">
        <v>6</v>
      </c>
      <c r="F1935" t="s">
        <v>12135</v>
      </c>
      <c r="G1935">
        <v>7</v>
      </c>
      <c r="I1935" t="s">
        <v>12136</v>
      </c>
      <c r="J1935" t="s">
        <v>12137</v>
      </c>
      <c r="K1935">
        <v>2013</v>
      </c>
      <c r="L1935" t="s">
        <v>6</v>
      </c>
      <c r="M1935" t="s">
        <v>6</v>
      </c>
      <c r="N1935" t="s">
        <v>6</v>
      </c>
    </row>
    <row r="1936" spans="1:14" x14ac:dyDescent="0.35">
      <c r="A1936" t="s">
        <v>49</v>
      </c>
      <c r="B1936">
        <f t="shared" si="30"/>
        <v>1</v>
      </c>
      <c r="C1936" t="s">
        <v>19983</v>
      </c>
      <c r="D1936" t="s">
        <v>12154</v>
      </c>
      <c r="E1936" t="s">
        <v>6</v>
      </c>
      <c r="F1936" t="s">
        <v>12155</v>
      </c>
      <c r="G1936">
        <v>7</v>
      </c>
      <c r="I1936" t="s">
        <v>12156</v>
      </c>
      <c r="J1936" t="s">
        <v>12157</v>
      </c>
      <c r="K1936">
        <v>2014</v>
      </c>
      <c r="L1936" t="s">
        <v>6</v>
      </c>
      <c r="M1936" t="s">
        <v>6</v>
      </c>
      <c r="N1936" t="s">
        <v>6</v>
      </c>
    </row>
    <row r="1937" spans="1:14" x14ac:dyDescent="0.35">
      <c r="A1937" t="s">
        <v>59</v>
      </c>
      <c r="B1937">
        <f t="shared" si="30"/>
        <v>1</v>
      </c>
      <c r="C1937" t="s">
        <v>19984</v>
      </c>
      <c r="D1937" t="s">
        <v>12159</v>
      </c>
      <c r="E1937" t="s">
        <v>6</v>
      </c>
      <c r="F1937" t="s">
        <v>12160</v>
      </c>
      <c r="G1937">
        <v>7</v>
      </c>
      <c r="I1937" t="s">
        <v>12161</v>
      </c>
      <c r="J1937" t="s">
        <v>12162</v>
      </c>
      <c r="K1937">
        <v>2017</v>
      </c>
      <c r="L1937" t="s">
        <v>6</v>
      </c>
      <c r="M1937" t="s">
        <v>6</v>
      </c>
      <c r="N1937" t="s">
        <v>6</v>
      </c>
    </row>
    <row r="1938" spans="1:14" x14ac:dyDescent="0.35">
      <c r="A1938" t="s">
        <v>49</v>
      </c>
      <c r="B1938">
        <f t="shared" si="30"/>
        <v>1</v>
      </c>
      <c r="C1938" t="s">
        <v>19985</v>
      </c>
      <c r="D1938" t="s">
        <v>12164</v>
      </c>
      <c r="E1938" t="s">
        <v>6</v>
      </c>
      <c r="F1938" t="s">
        <v>12165</v>
      </c>
      <c r="G1938">
        <v>7</v>
      </c>
      <c r="I1938" t="s">
        <v>12166</v>
      </c>
      <c r="J1938" t="s">
        <v>6</v>
      </c>
      <c r="K1938">
        <v>2012</v>
      </c>
      <c r="L1938" t="s">
        <v>6</v>
      </c>
      <c r="M1938" t="s">
        <v>6</v>
      </c>
      <c r="N1938" t="s">
        <v>6</v>
      </c>
    </row>
    <row r="1939" spans="1:14" x14ac:dyDescent="0.35">
      <c r="A1939" t="s">
        <v>67</v>
      </c>
      <c r="B1939">
        <f t="shared" si="30"/>
        <v>1</v>
      </c>
      <c r="C1939" t="s">
        <v>19986</v>
      </c>
      <c r="D1939" t="s">
        <v>12171</v>
      </c>
      <c r="E1939" t="s">
        <v>6</v>
      </c>
      <c r="F1939" t="s">
        <v>12172</v>
      </c>
      <c r="G1939">
        <v>7</v>
      </c>
      <c r="I1939" t="s">
        <v>12173</v>
      </c>
      <c r="J1939" t="s">
        <v>12174</v>
      </c>
      <c r="K1939">
        <v>2016</v>
      </c>
      <c r="L1939" t="s">
        <v>6</v>
      </c>
      <c r="M1939" t="s">
        <v>6</v>
      </c>
      <c r="N1939" t="s">
        <v>6</v>
      </c>
    </row>
    <row r="1940" spans="1:14" x14ac:dyDescent="0.35">
      <c r="A1940" t="s">
        <v>49</v>
      </c>
      <c r="B1940">
        <f t="shared" si="30"/>
        <v>1</v>
      </c>
      <c r="C1940" t="s">
        <v>19987</v>
      </c>
      <c r="D1940" t="s">
        <v>12176</v>
      </c>
      <c r="E1940" t="s">
        <v>6</v>
      </c>
      <c r="F1940" t="s">
        <v>12177</v>
      </c>
      <c r="G1940">
        <v>7</v>
      </c>
      <c r="I1940" t="s">
        <v>12178</v>
      </c>
      <c r="J1940" t="s">
        <v>12179</v>
      </c>
      <c r="K1940">
        <v>2018</v>
      </c>
      <c r="L1940" t="s">
        <v>6</v>
      </c>
      <c r="M1940" t="s">
        <v>6</v>
      </c>
      <c r="N1940" t="s">
        <v>6</v>
      </c>
    </row>
    <row r="1941" spans="1:14" x14ac:dyDescent="0.35">
      <c r="A1941" t="s">
        <v>49</v>
      </c>
      <c r="B1941">
        <f t="shared" si="30"/>
        <v>1</v>
      </c>
      <c r="C1941" t="s">
        <v>19988</v>
      </c>
      <c r="D1941" t="s">
        <v>12181</v>
      </c>
      <c r="E1941" t="s">
        <v>6</v>
      </c>
      <c r="F1941" t="s">
        <v>12182</v>
      </c>
      <c r="G1941">
        <v>7</v>
      </c>
      <c r="I1941" t="s">
        <v>12183</v>
      </c>
      <c r="J1941" t="s">
        <v>12184</v>
      </c>
      <c r="K1941">
        <v>2010</v>
      </c>
      <c r="L1941" t="s">
        <v>6</v>
      </c>
      <c r="M1941" t="s">
        <v>6</v>
      </c>
      <c r="N1941" t="s">
        <v>6</v>
      </c>
    </row>
    <row r="1942" spans="1:14" x14ac:dyDescent="0.35">
      <c r="A1942" t="s">
        <v>49</v>
      </c>
      <c r="B1942">
        <f t="shared" si="30"/>
        <v>1</v>
      </c>
      <c r="C1942" t="s">
        <v>19989</v>
      </c>
      <c r="D1942" t="s">
        <v>12195</v>
      </c>
      <c r="E1942" t="s">
        <v>6</v>
      </c>
      <c r="F1942" t="s">
        <v>12196</v>
      </c>
      <c r="G1942">
        <v>7</v>
      </c>
      <c r="I1942" t="s">
        <v>12197</v>
      </c>
      <c r="J1942" t="s">
        <v>12198</v>
      </c>
      <c r="K1942">
        <v>2009</v>
      </c>
      <c r="L1942" t="s">
        <v>6</v>
      </c>
      <c r="M1942" t="s">
        <v>6</v>
      </c>
      <c r="N1942" t="s">
        <v>6</v>
      </c>
    </row>
    <row r="1943" spans="1:14" x14ac:dyDescent="0.35">
      <c r="A1943" t="s">
        <v>67</v>
      </c>
      <c r="B1943">
        <f t="shared" si="30"/>
        <v>1</v>
      </c>
      <c r="C1943" t="s">
        <v>19990</v>
      </c>
      <c r="D1943" t="s">
        <v>12205</v>
      </c>
      <c r="E1943" t="s">
        <v>6</v>
      </c>
      <c r="F1943" t="s">
        <v>12206</v>
      </c>
      <c r="G1943">
        <v>7</v>
      </c>
      <c r="I1943" t="s">
        <v>12207</v>
      </c>
      <c r="J1943" t="s">
        <v>12208</v>
      </c>
      <c r="K1943">
        <v>2020</v>
      </c>
      <c r="L1943" t="s">
        <v>6</v>
      </c>
      <c r="M1943" t="s">
        <v>6</v>
      </c>
      <c r="N1943" t="s">
        <v>6</v>
      </c>
    </row>
    <row r="1944" spans="1:14" x14ac:dyDescent="0.35">
      <c r="A1944" t="s">
        <v>49</v>
      </c>
      <c r="B1944">
        <f t="shared" si="30"/>
        <v>1</v>
      </c>
      <c r="C1944" t="s">
        <v>19991</v>
      </c>
      <c r="D1944" t="s">
        <v>12215</v>
      </c>
      <c r="E1944" t="s">
        <v>6</v>
      </c>
      <c r="F1944" t="s">
        <v>12216</v>
      </c>
      <c r="G1944">
        <v>7</v>
      </c>
      <c r="I1944" t="s">
        <v>12217</v>
      </c>
      <c r="J1944" t="s">
        <v>12218</v>
      </c>
      <c r="K1944">
        <v>2013</v>
      </c>
      <c r="L1944" t="s">
        <v>6</v>
      </c>
      <c r="M1944" t="s">
        <v>6</v>
      </c>
      <c r="N1944" t="s">
        <v>6</v>
      </c>
    </row>
    <row r="1945" spans="1:14" x14ac:dyDescent="0.35">
      <c r="A1945" t="s">
        <v>49</v>
      </c>
      <c r="B1945">
        <f t="shared" si="30"/>
        <v>1</v>
      </c>
      <c r="C1945" t="s">
        <v>19992</v>
      </c>
      <c r="D1945" t="s">
        <v>12220</v>
      </c>
      <c r="E1945" t="s">
        <v>6</v>
      </c>
      <c r="F1945" t="s">
        <v>12221</v>
      </c>
      <c r="G1945">
        <v>7</v>
      </c>
      <c r="I1945" t="s">
        <v>12222</v>
      </c>
      <c r="J1945" t="s">
        <v>12223</v>
      </c>
      <c r="K1945">
        <v>2018</v>
      </c>
      <c r="L1945" t="s">
        <v>6</v>
      </c>
      <c r="M1945" t="s">
        <v>6</v>
      </c>
      <c r="N1945" t="s">
        <v>6</v>
      </c>
    </row>
    <row r="1946" spans="1:14" x14ac:dyDescent="0.35">
      <c r="A1946" t="s">
        <v>49</v>
      </c>
      <c r="B1946">
        <f t="shared" si="30"/>
        <v>1</v>
      </c>
      <c r="C1946" t="s">
        <v>19993</v>
      </c>
      <c r="D1946" t="s">
        <v>12280</v>
      </c>
      <c r="E1946" t="s">
        <v>6</v>
      </c>
      <c r="F1946" t="s">
        <v>12281</v>
      </c>
      <c r="G1946">
        <v>7</v>
      </c>
      <c r="I1946" t="s">
        <v>12282</v>
      </c>
      <c r="J1946" t="s">
        <v>12283</v>
      </c>
      <c r="K1946">
        <v>2009</v>
      </c>
      <c r="L1946" t="s">
        <v>6</v>
      </c>
      <c r="M1946" t="s">
        <v>6</v>
      </c>
      <c r="N1946" t="s">
        <v>6</v>
      </c>
    </row>
    <row r="1947" spans="1:14" x14ac:dyDescent="0.35">
      <c r="A1947" t="s">
        <v>67</v>
      </c>
      <c r="B1947">
        <f t="shared" si="30"/>
        <v>1</v>
      </c>
      <c r="C1947" t="s">
        <v>19994</v>
      </c>
      <c r="D1947" t="s">
        <v>12303</v>
      </c>
      <c r="E1947" t="s">
        <v>6</v>
      </c>
      <c r="F1947" t="s">
        <v>12304</v>
      </c>
      <c r="G1947">
        <v>7</v>
      </c>
      <c r="I1947" t="s">
        <v>12305</v>
      </c>
      <c r="J1947" t="s">
        <v>12306</v>
      </c>
      <c r="K1947">
        <v>2019</v>
      </c>
      <c r="L1947" t="s">
        <v>6</v>
      </c>
      <c r="M1947" t="s">
        <v>6</v>
      </c>
      <c r="N1947" t="s">
        <v>6</v>
      </c>
    </row>
    <row r="1948" spans="1:14" x14ac:dyDescent="0.35">
      <c r="A1948" t="s">
        <v>67</v>
      </c>
      <c r="B1948">
        <f t="shared" si="30"/>
        <v>1</v>
      </c>
      <c r="C1948" t="s">
        <v>19995</v>
      </c>
      <c r="D1948" t="s">
        <v>12308</v>
      </c>
      <c r="E1948" t="s">
        <v>6</v>
      </c>
      <c r="F1948" t="s">
        <v>12309</v>
      </c>
      <c r="G1948">
        <v>7</v>
      </c>
      <c r="I1948" t="s">
        <v>12310</v>
      </c>
      <c r="J1948" t="s">
        <v>12311</v>
      </c>
      <c r="K1948">
        <v>2016</v>
      </c>
      <c r="L1948" t="s">
        <v>6</v>
      </c>
      <c r="M1948" t="s">
        <v>6</v>
      </c>
      <c r="N1948" t="s">
        <v>6</v>
      </c>
    </row>
    <row r="1949" spans="1:14" x14ac:dyDescent="0.35">
      <c r="A1949" t="s">
        <v>49</v>
      </c>
      <c r="B1949">
        <f t="shared" si="30"/>
        <v>1</v>
      </c>
      <c r="C1949" t="s">
        <v>19996</v>
      </c>
      <c r="D1949" t="s">
        <v>12318</v>
      </c>
      <c r="E1949" t="s">
        <v>6</v>
      </c>
      <c r="F1949" t="s">
        <v>12319</v>
      </c>
      <c r="G1949">
        <v>7</v>
      </c>
      <c r="I1949" t="s">
        <v>12320</v>
      </c>
      <c r="J1949" t="s">
        <v>12321</v>
      </c>
      <c r="K1949">
        <v>2016</v>
      </c>
      <c r="L1949" t="s">
        <v>6</v>
      </c>
      <c r="M1949" t="s">
        <v>6</v>
      </c>
      <c r="N1949" t="s">
        <v>6</v>
      </c>
    </row>
    <row r="1950" spans="1:14" x14ac:dyDescent="0.35">
      <c r="A1950" t="s">
        <v>49</v>
      </c>
      <c r="B1950">
        <f t="shared" si="30"/>
        <v>1</v>
      </c>
      <c r="C1950" t="s">
        <v>19997</v>
      </c>
      <c r="D1950" t="s">
        <v>12336</v>
      </c>
      <c r="E1950" t="s">
        <v>6</v>
      </c>
      <c r="F1950" t="s">
        <v>12337</v>
      </c>
      <c r="G1950">
        <v>7</v>
      </c>
      <c r="I1950" t="s">
        <v>922</v>
      </c>
      <c r="J1950" t="s">
        <v>12338</v>
      </c>
      <c r="K1950">
        <v>2020</v>
      </c>
      <c r="L1950" t="s">
        <v>6</v>
      </c>
      <c r="M1950" t="s">
        <v>6</v>
      </c>
      <c r="N1950" t="s">
        <v>6</v>
      </c>
    </row>
    <row r="1951" spans="1:14" x14ac:dyDescent="0.35">
      <c r="A1951" t="s">
        <v>49</v>
      </c>
      <c r="B1951">
        <f t="shared" si="30"/>
        <v>1</v>
      </c>
      <c r="C1951" t="s">
        <v>19998</v>
      </c>
      <c r="D1951" t="s">
        <v>12353</v>
      </c>
      <c r="E1951" t="s">
        <v>6</v>
      </c>
      <c r="F1951" t="s">
        <v>12354</v>
      </c>
      <c r="G1951">
        <v>7</v>
      </c>
      <c r="I1951" t="s">
        <v>12156</v>
      </c>
      <c r="J1951" t="s">
        <v>12355</v>
      </c>
      <c r="K1951">
        <v>2017</v>
      </c>
      <c r="L1951" t="s">
        <v>6</v>
      </c>
      <c r="M1951" t="s">
        <v>6</v>
      </c>
      <c r="N1951" t="s">
        <v>6</v>
      </c>
    </row>
    <row r="1952" spans="1:14" x14ac:dyDescent="0.35">
      <c r="A1952" t="s">
        <v>49</v>
      </c>
      <c r="B1952">
        <f t="shared" si="30"/>
        <v>1</v>
      </c>
      <c r="C1952" t="s">
        <v>19999</v>
      </c>
      <c r="D1952" t="s">
        <v>12357</v>
      </c>
      <c r="E1952" t="s">
        <v>6</v>
      </c>
      <c r="F1952" t="s">
        <v>12358</v>
      </c>
      <c r="G1952">
        <v>7</v>
      </c>
      <c r="I1952" t="s">
        <v>7593</v>
      </c>
      <c r="J1952" t="s">
        <v>12359</v>
      </c>
      <c r="K1952">
        <v>2017</v>
      </c>
      <c r="L1952" t="s">
        <v>6</v>
      </c>
      <c r="M1952" t="s">
        <v>6</v>
      </c>
      <c r="N1952" t="s">
        <v>6</v>
      </c>
    </row>
    <row r="1953" spans="1:14" x14ac:dyDescent="0.35">
      <c r="A1953" t="s">
        <v>49</v>
      </c>
      <c r="B1953">
        <f t="shared" si="30"/>
        <v>1</v>
      </c>
      <c r="C1953" t="s">
        <v>20000</v>
      </c>
      <c r="D1953" t="s">
        <v>12368</v>
      </c>
      <c r="E1953" t="s">
        <v>6</v>
      </c>
      <c r="F1953" t="s">
        <v>12369</v>
      </c>
      <c r="G1953">
        <v>7</v>
      </c>
      <c r="I1953" t="s">
        <v>6</v>
      </c>
      <c r="J1953" t="s">
        <v>6</v>
      </c>
      <c r="L1953" t="s">
        <v>6</v>
      </c>
      <c r="M1953" t="s">
        <v>6</v>
      </c>
      <c r="N1953" t="s">
        <v>6</v>
      </c>
    </row>
    <row r="1954" spans="1:14" x14ac:dyDescent="0.35">
      <c r="A1954" t="s">
        <v>70</v>
      </c>
      <c r="B1954">
        <f t="shared" si="30"/>
        <v>1</v>
      </c>
      <c r="C1954" t="s">
        <v>20001</v>
      </c>
      <c r="D1954" t="s">
        <v>12371</v>
      </c>
      <c r="E1954" t="s">
        <v>6</v>
      </c>
      <c r="F1954" t="s">
        <v>12372</v>
      </c>
      <c r="G1954">
        <v>7</v>
      </c>
      <c r="I1954" t="s">
        <v>12373</v>
      </c>
      <c r="J1954" t="s">
        <v>12374</v>
      </c>
      <c r="K1954">
        <v>2015</v>
      </c>
      <c r="L1954" t="s">
        <v>6</v>
      </c>
      <c r="M1954" t="s">
        <v>6</v>
      </c>
      <c r="N1954" t="s">
        <v>6</v>
      </c>
    </row>
    <row r="1955" spans="1:14" x14ac:dyDescent="0.35">
      <c r="A1955" t="s">
        <v>70</v>
      </c>
      <c r="B1955">
        <f t="shared" si="30"/>
        <v>1</v>
      </c>
      <c r="C1955" t="s">
        <v>20002</v>
      </c>
      <c r="D1955" t="s">
        <v>12384</v>
      </c>
      <c r="E1955" t="s">
        <v>6</v>
      </c>
      <c r="F1955" t="s">
        <v>12385</v>
      </c>
      <c r="G1955">
        <v>7</v>
      </c>
      <c r="I1955" t="s">
        <v>12386</v>
      </c>
      <c r="J1955" t="s">
        <v>12387</v>
      </c>
      <c r="K1955">
        <v>2014</v>
      </c>
      <c r="L1955" t="s">
        <v>6</v>
      </c>
      <c r="M1955" t="s">
        <v>6</v>
      </c>
      <c r="N1955" t="s">
        <v>6</v>
      </c>
    </row>
    <row r="1956" spans="1:14" x14ac:dyDescent="0.35">
      <c r="A1956" t="s">
        <v>49</v>
      </c>
      <c r="B1956">
        <f t="shared" si="30"/>
        <v>1</v>
      </c>
      <c r="C1956" t="s">
        <v>20003</v>
      </c>
      <c r="D1956" t="s">
        <v>12399</v>
      </c>
      <c r="E1956" t="s">
        <v>6</v>
      </c>
      <c r="F1956" t="s">
        <v>12400</v>
      </c>
      <c r="G1956">
        <v>7</v>
      </c>
      <c r="I1956" t="s">
        <v>11814</v>
      </c>
      <c r="J1956" t="s">
        <v>12401</v>
      </c>
      <c r="K1956">
        <v>2014</v>
      </c>
      <c r="L1956" t="s">
        <v>6</v>
      </c>
      <c r="M1956" t="s">
        <v>6</v>
      </c>
      <c r="N1956" t="s">
        <v>6</v>
      </c>
    </row>
    <row r="1957" spans="1:14" x14ac:dyDescent="0.35">
      <c r="A1957" t="s">
        <v>67</v>
      </c>
      <c r="B1957">
        <f t="shared" si="30"/>
        <v>1</v>
      </c>
      <c r="C1957" t="s">
        <v>20004</v>
      </c>
      <c r="D1957" t="s">
        <v>12411</v>
      </c>
      <c r="E1957" t="s">
        <v>6</v>
      </c>
      <c r="F1957" t="s">
        <v>12412</v>
      </c>
      <c r="G1957">
        <v>7</v>
      </c>
      <c r="I1957" t="s">
        <v>12413</v>
      </c>
      <c r="J1957" t="s">
        <v>12414</v>
      </c>
      <c r="K1957">
        <v>2014</v>
      </c>
      <c r="L1957" t="s">
        <v>6</v>
      </c>
      <c r="M1957" t="s">
        <v>6</v>
      </c>
      <c r="N1957" t="s">
        <v>6</v>
      </c>
    </row>
    <row r="1958" spans="1:14" x14ac:dyDescent="0.35">
      <c r="A1958" t="s">
        <v>49</v>
      </c>
      <c r="B1958">
        <f t="shared" si="30"/>
        <v>1</v>
      </c>
      <c r="C1958" t="s">
        <v>20005</v>
      </c>
      <c r="D1958" t="s">
        <v>12423</v>
      </c>
      <c r="E1958" t="s">
        <v>6</v>
      </c>
      <c r="F1958" t="s">
        <v>12424</v>
      </c>
      <c r="G1958">
        <v>7</v>
      </c>
      <c r="I1958" t="s">
        <v>12272</v>
      </c>
      <c r="J1958" t="s">
        <v>12425</v>
      </c>
      <c r="K1958">
        <v>2019</v>
      </c>
      <c r="L1958" t="s">
        <v>6</v>
      </c>
      <c r="M1958" t="s">
        <v>6</v>
      </c>
      <c r="N1958" t="s">
        <v>6</v>
      </c>
    </row>
    <row r="1959" spans="1:14" x14ac:dyDescent="0.35">
      <c r="A1959" t="s">
        <v>70</v>
      </c>
      <c r="B1959">
        <f t="shared" si="30"/>
        <v>1</v>
      </c>
      <c r="C1959" t="s">
        <v>20006</v>
      </c>
      <c r="D1959" t="s">
        <v>12431</v>
      </c>
      <c r="E1959" t="s">
        <v>6</v>
      </c>
      <c r="F1959" t="s">
        <v>12432</v>
      </c>
      <c r="G1959">
        <v>7</v>
      </c>
      <c r="I1959" t="s">
        <v>12433</v>
      </c>
      <c r="J1959" t="s">
        <v>12434</v>
      </c>
      <c r="K1959">
        <v>2021</v>
      </c>
      <c r="L1959" t="s">
        <v>6</v>
      </c>
      <c r="M1959" t="s">
        <v>6</v>
      </c>
      <c r="N1959" t="s">
        <v>6</v>
      </c>
    </row>
    <row r="1960" spans="1:14" x14ac:dyDescent="0.35">
      <c r="A1960" t="s">
        <v>67</v>
      </c>
      <c r="B1960">
        <f t="shared" si="30"/>
        <v>1</v>
      </c>
      <c r="C1960" t="s">
        <v>20007</v>
      </c>
      <c r="D1960" t="s">
        <v>12442</v>
      </c>
      <c r="E1960" t="s">
        <v>6</v>
      </c>
      <c r="F1960" t="s">
        <v>12443</v>
      </c>
      <c r="G1960">
        <v>7</v>
      </c>
      <c r="I1960" t="s">
        <v>12444</v>
      </c>
      <c r="J1960" t="s">
        <v>12445</v>
      </c>
      <c r="K1960">
        <v>2017</v>
      </c>
      <c r="L1960" t="s">
        <v>6</v>
      </c>
      <c r="M1960" t="s">
        <v>6</v>
      </c>
      <c r="N1960" t="s">
        <v>6</v>
      </c>
    </row>
    <row r="1961" spans="1:14" x14ac:dyDescent="0.35">
      <c r="A1961" t="s">
        <v>67</v>
      </c>
      <c r="B1961">
        <f t="shared" si="30"/>
        <v>1</v>
      </c>
      <c r="C1961" t="s">
        <v>20008</v>
      </c>
      <c r="D1961" t="s">
        <v>12451</v>
      </c>
      <c r="E1961" t="s">
        <v>6</v>
      </c>
      <c r="F1961" t="s">
        <v>12452</v>
      </c>
      <c r="G1961">
        <v>7</v>
      </c>
      <c r="I1961" t="s">
        <v>12453</v>
      </c>
      <c r="J1961" t="s">
        <v>12454</v>
      </c>
      <c r="K1961">
        <v>2009</v>
      </c>
      <c r="L1961" t="s">
        <v>6</v>
      </c>
      <c r="M1961" t="s">
        <v>6</v>
      </c>
      <c r="N1961" t="s">
        <v>6</v>
      </c>
    </row>
    <row r="1962" spans="1:14" x14ac:dyDescent="0.35">
      <c r="A1962" t="s">
        <v>49</v>
      </c>
      <c r="B1962">
        <f t="shared" si="30"/>
        <v>1</v>
      </c>
      <c r="C1962" t="s">
        <v>20009</v>
      </c>
      <c r="D1962" t="s">
        <v>12456</v>
      </c>
      <c r="E1962" t="s">
        <v>6</v>
      </c>
      <c r="F1962" t="s">
        <v>12457</v>
      </c>
      <c r="G1962">
        <v>7</v>
      </c>
      <c r="I1962" t="s">
        <v>12458</v>
      </c>
      <c r="J1962" t="s">
        <v>12459</v>
      </c>
      <c r="K1962">
        <v>2012</v>
      </c>
      <c r="L1962" t="s">
        <v>6</v>
      </c>
      <c r="M1962" t="s">
        <v>6</v>
      </c>
      <c r="N1962" t="s">
        <v>6</v>
      </c>
    </row>
    <row r="1963" spans="1:14" x14ac:dyDescent="0.35">
      <c r="A1963" t="s">
        <v>67</v>
      </c>
      <c r="B1963">
        <f t="shared" si="30"/>
        <v>1</v>
      </c>
      <c r="C1963" t="s">
        <v>20010</v>
      </c>
      <c r="D1963" t="s">
        <v>12461</v>
      </c>
      <c r="E1963" t="s">
        <v>6</v>
      </c>
      <c r="F1963" t="s">
        <v>12462</v>
      </c>
      <c r="G1963">
        <v>7</v>
      </c>
      <c r="I1963" t="s">
        <v>12463</v>
      </c>
      <c r="J1963" t="s">
        <v>12464</v>
      </c>
      <c r="K1963">
        <v>2020</v>
      </c>
      <c r="L1963" t="s">
        <v>6</v>
      </c>
      <c r="M1963" t="s">
        <v>6</v>
      </c>
      <c r="N1963" t="s">
        <v>6</v>
      </c>
    </row>
    <row r="1964" spans="1:14" x14ac:dyDescent="0.35">
      <c r="A1964" t="s">
        <v>49</v>
      </c>
      <c r="B1964">
        <f t="shared" si="30"/>
        <v>1</v>
      </c>
      <c r="C1964" t="s">
        <v>20011</v>
      </c>
      <c r="D1964" t="s">
        <v>12466</v>
      </c>
      <c r="E1964" t="s">
        <v>6</v>
      </c>
      <c r="F1964" t="s">
        <v>12467</v>
      </c>
      <c r="G1964">
        <v>7</v>
      </c>
      <c r="I1964" t="s">
        <v>12468</v>
      </c>
      <c r="J1964" t="s">
        <v>12469</v>
      </c>
      <c r="K1964">
        <v>2014</v>
      </c>
      <c r="L1964" t="s">
        <v>6</v>
      </c>
      <c r="M1964" t="s">
        <v>6</v>
      </c>
      <c r="N1964" t="s">
        <v>6</v>
      </c>
    </row>
    <row r="1965" spans="1:14" x14ac:dyDescent="0.35">
      <c r="A1965" t="s">
        <v>67</v>
      </c>
      <c r="B1965">
        <f t="shared" si="30"/>
        <v>1</v>
      </c>
      <c r="C1965" t="s">
        <v>20012</v>
      </c>
      <c r="D1965" t="s">
        <v>12484</v>
      </c>
      <c r="E1965" t="s">
        <v>6</v>
      </c>
      <c r="F1965" t="s">
        <v>12485</v>
      </c>
      <c r="G1965">
        <v>7</v>
      </c>
      <c r="I1965" t="s">
        <v>12486</v>
      </c>
      <c r="J1965" t="s">
        <v>12487</v>
      </c>
      <c r="K1965">
        <v>2015</v>
      </c>
      <c r="L1965" t="s">
        <v>6</v>
      </c>
      <c r="M1965" t="s">
        <v>6</v>
      </c>
      <c r="N1965" t="s">
        <v>6</v>
      </c>
    </row>
    <row r="1966" spans="1:14" x14ac:dyDescent="0.35">
      <c r="A1966" t="s">
        <v>67</v>
      </c>
      <c r="B1966">
        <f t="shared" si="30"/>
        <v>1</v>
      </c>
      <c r="C1966" t="s">
        <v>20013</v>
      </c>
      <c r="D1966" t="s">
        <v>12505</v>
      </c>
      <c r="E1966" t="s">
        <v>6</v>
      </c>
      <c r="F1966" t="s">
        <v>12506</v>
      </c>
      <c r="G1966">
        <v>7</v>
      </c>
      <c r="I1966" t="s">
        <v>12061</v>
      </c>
      <c r="J1966" t="s">
        <v>12507</v>
      </c>
      <c r="K1966">
        <v>2019</v>
      </c>
      <c r="L1966" t="s">
        <v>6</v>
      </c>
      <c r="M1966" t="s">
        <v>6</v>
      </c>
      <c r="N1966" t="s">
        <v>6</v>
      </c>
    </row>
    <row r="1967" spans="1:14" x14ac:dyDescent="0.35">
      <c r="A1967" t="s">
        <v>67</v>
      </c>
      <c r="B1967">
        <f t="shared" si="30"/>
        <v>1</v>
      </c>
      <c r="C1967" t="s">
        <v>20014</v>
      </c>
      <c r="D1967" t="s">
        <v>12517</v>
      </c>
      <c r="E1967" t="s">
        <v>6</v>
      </c>
      <c r="F1967" t="s">
        <v>12518</v>
      </c>
      <c r="G1967">
        <v>7</v>
      </c>
      <c r="I1967" t="s">
        <v>556</v>
      </c>
      <c r="J1967" t="s">
        <v>12519</v>
      </c>
      <c r="K1967">
        <v>2017</v>
      </c>
      <c r="L1967" t="s">
        <v>6</v>
      </c>
      <c r="M1967" t="s">
        <v>6</v>
      </c>
      <c r="N1967" t="s">
        <v>6</v>
      </c>
    </row>
    <row r="1968" spans="1:14" x14ac:dyDescent="0.35">
      <c r="A1968" t="s">
        <v>49</v>
      </c>
      <c r="B1968">
        <f t="shared" si="30"/>
        <v>1</v>
      </c>
      <c r="C1968" t="s">
        <v>20015</v>
      </c>
      <c r="D1968" t="s">
        <v>12521</v>
      </c>
      <c r="E1968" t="s">
        <v>6</v>
      </c>
      <c r="F1968" t="s">
        <v>12522</v>
      </c>
      <c r="G1968">
        <v>7</v>
      </c>
      <c r="I1968" t="s">
        <v>12523</v>
      </c>
      <c r="J1968" t="s">
        <v>12524</v>
      </c>
      <c r="K1968">
        <v>2011</v>
      </c>
      <c r="L1968" t="s">
        <v>6</v>
      </c>
      <c r="M1968" t="s">
        <v>6</v>
      </c>
      <c r="N1968" t="s">
        <v>6</v>
      </c>
    </row>
    <row r="1969" spans="1:14" x14ac:dyDescent="0.35">
      <c r="A1969" t="s">
        <v>67</v>
      </c>
      <c r="B1969">
        <f t="shared" si="30"/>
        <v>1</v>
      </c>
      <c r="C1969" t="s">
        <v>20016</v>
      </c>
      <c r="D1969" t="s">
        <v>12526</v>
      </c>
      <c r="E1969" t="s">
        <v>6</v>
      </c>
      <c r="F1969" t="s">
        <v>12527</v>
      </c>
      <c r="G1969">
        <v>7</v>
      </c>
      <c r="I1969" t="s">
        <v>12528</v>
      </c>
      <c r="J1969" t="s">
        <v>12529</v>
      </c>
      <c r="K1969">
        <v>2017</v>
      </c>
      <c r="L1969" t="s">
        <v>6</v>
      </c>
      <c r="M1969" t="s">
        <v>6</v>
      </c>
      <c r="N1969" t="s">
        <v>6</v>
      </c>
    </row>
    <row r="1970" spans="1:14" x14ac:dyDescent="0.35">
      <c r="A1970" t="s">
        <v>70</v>
      </c>
      <c r="B1970">
        <f t="shared" si="30"/>
        <v>1</v>
      </c>
      <c r="C1970" t="s">
        <v>20017</v>
      </c>
      <c r="D1970" t="s">
        <v>12536</v>
      </c>
      <c r="E1970" t="s">
        <v>6</v>
      </c>
      <c r="F1970" t="s">
        <v>12537</v>
      </c>
      <c r="G1970">
        <v>7</v>
      </c>
      <c r="I1970" t="s">
        <v>12538</v>
      </c>
      <c r="J1970" t="s">
        <v>12539</v>
      </c>
      <c r="K1970">
        <v>2020</v>
      </c>
      <c r="L1970" t="s">
        <v>6</v>
      </c>
      <c r="M1970" t="s">
        <v>6</v>
      </c>
      <c r="N1970" t="s">
        <v>6</v>
      </c>
    </row>
    <row r="1971" spans="1:14" x14ac:dyDescent="0.35">
      <c r="A1971" t="s">
        <v>70</v>
      </c>
      <c r="B1971">
        <f t="shared" si="30"/>
        <v>1</v>
      </c>
      <c r="C1971" t="s">
        <v>20018</v>
      </c>
      <c r="D1971" t="s">
        <v>12545</v>
      </c>
      <c r="E1971" t="s">
        <v>6</v>
      </c>
      <c r="F1971" t="s">
        <v>12546</v>
      </c>
      <c r="G1971">
        <v>7</v>
      </c>
      <c r="I1971" t="s">
        <v>12547</v>
      </c>
      <c r="J1971" t="s">
        <v>12548</v>
      </c>
      <c r="K1971">
        <v>2018</v>
      </c>
      <c r="L1971" t="s">
        <v>6</v>
      </c>
      <c r="M1971" t="s">
        <v>6</v>
      </c>
      <c r="N1971" t="s">
        <v>6</v>
      </c>
    </row>
    <row r="1972" spans="1:14" x14ac:dyDescent="0.35">
      <c r="A1972" t="s">
        <v>49</v>
      </c>
      <c r="B1972">
        <f t="shared" si="30"/>
        <v>1</v>
      </c>
      <c r="C1972" t="s">
        <v>12549</v>
      </c>
      <c r="D1972" t="s">
        <v>12550</v>
      </c>
      <c r="E1972" t="s">
        <v>6</v>
      </c>
      <c r="F1972" t="s">
        <v>12551</v>
      </c>
      <c r="G1972">
        <v>7</v>
      </c>
      <c r="I1972" t="s">
        <v>12552</v>
      </c>
      <c r="J1972" t="s">
        <v>12553</v>
      </c>
      <c r="K1972">
        <v>2011</v>
      </c>
      <c r="L1972" t="s">
        <v>6</v>
      </c>
      <c r="M1972" t="s">
        <v>6</v>
      </c>
      <c r="N1972" t="s">
        <v>6</v>
      </c>
    </row>
    <row r="1973" spans="1:14" x14ac:dyDescent="0.35">
      <c r="A1973" t="s">
        <v>49</v>
      </c>
      <c r="B1973">
        <f t="shared" si="30"/>
        <v>1</v>
      </c>
      <c r="C1973" t="s">
        <v>20019</v>
      </c>
      <c r="D1973" t="s">
        <v>12563</v>
      </c>
      <c r="E1973" t="s">
        <v>6</v>
      </c>
      <c r="F1973" t="s">
        <v>12564</v>
      </c>
      <c r="G1973">
        <v>7</v>
      </c>
      <c r="I1973" t="s">
        <v>12565</v>
      </c>
      <c r="J1973" t="s">
        <v>12566</v>
      </c>
      <c r="K1973">
        <v>2009</v>
      </c>
      <c r="L1973" t="s">
        <v>6</v>
      </c>
      <c r="M1973" t="s">
        <v>6</v>
      </c>
      <c r="N1973" t="s">
        <v>6</v>
      </c>
    </row>
    <row r="1974" spans="1:14" x14ac:dyDescent="0.35">
      <c r="A1974" t="s">
        <v>70</v>
      </c>
      <c r="B1974">
        <f t="shared" si="30"/>
        <v>1</v>
      </c>
      <c r="C1974" t="s">
        <v>20020</v>
      </c>
      <c r="D1974" t="s">
        <v>12568</v>
      </c>
      <c r="E1974" t="s">
        <v>6</v>
      </c>
      <c r="F1974" t="s">
        <v>12569</v>
      </c>
      <c r="G1974">
        <v>7</v>
      </c>
      <c r="I1974" t="s">
        <v>12272</v>
      </c>
      <c r="J1974" t="s">
        <v>12570</v>
      </c>
      <c r="K1974">
        <v>2019</v>
      </c>
      <c r="L1974" t="s">
        <v>6</v>
      </c>
      <c r="M1974" t="s">
        <v>6</v>
      </c>
      <c r="N1974" t="s">
        <v>6</v>
      </c>
    </row>
    <row r="1975" spans="1:14" x14ac:dyDescent="0.35">
      <c r="A1975" t="s">
        <v>49</v>
      </c>
      <c r="B1975">
        <f t="shared" si="30"/>
        <v>1</v>
      </c>
      <c r="C1975" t="s">
        <v>20021</v>
      </c>
      <c r="D1975" t="s">
        <v>12576</v>
      </c>
      <c r="E1975" t="s">
        <v>6</v>
      </c>
      <c r="F1975" t="s">
        <v>12577</v>
      </c>
      <c r="G1975">
        <v>7</v>
      </c>
      <c r="I1975" t="s">
        <v>12578</v>
      </c>
      <c r="J1975" t="s">
        <v>11973</v>
      </c>
      <c r="K1975">
        <v>2013</v>
      </c>
      <c r="L1975" t="s">
        <v>6</v>
      </c>
      <c r="M1975" t="s">
        <v>6</v>
      </c>
      <c r="N1975" t="s">
        <v>6</v>
      </c>
    </row>
    <row r="1976" spans="1:14" x14ac:dyDescent="0.35">
      <c r="A1976" t="s">
        <v>49</v>
      </c>
      <c r="B1976">
        <f t="shared" si="30"/>
        <v>1</v>
      </c>
      <c r="C1976" t="s">
        <v>20022</v>
      </c>
      <c r="D1976" t="s">
        <v>12580</v>
      </c>
      <c r="E1976" t="s">
        <v>6</v>
      </c>
      <c r="F1976" t="s">
        <v>12581</v>
      </c>
      <c r="G1976">
        <v>7</v>
      </c>
      <c r="I1976" t="s">
        <v>12582</v>
      </c>
      <c r="J1976" t="s">
        <v>12583</v>
      </c>
      <c r="K1976">
        <v>2019</v>
      </c>
      <c r="L1976" t="s">
        <v>6</v>
      </c>
      <c r="M1976" t="s">
        <v>6</v>
      </c>
      <c r="N1976" t="s">
        <v>6</v>
      </c>
    </row>
    <row r="1977" spans="1:14" x14ac:dyDescent="0.35">
      <c r="A1977" t="s">
        <v>49</v>
      </c>
      <c r="B1977">
        <f t="shared" si="30"/>
        <v>1</v>
      </c>
      <c r="C1977" t="s">
        <v>20023</v>
      </c>
      <c r="D1977" t="s">
        <v>12585</v>
      </c>
      <c r="E1977" t="s">
        <v>6</v>
      </c>
      <c r="F1977" t="s">
        <v>12586</v>
      </c>
      <c r="G1977">
        <v>7</v>
      </c>
      <c r="I1977" t="s">
        <v>2175</v>
      </c>
      <c r="J1977" t="s">
        <v>12587</v>
      </c>
      <c r="K1977">
        <v>2014</v>
      </c>
      <c r="L1977" t="s">
        <v>6</v>
      </c>
      <c r="M1977" t="s">
        <v>6</v>
      </c>
      <c r="N1977" t="s">
        <v>6</v>
      </c>
    </row>
    <row r="1978" spans="1:14" x14ac:dyDescent="0.35">
      <c r="A1978" t="s">
        <v>49</v>
      </c>
      <c r="B1978">
        <f t="shared" si="30"/>
        <v>1</v>
      </c>
      <c r="C1978" t="s">
        <v>20024</v>
      </c>
      <c r="D1978" t="s">
        <v>12597</v>
      </c>
      <c r="E1978" t="s">
        <v>6</v>
      </c>
      <c r="F1978" t="s">
        <v>12598</v>
      </c>
      <c r="G1978">
        <v>7</v>
      </c>
      <c r="I1978" t="s">
        <v>12272</v>
      </c>
      <c r="J1978" t="s">
        <v>12599</v>
      </c>
      <c r="K1978">
        <v>2019</v>
      </c>
      <c r="L1978" t="s">
        <v>6</v>
      </c>
      <c r="M1978" t="s">
        <v>6</v>
      </c>
      <c r="N1978" t="s">
        <v>6</v>
      </c>
    </row>
    <row r="1979" spans="1:14" x14ac:dyDescent="0.35">
      <c r="A1979" t="s">
        <v>49</v>
      </c>
      <c r="B1979">
        <f t="shared" si="30"/>
        <v>1</v>
      </c>
      <c r="C1979" t="s">
        <v>20025</v>
      </c>
      <c r="D1979" t="s">
        <v>12607</v>
      </c>
      <c r="E1979" t="s">
        <v>6</v>
      </c>
      <c r="F1979" t="s">
        <v>12608</v>
      </c>
      <c r="G1979">
        <v>7</v>
      </c>
      <c r="I1979" t="s">
        <v>922</v>
      </c>
      <c r="J1979" t="s">
        <v>12609</v>
      </c>
      <c r="K1979">
        <v>2019</v>
      </c>
      <c r="L1979" t="s">
        <v>6</v>
      </c>
      <c r="M1979" t="s">
        <v>6</v>
      </c>
      <c r="N1979" t="s">
        <v>6</v>
      </c>
    </row>
    <row r="1980" spans="1:14" x14ac:dyDescent="0.35">
      <c r="A1980" t="s">
        <v>49</v>
      </c>
      <c r="B1980">
        <f t="shared" si="30"/>
        <v>1</v>
      </c>
      <c r="C1980" t="s">
        <v>20026</v>
      </c>
      <c r="D1980" t="s">
        <v>12611</v>
      </c>
      <c r="E1980" t="s">
        <v>6</v>
      </c>
      <c r="F1980" t="s">
        <v>12612</v>
      </c>
      <c r="G1980">
        <v>7</v>
      </c>
      <c r="I1980" t="s">
        <v>12613</v>
      </c>
      <c r="J1980" t="s">
        <v>12614</v>
      </c>
      <c r="K1980">
        <v>2018</v>
      </c>
      <c r="L1980" t="s">
        <v>6</v>
      </c>
      <c r="M1980" t="s">
        <v>6</v>
      </c>
      <c r="N1980" t="s">
        <v>6</v>
      </c>
    </row>
    <row r="1981" spans="1:14" x14ac:dyDescent="0.35">
      <c r="A1981" t="s">
        <v>49</v>
      </c>
      <c r="B1981">
        <f t="shared" si="30"/>
        <v>1</v>
      </c>
      <c r="C1981" t="s">
        <v>20027</v>
      </c>
      <c r="D1981" t="s">
        <v>12624</v>
      </c>
      <c r="E1981" t="s">
        <v>6</v>
      </c>
      <c r="F1981" t="s">
        <v>12625</v>
      </c>
      <c r="G1981">
        <v>7</v>
      </c>
      <c r="I1981" t="s">
        <v>12626</v>
      </c>
      <c r="J1981" t="s">
        <v>12627</v>
      </c>
      <c r="K1981">
        <v>2013</v>
      </c>
      <c r="L1981" t="s">
        <v>6</v>
      </c>
      <c r="M1981" t="s">
        <v>6</v>
      </c>
      <c r="N1981" t="s">
        <v>6</v>
      </c>
    </row>
    <row r="1982" spans="1:14" x14ac:dyDescent="0.35">
      <c r="A1982" t="s">
        <v>49</v>
      </c>
      <c r="B1982">
        <f t="shared" si="30"/>
        <v>1</v>
      </c>
      <c r="C1982" t="s">
        <v>20028</v>
      </c>
      <c r="D1982" t="s">
        <v>12633</v>
      </c>
      <c r="E1982" t="s">
        <v>6</v>
      </c>
      <c r="F1982" t="s">
        <v>12634</v>
      </c>
      <c r="G1982">
        <v>7</v>
      </c>
      <c r="I1982" t="s">
        <v>12212</v>
      </c>
      <c r="J1982" t="s">
        <v>12213</v>
      </c>
      <c r="K1982">
        <v>2009</v>
      </c>
      <c r="L1982" t="s">
        <v>6</v>
      </c>
      <c r="M1982" t="s">
        <v>6</v>
      </c>
      <c r="N1982" t="s">
        <v>6</v>
      </c>
    </row>
    <row r="1983" spans="1:14" x14ac:dyDescent="0.35">
      <c r="A1983" t="s">
        <v>49</v>
      </c>
      <c r="B1983">
        <f t="shared" si="30"/>
        <v>1</v>
      </c>
      <c r="C1983" t="s">
        <v>20029</v>
      </c>
      <c r="D1983" t="s">
        <v>12636</v>
      </c>
      <c r="E1983" t="s">
        <v>6</v>
      </c>
      <c r="F1983" t="s">
        <v>12432</v>
      </c>
      <c r="G1983">
        <v>7</v>
      </c>
      <c r="I1983" t="s">
        <v>12637</v>
      </c>
      <c r="J1983" t="s">
        <v>12638</v>
      </c>
      <c r="K1983">
        <v>2019</v>
      </c>
      <c r="L1983" t="s">
        <v>6</v>
      </c>
      <c r="M1983" t="s">
        <v>6</v>
      </c>
      <c r="N1983" t="s">
        <v>6</v>
      </c>
    </row>
    <row r="1984" spans="1:14" x14ac:dyDescent="0.35">
      <c r="A1984" t="s">
        <v>67</v>
      </c>
      <c r="B1984">
        <f t="shared" si="30"/>
        <v>1</v>
      </c>
      <c r="C1984" t="s">
        <v>20030</v>
      </c>
      <c r="D1984" t="s">
        <v>12640</v>
      </c>
      <c r="E1984" t="s">
        <v>6</v>
      </c>
      <c r="F1984" t="s">
        <v>12641</v>
      </c>
      <c r="G1984">
        <v>7</v>
      </c>
      <c r="I1984" t="s">
        <v>12642</v>
      </c>
      <c r="J1984" t="s">
        <v>12643</v>
      </c>
      <c r="K1984">
        <v>2009</v>
      </c>
      <c r="L1984" t="s">
        <v>6</v>
      </c>
      <c r="M1984" t="s">
        <v>6</v>
      </c>
      <c r="N1984" t="s">
        <v>6</v>
      </c>
    </row>
    <row r="1985" spans="1:14" x14ac:dyDescent="0.35">
      <c r="A1985" t="s">
        <v>70</v>
      </c>
      <c r="B1985">
        <f t="shared" si="30"/>
        <v>1</v>
      </c>
      <c r="C1985" t="s">
        <v>20031</v>
      </c>
      <c r="D1985" t="s">
        <v>12645</v>
      </c>
      <c r="E1985" t="s">
        <v>6</v>
      </c>
      <c r="F1985" t="s">
        <v>12646</v>
      </c>
      <c r="G1985">
        <v>7</v>
      </c>
      <c r="I1985" t="s">
        <v>12647</v>
      </c>
      <c r="J1985" t="s">
        <v>12648</v>
      </c>
      <c r="K1985">
        <v>2020</v>
      </c>
      <c r="L1985" t="s">
        <v>6</v>
      </c>
      <c r="M1985" t="s">
        <v>6</v>
      </c>
      <c r="N1985" t="s">
        <v>6</v>
      </c>
    </row>
    <row r="1986" spans="1:14" x14ac:dyDescent="0.35">
      <c r="A1986" t="s">
        <v>70</v>
      </c>
      <c r="B1986">
        <f t="shared" ref="B1986:B2049" si="31">COUNTIF(C:C,C1986)</f>
        <v>1</v>
      </c>
      <c r="C1986" t="s">
        <v>12649</v>
      </c>
      <c r="D1986" t="s">
        <v>6</v>
      </c>
      <c r="E1986" t="s">
        <v>6</v>
      </c>
      <c r="F1986" t="s">
        <v>12650</v>
      </c>
      <c r="G1986">
        <v>7</v>
      </c>
      <c r="I1986" t="s">
        <v>12651</v>
      </c>
      <c r="J1986" t="s">
        <v>12652</v>
      </c>
      <c r="K1986">
        <v>2010</v>
      </c>
      <c r="L1986" t="s">
        <v>6</v>
      </c>
      <c r="M1986" t="s">
        <v>6</v>
      </c>
      <c r="N1986" t="s">
        <v>6</v>
      </c>
    </row>
    <row r="1987" spans="1:14" x14ac:dyDescent="0.35">
      <c r="A1987" t="s">
        <v>49</v>
      </c>
      <c r="B1987">
        <f t="shared" si="31"/>
        <v>1</v>
      </c>
      <c r="C1987" t="s">
        <v>20032</v>
      </c>
      <c r="D1987" t="s">
        <v>12658</v>
      </c>
      <c r="E1987" t="s">
        <v>6</v>
      </c>
      <c r="F1987" t="s">
        <v>12659</v>
      </c>
      <c r="G1987">
        <v>7</v>
      </c>
      <c r="I1987" t="s">
        <v>6</v>
      </c>
      <c r="J1987" t="s">
        <v>6</v>
      </c>
      <c r="L1987" t="s">
        <v>6</v>
      </c>
      <c r="M1987" t="s">
        <v>6</v>
      </c>
      <c r="N1987" t="s">
        <v>6</v>
      </c>
    </row>
    <row r="1988" spans="1:14" x14ac:dyDescent="0.35">
      <c r="A1988" t="s">
        <v>67</v>
      </c>
      <c r="B1988">
        <f t="shared" si="31"/>
        <v>1</v>
      </c>
      <c r="C1988" t="s">
        <v>12660</v>
      </c>
      <c r="D1988" t="s">
        <v>6</v>
      </c>
      <c r="E1988" t="s">
        <v>6</v>
      </c>
      <c r="F1988" t="s">
        <v>12661</v>
      </c>
      <c r="G1988">
        <v>7</v>
      </c>
      <c r="I1988" t="s">
        <v>2109</v>
      </c>
      <c r="J1988" t="s">
        <v>12662</v>
      </c>
      <c r="K1988">
        <v>2012</v>
      </c>
      <c r="L1988" t="s">
        <v>6</v>
      </c>
      <c r="M1988" t="s">
        <v>6</v>
      </c>
      <c r="N1988" t="s">
        <v>6</v>
      </c>
    </row>
    <row r="1989" spans="1:14" x14ac:dyDescent="0.35">
      <c r="A1989" t="s">
        <v>49</v>
      </c>
      <c r="B1989">
        <f t="shared" si="31"/>
        <v>1</v>
      </c>
      <c r="C1989" t="s">
        <v>20033</v>
      </c>
      <c r="D1989" t="s">
        <v>12664</v>
      </c>
      <c r="E1989" t="s">
        <v>6</v>
      </c>
      <c r="F1989" t="s">
        <v>12665</v>
      </c>
      <c r="G1989">
        <v>7</v>
      </c>
      <c r="I1989" t="s">
        <v>12666</v>
      </c>
      <c r="J1989" t="s">
        <v>12667</v>
      </c>
      <c r="K1989">
        <v>2021</v>
      </c>
      <c r="L1989" t="s">
        <v>6</v>
      </c>
      <c r="M1989" t="s">
        <v>6</v>
      </c>
      <c r="N1989" t="s">
        <v>6</v>
      </c>
    </row>
    <row r="1990" spans="1:14" x14ac:dyDescent="0.35">
      <c r="A1990" t="s">
        <v>49</v>
      </c>
      <c r="B1990">
        <f t="shared" si="31"/>
        <v>1</v>
      </c>
      <c r="C1990" t="s">
        <v>20034</v>
      </c>
      <c r="D1990" t="s">
        <v>12676</v>
      </c>
      <c r="E1990" t="s">
        <v>6</v>
      </c>
      <c r="F1990" t="s">
        <v>12677</v>
      </c>
      <c r="G1990">
        <v>7</v>
      </c>
      <c r="I1990" t="s">
        <v>7262</v>
      </c>
      <c r="J1990" t="s">
        <v>12678</v>
      </c>
      <c r="K1990">
        <v>2015</v>
      </c>
      <c r="L1990" t="s">
        <v>6</v>
      </c>
      <c r="M1990" t="s">
        <v>6</v>
      </c>
      <c r="N1990" t="s">
        <v>6</v>
      </c>
    </row>
    <row r="1991" spans="1:14" x14ac:dyDescent="0.35">
      <c r="A1991" t="s">
        <v>49</v>
      </c>
      <c r="B1991">
        <f t="shared" si="31"/>
        <v>1</v>
      </c>
      <c r="C1991" t="s">
        <v>20035</v>
      </c>
      <c r="D1991" t="s">
        <v>12680</v>
      </c>
      <c r="E1991" t="s">
        <v>6</v>
      </c>
      <c r="F1991" t="s">
        <v>12681</v>
      </c>
      <c r="G1991">
        <v>7</v>
      </c>
      <c r="I1991" t="s">
        <v>12682</v>
      </c>
      <c r="J1991" t="s">
        <v>12683</v>
      </c>
      <c r="K1991">
        <v>2019</v>
      </c>
      <c r="L1991" t="s">
        <v>6</v>
      </c>
      <c r="M1991" t="s">
        <v>6</v>
      </c>
      <c r="N1991" t="s">
        <v>6</v>
      </c>
    </row>
    <row r="1992" spans="1:14" x14ac:dyDescent="0.35">
      <c r="A1992" t="s">
        <v>70</v>
      </c>
      <c r="B1992">
        <f t="shared" si="31"/>
        <v>1</v>
      </c>
      <c r="C1992" t="s">
        <v>20036</v>
      </c>
      <c r="D1992" t="s">
        <v>12685</v>
      </c>
      <c r="E1992" t="s">
        <v>6</v>
      </c>
      <c r="F1992" t="s">
        <v>12686</v>
      </c>
      <c r="G1992">
        <v>7</v>
      </c>
      <c r="I1992" t="s">
        <v>12687</v>
      </c>
      <c r="J1992" t="s">
        <v>12688</v>
      </c>
      <c r="K1992">
        <v>2018</v>
      </c>
      <c r="L1992" t="s">
        <v>6</v>
      </c>
      <c r="M1992" t="s">
        <v>6</v>
      </c>
      <c r="N1992" t="s">
        <v>6</v>
      </c>
    </row>
    <row r="1993" spans="1:14" x14ac:dyDescent="0.35">
      <c r="A1993" t="s">
        <v>70</v>
      </c>
      <c r="B1993">
        <f t="shared" si="31"/>
        <v>1</v>
      </c>
      <c r="C1993" t="s">
        <v>20037</v>
      </c>
      <c r="D1993" t="s">
        <v>12695</v>
      </c>
      <c r="E1993" t="s">
        <v>6</v>
      </c>
      <c r="F1993" t="s">
        <v>12696</v>
      </c>
      <c r="G1993">
        <v>7</v>
      </c>
      <c r="I1993" t="s">
        <v>12697</v>
      </c>
      <c r="J1993" t="s">
        <v>12698</v>
      </c>
      <c r="K1993">
        <v>2020</v>
      </c>
      <c r="L1993" t="s">
        <v>6</v>
      </c>
      <c r="M1993" t="s">
        <v>6</v>
      </c>
      <c r="N1993" t="s">
        <v>6</v>
      </c>
    </row>
    <row r="1994" spans="1:14" x14ac:dyDescent="0.35">
      <c r="A1994" t="s">
        <v>49</v>
      </c>
      <c r="B1994">
        <f t="shared" si="31"/>
        <v>1</v>
      </c>
      <c r="C1994" t="s">
        <v>20038</v>
      </c>
      <c r="D1994" t="s">
        <v>12703</v>
      </c>
      <c r="E1994" t="s">
        <v>6</v>
      </c>
      <c r="F1994" t="s">
        <v>12704</v>
      </c>
      <c r="G1994">
        <v>7</v>
      </c>
      <c r="I1994" t="s">
        <v>12705</v>
      </c>
      <c r="J1994" t="s">
        <v>12706</v>
      </c>
      <c r="K1994">
        <v>2018</v>
      </c>
      <c r="L1994" t="s">
        <v>6</v>
      </c>
      <c r="M1994" t="s">
        <v>6</v>
      </c>
      <c r="N1994" t="s">
        <v>6</v>
      </c>
    </row>
    <row r="1995" spans="1:14" x14ac:dyDescent="0.35">
      <c r="A1995" t="s">
        <v>49</v>
      </c>
      <c r="B1995">
        <f t="shared" si="31"/>
        <v>1</v>
      </c>
      <c r="C1995" t="s">
        <v>20039</v>
      </c>
      <c r="D1995" t="s">
        <v>12708</v>
      </c>
      <c r="E1995" t="s">
        <v>6</v>
      </c>
      <c r="F1995" t="s">
        <v>12709</v>
      </c>
      <c r="G1995">
        <v>7</v>
      </c>
      <c r="I1995" t="s">
        <v>12710</v>
      </c>
      <c r="J1995" t="s">
        <v>11973</v>
      </c>
      <c r="K1995">
        <v>2018</v>
      </c>
      <c r="L1995" t="s">
        <v>6</v>
      </c>
      <c r="M1995" t="s">
        <v>6</v>
      </c>
      <c r="N1995" t="s">
        <v>6</v>
      </c>
    </row>
    <row r="1996" spans="1:14" x14ac:dyDescent="0.35">
      <c r="A1996" t="s">
        <v>49</v>
      </c>
      <c r="B1996">
        <f t="shared" si="31"/>
        <v>1</v>
      </c>
      <c r="C1996" t="s">
        <v>20040</v>
      </c>
      <c r="D1996" t="s">
        <v>12712</v>
      </c>
      <c r="E1996" t="s">
        <v>6</v>
      </c>
      <c r="F1996" t="s">
        <v>12713</v>
      </c>
      <c r="G1996">
        <v>7</v>
      </c>
      <c r="I1996" t="s">
        <v>12714</v>
      </c>
      <c r="J1996" t="s">
        <v>12715</v>
      </c>
      <c r="K1996">
        <v>2011</v>
      </c>
      <c r="L1996" t="s">
        <v>6</v>
      </c>
      <c r="M1996" t="s">
        <v>6</v>
      </c>
      <c r="N1996" t="s">
        <v>6</v>
      </c>
    </row>
    <row r="1997" spans="1:14" x14ac:dyDescent="0.35">
      <c r="A1997" t="s">
        <v>49</v>
      </c>
      <c r="B1997">
        <f t="shared" si="31"/>
        <v>1</v>
      </c>
      <c r="C1997" t="s">
        <v>20041</v>
      </c>
      <c r="D1997" t="s">
        <v>12717</v>
      </c>
      <c r="E1997" t="s">
        <v>6</v>
      </c>
      <c r="F1997" t="s">
        <v>12718</v>
      </c>
      <c r="G1997">
        <v>7</v>
      </c>
      <c r="I1997" t="s">
        <v>5409</v>
      </c>
      <c r="J1997" t="s">
        <v>12719</v>
      </c>
      <c r="K1997">
        <v>2018</v>
      </c>
      <c r="L1997" t="s">
        <v>6</v>
      </c>
      <c r="M1997" t="s">
        <v>6</v>
      </c>
      <c r="N1997" t="s">
        <v>6</v>
      </c>
    </row>
    <row r="1998" spans="1:14" x14ac:dyDescent="0.35">
      <c r="A1998" t="s">
        <v>49</v>
      </c>
      <c r="B1998">
        <f t="shared" si="31"/>
        <v>1</v>
      </c>
      <c r="C1998" t="s">
        <v>20042</v>
      </c>
      <c r="D1998" t="s">
        <v>12729</v>
      </c>
      <c r="E1998" t="s">
        <v>6</v>
      </c>
      <c r="F1998" t="s">
        <v>12730</v>
      </c>
      <c r="G1998">
        <v>7</v>
      </c>
      <c r="I1998" t="s">
        <v>12731</v>
      </c>
      <c r="J1998" t="s">
        <v>12732</v>
      </c>
      <c r="K1998">
        <v>2019</v>
      </c>
      <c r="L1998" t="s">
        <v>6</v>
      </c>
      <c r="M1998" t="s">
        <v>6</v>
      </c>
      <c r="N1998" t="s">
        <v>6</v>
      </c>
    </row>
    <row r="1999" spans="1:14" x14ac:dyDescent="0.35">
      <c r="A1999" t="s">
        <v>49</v>
      </c>
      <c r="B1999">
        <f t="shared" si="31"/>
        <v>1</v>
      </c>
      <c r="C1999" t="s">
        <v>12733</v>
      </c>
      <c r="D1999" t="s">
        <v>12734</v>
      </c>
      <c r="E1999" t="s">
        <v>6</v>
      </c>
      <c r="F1999" t="s">
        <v>12735</v>
      </c>
      <c r="G1999">
        <v>7</v>
      </c>
      <c r="I1999" t="s">
        <v>12736</v>
      </c>
      <c r="J1999" t="s">
        <v>12737</v>
      </c>
      <c r="K1999">
        <v>2017</v>
      </c>
      <c r="L1999" t="s">
        <v>6</v>
      </c>
      <c r="M1999" t="s">
        <v>6</v>
      </c>
      <c r="N1999" t="s">
        <v>6</v>
      </c>
    </row>
    <row r="2000" spans="1:14" x14ac:dyDescent="0.35">
      <c r="A2000" t="s">
        <v>49</v>
      </c>
      <c r="B2000">
        <f t="shared" si="31"/>
        <v>1</v>
      </c>
      <c r="C2000" t="s">
        <v>20043</v>
      </c>
      <c r="D2000" t="s">
        <v>12739</v>
      </c>
      <c r="E2000" t="s">
        <v>6</v>
      </c>
      <c r="F2000" t="s">
        <v>12740</v>
      </c>
      <c r="G2000">
        <v>7</v>
      </c>
      <c r="I2000" t="s">
        <v>12741</v>
      </c>
      <c r="J2000" t="s">
        <v>12742</v>
      </c>
      <c r="K2000">
        <v>2009</v>
      </c>
      <c r="L2000" t="s">
        <v>6</v>
      </c>
      <c r="M2000" t="s">
        <v>6</v>
      </c>
      <c r="N2000" t="s">
        <v>6</v>
      </c>
    </row>
    <row r="2001" spans="1:14" x14ac:dyDescent="0.35">
      <c r="A2001" t="s">
        <v>49</v>
      </c>
      <c r="B2001">
        <f t="shared" si="31"/>
        <v>1</v>
      </c>
      <c r="C2001" t="s">
        <v>20044</v>
      </c>
      <c r="D2001" t="s">
        <v>12749</v>
      </c>
      <c r="E2001" t="s">
        <v>6</v>
      </c>
      <c r="F2001" t="s">
        <v>12750</v>
      </c>
      <c r="G2001">
        <v>7</v>
      </c>
      <c r="I2001" t="s">
        <v>12751</v>
      </c>
      <c r="J2001" t="s">
        <v>12752</v>
      </c>
      <c r="K2001">
        <v>2018</v>
      </c>
      <c r="L2001" t="s">
        <v>6</v>
      </c>
      <c r="M2001" t="s">
        <v>6</v>
      </c>
      <c r="N2001" t="s">
        <v>6</v>
      </c>
    </row>
    <row r="2002" spans="1:14" x14ac:dyDescent="0.35">
      <c r="A2002" t="s">
        <v>67</v>
      </c>
      <c r="B2002">
        <f t="shared" si="31"/>
        <v>1</v>
      </c>
      <c r="C2002" t="s">
        <v>20045</v>
      </c>
      <c r="D2002" t="s">
        <v>12757</v>
      </c>
      <c r="E2002" t="s">
        <v>6</v>
      </c>
      <c r="F2002" t="s">
        <v>12758</v>
      </c>
      <c r="G2002">
        <v>7</v>
      </c>
      <c r="I2002" t="s">
        <v>12463</v>
      </c>
      <c r="J2002" t="s">
        <v>12464</v>
      </c>
      <c r="K2002">
        <v>2020</v>
      </c>
      <c r="L2002" t="s">
        <v>6</v>
      </c>
      <c r="M2002" t="s">
        <v>6</v>
      </c>
      <c r="N2002" t="s">
        <v>6</v>
      </c>
    </row>
    <row r="2003" spans="1:14" x14ac:dyDescent="0.35">
      <c r="A2003" t="s">
        <v>70</v>
      </c>
      <c r="B2003">
        <f t="shared" si="31"/>
        <v>1</v>
      </c>
      <c r="C2003" t="s">
        <v>20046</v>
      </c>
      <c r="D2003" t="s">
        <v>12765</v>
      </c>
      <c r="E2003" t="s">
        <v>6</v>
      </c>
      <c r="F2003" t="s">
        <v>12766</v>
      </c>
      <c r="G2003">
        <v>7</v>
      </c>
      <c r="I2003" t="s">
        <v>12767</v>
      </c>
      <c r="J2003" t="s">
        <v>12768</v>
      </c>
      <c r="K2003">
        <v>2020</v>
      </c>
      <c r="L2003" t="s">
        <v>6</v>
      </c>
      <c r="M2003" t="s">
        <v>6</v>
      </c>
      <c r="N2003" t="s">
        <v>6</v>
      </c>
    </row>
    <row r="2004" spans="1:14" x14ac:dyDescent="0.35">
      <c r="A2004" t="s">
        <v>49</v>
      </c>
      <c r="B2004">
        <f t="shared" si="31"/>
        <v>1</v>
      </c>
      <c r="C2004" t="s">
        <v>20047</v>
      </c>
      <c r="D2004" t="s">
        <v>12780</v>
      </c>
      <c r="E2004" t="s">
        <v>6</v>
      </c>
      <c r="F2004" t="s">
        <v>12781</v>
      </c>
      <c r="G2004">
        <v>7</v>
      </c>
      <c r="I2004" t="s">
        <v>12782</v>
      </c>
      <c r="J2004" t="s">
        <v>12783</v>
      </c>
      <c r="K2004">
        <v>2019</v>
      </c>
      <c r="L2004" t="s">
        <v>6</v>
      </c>
      <c r="M2004" t="s">
        <v>6</v>
      </c>
      <c r="N2004" t="s">
        <v>6</v>
      </c>
    </row>
    <row r="2005" spans="1:14" x14ac:dyDescent="0.35">
      <c r="A2005" t="s">
        <v>49</v>
      </c>
      <c r="B2005">
        <f t="shared" si="31"/>
        <v>1</v>
      </c>
      <c r="C2005" t="s">
        <v>20048</v>
      </c>
      <c r="D2005" t="s">
        <v>12785</v>
      </c>
      <c r="E2005" t="s">
        <v>6</v>
      </c>
      <c r="F2005" t="s">
        <v>12786</v>
      </c>
      <c r="G2005">
        <v>7</v>
      </c>
      <c r="I2005" t="s">
        <v>12787</v>
      </c>
      <c r="J2005" t="s">
        <v>12788</v>
      </c>
      <c r="K2005">
        <v>2016</v>
      </c>
      <c r="L2005" t="s">
        <v>6</v>
      </c>
      <c r="M2005" t="s">
        <v>6</v>
      </c>
      <c r="N2005" t="s">
        <v>6</v>
      </c>
    </row>
    <row r="2006" spans="1:14" x14ac:dyDescent="0.35">
      <c r="A2006" t="s">
        <v>70</v>
      </c>
      <c r="B2006">
        <f t="shared" si="31"/>
        <v>1</v>
      </c>
      <c r="C2006" t="s">
        <v>20049</v>
      </c>
      <c r="D2006" t="s">
        <v>12795</v>
      </c>
      <c r="E2006" t="s">
        <v>6</v>
      </c>
      <c r="F2006" t="s">
        <v>12796</v>
      </c>
      <c r="G2006">
        <v>7</v>
      </c>
      <c r="I2006" t="s">
        <v>12797</v>
      </c>
      <c r="J2006" t="s">
        <v>12798</v>
      </c>
      <c r="K2006">
        <v>2011</v>
      </c>
      <c r="L2006" t="s">
        <v>6</v>
      </c>
      <c r="M2006" t="s">
        <v>6</v>
      </c>
      <c r="N2006" t="s">
        <v>6</v>
      </c>
    </row>
    <row r="2007" spans="1:14" x14ac:dyDescent="0.35">
      <c r="A2007" t="s">
        <v>56</v>
      </c>
      <c r="B2007">
        <f t="shared" si="31"/>
        <v>1</v>
      </c>
      <c r="C2007" t="s">
        <v>20050</v>
      </c>
      <c r="D2007" t="s">
        <v>12803</v>
      </c>
      <c r="E2007" t="s">
        <v>6</v>
      </c>
      <c r="F2007" t="s">
        <v>12804</v>
      </c>
      <c r="G2007">
        <v>7</v>
      </c>
      <c r="I2007" t="s">
        <v>12805</v>
      </c>
      <c r="J2007" t="s">
        <v>12806</v>
      </c>
      <c r="K2007">
        <v>2011</v>
      </c>
      <c r="L2007" t="s">
        <v>6</v>
      </c>
      <c r="M2007" t="s">
        <v>6</v>
      </c>
      <c r="N2007" t="s">
        <v>6</v>
      </c>
    </row>
    <row r="2008" spans="1:14" x14ac:dyDescent="0.35">
      <c r="A2008" t="s">
        <v>70</v>
      </c>
      <c r="B2008">
        <f t="shared" si="31"/>
        <v>1</v>
      </c>
      <c r="C2008" t="s">
        <v>20051</v>
      </c>
      <c r="D2008" t="s">
        <v>12808</v>
      </c>
      <c r="E2008" t="s">
        <v>6</v>
      </c>
      <c r="F2008" t="s">
        <v>12809</v>
      </c>
      <c r="G2008">
        <v>7</v>
      </c>
      <c r="I2008" t="s">
        <v>11988</v>
      </c>
      <c r="J2008" t="s">
        <v>12810</v>
      </c>
      <c r="K2008">
        <v>2017</v>
      </c>
      <c r="L2008" t="s">
        <v>6</v>
      </c>
      <c r="M2008" t="s">
        <v>6</v>
      </c>
      <c r="N2008" t="s">
        <v>6</v>
      </c>
    </row>
    <row r="2009" spans="1:14" x14ac:dyDescent="0.35">
      <c r="A2009" t="s">
        <v>49</v>
      </c>
      <c r="B2009">
        <f t="shared" si="31"/>
        <v>1</v>
      </c>
      <c r="C2009" t="s">
        <v>20052</v>
      </c>
      <c r="D2009" t="s">
        <v>6</v>
      </c>
      <c r="E2009" t="s">
        <v>6</v>
      </c>
      <c r="F2009" t="s">
        <v>12812</v>
      </c>
      <c r="G2009">
        <v>7</v>
      </c>
      <c r="I2009" t="s">
        <v>12282</v>
      </c>
      <c r="J2009" t="s">
        <v>12813</v>
      </c>
      <c r="K2009">
        <v>2013</v>
      </c>
      <c r="L2009" t="s">
        <v>6</v>
      </c>
      <c r="M2009" t="s">
        <v>6</v>
      </c>
      <c r="N2009" t="s">
        <v>6</v>
      </c>
    </row>
    <row r="2010" spans="1:14" x14ac:dyDescent="0.35">
      <c r="A2010" t="s">
        <v>70</v>
      </c>
      <c r="B2010">
        <f t="shared" si="31"/>
        <v>1</v>
      </c>
      <c r="C2010" t="s">
        <v>20053</v>
      </c>
      <c r="D2010" t="s">
        <v>12819</v>
      </c>
      <c r="E2010" t="s">
        <v>6</v>
      </c>
      <c r="F2010" t="s">
        <v>12820</v>
      </c>
      <c r="G2010">
        <v>7</v>
      </c>
      <c r="I2010" t="s">
        <v>749</v>
      </c>
      <c r="J2010" t="s">
        <v>12821</v>
      </c>
      <c r="K2010">
        <v>2019</v>
      </c>
      <c r="L2010" t="s">
        <v>6</v>
      </c>
      <c r="M2010" t="s">
        <v>6</v>
      </c>
      <c r="N2010" t="s">
        <v>6</v>
      </c>
    </row>
    <row r="2011" spans="1:14" x14ac:dyDescent="0.35">
      <c r="A2011" t="s">
        <v>49</v>
      </c>
      <c r="B2011">
        <f t="shared" si="31"/>
        <v>1</v>
      </c>
      <c r="C2011" t="s">
        <v>20054</v>
      </c>
      <c r="D2011" t="s">
        <v>12823</v>
      </c>
      <c r="E2011" t="s">
        <v>6</v>
      </c>
      <c r="F2011" t="s">
        <v>12824</v>
      </c>
      <c r="G2011">
        <v>7</v>
      </c>
      <c r="I2011" t="s">
        <v>12183</v>
      </c>
      <c r="J2011" t="s">
        <v>12825</v>
      </c>
      <c r="K2011">
        <v>2020</v>
      </c>
      <c r="L2011" t="s">
        <v>6</v>
      </c>
      <c r="M2011" t="s">
        <v>6</v>
      </c>
      <c r="N2011" t="s">
        <v>6</v>
      </c>
    </row>
    <row r="2012" spans="1:14" x14ac:dyDescent="0.35">
      <c r="A2012" t="s">
        <v>49</v>
      </c>
      <c r="B2012">
        <f t="shared" si="31"/>
        <v>1</v>
      </c>
      <c r="C2012" t="s">
        <v>12826</v>
      </c>
      <c r="D2012" t="s">
        <v>12827</v>
      </c>
      <c r="E2012" t="s">
        <v>6</v>
      </c>
      <c r="F2012" t="s">
        <v>12828</v>
      </c>
      <c r="G2012">
        <v>7</v>
      </c>
      <c r="I2012" t="s">
        <v>12829</v>
      </c>
      <c r="J2012" t="s">
        <v>12830</v>
      </c>
      <c r="K2012">
        <v>2011</v>
      </c>
      <c r="L2012" t="s">
        <v>6</v>
      </c>
      <c r="M2012" t="s">
        <v>6</v>
      </c>
      <c r="N2012" t="s">
        <v>6</v>
      </c>
    </row>
    <row r="2013" spans="1:14" x14ac:dyDescent="0.35">
      <c r="A2013" t="s">
        <v>49</v>
      </c>
      <c r="B2013">
        <f t="shared" si="31"/>
        <v>1</v>
      </c>
      <c r="C2013" t="s">
        <v>20055</v>
      </c>
      <c r="D2013" t="s">
        <v>12832</v>
      </c>
      <c r="E2013" t="s">
        <v>6</v>
      </c>
      <c r="F2013" t="s">
        <v>12833</v>
      </c>
      <c r="G2013">
        <v>7</v>
      </c>
      <c r="I2013" t="s">
        <v>12834</v>
      </c>
      <c r="J2013" t="s">
        <v>12835</v>
      </c>
      <c r="K2013">
        <v>2015</v>
      </c>
      <c r="L2013" t="s">
        <v>6</v>
      </c>
      <c r="M2013" t="s">
        <v>6</v>
      </c>
      <c r="N2013" t="s">
        <v>6</v>
      </c>
    </row>
    <row r="2014" spans="1:14" x14ac:dyDescent="0.35">
      <c r="A2014" t="s">
        <v>49</v>
      </c>
      <c r="B2014">
        <f t="shared" si="31"/>
        <v>1</v>
      </c>
      <c r="C2014" t="s">
        <v>20056</v>
      </c>
      <c r="D2014" t="s">
        <v>12837</v>
      </c>
      <c r="E2014" t="s">
        <v>6</v>
      </c>
      <c r="F2014" t="s">
        <v>12838</v>
      </c>
      <c r="G2014">
        <v>7</v>
      </c>
      <c r="I2014" t="s">
        <v>12839</v>
      </c>
      <c r="J2014" t="s">
        <v>12840</v>
      </c>
      <c r="K2014">
        <v>2013</v>
      </c>
      <c r="L2014" t="s">
        <v>6</v>
      </c>
      <c r="M2014" t="s">
        <v>6</v>
      </c>
      <c r="N2014" t="s">
        <v>6</v>
      </c>
    </row>
    <row r="2015" spans="1:14" x14ac:dyDescent="0.35">
      <c r="A2015" t="s">
        <v>67</v>
      </c>
      <c r="B2015">
        <f t="shared" si="31"/>
        <v>1</v>
      </c>
      <c r="C2015" t="s">
        <v>20057</v>
      </c>
      <c r="D2015" t="s">
        <v>12851</v>
      </c>
      <c r="E2015" t="s">
        <v>6</v>
      </c>
      <c r="F2015" t="s">
        <v>12852</v>
      </c>
      <c r="G2015">
        <v>7</v>
      </c>
      <c r="I2015" t="s">
        <v>12853</v>
      </c>
      <c r="J2015" t="s">
        <v>12346</v>
      </c>
      <c r="K2015">
        <v>2016</v>
      </c>
      <c r="L2015" t="s">
        <v>6</v>
      </c>
      <c r="M2015" t="s">
        <v>6</v>
      </c>
      <c r="N2015" t="s">
        <v>6</v>
      </c>
    </row>
    <row r="2016" spans="1:14" x14ac:dyDescent="0.35">
      <c r="A2016" t="s">
        <v>49</v>
      </c>
      <c r="B2016">
        <f t="shared" si="31"/>
        <v>1</v>
      </c>
      <c r="C2016" t="s">
        <v>20058</v>
      </c>
      <c r="D2016" t="s">
        <v>12855</v>
      </c>
      <c r="E2016" t="s">
        <v>6</v>
      </c>
      <c r="F2016" t="s">
        <v>12856</v>
      </c>
      <c r="G2016">
        <v>7</v>
      </c>
      <c r="I2016" t="s">
        <v>12013</v>
      </c>
      <c r="J2016" t="s">
        <v>12857</v>
      </c>
      <c r="K2016">
        <v>2009</v>
      </c>
      <c r="L2016" t="s">
        <v>6</v>
      </c>
      <c r="M2016" t="s">
        <v>6</v>
      </c>
      <c r="N2016" t="s">
        <v>6</v>
      </c>
    </row>
    <row r="2017" spans="1:14" x14ac:dyDescent="0.35">
      <c r="A2017" t="s">
        <v>49</v>
      </c>
      <c r="B2017">
        <f t="shared" si="31"/>
        <v>1</v>
      </c>
      <c r="C2017" t="s">
        <v>20059</v>
      </c>
      <c r="D2017" t="s">
        <v>12859</v>
      </c>
      <c r="E2017" t="s">
        <v>6</v>
      </c>
      <c r="F2017" t="s">
        <v>12860</v>
      </c>
      <c r="G2017">
        <v>7</v>
      </c>
      <c r="I2017" t="s">
        <v>12861</v>
      </c>
      <c r="J2017" t="s">
        <v>12862</v>
      </c>
      <c r="K2017">
        <v>2015</v>
      </c>
      <c r="L2017" t="s">
        <v>6</v>
      </c>
      <c r="M2017" t="s">
        <v>6</v>
      </c>
      <c r="N2017" t="s">
        <v>6</v>
      </c>
    </row>
    <row r="2018" spans="1:14" x14ac:dyDescent="0.35">
      <c r="A2018" t="s">
        <v>49</v>
      </c>
      <c r="B2018">
        <f t="shared" si="31"/>
        <v>1</v>
      </c>
      <c r="C2018" t="s">
        <v>20060</v>
      </c>
      <c r="D2018" t="s">
        <v>12864</v>
      </c>
      <c r="E2018" t="s">
        <v>6</v>
      </c>
      <c r="F2018" t="s">
        <v>12865</v>
      </c>
      <c r="G2018">
        <v>7</v>
      </c>
      <c r="I2018" t="s">
        <v>12866</v>
      </c>
      <c r="J2018" t="s">
        <v>12587</v>
      </c>
      <c r="K2018">
        <v>2020</v>
      </c>
      <c r="L2018" t="s">
        <v>6</v>
      </c>
      <c r="M2018" t="s">
        <v>6</v>
      </c>
      <c r="N2018" t="s">
        <v>6</v>
      </c>
    </row>
    <row r="2019" spans="1:14" x14ac:dyDescent="0.35">
      <c r="A2019" t="s">
        <v>67</v>
      </c>
      <c r="B2019">
        <f t="shared" si="31"/>
        <v>1</v>
      </c>
      <c r="C2019" t="s">
        <v>20061</v>
      </c>
      <c r="D2019" t="s">
        <v>12873</v>
      </c>
      <c r="E2019" t="s">
        <v>6</v>
      </c>
      <c r="F2019" t="s">
        <v>12874</v>
      </c>
      <c r="G2019">
        <v>7</v>
      </c>
      <c r="I2019" t="s">
        <v>12277</v>
      </c>
      <c r="J2019" t="s">
        <v>12278</v>
      </c>
      <c r="K2019">
        <v>2011</v>
      </c>
      <c r="L2019" t="s">
        <v>6</v>
      </c>
      <c r="M2019" t="s">
        <v>6</v>
      </c>
      <c r="N2019" t="s">
        <v>6</v>
      </c>
    </row>
    <row r="2020" spans="1:14" x14ac:dyDescent="0.35">
      <c r="A2020" t="s">
        <v>49</v>
      </c>
      <c r="B2020">
        <f t="shared" si="31"/>
        <v>1</v>
      </c>
      <c r="C2020" t="s">
        <v>20062</v>
      </c>
      <c r="D2020" t="s">
        <v>12876</v>
      </c>
      <c r="E2020" t="s">
        <v>6</v>
      </c>
      <c r="F2020" t="s">
        <v>12877</v>
      </c>
      <c r="G2020">
        <v>7</v>
      </c>
      <c r="I2020" t="s">
        <v>12878</v>
      </c>
      <c r="J2020" t="s">
        <v>12879</v>
      </c>
      <c r="K2020">
        <v>2017</v>
      </c>
      <c r="L2020" t="s">
        <v>6</v>
      </c>
      <c r="M2020" t="s">
        <v>6</v>
      </c>
      <c r="N2020" t="s">
        <v>6</v>
      </c>
    </row>
    <row r="2021" spans="1:14" x14ac:dyDescent="0.35">
      <c r="A2021" t="s">
        <v>70</v>
      </c>
      <c r="B2021">
        <f t="shared" si="31"/>
        <v>1</v>
      </c>
      <c r="C2021" t="s">
        <v>20063</v>
      </c>
      <c r="D2021" t="s">
        <v>12881</v>
      </c>
      <c r="E2021" t="s">
        <v>6</v>
      </c>
      <c r="F2021" t="s">
        <v>12882</v>
      </c>
      <c r="G2021">
        <v>7</v>
      </c>
      <c r="I2021" t="s">
        <v>12883</v>
      </c>
      <c r="J2021" t="s">
        <v>12884</v>
      </c>
      <c r="K2021">
        <v>2016</v>
      </c>
      <c r="L2021" t="s">
        <v>6</v>
      </c>
      <c r="M2021" t="s">
        <v>6</v>
      </c>
      <c r="N2021" t="s">
        <v>6</v>
      </c>
    </row>
    <row r="2022" spans="1:14" x14ac:dyDescent="0.35">
      <c r="A2022" t="s">
        <v>70</v>
      </c>
      <c r="B2022">
        <f t="shared" si="31"/>
        <v>1</v>
      </c>
      <c r="C2022" t="s">
        <v>20064</v>
      </c>
      <c r="D2022" t="s">
        <v>12886</v>
      </c>
      <c r="E2022" t="s">
        <v>6</v>
      </c>
      <c r="F2022" t="s">
        <v>12887</v>
      </c>
      <c r="G2022">
        <v>7</v>
      </c>
      <c r="I2022" t="s">
        <v>12888</v>
      </c>
      <c r="J2022" t="s">
        <v>12278</v>
      </c>
      <c r="K2022">
        <v>2014</v>
      </c>
      <c r="L2022" t="s">
        <v>6</v>
      </c>
      <c r="M2022" t="s">
        <v>6</v>
      </c>
      <c r="N2022" t="s">
        <v>6</v>
      </c>
    </row>
    <row r="2023" spans="1:14" x14ac:dyDescent="0.35">
      <c r="A2023" t="s">
        <v>70</v>
      </c>
      <c r="B2023">
        <f t="shared" si="31"/>
        <v>1</v>
      </c>
      <c r="C2023" t="s">
        <v>20065</v>
      </c>
      <c r="D2023" t="s">
        <v>12890</v>
      </c>
      <c r="E2023" t="s">
        <v>6</v>
      </c>
      <c r="F2023" t="s">
        <v>12891</v>
      </c>
      <c r="G2023">
        <v>7</v>
      </c>
      <c r="I2023" t="s">
        <v>12892</v>
      </c>
      <c r="J2023" t="s">
        <v>12893</v>
      </c>
      <c r="K2023">
        <v>2018</v>
      </c>
      <c r="L2023" t="s">
        <v>6</v>
      </c>
      <c r="M2023" t="s">
        <v>6</v>
      </c>
      <c r="N2023" t="s">
        <v>6</v>
      </c>
    </row>
    <row r="2024" spans="1:14" x14ac:dyDescent="0.35">
      <c r="A2024" t="s">
        <v>49</v>
      </c>
      <c r="B2024">
        <f t="shared" si="31"/>
        <v>1</v>
      </c>
      <c r="C2024" t="s">
        <v>20066</v>
      </c>
      <c r="D2024" t="s">
        <v>12895</v>
      </c>
      <c r="E2024" t="s">
        <v>6</v>
      </c>
      <c r="F2024" t="s">
        <v>12896</v>
      </c>
      <c r="G2024">
        <v>7</v>
      </c>
      <c r="I2024" t="s">
        <v>12897</v>
      </c>
      <c r="J2024" t="s">
        <v>12278</v>
      </c>
      <c r="K2024">
        <v>2013</v>
      </c>
      <c r="L2024" t="s">
        <v>6</v>
      </c>
      <c r="M2024" t="s">
        <v>6</v>
      </c>
      <c r="N2024" t="s">
        <v>6</v>
      </c>
    </row>
    <row r="2025" spans="1:14" x14ac:dyDescent="0.35">
      <c r="A2025" t="s">
        <v>49</v>
      </c>
      <c r="B2025">
        <f t="shared" si="31"/>
        <v>1</v>
      </c>
      <c r="C2025" t="s">
        <v>12898</v>
      </c>
      <c r="D2025" t="s">
        <v>12899</v>
      </c>
      <c r="E2025" t="s">
        <v>6</v>
      </c>
      <c r="F2025" t="s">
        <v>12900</v>
      </c>
      <c r="G2025">
        <v>7</v>
      </c>
      <c r="I2025" t="s">
        <v>12901</v>
      </c>
      <c r="J2025" t="s">
        <v>12902</v>
      </c>
      <c r="K2025">
        <v>2013</v>
      </c>
      <c r="L2025" t="s">
        <v>6</v>
      </c>
      <c r="M2025" t="s">
        <v>6</v>
      </c>
      <c r="N2025" t="s">
        <v>6</v>
      </c>
    </row>
    <row r="2026" spans="1:14" x14ac:dyDescent="0.35">
      <c r="A2026" t="s">
        <v>67</v>
      </c>
      <c r="B2026">
        <f t="shared" si="31"/>
        <v>1</v>
      </c>
      <c r="C2026" t="s">
        <v>12908</v>
      </c>
      <c r="D2026" t="s">
        <v>12909</v>
      </c>
      <c r="E2026" t="s">
        <v>6</v>
      </c>
      <c r="F2026" t="s">
        <v>12910</v>
      </c>
      <c r="G2026">
        <v>7</v>
      </c>
      <c r="I2026" t="s">
        <v>12911</v>
      </c>
      <c r="J2026" t="s">
        <v>12912</v>
      </c>
      <c r="K2026">
        <v>2009</v>
      </c>
      <c r="L2026" t="s">
        <v>6</v>
      </c>
      <c r="M2026" t="s">
        <v>6</v>
      </c>
      <c r="N2026" t="s">
        <v>6</v>
      </c>
    </row>
    <row r="2027" spans="1:14" x14ac:dyDescent="0.35">
      <c r="A2027" t="s">
        <v>49</v>
      </c>
      <c r="B2027">
        <f t="shared" si="31"/>
        <v>1</v>
      </c>
      <c r="C2027" t="s">
        <v>20067</v>
      </c>
      <c r="D2027" t="s">
        <v>12919</v>
      </c>
      <c r="E2027" t="s">
        <v>6</v>
      </c>
      <c r="F2027" t="s">
        <v>12920</v>
      </c>
      <c r="G2027">
        <v>7</v>
      </c>
      <c r="I2027" t="s">
        <v>12921</v>
      </c>
      <c r="J2027" t="s">
        <v>12922</v>
      </c>
      <c r="K2027">
        <v>2017</v>
      </c>
      <c r="L2027" t="s">
        <v>6</v>
      </c>
      <c r="M2027" t="s">
        <v>6</v>
      </c>
      <c r="N2027" t="s">
        <v>6</v>
      </c>
    </row>
    <row r="2028" spans="1:14" x14ac:dyDescent="0.35">
      <c r="A2028" t="s">
        <v>49</v>
      </c>
      <c r="B2028">
        <f t="shared" si="31"/>
        <v>1</v>
      </c>
      <c r="C2028" t="s">
        <v>20068</v>
      </c>
      <c r="D2028" t="s">
        <v>12927</v>
      </c>
      <c r="E2028" t="s">
        <v>6</v>
      </c>
      <c r="F2028" t="s">
        <v>12928</v>
      </c>
      <c r="G2028">
        <v>7</v>
      </c>
      <c r="I2028" t="s">
        <v>12687</v>
      </c>
      <c r="J2028" t="s">
        <v>12688</v>
      </c>
      <c r="K2028">
        <v>2018</v>
      </c>
      <c r="L2028" t="s">
        <v>6</v>
      </c>
      <c r="M2028" t="s">
        <v>6</v>
      </c>
      <c r="N2028" t="s">
        <v>6</v>
      </c>
    </row>
    <row r="2029" spans="1:14" x14ac:dyDescent="0.35">
      <c r="A2029" t="s">
        <v>70</v>
      </c>
      <c r="B2029">
        <f t="shared" si="31"/>
        <v>1</v>
      </c>
      <c r="C2029" t="s">
        <v>20069</v>
      </c>
      <c r="D2029" t="s">
        <v>12930</v>
      </c>
      <c r="E2029" t="s">
        <v>6</v>
      </c>
      <c r="F2029" t="s">
        <v>12931</v>
      </c>
      <c r="G2029">
        <v>7</v>
      </c>
      <c r="I2029" t="s">
        <v>12932</v>
      </c>
      <c r="J2029" t="s">
        <v>12933</v>
      </c>
      <c r="K2029">
        <v>2021</v>
      </c>
      <c r="L2029" t="s">
        <v>6</v>
      </c>
      <c r="M2029" t="s">
        <v>6</v>
      </c>
      <c r="N2029" t="s">
        <v>6</v>
      </c>
    </row>
    <row r="2030" spans="1:14" x14ac:dyDescent="0.35">
      <c r="A2030" t="s">
        <v>70</v>
      </c>
      <c r="B2030">
        <f t="shared" si="31"/>
        <v>1</v>
      </c>
      <c r="C2030" t="s">
        <v>20070</v>
      </c>
      <c r="D2030" t="s">
        <v>12935</v>
      </c>
      <c r="E2030" t="s">
        <v>6</v>
      </c>
      <c r="F2030" t="s">
        <v>12936</v>
      </c>
      <c r="G2030">
        <v>7</v>
      </c>
      <c r="I2030" t="s">
        <v>749</v>
      </c>
      <c r="J2030" t="s">
        <v>12937</v>
      </c>
      <c r="K2030">
        <v>2018</v>
      </c>
      <c r="L2030" t="s">
        <v>6</v>
      </c>
      <c r="M2030" t="s">
        <v>6</v>
      </c>
      <c r="N2030" t="s">
        <v>6</v>
      </c>
    </row>
    <row r="2031" spans="1:14" x14ac:dyDescent="0.35">
      <c r="A2031" t="s">
        <v>49</v>
      </c>
      <c r="B2031">
        <f t="shared" si="31"/>
        <v>1</v>
      </c>
      <c r="C2031" t="s">
        <v>12938</v>
      </c>
      <c r="D2031" t="s">
        <v>12939</v>
      </c>
      <c r="E2031" t="s">
        <v>6</v>
      </c>
      <c r="F2031" t="s">
        <v>12940</v>
      </c>
      <c r="G2031">
        <v>7</v>
      </c>
      <c r="I2031" t="s">
        <v>12941</v>
      </c>
      <c r="J2031" t="s">
        <v>12942</v>
      </c>
      <c r="K2031">
        <v>2015</v>
      </c>
      <c r="L2031" t="s">
        <v>6</v>
      </c>
      <c r="M2031" t="s">
        <v>6</v>
      </c>
      <c r="N2031" t="s">
        <v>6</v>
      </c>
    </row>
    <row r="2032" spans="1:14" x14ac:dyDescent="0.35">
      <c r="A2032" t="s">
        <v>49</v>
      </c>
      <c r="B2032">
        <f t="shared" si="31"/>
        <v>1</v>
      </c>
      <c r="C2032" t="s">
        <v>20071</v>
      </c>
      <c r="D2032" t="s">
        <v>12944</v>
      </c>
      <c r="E2032" t="s">
        <v>6</v>
      </c>
      <c r="F2032" t="s">
        <v>12945</v>
      </c>
      <c r="G2032">
        <v>7</v>
      </c>
      <c r="I2032" t="s">
        <v>12946</v>
      </c>
      <c r="J2032" t="s">
        <v>12947</v>
      </c>
      <c r="K2032">
        <v>2018</v>
      </c>
      <c r="L2032" t="s">
        <v>6</v>
      </c>
      <c r="M2032" t="s">
        <v>6</v>
      </c>
      <c r="N2032" t="s">
        <v>6</v>
      </c>
    </row>
    <row r="2033" spans="1:14" x14ac:dyDescent="0.35">
      <c r="A2033" t="s">
        <v>70</v>
      </c>
      <c r="B2033">
        <f t="shared" si="31"/>
        <v>1</v>
      </c>
      <c r="C2033" t="s">
        <v>20072</v>
      </c>
      <c r="D2033" t="s">
        <v>12949</v>
      </c>
      <c r="E2033" t="s">
        <v>6</v>
      </c>
      <c r="F2033" t="s">
        <v>12950</v>
      </c>
      <c r="G2033">
        <v>7</v>
      </c>
      <c r="I2033" t="s">
        <v>12951</v>
      </c>
      <c r="J2033" t="s">
        <v>12952</v>
      </c>
      <c r="K2033">
        <v>2017</v>
      </c>
      <c r="L2033" t="s">
        <v>6</v>
      </c>
      <c r="M2033" t="s">
        <v>6</v>
      </c>
      <c r="N2033" t="s">
        <v>6</v>
      </c>
    </row>
    <row r="2034" spans="1:14" x14ac:dyDescent="0.35">
      <c r="A2034" t="s">
        <v>70</v>
      </c>
      <c r="B2034">
        <f t="shared" si="31"/>
        <v>1</v>
      </c>
      <c r="C2034" t="s">
        <v>20073</v>
      </c>
      <c r="D2034" t="s">
        <v>12954</v>
      </c>
      <c r="E2034" t="s">
        <v>6</v>
      </c>
      <c r="F2034" t="s">
        <v>12955</v>
      </c>
      <c r="G2034">
        <v>7</v>
      </c>
      <c r="I2034" t="s">
        <v>12956</v>
      </c>
      <c r="J2034" t="s">
        <v>12957</v>
      </c>
      <c r="K2034">
        <v>2017</v>
      </c>
      <c r="L2034" t="s">
        <v>6</v>
      </c>
      <c r="M2034" t="s">
        <v>6</v>
      </c>
      <c r="N2034" t="s">
        <v>6</v>
      </c>
    </row>
    <row r="2035" spans="1:14" x14ac:dyDescent="0.35">
      <c r="A2035" t="s">
        <v>49</v>
      </c>
      <c r="B2035">
        <f t="shared" si="31"/>
        <v>1</v>
      </c>
      <c r="C2035" t="s">
        <v>20074</v>
      </c>
      <c r="D2035" t="s">
        <v>12962</v>
      </c>
      <c r="E2035" t="s">
        <v>6</v>
      </c>
      <c r="F2035" t="s">
        <v>12963</v>
      </c>
      <c r="G2035">
        <v>7</v>
      </c>
      <c r="I2035" t="s">
        <v>12964</v>
      </c>
      <c r="J2035" t="s">
        <v>12965</v>
      </c>
      <c r="K2035">
        <v>2017</v>
      </c>
      <c r="L2035" t="s">
        <v>6</v>
      </c>
      <c r="M2035" t="s">
        <v>6</v>
      </c>
      <c r="N2035" t="s">
        <v>6</v>
      </c>
    </row>
    <row r="2036" spans="1:14" x14ac:dyDescent="0.35">
      <c r="A2036" t="s">
        <v>49</v>
      </c>
      <c r="B2036">
        <f t="shared" si="31"/>
        <v>1</v>
      </c>
      <c r="C2036" t="s">
        <v>20075</v>
      </c>
      <c r="D2036" t="s">
        <v>12967</v>
      </c>
      <c r="E2036" t="s">
        <v>6</v>
      </c>
      <c r="F2036" t="s">
        <v>12968</v>
      </c>
      <c r="G2036">
        <v>7</v>
      </c>
      <c r="I2036" t="s">
        <v>12969</v>
      </c>
      <c r="J2036" t="s">
        <v>12970</v>
      </c>
      <c r="K2036">
        <v>2011</v>
      </c>
      <c r="L2036" t="s">
        <v>6</v>
      </c>
      <c r="M2036" t="s">
        <v>6</v>
      </c>
      <c r="N2036" t="s">
        <v>6</v>
      </c>
    </row>
    <row r="2037" spans="1:14" x14ac:dyDescent="0.35">
      <c r="A2037" t="s">
        <v>70</v>
      </c>
      <c r="B2037">
        <f t="shared" si="31"/>
        <v>1</v>
      </c>
      <c r="C2037" t="s">
        <v>20076</v>
      </c>
      <c r="D2037" t="s">
        <v>12972</v>
      </c>
      <c r="E2037" t="s">
        <v>6</v>
      </c>
      <c r="F2037" t="s">
        <v>12973</v>
      </c>
      <c r="G2037">
        <v>7</v>
      </c>
      <c r="I2037" t="s">
        <v>12974</v>
      </c>
      <c r="J2037" t="s">
        <v>12667</v>
      </c>
      <c r="K2037">
        <v>2019</v>
      </c>
      <c r="L2037" t="s">
        <v>6</v>
      </c>
      <c r="M2037" t="s">
        <v>6</v>
      </c>
      <c r="N2037" t="s">
        <v>6</v>
      </c>
    </row>
    <row r="2038" spans="1:14" x14ac:dyDescent="0.35">
      <c r="A2038" t="s">
        <v>70</v>
      </c>
      <c r="B2038">
        <f t="shared" si="31"/>
        <v>1</v>
      </c>
      <c r="C2038" t="s">
        <v>12975</v>
      </c>
      <c r="D2038" t="s">
        <v>12976</v>
      </c>
      <c r="E2038" t="s">
        <v>6</v>
      </c>
      <c r="F2038" t="s">
        <v>12977</v>
      </c>
      <c r="G2038">
        <v>7</v>
      </c>
      <c r="I2038" t="s">
        <v>12978</v>
      </c>
      <c r="J2038" t="s">
        <v>12979</v>
      </c>
      <c r="K2038">
        <v>2017</v>
      </c>
      <c r="L2038" t="s">
        <v>6</v>
      </c>
      <c r="M2038" t="s">
        <v>6</v>
      </c>
      <c r="N2038" t="s">
        <v>6</v>
      </c>
    </row>
    <row r="2039" spans="1:14" x14ac:dyDescent="0.35">
      <c r="A2039" t="s">
        <v>49</v>
      </c>
      <c r="B2039">
        <f t="shared" si="31"/>
        <v>1</v>
      </c>
      <c r="C2039" t="s">
        <v>20077</v>
      </c>
      <c r="D2039" t="s">
        <v>12981</v>
      </c>
      <c r="E2039" t="s">
        <v>6</v>
      </c>
      <c r="F2039" t="s">
        <v>12982</v>
      </c>
      <c r="G2039">
        <v>7</v>
      </c>
      <c r="I2039" t="s">
        <v>12983</v>
      </c>
      <c r="J2039" t="s">
        <v>12984</v>
      </c>
      <c r="K2039">
        <v>2014</v>
      </c>
      <c r="L2039" t="s">
        <v>6</v>
      </c>
      <c r="M2039" t="s">
        <v>6</v>
      </c>
      <c r="N2039" t="s">
        <v>6</v>
      </c>
    </row>
    <row r="2040" spans="1:14" x14ac:dyDescent="0.35">
      <c r="A2040" t="s">
        <v>49</v>
      </c>
      <c r="B2040">
        <f t="shared" si="31"/>
        <v>1</v>
      </c>
      <c r="C2040" t="s">
        <v>20078</v>
      </c>
      <c r="D2040" t="s">
        <v>12986</v>
      </c>
      <c r="E2040" t="s">
        <v>6</v>
      </c>
      <c r="F2040" t="s">
        <v>12987</v>
      </c>
      <c r="G2040">
        <v>7</v>
      </c>
      <c r="I2040" t="s">
        <v>12988</v>
      </c>
      <c r="J2040" t="s">
        <v>12989</v>
      </c>
      <c r="K2040">
        <v>2018</v>
      </c>
      <c r="L2040" t="s">
        <v>6</v>
      </c>
      <c r="M2040" t="s">
        <v>6</v>
      </c>
      <c r="N2040" t="s">
        <v>6</v>
      </c>
    </row>
    <row r="2041" spans="1:14" x14ac:dyDescent="0.35">
      <c r="A2041" t="s">
        <v>49</v>
      </c>
      <c r="B2041">
        <f t="shared" si="31"/>
        <v>1</v>
      </c>
      <c r="C2041" t="s">
        <v>20079</v>
      </c>
      <c r="D2041" t="s">
        <v>12991</v>
      </c>
      <c r="E2041" t="s">
        <v>6</v>
      </c>
      <c r="F2041" t="s">
        <v>12992</v>
      </c>
      <c r="G2041">
        <v>7</v>
      </c>
      <c r="I2041" t="s">
        <v>12993</v>
      </c>
      <c r="J2041" t="s">
        <v>12994</v>
      </c>
      <c r="K2041">
        <v>2019</v>
      </c>
      <c r="L2041" t="s">
        <v>6</v>
      </c>
      <c r="M2041" t="s">
        <v>6</v>
      </c>
      <c r="N2041" t="s">
        <v>6</v>
      </c>
    </row>
    <row r="2042" spans="1:14" x14ac:dyDescent="0.35">
      <c r="A2042" t="s">
        <v>67</v>
      </c>
      <c r="B2042">
        <f t="shared" si="31"/>
        <v>1</v>
      </c>
      <c r="C2042" t="s">
        <v>20080</v>
      </c>
      <c r="D2042" t="s">
        <v>6</v>
      </c>
      <c r="E2042" t="s">
        <v>6</v>
      </c>
      <c r="F2042" t="s">
        <v>12996</v>
      </c>
      <c r="G2042">
        <v>7</v>
      </c>
      <c r="I2042" t="s">
        <v>12997</v>
      </c>
      <c r="J2042" t="s">
        <v>12998</v>
      </c>
      <c r="K2042">
        <v>2015</v>
      </c>
      <c r="L2042" t="s">
        <v>6</v>
      </c>
      <c r="M2042" t="s">
        <v>6</v>
      </c>
      <c r="N2042" t="s">
        <v>6</v>
      </c>
    </row>
    <row r="2043" spans="1:14" x14ac:dyDescent="0.35">
      <c r="A2043" t="s">
        <v>49</v>
      </c>
      <c r="B2043">
        <f t="shared" si="31"/>
        <v>1</v>
      </c>
      <c r="C2043" t="s">
        <v>20081</v>
      </c>
      <c r="D2043" t="s">
        <v>13000</v>
      </c>
      <c r="E2043" t="s">
        <v>6</v>
      </c>
      <c r="F2043" t="s">
        <v>13001</v>
      </c>
      <c r="G2043">
        <v>7</v>
      </c>
      <c r="I2043" t="s">
        <v>13002</v>
      </c>
      <c r="J2043" t="s">
        <v>13003</v>
      </c>
      <c r="K2043">
        <v>2016</v>
      </c>
      <c r="L2043" t="s">
        <v>6</v>
      </c>
      <c r="M2043" t="s">
        <v>6</v>
      </c>
      <c r="N2043" t="s">
        <v>6</v>
      </c>
    </row>
    <row r="2044" spans="1:14" x14ac:dyDescent="0.35">
      <c r="A2044" t="s">
        <v>67</v>
      </c>
      <c r="B2044">
        <f t="shared" si="31"/>
        <v>1</v>
      </c>
      <c r="C2044" t="s">
        <v>20082</v>
      </c>
      <c r="D2044" t="s">
        <v>13005</v>
      </c>
      <c r="E2044" t="s">
        <v>6</v>
      </c>
      <c r="F2044" t="s">
        <v>13006</v>
      </c>
      <c r="G2044">
        <v>7</v>
      </c>
      <c r="I2044" t="s">
        <v>12092</v>
      </c>
      <c r="J2044" t="s">
        <v>12093</v>
      </c>
      <c r="K2044">
        <v>2016</v>
      </c>
      <c r="L2044" t="s">
        <v>6</v>
      </c>
      <c r="M2044" t="s">
        <v>6</v>
      </c>
      <c r="N2044" t="s">
        <v>6</v>
      </c>
    </row>
    <row r="2045" spans="1:14" x14ac:dyDescent="0.35">
      <c r="A2045" t="s">
        <v>49</v>
      </c>
      <c r="B2045">
        <f t="shared" si="31"/>
        <v>1</v>
      </c>
      <c r="C2045" t="s">
        <v>20083</v>
      </c>
      <c r="D2045" t="s">
        <v>13008</v>
      </c>
      <c r="E2045" t="s">
        <v>6</v>
      </c>
      <c r="F2045" t="s">
        <v>13009</v>
      </c>
      <c r="G2045">
        <v>7</v>
      </c>
      <c r="I2045" t="s">
        <v>11946</v>
      </c>
      <c r="J2045" t="s">
        <v>11947</v>
      </c>
      <c r="K2045">
        <v>2012</v>
      </c>
      <c r="L2045" t="s">
        <v>6</v>
      </c>
      <c r="M2045" t="s">
        <v>6</v>
      </c>
      <c r="N2045" t="s">
        <v>6</v>
      </c>
    </row>
    <row r="2046" spans="1:14" x14ac:dyDescent="0.35">
      <c r="A2046" t="s">
        <v>70</v>
      </c>
      <c r="B2046">
        <f t="shared" si="31"/>
        <v>1</v>
      </c>
      <c r="C2046" t="s">
        <v>20084</v>
      </c>
      <c r="D2046" t="s">
        <v>13011</v>
      </c>
      <c r="E2046" t="s">
        <v>6</v>
      </c>
      <c r="F2046" t="s">
        <v>13012</v>
      </c>
      <c r="G2046">
        <v>7</v>
      </c>
      <c r="I2046" t="s">
        <v>13013</v>
      </c>
      <c r="J2046" t="s">
        <v>13014</v>
      </c>
      <c r="K2046">
        <v>2020</v>
      </c>
      <c r="L2046" t="s">
        <v>6</v>
      </c>
      <c r="M2046" t="s">
        <v>6</v>
      </c>
      <c r="N2046" t="s">
        <v>6</v>
      </c>
    </row>
    <row r="2047" spans="1:14" x14ac:dyDescent="0.35">
      <c r="A2047" t="s">
        <v>70</v>
      </c>
      <c r="B2047">
        <f t="shared" si="31"/>
        <v>1</v>
      </c>
      <c r="C2047" t="s">
        <v>20085</v>
      </c>
      <c r="D2047" t="s">
        <v>13016</v>
      </c>
      <c r="E2047" t="s">
        <v>6</v>
      </c>
      <c r="F2047" t="s">
        <v>13017</v>
      </c>
      <c r="G2047">
        <v>7</v>
      </c>
      <c r="I2047" t="s">
        <v>6436</v>
      </c>
      <c r="J2047" t="s">
        <v>13018</v>
      </c>
      <c r="K2047">
        <v>2020</v>
      </c>
      <c r="L2047" t="s">
        <v>6</v>
      </c>
      <c r="M2047" t="s">
        <v>6</v>
      </c>
      <c r="N2047" t="s">
        <v>6</v>
      </c>
    </row>
    <row r="2048" spans="1:14" x14ac:dyDescent="0.35">
      <c r="A2048" t="s">
        <v>49</v>
      </c>
      <c r="B2048">
        <f t="shared" si="31"/>
        <v>1</v>
      </c>
      <c r="C2048" t="s">
        <v>20086</v>
      </c>
      <c r="D2048" t="s">
        <v>13020</v>
      </c>
      <c r="E2048" t="s">
        <v>6</v>
      </c>
      <c r="F2048" t="s">
        <v>13021</v>
      </c>
      <c r="G2048">
        <v>7</v>
      </c>
      <c r="I2048" t="s">
        <v>922</v>
      </c>
      <c r="J2048" t="s">
        <v>13022</v>
      </c>
      <c r="K2048">
        <v>2021</v>
      </c>
      <c r="L2048" t="s">
        <v>6</v>
      </c>
      <c r="M2048" t="s">
        <v>6</v>
      </c>
      <c r="N2048" t="s">
        <v>6</v>
      </c>
    </row>
    <row r="2049" spans="1:14" x14ac:dyDescent="0.35">
      <c r="A2049" t="s">
        <v>49</v>
      </c>
      <c r="B2049">
        <f t="shared" si="31"/>
        <v>1</v>
      </c>
      <c r="C2049" t="s">
        <v>20087</v>
      </c>
      <c r="D2049" t="s">
        <v>13024</v>
      </c>
      <c r="E2049" t="s">
        <v>6</v>
      </c>
      <c r="F2049" t="s">
        <v>13025</v>
      </c>
      <c r="G2049">
        <v>7</v>
      </c>
      <c r="I2049" t="s">
        <v>534</v>
      </c>
      <c r="J2049" t="s">
        <v>13026</v>
      </c>
      <c r="K2049">
        <v>2015</v>
      </c>
      <c r="L2049" t="s">
        <v>6</v>
      </c>
      <c r="M2049" t="s">
        <v>6</v>
      </c>
      <c r="N2049" t="s">
        <v>6</v>
      </c>
    </row>
    <row r="2050" spans="1:14" x14ac:dyDescent="0.35">
      <c r="A2050" t="s">
        <v>70</v>
      </c>
      <c r="B2050">
        <f t="shared" ref="B2050:B2113" si="32">COUNTIF(C:C,C2050)</f>
        <v>1</v>
      </c>
      <c r="C2050" t="s">
        <v>20088</v>
      </c>
      <c r="D2050" t="s">
        <v>13028</v>
      </c>
      <c r="E2050" t="s">
        <v>6</v>
      </c>
      <c r="F2050" t="s">
        <v>13029</v>
      </c>
      <c r="G2050">
        <v>7</v>
      </c>
      <c r="I2050" t="s">
        <v>13030</v>
      </c>
      <c r="J2050" t="s">
        <v>13031</v>
      </c>
      <c r="K2050">
        <v>2018</v>
      </c>
      <c r="L2050" t="s">
        <v>6</v>
      </c>
      <c r="M2050" t="s">
        <v>6</v>
      </c>
      <c r="N2050" t="s">
        <v>6</v>
      </c>
    </row>
    <row r="2051" spans="1:14" x14ac:dyDescent="0.35">
      <c r="A2051" t="s">
        <v>67</v>
      </c>
      <c r="B2051">
        <f t="shared" si="32"/>
        <v>1</v>
      </c>
      <c r="C2051" t="s">
        <v>20089</v>
      </c>
      <c r="D2051" t="s">
        <v>6</v>
      </c>
      <c r="E2051" t="s">
        <v>6</v>
      </c>
      <c r="F2051" t="s">
        <v>13033</v>
      </c>
      <c r="G2051">
        <v>7</v>
      </c>
      <c r="I2051" t="s">
        <v>144</v>
      </c>
      <c r="J2051" t="s">
        <v>13034</v>
      </c>
      <c r="K2051">
        <v>2015</v>
      </c>
      <c r="L2051" t="s">
        <v>6</v>
      </c>
      <c r="M2051" t="s">
        <v>6</v>
      </c>
      <c r="N2051" t="s">
        <v>6</v>
      </c>
    </row>
    <row r="2052" spans="1:14" x14ac:dyDescent="0.35">
      <c r="A2052" t="s">
        <v>49</v>
      </c>
      <c r="B2052">
        <f t="shared" si="32"/>
        <v>1</v>
      </c>
      <c r="C2052" t="s">
        <v>20090</v>
      </c>
      <c r="D2052" t="s">
        <v>13036</v>
      </c>
      <c r="E2052" t="s">
        <v>6</v>
      </c>
      <c r="F2052" t="s">
        <v>13037</v>
      </c>
      <c r="G2052">
        <v>7</v>
      </c>
      <c r="I2052" t="s">
        <v>13038</v>
      </c>
      <c r="J2052" t="s">
        <v>13039</v>
      </c>
      <c r="K2052">
        <v>2015</v>
      </c>
      <c r="L2052" t="s">
        <v>6</v>
      </c>
      <c r="M2052" t="s">
        <v>6</v>
      </c>
      <c r="N2052" t="s">
        <v>6</v>
      </c>
    </row>
    <row r="2053" spans="1:14" x14ac:dyDescent="0.35">
      <c r="A2053" t="s">
        <v>49</v>
      </c>
      <c r="B2053">
        <f t="shared" si="32"/>
        <v>1</v>
      </c>
      <c r="C2053" t="s">
        <v>20091</v>
      </c>
      <c r="D2053" t="s">
        <v>13041</v>
      </c>
      <c r="E2053" t="s">
        <v>6</v>
      </c>
      <c r="F2053" t="s">
        <v>13042</v>
      </c>
      <c r="G2053">
        <v>7</v>
      </c>
      <c r="I2053" t="s">
        <v>12751</v>
      </c>
      <c r="J2053" t="s">
        <v>12752</v>
      </c>
      <c r="K2053">
        <v>2018</v>
      </c>
      <c r="L2053" t="s">
        <v>6</v>
      </c>
      <c r="M2053" t="s">
        <v>6</v>
      </c>
      <c r="N2053" t="s">
        <v>6</v>
      </c>
    </row>
    <row r="2054" spans="1:14" x14ac:dyDescent="0.35">
      <c r="A2054" t="s">
        <v>49</v>
      </c>
      <c r="B2054">
        <f t="shared" si="32"/>
        <v>1</v>
      </c>
      <c r="C2054" t="s">
        <v>20092</v>
      </c>
      <c r="D2054" t="s">
        <v>13044</v>
      </c>
      <c r="E2054" t="s">
        <v>6</v>
      </c>
      <c r="F2054" t="s">
        <v>13045</v>
      </c>
      <c r="G2054">
        <v>7</v>
      </c>
      <c r="I2054" t="s">
        <v>13046</v>
      </c>
      <c r="J2054" t="s">
        <v>13047</v>
      </c>
      <c r="K2054">
        <v>2013</v>
      </c>
      <c r="L2054" t="s">
        <v>6</v>
      </c>
      <c r="M2054" t="s">
        <v>6</v>
      </c>
      <c r="N2054" t="s">
        <v>6</v>
      </c>
    </row>
    <row r="2055" spans="1:14" x14ac:dyDescent="0.35">
      <c r="A2055" t="s">
        <v>49</v>
      </c>
      <c r="B2055">
        <f t="shared" si="32"/>
        <v>1</v>
      </c>
      <c r="C2055" t="s">
        <v>20093</v>
      </c>
      <c r="D2055" t="s">
        <v>13049</v>
      </c>
      <c r="E2055" t="s">
        <v>6</v>
      </c>
      <c r="F2055" t="s">
        <v>13050</v>
      </c>
      <c r="G2055">
        <v>7</v>
      </c>
      <c r="I2055" t="s">
        <v>11988</v>
      </c>
      <c r="J2055" t="s">
        <v>13051</v>
      </c>
      <c r="K2055">
        <v>2011</v>
      </c>
      <c r="L2055" t="s">
        <v>6</v>
      </c>
      <c r="M2055" t="s">
        <v>6</v>
      </c>
      <c r="N2055" t="s">
        <v>6</v>
      </c>
    </row>
    <row r="2056" spans="1:14" x14ac:dyDescent="0.35">
      <c r="A2056" t="s">
        <v>70</v>
      </c>
      <c r="B2056">
        <f t="shared" si="32"/>
        <v>1</v>
      </c>
      <c r="C2056" t="s">
        <v>20094</v>
      </c>
      <c r="D2056" t="s">
        <v>13053</v>
      </c>
      <c r="E2056" t="s">
        <v>6</v>
      </c>
      <c r="F2056" t="s">
        <v>13054</v>
      </c>
      <c r="G2056">
        <v>7</v>
      </c>
      <c r="I2056" t="s">
        <v>12736</v>
      </c>
      <c r="J2056" t="s">
        <v>12737</v>
      </c>
      <c r="K2056">
        <v>2017</v>
      </c>
      <c r="L2056" t="s">
        <v>6</v>
      </c>
      <c r="M2056" t="s">
        <v>6</v>
      </c>
      <c r="N2056" t="s">
        <v>6</v>
      </c>
    </row>
    <row r="2057" spans="1:14" x14ac:dyDescent="0.35">
      <c r="A2057" t="s">
        <v>49</v>
      </c>
      <c r="B2057">
        <f t="shared" si="32"/>
        <v>1</v>
      </c>
      <c r="C2057" t="s">
        <v>20095</v>
      </c>
      <c r="D2057" t="s">
        <v>13056</v>
      </c>
      <c r="E2057" t="s">
        <v>6</v>
      </c>
      <c r="F2057" t="s">
        <v>13057</v>
      </c>
      <c r="G2057">
        <v>7</v>
      </c>
      <c r="I2057" t="s">
        <v>13058</v>
      </c>
      <c r="J2057" t="s">
        <v>13059</v>
      </c>
      <c r="K2057">
        <v>2020</v>
      </c>
      <c r="L2057" t="s">
        <v>6</v>
      </c>
      <c r="M2057" t="s">
        <v>6</v>
      </c>
      <c r="N2057" t="s">
        <v>6</v>
      </c>
    </row>
    <row r="2058" spans="1:14" x14ac:dyDescent="0.35">
      <c r="A2058" t="s">
        <v>70</v>
      </c>
      <c r="B2058">
        <f t="shared" si="32"/>
        <v>1</v>
      </c>
      <c r="C2058" t="s">
        <v>20096</v>
      </c>
      <c r="D2058" t="s">
        <v>13061</v>
      </c>
      <c r="E2058" t="s">
        <v>6</v>
      </c>
      <c r="F2058" t="s">
        <v>13062</v>
      </c>
      <c r="G2058">
        <v>7</v>
      </c>
      <c r="I2058" t="s">
        <v>13063</v>
      </c>
      <c r="J2058" t="s">
        <v>13064</v>
      </c>
      <c r="K2058">
        <v>2019</v>
      </c>
      <c r="L2058" t="s">
        <v>6</v>
      </c>
      <c r="M2058" t="s">
        <v>6</v>
      </c>
      <c r="N2058" t="s">
        <v>6</v>
      </c>
    </row>
    <row r="2059" spans="1:14" x14ac:dyDescent="0.35">
      <c r="A2059" t="s">
        <v>70</v>
      </c>
      <c r="B2059">
        <f t="shared" si="32"/>
        <v>1</v>
      </c>
      <c r="C2059" t="s">
        <v>20097</v>
      </c>
      <c r="D2059" t="s">
        <v>13066</v>
      </c>
      <c r="E2059" t="s">
        <v>6</v>
      </c>
      <c r="F2059" t="s">
        <v>13067</v>
      </c>
      <c r="G2059">
        <v>7</v>
      </c>
      <c r="I2059" t="s">
        <v>13068</v>
      </c>
      <c r="J2059" t="s">
        <v>13069</v>
      </c>
      <c r="K2059">
        <v>2016</v>
      </c>
      <c r="L2059" t="s">
        <v>6</v>
      </c>
      <c r="M2059" t="s">
        <v>6</v>
      </c>
      <c r="N2059" t="s">
        <v>6</v>
      </c>
    </row>
    <row r="2060" spans="1:14" x14ac:dyDescent="0.35">
      <c r="A2060" t="s">
        <v>67</v>
      </c>
      <c r="B2060">
        <f t="shared" si="32"/>
        <v>1</v>
      </c>
      <c r="C2060" t="s">
        <v>20098</v>
      </c>
      <c r="D2060" t="s">
        <v>13071</v>
      </c>
      <c r="E2060" t="s">
        <v>6</v>
      </c>
      <c r="F2060" t="s">
        <v>13072</v>
      </c>
      <c r="G2060">
        <v>7</v>
      </c>
      <c r="I2060" t="s">
        <v>13073</v>
      </c>
      <c r="J2060" t="s">
        <v>13074</v>
      </c>
      <c r="K2060">
        <v>2013</v>
      </c>
      <c r="L2060" t="s">
        <v>6</v>
      </c>
      <c r="M2060" t="s">
        <v>6</v>
      </c>
      <c r="N2060" t="s">
        <v>6</v>
      </c>
    </row>
    <row r="2061" spans="1:14" x14ac:dyDescent="0.35">
      <c r="A2061" t="s">
        <v>49</v>
      </c>
      <c r="B2061">
        <f t="shared" si="32"/>
        <v>1</v>
      </c>
      <c r="C2061" t="s">
        <v>20099</v>
      </c>
      <c r="D2061" t="s">
        <v>13076</v>
      </c>
      <c r="E2061" t="s">
        <v>6</v>
      </c>
      <c r="F2061" t="s">
        <v>13077</v>
      </c>
      <c r="G2061">
        <v>7</v>
      </c>
      <c r="I2061" t="s">
        <v>144</v>
      </c>
      <c r="J2061" t="s">
        <v>13078</v>
      </c>
      <c r="K2061">
        <v>2015</v>
      </c>
      <c r="L2061" t="s">
        <v>6</v>
      </c>
      <c r="M2061" t="s">
        <v>6</v>
      </c>
      <c r="N2061" t="s">
        <v>6</v>
      </c>
    </row>
    <row r="2062" spans="1:14" x14ac:dyDescent="0.35">
      <c r="A2062" t="s">
        <v>49</v>
      </c>
      <c r="B2062">
        <f t="shared" si="32"/>
        <v>1</v>
      </c>
      <c r="C2062" t="s">
        <v>20100</v>
      </c>
      <c r="D2062" t="s">
        <v>13080</v>
      </c>
      <c r="E2062" t="s">
        <v>6</v>
      </c>
      <c r="F2062" t="s">
        <v>13081</v>
      </c>
      <c r="G2062">
        <v>7</v>
      </c>
      <c r="I2062" t="s">
        <v>13082</v>
      </c>
      <c r="J2062" t="s">
        <v>13083</v>
      </c>
      <c r="K2062">
        <v>2020</v>
      </c>
      <c r="L2062" t="s">
        <v>6</v>
      </c>
      <c r="M2062" t="s">
        <v>6</v>
      </c>
      <c r="N2062" t="s">
        <v>6</v>
      </c>
    </row>
    <row r="2063" spans="1:14" x14ac:dyDescent="0.35">
      <c r="A2063" t="s">
        <v>67</v>
      </c>
      <c r="B2063">
        <f t="shared" si="32"/>
        <v>1</v>
      </c>
      <c r="C2063" t="s">
        <v>20101</v>
      </c>
      <c r="D2063" t="s">
        <v>13085</v>
      </c>
      <c r="E2063" t="s">
        <v>6</v>
      </c>
      <c r="F2063" t="s">
        <v>13086</v>
      </c>
      <c r="G2063">
        <v>7</v>
      </c>
      <c r="I2063" t="s">
        <v>12056</v>
      </c>
      <c r="J2063" t="s">
        <v>13087</v>
      </c>
      <c r="K2063">
        <v>2021</v>
      </c>
      <c r="L2063" t="s">
        <v>6</v>
      </c>
      <c r="M2063" t="s">
        <v>6</v>
      </c>
      <c r="N2063" t="s">
        <v>6</v>
      </c>
    </row>
    <row r="2064" spans="1:14" x14ac:dyDescent="0.35">
      <c r="A2064" t="s">
        <v>49</v>
      </c>
      <c r="B2064">
        <f t="shared" si="32"/>
        <v>1</v>
      </c>
      <c r="C2064" t="s">
        <v>13088</v>
      </c>
      <c r="D2064" t="s">
        <v>13089</v>
      </c>
      <c r="E2064" t="s">
        <v>6</v>
      </c>
      <c r="F2064" t="s">
        <v>13090</v>
      </c>
      <c r="G2064">
        <v>7</v>
      </c>
      <c r="I2064" t="s">
        <v>13091</v>
      </c>
      <c r="J2064" t="s">
        <v>13092</v>
      </c>
      <c r="K2064">
        <v>2020</v>
      </c>
      <c r="L2064" t="s">
        <v>6</v>
      </c>
      <c r="M2064" t="s">
        <v>6</v>
      </c>
      <c r="N2064" t="s">
        <v>6</v>
      </c>
    </row>
    <row r="2065" spans="1:14" x14ac:dyDescent="0.35">
      <c r="A2065" t="s">
        <v>67</v>
      </c>
      <c r="B2065">
        <f t="shared" si="32"/>
        <v>1</v>
      </c>
      <c r="C2065" t="s">
        <v>20102</v>
      </c>
      <c r="D2065" t="s">
        <v>13094</v>
      </c>
      <c r="E2065" t="s">
        <v>6</v>
      </c>
      <c r="F2065" t="s">
        <v>13095</v>
      </c>
      <c r="G2065">
        <v>7</v>
      </c>
      <c r="I2065" t="s">
        <v>13096</v>
      </c>
      <c r="J2065" t="s">
        <v>13097</v>
      </c>
      <c r="K2065">
        <v>2015</v>
      </c>
      <c r="L2065" t="s">
        <v>6</v>
      </c>
      <c r="M2065" t="s">
        <v>6</v>
      </c>
      <c r="N2065" t="s">
        <v>6</v>
      </c>
    </row>
    <row r="2066" spans="1:14" x14ac:dyDescent="0.35">
      <c r="A2066" t="s">
        <v>49</v>
      </c>
      <c r="B2066">
        <f t="shared" si="32"/>
        <v>1</v>
      </c>
      <c r="C2066" t="s">
        <v>21335</v>
      </c>
      <c r="D2066" t="s">
        <v>13108</v>
      </c>
      <c r="E2066" t="s">
        <v>6</v>
      </c>
      <c r="F2066" t="s">
        <v>13109</v>
      </c>
      <c r="G2066">
        <v>7</v>
      </c>
      <c r="I2066" t="s">
        <v>13110</v>
      </c>
      <c r="J2066" t="s">
        <v>13111</v>
      </c>
      <c r="K2066">
        <v>2018</v>
      </c>
      <c r="L2066" t="s">
        <v>6</v>
      </c>
      <c r="M2066" t="s">
        <v>6</v>
      </c>
      <c r="N2066" t="s">
        <v>6</v>
      </c>
    </row>
    <row r="2067" spans="1:14" x14ac:dyDescent="0.35">
      <c r="A2067" t="s">
        <v>70</v>
      </c>
      <c r="B2067">
        <f t="shared" si="32"/>
        <v>1</v>
      </c>
      <c r="C2067" t="s">
        <v>20103</v>
      </c>
      <c r="D2067" t="s">
        <v>13113</v>
      </c>
      <c r="E2067" t="s">
        <v>6</v>
      </c>
      <c r="F2067" t="s">
        <v>13114</v>
      </c>
      <c r="G2067">
        <v>7</v>
      </c>
      <c r="I2067" t="s">
        <v>13115</v>
      </c>
      <c r="J2067" t="s">
        <v>13116</v>
      </c>
      <c r="K2067">
        <v>2018</v>
      </c>
      <c r="L2067" t="s">
        <v>6</v>
      </c>
      <c r="M2067" t="s">
        <v>6</v>
      </c>
      <c r="N2067" t="s">
        <v>6</v>
      </c>
    </row>
    <row r="2068" spans="1:14" x14ac:dyDescent="0.35">
      <c r="A2068" t="s">
        <v>67</v>
      </c>
      <c r="B2068">
        <f t="shared" si="32"/>
        <v>1</v>
      </c>
      <c r="C2068" t="s">
        <v>20104</v>
      </c>
      <c r="D2068" t="s">
        <v>6</v>
      </c>
      <c r="E2068" t="s">
        <v>6</v>
      </c>
      <c r="F2068" t="s">
        <v>13118</v>
      </c>
      <c r="G2068">
        <v>7</v>
      </c>
      <c r="I2068" t="s">
        <v>11988</v>
      </c>
      <c r="J2068" t="s">
        <v>13119</v>
      </c>
      <c r="K2068">
        <v>2009</v>
      </c>
      <c r="L2068" t="s">
        <v>6</v>
      </c>
      <c r="M2068" t="s">
        <v>6</v>
      </c>
      <c r="N2068" t="s">
        <v>6</v>
      </c>
    </row>
    <row r="2069" spans="1:14" x14ac:dyDescent="0.35">
      <c r="A2069" t="s">
        <v>49</v>
      </c>
      <c r="B2069">
        <f t="shared" si="32"/>
        <v>1</v>
      </c>
      <c r="C2069" t="s">
        <v>20105</v>
      </c>
      <c r="D2069" t="s">
        <v>13123</v>
      </c>
      <c r="E2069" t="s">
        <v>6</v>
      </c>
      <c r="F2069" t="s">
        <v>13124</v>
      </c>
      <c r="G2069">
        <v>7</v>
      </c>
      <c r="I2069" t="s">
        <v>13125</v>
      </c>
      <c r="J2069" t="s">
        <v>13126</v>
      </c>
      <c r="K2069">
        <v>2018</v>
      </c>
      <c r="L2069" t="s">
        <v>6</v>
      </c>
      <c r="M2069" t="s">
        <v>6</v>
      </c>
      <c r="N2069" t="s">
        <v>6</v>
      </c>
    </row>
    <row r="2070" spans="1:14" x14ac:dyDescent="0.35">
      <c r="A2070" t="s">
        <v>67</v>
      </c>
      <c r="B2070">
        <f t="shared" si="32"/>
        <v>1</v>
      </c>
      <c r="C2070" t="s">
        <v>20106</v>
      </c>
      <c r="D2070" t="s">
        <v>13128</v>
      </c>
      <c r="E2070" t="s">
        <v>6</v>
      </c>
      <c r="F2070" t="s">
        <v>13129</v>
      </c>
      <c r="G2070">
        <v>7</v>
      </c>
      <c r="I2070" t="s">
        <v>556</v>
      </c>
      <c r="J2070" t="s">
        <v>13130</v>
      </c>
      <c r="K2070">
        <v>2016</v>
      </c>
      <c r="L2070" t="s">
        <v>6</v>
      </c>
      <c r="M2070" t="s">
        <v>6</v>
      </c>
      <c r="N2070" t="s">
        <v>6</v>
      </c>
    </row>
    <row r="2071" spans="1:14" x14ac:dyDescent="0.35">
      <c r="A2071" t="s">
        <v>70</v>
      </c>
      <c r="B2071">
        <f t="shared" si="32"/>
        <v>1</v>
      </c>
      <c r="C2071" t="s">
        <v>20107</v>
      </c>
      <c r="D2071" t="s">
        <v>13135</v>
      </c>
      <c r="E2071" t="s">
        <v>6</v>
      </c>
      <c r="F2071" t="s">
        <v>13136</v>
      </c>
      <c r="G2071">
        <v>7</v>
      </c>
      <c r="I2071" t="s">
        <v>13137</v>
      </c>
      <c r="J2071" t="s">
        <v>13138</v>
      </c>
      <c r="K2071">
        <v>2020</v>
      </c>
      <c r="L2071" t="s">
        <v>6</v>
      </c>
      <c r="M2071" t="s">
        <v>6</v>
      </c>
      <c r="N2071" t="s">
        <v>6</v>
      </c>
    </row>
    <row r="2072" spans="1:14" x14ac:dyDescent="0.35">
      <c r="A2072" t="s">
        <v>49</v>
      </c>
      <c r="B2072">
        <f t="shared" si="32"/>
        <v>1</v>
      </c>
      <c r="C2072" t="s">
        <v>20108</v>
      </c>
      <c r="D2072" t="s">
        <v>13140</v>
      </c>
      <c r="E2072" t="s">
        <v>6</v>
      </c>
      <c r="F2072" t="s">
        <v>13141</v>
      </c>
      <c r="G2072">
        <v>7</v>
      </c>
      <c r="I2072" t="s">
        <v>13142</v>
      </c>
      <c r="J2072" t="s">
        <v>13143</v>
      </c>
      <c r="K2072">
        <v>2018</v>
      </c>
      <c r="L2072" t="s">
        <v>6</v>
      </c>
      <c r="M2072" t="s">
        <v>6</v>
      </c>
      <c r="N2072" t="s">
        <v>6</v>
      </c>
    </row>
    <row r="2073" spans="1:14" x14ac:dyDescent="0.35">
      <c r="A2073" t="s">
        <v>49</v>
      </c>
      <c r="B2073">
        <f t="shared" si="32"/>
        <v>1</v>
      </c>
      <c r="C2073" t="s">
        <v>20109</v>
      </c>
      <c r="D2073" t="s">
        <v>13145</v>
      </c>
      <c r="E2073" t="s">
        <v>6</v>
      </c>
      <c r="F2073" t="s">
        <v>13146</v>
      </c>
      <c r="G2073">
        <v>7</v>
      </c>
      <c r="I2073" t="s">
        <v>12083</v>
      </c>
      <c r="J2073" t="s">
        <v>13147</v>
      </c>
      <c r="K2073">
        <v>2010</v>
      </c>
      <c r="L2073" t="s">
        <v>6</v>
      </c>
      <c r="M2073" t="s">
        <v>6</v>
      </c>
      <c r="N2073" t="s">
        <v>6</v>
      </c>
    </row>
    <row r="2074" spans="1:14" x14ac:dyDescent="0.35">
      <c r="A2074" t="s">
        <v>70</v>
      </c>
      <c r="B2074">
        <f t="shared" si="32"/>
        <v>1</v>
      </c>
      <c r="C2074" t="s">
        <v>20110</v>
      </c>
      <c r="D2074" t="s">
        <v>13149</v>
      </c>
      <c r="E2074" t="s">
        <v>6</v>
      </c>
      <c r="F2074" t="s">
        <v>13150</v>
      </c>
      <c r="G2074">
        <v>7</v>
      </c>
      <c r="I2074" t="s">
        <v>11931</v>
      </c>
      <c r="J2074" t="s">
        <v>13151</v>
      </c>
      <c r="K2074">
        <v>2020</v>
      </c>
      <c r="L2074" t="s">
        <v>6</v>
      </c>
      <c r="M2074" t="s">
        <v>6</v>
      </c>
      <c r="N2074" t="s">
        <v>6</v>
      </c>
    </row>
    <row r="2075" spans="1:14" x14ac:dyDescent="0.35">
      <c r="A2075" t="s">
        <v>70</v>
      </c>
      <c r="B2075">
        <f t="shared" si="32"/>
        <v>1</v>
      </c>
      <c r="C2075" t="s">
        <v>20111</v>
      </c>
      <c r="D2075" t="s">
        <v>13153</v>
      </c>
      <c r="E2075" t="s">
        <v>6</v>
      </c>
      <c r="F2075" t="s">
        <v>13154</v>
      </c>
      <c r="G2075">
        <v>7</v>
      </c>
      <c r="I2075" t="s">
        <v>13155</v>
      </c>
      <c r="J2075" t="s">
        <v>13156</v>
      </c>
      <c r="K2075">
        <v>2014</v>
      </c>
      <c r="L2075" t="s">
        <v>6</v>
      </c>
      <c r="M2075" t="s">
        <v>6</v>
      </c>
      <c r="N2075" t="s">
        <v>6</v>
      </c>
    </row>
    <row r="2076" spans="1:14" x14ac:dyDescent="0.35">
      <c r="A2076" t="s">
        <v>49</v>
      </c>
      <c r="B2076">
        <f t="shared" si="32"/>
        <v>1</v>
      </c>
      <c r="C2076" t="s">
        <v>20112</v>
      </c>
      <c r="D2076" t="s">
        <v>13158</v>
      </c>
      <c r="E2076" t="s">
        <v>6</v>
      </c>
      <c r="F2076" t="s">
        <v>13159</v>
      </c>
      <c r="G2076">
        <v>7</v>
      </c>
      <c r="I2076" t="s">
        <v>13160</v>
      </c>
      <c r="J2076" t="s">
        <v>13161</v>
      </c>
      <c r="K2076">
        <v>2018</v>
      </c>
      <c r="L2076" t="s">
        <v>6</v>
      </c>
      <c r="M2076" t="s">
        <v>6</v>
      </c>
      <c r="N2076" t="s">
        <v>6</v>
      </c>
    </row>
    <row r="2077" spans="1:14" x14ac:dyDescent="0.35">
      <c r="A2077" t="s">
        <v>70</v>
      </c>
      <c r="B2077">
        <f t="shared" si="32"/>
        <v>1</v>
      </c>
      <c r="C2077" t="s">
        <v>20113</v>
      </c>
      <c r="D2077" t="s">
        <v>13163</v>
      </c>
      <c r="E2077" t="s">
        <v>6</v>
      </c>
      <c r="F2077" t="s">
        <v>13164</v>
      </c>
      <c r="G2077">
        <v>7</v>
      </c>
      <c r="I2077" t="s">
        <v>12272</v>
      </c>
      <c r="J2077" t="s">
        <v>13165</v>
      </c>
      <c r="K2077">
        <v>2019</v>
      </c>
      <c r="L2077" t="s">
        <v>6</v>
      </c>
      <c r="M2077" t="s">
        <v>6</v>
      </c>
      <c r="N2077" t="s">
        <v>6</v>
      </c>
    </row>
    <row r="2078" spans="1:14" x14ac:dyDescent="0.35">
      <c r="A2078" t="s">
        <v>70</v>
      </c>
      <c r="B2078">
        <f t="shared" si="32"/>
        <v>1</v>
      </c>
      <c r="C2078" t="s">
        <v>20114</v>
      </c>
      <c r="D2078" t="s">
        <v>13171</v>
      </c>
      <c r="E2078" t="s">
        <v>6</v>
      </c>
      <c r="F2078" t="s">
        <v>13172</v>
      </c>
      <c r="G2078">
        <v>7</v>
      </c>
      <c r="I2078" t="s">
        <v>12277</v>
      </c>
      <c r="J2078" t="s">
        <v>12278</v>
      </c>
      <c r="K2078">
        <v>2011</v>
      </c>
      <c r="L2078" t="s">
        <v>6</v>
      </c>
      <c r="M2078" t="s">
        <v>6</v>
      </c>
      <c r="N2078" t="s">
        <v>6</v>
      </c>
    </row>
    <row r="2079" spans="1:14" x14ac:dyDescent="0.35">
      <c r="A2079" t="s">
        <v>70</v>
      </c>
      <c r="B2079">
        <f t="shared" si="32"/>
        <v>1</v>
      </c>
      <c r="C2079" t="s">
        <v>20115</v>
      </c>
      <c r="D2079" t="s">
        <v>6</v>
      </c>
      <c r="E2079" t="s">
        <v>6</v>
      </c>
      <c r="F2079" t="s">
        <v>13174</v>
      </c>
      <c r="G2079">
        <v>7</v>
      </c>
      <c r="I2079" t="s">
        <v>13175</v>
      </c>
      <c r="J2079" t="s">
        <v>12278</v>
      </c>
      <c r="K2079">
        <v>2012</v>
      </c>
      <c r="L2079" t="s">
        <v>6</v>
      </c>
      <c r="M2079" t="s">
        <v>6</v>
      </c>
      <c r="N2079" t="s">
        <v>6</v>
      </c>
    </row>
    <row r="2080" spans="1:14" x14ac:dyDescent="0.35">
      <c r="A2080" t="s">
        <v>70</v>
      </c>
      <c r="B2080">
        <f t="shared" si="32"/>
        <v>1</v>
      </c>
      <c r="C2080" t="s">
        <v>20116</v>
      </c>
      <c r="D2080" t="s">
        <v>13177</v>
      </c>
      <c r="E2080" t="s">
        <v>6</v>
      </c>
      <c r="F2080" t="s">
        <v>13178</v>
      </c>
      <c r="G2080">
        <v>7</v>
      </c>
      <c r="I2080" t="s">
        <v>13179</v>
      </c>
      <c r="J2080" t="s">
        <v>13180</v>
      </c>
      <c r="K2080">
        <v>2019</v>
      </c>
      <c r="L2080" t="s">
        <v>6</v>
      </c>
      <c r="M2080" t="s">
        <v>6</v>
      </c>
      <c r="N2080" t="s">
        <v>6</v>
      </c>
    </row>
    <row r="2081" spans="1:14" x14ac:dyDescent="0.35">
      <c r="A2081" t="s">
        <v>49</v>
      </c>
      <c r="B2081">
        <f t="shared" si="32"/>
        <v>1</v>
      </c>
      <c r="C2081" t="s">
        <v>20117</v>
      </c>
      <c r="D2081" t="s">
        <v>13182</v>
      </c>
      <c r="E2081" t="s">
        <v>6</v>
      </c>
      <c r="F2081" t="s">
        <v>13183</v>
      </c>
      <c r="G2081">
        <v>7</v>
      </c>
      <c r="I2081" t="s">
        <v>13184</v>
      </c>
      <c r="J2081" t="s">
        <v>12278</v>
      </c>
      <c r="K2081">
        <v>2020</v>
      </c>
      <c r="L2081" t="s">
        <v>6</v>
      </c>
      <c r="M2081" t="s">
        <v>6</v>
      </c>
      <c r="N2081" t="s">
        <v>6</v>
      </c>
    </row>
    <row r="2082" spans="1:14" x14ac:dyDescent="0.35">
      <c r="A2082" t="s">
        <v>49</v>
      </c>
      <c r="B2082">
        <f t="shared" si="32"/>
        <v>1</v>
      </c>
      <c r="C2082" t="s">
        <v>20118</v>
      </c>
      <c r="D2082" t="s">
        <v>13186</v>
      </c>
      <c r="E2082" t="s">
        <v>6</v>
      </c>
      <c r="F2082" t="s">
        <v>13187</v>
      </c>
      <c r="G2082">
        <v>7</v>
      </c>
      <c r="I2082" t="s">
        <v>13188</v>
      </c>
      <c r="J2082" t="s">
        <v>13189</v>
      </c>
      <c r="K2082">
        <v>2015</v>
      </c>
      <c r="L2082" t="s">
        <v>6</v>
      </c>
      <c r="M2082" t="s">
        <v>6</v>
      </c>
      <c r="N2082" t="s">
        <v>6</v>
      </c>
    </row>
    <row r="2083" spans="1:14" x14ac:dyDescent="0.35">
      <c r="A2083" t="s">
        <v>49</v>
      </c>
      <c r="B2083">
        <f t="shared" si="32"/>
        <v>1</v>
      </c>
      <c r="C2083" t="s">
        <v>20119</v>
      </c>
      <c r="D2083" t="s">
        <v>13191</v>
      </c>
      <c r="E2083" t="s">
        <v>6</v>
      </c>
      <c r="F2083" t="s">
        <v>13192</v>
      </c>
      <c r="G2083">
        <v>7</v>
      </c>
      <c r="I2083" t="s">
        <v>13193</v>
      </c>
      <c r="J2083" t="s">
        <v>13194</v>
      </c>
      <c r="K2083">
        <v>2015</v>
      </c>
      <c r="L2083" t="s">
        <v>6</v>
      </c>
      <c r="M2083" t="s">
        <v>6</v>
      </c>
      <c r="N2083" t="s">
        <v>6</v>
      </c>
    </row>
    <row r="2084" spans="1:14" x14ac:dyDescent="0.35">
      <c r="A2084" t="s">
        <v>49</v>
      </c>
      <c r="B2084">
        <f t="shared" si="32"/>
        <v>1</v>
      </c>
      <c r="C2084" t="s">
        <v>20120</v>
      </c>
      <c r="D2084" t="s">
        <v>13196</v>
      </c>
      <c r="E2084" t="s">
        <v>6</v>
      </c>
      <c r="F2084" t="s">
        <v>13197</v>
      </c>
      <c r="G2084">
        <v>7</v>
      </c>
      <c r="I2084" t="s">
        <v>12573</v>
      </c>
      <c r="J2084" t="s">
        <v>12574</v>
      </c>
      <c r="K2084">
        <v>2012</v>
      </c>
      <c r="L2084" t="s">
        <v>6</v>
      </c>
      <c r="M2084" t="s">
        <v>6</v>
      </c>
      <c r="N2084" t="s">
        <v>6</v>
      </c>
    </row>
    <row r="2085" spans="1:14" x14ac:dyDescent="0.35">
      <c r="A2085" t="s">
        <v>49</v>
      </c>
      <c r="B2085">
        <f t="shared" si="32"/>
        <v>1</v>
      </c>
      <c r="C2085" t="s">
        <v>20121</v>
      </c>
      <c r="D2085" t="s">
        <v>13203</v>
      </c>
      <c r="E2085" t="s">
        <v>6</v>
      </c>
      <c r="F2085" t="s">
        <v>13204</v>
      </c>
      <c r="G2085">
        <v>7</v>
      </c>
      <c r="I2085" t="s">
        <v>13205</v>
      </c>
      <c r="J2085" t="s">
        <v>13206</v>
      </c>
      <c r="K2085">
        <v>2019</v>
      </c>
      <c r="L2085" t="s">
        <v>6</v>
      </c>
      <c r="M2085" t="s">
        <v>6</v>
      </c>
      <c r="N2085" t="s">
        <v>6</v>
      </c>
    </row>
    <row r="2086" spans="1:14" x14ac:dyDescent="0.35">
      <c r="A2086" t="s">
        <v>67</v>
      </c>
      <c r="B2086">
        <f t="shared" si="32"/>
        <v>1</v>
      </c>
      <c r="C2086" t="s">
        <v>20122</v>
      </c>
      <c r="D2086" t="s">
        <v>13208</v>
      </c>
      <c r="E2086" t="s">
        <v>6</v>
      </c>
      <c r="F2086" t="s">
        <v>13209</v>
      </c>
      <c r="G2086">
        <v>7</v>
      </c>
      <c r="I2086" t="s">
        <v>13210</v>
      </c>
      <c r="J2086" t="s">
        <v>13211</v>
      </c>
      <c r="K2086">
        <v>2018</v>
      </c>
      <c r="L2086" t="s">
        <v>6</v>
      </c>
      <c r="M2086" t="s">
        <v>6</v>
      </c>
      <c r="N2086" t="s">
        <v>6</v>
      </c>
    </row>
    <row r="2087" spans="1:14" x14ac:dyDescent="0.35">
      <c r="A2087" t="s">
        <v>49</v>
      </c>
      <c r="B2087">
        <f t="shared" si="32"/>
        <v>1</v>
      </c>
      <c r="C2087" t="s">
        <v>20123</v>
      </c>
      <c r="D2087" t="s">
        <v>13217</v>
      </c>
      <c r="E2087" t="s">
        <v>6</v>
      </c>
      <c r="F2087" t="s">
        <v>13218</v>
      </c>
      <c r="G2087">
        <v>7</v>
      </c>
      <c r="I2087" t="s">
        <v>11988</v>
      </c>
      <c r="J2087" t="s">
        <v>13219</v>
      </c>
      <c r="K2087">
        <v>2020</v>
      </c>
      <c r="L2087" t="s">
        <v>6</v>
      </c>
      <c r="M2087" t="s">
        <v>6</v>
      </c>
      <c r="N2087" t="s">
        <v>6</v>
      </c>
    </row>
    <row r="2088" spans="1:14" x14ac:dyDescent="0.35">
      <c r="A2088" t="s">
        <v>49</v>
      </c>
      <c r="B2088">
        <f t="shared" si="32"/>
        <v>1</v>
      </c>
      <c r="C2088" t="s">
        <v>20124</v>
      </c>
      <c r="D2088" t="s">
        <v>13221</v>
      </c>
      <c r="E2088" t="s">
        <v>6</v>
      </c>
      <c r="F2088" t="s">
        <v>13222</v>
      </c>
      <c r="G2088">
        <v>7</v>
      </c>
      <c r="I2088" t="s">
        <v>13223</v>
      </c>
      <c r="J2088" t="s">
        <v>13224</v>
      </c>
      <c r="K2088">
        <v>2016</v>
      </c>
      <c r="L2088" t="s">
        <v>6</v>
      </c>
      <c r="M2088" t="s">
        <v>6</v>
      </c>
      <c r="N2088" t="s">
        <v>6</v>
      </c>
    </row>
    <row r="2089" spans="1:14" x14ac:dyDescent="0.35">
      <c r="A2089" t="s">
        <v>49</v>
      </c>
      <c r="B2089">
        <f t="shared" si="32"/>
        <v>1</v>
      </c>
      <c r="C2089" t="s">
        <v>20125</v>
      </c>
      <c r="D2089" t="s">
        <v>13226</v>
      </c>
      <c r="E2089" t="s">
        <v>6</v>
      </c>
      <c r="F2089" t="s">
        <v>13227</v>
      </c>
      <c r="G2089">
        <v>7</v>
      </c>
      <c r="I2089" t="s">
        <v>13228</v>
      </c>
      <c r="J2089" t="s">
        <v>13229</v>
      </c>
      <c r="K2089">
        <v>2020</v>
      </c>
      <c r="L2089" t="s">
        <v>6</v>
      </c>
      <c r="M2089" t="s">
        <v>6</v>
      </c>
      <c r="N2089" t="s">
        <v>6</v>
      </c>
    </row>
    <row r="2090" spans="1:14" x14ac:dyDescent="0.35">
      <c r="A2090" t="s">
        <v>49</v>
      </c>
      <c r="B2090">
        <f t="shared" si="32"/>
        <v>1</v>
      </c>
      <c r="C2090" t="s">
        <v>20126</v>
      </c>
      <c r="D2090" t="s">
        <v>13231</v>
      </c>
      <c r="E2090" t="s">
        <v>6</v>
      </c>
      <c r="F2090" t="s">
        <v>13232</v>
      </c>
      <c r="G2090">
        <v>7</v>
      </c>
      <c r="I2090" t="s">
        <v>12853</v>
      </c>
      <c r="J2090" t="s">
        <v>12346</v>
      </c>
      <c r="K2090">
        <v>2016</v>
      </c>
      <c r="L2090" t="s">
        <v>6</v>
      </c>
      <c r="M2090" t="s">
        <v>6</v>
      </c>
      <c r="N2090" t="s">
        <v>6</v>
      </c>
    </row>
    <row r="2091" spans="1:14" x14ac:dyDescent="0.35">
      <c r="A2091" t="s">
        <v>49</v>
      </c>
      <c r="B2091">
        <f t="shared" si="32"/>
        <v>1</v>
      </c>
      <c r="C2091" t="s">
        <v>20127</v>
      </c>
      <c r="D2091" t="s">
        <v>13234</v>
      </c>
      <c r="E2091" t="s">
        <v>6</v>
      </c>
      <c r="F2091" t="s">
        <v>13235</v>
      </c>
      <c r="G2091">
        <v>7</v>
      </c>
      <c r="I2091" t="s">
        <v>13236</v>
      </c>
      <c r="J2091" t="s">
        <v>13237</v>
      </c>
      <c r="K2091">
        <v>2020</v>
      </c>
      <c r="L2091" t="s">
        <v>6</v>
      </c>
      <c r="M2091" t="s">
        <v>6</v>
      </c>
      <c r="N2091" t="s">
        <v>6</v>
      </c>
    </row>
    <row r="2092" spans="1:14" x14ac:dyDescent="0.35">
      <c r="A2092" t="s">
        <v>70</v>
      </c>
      <c r="B2092">
        <f t="shared" si="32"/>
        <v>1</v>
      </c>
      <c r="C2092" t="s">
        <v>13238</v>
      </c>
      <c r="D2092" t="s">
        <v>13239</v>
      </c>
      <c r="E2092" t="s">
        <v>6</v>
      </c>
      <c r="F2092" t="s">
        <v>13240</v>
      </c>
      <c r="G2092">
        <v>7</v>
      </c>
      <c r="I2092" t="s">
        <v>13241</v>
      </c>
      <c r="J2092" t="s">
        <v>12933</v>
      </c>
      <c r="K2092">
        <v>2021</v>
      </c>
      <c r="L2092" t="s">
        <v>6</v>
      </c>
      <c r="M2092" t="s">
        <v>6</v>
      </c>
      <c r="N2092" t="s">
        <v>6</v>
      </c>
    </row>
    <row r="2093" spans="1:14" x14ac:dyDescent="0.35">
      <c r="A2093" t="s">
        <v>70</v>
      </c>
      <c r="B2093">
        <f t="shared" si="32"/>
        <v>1</v>
      </c>
      <c r="C2093" t="s">
        <v>20128</v>
      </c>
      <c r="D2093" t="s">
        <v>6</v>
      </c>
      <c r="E2093" t="s">
        <v>6</v>
      </c>
      <c r="F2093" t="s">
        <v>13243</v>
      </c>
      <c r="G2093">
        <v>7</v>
      </c>
      <c r="I2093" t="s">
        <v>13244</v>
      </c>
      <c r="J2093" t="s">
        <v>13245</v>
      </c>
      <c r="K2093">
        <v>2013</v>
      </c>
      <c r="L2093" t="s">
        <v>6</v>
      </c>
      <c r="M2093" t="s">
        <v>6</v>
      </c>
      <c r="N2093" t="s">
        <v>6</v>
      </c>
    </row>
    <row r="2094" spans="1:14" x14ac:dyDescent="0.35">
      <c r="A2094" t="s">
        <v>49</v>
      </c>
      <c r="B2094">
        <f t="shared" si="32"/>
        <v>1</v>
      </c>
      <c r="C2094" t="s">
        <v>20129</v>
      </c>
      <c r="D2094" t="s">
        <v>13247</v>
      </c>
      <c r="E2094" t="s">
        <v>6</v>
      </c>
      <c r="F2094" t="s">
        <v>13248</v>
      </c>
      <c r="G2094">
        <v>7</v>
      </c>
      <c r="I2094" t="s">
        <v>1386</v>
      </c>
      <c r="J2094" t="s">
        <v>13249</v>
      </c>
      <c r="K2094">
        <v>2018</v>
      </c>
      <c r="L2094" t="s">
        <v>6</v>
      </c>
      <c r="M2094" t="s">
        <v>6</v>
      </c>
      <c r="N2094" t="s">
        <v>6</v>
      </c>
    </row>
    <row r="2095" spans="1:14" x14ac:dyDescent="0.35">
      <c r="A2095" t="s">
        <v>49</v>
      </c>
      <c r="B2095">
        <f t="shared" si="32"/>
        <v>1</v>
      </c>
      <c r="C2095" t="s">
        <v>20130</v>
      </c>
      <c r="D2095" t="s">
        <v>13251</v>
      </c>
      <c r="E2095" t="s">
        <v>6</v>
      </c>
      <c r="F2095" t="s">
        <v>13252</v>
      </c>
      <c r="G2095">
        <v>7</v>
      </c>
      <c r="I2095" t="s">
        <v>13253</v>
      </c>
      <c r="J2095" t="s">
        <v>12278</v>
      </c>
      <c r="K2095">
        <v>2014</v>
      </c>
      <c r="L2095" t="s">
        <v>6</v>
      </c>
      <c r="M2095" t="s">
        <v>6</v>
      </c>
      <c r="N2095" t="s">
        <v>6</v>
      </c>
    </row>
    <row r="2096" spans="1:14" x14ac:dyDescent="0.35">
      <c r="A2096" t="s">
        <v>70</v>
      </c>
      <c r="B2096">
        <f t="shared" si="32"/>
        <v>1</v>
      </c>
      <c r="C2096" t="s">
        <v>20131</v>
      </c>
      <c r="D2096" t="s">
        <v>13255</v>
      </c>
      <c r="E2096" t="s">
        <v>6</v>
      </c>
      <c r="F2096" t="s">
        <v>13256</v>
      </c>
      <c r="G2096">
        <v>7</v>
      </c>
      <c r="I2096" t="s">
        <v>13257</v>
      </c>
      <c r="J2096" t="s">
        <v>13258</v>
      </c>
      <c r="K2096">
        <v>2017</v>
      </c>
      <c r="L2096" t="s">
        <v>6</v>
      </c>
      <c r="M2096" t="s">
        <v>6</v>
      </c>
      <c r="N2096" t="s">
        <v>6</v>
      </c>
    </row>
    <row r="2097" spans="1:14" x14ac:dyDescent="0.35">
      <c r="A2097" t="s">
        <v>49</v>
      </c>
      <c r="B2097">
        <f t="shared" si="32"/>
        <v>1</v>
      </c>
      <c r="C2097" t="s">
        <v>20132</v>
      </c>
      <c r="D2097" t="s">
        <v>13260</v>
      </c>
      <c r="E2097" t="s">
        <v>6</v>
      </c>
      <c r="F2097" t="s">
        <v>13261</v>
      </c>
      <c r="G2097">
        <v>7</v>
      </c>
      <c r="I2097" t="s">
        <v>13262</v>
      </c>
      <c r="J2097" t="s">
        <v>13263</v>
      </c>
      <c r="K2097">
        <v>2012</v>
      </c>
      <c r="L2097" t="s">
        <v>6</v>
      </c>
      <c r="M2097" t="s">
        <v>6</v>
      </c>
      <c r="N2097" t="s">
        <v>6</v>
      </c>
    </row>
    <row r="2098" spans="1:14" x14ac:dyDescent="0.35">
      <c r="A2098" t="s">
        <v>67</v>
      </c>
      <c r="B2098">
        <f t="shared" si="32"/>
        <v>1</v>
      </c>
      <c r="C2098" t="s">
        <v>20133</v>
      </c>
      <c r="D2098" t="s">
        <v>6</v>
      </c>
      <c r="E2098" t="s">
        <v>6</v>
      </c>
      <c r="F2098" t="s">
        <v>13265</v>
      </c>
      <c r="G2098">
        <v>7</v>
      </c>
      <c r="I2098" t="s">
        <v>13244</v>
      </c>
      <c r="J2098" t="s">
        <v>13266</v>
      </c>
      <c r="K2098">
        <v>2013</v>
      </c>
      <c r="L2098" t="s">
        <v>6</v>
      </c>
      <c r="M2098" t="s">
        <v>6</v>
      </c>
      <c r="N2098" t="s">
        <v>6</v>
      </c>
    </row>
    <row r="2099" spans="1:14" x14ac:dyDescent="0.35">
      <c r="A2099" t="s">
        <v>70</v>
      </c>
      <c r="B2099">
        <f t="shared" si="32"/>
        <v>1</v>
      </c>
      <c r="C2099" t="s">
        <v>20134</v>
      </c>
      <c r="D2099" t="s">
        <v>13268</v>
      </c>
      <c r="E2099" t="s">
        <v>6</v>
      </c>
      <c r="F2099" t="s">
        <v>13269</v>
      </c>
      <c r="G2099">
        <v>7</v>
      </c>
      <c r="I2099" t="s">
        <v>13270</v>
      </c>
      <c r="J2099" t="s">
        <v>13271</v>
      </c>
      <c r="K2099">
        <v>2020</v>
      </c>
      <c r="L2099" t="s">
        <v>6</v>
      </c>
      <c r="M2099" t="s">
        <v>6</v>
      </c>
      <c r="N2099" t="s">
        <v>6</v>
      </c>
    </row>
    <row r="2100" spans="1:14" x14ac:dyDescent="0.35">
      <c r="A2100" t="s">
        <v>70</v>
      </c>
      <c r="B2100">
        <f t="shared" si="32"/>
        <v>1</v>
      </c>
      <c r="C2100" t="s">
        <v>20135</v>
      </c>
      <c r="D2100" t="s">
        <v>13273</v>
      </c>
      <c r="E2100" t="s">
        <v>6</v>
      </c>
      <c r="F2100" t="s">
        <v>13274</v>
      </c>
      <c r="G2100">
        <v>7</v>
      </c>
      <c r="I2100" t="s">
        <v>13275</v>
      </c>
      <c r="J2100" t="s">
        <v>13276</v>
      </c>
      <c r="K2100">
        <v>2016</v>
      </c>
      <c r="L2100" t="s">
        <v>6</v>
      </c>
      <c r="M2100" t="s">
        <v>6</v>
      </c>
      <c r="N2100" t="s">
        <v>6</v>
      </c>
    </row>
    <row r="2101" spans="1:14" x14ac:dyDescent="0.35">
      <c r="A2101" t="s">
        <v>70</v>
      </c>
      <c r="B2101">
        <f t="shared" si="32"/>
        <v>1</v>
      </c>
      <c r="C2101" t="s">
        <v>20136</v>
      </c>
      <c r="D2101" t="s">
        <v>13278</v>
      </c>
      <c r="E2101" t="s">
        <v>6</v>
      </c>
      <c r="F2101" t="s">
        <v>13279</v>
      </c>
      <c r="G2101">
        <v>7</v>
      </c>
      <c r="I2101" t="s">
        <v>13280</v>
      </c>
      <c r="J2101" t="s">
        <v>13281</v>
      </c>
      <c r="K2101">
        <v>2013</v>
      </c>
      <c r="L2101" t="s">
        <v>6</v>
      </c>
      <c r="M2101" t="s">
        <v>6</v>
      </c>
      <c r="N2101" t="s">
        <v>6</v>
      </c>
    </row>
    <row r="2102" spans="1:14" x14ac:dyDescent="0.35">
      <c r="A2102" t="s">
        <v>49</v>
      </c>
      <c r="B2102">
        <f t="shared" si="32"/>
        <v>1</v>
      </c>
      <c r="C2102" t="s">
        <v>20137</v>
      </c>
      <c r="D2102" t="s">
        <v>13283</v>
      </c>
      <c r="E2102" t="s">
        <v>6</v>
      </c>
      <c r="F2102" t="s">
        <v>13284</v>
      </c>
      <c r="G2102">
        <v>7</v>
      </c>
      <c r="I2102" t="s">
        <v>13285</v>
      </c>
      <c r="J2102" t="s">
        <v>12278</v>
      </c>
      <c r="K2102">
        <v>2019</v>
      </c>
      <c r="L2102" t="s">
        <v>6</v>
      </c>
      <c r="M2102" t="s">
        <v>6</v>
      </c>
      <c r="N2102" t="s">
        <v>6</v>
      </c>
    </row>
    <row r="2103" spans="1:14" x14ac:dyDescent="0.35">
      <c r="A2103" t="s">
        <v>70</v>
      </c>
      <c r="B2103">
        <f t="shared" si="32"/>
        <v>1</v>
      </c>
      <c r="C2103" t="s">
        <v>20138</v>
      </c>
      <c r="D2103" t="s">
        <v>13287</v>
      </c>
      <c r="E2103" t="s">
        <v>6</v>
      </c>
      <c r="F2103" t="s">
        <v>13288</v>
      </c>
      <c r="G2103">
        <v>7</v>
      </c>
      <c r="I2103" t="s">
        <v>13289</v>
      </c>
      <c r="J2103" t="s">
        <v>13290</v>
      </c>
      <c r="K2103">
        <v>2012</v>
      </c>
      <c r="L2103" t="s">
        <v>6</v>
      </c>
      <c r="M2103" t="s">
        <v>6</v>
      </c>
      <c r="N2103" t="s">
        <v>6</v>
      </c>
    </row>
    <row r="2104" spans="1:14" x14ac:dyDescent="0.35">
      <c r="A2104" t="s">
        <v>70</v>
      </c>
      <c r="B2104">
        <f t="shared" si="32"/>
        <v>1</v>
      </c>
      <c r="C2104" t="s">
        <v>20139</v>
      </c>
      <c r="D2104" t="s">
        <v>13292</v>
      </c>
      <c r="E2104" t="s">
        <v>6</v>
      </c>
      <c r="F2104" t="s">
        <v>13293</v>
      </c>
      <c r="G2104">
        <v>7</v>
      </c>
      <c r="I2104" t="s">
        <v>13294</v>
      </c>
      <c r="J2104" t="s">
        <v>11973</v>
      </c>
      <c r="K2104">
        <v>2018</v>
      </c>
      <c r="L2104" t="s">
        <v>6</v>
      </c>
      <c r="M2104" t="s">
        <v>6</v>
      </c>
      <c r="N2104" t="s">
        <v>6</v>
      </c>
    </row>
    <row r="2105" spans="1:14" x14ac:dyDescent="0.35">
      <c r="A2105" t="s">
        <v>67</v>
      </c>
      <c r="B2105">
        <f t="shared" si="32"/>
        <v>1</v>
      </c>
      <c r="C2105" t="s">
        <v>20140</v>
      </c>
      <c r="D2105" t="s">
        <v>13296</v>
      </c>
      <c r="E2105" t="s">
        <v>6</v>
      </c>
      <c r="F2105" t="s">
        <v>13297</v>
      </c>
      <c r="G2105">
        <v>7</v>
      </c>
      <c r="I2105" t="s">
        <v>13298</v>
      </c>
      <c r="J2105" t="s">
        <v>13299</v>
      </c>
      <c r="K2105">
        <v>2016</v>
      </c>
      <c r="L2105" t="s">
        <v>6</v>
      </c>
      <c r="M2105" t="s">
        <v>6</v>
      </c>
      <c r="N2105" t="s">
        <v>6</v>
      </c>
    </row>
    <row r="2106" spans="1:14" x14ac:dyDescent="0.35">
      <c r="A2106" t="s">
        <v>49</v>
      </c>
      <c r="B2106">
        <f t="shared" si="32"/>
        <v>1</v>
      </c>
      <c r="C2106" t="s">
        <v>20141</v>
      </c>
      <c r="D2106" t="s">
        <v>13301</v>
      </c>
      <c r="E2106" t="s">
        <v>6</v>
      </c>
      <c r="F2106" t="s">
        <v>13302</v>
      </c>
      <c r="G2106">
        <v>7</v>
      </c>
      <c r="I2106" t="s">
        <v>13303</v>
      </c>
      <c r="J2106" t="s">
        <v>13304</v>
      </c>
      <c r="K2106">
        <v>2016</v>
      </c>
      <c r="L2106" t="s">
        <v>6</v>
      </c>
      <c r="M2106" t="s">
        <v>6</v>
      </c>
      <c r="N2106" t="s">
        <v>6</v>
      </c>
    </row>
    <row r="2107" spans="1:14" x14ac:dyDescent="0.35">
      <c r="A2107" t="s">
        <v>70</v>
      </c>
      <c r="B2107">
        <f t="shared" si="32"/>
        <v>1</v>
      </c>
      <c r="C2107" t="s">
        <v>20142</v>
      </c>
      <c r="D2107" t="s">
        <v>13306</v>
      </c>
      <c r="E2107" t="s">
        <v>6</v>
      </c>
      <c r="F2107" t="s">
        <v>13307</v>
      </c>
      <c r="G2107">
        <v>7</v>
      </c>
      <c r="I2107" t="s">
        <v>13308</v>
      </c>
      <c r="J2107" t="s">
        <v>13309</v>
      </c>
      <c r="K2107">
        <v>2020</v>
      </c>
      <c r="L2107" t="s">
        <v>6</v>
      </c>
      <c r="M2107" t="s">
        <v>6</v>
      </c>
      <c r="N2107" t="s">
        <v>6</v>
      </c>
    </row>
    <row r="2108" spans="1:14" x14ac:dyDescent="0.35">
      <c r="A2108" t="s">
        <v>49</v>
      </c>
      <c r="B2108">
        <f t="shared" si="32"/>
        <v>1</v>
      </c>
      <c r="C2108" t="s">
        <v>20143</v>
      </c>
      <c r="D2108" t="s">
        <v>13311</v>
      </c>
      <c r="E2108" t="s">
        <v>6</v>
      </c>
      <c r="F2108" t="s">
        <v>13312</v>
      </c>
      <c r="G2108">
        <v>7</v>
      </c>
      <c r="I2108" t="s">
        <v>13313</v>
      </c>
      <c r="J2108" t="s">
        <v>13314</v>
      </c>
      <c r="K2108">
        <v>2019</v>
      </c>
      <c r="L2108" t="s">
        <v>6</v>
      </c>
      <c r="M2108" t="s">
        <v>6</v>
      </c>
      <c r="N2108" t="s">
        <v>6</v>
      </c>
    </row>
    <row r="2109" spans="1:14" x14ac:dyDescent="0.35">
      <c r="A2109" t="s">
        <v>49</v>
      </c>
      <c r="B2109">
        <f t="shared" si="32"/>
        <v>1</v>
      </c>
      <c r="C2109" t="s">
        <v>20144</v>
      </c>
      <c r="D2109" t="s">
        <v>6</v>
      </c>
      <c r="E2109" t="s">
        <v>6</v>
      </c>
      <c r="F2109" t="s">
        <v>13316</v>
      </c>
      <c r="G2109">
        <v>7</v>
      </c>
      <c r="I2109" t="s">
        <v>12481</v>
      </c>
      <c r="J2109" t="s">
        <v>12482</v>
      </c>
      <c r="K2109">
        <v>2011</v>
      </c>
      <c r="L2109" t="s">
        <v>6</v>
      </c>
      <c r="M2109" t="s">
        <v>6</v>
      </c>
      <c r="N2109" t="s">
        <v>6</v>
      </c>
    </row>
    <row r="2110" spans="1:14" x14ac:dyDescent="0.35">
      <c r="A2110" t="s">
        <v>49</v>
      </c>
      <c r="B2110">
        <f t="shared" si="32"/>
        <v>1</v>
      </c>
      <c r="C2110" t="s">
        <v>20145</v>
      </c>
      <c r="D2110" t="s">
        <v>13318</v>
      </c>
      <c r="E2110" t="s">
        <v>6</v>
      </c>
      <c r="F2110" t="s">
        <v>13319</v>
      </c>
      <c r="G2110">
        <v>7</v>
      </c>
      <c r="I2110" t="s">
        <v>12391</v>
      </c>
      <c r="J2110" t="s">
        <v>13320</v>
      </c>
      <c r="K2110">
        <v>2019</v>
      </c>
      <c r="L2110" t="s">
        <v>6</v>
      </c>
      <c r="M2110" t="s">
        <v>6</v>
      </c>
      <c r="N2110" t="s">
        <v>6</v>
      </c>
    </row>
    <row r="2111" spans="1:14" x14ac:dyDescent="0.35">
      <c r="A2111" t="s">
        <v>70</v>
      </c>
      <c r="B2111">
        <f t="shared" si="32"/>
        <v>1</v>
      </c>
      <c r="C2111" t="s">
        <v>20146</v>
      </c>
      <c r="D2111" t="s">
        <v>13322</v>
      </c>
      <c r="E2111" t="s">
        <v>6</v>
      </c>
      <c r="F2111" t="s">
        <v>13323</v>
      </c>
      <c r="G2111">
        <v>7</v>
      </c>
      <c r="I2111" t="s">
        <v>12056</v>
      </c>
      <c r="J2111" t="s">
        <v>13324</v>
      </c>
      <c r="K2111">
        <v>2020</v>
      </c>
      <c r="L2111" t="s">
        <v>6</v>
      </c>
      <c r="M2111" t="s">
        <v>6</v>
      </c>
      <c r="N2111" t="s">
        <v>6</v>
      </c>
    </row>
    <row r="2112" spans="1:14" x14ac:dyDescent="0.35">
      <c r="A2112" t="s">
        <v>70</v>
      </c>
      <c r="B2112">
        <f t="shared" si="32"/>
        <v>1</v>
      </c>
      <c r="C2112" t="s">
        <v>20147</v>
      </c>
      <c r="D2112" t="s">
        <v>13331</v>
      </c>
      <c r="E2112" t="s">
        <v>6</v>
      </c>
      <c r="F2112" t="s">
        <v>13332</v>
      </c>
      <c r="G2112">
        <v>7</v>
      </c>
      <c r="I2112" t="s">
        <v>13333</v>
      </c>
      <c r="J2112" t="s">
        <v>13334</v>
      </c>
      <c r="K2112">
        <v>2014</v>
      </c>
      <c r="L2112" t="s">
        <v>6</v>
      </c>
      <c r="M2112" t="s">
        <v>6</v>
      </c>
      <c r="N2112" t="s">
        <v>6</v>
      </c>
    </row>
    <row r="2113" spans="1:14" x14ac:dyDescent="0.35">
      <c r="A2113" t="s">
        <v>70</v>
      </c>
      <c r="B2113">
        <f t="shared" si="32"/>
        <v>1</v>
      </c>
      <c r="C2113" t="s">
        <v>20148</v>
      </c>
      <c r="D2113" t="s">
        <v>13336</v>
      </c>
      <c r="E2113" t="s">
        <v>6</v>
      </c>
      <c r="F2113" t="s">
        <v>13337</v>
      </c>
      <c r="G2113">
        <v>7</v>
      </c>
      <c r="I2113" t="s">
        <v>13338</v>
      </c>
      <c r="J2113" t="s">
        <v>13339</v>
      </c>
      <c r="K2113">
        <v>2019</v>
      </c>
      <c r="L2113" t="s">
        <v>6</v>
      </c>
      <c r="M2113" t="s">
        <v>6</v>
      </c>
      <c r="N2113" t="s">
        <v>6</v>
      </c>
    </row>
    <row r="2114" spans="1:14" x14ac:dyDescent="0.35">
      <c r="A2114" t="s">
        <v>67</v>
      </c>
      <c r="B2114">
        <f t="shared" ref="B2114:B2177" si="33">COUNTIF(C:C,C2114)</f>
        <v>1</v>
      </c>
      <c r="C2114" t="s">
        <v>20149</v>
      </c>
      <c r="D2114" t="s">
        <v>13343</v>
      </c>
      <c r="E2114" t="s">
        <v>6</v>
      </c>
      <c r="F2114" t="s">
        <v>13344</v>
      </c>
      <c r="G2114">
        <v>7</v>
      </c>
      <c r="I2114" t="s">
        <v>13345</v>
      </c>
      <c r="J2114" t="s">
        <v>13346</v>
      </c>
      <c r="K2114">
        <v>2017</v>
      </c>
      <c r="L2114" t="s">
        <v>6</v>
      </c>
      <c r="M2114" t="s">
        <v>6</v>
      </c>
      <c r="N2114" t="s">
        <v>6</v>
      </c>
    </row>
    <row r="2115" spans="1:14" x14ac:dyDescent="0.35">
      <c r="A2115" t="s">
        <v>67</v>
      </c>
      <c r="B2115">
        <f t="shared" si="33"/>
        <v>1</v>
      </c>
      <c r="C2115" t="s">
        <v>20150</v>
      </c>
      <c r="D2115" t="s">
        <v>13351</v>
      </c>
      <c r="E2115" t="s">
        <v>6</v>
      </c>
      <c r="F2115" t="s">
        <v>13352</v>
      </c>
      <c r="G2115">
        <v>7</v>
      </c>
      <c r="I2115" t="s">
        <v>1386</v>
      </c>
      <c r="J2115" t="s">
        <v>13353</v>
      </c>
      <c r="K2115">
        <v>2018</v>
      </c>
      <c r="L2115" t="s">
        <v>6</v>
      </c>
      <c r="M2115" t="s">
        <v>6</v>
      </c>
      <c r="N2115" t="s">
        <v>6</v>
      </c>
    </row>
    <row r="2116" spans="1:14" x14ac:dyDescent="0.35">
      <c r="A2116" t="s">
        <v>70</v>
      </c>
      <c r="B2116">
        <f t="shared" si="33"/>
        <v>1</v>
      </c>
      <c r="C2116" t="s">
        <v>20151</v>
      </c>
      <c r="D2116" t="s">
        <v>13355</v>
      </c>
      <c r="E2116" t="s">
        <v>6</v>
      </c>
      <c r="F2116" t="s">
        <v>13356</v>
      </c>
      <c r="G2116">
        <v>7</v>
      </c>
      <c r="I2116" t="s">
        <v>13357</v>
      </c>
      <c r="J2116" t="s">
        <v>13358</v>
      </c>
      <c r="K2116">
        <v>2015</v>
      </c>
      <c r="L2116" t="s">
        <v>6</v>
      </c>
      <c r="M2116" t="s">
        <v>6</v>
      </c>
      <c r="N2116" t="s">
        <v>6</v>
      </c>
    </row>
    <row r="2117" spans="1:14" x14ac:dyDescent="0.35">
      <c r="A2117" t="s">
        <v>49</v>
      </c>
      <c r="B2117">
        <f t="shared" si="33"/>
        <v>1</v>
      </c>
      <c r="C2117" t="s">
        <v>20152</v>
      </c>
      <c r="D2117" t="s">
        <v>13360</v>
      </c>
      <c r="E2117" t="s">
        <v>6</v>
      </c>
      <c r="F2117" t="s">
        <v>13361</v>
      </c>
      <c r="G2117">
        <v>7</v>
      </c>
      <c r="I2117" t="s">
        <v>13362</v>
      </c>
      <c r="J2117" t="s">
        <v>13363</v>
      </c>
      <c r="K2117">
        <v>2019</v>
      </c>
      <c r="L2117" t="s">
        <v>6</v>
      </c>
      <c r="M2117" t="s">
        <v>6</v>
      </c>
      <c r="N2117" t="s">
        <v>6</v>
      </c>
    </row>
    <row r="2118" spans="1:14" x14ac:dyDescent="0.35">
      <c r="A2118" t="s">
        <v>49</v>
      </c>
      <c r="B2118">
        <f t="shared" si="33"/>
        <v>1</v>
      </c>
      <c r="C2118" t="s">
        <v>20153</v>
      </c>
      <c r="D2118" t="s">
        <v>13365</v>
      </c>
      <c r="E2118" t="s">
        <v>6</v>
      </c>
      <c r="F2118" t="s">
        <v>13366</v>
      </c>
      <c r="G2118">
        <v>7</v>
      </c>
      <c r="I2118" t="s">
        <v>13367</v>
      </c>
      <c r="J2118" t="s">
        <v>13368</v>
      </c>
      <c r="K2118">
        <v>2015</v>
      </c>
      <c r="L2118" t="s">
        <v>6</v>
      </c>
      <c r="M2118" t="s">
        <v>6</v>
      </c>
      <c r="N2118" t="s">
        <v>6</v>
      </c>
    </row>
    <row r="2119" spans="1:14" x14ac:dyDescent="0.35">
      <c r="A2119" t="s">
        <v>67</v>
      </c>
      <c r="B2119">
        <f t="shared" si="33"/>
        <v>1</v>
      </c>
      <c r="C2119" t="s">
        <v>20154</v>
      </c>
      <c r="D2119" t="s">
        <v>13370</v>
      </c>
      <c r="E2119" t="s">
        <v>6</v>
      </c>
      <c r="F2119" t="s">
        <v>13371</v>
      </c>
      <c r="G2119">
        <v>7</v>
      </c>
      <c r="I2119" t="s">
        <v>13372</v>
      </c>
      <c r="J2119" t="s">
        <v>13373</v>
      </c>
      <c r="K2119">
        <v>2015</v>
      </c>
      <c r="L2119" t="s">
        <v>6</v>
      </c>
      <c r="M2119" t="s">
        <v>6</v>
      </c>
      <c r="N2119" t="s">
        <v>6</v>
      </c>
    </row>
    <row r="2120" spans="1:14" x14ac:dyDescent="0.35">
      <c r="A2120" t="s">
        <v>49</v>
      </c>
      <c r="B2120">
        <f t="shared" si="33"/>
        <v>1</v>
      </c>
      <c r="C2120" t="s">
        <v>20155</v>
      </c>
      <c r="D2120" t="s">
        <v>13375</v>
      </c>
      <c r="E2120" t="s">
        <v>6</v>
      </c>
      <c r="F2120" t="s">
        <v>13376</v>
      </c>
      <c r="G2120">
        <v>7</v>
      </c>
      <c r="I2120" t="s">
        <v>13377</v>
      </c>
      <c r="J2120" t="s">
        <v>13378</v>
      </c>
      <c r="K2120">
        <v>2009</v>
      </c>
      <c r="L2120" t="s">
        <v>6</v>
      </c>
      <c r="M2120" t="s">
        <v>6</v>
      </c>
      <c r="N2120" t="s">
        <v>6</v>
      </c>
    </row>
    <row r="2121" spans="1:14" x14ac:dyDescent="0.35">
      <c r="A2121" t="s">
        <v>49</v>
      </c>
      <c r="B2121">
        <f t="shared" si="33"/>
        <v>1</v>
      </c>
      <c r="C2121" t="s">
        <v>20156</v>
      </c>
      <c r="D2121" t="s">
        <v>13380</v>
      </c>
      <c r="E2121" t="s">
        <v>6</v>
      </c>
      <c r="F2121" t="s">
        <v>13381</v>
      </c>
      <c r="G2121">
        <v>7</v>
      </c>
      <c r="I2121" t="s">
        <v>11950</v>
      </c>
      <c r="J2121" t="s">
        <v>11951</v>
      </c>
      <c r="K2121">
        <v>2016</v>
      </c>
      <c r="L2121" t="s">
        <v>6</v>
      </c>
      <c r="M2121" t="s">
        <v>6</v>
      </c>
      <c r="N2121" t="s">
        <v>6</v>
      </c>
    </row>
    <row r="2122" spans="1:14" x14ac:dyDescent="0.35">
      <c r="A2122" t="s">
        <v>49</v>
      </c>
      <c r="B2122">
        <f t="shared" si="33"/>
        <v>1</v>
      </c>
      <c r="C2122" t="s">
        <v>20157</v>
      </c>
      <c r="D2122" t="s">
        <v>13383</v>
      </c>
      <c r="E2122" t="s">
        <v>6</v>
      </c>
      <c r="F2122" t="s">
        <v>13384</v>
      </c>
      <c r="G2122">
        <v>7</v>
      </c>
      <c r="I2122" t="s">
        <v>13385</v>
      </c>
      <c r="J2122" t="s">
        <v>13386</v>
      </c>
      <c r="K2122">
        <v>2016</v>
      </c>
      <c r="L2122" t="s">
        <v>6</v>
      </c>
      <c r="M2122" t="s">
        <v>6</v>
      </c>
      <c r="N2122" t="s">
        <v>6</v>
      </c>
    </row>
    <row r="2123" spans="1:14" x14ac:dyDescent="0.35">
      <c r="A2123" t="s">
        <v>49</v>
      </c>
      <c r="B2123">
        <f t="shared" si="33"/>
        <v>1</v>
      </c>
      <c r="C2123" t="s">
        <v>20158</v>
      </c>
      <c r="D2123" t="s">
        <v>13388</v>
      </c>
      <c r="E2123" t="s">
        <v>6</v>
      </c>
      <c r="F2123" t="s">
        <v>13389</v>
      </c>
      <c r="G2123">
        <v>7</v>
      </c>
      <c r="I2123" t="s">
        <v>13390</v>
      </c>
      <c r="J2123" t="s">
        <v>13391</v>
      </c>
      <c r="K2123">
        <v>2016</v>
      </c>
      <c r="L2123" t="s">
        <v>6</v>
      </c>
      <c r="M2123" t="s">
        <v>6</v>
      </c>
      <c r="N2123" t="s">
        <v>6</v>
      </c>
    </row>
    <row r="2124" spans="1:14" x14ac:dyDescent="0.35">
      <c r="A2124" t="s">
        <v>49</v>
      </c>
      <c r="B2124">
        <f t="shared" si="33"/>
        <v>1</v>
      </c>
      <c r="C2124" t="s">
        <v>20159</v>
      </c>
      <c r="D2124" t="s">
        <v>13393</v>
      </c>
      <c r="E2124" t="s">
        <v>6</v>
      </c>
      <c r="F2124" t="s">
        <v>13394</v>
      </c>
      <c r="G2124">
        <v>7</v>
      </c>
      <c r="I2124" t="s">
        <v>13395</v>
      </c>
      <c r="J2124" t="s">
        <v>13396</v>
      </c>
      <c r="K2124">
        <v>2013</v>
      </c>
      <c r="L2124" t="s">
        <v>6</v>
      </c>
      <c r="M2124" t="s">
        <v>6</v>
      </c>
      <c r="N2124" t="s">
        <v>6</v>
      </c>
    </row>
    <row r="2125" spans="1:14" x14ac:dyDescent="0.35">
      <c r="A2125" t="s">
        <v>49</v>
      </c>
      <c r="B2125">
        <f t="shared" si="33"/>
        <v>1</v>
      </c>
      <c r="C2125" t="s">
        <v>20160</v>
      </c>
      <c r="D2125" t="s">
        <v>13398</v>
      </c>
      <c r="E2125" t="s">
        <v>6</v>
      </c>
      <c r="F2125" t="s">
        <v>13399</v>
      </c>
      <c r="G2125">
        <v>7</v>
      </c>
      <c r="I2125" t="s">
        <v>12350</v>
      </c>
      <c r="J2125" t="s">
        <v>13400</v>
      </c>
      <c r="K2125">
        <v>2011</v>
      </c>
      <c r="L2125" t="s">
        <v>6</v>
      </c>
      <c r="M2125" t="s">
        <v>6</v>
      </c>
      <c r="N2125" t="s">
        <v>6</v>
      </c>
    </row>
    <row r="2126" spans="1:14" x14ac:dyDescent="0.35">
      <c r="A2126" t="s">
        <v>70</v>
      </c>
      <c r="B2126">
        <f t="shared" si="33"/>
        <v>1</v>
      </c>
      <c r="C2126" t="s">
        <v>20161</v>
      </c>
      <c r="D2126" t="s">
        <v>13402</v>
      </c>
      <c r="E2126" t="s">
        <v>6</v>
      </c>
      <c r="F2126" t="s">
        <v>13403</v>
      </c>
      <c r="G2126">
        <v>7</v>
      </c>
      <c r="I2126" t="s">
        <v>13404</v>
      </c>
      <c r="J2126" t="s">
        <v>13126</v>
      </c>
      <c r="K2126">
        <v>2018</v>
      </c>
      <c r="L2126" t="s">
        <v>6</v>
      </c>
      <c r="M2126" t="s">
        <v>6</v>
      </c>
      <c r="N2126" t="s">
        <v>6</v>
      </c>
    </row>
    <row r="2127" spans="1:14" x14ac:dyDescent="0.35">
      <c r="A2127" t="s">
        <v>70</v>
      </c>
      <c r="B2127">
        <f t="shared" si="33"/>
        <v>1</v>
      </c>
      <c r="C2127" t="s">
        <v>20162</v>
      </c>
      <c r="D2127" t="s">
        <v>13406</v>
      </c>
      <c r="E2127" t="s">
        <v>6</v>
      </c>
      <c r="F2127" t="s">
        <v>13407</v>
      </c>
      <c r="G2127">
        <v>7</v>
      </c>
      <c r="I2127" t="s">
        <v>12528</v>
      </c>
      <c r="J2127" t="s">
        <v>12529</v>
      </c>
      <c r="K2127">
        <v>2017</v>
      </c>
      <c r="L2127" t="s">
        <v>6</v>
      </c>
      <c r="M2127" t="s">
        <v>6</v>
      </c>
      <c r="N2127" t="s">
        <v>6</v>
      </c>
    </row>
    <row r="2128" spans="1:14" x14ac:dyDescent="0.35">
      <c r="A2128" t="s">
        <v>67</v>
      </c>
      <c r="B2128">
        <f t="shared" si="33"/>
        <v>1</v>
      </c>
      <c r="C2128" t="s">
        <v>20163</v>
      </c>
      <c r="D2128" t="s">
        <v>13409</v>
      </c>
      <c r="E2128" t="s">
        <v>6</v>
      </c>
      <c r="F2128" t="s">
        <v>13410</v>
      </c>
      <c r="G2128">
        <v>7</v>
      </c>
      <c r="I2128" t="s">
        <v>13411</v>
      </c>
      <c r="J2128" t="s">
        <v>11973</v>
      </c>
      <c r="K2128">
        <v>2009</v>
      </c>
      <c r="L2128" t="s">
        <v>6</v>
      </c>
      <c r="M2128" t="s">
        <v>6</v>
      </c>
      <c r="N2128" t="s">
        <v>6</v>
      </c>
    </row>
    <row r="2129" spans="1:14" x14ac:dyDescent="0.35">
      <c r="A2129" t="s">
        <v>49</v>
      </c>
      <c r="B2129">
        <f t="shared" si="33"/>
        <v>1</v>
      </c>
      <c r="C2129" t="s">
        <v>20164</v>
      </c>
      <c r="D2129" t="s">
        <v>13413</v>
      </c>
      <c r="E2129" t="s">
        <v>6</v>
      </c>
      <c r="F2129" t="s">
        <v>13414</v>
      </c>
      <c r="G2129">
        <v>7</v>
      </c>
      <c r="I2129" t="s">
        <v>13415</v>
      </c>
      <c r="J2129" t="s">
        <v>12278</v>
      </c>
      <c r="K2129">
        <v>2017</v>
      </c>
      <c r="L2129" t="s">
        <v>6</v>
      </c>
      <c r="M2129" t="s">
        <v>6</v>
      </c>
      <c r="N2129" t="s">
        <v>6</v>
      </c>
    </row>
    <row r="2130" spans="1:14" x14ac:dyDescent="0.35">
      <c r="A2130" t="s">
        <v>49</v>
      </c>
      <c r="B2130">
        <f t="shared" si="33"/>
        <v>1</v>
      </c>
      <c r="C2130" t="s">
        <v>20165</v>
      </c>
      <c r="D2130" t="s">
        <v>13417</v>
      </c>
      <c r="E2130" t="s">
        <v>6</v>
      </c>
      <c r="F2130" t="s">
        <v>13418</v>
      </c>
      <c r="G2130">
        <v>7</v>
      </c>
      <c r="I2130" t="s">
        <v>13419</v>
      </c>
      <c r="J2130" t="s">
        <v>13420</v>
      </c>
      <c r="K2130">
        <v>2016</v>
      </c>
      <c r="L2130" t="s">
        <v>6</v>
      </c>
      <c r="M2130" t="s">
        <v>6</v>
      </c>
      <c r="N2130" t="s">
        <v>6</v>
      </c>
    </row>
    <row r="2131" spans="1:14" x14ac:dyDescent="0.35">
      <c r="A2131" t="s">
        <v>49</v>
      </c>
      <c r="B2131">
        <f t="shared" si="33"/>
        <v>1</v>
      </c>
      <c r="C2131" t="s">
        <v>20166</v>
      </c>
      <c r="D2131" t="s">
        <v>13422</v>
      </c>
      <c r="E2131" t="s">
        <v>6</v>
      </c>
      <c r="F2131" t="s">
        <v>13423</v>
      </c>
      <c r="G2131">
        <v>7</v>
      </c>
      <c r="I2131" t="s">
        <v>12906</v>
      </c>
      <c r="J2131" t="s">
        <v>13424</v>
      </c>
      <c r="K2131">
        <v>2019</v>
      </c>
      <c r="L2131" t="s">
        <v>6</v>
      </c>
      <c r="M2131" t="s">
        <v>6</v>
      </c>
      <c r="N2131" t="s">
        <v>6</v>
      </c>
    </row>
    <row r="2132" spans="1:14" x14ac:dyDescent="0.35">
      <c r="A2132" t="s">
        <v>49</v>
      </c>
      <c r="B2132">
        <f t="shared" si="33"/>
        <v>1</v>
      </c>
      <c r="C2132" t="s">
        <v>20167</v>
      </c>
      <c r="D2132" t="s">
        <v>13430</v>
      </c>
      <c r="E2132" t="s">
        <v>6</v>
      </c>
      <c r="F2132" t="s">
        <v>13431</v>
      </c>
      <c r="G2132">
        <v>7</v>
      </c>
      <c r="I2132" t="s">
        <v>11988</v>
      </c>
      <c r="J2132" t="s">
        <v>13432</v>
      </c>
      <c r="K2132">
        <v>2011</v>
      </c>
      <c r="L2132" t="s">
        <v>6</v>
      </c>
      <c r="M2132" t="s">
        <v>6</v>
      </c>
      <c r="N2132" t="s">
        <v>6</v>
      </c>
    </row>
    <row r="2133" spans="1:14" x14ac:dyDescent="0.35">
      <c r="A2133" t="s">
        <v>67</v>
      </c>
      <c r="B2133">
        <f t="shared" si="33"/>
        <v>1</v>
      </c>
      <c r="C2133" t="s">
        <v>13433</v>
      </c>
      <c r="D2133" t="s">
        <v>13434</v>
      </c>
      <c r="E2133" t="s">
        <v>6</v>
      </c>
      <c r="F2133" t="s">
        <v>13435</v>
      </c>
      <c r="G2133">
        <v>7</v>
      </c>
      <c r="I2133" t="s">
        <v>11988</v>
      </c>
      <c r="J2133" t="s">
        <v>13436</v>
      </c>
      <c r="K2133">
        <v>2017</v>
      </c>
      <c r="L2133" t="s">
        <v>6</v>
      </c>
      <c r="M2133" t="s">
        <v>6</v>
      </c>
      <c r="N2133" t="s">
        <v>6</v>
      </c>
    </row>
    <row r="2134" spans="1:14" x14ac:dyDescent="0.35">
      <c r="A2134" t="s">
        <v>70</v>
      </c>
      <c r="B2134">
        <f t="shared" si="33"/>
        <v>1</v>
      </c>
      <c r="C2134" t="s">
        <v>13437</v>
      </c>
      <c r="D2134" t="s">
        <v>13438</v>
      </c>
      <c r="E2134" t="s">
        <v>6</v>
      </c>
      <c r="F2134" t="s">
        <v>13439</v>
      </c>
      <c r="G2134">
        <v>7</v>
      </c>
      <c r="I2134" t="s">
        <v>13440</v>
      </c>
      <c r="J2134" t="s">
        <v>13441</v>
      </c>
      <c r="K2134">
        <v>2014</v>
      </c>
      <c r="L2134" t="s">
        <v>6</v>
      </c>
      <c r="M2134" t="s">
        <v>6</v>
      </c>
      <c r="N2134" t="s">
        <v>6</v>
      </c>
    </row>
    <row r="2135" spans="1:14" x14ac:dyDescent="0.35">
      <c r="A2135" t="s">
        <v>70</v>
      </c>
      <c r="B2135">
        <f t="shared" si="33"/>
        <v>1</v>
      </c>
      <c r="C2135" t="s">
        <v>20168</v>
      </c>
      <c r="D2135" t="s">
        <v>13443</v>
      </c>
      <c r="E2135" t="s">
        <v>6</v>
      </c>
      <c r="F2135" t="s">
        <v>13444</v>
      </c>
      <c r="G2135">
        <v>7</v>
      </c>
      <c r="I2135" t="s">
        <v>13445</v>
      </c>
      <c r="J2135" t="s">
        <v>13446</v>
      </c>
      <c r="K2135">
        <v>2011</v>
      </c>
      <c r="L2135" t="s">
        <v>6</v>
      </c>
      <c r="M2135" t="s">
        <v>6</v>
      </c>
      <c r="N2135" t="s">
        <v>6</v>
      </c>
    </row>
    <row r="2136" spans="1:14" x14ac:dyDescent="0.35">
      <c r="A2136" t="s">
        <v>70</v>
      </c>
      <c r="B2136">
        <f t="shared" si="33"/>
        <v>1</v>
      </c>
      <c r="C2136" t="s">
        <v>20169</v>
      </c>
      <c r="D2136" t="s">
        <v>13448</v>
      </c>
      <c r="E2136" t="s">
        <v>6</v>
      </c>
      <c r="F2136" t="s">
        <v>13449</v>
      </c>
      <c r="G2136">
        <v>7</v>
      </c>
      <c r="I2136" t="s">
        <v>749</v>
      </c>
      <c r="J2136" t="s">
        <v>13450</v>
      </c>
      <c r="K2136">
        <v>2018</v>
      </c>
      <c r="L2136" t="s">
        <v>6</v>
      </c>
      <c r="M2136" t="s">
        <v>6</v>
      </c>
      <c r="N2136" t="s">
        <v>6</v>
      </c>
    </row>
    <row r="2137" spans="1:14" x14ac:dyDescent="0.35">
      <c r="A2137" t="s">
        <v>49</v>
      </c>
      <c r="B2137">
        <f t="shared" si="33"/>
        <v>1</v>
      </c>
      <c r="C2137" t="s">
        <v>20170</v>
      </c>
      <c r="D2137" t="s">
        <v>13454</v>
      </c>
      <c r="E2137" t="s">
        <v>6</v>
      </c>
      <c r="F2137" t="s">
        <v>13455</v>
      </c>
      <c r="G2137">
        <v>7</v>
      </c>
      <c r="I2137" t="s">
        <v>13456</v>
      </c>
      <c r="J2137" t="s">
        <v>13457</v>
      </c>
      <c r="K2137">
        <v>2019</v>
      </c>
      <c r="L2137" t="s">
        <v>6</v>
      </c>
      <c r="M2137" t="s">
        <v>6</v>
      </c>
      <c r="N2137" t="s">
        <v>6</v>
      </c>
    </row>
    <row r="2138" spans="1:14" x14ac:dyDescent="0.35">
      <c r="A2138" t="s">
        <v>49</v>
      </c>
      <c r="B2138">
        <f t="shared" si="33"/>
        <v>1</v>
      </c>
      <c r="C2138" t="s">
        <v>13463</v>
      </c>
      <c r="D2138" t="s">
        <v>13464</v>
      </c>
      <c r="E2138" t="s">
        <v>6</v>
      </c>
      <c r="F2138" t="s">
        <v>13465</v>
      </c>
      <c r="G2138">
        <v>7</v>
      </c>
      <c r="I2138" t="s">
        <v>13466</v>
      </c>
      <c r="J2138" t="s">
        <v>13467</v>
      </c>
      <c r="K2138">
        <v>2020</v>
      </c>
      <c r="L2138" t="s">
        <v>6</v>
      </c>
      <c r="M2138" t="s">
        <v>6</v>
      </c>
      <c r="N2138" t="s">
        <v>6</v>
      </c>
    </row>
    <row r="2139" spans="1:14" x14ac:dyDescent="0.35">
      <c r="A2139" t="s">
        <v>67</v>
      </c>
      <c r="B2139">
        <f t="shared" si="33"/>
        <v>1</v>
      </c>
      <c r="C2139" t="s">
        <v>20171</v>
      </c>
      <c r="D2139" t="s">
        <v>13469</v>
      </c>
      <c r="E2139" t="s">
        <v>6</v>
      </c>
      <c r="F2139" t="s">
        <v>13470</v>
      </c>
      <c r="G2139">
        <v>7</v>
      </c>
      <c r="I2139" t="s">
        <v>7262</v>
      </c>
      <c r="J2139" t="s">
        <v>13471</v>
      </c>
      <c r="K2139">
        <v>2018</v>
      </c>
      <c r="L2139" t="s">
        <v>6</v>
      </c>
      <c r="M2139" t="s">
        <v>6</v>
      </c>
      <c r="N2139" t="s">
        <v>6</v>
      </c>
    </row>
    <row r="2140" spans="1:14" x14ac:dyDescent="0.35">
      <c r="A2140" t="s">
        <v>67</v>
      </c>
      <c r="B2140">
        <f t="shared" si="33"/>
        <v>1</v>
      </c>
      <c r="C2140" t="s">
        <v>20172</v>
      </c>
      <c r="D2140" t="s">
        <v>13473</v>
      </c>
      <c r="E2140" t="s">
        <v>6</v>
      </c>
      <c r="F2140" t="s">
        <v>13474</v>
      </c>
      <c r="G2140">
        <v>7</v>
      </c>
      <c r="I2140" t="s">
        <v>13475</v>
      </c>
      <c r="J2140" t="s">
        <v>13476</v>
      </c>
      <c r="K2140">
        <v>2011</v>
      </c>
      <c r="L2140" t="s">
        <v>6</v>
      </c>
      <c r="M2140" t="s">
        <v>6</v>
      </c>
      <c r="N2140" t="s">
        <v>6</v>
      </c>
    </row>
    <row r="2141" spans="1:14" x14ac:dyDescent="0.35">
      <c r="A2141" t="s">
        <v>70</v>
      </c>
      <c r="B2141">
        <f t="shared" si="33"/>
        <v>1</v>
      </c>
      <c r="C2141" t="s">
        <v>20173</v>
      </c>
      <c r="D2141" t="s">
        <v>13483</v>
      </c>
      <c r="E2141" t="s">
        <v>6</v>
      </c>
      <c r="F2141" t="s">
        <v>13484</v>
      </c>
      <c r="G2141">
        <v>7</v>
      </c>
      <c r="I2141" t="s">
        <v>13485</v>
      </c>
      <c r="J2141" t="s">
        <v>13486</v>
      </c>
      <c r="K2141">
        <v>2016</v>
      </c>
      <c r="L2141" t="s">
        <v>6</v>
      </c>
      <c r="M2141" t="s">
        <v>6</v>
      </c>
      <c r="N2141" t="s">
        <v>6</v>
      </c>
    </row>
    <row r="2142" spans="1:14" x14ac:dyDescent="0.35">
      <c r="A2142" t="s">
        <v>49</v>
      </c>
      <c r="B2142">
        <f t="shared" si="33"/>
        <v>1</v>
      </c>
      <c r="C2142" t="s">
        <v>20174</v>
      </c>
      <c r="D2142" t="s">
        <v>13488</v>
      </c>
      <c r="E2142" t="s">
        <v>6</v>
      </c>
      <c r="F2142" t="s">
        <v>13489</v>
      </c>
      <c r="G2142">
        <v>7</v>
      </c>
      <c r="I2142" t="s">
        <v>478</v>
      </c>
      <c r="J2142" t="s">
        <v>13490</v>
      </c>
      <c r="K2142">
        <v>2016</v>
      </c>
      <c r="L2142" t="s">
        <v>6</v>
      </c>
      <c r="M2142" t="s">
        <v>6</v>
      </c>
      <c r="N2142" t="s">
        <v>6</v>
      </c>
    </row>
    <row r="2143" spans="1:14" x14ac:dyDescent="0.35">
      <c r="A2143" t="s">
        <v>49</v>
      </c>
      <c r="B2143">
        <f t="shared" si="33"/>
        <v>1</v>
      </c>
      <c r="C2143" t="s">
        <v>20175</v>
      </c>
      <c r="D2143" t="s">
        <v>13495</v>
      </c>
      <c r="E2143" t="s">
        <v>6</v>
      </c>
      <c r="F2143" t="s">
        <v>13496</v>
      </c>
      <c r="G2143">
        <v>7</v>
      </c>
      <c r="I2143" t="s">
        <v>13497</v>
      </c>
      <c r="J2143" t="s">
        <v>13498</v>
      </c>
      <c r="K2143">
        <v>2009</v>
      </c>
      <c r="L2143" t="s">
        <v>6</v>
      </c>
      <c r="M2143" t="s">
        <v>6</v>
      </c>
      <c r="N2143" t="s">
        <v>6</v>
      </c>
    </row>
    <row r="2144" spans="1:14" x14ac:dyDescent="0.35">
      <c r="A2144" t="s">
        <v>49</v>
      </c>
      <c r="B2144">
        <f t="shared" si="33"/>
        <v>1</v>
      </c>
      <c r="C2144" t="s">
        <v>20176</v>
      </c>
      <c r="D2144" t="s">
        <v>13500</v>
      </c>
      <c r="E2144" t="s">
        <v>6</v>
      </c>
      <c r="F2144" t="s">
        <v>13501</v>
      </c>
      <c r="G2144">
        <v>7</v>
      </c>
      <c r="I2144" t="s">
        <v>13502</v>
      </c>
      <c r="J2144" t="s">
        <v>13503</v>
      </c>
      <c r="K2144">
        <v>2014</v>
      </c>
      <c r="L2144" t="s">
        <v>6</v>
      </c>
      <c r="M2144" t="s">
        <v>6</v>
      </c>
      <c r="N2144" t="s">
        <v>6</v>
      </c>
    </row>
    <row r="2145" spans="1:14" x14ac:dyDescent="0.35">
      <c r="A2145" t="s">
        <v>70</v>
      </c>
      <c r="B2145">
        <f t="shared" si="33"/>
        <v>1</v>
      </c>
      <c r="C2145" t="s">
        <v>20177</v>
      </c>
      <c r="D2145" t="s">
        <v>13505</v>
      </c>
      <c r="E2145" t="s">
        <v>6</v>
      </c>
      <c r="F2145" t="s">
        <v>13506</v>
      </c>
      <c r="G2145">
        <v>7</v>
      </c>
      <c r="I2145" t="s">
        <v>13507</v>
      </c>
      <c r="J2145" t="s">
        <v>13508</v>
      </c>
      <c r="K2145">
        <v>2018</v>
      </c>
      <c r="L2145" t="s">
        <v>6</v>
      </c>
      <c r="M2145" t="s">
        <v>6</v>
      </c>
      <c r="N2145" t="s">
        <v>6</v>
      </c>
    </row>
    <row r="2146" spans="1:14" x14ac:dyDescent="0.35">
      <c r="A2146" t="s">
        <v>70</v>
      </c>
      <c r="B2146">
        <f t="shared" si="33"/>
        <v>1</v>
      </c>
      <c r="C2146" t="s">
        <v>20178</v>
      </c>
      <c r="D2146" t="s">
        <v>13510</v>
      </c>
      <c r="E2146" t="s">
        <v>6</v>
      </c>
      <c r="F2146" t="s">
        <v>13511</v>
      </c>
      <c r="G2146">
        <v>7</v>
      </c>
      <c r="I2146" t="s">
        <v>13512</v>
      </c>
      <c r="J2146" t="s">
        <v>12933</v>
      </c>
      <c r="K2146">
        <v>2021</v>
      </c>
      <c r="L2146" t="s">
        <v>6</v>
      </c>
      <c r="M2146" t="s">
        <v>6</v>
      </c>
      <c r="N2146" t="s">
        <v>6</v>
      </c>
    </row>
    <row r="2147" spans="1:14" x14ac:dyDescent="0.35">
      <c r="A2147" t="s">
        <v>67</v>
      </c>
      <c r="B2147">
        <f t="shared" si="33"/>
        <v>1</v>
      </c>
      <c r="C2147" t="s">
        <v>20179</v>
      </c>
      <c r="D2147" t="s">
        <v>13519</v>
      </c>
      <c r="E2147" t="s">
        <v>6</v>
      </c>
      <c r="F2147" t="s">
        <v>13520</v>
      </c>
      <c r="G2147">
        <v>7</v>
      </c>
      <c r="I2147" t="s">
        <v>12533</v>
      </c>
      <c r="J2147" t="s">
        <v>12534</v>
      </c>
      <c r="K2147">
        <v>2019</v>
      </c>
      <c r="L2147" t="s">
        <v>6</v>
      </c>
      <c r="M2147" t="s">
        <v>6</v>
      </c>
      <c r="N2147" t="s">
        <v>6</v>
      </c>
    </row>
    <row r="2148" spans="1:14" x14ac:dyDescent="0.35">
      <c r="A2148" t="s">
        <v>49</v>
      </c>
      <c r="B2148">
        <f t="shared" si="33"/>
        <v>1</v>
      </c>
      <c r="C2148" t="s">
        <v>20180</v>
      </c>
      <c r="D2148" t="s">
        <v>13522</v>
      </c>
      <c r="E2148" t="s">
        <v>6</v>
      </c>
      <c r="F2148" t="s">
        <v>13523</v>
      </c>
      <c r="G2148">
        <v>7</v>
      </c>
      <c r="I2148" t="s">
        <v>13524</v>
      </c>
      <c r="J2148" t="s">
        <v>13525</v>
      </c>
      <c r="K2148">
        <v>2009</v>
      </c>
      <c r="L2148" t="s">
        <v>6</v>
      </c>
      <c r="M2148" t="s">
        <v>6</v>
      </c>
      <c r="N2148" t="s">
        <v>6</v>
      </c>
    </row>
    <row r="2149" spans="1:14" x14ac:dyDescent="0.35">
      <c r="A2149" t="s">
        <v>67</v>
      </c>
      <c r="B2149">
        <f t="shared" si="33"/>
        <v>1</v>
      </c>
      <c r="C2149" t="s">
        <v>20181</v>
      </c>
      <c r="D2149" t="s">
        <v>13527</v>
      </c>
      <c r="E2149" t="s">
        <v>6</v>
      </c>
      <c r="F2149" t="s">
        <v>13528</v>
      </c>
      <c r="G2149">
        <v>7</v>
      </c>
      <c r="I2149" t="s">
        <v>13529</v>
      </c>
      <c r="J2149" t="s">
        <v>13530</v>
      </c>
      <c r="K2149">
        <v>2018</v>
      </c>
      <c r="L2149" t="s">
        <v>6</v>
      </c>
      <c r="M2149" t="s">
        <v>6</v>
      </c>
      <c r="N2149" t="s">
        <v>6</v>
      </c>
    </row>
    <row r="2150" spans="1:14" x14ac:dyDescent="0.35">
      <c r="A2150" t="s">
        <v>67</v>
      </c>
      <c r="B2150">
        <f t="shared" si="33"/>
        <v>1</v>
      </c>
      <c r="C2150" t="s">
        <v>13531</v>
      </c>
      <c r="D2150" t="s">
        <v>13532</v>
      </c>
      <c r="E2150" t="s">
        <v>6</v>
      </c>
      <c r="F2150" t="s">
        <v>13533</v>
      </c>
      <c r="G2150">
        <v>7</v>
      </c>
      <c r="I2150" t="s">
        <v>12391</v>
      </c>
      <c r="J2150" t="s">
        <v>13534</v>
      </c>
      <c r="K2150">
        <v>2020</v>
      </c>
      <c r="L2150" t="s">
        <v>6</v>
      </c>
      <c r="M2150" t="s">
        <v>6</v>
      </c>
      <c r="N2150" t="s">
        <v>6</v>
      </c>
    </row>
    <row r="2151" spans="1:14" x14ac:dyDescent="0.35">
      <c r="A2151" t="s">
        <v>70</v>
      </c>
      <c r="B2151">
        <f t="shared" si="33"/>
        <v>1</v>
      </c>
      <c r="C2151" t="s">
        <v>20182</v>
      </c>
      <c r="D2151" t="s">
        <v>13536</v>
      </c>
      <c r="E2151" t="s">
        <v>6</v>
      </c>
      <c r="F2151" t="s">
        <v>13537</v>
      </c>
      <c r="G2151">
        <v>7</v>
      </c>
      <c r="I2151" t="s">
        <v>13538</v>
      </c>
      <c r="J2151" t="s">
        <v>12278</v>
      </c>
      <c r="K2151">
        <v>2018</v>
      </c>
      <c r="L2151" t="s">
        <v>6</v>
      </c>
      <c r="M2151" t="s">
        <v>6</v>
      </c>
      <c r="N2151" t="s">
        <v>6</v>
      </c>
    </row>
    <row r="2152" spans="1:14" x14ac:dyDescent="0.35">
      <c r="A2152" t="s">
        <v>49</v>
      </c>
      <c r="B2152">
        <f t="shared" si="33"/>
        <v>1</v>
      </c>
      <c r="C2152" t="s">
        <v>20183</v>
      </c>
      <c r="D2152" t="s">
        <v>13540</v>
      </c>
      <c r="E2152" t="s">
        <v>6</v>
      </c>
      <c r="F2152" t="s">
        <v>13541</v>
      </c>
      <c r="G2152">
        <v>7</v>
      </c>
      <c r="I2152" t="s">
        <v>13175</v>
      </c>
      <c r="J2152" t="s">
        <v>12278</v>
      </c>
      <c r="K2152">
        <v>2012</v>
      </c>
      <c r="L2152" t="s">
        <v>6</v>
      </c>
      <c r="M2152" t="s">
        <v>6</v>
      </c>
      <c r="N2152" t="s">
        <v>6</v>
      </c>
    </row>
    <row r="2153" spans="1:14" x14ac:dyDescent="0.35">
      <c r="A2153" t="s">
        <v>49</v>
      </c>
      <c r="B2153">
        <f t="shared" si="33"/>
        <v>1</v>
      </c>
      <c r="C2153" t="s">
        <v>20184</v>
      </c>
      <c r="D2153" t="s">
        <v>13543</v>
      </c>
      <c r="E2153" t="s">
        <v>6</v>
      </c>
      <c r="F2153" t="s">
        <v>13544</v>
      </c>
      <c r="G2153">
        <v>7</v>
      </c>
      <c r="I2153" t="s">
        <v>922</v>
      </c>
      <c r="J2153" t="s">
        <v>13545</v>
      </c>
      <c r="K2153">
        <v>2019</v>
      </c>
      <c r="L2153" t="s">
        <v>6</v>
      </c>
      <c r="M2153" t="s">
        <v>6</v>
      </c>
      <c r="N2153" t="s">
        <v>6</v>
      </c>
    </row>
    <row r="2154" spans="1:14" x14ac:dyDescent="0.35">
      <c r="A2154" t="s">
        <v>67</v>
      </c>
      <c r="B2154">
        <f t="shared" si="33"/>
        <v>1</v>
      </c>
      <c r="C2154" t="s">
        <v>20185</v>
      </c>
      <c r="D2154" t="s">
        <v>13547</v>
      </c>
      <c r="E2154" t="s">
        <v>6</v>
      </c>
      <c r="F2154" t="s">
        <v>13548</v>
      </c>
      <c r="G2154">
        <v>7</v>
      </c>
      <c r="I2154" t="s">
        <v>13549</v>
      </c>
      <c r="J2154" t="s">
        <v>13550</v>
      </c>
      <c r="K2154">
        <v>2009</v>
      </c>
      <c r="L2154" t="s">
        <v>6</v>
      </c>
      <c r="M2154" t="s">
        <v>6</v>
      </c>
      <c r="N2154" t="s">
        <v>6</v>
      </c>
    </row>
    <row r="2155" spans="1:14" x14ac:dyDescent="0.35">
      <c r="A2155" t="s">
        <v>49</v>
      </c>
      <c r="B2155">
        <f t="shared" si="33"/>
        <v>1</v>
      </c>
      <c r="C2155" t="s">
        <v>20186</v>
      </c>
      <c r="D2155" t="s">
        <v>13552</v>
      </c>
      <c r="E2155" t="s">
        <v>6</v>
      </c>
      <c r="F2155" t="s">
        <v>13553</v>
      </c>
      <c r="G2155">
        <v>7</v>
      </c>
      <c r="I2155" t="s">
        <v>13091</v>
      </c>
      <c r="J2155" t="s">
        <v>13092</v>
      </c>
      <c r="K2155">
        <v>2020</v>
      </c>
      <c r="L2155" t="s">
        <v>6</v>
      </c>
      <c r="M2155" t="s">
        <v>6</v>
      </c>
      <c r="N2155" t="s">
        <v>6</v>
      </c>
    </row>
    <row r="2156" spans="1:14" x14ac:dyDescent="0.35">
      <c r="A2156" t="s">
        <v>49</v>
      </c>
      <c r="B2156">
        <f t="shared" si="33"/>
        <v>1</v>
      </c>
      <c r="C2156" t="s">
        <v>20187</v>
      </c>
      <c r="D2156" t="s">
        <v>6</v>
      </c>
      <c r="E2156" t="s">
        <v>6</v>
      </c>
      <c r="F2156" t="s">
        <v>13555</v>
      </c>
      <c r="G2156">
        <v>7</v>
      </c>
      <c r="I2156" t="s">
        <v>13556</v>
      </c>
      <c r="J2156" t="s">
        <v>13557</v>
      </c>
      <c r="K2156">
        <v>2016</v>
      </c>
      <c r="L2156" t="s">
        <v>6</v>
      </c>
      <c r="M2156" t="s">
        <v>6</v>
      </c>
      <c r="N2156" t="s">
        <v>6</v>
      </c>
    </row>
    <row r="2157" spans="1:14" x14ac:dyDescent="0.35">
      <c r="A2157" t="s">
        <v>49</v>
      </c>
      <c r="B2157">
        <f t="shared" si="33"/>
        <v>1</v>
      </c>
      <c r="C2157" t="s">
        <v>20188</v>
      </c>
      <c r="D2157" t="s">
        <v>13559</v>
      </c>
      <c r="E2157" t="s">
        <v>6</v>
      </c>
      <c r="F2157" t="s">
        <v>13560</v>
      </c>
      <c r="G2157">
        <v>7</v>
      </c>
      <c r="I2157" t="s">
        <v>13561</v>
      </c>
      <c r="J2157" t="s">
        <v>13562</v>
      </c>
      <c r="K2157">
        <v>2015</v>
      </c>
      <c r="L2157" t="s">
        <v>6</v>
      </c>
      <c r="M2157" t="s">
        <v>6</v>
      </c>
      <c r="N2157" t="s">
        <v>6</v>
      </c>
    </row>
    <row r="2158" spans="1:14" x14ac:dyDescent="0.35">
      <c r="A2158" t="s">
        <v>49</v>
      </c>
      <c r="B2158">
        <f t="shared" si="33"/>
        <v>1</v>
      </c>
      <c r="C2158" t="s">
        <v>20189</v>
      </c>
      <c r="D2158" t="s">
        <v>13564</v>
      </c>
      <c r="E2158" t="s">
        <v>6</v>
      </c>
      <c r="F2158" t="s">
        <v>13565</v>
      </c>
      <c r="G2158">
        <v>7</v>
      </c>
      <c r="I2158" t="s">
        <v>13566</v>
      </c>
      <c r="J2158" t="s">
        <v>13567</v>
      </c>
      <c r="K2158">
        <v>2010</v>
      </c>
      <c r="L2158" t="s">
        <v>6</v>
      </c>
      <c r="M2158" t="s">
        <v>6</v>
      </c>
      <c r="N2158" t="s">
        <v>6</v>
      </c>
    </row>
    <row r="2159" spans="1:14" x14ac:dyDescent="0.35">
      <c r="A2159" t="s">
        <v>49</v>
      </c>
      <c r="B2159">
        <f t="shared" si="33"/>
        <v>1</v>
      </c>
      <c r="C2159" t="s">
        <v>20190</v>
      </c>
      <c r="D2159" t="s">
        <v>13569</v>
      </c>
      <c r="E2159" t="s">
        <v>6</v>
      </c>
      <c r="F2159" t="s">
        <v>13570</v>
      </c>
      <c r="G2159">
        <v>7</v>
      </c>
      <c r="I2159" t="s">
        <v>13571</v>
      </c>
      <c r="J2159" t="s">
        <v>13572</v>
      </c>
      <c r="K2159">
        <v>2012</v>
      </c>
      <c r="L2159" t="s">
        <v>6</v>
      </c>
      <c r="M2159" t="s">
        <v>6</v>
      </c>
      <c r="N2159" t="s">
        <v>6</v>
      </c>
    </row>
    <row r="2160" spans="1:14" x14ac:dyDescent="0.35">
      <c r="A2160" t="s">
        <v>67</v>
      </c>
      <c r="B2160">
        <f t="shared" si="33"/>
        <v>1</v>
      </c>
      <c r="C2160" t="s">
        <v>20191</v>
      </c>
      <c r="D2160" t="s">
        <v>13574</v>
      </c>
      <c r="E2160" t="s">
        <v>6</v>
      </c>
      <c r="F2160" t="s">
        <v>13575</v>
      </c>
      <c r="G2160">
        <v>7</v>
      </c>
      <c r="I2160" t="s">
        <v>13576</v>
      </c>
      <c r="J2160" t="s">
        <v>11973</v>
      </c>
      <c r="K2160">
        <v>2017</v>
      </c>
      <c r="L2160" t="s">
        <v>6</v>
      </c>
      <c r="M2160" t="s">
        <v>6</v>
      </c>
      <c r="N2160" t="s">
        <v>6</v>
      </c>
    </row>
    <row r="2161" spans="1:14" x14ac:dyDescent="0.35">
      <c r="A2161" t="s">
        <v>18434</v>
      </c>
      <c r="B2161">
        <f t="shared" si="33"/>
        <v>1</v>
      </c>
      <c r="C2161" t="s">
        <v>20192</v>
      </c>
      <c r="D2161" t="s">
        <v>6</v>
      </c>
      <c r="E2161" t="s">
        <v>6</v>
      </c>
      <c r="F2161" t="s">
        <v>13578</v>
      </c>
      <c r="G2161">
        <v>7</v>
      </c>
      <c r="I2161" t="s">
        <v>13579</v>
      </c>
      <c r="J2161" t="s">
        <v>13580</v>
      </c>
      <c r="K2161">
        <v>2017</v>
      </c>
      <c r="L2161" t="s">
        <v>6</v>
      </c>
      <c r="M2161" t="s">
        <v>6</v>
      </c>
      <c r="N2161" t="s">
        <v>6</v>
      </c>
    </row>
    <row r="2162" spans="1:14" x14ac:dyDescent="0.35">
      <c r="A2162" t="s">
        <v>49</v>
      </c>
      <c r="B2162">
        <f t="shared" si="33"/>
        <v>1</v>
      </c>
      <c r="C2162" t="s">
        <v>20193</v>
      </c>
      <c r="D2162" t="s">
        <v>13586</v>
      </c>
      <c r="E2162" t="s">
        <v>6</v>
      </c>
      <c r="F2162" t="s">
        <v>13587</v>
      </c>
      <c r="G2162">
        <v>7</v>
      </c>
      <c r="I2162" t="s">
        <v>13588</v>
      </c>
      <c r="J2162" t="s">
        <v>13589</v>
      </c>
      <c r="K2162">
        <v>2009</v>
      </c>
      <c r="L2162" t="s">
        <v>6</v>
      </c>
      <c r="M2162" t="s">
        <v>6</v>
      </c>
      <c r="N2162" t="s">
        <v>6</v>
      </c>
    </row>
    <row r="2163" spans="1:14" x14ac:dyDescent="0.35">
      <c r="A2163" t="s">
        <v>49</v>
      </c>
      <c r="B2163">
        <f t="shared" si="33"/>
        <v>1</v>
      </c>
      <c r="C2163" t="s">
        <v>20194</v>
      </c>
      <c r="D2163" t="s">
        <v>13591</v>
      </c>
      <c r="E2163" t="s">
        <v>6</v>
      </c>
      <c r="F2163" t="s">
        <v>13592</v>
      </c>
      <c r="G2163">
        <v>7</v>
      </c>
      <c r="I2163" t="s">
        <v>13593</v>
      </c>
      <c r="J2163" t="s">
        <v>13594</v>
      </c>
      <c r="K2163">
        <v>2020</v>
      </c>
      <c r="L2163" t="s">
        <v>6</v>
      </c>
      <c r="M2163" t="s">
        <v>6</v>
      </c>
      <c r="N2163" t="s">
        <v>6</v>
      </c>
    </row>
    <row r="2164" spans="1:14" x14ac:dyDescent="0.35">
      <c r="A2164" t="s">
        <v>67</v>
      </c>
      <c r="B2164">
        <f t="shared" si="33"/>
        <v>1</v>
      </c>
      <c r="C2164" t="s">
        <v>20195</v>
      </c>
      <c r="D2164" t="s">
        <v>13596</v>
      </c>
      <c r="E2164" t="s">
        <v>6</v>
      </c>
      <c r="F2164" t="s">
        <v>13597</v>
      </c>
      <c r="G2164">
        <v>7</v>
      </c>
      <c r="I2164" t="s">
        <v>12797</v>
      </c>
      <c r="J2164" t="s">
        <v>13598</v>
      </c>
      <c r="K2164">
        <v>2013</v>
      </c>
      <c r="L2164" t="s">
        <v>6</v>
      </c>
      <c r="M2164" t="s">
        <v>6</v>
      </c>
      <c r="N2164" t="s">
        <v>6</v>
      </c>
    </row>
    <row r="2165" spans="1:14" x14ac:dyDescent="0.35">
      <c r="A2165" t="s">
        <v>67</v>
      </c>
      <c r="B2165">
        <f t="shared" si="33"/>
        <v>1</v>
      </c>
      <c r="C2165" t="s">
        <v>20196</v>
      </c>
      <c r="D2165" t="s">
        <v>13600</v>
      </c>
      <c r="E2165" t="s">
        <v>6</v>
      </c>
      <c r="F2165" t="s">
        <v>13601</v>
      </c>
      <c r="G2165">
        <v>7</v>
      </c>
      <c r="I2165" t="s">
        <v>13602</v>
      </c>
      <c r="J2165" t="s">
        <v>13603</v>
      </c>
      <c r="K2165">
        <v>2018</v>
      </c>
      <c r="L2165" t="s">
        <v>6</v>
      </c>
      <c r="M2165" t="s">
        <v>6</v>
      </c>
      <c r="N2165" t="s">
        <v>6</v>
      </c>
    </row>
    <row r="2166" spans="1:14" x14ac:dyDescent="0.35">
      <c r="A2166" t="s">
        <v>67</v>
      </c>
      <c r="B2166">
        <f t="shared" si="33"/>
        <v>1</v>
      </c>
      <c r="C2166" t="s">
        <v>20197</v>
      </c>
      <c r="D2166" t="s">
        <v>13605</v>
      </c>
      <c r="E2166" t="s">
        <v>6</v>
      </c>
      <c r="F2166" t="s">
        <v>13606</v>
      </c>
      <c r="G2166">
        <v>7</v>
      </c>
      <c r="I2166" t="s">
        <v>922</v>
      </c>
      <c r="J2166" t="s">
        <v>13607</v>
      </c>
      <c r="K2166">
        <v>2016</v>
      </c>
      <c r="L2166" t="s">
        <v>6</v>
      </c>
      <c r="M2166" t="s">
        <v>6</v>
      </c>
      <c r="N2166" t="s">
        <v>6</v>
      </c>
    </row>
    <row r="2167" spans="1:14" x14ac:dyDescent="0.35">
      <c r="A2167" t="s">
        <v>49</v>
      </c>
      <c r="B2167">
        <f t="shared" si="33"/>
        <v>1</v>
      </c>
      <c r="C2167" t="s">
        <v>20198</v>
      </c>
      <c r="D2167" t="s">
        <v>13609</v>
      </c>
      <c r="E2167" t="s">
        <v>6</v>
      </c>
      <c r="F2167" t="s">
        <v>13610</v>
      </c>
      <c r="G2167">
        <v>7</v>
      </c>
      <c r="I2167" t="s">
        <v>13611</v>
      </c>
      <c r="J2167" t="s">
        <v>13612</v>
      </c>
      <c r="K2167">
        <v>2013</v>
      </c>
      <c r="L2167" t="s">
        <v>6</v>
      </c>
      <c r="M2167" t="s">
        <v>6</v>
      </c>
      <c r="N2167" t="s">
        <v>6</v>
      </c>
    </row>
    <row r="2168" spans="1:14" x14ac:dyDescent="0.35">
      <c r="A2168" t="s">
        <v>67</v>
      </c>
      <c r="B2168">
        <f t="shared" si="33"/>
        <v>1</v>
      </c>
      <c r="C2168" t="s">
        <v>20199</v>
      </c>
      <c r="D2168" t="s">
        <v>13617</v>
      </c>
      <c r="E2168" t="s">
        <v>6</v>
      </c>
      <c r="F2168" t="s">
        <v>13618</v>
      </c>
      <c r="G2168">
        <v>7</v>
      </c>
      <c r="I2168" t="s">
        <v>749</v>
      </c>
      <c r="J2168" t="s">
        <v>13619</v>
      </c>
      <c r="K2168">
        <v>2020</v>
      </c>
      <c r="L2168" t="s">
        <v>6</v>
      </c>
      <c r="M2168" t="s">
        <v>6</v>
      </c>
      <c r="N2168" t="s">
        <v>6</v>
      </c>
    </row>
    <row r="2169" spans="1:14" x14ac:dyDescent="0.35">
      <c r="A2169" t="s">
        <v>67</v>
      </c>
      <c r="B2169">
        <f t="shared" si="33"/>
        <v>1</v>
      </c>
      <c r="C2169" t="s">
        <v>20200</v>
      </c>
      <c r="D2169" t="s">
        <v>6</v>
      </c>
      <c r="E2169" t="s">
        <v>6</v>
      </c>
      <c r="F2169" t="s">
        <v>13621</v>
      </c>
      <c r="G2169">
        <v>7</v>
      </c>
      <c r="I2169" t="s">
        <v>13622</v>
      </c>
      <c r="J2169" t="s">
        <v>13623</v>
      </c>
      <c r="K2169">
        <v>2009</v>
      </c>
      <c r="L2169" t="s">
        <v>6</v>
      </c>
      <c r="M2169" t="s">
        <v>6</v>
      </c>
      <c r="N2169" t="s">
        <v>6</v>
      </c>
    </row>
    <row r="2170" spans="1:14" x14ac:dyDescent="0.35">
      <c r="A2170" t="s">
        <v>67</v>
      </c>
      <c r="B2170">
        <f t="shared" si="33"/>
        <v>1</v>
      </c>
      <c r="C2170" t="s">
        <v>20201</v>
      </c>
      <c r="D2170" t="s">
        <v>13625</v>
      </c>
      <c r="E2170" t="s">
        <v>6</v>
      </c>
      <c r="F2170" t="s">
        <v>13626</v>
      </c>
      <c r="G2170">
        <v>7</v>
      </c>
      <c r="I2170" t="s">
        <v>13627</v>
      </c>
      <c r="J2170" t="s">
        <v>13628</v>
      </c>
      <c r="K2170">
        <v>2018</v>
      </c>
      <c r="L2170" t="s">
        <v>6</v>
      </c>
      <c r="M2170" t="s">
        <v>6</v>
      </c>
      <c r="N2170" t="s">
        <v>6</v>
      </c>
    </row>
    <row r="2171" spans="1:14" x14ac:dyDescent="0.35">
      <c r="A2171" t="s">
        <v>67</v>
      </c>
      <c r="B2171">
        <f t="shared" si="33"/>
        <v>1</v>
      </c>
      <c r="C2171" t="s">
        <v>20202</v>
      </c>
      <c r="D2171" t="s">
        <v>13630</v>
      </c>
      <c r="E2171" t="s">
        <v>6</v>
      </c>
      <c r="F2171" t="s">
        <v>13631</v>
      </c>
      <c r="G2171">
        <v>7</v>
      </c>
      <c r="I2171" t="s">
        <v>13632</v>
      </c>
      <c r="J2171" t="s">
        <v>13633</v>
      </c>
      <c r="K2171">
        <v>2016</v>
      </c>
      <c r="L2171" t="s">
        <v>6</v>
      </c>
      <c r="M2171" t="s">
        <v>6</v>
      </c>
      <c r="N2171" t="s">
        <v>6</v>
      </c>
    </row>
    <row r="2172" spans="1:14" x14ac:dyDescent="0.35">
      <c r="A2172" t="s">
        <v>49</v>
      </c>
      <c r="B2172">
        <f t="shared" si="33"/>
        <v>1</v>
      </c>
      <c r="C2172" t="s">
        <v>20203</v>
      </c>
      <c r="D2172" t="s">
        <v>13635</v>
      </c>
      <c r="E2172" t="s">
        <v>6</v>
      </c>
      <c r="F2172" t="s">
        <v>13636</v>
      </c>
      <c r="G2172">
        <v>7</v>
      </c>
      <c r="I2172" t="s">
        <v>11946</v>
      </c>
      <c r="J2172" t="s">
        <v>11947</v>
      </c>
      <c r="K2172">
        <v>2012</v>
      </c>
      <c r="L2172" t="s">
        <v>6</v>
      </c>
      <c r="M2172" t="s">
        <v>6</v>
      </c>
      <c r="N2172" t="s">
        <v>6</v>
      </c>
    </row>
    <row r="2173" spans="1:14" x14ac:dyDescent="0.35">
      <c r="A2173" t="s">
        <v>49</v>
      </c>
      <c r="B2173">
        <f t="shared" si="33"/>
        <v>1</v>
      </c>
      <c r="C2173" t="s">
        <v>20204</v>
      </c>
      <c r="D2173" t="s">
        <v>13641</v>
      </c>
      <c r="E2173" t="s">
        <v>6</v>
      </c>
      <c r="F2173" t="s">
        <v>13642</v>
      </c>
      <c r="G2173">
        <v>7</v>
      </c>
      <c r="I2173" t="s">
        <v>13643</v>
      </c>
      <c r="J2173" t="s">
        <v>13644</v>
      </c>
      <c r="K2173">
        <v>2013</v>
      </c>
      <c r="L2173" t="s">
        <v>6</v>
      </c>
      <c r="M2173" t="s">
        <v>6</v>
      </c>
      <c r="N2173" t="s">
        <v>6</v>
      </c>
    </row>
    <row r="2174" spans="1:14" x14ac:dyDescent="0.35">
      <c r="A2174" t="s">
        <v>49</v>
      </c>
      <c r="B2174">
        <f t="shared" si="33"/>
        <v>1</v>
      </c>
      <c r="C2174" t="s">
        <v>20205</v>
      </c>
      <c r="D2174" t="s">
        <v>13646</v>
      </c>
      <c r="E2174" t="s">
        <v>6</v>
      </c>
      <c r="F2174" t="s">
        <v>13647</v>
      </c>
      <c r="G2174">
        <v>7</v>
      </c>
      <c r="I2174" t="s">
        <v>13648</v>
      </c>
      <c r="J2174" t="s">
        <v>13649</v>
      </c>
      <c r="K2174">
        <v>2010</v>
      </c>
      <c r="L2174" t="s">
        <v>6</v>
      </c>
      <c r="M2174" t="s">
        <v>6</v>
      </c>
      <c r="N2174" t="s">
        <v>6</v>
      </c>
    </row>
    <row r="2175" spans="1:14" x14ac:dyDescent="0.35">
      <c r="A2175" t="s">
        <v>70</v>
      </c>
      <c r="B2175">
        <f t="shared" si="33"/>
        <v>1</v>
      </c>
      <c r="C2175" t="s">
        <v>20206</v>
      </c>
      <c r="D2175" t="s">
        <v>6</v>
      </c>
      <c r="E2175" t="s">
        <v>6</v>
      </c>
      <c r="F2175" t="s">
        <v>13651</v>
      </c>
      <c r="G2175">
        <v>7</v>
      </c>
      <c r="I2175" t="s">
        <v>12651</v>
      </c>
      <c r="J2175" t="s">
        <v>13652</v>
      </c>
      <c r="K2175">
        <v>2021</v>
      </c>
      <c r="L2175" t="s">
        <v>6</v>
      </c>
      <c r="M2175" t="s">
        <v>6</v>
      </c>
      <c r="N2175" t="s">
        <v>6</v>
      </c>
    </row>
    <row r="2176" spans="1:14" x14ac:dyDescent="0.35">
      <c r="A2176" t="s">
        <v>49</v>
      </c>
      <c r="B2176">
        <f t="shared" si="33"/>
        <v>1</v>
      </c>
      <c r="C2176" t="s">
        <v>20207</v>
      </c>
      <c r="D2176" t="s">
        <v>13654</v>
      </c>
      <c r="E2176" t="s">
        <v>6</v>
      </c>
      <c r="F2176" t="s">
        <v>13655</v>
      </c>
      <c r="G2176">
        <v>7</v>
      </c>
      <c r="I2176" t="s">
        <v>1808</v>
      </c>
      <c r="J2176" t="s">
        <v>13656</v>
      </c>
      <c r="K2176">
        <v>2017</v>
      </c>
      <c r="L2176" t="s">
        <v>6</v>
      </c>
      <c r="M2176" t="s">
        <v>6</v>
      </c>
      <c r="N2176" t="s">
        <v>6</v>
      </c>
    </row>
    <row r="2177" spans="1:14" x14ac:dyDescent="0.35">
      <c r="A2177" t="s">
        <v>67</v>
      </c>
      <c r="B2177">
        <f t="shared" si="33"/>
        <v>1</v>
      </c>
      <c r="C2177" t="s">
        <v>20208</v>
      </c>
      <c r="D2177" t="s">
        <v>13658</v>
      </c>
      <c r="E2177" t="s">
        <v>6</v>
      </c>
      <c r="F2177" t="s">
        <v>13659</v>
      </c>
      <c r="G2177">
        <v>7</v>
      </c>
      <c r="I2177" t="s">
        <v>13660</v>
      </c>
      <c r="J2177" t="s">
        <v>13661</v>
      </c>
      <c r="K2177">
        <v>2015</v>
      </c>
      <c r="L2177" t="s">
        <v>6</v>
      </c>
      <c r="M2177" t="s">
        <v>6</v>
      </c>
      <c r="N2177" t="s">
        <v>6</v>
      </c>
    </row>
    <row r="2178" spans="1:14" x14ac:dyDescent="0.35">
      <c r="A2178" t="s">
        <v>67</v>
      </c>
      <c r="B2178">
        <f t="shared" ref="B2178:B2241" si="34">COUNTIF(C:C,C2178)</f>
        <v>1</v>
      </c>
      <c r="C2178" t="s">
        <v>20209</v>
      </c>
      <c r="D2178" t="s">
        <v>13663</v>
      </c>
      <c r="E2178" t="s">
        <v>6</v>
      </c>
      <c r="F2178" t="s">
        <v>13664</v>
      </c>
      <c r="G2178">
        <v>7</v>
      </c>
      <c r="I2178" t="s">
        <v>13665</v>
      </c>
      <c r="J2178" t="s">
        <v>13666</v>
      </c>
      <c r="K2178">
        <v>2016</v>
      </c>
      <c r="L2178" t="s">
        <v>6</v>
      </c>
      <c r="M2178" t="s">
        <v>6</v>
      </c>
      <c r="N2178" t="s">
        <v>6</v>
      </c>
    </row>
    <row r="2179" spans="1:14" x14ac:dyDescent="0.35">
      <c r="A2179" t="s">
        <v>67</v>
      </c>
      <c r="B2179">
        <f t="shared" si="34"/>
        <v>1</v>
      </c>
      <c r="C2179" t="s">
        <v>20210</v>
      </c>
      <c r="D2179" t="s">
        <v>13668</v>
      </c>
      <c r="E2179" t="s">
        <v>6</v>
      </c>
      <c r="F2179" t="s">
        <v>13669</v>
      </c>
      <c r="G2179">
        <v>7</v>
      </c>
      <c r="I2179" t="s">
        <v>13670</v>
      </c>
      <c r="J2179" t="s">
        <v>13671</v>
      </c>
      <c r="K2179">
        <v>2019</v>
      </c>
      <c r="L2179" t="s">
        <v>6</v>
      </c>
      <c r="M2179" t="s">
        <v>6</v>
      </c>
      <c r="N2179" t="s">
        <v>6</v>
      </c>
    </row>
    <row r="2180" spans="1:14" x14ac:dyDescent="0.35">
      <c r="A2180" t="s">
        <v>49</v>
      </c>
      <c r="B2180">
        <f t="shared" si="34"/>
        <v>1</v>
      </c>
      <c r="C2180" t="s">
        <v>20211</v>
      </c>
      <c r="D2180" t="s">
        <v>13673</v>
      </c>
      <c r="E2180" t="s">
        <v>6</v>
      </c>
      <c r="F2180" t="s">
        <v>13399</v>
      </c>
      <c r="G2180">
        <v>7</v>
      </c>
      <c r="I2180" t="s">
        <v>13674</v>
      </c>
      <c r="J2180" t="s">
        <v>13675</v>
      </c>
      <c r="K2180">
        <v>2012</v>
      </c>
      <c r="L2180" t="s">
        <v>6</v>
      </c>
      <c r="M2180" t="s">
        <v>6</v>
      </c>
      <c r="N2180" t="s">
        <v>6</v>
      </c>
    </row>
    <row r="2181" spans="1:14" x14ac:dyDescent="0.35">
      <c r="A2181" t="s">
        <v>49</v>
      </c>
      <c r="B2181">
        <f t="shared" si="34"/>
        <v>1</v>
      </c>
      <c r="C2181" t="s">
        <v>20212</v>
      </c>
      <c r="D2181" t="s">
        <v>13677</v>
      </c>
      <c r="E2181" t="s">
        <v>6</v>
      </c>
      <c r="F2181" t="s">
        <v>13678</v>
      </c>
      <c r="G2181">
        <v>7</v>
      </c>
      <c r="I2181" t="s">
        <v>597</v>
      </c>
      <c r="J2181" t="s">
        <v>13679</v>
      </c>
      <c r="K2181">
        <v>2018</v>
      </c>
      <c r="L2181" t="s">
        <v>6</v>
      </c>
      <c r="M2181" t="s">
        <v>6</v>
      </c>
      <c r="N2181" t="s">
        <v>6</v>
      </c>
    </row>
    <row r="2182" spans="1:14" x14ac:dyDescent="0.35">
      <c r="A2182" t="s">
        <v>49</v>
      </c>
      <c r="B2182">
        <f t="shared" si="34"/>
        <v>1</v>
      </c>
      <c r="C2182" t="s">
        <v>20213</v>
      </c>
      <c r="D2182" t="s">
        <v>13681</v>
      </c>
      <c r="E2182" t="s">
        <v>6</v>
      </c>
      <c r="F2182" t="s">
        <v>13682</v>
      </c>
      <c r="G2182">
        <v>7</v>
      </c>
      <c r="I2182" t="s">
        <v>13683</v>
      </c>
      <c r="J2182" t="s">
        <v>11973</v>
      </c>
      <c r="K2182">
        <v>2013</v>
      </c>
      <c r="L2182" t="s">
        <v>6</v>
      </c>
      <c r="M2182" t="s">
        <v>6</v>
      </c>
      <c r="N2182" t="s">
        <v>6</v>
      </c>
    </row>
    <row r="2183" spans="1:14" x14ac:dyDescent="0.35">
      <c r="A2183" t="s">
        <v>49</v>
      </c>
      <c r="B2183">
        <f t="shared" si="34"/>
        <v>1</v>
      </c>
      <c r="C2183" t="s">
        <v>20214</v>
      </c>
      <c r="D2183" t="s">
        <v>13685</v>
      </c>
      <c r="E2183" t="s">
        <v>6</v>
      </c>
      <c r="F2183" t="s">
        <v>13686</v>
      </c>
      <c r="G2183">
        <v>7</v>
      </c>
      <c r="I2183" t="s">
        <v>13193</v>
      </c>
      <c r="J2183" t="s">
        <v>13687</v>
      </c>
      <c r="K2183">
        <v>2015</v>
      </c>
      <c r="L2183" t="s">
        <v>6</v>
      </c>
      <c r="M2183" t="s">
        <v>6</v>
      </c>
      <c r="N2183" t="s">
        <v>6</v>
      </c>
    </row>
    <row r="2184" spans="1:14" x14ac:dyDescent="0.35">
      <c r="A2184" t="s">
        <v>49</v>
      </c>
      <c r="B2184">
        <f t="shared" si="34"/>
        <v>1</v>
      </c>
      <c r="C2184" t="s">
        <v>20215</v>
      </c>
      <c r="D2184" t="s">
        <v>13689</v>
      </c>
      <c r="E2184" t="s">
        <v>6</v>
      </c>
      <c r="F2184" t="s">
        <v>13690</v>
      </c>
      <c r="G2184">
        <v>7</v>
      </c>
      <c r="I2184" t="s">
        <v>12805</v>
      </c>
      <c r="J2184" t="s">
        <v>12806</v>
      </c>
      <c r="K2184">
        <v>2011</v>
      </c>
      <c r="L2184" t="s">
        <v>6</v>
      </c>
      <c r="M2184" t="s">
        <v>6</v>
      </c>
      <c r="N2184" t="s">
        <v>6</v>
      </c>
    </row>
    <row r="2185" spans="1:14" x14ac:dyDescent="0.35">
      <c r="A2185" t="s">
        <v>67</v>
      </c>
      <c r="B2185">
        <f t="shared" si="34"/>
        <v>1</v>
      </c>
      <c r="C2185" t="s">
        <v>20216</v>
      </c>
      <c r="D2185" t="s">
        <v>13692</v>
      </c>
      <c r="E2185" t="s">
        <v>6</v>
      </c>
      <c r="F2185" t="s">
        <v>13693</v>
      </c>
      <c r="G2185">
        <v>7</v>
      </c>
      <c r="I2185" t="s">
        <v>13142</v>
      </c>
      <c r="J2185" t="s">
        <v>13143</v>
      </c>
      <c r="K2185">
        <v>2018</v>
      </c>
      <c r="L2185" t="s">
        <v>6</v>
      </c>
      <c r="M2185" t="s">
        <v>6</v>
      </c>
      <c r="N2185" t="s">
        <v>6</v>
      </c>
    </row>
    <row r="2186" spans="1:14" x14ac:dyDescent="0.35">
      <c r="A2186" t="s">
        <v>49</v>
      </c>
      <c r="B2186">
        <f t="shared" si="34"/>
        <v>1</v>
      </c>
      <c r="C2186" t="s">
        <v>20217</v>
      </c>
      <c r="D2186" t="s">
        <v>13695</v>
      </c>
      <c r="E2186" t="s">
        <v>6</v>
      </c>
      <c r="F2186" t="s">
        <v>13696</v>
      </c>
      <c r="G2186">
        <v>7</v>
      </c>
      <c r="I2186" t="s">
        <v>13697</v>
      </c>
      <c r="J2186" t="s">
        <v>13698</v>
      </c>
      <c r="K2186">
        <v>2015</v>
      </c>
      <c r="L2186" t="s">
        <v>6</v>
      </c>
      <c r="M2186" t="s">
        <v>6</v>
      </c>
      <c r="N2186" t="s">
        <v>6</v>
      </c>
    </row>
    <row r="2187" spans="1:14" x14ac:dyDescent="0.35">
      <c r="A2187" t="s">
        <v>49</v>
      </c>
      <c r="B2187">
        <f t="shared" si="34"/>
        <v>1</v>
      </c>
      <c r="C2187" t="s">
        <v>20218</v>
      </c>
      <c r="D2187" t="s">
        <v>13700</v>
      </c>
      <c r="E2187" t="s">
        <v>6</v>
      </c>
      <c r="F2187" t="s">
        <v>13701</v>
      </c>
      <c r="G2187">
        <v>7</v>
      </c>
      <c r="I2187" t="s">
        <v>13702</v>
      </c>
      <c r="J2187" t="s">
        <v>13703</v>
      </c>
      <c r="K2187">
        <v>2018</v>
      </c>
      <c r="L2187" t="s">
        <v>6</v>
      </c>
      <c r="M2187" t="s">
        <v>6</v>
      </c>
      <c r="N2187" t="s">
        <v>6</v>
      </c>
    </row>
    <row r="2188" spans="1:14" x14ac:dyDescent="0.35">
      <c r="A2188" t="s">
        <v>67</v>
      </c>
      <c r="B2188">
        <f t="shared" si="34"/>
        <v>1</v>
      </c>
      <c r="C2188" t="s">
        <v>20219</v>
      </c>
      <c r="D2188" t="s">
        <v>13705</v>
      </c>
      <c r="E2188" t="s">
        <v>6</v>
      </c>
      <c r="F2188" t="s">
        <v>13706</v>
      </c>
      <c r="G2188">
        <v>7</v>
      </c>
      <c r="I2188" t="s">
        <v>12573</v>
      </c>
      <c r="J2188" t="s">
        <v>12574</v>
      </c>
      <c r="K2188">
        <v>2012</v>
      </c>
      <c r="L2188" t="s">
        <v>6</v>
      </c>
      <c r="M2188" t="s">
        <v>6</v>
      </c>
      <c r="N2188" t="s">
        <v>6</v>
      </c>
    </row>
    <row r="2189" spans="1:14" x14ac:dyDescent="0.35">
      <c r="A2189" t="s">
        <v>67</v>
      </c>
      <c r="B2189">
        <f t="shared" si="34"/>
        <v>1</v>
      </c>
      <c r="C2189" t="s">
        <v>20220</v>
      </c>
      <c r="D2189" t="s">
        <v>13708</v>
      </c>
      <c r="E2189" t="s">
        <v>6</v>
      </c>
      <c r="F2189" t="s">
        <v>13709</v>
      </c>
      <c r="G2189">
        <v>7</v>
      </c>
      <c r="I2189" t="s">
        <v>13710</v>
      </c>
      <c r="J2189" t="s">
        <v>13711</v>
      </c>
      <c r="K2189">
        <v>2019</v>
      </c>
      <c r="L2189" t="s">
        <v>6</v>
      </c>
      <c r="M2189" t="s">
        <v>6</v>
      </c>
      <c r="N2189" t="s">
        <v>6</v>
      </c>
    </row>
    <row r="2190" spans="1:14" x14ac:dyDescent="0.35">
      <c r="A2190" t="s">
        <v>49</v>
      </c>
      <c r="B2190">
        <f t="shared" si="34"/>
        <v>1</v>
      </c>
      <c r="C2190" t="s">
        <v>20221</v>
      </c>
      <c r="D2190" t="s">
        <v>13713</v>
      </c>
      <c r="E2190" t="s">
        <v>6</v>
      </c>
      <c r="F2190" t="s">
        <v>13714</v>
      </c>
      <c r="G2190">
        <v>7</v>
      </c>
      <c r="I2190" t="s">
        <v>13715</v>
      </c>
      <c r="J2190" t="s">
        <v>13716</v>
      </c>
      <c r="K2190">
        <v>2018</v>
      </c>
      <c r="L2190" t="s">
        <v>6</v>
      </c>
      <c r="M2190" t="s">
        <v>6</v>
      </c>
      <c r="N2190" t="s">
        <v>6</v>
      </c>
    </row>
    <row r="2191" spans="1:14" x14ac:dyDescent="0.35">
      <c r="A2191" t="s">
        <v>49</v>
      </c>
      <c r="B2191">
        <f t="shared" si="34"/>
        <v>1</v>
      </c>
      <c r="C2191" t="s">
        <v>20222</v>
      </c>
      <c r="D2191" t="s">
        <v>6</v>
      </c>
      <c r="E2191" t="s">
        <v>6</v>
      </c>
      <c r="F2191" t="s">
        <v>13723</v>
      </c>
      <c r="G2191">
        <v>7</v>
      </c>
      <c r="I2191" t="s">
        <v>12805</v>
      </c>
      <c r="J2191" t="s">
        <v>12806</v>
      </c>
      <c r="K2191">
        <v>2011</v>
      </c>
      <c r="L2191" t="s">
        <v>6</v>
      </c>
      <c r="M2191" t="s">
        <v>6</v>
      </c>
      <c r="N2191" t="s">
        <v>6</v>
      </c>
    </row>
    <row r="2192" spans="1:14" x14ac:dyDescent="0.35">
      <c r="A2192" t="s">
        <v>49</v>
      </c>
      <c r="B2192">
        <f t="shared" si="34"/>
        <v>1</v>
      </c>
      <c r="C2192" t="s">
        <v>20223</v>
      </c>
      <c r="D2192" t="s">
        <v>13725</v>
      </c>
      <c r="E2192" t="s">
        <v>6</v>
      </c>
      <c r="F2192" t="s">
        <v>13726</v>
      </c>
      <c r="G2192">
        <v>7</v>
      </c>
      <c r="I2192" t="s">
        <v>13727</v>
      </c>
      <c r="J2192" t="s">
        <v>13728</v>
      </c>
      <c r="K2192">
        <v>2015</v>
      </c>
      <c r="L2192" t="s">
        <v>6</v>
      </c>
      <c r="M2192" t="s">
        <v>6</v>
      </c>
      <c r="N2192" t="s">
        <v>6</v>
      </c>
    </row>
    <row r="2193" spans="1:14" x14ac:dyDescent="0.35">
      <c r="A2193" t="s">
        <v>49</v>
      </c>
      <c r="B2193">
        <f t="shared" si="34"/>
        <v>1</v>
      </c>
      <c r="C2193" t="s">
        <v>20224</v>
      </c>
      <c r="D2193" t="s">
        <v>13730</v>
      </c>
      <c r="E2193" t="s">
        <v>6</v>
      </c>
      <c r="F2193" t="s">
        <v>13731</v>
      </c>
      <c r="G2193">
        <v>7</v>
      </c>
      <c r="I2193" t="s">
        <v>13732</v>
      </c>
      <c r="J2193" t="s">
        <v>13733</v>
      </c>
      <c r="K2193">
        <v>2015</v>
      </c>
      <c r="L2193" t="s">
        <v>6</v>
      </c>
      <c r="M2193" t="s">
        <v>6</v>
      </c>
      <c r="N2193" t="s">
        <v>6</v>
      </c>
    </row>
    <row r="2194" spans="1:14" x14ac:dyDescent="0.35">
      <c r="A2194" t="s">
        <v>67</v>
      </c>
      <c r="B2194">
        <f t="shared" si="34"/>
        <v>1</v>
      </c>
      <c r="C2194" t="s">
        <v>20225</v>
      </c>
      <c r="D2194" t="s">
        <v>13735</v>
      </c>
      <c r="E2194" t="s">
        <v>6</v>
      </c>
      <c r="F2194" t="s">
        <v>13736</v>
      </c>
      <c r="G2194">
        <v>7</v>
      </c>
      <c r="I2194" t="s">
        <v>12626</v>
      </c>
      <c r="J2194" t="s">
        <v>13737</v>
      </c>
      <c r="K2194">
        <v>2013</v>
      </c>
      <c r="L2194" t="s">
        <v>6</v>
      </c>
      <c r="M2194" t="s">
        <v>6</v>
      </c>
      <c r="N2194" t="s">
        <v>6</v>
      </c>
    </row>
    <row r="2195" spans="1:14" x14ac:dyDescent="0.35">
      <c r="A2195" t="s">
        <v>67</v>
      </c>
      <c r="B2195">
        <f t="shared" si="34"/>
        <v>1</v>
      </c>
      <c r="C2195" t="s">
        <v>20226</v>
      </c>
      <c r="D2195" t="s">
        <v>13747</v>
      </c>
      <c r="E2195" t="s">
        <v>6</v>
      </c>
      <c r="F2195" t="s">
        <v>13748</v>
      </c>
      <c r="G2195">
        <v>7</v>
      </c>
      <c r="I2195" t="s">
        <v>6</v>
      </c>
      <c r="J2195" t="s">
        <v>6</v>
      </c>
      <c r="L2195" t="s">
        <v>6</v>
      </c>
      <c r="M2195" t="s">
        <v>6</v>
      </c>
      <c r="N2195" t="s">
        <v>6</v>
      </c>
    </row>
    <row r="2196" spans="1:14" x14ac:dyDescent="0.35">
      <c r="A2196" t="s">
        <v>49</v>
      </c>
      <c r="B2196">
        <f t="shared" si="34"/>
        <v>1</v>
      </c>
      <c r="C2196" t="s">
        <v>20227</v>
      </c>
      <c r="D2196" t="s">
        <v>13750</v>
      </c>
      <c r="E2196" t="s">
        <v>6</v>
      </c>
      <c r="F2196" t="s">
        <v>13751</v>
      </c>
      <c r="G2196">
        <v>7</v>
      </c>
      <c r="I2196" t="s">
        <v>13752</v>
      </c>
      <c r="J2196" t="s">
        <v>13753</v>
      </c>
      <c r="K2196">
        <v>2018</v>
      </c>
      <c r="L2196" t="s">
        <v>6</v>
      </c>
      <c r="M2196" t="s">
        <v>6</v>
      </c>
      <c r="N2196" t="s">
        <v>6</v>
      </c>
    </row>
    <row r="2197" spans="1:14" x14ac:dyDescent="0.35">
      <c r="A2197" t="s">
        <v>67</v>
      </c>
      <c r="B2197">
        <f t="shared" si="34"/>
        <v>1</v>
      </c>
      <c r="C2197" t="s">
        <v>20228</v>
      </c>
      <c r="D2197" t="s">
        <v>13755</v>
      </c>
      <c r="E2197" t="s">
        <v>6</v>
      </c>
      <c r="F2197" t="s">
        <v>13756</v>
      </c>
      <c r="G2197">
        <v>7</v>
      </c>
      <c r="I2197" t="s">
        <v>13757</v>
      </c>
      <c r="J2197" t="s">
        <v>13758</v>
      </c>
      <c r="K2197">
        <v>2017</v>
      </c>
      <c r="L2197" t="s">
        <v>6</v>
      </c>
      <c r="M2197" t="s">
        <v>6</v>
      </c>
      <c r="N2197" t="s">
        <v>6</v>
      </c>
    </row>
    <row r="2198" spans="1:14" x14ac:dyDescent="0.35">
      <c r="A2198" t="s">
        <v>67</v>
      </c>
      <c r="B2198">
        <f t="shared" si="34"/>
        <v>1</v>
      </c>
      <c r="C2198" t="s">
        <v>20229</v>
      </c>
      <c r="D2198" t="s">
        <v>13760</v>
      </c>
      <c r="E2198" t="s">
        <v>6</v>
      </c>
      <c r="F2198" t="s">
        <v>13761</v>
      </c>
      <c r="G2198">
        <v>7</v>
      </c>
      <c r="I2198" t="s">
        <v>12066</v>
      </c>
      <c r="J2198" t="s">
        <v>13762</v>
      </c>
      <c r="K2198">
        <v>2017</v>
      </c>
      <c r="L2198" t="s">
        <v>6</v>
      </c>
      <c r="M2198" t="s">
        <v>6</v>
      </c>
      <c r="N2198" t="s">
        <v>6</v>
      </c>
    </row>
    <row r="2199" spans="1:14" x14ac:dyDescent="0.35">
      <c r="A2199" t="s">
        <v>70</v>
      </c>
      <c r="B2199">
        <f t="shared" si="34"/>
        <v>1</v>
      </c>
      <c r="C2199" t="s">
        <v>20230</v>
      </c>
      <c r="D2199" t="s">
        <v>13764</v>
      </c>
      <c r="E2199" t="s">
        <v>6</v>
      </c>
      <c r="F2199" t="s">
        <v>13765</v>
      </c>
      <c r="G2199">
        <v>7</v>
      </c>
      <c r="I2199" t="s">
        <v>13372</v>
      </c>
      <c r="J2199" t="s">
        <v>13373</v>
      </c>
      <c r="K2199">
        <v>2015</v>
      </c>
      <c r="L2199" t="s">
        <v>6</v>
      </c>
      <c r="M2199" t="s">
        <v>6</v>
      </c>
      <c r="N2199" t="s">
        <v>6</v>
      </c>
    </row>
    <row r="2200" spans="1:14" x14ac:dyDescent="0.35">
      <c r="A2200" t="s">
        <v>49</v>
      </c>
      <c r="B2200">
        <f t="shared" si="34"/>
        <v>1</v>
      </c>
      <c r="C2200" t="s">
        <v>20231</v>
      </c>
      <c r="D2200" t="s">
        <v>13767</v>
      </c>
      <c r="E2200" t="s">
        <v>6</v>
      </c>
      <c r="F2200" t="s">
        <v>13768</v>
      </c>
      <c r="G2200">
        <v>7</v>
      </c>
      <c r="I2200" t="s">
        <v>13769</v>
      </c>
      <c r="J2200" t="s">
        <v>13770</v>
      </c>
      <c r="K2200">
        <v>2014</v>
      </c>
      <c r="L2200" t="s">
        <v>6</v>
      </c>
      <c r="M2200" t="s">
        <v>6</v>
      </c>
      <c r="N2200" t="s">
        <v>6</v>
      </c>
    </row>
    <row r="2201" spans="1:14" x14ac:dyDescent="0.35">
      <c r="A2201" t="s">
        <v>49</v>
      </c>
      <c r="B2201">
        <f t="shared" si="34"/>
        <v>1</v>
      </c>
      <c r="C2201" t="s">
        <v>20232</v>
      </c>
      <c r="D2201" t="s">
        <v>13772</v>
      </c>
      <c r="E2201" t="s">
        <v>6</v>
      </c>
      <c r="F2201" t="s">
        <v>13773</v>
      </c>
      <c r="G2201">
        <v>7</v>
      </c>
      <c r="I2201" t="s">
        <v>13774</v>
      </c>
      <c r="J2201" t="s">
        <v>12454</v>
      </c>
      <c r="K2201">
        <v>2009</v>
      </c>
      <c r="L2201" t="s">
        <v>6</v>
      </c>
      <c r="M2201" t="s">
        <v>6</v>
      </c>
      <c r="N2201" t="s">
        <v>6</v>
      </c>
    </row>
    <row r="2202" spans="1:14" x14ac:dyDescent="0.35">
      <c r="A2202" t="s">
        <v>49</v>
      </c>
      <c r="B2202">
        <f t="shared" si="34"/>
        <v>1</v>
      </c>
      <c r="C2202" t="s">
        <v>20233</v>
      </c>
      <c r="D2202" t="s">
        <v>13776</v>
      </c>
      <c r="E2202" t="s">
        <v>6</v>
      </c>
      <c r="F2202" t="s">
        <v>13777</v>
      </c>
      <c r="G2202">
        <v>7</v>
      </c>
      <c r="I2202" t="s">
        <v>13778</v>
      </c>
      <c r="J2202" t="s">
        <v>13779</v>
      </c>
      <c r="K2202">
        <v>2014</v>
      </c>
      <c r="L2202" t="s">
        <v>6</v>
      </c>
      <c r="M2202" t="s">
        <v>6</v>
      </c>
      <c r="N2202" t="s">
        <v>6</v>
      </c>
    </row>
    <row r="2203" spans="1:14" x14ac:dyDescent="0.35">
      <c r="A2203" t="s">
        <v>49</v>
      </c>
      <c r="B2203">
        <f t="shared" si="34"/>
        <v>1</v>
      </c>
      <c r="C2203" t="s">
        <v>20234</v>
      </c>
      <c r="D2203" t="s">
        <v>13781</v>
      </c>
      <c r="E2203" t="s">
        <v>6</v>
      </c>
      <c r="F2203" t="s">
        <v>13782</v>
      </c>
      <c r="G2203">
        <v>7</v>
      </c>
      <c r="I2203" t="s">
        <v>12259</v>
      </c>
      <c r="J2203" t="s">
        <v>12260</v>
      </c>
      <c r="K2203">
        <v>2021</v>
      </c>
      <c r="L2203" t="s">
        <v>6</v>
      </c>
      <c r="M2203" t="s">
        <v>6</v>
      </c>
      <c r="N2203" t="s">
        <v>6</v>
      </c>
    </row>
    <row r="2204" spans="1:14" x14ac:dyDescent="0.35">
      <c r="A2204" t="s">
        <v>49</v>
      </c>
      <c r="B2204">
        <f t="shared" si="34"/>
        <v>1</v>
      </c>
      <c r="C2204" t="s">
        <v>20235</v>
      </c>
      <c r="D2204" t="s">
        <v>13784</v>
      </c>
      <c r="E2204" t="s">
        <v>6</v>
      </c>
      <c r="F2204" t="s">
        <v>13785</v>
      </c>
      <c r="G2204">
        <v>7</v>
      </c>
      <c r="I2204" t="s">
        <v>13786</v>
      </c>
      <c r="J2204" t="s">
        <v>13787</v>
      </c>
      <c r="K2204">
        <v>2021</v>
      </c>
      <c r="L2204" t="s">
        <v>6</v>
      </c>
      <c r="M2204" t="s">
        <v>6</v>
      </c>
      <c r="N2204" t="s">
        <v>6</v>
      </c>
    </row>
    <row r="2205" spans="1:14" x14ac:dyDescent="0.35">
      <c r="A2205" t="s">
        <v>49</v>
      </c>
      <c r="B2205">
        <f t="shared" si="34"/>
        <v>1</v>
      </c>
      <c r="C2205" t="s">
        <v>20236</v>
      </c>
      <c r="D2205" t="s">
        <v>13789</v>
      </c>
      <c r="E2205" t="s">
        <v>6</v>
      </c>
      <c r="F2205" t="s">
        <v>13790</v>
      </c>
      <c r="G2205">
        <v>7</v>
      </c>
      <c r="I2205" t="s">
        <v>13791</v>
      </c>
      <c r="J2205" t="s">
        <v>13792</v>
      </c>
      <c r="K2205">
        <v>2016</v>
      </c>
      <c r="L2205" t="s">
        <v>6</v>
      </c>
      <c r="M2205" t="s">
        <v>6</v>
      </c>
      <c r="N2205" t="s">
        <v>6</v>
      </c>
    </row>
    <row r="2206" spans="1:14" x14ac:dyDescent="0.35">
      <c r="A2206" t="s">
        <v>49</v>
      </c>
      <c r="B2206">
        <f t="shared" si="34"/>
        <v>1</v>
      </c>
      <c r="C2206" t="s">
        <v>20237</v>
      </c>
      <c r="D2206" t="s">
        <v>13794</v>
      </c>
      <c r="E2206" t="s">
        <v>6</v>
      </c>
      <c r="F2206" t="s">
        <v>13795</v>
      </c>
      <c r="G2206">
        <v>7</v>
      </c>
      <c r="I2206" t="s">
        <v>13796</v>
      </c>
      <c r="J2206" t="s">
        <v>13797</v>
      </c>
      <c r="K2206">
        <v>2015</v>
      </c>
      <c r="L2206" t="s">
        <v>6</v>
      </c>
      <c r="M2206" t="s">
        <v>6</v>
      </c>
      <c r="N2206" t="s">
        <v>6</v>
      </c>
    </row>
    <row r="2207" spans="1:14" x14ac:dyDescent="0.35">
      <c r="A2207" t="s">
        <v>49</v>
      </c>
      <c r="B2207">
        <f t="shared" si="34"/>
        <v>1</v>
      </c>
      <c r="C2207" t="s">
        <v>20238</v>
      </c>
      <c r="D2207" t="s">
        <v>13799</v>
      </c>
      <c r="E2207" t="s">
        <v>6</v>
      </c>
      <c r="F2207" t="s">
        <v>13800</v>
      </c>
      <c r="G2207">
        <v>7</v>
      </c>
      <c r="I2207" t="s">
        <v>12997</v>
      </c>
      <c r="J2207" t="s">
        <v>13801</v>
      </c>
      <c r="K2207">
        <v>2015</v>
      </c>
      <c r="L2207" t="s">
        <v>6</v>
      </c>
      <c r="M2207" t="s">
        <v>6</v>
      </c>
      <c r="N2207" t="s">
        <v>6</v>
      </c>
    </row>
    <row r="2208" spans="1:14" x14ac:dyDescent="0.35">
      <c r="A2208" t="s">
        <v>67</v>
      </c>
      <c r="B2208">
        <f t="shared" si="34"/>
        <v>1</v>
      </c>
      <c r="C2208" t="s">
        <v>20239</v>
      </c>
      <c r="D2208" t="s">
        <v>13803</v>
      </c>
      <c r="E2208" t="s">
        <v>6</v>
      </c>
      <c r="F2208" t="s">
        <v>13307</v>
      </c>
      <c r="G2208">
        <v>7</v>
      </c>
      <c r="I2208" t="s">
        <v>1392</v>
      </c>
      <c r="J2208" t="s">
        <v>13804</v>
      </c>
      <c r="K2208">
        <v>2018</v>
      </c>
      <c r="L2208" t="s">
        <v>6</v>
      </c>
      <c r="M2208" t="s">
        <v>6</v>
      </c>
      <c r="N2208" t="s">
        <v>6</v>
      </c>
    </row>
    <row r="2209" spans="1:14" x14ac:dyDescent="0.35">
      <c r="A2209" t="s">
        <v>67</v>
      </c>
      <c r="B2209">
        <f t="shared" si="34"/>
        <v>1</v>
      </c>
      <c r="C2209" t="s">
        <v>20240</v>
      </c>
      <c r="D2209" t="s">
        <v>13806</v>
      </c>
      <c r="E2209" t="s">
        <v>6</v>
      </c>
      <c r="F2209" t="s">
        <v>13807</v>
      </c>
      <c r="G2209">
        <v>7</v>
      </c>
      <c r="I2209" t="s">
        <v>13808</v>
      </c>
      <c r="J2209" t="s">
        <v>12213</v>
      </c>
      <c r="K2209">
        <v>2018</v>
      </c>
      <c r="L2209" t="s">
        <v>6</v>
      </c>
      <c r="M2209" t="s">
        <v>6</v>
      </c>
      <c r="N2209" t="s">
        <v>6</v>
      </c>
    </row>
    <row r="2210" spans="1:14" x14ac:dyDescent="0.35">
      <c r="A2210" t="s">
        <v>67</v>
      </c>
      <c r="B2210">
        <f t="shared" si="34"/>
        <v>1</v>
      </c>
      <c r="C2210" t="s">
        <v>20241</v>
      </c>
      <c r="D2210" t="s">
        <v>13814</v>
      </c>
      <c r="E2210" t="s">
        <v>6</v>
      </c>
      <c r="F2210" t="s">
        <v>13815</v>
      </c>
      <c r="G2210">
        <v>7</v>
      </c>
      <c r="I2210" t="s">
        <v>12333</v>
      </c>
      <c r="J2210" t="s">
        <v>12334</v>
      </c>
      <c r="K2210">
        <v>2015</v>
      </c>
      <c r="L2210" t="s">
        <v>6</v>
      </c>
      <c r="M2210" t="s">
        <v>6</v>
      </c>
      <c r="N2210" t="s">
        <v>6</v>
      </c>
    </row>
    <row r="2211" spans="1:14" x14ac:dyDescent="0.35">
      <c r="A2211" t="s">
        <v>49</v>
      </c>
      <c r="B2211">
        <f t="shared" si="34"/>
        <v>1</v>
      </c>
      <c r="C2211" t="s">
        <v>20242</v>
      </c>
      <c r="D2211" t="s">
        <v>13817</v>
      </c>
      <c r="E2211" t="s">
        <v>6</v>
      </c>
      <c r="F2211" t="s">
        <v>13818</v>
      </c>
      <c r="G2211">
        <v>7</v>
      </c>
      <c r="I2211" t="s">
        <v>13819</v>
      </c>
      <c r="J2211" t="s">
        <v>13820</v>
      </c>
      <c r="K2211">
        <v>2015</v>
      </c>
      <c r="L2211" t="s">
        <v>6</v>
      </c>
      <c r="M2211" t="s">
        <v>6</v>
      </c>
      <c r="N2211" t="s">
        <v>6</v>
      </c>
    </row>
    <row r="2212" spans="1:14" x14ac:dyDescent="0.35">
      <c r="A2212" t="s">
        <v>49</v>
      </c>
      <c r="B2212">
        <f t="shared" si="34"/>
        <v>1</v>
      </c>
      <c r="C2212" t="s">
        <v>13821</v>
      </c>
      <c r="D2212" t="s">
        <v>13822</v>
      </c>
      <c r="E2212" t="s">
        <v>6</v>
      </c>
      <c r="F2212" t="s">
        <v>13823</v>
      </c>
      <c r="G2212">
        <v>7</v>
      </c>
      <c r="I2212" t="s">
        <v>13824</v>
      </c>
      <c r="J2212" t="s">
        <v>13825</v>
      </c>
      <c r="K2212">
        <v>2012</v>
      </c>
      <c r="L2212" t="s">
        <v>6</v>
      </c>
      <c r="M2212" t="s">
        <v>6</v>
      </c>
      <c r="N2212" t="s">
        <v>6</v>
      </c>
    </row>
    <row r="2213" spans="1:14" x14ac:dyDescent="0.35">
      <c r="A2213" t="s">
        <v>49</v>
      </c>
      <c r="B2213">
        <f t="shared" si="34"/>
        <v>1</v>
      </c>
      <c r="C2213" t="s">
        <v>20243</v>
      </c>
      <c r="D2213" t="s">
        <v>13827</v>
      </c>
      <c r="E2213" t="s">
        <v>6</v>
      </c>
      <c r="F2213" t="s">
        <v>13828</v>
      </c>
      <c r="G2213">
        <v>7</v>
      </c>
      <c r="I2213" t="s">
        <v>13829</v>
      </c>
      <c r="J2213" t="s">
        <v>13830</v>
      </c>
      <c r="K2213">
        <v>2020</v>
      </c>
      <c r="L2213" t="s">
        <v>6</v>
      </c>
      <c r="M2213" t="s">
        <v>6</v>
      </c>
      <c r="N2213" t="s">
        <v>6</v>
      </c>
    </row>
    <row r="2214" spans="1:14" x14ac:dyDescent="0.35">
      <c r="A2214" t="s">
        <v>70</v>
      </c>
      <c r="B2214">
        <f t="shared" si="34"/>
        <v>1</v>
      </c>
      <c r="C2214" t="s">
        <v>20244</v>
      </c>
      <c r="D2214" t="s">
        <v>13832</v>
      </c>
      <c r="E2214" t="s">
        <v>6</v>
      </c>
      <c r="F2214" t="s">
        <v>13833</v>
      </c>
      <c r="G2214">
        <v>7</v>
      </c>
      <c r="I2214" t="s">
        <v>13834</v>
      </c>
      <c r="J2214" t="s">
        <v>13835</v>
      </c>
      <c r="K2214">
        <v>2020</v>
      </c>
      <c r="L2214" t="s">
        <v>6</v>
      </c>
      <c r="M2214" t="s">
        <v>6</v>
      </c>
      <c r="N2214" t="s">
        <v>6</v>
      </c>
    </row>
    <row r="2215" spans="1:14" x14ac:dyDescent="0.35">
      <c r="A2215" t="s">
        <v>49</v>
      </c>
      <c r="B2215">
        <f t="shared" si="34"/>
        <v>1</v>
      </c>
      <c r="C2215" t="s">
        <v>20245</v>
      </c>
      <c r="D2215" t="s">
        <v>13837</v>
      </c>
      <c r="E2215" t="s">
        <v>6</v>
      </c>
      <c r="F2215" t="s">
        <v>13838</v>
      </c>
      <c r="G2215">
        <v>7</v>
      </c>
      <c r="I2215" t="s">
        <v>13839</v>
      </c>
      <c r="J2215" t="s">
        <v>13840</v>
      </c>
      <c r="K2215">
        <v>2016</v>
      </c>
      <c r="L2215" t="s">
        <v>6</v>
      </c>
      <c r="M2215" t="s">
        <v>6</v>
      </c>
      <c r="N2215" t="s">
        <v>6</v>
      </c>
    </row>
    <row r="2216" spans="1:14" x14ac:dyDescent="0.35">
      <c r="A2216" t="s">
        <v>49</v>
      </c>
      <c r="B2216">
        <f t="shared" si="34"/>
        <v>1</v>
      </c>
      <c r="C2216" t="s">
        <v>20246</v>
      </c>
      <c r="D2216" t="s">
        <v>13842</v>
      </c>
      <c r="E2216" t="s">
        <v>6</v>
      </c>
      <c r="F2216" t="s">
        <v>13843</v>
      </c>
      <c r="G2216">
        <v>7</v>
      </c>
      <c r="I2216" t="s">
        <v>13844</v>
      </c>
      <c r="J2216" t="s">
        <v>13845</v>
      </c>
      <c r="K2216">
        <v>2011</v>
      </c>
      <c r="L2216" t="s">
        <v>6</v>
      </c>
      <c r="M2216" t="s">
        <v>6</v>
      </c>
      <c r="N2216" t="s">
        <v>6</v>
      </c>
    </row>
    <row r="2217" spans="1:14" x14ac:dyDescent="0.35">
      <c r="A2217" t="s">
        <v>49</v>
      </c>
      <c r="B2217">
        <f t="shared" si="34"/>
        <v>1</v>
      </c>
      <c r="C2217" t="s">
        <v>20247</v>
      </c>
      <c r="D2217" t="s">
        <v>13847</v>
      </c>
      <c r="E2217" t="s">
        <v>6</v>
      </c>
      <c r="F2217" t="s">
        <v>13848</v>
      </c>
      <c r="G2217">
        <v>7</v>
      </c>
      <c r="I2217" t="s">
        <v>13849</v>
      </c>
      <c r="J2217" t="s">
        <v>13850</v>
      </c>
      <c r="K2217">
        <v>2017</v>
      </c>
      <c r="L2217" t="s">
        <v>6</v>
      </c>
      <c r="M2217" t="s">
        <v>6</v>
      </c>
      <c r="N2217" t="s">
        <v>6</v>
      </c>
    </row>
    <row r="2218" spans="1:14" x14ac:dyDescent="0.35">
      <c r="A2218" t="s">
        <v>67</v>
      </c>
      <c r="B2218">
        <f t="shared" si="34"/>
        <v>1</v>
      </c>
      <c r="C2218" t="s">
        <v>20248</v>
      </c>
      <c r="D2218" t="s">
        <v>13852</v>
      </c>
      <c r="E2218" t="s">
        <v>6</v>
      </c>
      <c r="F2218" t="s">
        <v>13853</v>
      </c>
      <c r="G2218">
        <v>7</v>
      </c>
      <c r="I2218" t="s">
        <v>556</v>
      </c>
      <c r="J2218" t="s">
        <v>13854</v>
      </c>
      <c r="K2218">
        <v>2010</v>
      </c>
      <c r="L2218" t="s">
        <v>6</v>
      </c>
      <c r="M2218" t="s">
        <v>6</v>
      </c>
      <c r="N2218" t="s">
        <v>6</v>
      </c>
    </row>
    <row r="2219" spans="1:14" x14ac:dyDescent="0.35">
      <c r="A2219" t="s">
        <v>49</v>
      </c>
      <c r="B2219">
        <f t="shared" si="34"/>
        <v>1</v>
      </c>
      <c r="C2219" t="s">
        <v>20249</v>
      </c>
      <c r="D2219" t="s">
        <v>13856</v>
      </c>
      <c r="E2219" t="s">
        <v>6</v>
      </c>
      <c r="F2219" t="s">
        <v>13857</v>
      </c>
      <c r="G2219">
        <v>7</v>
      </c>
      <c r="I2219" t="s">
        <v>13858</v>
      </c>
      <c r="J2219" t="s">
        <v>13859</v>
      </c>
      <c r="K2219">
        <v>2012</v>
      </c>
      <c r="L2219" t="s">
        <v>6</v>
      </c>
      <c r="M2219" t="s">
        <v>6</v>
      </c>
      <c r="N2219" t="s">
        <v>6</v>
      </c>
    </row>
    <row r="2220" spans="1:14" x14ac:dyDescent="0.35">
      <c r="A2220" t="s">
        <v>70</v>
      </c>
      <c r="B2220">
        <f t="shared" si="34"/>
        <v>1</v>
      </c>
      <c r="C2220" t="s">
        <v>20250</v>
      </c>
      <c r="D2220" t="s">
        <v>13861</v>
      </c>
      <c r="E2220" t="s">
        <v>6</v>
      </c>
      <c r="F2220" t="s">
        <v>13862</v>
      </c>
      <c r="G2220">
        <v>7</v>
      </c>
      <c r="I2220" t="s">
        <v>12473</v>
      </c>
      <c r="J2220" t="s">
        <v>13863</v>
      </c>
      <c r="K2220">
        <v>2009</v>
      </c>
      <c r="L2220" t="s">
        <v>6</v>
      </c>
      <c r="M2220" t="s">
        <v>6</v>
      </c>
      <c r="N2220" t="s">
        <v>6</v>
      </c>
    </row>
    <row r="2221" spans="1:14" x14ac:dyDescent="0.35">
      <c r="A2221" t="s">
        <v>49</v>
      </c>
      <c r="B2221">
        <f t="shared" si="34"/>
        <v>1</v>
      </c>
      <c r="C2221" t="s">
        <v>20251</v>
      </c>
      <c r="D2221" t="s">
        <v>13865</v>
      </c>
      <c r="E2221" t="s">
        <v>6</v>
      </c>
      <c r="F2221" t="s">
        <v>13866</v>
      </c>
      <c r="G2221">
        <v>7</v>
      </c>
      <c r="I2221" t="s">
        <v>13867</v>
      </c>
      <c r="J2221" t="s">
        <v>11973</v>
      </c>
      <c r="K2221">
        <v>2019</v>
      </c>
      <c r="L2221" t="s">
        <v>6</v>
      </c>
      <c r="M2221" t="s">
        <v>6</v>
      </c>
      <c r="N2221" t="s">
        <v>6</v>
      </c>
    </row>
    <row r="2222" spans="1:14" x14ac:dyDescent="0.35">
      <c r="A2222" t="s">
        <v>49</v>
      </c>
      <c r="B2222">
        <f t="shared" si="34"/>
        <v>1</v>
      </c>
      <c r="C2222" t="s">
        <v>20252</v>
      </c>
      <c r="D2222" t="s">
        <v>13869</v>
      </c>
      <c r="E2222" t="s">
        <v>6</v>
      </c>
      <c r="F2222" t="s">
        <v>13870</v>
      </c>
      <c r="G2222">
        <v>7</v>
      </c>
      <c r="I2222" t="s">
        <v>13871</v>
      </c>
      <c r="J2222" t="s">
        <v>13872</v>
      </c>
      <c r="K2222">
        <v>2012</v>
      </c>
      <c r="L2222" t="s">
        <v>6</v>
      </c>
      <c r="M2222" t="s">
        <v>6</v>
      </c>
      <c r="N2222" t="s">
        <v>6</v>
      </c>
    </row>
    <row r="2223" spans="1:14" x14ac:dyDescent="0.35">
      <c r="A2223" t="s">
        <v>67</v>
      </c>
      <c r="B2223">
        <f t="shared" si="34"/>
        <v>1</v>
      </c>
      <c r="C2223" t="s">
        <v>20253</v>
      </c>
      <c r="D2223" t="s">
        <v>13874</v>
      </c>
      <c r="E2223" t="s">
        <v>6</v>
      </c>
      <c r="F2223" t="s">
        <v>13875</v>
      </c>
      <c r="G2223">
        <v>7</v>
      </c>
      <c r="I2223" t="s">
        <v>144</v>
      </c>
      <c r="J2223" t="s">
        <v>13876</v>
      </c>
      <c r="K2223">
        <v>2015</v>
      </c>
      <c r="L2223" t="s">
        <v>6</v>
      </c>
      <c r="M2223" t="s">
        <v>6</v>
      </c>
      <c r="N2223" t="s">
        <v>6</v>
      </c>
    </row>
    <row r="2224" spans="1:14" x14ac:dyDescent="0.35">
      <c r="A2224" t="s">
        <v>49</v>
      </c>
      <c r="B2224">
        <f t="shared" si="34"/>
        <v>1</v>
      </c>
      <c r="C2224" t="s">
        <v>20254</v>
      </c>
      <c r="D2224" t="s">
        <v>13878</v>
      </c>
      <c r="E2224" t="s">
        <v>6</v>
      </c>
      <c r="F2224" t="s">
        <v>13879</v>
      </c>
      <c r="G2224">
        <v>7</v>
      </c>
      <c r="I2224" t="s">
        <v>13880</v>
      </c>
      <c r="J2224" t="s">
        <v>13881</v>
      </c>
      <c r="K2224">
        <v>2015</v>
      </c>
      <c r="L2224" t="s">
        <v>6</v>
      </c>
      <c r="M2224" t="s">
        <v>6</v>
      </c>
      <c r="N2224" t="s">
        <v>6</v>
      </c>
    </row>
    <row r="2225" spans="1:14" x14ac:dyDescent="0.35">
      <c r="A2225" t="s">
        <v>49</v>
      </c>
      <c r="B2225">
        <f t="shared" si="34"/>
        <v>1</v>
      </c>
      <c r="C2225" t="s">
        <v>20255</v>
      </c>
      <c r="D2225" t="s">
        <v>6</v>
      </c>
      <c r="E2225" t="s">
        <v>6</v>
      </c>
      <c r="F2225" t="s">
        <v>13883</v>
      </c>
      <c r="G2225">
        <v>7</v>
      </c>
      <c r="I2225" t="s">
        <v>13884</v>
      </c>
      <c r="J2225" t="s">
        <v>13885</v>
      </c>
      <c r="K2225">
        <v>2014</v>
      </c>
      <c r="L2225" t="s">
        <v>6</v>
      </c>
      <c r="M2225" t="s">
        <v>6</v>
      </c>
      <c r="N2225" t="s">
        <v>6</v>
      </c>
    </row>
    <row r="2226" spans="1:14" x14ac:dyDescent="0.35">
      <c r="A2226" t="s">
        <v>67</v>
      </c>
      <c r="B2226">
        <f t="shared" si="34"/>
        <v>1</v>
      </c>
      <c r="C2226" t="s">
        <v>20256</v>
      </c>
      <c r="D2226" t="s">
        <v>13887</v>
      </c>
      <c r="E2226" t="s">
        <v>6</v>
      </c>
      <c r="F2226" t="s">
        <v>13888</v>
      </c>
      <c r="G2226">
        <v>7</v>
      </c>
      <c r="I2226" t="s">
        <v>13889</v>
      </c>
      <c r="J2226" t="s">
        <v>13890</v>
      </c>
      <c r="K2226">
        <v>2015</v>
      </c>
      <c r="L2226" t="s">
        <v>6</v>
      </c>
      <c r="M2226" t="s">
        <v>6</v>
      </c>
      <c r="N2226" t="s">
        <v>6</v>
      </c>
    </row>
    <row r="2227" spans="1:14" x14ac:dyDescent="0.35">
      <c r="A2227" t="s">
        <v>49</v>
      </c>
      <c r="B2227">
        <f t="shared" si="34"/>
        <v>1</v>
      </c>
      <c r="C2227" t="s">
        <v>20257</v>
      </c>
      <c r="D2227" t="s">
        <v>13892</v>
      </c>
      <c r="E2227" t="s">
        <v>6</v>
      </c>
      <c r="F2227" t="s">
        <v>13893</v>
      </c>
      <c r="G2227">
        <v>7</v>
      </c>
      <c r="I2227" t="s">
        <v>13894</v>
      </c>
      <c r="J2227" t="s">
        <v>13895</v>
      </c>
      <c r="K2227">
        <v>2015</v>
      </c>
      <c r="L2227" t="s">
        <v>6</v>
      </c>
      <c r="M2227" t="s">
        <v>6</v>
      </c>
      <c r="N2227" t="s">
        <v>6</v>
      </c>
    </row>
    <row r="2228" spans="1:14" x14ac:dyDescent="0.35">
      <c r="A2228" t="s">
        <v>49</v>
      </c>
      <c r="B2228">
        <f t="shared" si="34"/>
        <v>1</v>
      </c>
      <c r="C2228" t="s">
        <v>20258</v>
      </c>
      <c r="D2228" t="s">
        <v>13897</v>
      </c>
      <c r="E2228" t="s">
        <v>6</v>
      </c>
      <c r="F2228" t="s">
        <v>13898</v>
      </c>
      <c r="G2228">
        <v>7</v>
      </c>
      <c r="I2228" t="s">
        <v>13899</v>
      </c>
      <c r="J2228" t="s">
        <v>11973</v>
      </c>
      <c r="K2228">
        <v>2013</v>
      </c>
      <c r="L2228" t="s">
        <v>6</v>
      </c>
      <c r="M2228" t="s">
        <v>6</v>
      </c>
      <c r="N2228" t="s">
        <v>6</v>
      </c>
    </row>
    <row r="2229" spans="1:14" x14ac:dyDescent="0.35">
      <c r="A2229" t="s">
        <v>70</v>
      </c>
      <c r="B2229">
        <f t="shared" si="34"/>
        <v>1</v>
      </c>
      <c r="C2229" t="s">
        <v>20259</v>
      </c>
      <c r="D2229" t="s">
        <v>13901</v>
      </c>
      <c r="E2229" t="s">
        <v>6</v>
      </c>
      <c r="F2229" t="s">
        <v>13902</v>
      </c>
      <c r="G2229">
        <v>7</v>
      </c>
      <c r="I2229" t="s">
        <v>13903</v>
      </c>
      <c r="J2229" t="s">
        <v>11973</v>
      </c>
      <c r="K2229">
        <v>2015</v>
      </c>
      <c r="L2229" t="s">
        <v>6</v>
      </c>
      <c r="M2229" t="s">
        <v>6</v>
      </c>
      <c r="N2229" t="s">
        <v>6</v>
      </c>
    </row>
    <row r="2230" spans="1:14" x14ac:dyDescent="0.35">
      <c r="A2230" t="s">
        <v>49</v>
      </c>
      <c r="B2230">
        <f t="shared" si="34"/>
        <v>1</v>
      </c>
      <c r="C2230" t="s">
        <v>20260</v>
      </c>
      <c r="D2230" t="s">
        <v>13905</v>
      </c>
      <c r="E2230" t="s">
        <v>6</v>
      </c>
      <c r="F2230" t="s">
        <v>13906</v>
      </c>
      <c r="G2230">
        <v>7</v>
      </c>
      <c r="I2230" t="s">
        <v>13907</v>
      </c>
      <c r="J2230" t="s">
        <v>13908</v>
      </c>
      <c r="K2230">
        <v>2016</v>
      </c>
      <c r="L2230" t="s">
        <v>6</v>
      </c>
      <c r="M2230" t="s">
        <v>6</v>
      </c>
      <c r="N2230" t="s">
        <v>6</v>
      </c>
    </row>
    <row r="2231" spans="1:14" x14ac:dyDescent="0.35">
      <c r="A2231" t="s">
        <v>49</v>
      </c>
      <c r="B2231">
        <f t="shared" si="34"/>
        <v>1</v>
      </c>
      <c r="C2231" t="s">
        <v>20261</v>
      </c>
      <c r="D2231" t="s">
        <v>13910</v>
      </c>
      <c r="E2231" t="s">
        <v>6</v>
      </c>
      <c r="F2231" t="s">
        <v>13911</v>
      </c>
      <c r="G2231">
        <v>7</v>
      </c>
      <c r="I2231" t="s">
        <v>13912</v>
      </c>
      <c r="J2231" t="s">
        <v>13913</v>
      </c>
      <c r="K2231">
        <v>2020</v>
      </c>
      <c r="L2231" t="s">
        <v>6</v>
      </c>
      <c r="M2231" t="s">
        <v>6</v>
      </c>
      <c r="N2231" t="s">
        <v>6</v>
      </c>
    </row>
    <row r="2232" spans="1:14" x14ac:dyDescent="0.35">
      <c r="A2232" t="s">
        <v>49</v>
      </c>
      <c r="B2232">
        <f t="shared" si="34"/>
        <v>1</v>
      </c>
      <c r="C2232" t="s">
        <v>20262</v>
      </c>
      <c r="D2232" t="s">
        <v>13915</v>
      </c>
      <c r="E2232" t="s">
        <v>6</v>
      </c>
      <c r="F2232" t="s">
        <v>13916</v>
      </c>
      <c r="G2232">
        <v>7</v>
      </c>
      <c r="I2232" t="s">
        <v>13579</v>
      </c>
      <c r="J2232" t="s">
        <v>13580</v>
      </c>
      <c r="K2232">
        <v>2017</v>
      </c>
      <c r="L2232" t="s">
        <v>6</v>
      </c>
      <c r="M2232" t="s">
        <v>6</v>
      </c>
      <c r="N2232" t="s">
        <v>6</v>
      </c>
    </row>
    <row r="2233" spans="1:14" x14ac:dyDescent="0.35">
      <c r="A2233" t="s">
        <v>67</v>
      </c>
      <c r="B2233">
        <f t="shared" si="34"/>
        <v>1</v>
      </c>
      <c r="C2233" t="s">
        <v>20263</v>
      </c>
      <c r="D2233" t="s">
        <v>13918</v>
      </c>
      <c r="E2233" t="s">
        <v>6</v>
      </c>
      <c r="F2233" t="s">
        <v>13919</v>
      </c>
      <c r="G2233">
        <v>7</v>
      </c>
      <c r="I2233" t="s">
        <v>12056</v>
      </c>
      <c r="J2233" t="s">
        <v>13920</v>
      </c>
      <c r="K2233">
        <v>2019</v>
      </c>
      <c r="L2233" t="s">
        <v>6</v>
      </c>
      <c r="M2233" t="s">
        <v>6</v>
      </c>
      <c r="N2233" t="s">
        <v>6</v>
      </c>
    </row>
    <row r="2234" spans="1:14" x14ac:dyDescent="0.35">
      <c r="A2234" t="s">
        <v>67</v>
      </c>
      <c r="B2234">
        <f t="shared" si="34"/>
        <v>1</v>
      </c>
      <c r="C2234" t="s">
        <v>20264</v>
      </c>
      <c r="D2234" t="s">
        <v>13922</v>
      </c>
      <c r="E2234" t="s">
        <v>6</v>
      </c>
      <c r="F2234" t="s">
        <v>13923</v>
      </c>
      <c r="G2234">
        <v>7</v>
      </c>
      <c r="I2234" t="s">
        <v>13924</v>
      </c>
      <c r="J2234" t="s">
        <v>13925</v>
      </c>
      <c r="K2234">
        <v>2019</v>
      </c>
      <c r="L2234" t="s">
        <v>6</v>
      </c>
      <c r="M2234" t="s">
        <v>6</v>
      </c>
      <c r="N2234" t="s">
        <v>6</v>
      </c>
    </row>
    <row r="2235" spans="1:14" x14ac:dyDescent="0.35">
      <c r="A2235" t="s">
        <v>70</v>
      </c>
      <c r="B2235">
        <f t="shared" si="34"/>
        <v>1</v>
      </c>
      <c r="C2235" t="s">
        <v>20265</v>
      </c>
      <c r="D2235" t="s">
        <v>13927</v>
      </c>
      <c r="E2235" t="s">
        <v>6</v>
      </c>
      <c r="F2235" t="s">
        <v>13928</v>
      </c>
      <c r="G2235">
        <v>7</v>
      </c>
      <c r="I2235" t="s">
        <v>12421</v>
      </c>
      <c r="J2235" t="s">
        <v>12278</v>
      </c>
      <c r="K2235">
        <v>2020</v>
      </c>
      <c r="L2235" t="s">
        <v>6</v>
      </c>
      <c r="M2235" t="s">
        <v>6</v>
      </c>
      <c r="N2235" t="s">
        <v>6</v>
      </c>
    </row>
    <row r="2236" spans="1:14" x14ac:dyDescent="0.35">
      <c r="A2236" t="s">
        <v>49</v>
      </c>
      <c r="B2236">
        <f t="shared" si="34"/>
        <v>1</v>
      </c>
      <c r="C2236" t="s">
        <v>20266</v>
      </c>
      <c r="D2236" t="s">
        <v>13930</v>
      </c>
      <c r="E2236" t="s">
        <v>6</v>
      </c>
      <c r="F2236" t="s">
        <v>13931</v>
      </c>
      <c r="G2236">
        <v>7</v>
      </c>
      <c r="I2236" t="s">
        <v>13932</v>
      </c>
      <c r="J2236" t="s">
        <v>13933</v>
      </c>
      <c r="K2236">
        <v>2017</v>
      </c>
      <c r="L2236" t="s">
        <v>6</v>
      </c>
      <c r="M2236" t="s">
        <v>6</v>
      </c>
      <c r="N2236" t="s">
        <v>6</v>
      </c>
    </row>
    <row r="2237" spans="1:14" x14ac:dyDescent="0.35">
      <c r="A2237" t="s">
        <v>70</v>
      </c>
      <c r="B2237">
        <f t="shared" si="34"/>
        <v>1</v>
      </c>
      <c r="C2237" t="s">
        <v>20267</v>
      </c>
      <c r="D2237" t="s">
        <v>13935</v>
      </c>
      <c r="E2237" t="s">
        <v>6</v>
      </c>
      <c r="F2237" t="s">
        <v>13936</v>
      </c>
      <c r="G2237">
        <v>7</v>
      </c>
      <c r="I2237" t="s">
        <v>1117</v>
      </c>
      <c r="J2237" t="s">
        <v>13937</v>
      </c>
      <c r="K2237">
        <v>2018</v>
      </c>
      <c r="L2237" t="s">
        <v>6</v>
      </c>
      <c r="M2237" t="s">
        <v>6</v>
      </c>
      <c r="N2237" t="s">
        <v>6</v>
      </c>
    </row>
    <row r="2238" spans="1:14" x14ac:dyDescent="0.35">
      <c r="A2238" t="s">
        <v>49</v>
      </c>
      <c r="B2238">
        <f t="shared" si="34"/>
        <v>1</v>
      </c>
      <c r="C2238" t="s">
        <v>20268</v>
      </c>
      <c r="D2238" t="s">
        <v>13944</v>
      </c>
      <c r="E2238" t="s">
        <v>6</v>
      </c>
      <c r="F2238" t="s">
        <v>13866</v>
      </c>
      <c r="G2238">
        <v>7</v>
      </c>
      <c r="I2238" t="s">
        <v>13945</v>
      </c>
      <c r="J2238" t="s">
        <v>13946</v>
      </c>
      <c r="K2238">
        <v>2021</v>
      </c>
      <c r="L2238" t="s">
        <v>6</v>
      </c>
      <c r="M2238" t="s">
        <v>6</v>
      </c>
      <c r="N2238" t="s">
        <v>6</v>
      </c>
    </row>
    <row r="2239" spans="1:14" x14ac:dyDescent="0.35">
      <c r="A2239" t="s">
        <v>49</v>
      </c>
      <c r="B2239">
        <f t="shared" si="34"/>
        <v>1</v>
      </c>
      <c r="C2239" t="s">
        <v>20269</v>
      </c>
      <c r="D2239" t="s">
        <v>13948</v>
      </c>
      <c r="E2239" t="s">
        <v>6</v>
      </c>
      <c r="F2239" t="s">
        <v>13949</v>
      </c>
      <c r="G2239">
        <v>7</v>
      </c>
      <c r="I2239" t="s">
        <v>11988</v>
      </c>
      <c r="J2239" t="s">
        <v>13950</v>
      </c>
      <c r="K2239">
        <v>2017</v>
      </c>
      <c r="L2239" t="s">
        <v>6</v>
      </c>
      <c r="M2239" t="s">
        <v>6</v>
      </c>
      <c r="N2239" t="s">
        <v>6</v>
      </c>
    </row>
    <row r="2240" spans="1:14" x14ac:dyDescent="0.35">
      <c r="A2240" t="s">
        <v>70</v>
      </c>
      <c r="B2240">
        <f t="shared" si="34"/>
        <v>1</v>
      </c>
      <c r="C2240" t="s">
        <v>20270</v>
      </c>
      <c r="D2240" t="s">
        <v>13952</v>
      </c>
      <c r="E2240" t="s">
        <v>6</v>
      </c>
      <c r="F2240" t="s">
        <v>13953</v>
      </c>
      <c r="G2240">
        <v>7</v>
      </c>
      <c r="I2240" t="s">
        <v>13954</v>
      </c>
      <c r="J2240" t="s">
        <v>13955</v>
      </c>
      <c r="K2240">
        <v>2019</v>
      </c>
      <c r="L2240" t="s">
        <v>6</v>
      </c>
      <c r="M2240" t="s">
        <v>6</v>
      </c>
      <c r="N2240" t="s">
        <v>6</v>
      </c>
    </row>
    <row r="2241" spans="1:14" x14ac:dyDescent="0.35">
      <c r="A2241" t="s">
        <v>67</v>
      </c>
      <c r="B2241">
        <f t="shared" si="34"/>
        <v>1</v>
      </c>
      <c r="C2241" t="s">
        <v>20271</v>
      </c>
      <c r="D2241" t="s">
        <v>13957</v>
      </c>
      <c r="E2241" t="s">
        <v>6</v>
      </c>
      <c r="F2241" t="s">
        <v>13958</v>
      </c>
      <c r="G2241">
        <v>7</v>
      </c>
      <c r="I2241" t="s">
        <v>13959</v>
      </c>
      <c r="J2241" t="s">
        <v>13960</v>
      </c>
      <c r="K2241">
        <v>2018</v>
      </c>
      <c r="L2241" t="s">
        <v>6</v>
      </c>
      <c r="M2241" t="s">
        <v>6</v>
      </c>
      <c r="N2241" t="s">
        <v>6</v>
      </c>
    </row>
    <row r="2242" spans="1:14" x14ac:dyDescent="0.35">
      <c r="A2242" t="s">
        <v>49</v>
      </c>
      <c r="B2242">
        <f t="shared" ref="B2242:B2305" si="35">COUNTIF(C:C,C2242)</f>
        <v>1</v>
      </c>
      <c r="C2242" t="s">
        <v>20272</v>
      </c>
      <c r="D2242" t="s">
        <v>13966</v>
      </c>
      <c r="E2242" t="s">
        <v>6</v>
      </c>
      <c r="F2242" t="s">
        <v>13967</v>
      </c>
      <c r="G2242">
        <v>7</v>
      </c>
      <c r="I2242" t="s">
        <v>13968</v>
      </c>
      <c r="J2242" t="s">
        <v>13969</v>
      </c>
      <c r="K2242">
        <v>2018</v>
      </c>
      <c r="L2242" t="s">
        <v>6</v>
      </c>
      <c r="M2242" t="s">
        <v>6</v>
      </c>
      <c r="N2242" t="s">
        <v>6</v>
      </c>
    </row>
    <row r="2243" spans="1:14" x14ac:dyDescent="0.35">
      <c r="A2243" t="s">
        <v>70</v>
      </c>
      <c r="B2243">
        <f t="shared" si="35"/>
        <v>1</v>
      </c>
      <c r="C2243" t="s">
        <v>20273</v>
      </c>
      <c r="D2243" t="s">
        <v>13971</v>
      </c>
      <c r="E2243" t="s">
        <v>6</v>
      </c>
      <c r="F2243" t="s">
        <v>13972</v>
      </c>
      <c r="G2243">
        <v>7</v>
      </c>
      <c r="I2243" t="s">
        <v>13973</v>
      </c>
      <c r="J2243" t="s">
        <v>13974</v>
      </c>
      <c r="K2243">
        <v>2013</v>
      </c>
      <c r="L2243" t="s">
        <v>6</v>
      </c>
      <c r="M2243" t="s">
        <v>6</v>
      </c>
      <c r="N2243" t="s">
        <v>6</v>
      </c>
    </row>
    <row r="2244" spans="1:14" x14ac:dyDescent="0.35">
      <c r="A2244" t="s">
        <v>49</v>
      </c>
      <c r="B2244">
        <f t="shared" si="35"/>
        <v>1</v>
      </c>
      <c r="C2244" t="s">
        <v>20274</v>
      </c>
      <c r="D2244" t="s">
        <v>13976</v>
      </c>
      <c r="E2244" t="s">
        <v>6</v>
      </c>
      <c r="F2244" t="s">
        <v>13977</v>
      </c>
      <c r="G2244">
        <v>7</v>
      </c>
      <c r="I2244" t="s">
        <v>13978</v>
      </c>
      <c r="J2244" t="s">
        <v>13979</v>
      </c>
      <c r="K2244">
        <v>2018</v>
      </c>
      <c r="L2244" t="s">
        <v>6</v>
      </c>
      <c r="M2244" t="s">
        <v>6</v>
      </c>
      <c r="N2244" t="s">
        <v>6</v>
      </c>
    </row>
    <row r="2245" spans="1:14" x14ac:dyDescent="0.35">
      <c r="A2245" t="s">
        <v>67</v>
      </c>
      <c r="B2245">
        <f t="shared" si="35"/>
        <v>1</v>
      </c>
      <c r="C2245" t="s">
        <v>20275</v>
      </c>
      <c r="D2245" t="s">
        <v>13981</v>
      </c>
      <c r="E2245" t="s">
        <v>6</v>
      </c>
      <c r="F2245" t="s">
        <v>13982</v>
      </c>
      <c r="G2245">
        <v>7</v>
      </c>
      <c r="I2245" t="s">
        <v>13983</v>
      </c>
      <c r="J2245" t="s">
        <v>13984</v>
      </c>
      <c r="K2245">
        <v>2019</v>
      </c>
      <c r="L2245" t="s">
        <v>6</v>
      </c>
      <c r="M2245" t="s">
        <v>6</v>
      </c>
      <c r="N2245" t="s">
        <v>6</v>
      </c>
    </row>
    <row r="2246" spans="1:14" x14ac:dyDescent="0.35">
      <c r="A2246" t="s">
        <v>49</v>
      </c>
      <c r="B2246">
        <f t="shared" si="35"/>
        <v>1</v>
      </c>
      <c r="C2246" t="s">
        <v>20276</v>
      </c>
      <c r="D2246" t="s">
        <v>13986</v>
      </c>
      <c r="E2246" t="s">
        <v>6</v>
      </c>
      <c r="F2246" t="s">
        <v>13109</v>
      </c>
      <c r="G2246">
        <v>7</v>
      </c>
      <c r="I2246" t="s">
        <v>8593</v>
      </c>
      <c r="J2246" t="s">
        <v>13987</v>
      </c>
      <c r="K2246">
        <v>2019</v>
      </c>
      <c r="L2246" t="s">
        <v>6</v>
      </c>
      <c r="M2246" t="s">
        <v>6</v>
      </c>
      <c r="N2246" t="s">
        <v>6</v>
      </c>
    </row>
    <row r="2247" spans="1:14" x14ac:dyDescent="0.35">
      <c r="A2247" t="s">
        <v>49</v>
      </c>
      <c r="B2247">
        <f t="shared" si="35"/>
        <v>1</v>
      </c>
      <c r="C2247" t="s">
        <v>20277</v>
      </c>
      <c r="D2247" t="s">
        <v>13989</v>
      </c>
      <c r="E2247" t="s">
        <v>6</v>
      </c>
      <c r="F2247" t="s">
        <v>13990</v>
      </c>
      <c r="G2247">
        <v>7</v>
      </c>
      <c r="I2247" t="s">
        <v>13991</v>
      </c>
      <c r="J2247" t="s">
        <v>13992</v>
      </c>
      <c r="K2247">
        <v>2012</v>
      </c>
      <c r="L2247" t="s">
        <v>6</v>
      </c>
      <c r="M2247" t="s">
        <v>6</v>
      </c>
      <c r="N2247" t="s">
        <v>6</v>
      </c>
    </row>
    <row r="2248" spans="1:14" x14ac:dyDescent="0.35">
      <c r="A2248" t="s">
        <v>49</v>
      </c>
      <c r="B2248">
        <f t="shared" si="35"/>
        <v>1</v>
      </c>
      <c r="C2248" t="s">
        <v>13993</v>
      </c>
      <c r="D2248" t="s">
        <v>13994</v>
      </c>
      <c r="E2248" t="s">
        <v>6</v>
      </c>
      <c r="F2248" t="s">
        <v>13995</v>
      </c>
      <c r="G2248">
        <v>7</v>
      </c>
      <c r="I2248" t="s">
        <v>11988</v>
      </c>
      <c r="J2248" t="s">
        <v>13003</v>
      </c>
      <c r="K2248">
        <v>2011</v>
      </c>
      <c r="L2248" t="s">
        <v>6</v>
      </c>
      <c r="M2248" t="s">
        <v>6</v>
      </c>
      <c r="N2248" t="s">
        <v>6</v>
      </c>
    </row>
    <row r="2249" spans="1:14" x14ac:dyDescent="0.35">
      <c r="A2249" t="s">
        <v>67</v>
      </c>
      <c r="B2249">
        <f t="shared" si="35"/>
        <v>1</v>
      </c>
      <c r="C2249" t="s">
        <v>20278</v>
      </c>
      <c r="D2249" t="s">
        <v>13997</v>
      </c>
      <c r="E2249" t="s">
        <v>6</v>
      </c>
      <c r="F2249" t="s">
        <v>13998</v>
      </c>
      <c r="G2249">
        <v>7</v>
      </c>
      <c r="I2249" t="s">
        <v>13999</v>
      </c>
      <c r="J2249" t="s">
        <v>11973</v>
      </c>
      <c r="K2249">
        <v>2021</v>
      </c>
      <c r="L2249" t="s">
        <v>6</v>
      </c>
      <c r="M2249" t="s">
        <v>6</v>
      </c>
      <c r="N2249" t="s">
        <v>6</v>
      </c>
    </row>
    <row r="2250" spans="1:14" x14ac:dyDescent="0.35">
      <c r="A2250" t="s">
        <v>67</v>
      </c>
      <c r="B2250">
        <f t="shared" si="35"/>
        <v>1</v>
      </c>
      <c r="C2250" t="s">
        <v>20279</v>
      </c>
      <c r="D2250" t="s">
        <v>14001</v>
      </c>
      <c r="E2250" t="s">
        <v>6</v>
      </c>
      <c r="F2250" t="s">
        <v>14002</v>
      </c>
      <c r="G2250">
        <v>7</v>
      </c>
      <c r="I2250" t="s">
        <v>13959</v>
      </c>
      <c r="J2250" t="s">
        <v>14003</v>
      </c>
      <c r="K2250">
        <v>2018</v>
      </c>
      <c r="L2250" t="s">
        <v>6</v>
      </c>
      <c r="M2250" t="s">
        <v>6</v>
      </c>
      <c r="N2250" t="s">
        <v>6</v>
      </c>
    </row>
    <row r="2251" spans="1:14" x14ac:dyDescent="0.35">
      <c r="A2251" t="s">
        <v>49</v>
      </c>
      <c r="B2251">
        <f t="shared" si="35"/>
        <v>1</v>
      </c>
      <c r="C2251" t="s">
        <v>20280</v>
      </c>
      <c r="D2251" t="s">
        <v>14005</v>
      </c>
      <c r="E2251" t="s">
        <v>6</v>
      </c>
      <c r="F2251" t="s">
        <v>14006</v>
      </c>
      <c r="G2251">
        <v>7</v>
      </c>
      <c r="I2251" t="s">
        <v>14007</v>
      </c>
      <c r="J2251" t="s">
        <v>14008</v>
      </c>
      <c r="K2251">
        <v>2019</v>
      </c>
      <c r="L2251" t="s">
        <v>6</v>
      </c>
      <c r="M2251" t="s">
        <v>6</v>
      </c>
      <c r="N2251" t="s">
        <v>6</v>
      </c>
    </row>
    <row r="2252" spans="1:14" x14ac:dyDescent="0.35">
      <c r="A2252" t="s">
        <v>67</v>
      </c>
      <c r="B2252">
        <f t="shared" si="35"/>
        <v>1</v>
      </c>
      <c r="C2252" t="s">
        <v>20281</v>
      </c>
      <c r="D2252" t="s">
        <v>14010</v>
      </c>
      <c r="E2252" t="s">
        <v>6</v>
      </c>
      <c r="F2252" t="s">
        <v>14011</v>
      </c>
      <c r="G2252">
        <v>7</v>
      </c>
      <c r="I2252" t="s">
        <v>14012</v>
      </c>
      <c r="J2252" t="s">
        <v>14013</v>
      </c>
      <c r="K2252">
        <v>2017</v>
      </c>
      <c r="L2252" t="s">
        <v>6</v>
      </c>
      <c r="M2252" t="s">
        <v>6</v>
      </c>
      <c r="N2252" t="s">
        <v>6</v>
      </c>
    </row>
    <row r="2253" spans="1:14" x14ac:dyDescent="0.35">
      <c r="A2253" t="s">
        <v>70</v>
      </c>
      <c r="B2253">
        <f t="shared" si="35"/>
        <v>1</v>
      </c>
      <c r="C2253" t="s">
        <v>20282</v>
      </c>
      <c r="D2253" t="s">
        <v>14015</v>
      </c>
      <c r="E2253" t="s">
        <v>6</v>
      </c>
      <c r="F2253" t="s">
        <v>14016</v>
      </c>
      <c r="G2253">
        <v>7</v>
      </c>
      <c r="I2253" t="s">
        <v>14017</v>
      </c>
      <c r="J2253" t="s">
        <v>14018</v>
      </c>
      <c r="K2253">
        <v>2015</v>
      </c>
      <c r="L2253" t="s">
        <v>6</v>
      </c>
      <c r="M2253" t="s">
        <v>6</v>
      </c>
      <c r="N2253" t="s">
        <v>6</v>
      </c>
    </row>
    <row r="2254" spans="1:14" x14ac:dyDescent="0.35">
      <c r="A2254" t="s">
        <v>70</v>
      </c>
      <c r="B2254">
        <f t="shared" si="35"/>
        <v>1</v>
      </c>
      <c r="C2254" t="s">
        <v>20283</v>
      </c>
      <c r="D2254" t="s">
        <v>14020</v>
      </c>
      <c r="E2254" t="s">
        <v>6</v>
      </c>
      <c r="F2254" t="s">
        <v>13274</v>
      </c>
      <c r="G2254">
        <v>7</v>
      </c>
      <c r="I2254" t="s">
        <v>14021</v>
      </c>
      <c r="J2254" t="s">
        <v>14022</v>
      </c>
      <c r="K2254">
        <v>2016</v>
      </c>
      <c r="L2254" t="s">
        <v>6</v>
      </c>
      <c r="M2254" t="s">
        <v>6</v>
      </c>
      <c r="N2254" t="s">
        <v>6</v>
      </c>
    </row>
    <row r="2255" spans="1:14" x14ac:dyDescent="0.35">
      <c r="A2255" t="s">
        <v>67</v>
      </c>
      <c r="B2255">
        <f t="shared" si="35"/>
        <v>1</v>
      </c>
      <c r="C2255" t="s">
        <v>20284</v>
      </c>
      <c r="D2255" t="s">
        <v>14024</v>
      </c>
      <c r="E2255" t="s">
        <v>6</v>
      </c>
      <c r="F2255" t="s">
        <v>14025</v>
      </c>
      <c r="G2255">
        <v>7</v>
      </c>
      <c r="I2255" t="s">
        <v>14026</v>
      </c>
      <c r="J2255" t="s">
        <v>14027</v>
      </c>
      <c r="K2255">
        <v>2016</v>
      </c>
      <c r="L2255" t="s">
        <v>6</v>
      </c>
      <c r="M2255" t="s">
        <v>6</v>
      </c>
      <c r="N2255" t="s">
        <v>6</v>
      </c>
    </row>
    <row r="2256" spans="1:14" x14ac:dyDescent="0.35">
      <c r="A2256" t="s">
        <v>70</v>
      </c>
      <c r="B2256">
        <f t="shared" si="35"/>
        <v>1</v>
      </c>
      <c r="C2256" t="s">
        <v>14028</v>
      </c>
      <c r="D2256" t="s">
        <v>14029</v>
      </c>
      <c r="E2256" t="s">
        <v>6</v>
      </c>
      <c r="F2256" t="s">
        <v>14030</v>
      </c>
      <c r="G2256">
        <v>7</v>
      </c>
      <c r="I2256" t="s">
        <v>14031</v>
      </c>
      <c r="J2256" t="s">
        <v>14032</v>
      </c>
      <c r="K2256">
        <v>2018</v>
      </c>
      <c r="L2256" t="s">
        <v>6</v>
      </c>
      <c r="M2256" t="s">
        <v>6</v>
      </c>
      <c r="N2256" t="s">
        <v>6</v>
      </c>
    </row>
    <row r="2257" spans="1:14" x14ac:dyDescent="0.35">
      <c r="A2257" t="s">
        <v>67</v>
      </c>
      <c r="B2257">
        <f t="shared" si="35"/>
        <v>1</v>
      </c>
      <c r="C2257" t="s">
        <v>20285</v>
      </c>
      <c r="D2257" t="s">
        <v>14034</v>
      </c>
      <c r="E2257" t="s">
        <v>6</v>
      </c>
      <c r="F2257" t="s">
        <v>14035</v>
      </c>
      <c r="G2257">
        <v>7</v>
      </c>
      <c r="I2257" t="s">
        <v>14036</v>
      </c>
      <c r="J2257" t="s">
        <v>14037</v>
      </c>
      <c r="K2257">
        <v>2019</v>
      </c>
      <c r="L2257" t="s">
        <v>6</v>
      </c>
      <c r="M2257" t="s">
        <v>6</v>
      </c>
      <c r="N2257" t="s">
        <v>6</v>
      </c>
    </row>
    <row r="2258" spans="1:14" x14ac:dyDescent="0.35">
      <c r="A2258" t="s">
        <v>49</v>
      </c>
      <c r="B2258" s="4">
        <f t="shared" si="35"/>
        <v>1</v>
      </c>
      <c r="C2258" t="s">
        <v>20286</v>
      </c>
      <c r="D2258" t="s">
        <v>14039</v>
      </c>
      <c r="E2258" t="s">
        <v>6</v>
      </c>
      <c r="F2258" t="s">
        <v>14040</v>
      </c>
      <c r="G2258">
        <v>7</v>
      </c>
      <c r="I2258" t="s">
        <v>14041</v>
      </c>
      <c r="J2258" t="s">
        <v>14042</v>
      </c>
      <c r="K2258">
        <v>2019</v>
      </c>
      <c r="L2258" t="s">
        <v>6</v>
      </c>
      <c r="M2258" t="s">
        <v>6</v>
      </c>
      <c r="N2258" t="s">
        <v>6</v>
      </c>
    </row>
    <row r="2259" spans="1:14" x14ac:dyDescent="0.35">
      <c r="A2259" t="s">
        <v>49</v>
      </c>
      <c r="B2259">
        <f t="shared" si="35"/>
        <v>1</v>
      </c>
      <c r="C2259" t="s">
        <v>20287</v>
      </c>
      <c r="D2259" t="s">
        <v>14044</v>
      </c>
      <c r="E2259" t="s">
        <v>6</v>
      </c>
      <c r="F2259" t="s">
        <v>14045</v>
      </c>
      <c r="G2259">
        <v>7</v>
      </c>
      <c r="I2259" t="s">
        <v>14041</v>
      </c>
      <c r="J2259" t="s">
        <v>14046</v>
      </c>
      <c r="K2259">
        <v>2019</v>
      </c>
      <c r="L2259" t="s">
        <v>6</v>
      </c>
      <c r="M2259" t="s">
        <v>6</v>
      </c>
      <c r="N2259" t="s">
        <v>6</v>
      </c>
    </row>
    <row r="2260" spans="1:14" x14ac:dyDescent="0.35">
      <c r="A2260" t="s">
        <v>70</v>
      </c>
      <c r="B2260">
        <f t="shared" si="35"/>
        <v>1</v>
      </c>
      <c r="C2260" t="s">
        <v>20288</v>
      </c>
      <c r="D2260" t="s">
        <v>14048</v>
      </c>
      <c r="E2260" t="s">
        <v>6</v>
      </c>
      <c r="F2260" t="s">
        <v>14049</v>
      </c>
      <c r="G2260">
        <v>7</v>
      </c>
      <c r="I2260" t="s">
        <v>13710</v>
      </c>
      <c r="J2260" t="s">
        <v>13711</v>
      </c>
      <c r="K2260">
        <v>2019</v>
      </c>
      <c r="L2260" t="s">
        <v>6</v>
      </c>
      <c r="M2260" t="s">
        <v>6</v>
      </c>
      <c r="N2260" t="s">
        <v>6</v>
      </c>
    </row>
    <row r="2261" spans="1:14" x14ac:dyDescent="0.35">
      <c r="A2261" t="s">
        <v>67</v>
      </c>
      <c r="B2261">
        <f t="shared" si="35"/>
        <v>1</v>
      </c>
      <c r="C2261" t="s">
        <v>20289</v>
      </c>
      <c r="D2261" t="s">
        <v>14051</v>
      </c>
      <c r="E2261" t="s">
        <v>6</v>
      </c>
      <c r="F2261" t="s">
        <v>14052</v>
      </c>
      <c r="G2261">
        <v>7</v>
      </c>
      <c r="I2261" t="s">
        <v>14053</v>
      </c>
      <c r="J2261" t="s">
        <v>14054</v>
      </c>
      <c r="K2261">
        <v>2020</v>
      </c>
      <c r="L2261" t="s">
        <v>6</v>
      </c>
      <c r="M2261" t="s">
        <v>6</v>
      </c>
      <c r="N2261" t="s">
        <v>6</v>
      </c>
    </row>
    <row r="2262" spans="1:14" x14ac:dyDescent="0.35">
      <c r="A2262" t="s">
        <v>49</v>
      </c>
      <c r="B2262">
        <f t="shared" si="35"/>
        <v>1</v>
      </c>
      <c r="C2262" t="s">
        <v>20290</v>
      </c>
      <c r="D2262" t="s">
        <v>14056</v>
      </c>
      <c r="E2262" t="s">
        <v>6</v>
      </c>
      <c r="F2262" t="s">
        <v>14057</v>
      </c>
      <c r="G2262">
        <v>7</v>
      </c>
      <c r="I2262" t="s">
        <v>14058</v>
      </c>
      <c r="J2262" t="s">
        <v>14059</v>
      </c>
      <c r="K2262">
        <v>2010</v>
      </c>
      <c r="L2262" t="s">
        <v>6</v>
      </c>
      <c r="M2262" t="s">
        <v>6</v>
      </c>
      <c r="N2262" t="s">
        <v>6</v>
      </c>
    </row>
    <row r="2263" spans="1:14" x14ac:dyDescent="0.35">
      <c r="A2263" t="s">
        <v>49</v>
      </c>
      <c r="B2263">
        <f t="shared" si="35"/>
        <v>1</v>
      </c>
      <c r="C2263" t="s">
        <v>20291</v>
      </c>
      <c r="D2263" t="s">
        <v>14061</v>
      </c>
      <c r="E2263" t="s">
        <v>6</v>
      </c>
      <c r="F2263" t="s">
        <v>14062</v>
      </c>
      <c r="G2263">
        <v>7</v>
      </c>
      <c r="I2263" t="s">
        <v>14063</v>
      </c>
      <c r="J2263" t="s">
        <v>14064</v>
      </c>
      <c r="K2263">
        <v>2019</v>
      </c>
      <c r="L2263" t="s">
        <v>6</v>
      </c>
      <c r="M2263" t="s">
        <v>6</v>
      </c>
      <c r="N2263" t="s">
        <v>6</v>
      </c>
    </row>
    <row r="2264" spans="1:14" x14ac:dyDescent="0.35">
      <c r="A2264" t="s">
        <v>49</v>
      </c>
      <c r="B2264">
        <f t="shared" si="35"/>
        <v>1</v>
      </c>
      <c r="C2264" t="s">
        <v>20292</v>
      </c>
      <c r="D2264" t="s">
        <v>14066</v>
      </c>
      <c r="E2264" t="s">
        <v>6</v>
      </c>
      <c r="F2264" t="s">
        <v>14067</v>
      </c>
      <c r="G2264">
        <v>7</v>
      </c>
      <c r="I2264" t="s">
        <v>6436</v>
      </c>
      <c r="J2264" t="s">
        <v>14068</v>
      </c>
      <c r="K2264">
        <v>2009</v>
      </c>
      <c r="L2264" t="s">
        <v>6</v>
      </c>
      <c r="M2264" t="s">
        <v>6</v>
      </c>
      <c r="N2264" t="s">
        <v>6</v>
      </c>
    </row>
    <row r="2265" spans="1:14" x14ac:dyDescent="0.35">
      <c r="A2265" t="s">
        <v>49</v>
      </c>
      <c r="B2265">
        <f t="shared" si="35"/>
        <v>1</v>
      </c>
      <c r="C2265" t="s">
        <v>20293</v>
      </c>
      <c r="D2265" t="s">
        <v>14070</v>
      </c>
      <c r="E2265" t="s">
        <v>6</v>
      </c>
      <c r="F2265" t="s">
        <v>14071</v>
      </c>
      <c r="G2265">
        <v>7</v>
      </c>
      <c r="I2265" t="s">
        <v>12350</v>
      </c>
      <c r="J2265" t="s">
        <v>14072</v>
      </c>
      <c r="K2265">
        <v>2011</v>
      </c>
      <c r="L2265" t="s">
        <v>6</v>
      </c>
      <c r="M2265" t="s">
        <v>6</v>
      </c>
      <c r="N2265" t="s">
        <v>6</v>
      </c>
    </row>
    <row r="2266" spans="1:14" x14ac:dyDescent="0.35">
      <c r="A2266" t="s">
        <v>49</v>
      </c>
      <c r="B2266">
        <f t="shared" si="35"/>
        <v>1</v>
      </c>
      <c r="C2266" t="s">
        <v>20294</v>
      </c>
      <c r="D2266" t="s">
        <v>14074</v>
      </c>
      <c r="E2266" t="s">
        <v>6</v>
      </c>
      <c r="F2266" t="s">
        <v>14075</v>
      </c>
      <c r="G2266">
        <v>7</v>
      </c>
      <c r="I2266" t="s">
        <v>14076</v>
      </c>
      <c r="J2266" t="s">
        <v>12278</v>
      </c>
      <c r="K2266">
        <v>2020</v>
      </c>
      <c r="L2266" t="s">
        <v>6</v>
      </c>
      <c r="M2266" t="s">
        <v>6</v>
      </c>
      <c r="N2266" t="s">
        <v>6</v>
      </c>
    </row>
    <row r="2267" spans="1:14" x14ac:dyDescent="0.35">
      <c r="A2267" t="s">
        <v>70</v>
      </c>
      <c r="B2267">
        <f t="shared" si="35"/>
        <v>1</v>
      </c>
      <c r="C2267" t="s">
        <v>20295</v>
      </c>
      <c r="D2267" t="s">
        <v>14081</v>
      </c>
      <c r="E2267" t="s">
        <v>6</v>
      </c>
      <c r="F2267" t="s">
        <v>14082</v>
      </c>
      <c r="G2267">
        <v>7</v>
      </c>
      <c r="I2267" t="s">
        <v>14083</v>
      </c>
      <c r="J2267" t="s">
        <v>14084</v>
      </c>
      <c r="K2267">
        <v>2013</v>
      </c>
      <c r="L2267" t="s">
        <v>6</v>
      </c>
      <c r="M2267" t="s">
        <v>6</v>
      </c>
      <c r="N2267" t="s">
        <v>6</v>
      </c>
    </row>
    <row r="2268" spans="1:14" x14ac:dyDescent="0.35">
      <c r="A2268" t="s">
        <v>49</v>
      </c>
      <c r="B2268">
        <f t="shared" si="35"/>
        <v>1</v>
      </c>
      <c r="C2268" t="s">
        <v>20296</v>
      </c>
      <c r="D2268" t="s">
        <v>14093</v>
      </c>
      <c r="E2268" t="s">
        <v>6</v>
      </c>
      <c r="F2268" t="s">
        <v>14094</v>
      </c>
      <c r="G2268">
        <v>7</v>
      </c>
      <c r="I2268" t="s">
        <v>929</v>
      </c>
      <c r="J2268" t="s">
        <v>14095</v>
      </c>
      <c r="K2268">
        <v>2017</v>
      </c>
      <c r="L2268" t="s">
        <v>6</v>
      </c>
      <c r="M2268" t="s">
        <v>6</v>
      </c>
      <c r="N2268" t="s">
        <v>6</v>
      </c>
    </row>
    <row r="2269" spans="1:14" x14ac:dyDescent="0.35">
      <c r="A2269" t="s">
        <v>70</v>
      </c>
      <c r="B2269">
        <f t="shared" si="35"/>
        <v>1</v>
      </c>
      <c r="C2269" t="s">
        <v>20297</v>
      </c>
      <c r="D2269" t="s">
        <v>14102</v>
      </c>
      <c r="E2269" t="s">
        <v>6</v>
      </c>
      <c r="F2269" t="s">
        <v>14103</v>
      </c>
      <c r="G2269">
        <v>7</v>
      </c>
      <c r="I2269" t="s">
        <v>14104</v>
      </c>
      <c r="J2269" t="s">
        <v>14105</v>
      </c>
      <c r="K2269">
        <v>2021</v>
      </c>
      <c r="L2269" t="s">
        <v>6</v>
      </c>
      <c r="M2269" t="s">
        <v>6</v>
      </c>
      <c r="N2269" t="s">
        <v>6</v>
      </c>
    </row>
    <row r="2270" spans="1:14" x14ac:dyDescent="0.35">
      <c r="A2270" t="s">
        <v>49</v>
      </c>
      <c r="B2270">
        <f t="shared" si="35"/>
        <v>1</v>
      </c>
      <c r="C2270" t="s">
        <v>20298</v>
      </c>
      <c r="D2270" t="s">
        <v>14107</v>
      </c>
      <c r="E2270" t="s">
        <v>6</v>
      </c>
      <c r="F2270" t="s">
        <v>14108</v>
      </c>
      <c r="G2270">
        <v>7</v>
      </c>
      <c r="I2270" t="s">
        <v>14109</v>
      </c>
      <c r="J2270" t="s">
        <v>14110</v>
      </c>
      <c r="K2270">
        <v>2016</v>
      </c>
      <c r="L2270" t="s">
        <v>6</v>
      </c>
      <c r="M2270" t="s">
        <v>6</v>
      </c>
      <c r="N2270" t="s">
        <v>6</v>
      </c>
    </row>
    <row r="2271" spans="1:14" x14ac:dyDescent="0.35">
      <c r="A2271" t="s">
        <v>67</v>
      </c>
      <c r="B2271">
        <f t="shared" si="35"/>
        <v>1</v>
      </c>
      <c r="C2271" t="s">
        <v>20299</v>
      </c>
      <c r="D2271" t="s">
        <v>14112</v>
      </c>
      <c r="E2271" t="s">
        <v>6</v>
      </c>
      <c r="F2271" t="s">
        <v>14113</v>
      </c>
      <c r="G2271">
        <v>7</v>
      </c>
      <c r="I2271" t="s">
        <v>556</v>
      </c>
      <c r="J2271" t="s">
        <v>14114</v>
      </c>
      <c r="K2271">
        <v>2017</v>
      </c>
      <c r="L2271" t="s">
        <v>6</v>
      </c>
      <c r="M2271" t="s">
        <v>6</v>
      </c>
      <c r="N2271" t="s">
        <v>6</v>
      </c>
    </row>
    <row r="2272" spans="1:14" x14ac:dyDescent="0.35">
      <c r="A2272" t="s">
        <v>70</v>
      </c>
      <c r="B2272">
        <f t="shared" si="35"/>
        <v>1</v>
      </c>
      <c r="C2272" t="s">
        <v>20300</v>
      </c>
      <c r="D2272" t="s">
        <v>14116</v>
      </c>
      <c r="E2272" t="s">
        <v>6</v>
      </c>
      <c r="F2272" t="s">
        <v>14117</v>
      </c>
      <c r="G2272">
        <v>7</v>
      </c>
      <c r="I2272" t="s">
        <v>1392</v>
      </c>
      <c r="J2272" t="s">
        <v>14118</v>
      </c>
      <c r="K2272">
        <v>2020</v>
      </c>
      <c r="L2272" t="s">
        <v>6</v>
      </c>
      <c r="M2272" t="s">
        <v>6</v>
      </c>
      <c r="N2272" t="s">
        <v>6</v>
      </c>
    </row>
    <row r="2273" spans="1:14" x14ac:dyDescent="0.35">
      <c r="A2273" t="s">
        <v>49</v>
      </c>
      <c r="B2273">
        <f t="shared" si="35"/>
        <v>1</v>
      </c>
      <c r="C2273" t="s">
        <v>20301</v>
      </c>
      <c r="D2273" t="s">
        <v>14124</v>
      </c>
      <c r="E2273" t="s">
        <v>6</v>
      </c>
      <c r="F2273" t="s">
        <v>14125</v>
      </c>
      <c r="G2273">
        <v>7</v>
      </c>
      <c r="I2273" t="s">
        <v>14126</v>
      </c>
      <c r="J2273" t="s">
        <v>14127</v>
      </c>
      <c r="K2273">
        <v>2019</v>
      </c>
      <c r="L2273" t="s">
        <v>6</v>
      </c>
      <c r="M2273" t="s">
        <v>6</v>
      </c>
      <c r="N2273" t="s">
        <v>6</v>
      </c>
    </row>
    <row r="2274" spans="1:14" x14ac:dyDescent="0.35">
      <c r="A2274" t="s">
        <v>49</v>
      </c>
      <c r="B2274">
        <f t="shared" si="35"/>
        <v>1</v>
      </c>
      <c r="C2274" t="s">
        <v>20302</v>
      </c>
      <c r="D2274" t="s">
        <v>14129</v>
      </c>
      <c r="E2274" t="s">
        <v>6</v>
      </c>
      <c r="F2274" t="s">
        <v>14130</v>
      </c>
      <c r="G2274">
        <v>7</v>
      </c>
      <c r="I2274" t="s">
        <v>14131</v>
      </c>
      <c r="J2274" t="s">
        <v>11973</v>
      </c>
      <c r="K2274">
        <v>2014</v>
      </c>
      <c r="L2274" t="s">
        <v>6</v>
      </c>
      <c r="M2274" t="s">
        <v>6</v>
      </c>
      <c r="N2274" t="s">
        <v>6</v>
      </c>
    </row>
    <row r="2275" spans="1:14" x14ac:dyDescent="0.35">
      <c r="A2275" t="s">
        <v>49</v>
      </c>
      <c r="B2275">
        <f t="shared" si="35"/>
        <v>1</v>
      </c>
      <c r="C2275" t="s">
        <v>20303</v>
      </c>
      <c r="D2275" t="s">
        <v>14133</v>
      </c>
      <c r="E2275" t="s">
        <v>6</v>
      </c>
      <c r="F2275" t="s">
        <v>14134</v>
      </c>
      <c r="G2275">
        <v>7</v>
      </c>
      <c r="I2275" t="s">
        <v>14135</v>
      </c>
      <c r="J2275" t="s">
        <v>14136</v>
      </c>
      <c r="K2275">
        <v>2009</v>
      </c>
      <c r="L2275" t="s">
        <v>6</v>
      </c>
      <c r="M2275" t="s">
        <v>6</v>
      </c>
      <c r="N2275" t="s">
        <v>6</v>
      </c>
    </row>
    <row r="2276" spans="1:14" x14ac:dyDescent="0.35">
      <c r="A2276" t="s">
        <v>49</v>
      </c>
      <c r="B2276">
        <f t="shared" si="35"/>
        <v>1</v>
      </c>
      <c r="C2276" t="s">
        <v>20304</v>
      </c>
      <c r="D2276" t="s">
        <v>14138</v>
      </c>
      <c r="E2276" t="s">
        <v>6</v>
      </c>
      <c r="F2276" t="s">
        <v>14139</v>
      </c>
      <c r="G2276">
        <v>7</v>
      </c>
      <c r="I2276" t="s">
        <v>14140</v>
      </c>
      <c r="J2276" t="s">
        <v>14141</v>
      </c>
      <c r="K2276">
        <v>2018</v>
      </c>
      <c r="L2276" t="s">
        <v>6</v>
      </c>
      <c r="M2276" t="s">
        <v>6</v>
      </c>
      <c r="N2276" t="s">
        <v>6</v>
      </c>
    </row>
    <row r="2277" spans="1:14" x14ac:dyDescent="0.35">
      <c r="A2277" t="s">
        <v>49</v>
      </c>
      <c r="B2277">
        <f t="shared" si="35"/>
        <v>1</v>
      </c>
      <c r="C2277" t="s">
        <v>20305</v>
      </c>
      <c r="D2277" t="s">
        <v>14148</v>
      </c>
      <c r="E2277" t="s">
        <v>6</v>
      </c>
      <c r="F2277" t="s">
        <v>14149</v>
      </c>
      <c r="G2277">
        <v>7</v>
      </c>
      <c r="I2277" t="s">
        <v>14150</v>
      </c>
      <c r="J2277" t="s">
        <v>14151</v>
      </c>
      <c r="K2277">
        <v>2015</v>
      </c>
      <c r="L2277" t="s">
        <v>6</v>
      </c>
      <c r="M2277" t="s">
        <v>6</v>
      </c>
      <c r="N2277" t="s">
        <v>6</v>
      </c>
    </row>
    <row r="2278" spans="1:14" x14ac:dyDescent="0.35">
      <c r="A2278" t="s">
        <v>49</v>
      </c>
      <c r="B2278">
        <f t="shared" si="35"/>
        <v>1</v>
      </c>
      <c r="C2278" t="s">
        <v>20306</v>
      </c>
      <c r="D2278" t="s">
        <v>14153</v>
      </c>
      <c r="E2278" t="s">
        <v>6</v>
      </c>
      <c r="F2278" t="s">
        <v>14154</v>
      </c>
      <c r="G2278">
        <v>7</v>
      </c>
      <c r="I2278" t="s">
        <v>14155</v>
      </c>
      <c r="J2278" t="s">
        <v>14156</v>
      </c>
      <c r="K2278">
        <v>2019</v>
      </c>
      <c r="L2278" t="s">
        <v>6</v>
      </c>
      <c r="M2278" t="s">
        <v>6</v>
      </c>
      <c r="N2278" t="s">
        <v>6</v>
      </c>
    </row>
    <row r="2279" spans="1:14" x14ac:dyDescent="0.35">
      <c r="A2279" t="s">
        <v>67</v>
      </c>
      <c r="B2279">
        <f t="shared" si="35"/>
        <v>1</v>
      </c>
      <c r="C2279" t="s">
        <v>20307</v>
      </c>
      <c r="D2279" t="s">
        <v>14158</v>
      </c>
      <c r="E2279" t="s">
        <v>6</v>
      </c>
      <c r="F2279" t="s">
        <v>14159</v>
      </c>
      <c r="G2279">
        <v>7</v>
      </c>
      <c r="I2279" t="s">
        <v>14160</v>
      </c>
      <c r="J2279" t="s">
        <v>14161</v>
      </c>
      <c r="K2279">
        <v>2010</v>
      </c>
      <c r="L2279" t="s">
        <v>6</v>
      </c>
      <c r="M2279" t="s">
        <v>6</v>
      </c>
      <c r="N2279" t="s">
        <v>6</v>
      </c>
    </row>
    <row r="2280" spans="1:14" x14ac:dyDescent="0.35">
      <c r="A2280" t="s">
        <v>70</v>
      </c>
      <c r="B2280">
        <f t="shared" si="35"/>
        <v>1</v>
      </c>
      <c r="C2280" t="s">
        <v>20308</v>
      </c>
      <c r="D2280" t="s">
        <v>14163</v>
      </c>
      <c r="E2280" t="s">
        <v>6</v>
      </c>
      <c r="F2280" t="s">
        <v>14164</v>
      </c>
      <c r="G2280">
        <v>7</v>
      </c>
      <c r="I2280" t="s">
        <v>14165</v>
      </c>
      <c r="J2280" t="s">
        <v>14166</v>
      </c>
      <c r="K2280">
        <v>2020</v>
      </c>
      <c r="L2280" t="s">
        <v>6</v>
      </c>
      <c r="M2280" t="s">
        <v>6</v>
      </c>
      <c r="N2280" t="s">
        <v>6</v>
      </c>
    </row>
    <row r="2281" spans="1:14" x14ac:dyDescent="0.35">
      <c r="A2281" t="s">
        <v>70</v>
      </c>
      <c r="B2281">
        <f t="shared" si="35"/>
        <v>1</v>
      </c>
      <c r="C2281" t="s">
        <v>20309</v>
      </c>
      <c r="D2281" t="s">
        <v>14168</v>
      </c>
      <c r="E2281" t="s">
        <v>6</v>
      </c>
      <c r="F2281" t="s">
        <v>14169</v>
      </c>
      <c r="G2281">
        <v>7</v>
      </c>
      <c r="I2281" t="s">
        <v>14170</v>
      </c>
      <c r="J2281" t="s">
        <v>14171</v>
      </c>
      <c r="K2281">
        <v>2012</v>
      </c>
      <c r="L2281" t="s">
        <v>6</v>
      </c>
      <c r="M2281" t="s">
        <v>6</v>
      </c>
      <c r="N2281" t="s">
        <v>6</v>
      </c>
    </row>
    <row r="2282" spans="1:14" x14ac:dyDescent="0.35">
      <c r="A2282" t="s">
        <v>67</v>
      </c>
      <c r="B2282">
        <f t="shared" si="35"/>
        <v>1</v>
      </c>
      <c r="C2282" t="s">
        <v>20310</v>
      </c>
      <c r="D2282" t="s">
        <v>14173</v>
      </c>
      <c r="E2282" t="s">
        <v>6</v>
      </c>
      <c r="F2282" t="s">
        <v>14174</v>
      </c>
      <c r="G2282">
        <v>7</v>
      </c>
      <c r="I2282" t="s">
        <v>14175</v>
      </c>
      <c r="J2282" t="s">
        <v>14176</v>
      </c>
      <c r="K2282">
        <v>2011</v>
      </c>
      <c r="L2282" t="s">
        <v>6</v>
      </c>
      <c r="M2282" t="s">
        <v>6</v>
      </c>
      <c r="N2282" t="s">
        <v>6</v>
      </c>
    </row>
    <row r="2283" spans="1:14" x14ac:dyDescent="0.35">
      <c r="A2283" t="s">
        <v>49</v>
      </c>
      <c r="B2283">
        <f t="shared" si="35"/>
        <v>1</v>
      </c>
      <c r="C2283" t="s">
        <v>20311</v>
      </c>
      <c r="D2283" t="s">
        <v>14178</v>
      </c>
      <c r="E2283" t="s">
        <v>6</v>
      </c>
      <c r="F2283" t="s">
        <v>14179</v>
      </c>
      <c r="G2283">
        <v>7</v>
      </c>
      <c r="I2283" t="s">
        <v>14180</v>
      </c>
      <c r="J2283" t="s">
        <v>14181</v>
      </c>
      <c r="K2283">
        <v>2010</v>
      </c>
      <c r="L2283" t="s">
        <v>6</v>
      </c>
      <c r="M2283" t="s">
        <v>6</v>
      </c>
      <c r="N2283" t="s">
        <v>6</v>
      </c>
    </row>
    <row r="2284" spans="1:14" x14ac:dyDescent="0.35">
      <c r="A2284" t="s">
        <v>49</v>
      </c>
      <c r="B2284">
        <f t="shared" si="35"/>
        <v>1</v>
      </c>
      <c r="C2284" t="s">
        <v>20312</v>
      </c>
      <c r="D2284" t="s">
        <v>14183</v>
      </c>
      <c r="E2284" t="s">
        <v>6</v>
      </c>
      <c r="F2284" t="s">
        <v>14184</v>
      </c>
      <c r="G2284">
        <v>7</v>
      </c>
      <c r="I2284" t="s">
        <v>14185</v>
      </c>
      <c r="J2284" t="s">
        <v>14186</v>
      </c>
      <c r="K2284">
        <v>2020</v>
      </c>
      <c r="L2284" t="s">
        <v>6</v>
      </c>
      <c r="M2284" t="s">
        <v>6</v>
      </c>
      <c r="N2284" t="s">
        <v>6</v>
      </c>
    </row>
    <row r="2285" spans="1:14" x14ac:dyDescent="0.35">
      <c r="A2285" t="s">
        <v>67</v>
      </c>
      <c r="B2285">
        <f t="shared" si="35"/>
        <v>1</v>
      </c>
      <c r="C2285" t="s">
        <v>20313</v>
      </c>
      <c r="D2285" t="s">
        <v>14193</v>
      </c>
      <c r="E2285" t="s">
        <v>6</v>
      </c>
      <c r="F2285" t="s">
        <v>14194</v>
      </c>
      <c r="G2285">
        <v>7</v>
      </c>
      <c r="I2285" t="s">
        <v>14195</v>
      </c>
      <c r="J2285" t="s">
        <v>14196</v>
      </c>
      <c r="K2285">
        <v>2017</v>
      </c>
      <c r="L2285" t="s">
        <v>6</v>
      </c>
      <c r="M2285" t="s">
        <v>6</v>
      </c>
      <c r="N2285" t="s">
        <v>6</v>
      </c>
    </row>
    <row r="2286" spans="1:14" x14ac:dyDescent="0.35">
      <c r="A2286" t="s">
        <v>49</v>
      </c>
      <c r="B2286">
        <f t="shared" si="35"/>
        <v>1</v>
      </c>
      <c r="C2286" t="s">
        <v>20314</v>
      </c>
      <c r="D2286" t="s">
        <v>14198</v>
      </c>
      <c r="E2286" t="s">
        <v>6</v>
      </c>
      <c r="F2286" t="s">
        <v>14199</v>
      </c>
      <c r="G2286">
        <v>7</v>
      </c>
      <c r="I2286" t="s">
        <v>14200</v>
      </c>
      <c r="J2286" t="s">
        <v>14201</v>
      </c>
      <c r="K2286">
        <v>2015</v>
      </c>
      <c r="L2286" t="s">
        <v>6</v>
      </c>
      <c r="M2286" t="s">
        <v>6</v>
      </c>
      <c r="N2286" t="s">
        <v>6</v>
      </c>
    </row>
    <row r="2287" spans="1:14" x14ac:dyDescent="0.35">
      <c r="A2287" t="s">
        <v>67</v>
      </c>
      <c r="B2287">
        <f t="shared" si="35"/>
        <v>1</v>
      </c>
      <c r="C2287" t="s">
        <v>20315</v>
      </c>
      <c r="D2287" t="s">
        <v>14203</v>
      </c>
      <c r="E2287" t="s">
        <v>6</v>
      </c>
      <c r="F2287" t="s">
        <v>14204</v>
      </c>
      <c r="G2287">
        <v>7</v>
      </c>
      <c r="I2287" t="s">
        <v>13579</v>
      </c>
      <c r="J2287" t="s">
        <v>13580</v>
      </c>
      <c r="K2287">
        <v>2017</v>
      </c>
      <c r="L2287" t="s">
        <v>6</v>
      </c>
      <c r="M2287" t="s">
        <v>6</v>
      </c>
      <c r="N2287" t="s">
        <v>6</v>
      </c>
    </row>
    <row r="2288" spans="1:14" x14ac:dyDescent="0.35">
      <c r="A2288" t="s">
        <v>67</v>
      </c>
      <c r="B2288">
        <f t="shared" si="35"/>
        <v>1</v>
      </c>
      <c r="C2288" t="s">
        <v>20316</v>
      </c>
      <c r="D2288" t="s">
        <v>14206</v>
      </c>
      <c r="E2288" t="s">
        <v>6</v>
      </c>
      <c r="F2288" t="s">
        <v>14207</v>
      </c>
      <c r="G2288">
        <v>7</v>
      </c>
      <c r="I2288" t="s">
        <v>13808</v>
      </c>
      <c r="J2288" t="s">
        <v>12213</v>
      </c>
      <c r="K2288">
        <v>2018</v>
      </c>
      <c r="L2288" t="s">
        <v>6</v>
      </c>
      <c r="M2288" t="s">
        <v>6</v>
      </c>
      <c r="N2288" t="s">
        <v>6</v>
      </c>
    </row>
    <row r="2289" spans="1:14" x14ac:dyDescent="0.35">
      <c r="A2289" t="s">
        <v>67</v>
      </c>
      <c r="B2289">
        <f t="shared" si="35"/>
        <v>1</v>
      </c>
      <c r="C2289" t="s">
        <v>20317</v>
      </c>
      <c r="D2289" t="s">
        <v>14209</v>
      </c>
      <c r="E2289" t="s">
        <v>6</v>
      </c>
      <c r="F2289" t="s">
        <v>14210</v>
      </c>
      <c r="G2289">
        <v>7</v>
      </c>
      <c r="I2289" t="s">
        <v>12892</v>
      </c>
      <c r="J2289" t="s">
        <v>12893</v>
      </c>
      <c r="K2289">
        <v>2018</v>
      </c>
      <c r="L2289" t="s">
        <v>6</v>
      </c>
      <c r="M2289" t="s">
        <v>6</v>
      </c>
      <c r="N2289" t="s">
        <v>6</v>
      </c>
    </row>
    <row r="2290" spans="1:14" x14ac:dyDescent="0.35">
      <c r="A2290" t="s">
        <v>67</v>
      </c>
      <c r="B2290">
        <f t="shared" si="35"/>
        <v>1</v>
      </c>
      <c r="C2290" t="s">
        <v>20318</v>
      </c>
      <c r="D2290" t="s">
        <v>14212</v>
      </c>
      <c r="E2290" t="s">
        <v>6</v>
      </c>
      <c r="F2290" t="s">
        <v>14213</v>
      </c>
      <c r="G2290">
        <v>7</v>
      </c>
      <c r="I2290" t="s">
        <v>14214</v>
      </c>
      <c r="J2290" t="s">
        <v>14215</v>
      </c>
      <c r="K2290">
        <v>2017</v>
      </c>
      <c r="L2290" t="s">
        <v>6</v>
      </c>
      <c r="M2290" t="s">
        <v>6</v>
      </c>
      <c r="N2290" t="s">
        <v>6</v>
      </c>
    </row>
    <row r="2291" spans="1:14" x14ac:dyDescent="0.35">
      <c r="A2291" t="s">
        <v>67</v>
      </c>
      <c r="B2291">
        <f t="shared" si="35"/>
        <v>1</v>
      </c>
      <c r="C2291" t="s">
        <v>20319</v>
      </c>
      <c r="D2291" t="s">
        <v>14217</v>
      </c>
      <c r="E2291" t="s">
        <v>6</v>
      </c>
      <c r="F2291" t="s">
        <v>14218</v>
      </c>
      <c r="G2291">
        <v>7</v>
      </c>
      <c r="I2291" t="s">
        <v>12254</v>
      </c>
      <c r="J2291" t="s">
        <v>12255</v>
      </c>
      <c r="K2291">
        <v>2013</v>
      </c>
      <c r="L2291" t="s">
        <v>6</v>
      </c>
      <c r="M2291" t="s">
        <v>6</v>
      </c>
      <c r="N2291" t="s">
        <v>6</v>
      </c>
    </row>
    <row r="2292" spans="1:14" x14ac:dyDescent="0.35">
      <c r="A2292" t="s">
        <v>67</v>
      </c>
      <c r="B2292">
        <f t="shared" si="35"/>
        <v>1</v>
      </c>
      <c r="C2292" t="s">
        <v>20320</v>
      </c>
      <c r="D2292" t="s">
        <v>14220</v>
      </c>
      <c r="E2292" t="s">
        <v>6</v>
      </c>
      <c r="F2292" t="s">
        <v>14221</v>
      </c>
      <c r="G2292">
        <v>7</v>
      </c>
      <c r="I2292" t="s">
        <v>13512</v>
      </c>
      <c r="J2292" t="s">
        <v>12933</v>
      </c>
      <c r="K2292">
        <v>2021</v>
      </c>
      <c r="L2292" t="s">
        <v>6</v>
      </c>
      <c r="M2292" t="s">
        <v>6</v>
      </c>
      <c r="N2292" t="s">
        <v>6</v>
      </c>
    </row>
    <row r="2293" spans="1:14" x14ac:dyDescent="0.35">
      <c r="A2293" t="s">
        <v>49</v>
      </c>
      <c r="B2293">
        <f t="shared" si="35"/>
        <v>1</v>
      </c>
      <c r="C2293" t="s">
        <v>20321</v>
      </c>
      <c r="D2293" t="s">
        <v>14223</v>
      </c>
      <c r="E2293" t="s">
        <v>6</v>
      </c>
      <c r="F2293" t="s">
        <v>13745</v>
      </c>
      <c r="G2293">
        <v>7</v>
      </c>
      <c r="I2293" t="s">
        <v>14224</v>
      </c>
      <c r="J2293" t="s">
        <v>14225</v>
      </c>
      <c r="K2293">
        <v>2020</v>
      </c>
      <c r="L2293" t="s">
        <v>6</v>
      </c>
      <c r="M2293" t="s">
        <v>6</v>
      </c>
      <c r="N2293" t="s">
        <v>6</v>
      </c>
    </row>
    <row r="2294" spans="1:14" x14ac:dyDescent="0.35">
      <c r="A2294" t="s">
        <v>49</v>
      </c>
      <c r="B2294">
        <f t="shared" si="35"/>
        <v>1</v>
      </c>
      <c r="C2294" t="s">
        <v>20322</v>
      </c>
      <c r="D2294" t="s">
        <v>14227</v>
      </c>
      <c r="E2294" t="s">
        <v>6</v>
      </c>
      <c r="F2294" t="s">
        <v>14228</v>
      </c>
      <c r="G2294">
        <v>7</v>
      </c>
      <c r="I2294" t="s">
        <v>14229</v>
      </c>
      <c r="J2294" t="s">
        <v>14230</v>
      </c>
      <c r="K2294">
        <v>2017</v>
      </c>
      <c r="L2294" t="s">
        <v>6</v>
      </c>
      <c r="M2294" t="s">
        <v>6</v>
      </c>
      <c r="N2294" t="s">
        <v>6</v>
      </c>
    </row>
    <row r="2295" spans="1:14" x14ac:dyDescent="0.35">
      <c r="A2295" t="s">
        <v>49</v>
      </c>
      <c r="B2295">
        <f t="shared" si="35"/>
        <v>1</v>
      </c>
      <c r="C2295" t="s">
        <v>20323</v>
      </c>
      <c r="D2295" t="s">
        <v>14232</v>
      </c>
      <c r="E2295" t="s">
        <v>6</v>
      </c>
      <c r="F2295" t="s">
        <v>14233</v>
      </c>
      <c r="G2295">
        <v>7</v>
      </c>
      <c r="I2295" t="s">
        <v>14234</v>
      </c>
      <c r="J2295" t="s">
        <v>14235</v>
      </c>
      <c r="K2295">
        <v>2015</v>
      </c>
      <c r="L2295" t="s">
        <v>6</v>
      </c>
      <c r="M2295" t="s">
        <v>6</v>
      </c>
      <c r="N2295" t="s">
        <v>6</v>
      </c>
    </row>
    <row r="2296" spans="1:14" x14ac:dyDescent="0.35">
      <c r="A2296" t="s">
        <v>49</v>
      </c>
      <c r="B2296">
        <f t="shared" si="35"/>
        <v>1</v>
      </c>
      <c r="C2296" t="s">
        <v>20324</v>
      </c>
      <c r="D2296" t="s">
        <v>14237</v>
      </c>
      <c r="E2296" t="s">
        <v>6</v>
      </c>
      <c r="F2296" t="s">
        <v>14238</v>
      </c>
      <c r="G2296">
        <v>7</v>
      </c>
      <c r="I2296" t="s">
        <v>14239</v>
      </c>
      <c r="J2296" t="s">
        <v>14240</v>
      </c>
      <c r="K2296">
        <v>2020</v>
      </c>
      <c r="L2296" t="s">
        <v>6</v>
      </c>
      <c r="M2296" t="s">
        <v>6</v>
      </c>
      <c r="N2296" t="s">
        <v>6</v>
      </c>
    </row>
    <row r="2297" spans="1:14" x14ac:dyDescent="0.35">
      <c r="A2297" t="s">
        <v>70</v>
      </c>
      <c r="B2297">
        <f t="shared" si="35"/>
        <v>1</v>
      </c>
      <c r="C2297" t="s">
        <v>20325</v>
      </c>
      <c r="D2297" t="s">
        <v>14242</v>
      </c>
      <c r="E2297" t="s">
        <v>6</v>
      </c>
      <c r="F2297" t="s">
        <v>14243</v>
      </c>
      <c r="G2297">
        <v>7</v>
      </c>
      <c r="I2297" t="s">
        <v>12692</v>
      </c>
      <c r="J2297" t="s">
        <v>12693</v>
      </c>
      <c r="K2297">
        <v>2018</v>
      </c>
      <c r="L2297" t="s">
        <v>6</v>
      </c>
      <c r="M2297" t="s">
        <v>6</v>
      </c>
      <c r="N2297" t="s">
        <v>6</v>
      </c>
    </row>
    <row r="2298" spans="1:14" x14ac:dyDescent="0.35">
      <c r="A2298" t="s">
        <v>49</v>
      </c>
      <c r="B2298">
        <f t="shared" si="35"/>
        <v>1</v>
      </c>
      <c r="C2298" t="s">
        <v>20326</v>
      </c>
      <c r="D2298" t="s">
        <v>14245</v>
      </c>
      <c r="E2298" t="s">
        <v>6</v>
      </c>
      <c r="F2298" t="s">
        <v>14246</v>
      </c>
      <c r="G2298">
        <v>7</v>
      </c>
      <c r="I2298" t="s">
        <v>14247</v>
      </c>
      <c r="J2298" t="s">
        <v>14248</v>
      </c>
      <c r="K2298">
        <v>2016</v>
      </c>
      <c r="L2298" t="s">
        <v>6</v>
      </c>
      <c r="M2298" t="s">
        <v>6</v>
      </c>
      <c r="N2298" t="s">
        <v>6</v>
      </c>
    </row>
    <row r="2299" spans="1:14" x14ac:dyDescent="0.35">
      <c r="A2299" t="s">
        <v>67</v>
      </c>
      <c r="B2299">
        <f t="shared" si="35"/>
        <v>1</v>
      </c>
      <c r="C2299" t="s">
        <v>20327</v>
      </c>
      <c r="D2299" t="s">
        <v>14253</v>
      </c>
      <c r="E2299" t="s">
        <v>6</v>
      </c>
      <c r="F2299" t="s">
        <v>13493</v>
      </c>
      <c r="G2299">
        <v>7</v>
      </c>
      <c r="I2299" t="s">
        <v>12528</v>
      </c>
      <c r="J2299" t="s">
        <v>12529</v>
      </c>
      <c r="K2299">
        <v>2017</v>
      </c>
      <c r="L2299" t="s">
        <v>6</v>
      </c>
      <c r="M2299" t="s">
        <v>6</v>
      </c>
      <c r="N2299" t="s">
        <v>6</v>
      </c>
    </row>
    <row r="2300" spans="1:14" x14ac:dyDescent="0.35">
      <c r="A2300" t="s">
        <v>49</v>
      </c>
      <c r="B2300">
        <f t="shared" si="35"/>
        <v>1</v>
      </c>
      <c r="C2300" t="s">
        <v>20328</v>
      </c>
      <c r="D2300" t="s">
        <v>14255</v>
      </c>
      <c r="E2300" t="s">
        <v>6</v>
      </c>
      <c r="F2300" t="s">
        <v>14256</v>
      </c>
      <c r="G2300">
        <v>7</v>
      </c>
      <c r="I2300" t="s">
        <v>12988</v>
      </c>
      <c r="J2300" t="s">
        <v>14257</v>
      </c>
      <c r="K2300">
        <v>2017</v>
      </c>
      <c r="L2300" t="s">
        <v>6</v>
      </c>
      <c r="M2300" t="s">
        <v>6</v>
      </c>
      <c r="N2300" t="s">
        <v>6</v>
      </c>
    </row>
    <row r="2301" spans="1:14" x14ac:dyDescent="0.35">
      <c r="A2301" t="s">
        <v>70</v>
      </c>
      <c r="B2301" s="4">
        <f t="shared" si="35"/>
        <v>1</v>
      </c>
      <c r="C2301" t="s">
        <v>20329</v>
      </c>
      <c r="D2301" t="s">
        <v>14259</v>
      </c>
      <c r="E2301" t="s">
        <v>6</v>
      </c>
      <c r="F2301" t="s">
        <v>14260</v>
      </c>
      <c r="G2301">
        <v>7</v>
      </c>
      <c r="I2301" t="s">
        <v>1386</v>
      </c>
      <c r="J2301" t="s">
        <v>14261</v>
      </c>
      <c r="K2301">
        <v>2020</v>
      </c>
      <c r="L2301" t="s">
        <v>6</v>
      </c>
      <c r="M2301" t="s">
        <v>6</v>
      </c>
      <c r="N2301" t="s">
        <v>6</v>
      </c>
    </row>
    <row r="2302" spans="1:14" x14ac:dyDescent="0.35">
      <c r="A2302" t="s">
        <v>49</v>
      </c>
      <c r="B2302">
        <f t="shared" si="35"/>
        <v>1</v>
      </c>
      <c r="C2302" t="s">
        <v>20330</v>
      </c>
      <c r="D2302" t="s">
        <v>14263</v>
      </c>
      <c r="E2302" t="s">
        <v>6</v>
      </c>
      <c r="F2302" t="s">
        <v>14264</v>
      </c>
      <c r="G2302">
        <v>7</v>
      </c>
      <c r="I2302" t="s">
        <v>14265</v>
      </c>
      <c r="J2302" t="s">
        <v>14266</v>
      </c>
      <c r="K2302">
        <v>2016</v>
      </c>
      <c r="L2302" t="s">
        <v>6</v>
      </c>
      <c r="M2302" t="s">
        <v>6</v>
      </c>
      <c r="N2302" t="s">
        <v>6</v>
      </c>
    </row>
    <row r="2303" spans="1:14" x14ac:dyDescent="0.35">
      <c r="A2303" t="s">
        <v>49</v>
      </c>
      <c r="B2303">
        <f t="shared" si="35"/>
        <v>1</v>
      </c>
      <c r="C2303" t="s">
        <v>20331</v>
      </c>
      <c r="D2303" t="s">
        <v>14273</v>
      </c>
      <c r="E2303" t="s">
        <v>6</v>
      </c>
      <c r="F2303" t="s">
        <v>14274</v>
      </c>
      <c r="G2303">
        <v>7</v>
      </c>
      <c r="I2303" t="s">
        <v>14275</v>
      </c>
      <c r="J2303" t="s">
        <v>14276</v>
      </c>
      <c r="K2303">
        <v>2018</v>
      </c>
      <c r="L2303" t="s">
        <v>6</v>
      </c>
      <c r="M2303" t="s">
        <v>6</v>
      </c>
      <c r="N2303" t="s">
        <v>6</v>
      </c>
    </row>
    <row r="2304" spans="1:14" x14ac:dyDescent="0.35">
      <c r="A2304" t="s">
        <v>67</v>
      </c>
      <c r="B2304">
        <f t="shared" si="35"/>
        <v>1</v>
      </c>
      <c r="C2304" t="s">
        <v>20332</v>
      </c>
      <c r="D2304" t="s">
        <v>14278</v>
      </c>
      <c r="E2304" t="s">
        <v>6</v>
      </c>
      <c r="F2304" t="s">
        <v>14279</v>
      </c>
      <c r="G2304">
        <v>7</v>
      </c>
      <c r="I2304" t="s">
        <v>14280</v>
      </c>
      <c r="J2304" t="s">
        <v>14281</v>
      </c>
      <c r="K2304">
        <v>2021</v>
      </c>
      <c r="L2304" t="s">
        <v>6</v>
      </c>
      <c r="M2304" t="s">
        <v>6</v>
      </c>
      <c r="N2304" t="s">
        <v>6</v>
      </c>
    </row>
    <row r="2305" spans="1:14" x14ac:dyDescent="0.35">
      <c r="A2305" t="s">
        <v>70</v>
      </c>
      <c r="B2305">
        <f t="shared" si="35"/>
        <v>1</v>
      </c>
      <c r="C2305" t="s">
        <v>20333</v>
      </c>
      <c r="D2305" t="s">
        <v>14283</v>
      </c>
      <c r="E2305" t="s">
        <v>6</v>
      </c>
      <c r="F2305" t="s">
        <v>14284</v>
      </c>
      <c r="G2305">
        <v>7</v>
      </c>
      <c r="I2305" t="s">
        <v>14285</v>
      </c>
      <c r="J2305" t="s">
        <v>14286</v>
      </c>
      <c r="K2305">
        <v>2014</v>
      </c>
      <c r="L2305" t="s">
        <v>6</v>
      </c>
      <c r="M2305" t="s">
        <v>6</v>
      </c>
      <c r="N2305" t="s">
        <v>6</v>
      </c>
    </row>
    <row r="2306" spans="1:14" x14ac:dyDescent="0.35">
      <c r="A2306" t="s">
        <v>49</v>
      </c>
      <c r="B2306">
        <f t="shared" ref="B2306:B2369" si="36">COUNTIF(C:C,C2306)</f>
        <v>1</v>
      </c>
      <c r="C2306" t="s">
        <v>20334</v>
      </c>
      <c r="D2306" t="s">
        <v>14288</v>
      </c>
      <c r="E2306" t="s">
        <v>6</v>
      </c>
      <c r="F2306" t="s">
        <v>14289</v>
      </c>
      <c r="G2306">
        <v>7</v>
      </c>
      <c r="I2306" t="s">
        <v>14290</v>
      </c>
      <c r="J2306" t="s">
        <v>14291</v>
      </c>
      <c r="K2306">
        <v>2019</v>
      </c>
      <c r="L2306" t="s">
        <v>6</v>
      </c>
      <c r="M2306" t="s">
        <v>6</v>
      </c>
      <c r="N2306" t="s">
        <v>6</v>
      </c>
    </row>
    <row r="2307" spans="1:14" x14ac:dyDescent="0.35">
      <c r="A2307" t="s">
        <v>49</v>
      </c>
      <c r="B2307">
        <f t="shared" si="36"/>
        <v>1</v>
      </c>
      <c r="C2307" t="s">
        <v>14292</v>
      </c>
      <c r="D2307" t="s">
        <v>14293</v>
      </c>
      <c r="E2307" t="s">
        <v>6</v>
      </c>
      <c r="F2307" t="s">
        <v>14294</v>
      </c>
      <c r="G2307">
        <v>7</v>
      </c>
      <c r="I2307" t="s">
        <v>14295</v>
      </c>
      <c r="J2307" t="s">
        <v>14296</v>
      </c>
      <c r="K2307">
        <v>2014</v>
      </c>
      <c r="L2307" t="s">
        <v>6</v>
      </c>
      <c r="M2307" t="s">
        <v>6</v>
      </c>
      <c r="N2307" t="s">
        <v>6</v>
      </c>
    </row>
    <row r="2308" spans="1:14" x14ac:dyDescent="0.35">
      <c r="A2308" t="s">
        <v>49</v>
      </c>
      <c r="B2308">
        <f t="shared" si="36"/>
        <v>1</v>
      </c>
      <c r="C2308" t="s">
        <v>20335</v>
      </c>
      <c r="D2308" t="s">
        <v>14298</v>
      </c>
      <c r="E2308" t="s">
        <v>6</v>
      </c>
      <c r="F2308" t="s">
        <v>14299</v>
      </c>
      <c r="G2308">
        <v>7</v>
      </c>
      <c r="I2308" t="s">
        <v>14300</v>
      </c>
      <c r="J2308" t="s">
        <v>14301</v>
      </c>
      <c r="K2308">
        <v>2018</v>
      </c>
      <c r="L2308" t="s">
        <v>6</v>
      </c>
      <c r="M2308" t="s">
        <v>6</v>
      </c>
      <c r="N2308" t="s">
        <v>6</v>
      </c>
    </row>
    <row r="2309" spans="1:14" x14ac:dyDescent="0.35">
      <c r="A2309" t="s">
        <v>70</v>
      </c>
      <c r="B2309">
        <f t="shared" si="36"/>
        <v>1</v>
      </c>
      <c r="C2309" t="s">
        <v>20336</v>
      </c>
      <c r="D2309" t="s">
        <v>14303</v>
      </c>
      <c r="E2309" t="s">
        <v>6</v>
      </c>
      <c r="F2309" t="s">
        <v>14304</v>
      </c>
      <c r="G2309">
        <v>7</v>
      </c>
      <c r="I2309" t="s">
        <v>14305</v>
      </c>
      <c r="J2309" t="s">
        <v>14306</v>
      </c>
      <c r="K2309">
        <v>2013</v>
      </c>
      <c r="L2309" t="s">
        <v>6</v>
      </c>
      <c r="M2309" t="s">
        <v>6</v>
      </c>
      <c r="N2309" t="s">
        <v>6</v>
      </c>
    </row>
    <row r="2310" spans="1:14" x14ac:dyDescent="0.35">
      <c r="A2310" t="s">
        <v>70</v>
      </c>
      <c r="B2310">
        <f t="shared" si="36"/>
        <v>1</v>
      </c>
      <c r="C2310" t="s">
        <v>20337</v>
      </c>
      <c r="D2310" t="s">
        <v>14308</v>
      </c>
      <c r="E2310" t="s">
        <v>6</v>
      </c>
      <c r="F2310" t="s">
        <v>14309</v>
      </c>
      <c r="G2310">
        <v>7</v>
      </c>
      <c r="I2310" t="s">
        <v>14310</v>
      </c>
      <c r="J2310" t="s">
        <v>14311</v>
      </c>
      <c r="K2310">
        <v>2019</v>
      </c>
      <c r="L2310" t="s">
        <v>6</v>
      </c>
      <c r="M2310" t="s">
        <v>6</v>
      </c>
      <c r="N2310" t="s">
        <v>6</v>
      </c>
    </row>
    <row r="2311" spans="1:14" x14ac:dyDescent="0.35">
      <c r="A2311" t="s">
        <v>70</v>
      </c>
      <c r="B2311">
        <f t="shared" si="36"/>
        <v>1</v>
      </c>
      <c r="C2311" t="s">
        <v>20338</v>
      </c>
      <c r="D2311" t="s">
        <v>14313</v>
      </c>
      <c r="E2311" t="s">
        <v>6</v>
      </c>
      <c r="F2311" t="s">
        <v>14314</v>
      </c>
      <c r="G2311">
        <v>7</v>
      </c>
      <c r="I2311" t="s">
        <v>14315</v>
      </c>
      <c r="J2311" t="s">
        <v>14316</v>
      </c>
      <c r="K2311">
        <v>2012</v>
      </c>
      <c r="L2311" t="s">
        <v>6</v>
      </c>
      <c r="M2311" t="s">
        <v>6</v>
      </c>
      <c r="N2311" t="s">
        <v>6</v>
      </c>
    </row>
    <row r="2312" spans="1:14" x14ac:dyDescent="0.35">
      <c r="A2312" t="s">
        <v>49</v>
      </c>
      <c r="B2312">
        <f t="shared" si="36"/>
        <v>1</v>
      </c>
      <c r="C2312" t="s">
        <v>20339</v>
      </c>
      <c r="D2312" t="s">
        <v>14318</v>
      </c>
      <c r="E2312" t="s">
        <v>6</v>
      </c>
      <c r="F2312" t="s">
        <v>14319</v>
      </c>
      <c r="G2312">
        <v>7</v>
      </c>
      <c r="I2312" t="s">
        <v>12092</v>
      </c>
      <c r="J2312" t="s">
        <v>12093</v>
      </c>
      <c r="K2312">
        <v>2016</v>
      </c>
      <c r="L2312" t="s">
        <v>6</v>
      </c>
      <c r="M2312" t="s">
        <v>6</v>
      </c>
      <c r="N2312" t="s">
        <v>6</v>
      </c>
    </row>
    <row r="2313" spans="1:14" x14ac:dyDescent="0.35">
      <c r="A2313" t="s">
        <v>67</v>
      </c>
      <c r="B2313">
        <f t="shared" si="36"/>
        <v>1</v>
      </c>
      <c r="C2313" t="s">
        <v>20340</v>
      </c>
      <c r="D2313" t="s">
        <v>14321</v>
      </c>
      <c r="E2313" t="s">
        <v>6</v>
      </c>
      <c r="F2313" t="s">
        <v>14322</v>
      </c>
      <c r="G2313">
        <v>7</v>
      </c>
      <c r="I2313" t="s">
        <v>13983</v>
      </c>
      <c r="J2313" t="s">
        <v>14323</v>
      </c>
      <c r="K2313">
        <v>2017</v>
      </c>
      <c r="L2313" t="s">
        <v>6</v>
      </c>
      <c r="M2313" t="s">
        <v>6</v>
      </c>
      <c r="N2313" t="s">
        <v>6</v>
      </c>
    </row>
    <row r="2314" spans="1:14" x14ac:dyDescent="0.35">
      <c r="A2314" t="s">
        <v>67</v>
      </c>
      <c r="B2314">
        <f t="shared" si="36"/>
        <v>1</v>
      </c>
      <c r="C2314" t="s">
        <v>20341</v>
      </c>
      <c r="D2314" t="s">
        <v>14325</v>
      </c>
      <c r="E2314" t="s">
        <v>6</v>
      </c>
      <c r="F2314" t="s">
        <v>14326</v>
      </c>
      <c r="G2314">
        <v>7</v>
      </c>
      <c r="I2314" t="s">
        <v>13959</v>
      </c>
      <c r="J2314" t="s">
        <v>14327</v>
      </c>
      <c r="K2314">
        <v>2018</v>
      </c>
      <c r="L2314" t="s">
        <v>6</v>
      </c>
      <c r="M2314" t="s">
        <v>6</v>
      </c>
      <c r="N2314" t="s">
        <v>6</v>
      </c>
    </row>
    <row r="2315" spans="1:14" x14ac:dyDescent="0.35">
      <c r="A2315" t="s">
        <v>67</v>
      </c>
      <c r="B2315">
        <f t="shared" si="36"/>
        <v>1</v>
      </c>
      <c r="C2315" t="s">
        <v>20342</v>
      </c>
      <c r="D2315" t="s">
        <v>14329</v>
      </c>
      <c r="E2315" t="s">
        <v>6</v>
      </c>
      <c r="F2315" t="s">
        <v>14330</v>
      </c>
      <c r="G2315">
        <v>7</v>
      </c>
      <c r="I2315" t="s">
        <v>5409</v>
      </c>
      <c r="J2315" t="s">
        <v>14331</v>
      </c>
      <c r="K2315">
        <v>2011</v>
      </c>
      <c r="L2315" t="s">
        <v>6</v>
      </c>
      <c r="M2315" t="s">
        <v>6</v>
      </c>
      <c r="N2315" t="s">
        <v>6</v>
      </c>
    </row>
    <row r="2316" spans="1:14" x14ac:dyDescent="0.35">
      <c r="A2316" t="s">
        <v>70</v>
      </c>
      <c r="B2316">
        <f t="shared" si="36"/>
        <v>1</v>
      </c>
      <c r="C2316" t="s">
        <v>20343</v>
      </c>
      <c r="D2316" t="s">
        <v>14333</v>
      </c>
      <c r="E2316" t="s">
        <v>6</v>
      </c>
      <c r="F2316" t="s">
        <v>14334</v>
      </c>
      <c r="G2316">
        <v>7</v>
      </c>
      <c r="I2316" t="s">
        <v>14335</v>
      </c>
      <c r="J2316" t="s">
        <v>14336</v>
      </c>
      <c r="K2316">
        <v>2016</v>
      </c>
      <c r="L2316" t="s">
        <v>6</v>
      </c>
      <c r="M2316" t="s">
        <v>6</v>
      </c>
      <c r="N2316" t="s">
        <v>6</v>
      </c>
    </row>
    <row r="2317" spans="1:14" x14ac:dyDescent="0.35">
      <c r="A2317" t="s">
        <v>70</v>
      </c>
      <c r="B2317">
        <f t="shared" si="36"/>
        <v>1</v>
      </c>
      <c r="C2317" t="s">
        <v>20344</v>
      </c>
      <c r="D2317" t="s">
        <v>14338</v>
      </c>
      <c r="E2317" t="s">
        <v>6</v>
      </c>
      <c r="F2317" t="s">
        <v>14339</v>
      </c>
      <c r="G2317">
        <v>7</v>
      </c>
      <c r="I2317" t="s">
        <v>14340</v>
      </c>
      <c r="J2317" t="s">
        <v>14341</v>
      </c>
      <c r="K2317">
        <v>2016</v>
      </c>
      <c r="L2317" t="s">
        <v>6</v>
      </c>
      <c r="M2317" t="s">
        <v>6</v>
      </c>
      <c r="N2317" t="s">
        <v>6</v>
      </c>
    </row>
    <row r="2318" spans="1:14" x14ac:dyDescent="0.35">
      <c r="A2318" t="s">
        <v>49</v>
      </c>
      <c r="B2318">
        <f t="shared" si="36"/>
        <v>1</v>
      </c>
      <c r="C2318" t="s">
        <v>20345</v>
      </c>
      <c r="D2318" t="s">
        <v>14343</v>
      </c>
      <c r="E2318" t="s">
        <v>6</v>
      </c>
      <c r="F2318" t="s">
        <v>14344</v>
      </c>
      <c r="G2318">
        <v>7</v>
      </c>
      <c r="I2318" t="s">
        <v>14345</v>
      </c>
      <c r="J2318" t="s">
        <v>14346</v>
      </c>
      <c r="K2318">
        <v>2016</v>
      </c>
      <c r="L2318" t="s">
        <v>6</v>
      </c>
      <c r="M2318" t="s">
        <v>6</v>
      </c>
      <c r="N2318" t="s">
        <v>6</v>
      </c>
    </row>
    <row r="2319" spans="1:14" x14ac:dyDescent="0.35">
      <c r="A2319" t="s">
        <v>49</v>
      </c>
      <c r="B2319">
        <f t="shared" si="36"/>
        <v>1</v>
      </c>
      <c r="C2319" t="s">
        <v>20346</v>
      </c>
      <c r="D2319" t="s">
        <v>14348</v>
      </c>
      <c r="E2319" t="s">
        <v>6</v>
      </c>
      <c r="F2319" t="s">
        <v>14349</v>
      </c>
      <c r="G2319">
        <v>7</v>
      </c>
      <c r="I2319" t="s">
        <v>13983</v>
      </c>
      <c r="J2319" t="s">
        <v>14350</v>
      </c>
      <c r="K2319">
        <v>2019</v>
      </c>
      <c r="L2319" t="s">
        <v>6</v>
      </c>
      <c r="M2319" t="s">
        <v>6</v>
      </c>
      <c r="N2319" t="s">
        <v>6</v>
      </c>
    </row>
    <row r="2320" spans="1:14" x14ac:dyDescent="0.35">
      <c r="A2320" t="s">
        <v>49</v>
      </c>
      <c r="B2320">
        <f t="shared" si="36"/>
        <v>1</v>
      </c>
      <c r="C2320" t="s">
        <v>20347</v>
      </c>
      <c r="D2320" t="s">
        <v>14352</v>
      </c>
      <c r="E2320" t="s">
        <v>6</v>
      </c>
      <c r="F2320" t="s">
        <v>14353</v>
      </c>
      <c r="G2320">
        <v>7</v>
      </c>
      <c r="I2320" t="s">
        <v>14354</v>
      </c>
      <c r="J2320" t="s">
        <v>14355</v>
      </c>
      <c r="K2320">
        <v>2016</v>
      </c>
      <c r="L2320" t="s">
        <v>6</v>
      </c>
      <c r="M2320" t="s">
        <v>6</v>
      </c>
      <c r="N2320" t="s">
        <v>6</v>
      </c>
    </row>
    <row r="2321" spans="1:14" x14ac:dyDescent="0.35">
      <c r="A2321" t="s">
        <v>49</v>
      </c>
      <c r="B2321">
        <f t="shared" si="36"/>
        <v>1</v>
      </c>
      <c r="C2321" t="s">
        <v>20348</v>
      </c>
      <c r="D2321" t="s">
        <v>14357</v>
      </c>
      <c r="E2321" t="s">
        <v>6</v>
      </c>
      <c r="F2321" t="s">
        <v>14358</v>
      </c>
      <c r="G2321">
        <v>7</v>
      </c>
      <c r="I2321" t="s">
        <v>14359</v>
      </c>
      <c r="J2321" t="s">
        <v>14360</v>
      </c>
      <c r="K2321">
        <v>2018</v>
      </c>
      <c r="L2321" t="s">
        <v>6</v>
      </c>
      <c r="M2321" t="s">
        <v>6</v>
      </c>
      <c r="N2321" t="s">
        <v>6</v>
      </c>
    </row>
    <row r="2322" spans="1:14" x14ac:dyDescent="0.35">
      <c r="A2322" t="s">
        <v>67</v>
      </c>
      <c r="B2322">
        <f t="shared" si="36"/>
        <v>1</v>
      </c>
      <c r="C2322" t="s">
        <v>20349</v>
      </c>
      <c r="D2322" t="s">
        <v>14362</v>
      </c>
      <c r="E2322" t="s">
        <v>6</v>
      </c>
      <c r="F2322" t="s">
        <v>14363</v>
      </c>
      <c r="G2322">
        <v>7</v>
      </c>
      <c r="I2322" t="s">
        <v>14364</v>
      </c>
      <c r="J2322" t="s">
        <v>14365</v>
      </c>
      <c r="K2322">
        <v>2012</v>
      </c>
      <c r="L2322" t="s">
        <v>6</v>
      </c>
      <c r="M2322" t="s">
        <v>6</v>
      </c>
      <c r="N2322" t="s">
        <v>6</v>
      </c>
    </row>
    <row r="2323" spans="1:14" x14ac:dyDescent="0.35">
      <c r="A2323" t="s">
        <v>67</v>
      </c>
      <c r="B2323">
        <f t="shared" si="36"/>
        <v>1</v>
      </c>
      <c r="C2323" t="s">
        <v>20350</v>
      </c>
      <c r="D2323" t="s">
        <v>14367</v>
      </c>
      <c r="E2323" t="s">
        <v>6</v>
      </c>
      <c r="F2323" t="s">
        <v>14368</v>
      </c>
      <c r="G2323">
        <v>7</v>
      </c>
      <c r="I2323" t="s">
        <v>14369</v>
      </c>
      <c r="J2323" t="s">
        <v>14370</v>
      </c>
      <c r="K2323">
        <v>2020</v>
      </c>
      <c r="L2323" t="s">
        <v>6</v>
      </c>
      <c r="M2323" t="s">
        <v>6</v>
      </c>
      <c r="N2323" t="s">
        <v>6</v>
      </c>
    </row>
    <row r="2324" spans="1:14" x14ac:dyDescent="0.35">
      <c r="A2324" t="s">
        <v>67</v>
      </c>
      <c r="B2324">
        <f t="shared" si="36"/>
        <v>1</v>
      </c>
      <c r="C2324" t="s">
        <v>20351</v>
      </c>
      <c r="D2324" t="s">
        <v>14372</v>
      </c>
      <c r="E2324" t="s">
        <v>6</v>
      </c>
      <c r="F2324" t="s">
        <v>14373</v>
      </c>
      <c r="G2324">
        <v>7</v>
      </c>
      <c r="I2324" t="s">
        <v>14374</v>
      </c>
      <c r="J2324" t="s">
        <v>14375</v>
      </c>
      <c r="K2324">
        <v>2012</v>
      </c>
      <c r="L2324" t="s">
        <v>6</v>
      </c>
      <c r="M2324" t="s">
        <v>6</v>
      </c>
      <c r="N2324" t="s">
        <v>6</v>
      </c>
    </row>
    <row r="2325" spans="1:14" x14ac:dyDescent="0.35">
      <c r="A2325" t="s">
        <v>67</v>
      </c>
      <c r="B2325">
        <f t="shared" si="36"/>
        <v>1</v>
      </c>
      <c r="C2325" t="s">
        <v>20352</v>
      </c>
      <c r="D2325" t="s">
        <v>14377</v>
      </c>
      <c r="E2325" t="s">
        <v>6</v>
      </c>
      <c r="F2325" t="s">
        <v>14378</v>
      </c>
      <c r="G2325">
        <v>7</v>
      </c>
      <c r="I2325" t="s">
        <v>14379</v>
      </c>
      <c r="J2325" t="s">
        <v>14380</v>
      </c>
      <c r="K2325">
        <v>2013</v>
      </c>
      <c r="L2325" t="s">
        <v>6</v>
      </c>
      <c r="M2325" t="s">
        <v>6</v>
      </c>
      <c r="N2325" t="s">
        <v>6</v>
      </c>
    </row>
    <row r="2326" spans="1:14" x14ac:dyDescent="0.35">
      <c r="A2326" t="s">
        <v>49</v>
      </c>
      <c r="B2326">
        <f t="shared" si="36"/>
        <v>1</v>
      </c>
      <c r="C2326" t="s">
        <v>20353</v>
      </c>
      <c r="D2326" t="s">
        <v>14382</v>
      </c>
      <c r="E2326" t="s">
        <v>6</v>
      </c>
      <c r="F2326" t="s">
        <v>14383</v>
      </c>
      <c r="G2326">
        <v>7</v>
      </c>
      <c r="I2326" t="s">
        <v>14384</v>
      </c>
      <c r="J2326" t="s">
        <v>14385</v>
      </c>
      <c r="K2326">
        <v>2017</v>
      </c>
      <c r="L2326" t="s">
        <v>6</v>
      </c>
      <c r="M2326" t="s">
        <v>6</v>
      </c>
      <c r="N2326" t="s">
        <v>6</v>
      </c>
    </row>
    <row r="2327" spans="1:14" x14ac:dyDescent="0.35">
      <c r="A2327" t="s">
        <v>49</v>
      </c>
      <c r="B2327">
        <f t="shared" si="36"/>
        <v>1</v>
      </c>
      <c r="C2327" t="s">
        <v>20354</v>
      </c>
      <c r="D2327" t="s">
        <v>14387</v>
      </c>
      <c r="E2327" t="s">
        <v>6</v>
      </c>
      <c r="F2327" t="s">
        <v>14388</v>
      </c>
      <c r="G2327">
        <v>7</v>
      </c>
      <c r="I2327" t="s">
        <v>14389</v>
      </c>
      <c r="J2327" t="s">
        <v>14390</v>
      </c>
      <c r="K2327">
        <v>2020</v>
      </c>
      <c r="L2327" t="s">
        <v>6</v>
      </c>
      <c r="M2327" t="s">
        <v>6</v>
      </c>
      <c r="N2327" t="s">
        <v>6</v>
      </c>
    </row>
    <row r="2328" spans="1:14" x14ac:dyDescent="0.35">
      <c r="A2328" t="s">
        <v>49</v>
      </c>
      <c r="B2328">
        <f t="shared" si="36"/>
        <v>1</v>
      </c>
      <c r="C2328" t="s">
        <v>20355</v>
      </c>
      <c r="D2328" t="s">
        <v>14392</v>
      </c>
      <c r="E2328" t="s">
        <v>6</v>
      </c>
      <c r="F2328" t="s">
        <v>14393</v>
      </c>
      <c r="G2328">
        <v>7</v>
      </c>
      <c r="I2328" t="s">
        <v>14394</v>
      </c>
      <c r="J2328" t="s">
        <v>11973</v>
      </c>
      <c r="K2328">
        <v>2014</v>
      </c>
      <c r="L2328" t="s">
        <v>6</v>
      </c>
      <c r="M2328" t="s">
        <v>6</v>
      </c>
      <c r="N2328" t="s">
        <v>6</v>
      </c>
    </row>
    <row r="2329" spans="1:14" x14ac:dyDescent="0.35">
      <c r="A2329" t="s">
        <v>49</v>
      </c>
      <c r="B2329">
        <f t="shared" si="36"/>
        <v>1</v>
      </c>
      <c r="C2329" t="s">
        <v>20356</v>
      </c>
      <c r="D2329" t="s">
        <v>14396</v>
      </c>
      <c r="E2329" t="s">
        <v>6</v>
      </c>
      <c r="F2329" t="s">
        <v>14397</v>
      </c>
      <c r="G2329">
        <v>7</v>
      </c>
      <c r="I2329" t="s">
        <v>14398</v>
      </c>
      <c r="J2329" t="s">
        <v>14399</v>
      </c>
      <c r="K2329">
        <v>2014</v>
      </c>
      <c r="L2329" t="s">
        <v>6</v>
      </c>
      <c r="M2329" t="s">
        <v>6</v>
      </c>
      <c r="N2329" t="s">
        <v>6</v>
      </c>
    </row>
    <row r="2330" spans="1:14" x14ac:dyDescent="0.35">
      <c r="A2330" t="s">
        <v>49</v>
      </c>
      <c r="B2330">
        <f t="shared" si="36"/>
        <v>1</v>
      </c>
      <c r="C2330" t="s">
        <v>20357</v>
      </c>
      <c r="D2330" t="s">
        <v>14405</v>
      </c>
      <c r="E2330" t="s">
        <v>6</v>
      </c>
      <c r="F2330" t="s">
        <v>14406</v>
      </c>
      <c r="G2330">
        <v>7</v>
      </c>
      <c r="I2330" t="s">
        <v>14407</v>
      </c>
      <c r="J2330" t="s">
        <v>14408</v>
      </c>
      <c r="K2330">
        <v>2014</v>
      </c>
      <c r="L2330" t="s">
        <v>6</v>
      </c>
      <c r="M2330" t="s">
        <v>6</v>
      </c>
      <c r="N2330" t="s">
        <v>6</v>
      </c>
    </row>
    <row r="2331" spans="1:14" x14ac:dyDescent="0.35">
      <c r="A2331" t="s">
        <v>49</v>
      </c>
      <c r="B2331">
        <f t="shared" si="36"/>
        <v>1</v>
      </c>
      <c r="C2331" t="s">
        <v>20358</v>
      </c>
      <c r="D2331" t="s">
        <v>14414</v>
      </c>
      <c r="E2331" t="s">
        <v>6</v>
      </c>
      <c r="F2331" t="s">
        <v>14415</v>
      </c>
      <c r="G2331">
        <v>7</v>
      </c>
      <c r="I2331" t="s">
        <v>14416</v>
      </c>
      <c r="J2331" t="s">
        <v>14417</v>
      </c>
      <c r="K2331">
        <v>2019</v>
      </c>
      <c r="L2331" t="s">
        <v>6</v>
      </c>
      <c r="M2331" t="s">
        <v>6</v>
      </c>
      <c r="N2331" t="s">
        <v>6</v>
      </c>
    </row>
    <row r="2332" spans="1:14" x14ac:dyDescent="0.35">
      <c r="A2332" t="s">
        <v>67</v>
      </c>
      <c r="B2332">
        <f t="shared" si="36"/>
        <v>1</v>
      </c>
      <c r="C2332" t="s">
        <v>20359</v>
      </c>
      <c r="D2332" t="s">
        <v>14419</v>
      </c>
      <c r="E2332" t="s">
        <v>6</v>
      </c>
      <c r="F2332" t="s">
        <v>14420</v>
      </c>
      <c r="G2332">
        <v>7</v>
      </c>
      <c r="I2332" t="s">
        <v>12043</v>
      </c>
      <c r="J2332" t="s">
        <v>14421</v>
      </c>
      <c r="K2332">
        <v>2013</v>
      </c>
      <c r="L2332" t="s">
        <v>6</v>
      </c>
      <c r="M2332" t="s">
        <v>6</v>
      </c>
      <c r="N2332" t="s">
        <v>6</v>
      </c>
    </row>
    <row r="2333" spans="1:14" x14ac:dyDescent="0.35">
      <c r="A2333" t="s">
        <v>49</v>
      </c>
      <c r="B2333">
        <f t="shared" si="36"/>
        <v>1</v>
      </c>
      <c r="C2333" t="s">
        <v>20360</v>
      </c>
      <c r="D2333" t="s">
        <v>14423</v>
      </c>
      <c r="E2333" t="s">
        <v>6</v>
      </c>
      <c r="F2333" t="s">
        <v>14424</v>
      </c>
      <c r="G2333">
        <v>7</v>
      </c>
      <c r="I2333" t="s">
        <v>14425</v>
      </c>
      <c r="J2333" t="s">
        <v>14426</v>
      </c>
      <c r="K2333">
        <v>2019</v>
      </c>
      <c r="L2333" t="s">
        <v>6</v>
      </c>
      <c r="M2333" t="s">
        <v>6</v>
      </c>
      <c r="N2333" t="s">
        <v>6</v>
      </c>
    </row>
    <row r="2334" spans="1:14" x14ac:dyDescent="0.35">
      <c r="A2334" t="s">
        <v>70</v>
      </c>
      <c r="B2334">
        <f t="shared" si="36"/>
        <v>1</v>
      </c>
      <c r="C2334" t="s">
        <v>20361</v>
      </c>
      <c r="D2334" t="s">
        <v>14428</v>
      </c>
      <c r="E2334" t="s">
        <v>6</v>
      </c>
      <c r="F2334" t="s">
        <v>14429</v>
      </c>
      <c r="G2334">
        <v>7</v>
      </c>
      <c r="I2334" t="s">
        <v>14430</v>
      </c>
      <c r="J2334" t="s">
        <v>14431</v>
      </c>
      <c r="K2334">
        <v>2021</v>
      </c>
      <c r="L2334" t="s">
        <v>6</v>
      </c>
      <c r="M2334" t="s">
        <v>6</v>
      </c>
      <c r="N2334" t="s">
        <v>6</v>
      </c>
    </row>
    <row r="2335" spans="1:14" x14ac:dyDescent="0.35">
      <c r="A2335" t="s">
        <v>49</v>
      </c>
      <c r="B2335">
        <f t="shared" si="36"/>
        <v>1</v>
      </c>
      <c r="C2335" t="s">
        <v>20362</v>
      </c>
      <c r="D2335" t="s">
        <v>14433</v>
      </c>
      <c r="E2335" t="s">
        <v>6</v>
      </c>
      <c r="F2335" t="s">
        <v>14434</v>
      </c>
      <c r="G2335">
        <v>7</v>
      </c>
      <c r="I2335" t="s">
        <v>14435</v>
      </c>
      <c r="J2335" t="s">
        <v>12278</v>
      </c>
      <c r="K2335">
        <v>2019</v>
      </c>
      <c r="L2335" t="s">
        <v>6</v>
      </c>
      <c r="M2335" t="s">
        <v>6</v>
      </c>
      <c r="N2335" t="s">
        <v>6</v>
      </c>
    </row>
    <row r="2336" spans="1:14" x14ac:dyDescent="0.35">
      <c r="A2336" t="s">
        <v>67</v>
      </c>
      <c r="B2336">
        <f t="shared" si="36"/>
        <v>1</v>
      </c>
      <c r="C2336" t="s">
        <v>20363</v>
      </c>
      <c r="D2336" t="s">
        <v>14437</v>
      </c>
      <c r="E2336" t="s">
        <v>6</v>
      </c>
      <c r="F2336" t="s">
        <v>14438</v>
      </c>
      <c r="G2336">
        <v>7</v>
      </c>
      <c r="I2336" t="s">
        <v>4307</v>
      </c>
      <c r="J2336" t="s">
        <v>14439</v>
      </c>
      <c r="K2336">
        <v>2016</v>
      </c>
      <c r="L2336" t="s">
        <v>6</v>
      </c>
      <c r="M2336" t="s">
        <v>6</v>
      </c>
      <c r="N2336" t="s">
        <v>6</v>
      </c>
    </row>
    <row r="2337" spans="1:14" x14ac:dyDescent="0.35">
      <c r="A2337" t="s">
        <v>49</v>
      </c>
      <c r="B2337">
        <f t="shared" si="36"/>
        <v>1</v>
      </c>
      <c r="C2337" t="s">
        <v>20364</v>
      </c>
      <c r="D2337" t="s">
        <v>14441</v>
      </c>
      <c r="E2337" t="s">
        <v>6</v>
      </c>
      <c r="F2337" t="s">
        <v>14442</v>
      </c>
      <c r="G2337">
        <v>7</v>
      </c>
      <c r="I2337" t="s">
        <v>14443</v>
      </c>
      <c r="J2337" t="s">
        <v>14444</v>
      </c>
      <c r="K2337">
        <v>2020</v>
      </c>
      <c r="L2337" t="s">
        <v>6</v>
      </c>
      <c r="M2337" t="s">
        <v>6</v>
      </c>
      <c r="N2337" t="s">
        <v>6</v>
      </c>
    </row>
    <row r="2338" spans="1:14" x14ac:dyDescent="0.35">
      <c r="A2338" t="s">
        <v>70</v>
      </c>
      <c r="B2338">
        <f t="shared" si="36"/>
        <v>1</v>
      </c>
      <c r="C2338" t="s">
        <v>20365</v>
      </c>
      <c r="D2338" t="s">
        <v>14446</v>
      </c>
      <c r="E2338" t="s">
        <v>6</v>
      </c>
      <c r="F2338" t="s">
        <v>14447</v>
      </c>
      <c r="G2338">
        <v>7</v>
      </c>
      <c r="I2338" t="s">
        <v>14448</v>
      </c>
      <c r="J2338" t="s">
        <v>14449</v>
      </c>
      <c r="K2338">
        <v>2018</v>
      </c>
      <c r="L2338" t="s">
        <v>6</v>
      </c>
      <c r="M2338" t="s">
        <v>6</v>
      </c>
      <c r="N2338" t="s">
        <v>6</v>
      </c>
    </row>
    <row r="2339" spans="1:14" x14ac:dyDescent="0.35">
      <c r="A2339" t="s">
        <v>67</v>
      </c>
      <c r="B2339">
        <f t="shared" si="36"/>
        <v>1</v>
      </c>
      <c r="C2339" t="s">
        <v>20366</v>
      </c>
      <c r="D2339" t="s">
        <v>14451</v>
      </c>
      <c r="E2339" t="s">
        <v>6</v>
      </c>
      <c r="F2339" t="s">
        <v>14452</v>
      </c>
      <c r="G2339">
        <v>7</v>
      </c>
      <c r="I2339" t="s">
        <v>14453</v>
      </c>
      <c r="J2339" t="s">
        <v>14454</v>
      </c>
      <c r="K2339">
        <v>2010</v>
      </c>
      <c r="L2339" t="s">
        <v>6</v>
      </c>
      <c r="M2339" t="s">
        <v>6</v>
      </c>
      <c r="N2339" t="s">
        <v>6</v>
      </c>
    </row>
    <row r="2340" spans="1:14" x14ac:dyDescent="0.35">
      <c r="A2340" t="s">
        <v>70</v>
      </c>
      <c r="B2340">
        <f t="shared" si="36"/>
        <v>1</v>
      </c>
      <c r="C2340" t="s">
        <v>20367</v>
      </c>
      <c r="D2340" t="s">
        <v>14456</v>
      </c>
      <c r="E2340" t="s">
        <v>6</v>
      </c>
      <c r="F2340" t="s">
        <v>14457</v>
      </c>
      <c r="G2340">
        <v>7</v>
      </c>
      <c r="I2340" t="s">
        <v>12772</v>
      </c>
      <c r="J2340" t="s">
        <v>13206</v>
      </c>
      <c r="K2340">
        <v>2009</v>
      </c>
      <c r="L2340" t="s">
        <v>6</v>
      </c>
      <c r="M2340" t="s">
        <v>6</v>
      </c>
      <c r="N2340" t="s">
        <v>6</v>
      </c>
    </row>
    <row r="2341" spans="1:14" x14ac:dyDescent="0.35">
      <c r="A2341" t="s">
        <v>49</v>
      </c>
      <c r="B2341">
        <f t="shared" si="36"/>
        <v>1</v>
      </c>
      <c r="C2341" t="s">
        <v>20368</v>
      </c>
      <c r="D2341" t="s">
        <v>14459</v>
      </c>
      <c r="E2341" t="s">
        <v>6</v>
      </c>
      <c r="F2341" t="s">
        <v>14460</v>
      </c>
      <c r="G2341">
        <v>7</v>
      </c>
      <c r="I2341" t="s">
        <v>14461</v>
      </c>
      <c r="J2341" t="s">
        <v>14462</v>
      </c>
      <c r="K2341">
        <v>2015</v>
      </c>
      <c r="L2341" t="s">
        <v>6</v>
      </c>
      <c r="M2341" t="s">
        <v>6</v>
      </c>
      <c r="N2341" t="s">
        <v>6</v>
      </c>
    </row>
    <row r="2342" spans="1:14" x14ac:dyDescent="0.35">
      <c r="A2342" t="s">
        <v>49</v>
      </c>
      <c r="B2342">
        <f t="shared" si="36"/>
        <v>1</v>
      </c>
      <c r="C2342" t="s">
        <v>20369</v>
      </c>
      <c r="D2342" t="s">
        <v>14464</v>
      </c>
      <c r="E2342" t="s">
        <v>6</v>
      </c>
      <c r="F2342" t="s">
        <v>14465</v>
      </c>
      <c r="G2342">
        <v>7</v>
      </c>
      <c r="I2342" t="s">
        <v>14466</v>
      </c>
      <c r="J2342" t="s">
        <v>14467</v>
      </c>
      <c r="K2342">
        <v>2009</v>
      </c>
      <c r="L2342" t="s">
        <v>6</v>
      </c>
      <c r="M2342" t="s">
        <v>6</v>
      </c>
      <c r="N2342" t="s">
        <v>6</v>
      </c>
    </row>
    <row r="2343" spans="1:14" x14ac:dyDescent="0.35">
      <c r="A2343" t="s">
        <v>70</v>
      </c>
      <c r="B2343">
        <f t="shared" si="36"/>
        <v>1</v>
      </c>
      <c r="C2343" t="s">
        <v>20370</v>
      </c>
      <c r="D2343" t="s">
        <v>14469</v>
      </c>
      <c r="E2343" t="s">
        <v>6</v>
      </c>
      <c r="F2343" t="s">
        <v>14470</v>
      </c>
      <c r="G2343">
        <v>7</v>
      </c>
      <c r="I2343" t="s">
        <v>12736</v>
      </c>
      <c r="J2343" t="s">
        <v>12737</v>
      </c>
      <c r="K2343">
        <v>2017</v>
      </c>
      <c r="L2343" t="s">
        <v>6</v>
      </c>
      <c r="M2343" t="s">
        <v>6</v>
      </c>
      <c r="N2343" t="s">
        <v>6</v>
      </c>
    </row>
    <row r="2344" spans="1:14" x14ac:dyDescent="0.35">
      <c r="A2344" t="s">
        <v>49</v>
      </c>
      <c r="B2344">
        <f t="shared" si="36"/>
        <v>1</v>
      </c>
      <c r="C2344" t="s">
        <v>20371</v>
      </c>
      <c r="D2344" t="s">
        <v>14472</v>
      </c>
      <c r="E2344" t="s">
        <v>6</v>
      </c>
      <c r="F2344" t="s">
        <v>14473</v>
      </c>
      <c r="G2344">
        <v>7</v>
      </c>
      <c r="I2344" t="s">
        <v>14474</v>
      </c>
      <c r="J2344" t="s">
        <v>14475</v>
      </c>
      <c r="K2344">
        <v>2015</v>
      </c>
      <c r="L2344" t="s">
        <v>6</v>
      </c>
      <c r="M2344" t="s">
        <v>6</v>
      </c>
      <c r="N2344" t="s">
        <v>6</v>
      </c>
    </row>
    <row r="2345" spans="1:14" x14ac:dyDescent="0.35">
      <c r="A2345" t="s">
        <v>49</v>
      </c>
      <c r="B2345">
        <f t="shared" si="36"/>
        <v>1</v>
      </c>
      <c r="C2345" t="s">
        <v>20372</v>
      </c>
      <c r="D2345" t="s">
        <v>14477</v>
      </c>
      <c r="E2345" t="s">
        <v>6</v>
      </c>
      <c r="F2345" t="s">
        <v>14478</v>
      </c>
      <c r="G2345">
        <v>7</v>
      </c>
      <c r="I2345" t="s">
        <v>12227</v>
      </c>
      <c r="J2345" t="s">
        <v>14479</v>
      </c>
      <c r="K2345">
        <v>2014</v>
      </c>
      <c r="L2345" t="s">
        <v>6</v>
      </c>
      <c r="M2345" t="s">
        <v>6</v>
      </c>
      <c r="N2345" t="s">
        <v>6</v>
      </c>
    </row>
    <row r="2346" spans="1:14" x14ac:dyDescent="0.35">
      <c r="A2346" t="s">
        <v>49</v>
      </c>
      <c r="B2346">
        <f t="shared" si="36"/>
        <v>1</v>
      </c>
      <c r="C2346" t="s">
        <v>20373</v>
      </c>
      <c r="D2346" t="s">
        <v>14481</v>
      </c>
      <c r="E2346" t="s">
        <v>6</v>
      </c>
      <c r="F2346" t="s">
        <v>14482</v>
      </c>
      <c r="G2346">
        <v>7</v>
      </c>
      <c r="I2346" t="s">
        <v>14483</v>
      </c>
      <c r="J2346" t="s">
        <v>14484</v>
      </c>
      <c r="K2346">
        <v>2018</v>
      </c>
      <c r="L2346" t="s">
        <v>6</v>
      </c>
      <c r="M2346" t="s">
        <v>6</v>
      </c>
      <c r="N2346" t="s">
        <v>6</v>
      </c>
    </row>
    <row r="2347" spans="1:14" x14ac:dyDescent="0.35">
      <c r="A2347" t="s">
        <v>49</v>
      </c>
      <c r="B2347">
        <f t="shared" si="36"/>
        <v>1</v>
      </c>
      <c r="C2347" t="s">
        <v>20374</v>
      </c>
      <c r="D2347" t="s">
        <v>14486</v>
      </c>
      <c r="E2347" t="s">
        <v>6</v>
      </c>
      <c r="F2347" t="s">
        <v>14487</v>
      </c>
      <c r="G2347">
        <v>7</v>
      </c>
      <c r="I2347" t="s">
        <v>14488</v>
      </c>
      <c r="J2347" t="s">
        <v>14489</v>
      </c>
      <c r="K2347">
        <v>2014</v>
      </c>
      <c r="L2347" t="s">
        <v>6</v>
      </c>
      <c r="M2347" t="s">
        <v>6</v>
      </c>
      <c r="N2347" t="s">
        <v>6</v>
      </c>
    </row>
    <row r="2348" spans="1:14" x14ac:dyDescent="0.35">
      <c r="A2348" t="s">
        <v>49</v>
      </c>
      <c r="B2348">
        <f t="shared" si="36"/>
        <v>1</v>
      </c>
      <c r="C2348" t="s">
        <v>20375</v>
      </c>
      <c r="D2348" t="s">
        <v>14491</v>
      </c>
      <c r="E2348" t="s">
        <v>6</v>
      </c>
      <c r="F2348" t="s">
        <v>14492</v>
      </c>
      <c r="G2348">
        <v>7</v>
      </c>
      <c r="I2348" t="s">
        <v>14493</v>
      </c>
      <c r="J2348" t="s">
        <v>14494</v>
      </c>
      <c r="K2348">
        <v>2018</v>
      </c>
      <c r="L2348" t="s">
        <v>6</v>
      </c>
      <c r="M2348" t="s">
        <v>6</v>
      </c>
      <c r="N2348" t="s">
        <v>6</v>
      </c>
    </row>
    <row r="2349" spans="1:14" x14ac:dyDescent="0.35">
      <c r="A2349" t="s">
        <v>70</v>
      </c>
      <c r="B2349">
        <f t="shared" si="36"/>
        <v>1</v>
      </c>
      <c r="C2349" t="s">
        <v>20376</v>
      </c>
      <c r="D2349" t="s">
        <v>14496</v>
      </c>
      <c r="E2349" t="s">
        <v>6</v>
      </c>
      <c r="F2349" t="s">
        <v>14497</v>
      </c>
      <c r="G2349">
        <v>7</v>
      </c>
      <c r="I2349" t="s">
        <v>14498</v>
      </c>
      <c r="J2349" t="s">
        <v>14499</v>
      </c>
      <c r="K2349">
        <v>2020</v>
      </c>
      <c r="L2349" t="s">
        <v>6</v>
      </c>
      <c r="M2349" t="s">
        <v>6</v>
      </c>
      <c r="N2349" t="s">
        <v>6</v>
      </c>
    </row>
    <row r="2350" spans="1:14" x14ac:dyDescent="0.35">
      <c r="A2350" t="s">
        <v>70</v>
      </c>
      <c r="B2350">
        <f t="shared" si="36"/>
        <v>1</v>
      </c>
      <c r="C2350" t="s">
        <v>20377</v>
      </c>
      <c r="D2350" t="s">
        <v>14501</v>
      </c>
      <c r="E2350" t="s">
        <v>6</v>
      </c>
      <c r="F2350" t="s">
        <v>14502</v>
      </c>
      <c r="G2350">
        <v>7</v>
      </c>
      <c r="I2350" t="s">
        <v>14503</v>
      </c>
      <c r="J2350" t="s">
        <v>14504</v>
      </c>
      <c r="K2350">
        <v>2017</v>
      </c>
      <c r="L2350" t="s">
        <v>6</v>
      </c>
      <c r="M2350" t="s">
        <v>6</v>
      </c>
      <c r="N2350" t="s">
        <v>6</v>
      </c>
    </row>
    <row r="2351" spans="1:14" x14ac:dyDescent="0.35">
      <c r="A2351" t="s">
        <v>49</v>
      </c>
      <c r="B2351">
        <f t="shared" si="36"/>
        <v>1</v>
      </c>
      <c r="C2351" t="s">
        <v>20378</v>
      </c>
      <c r="D2351" t="s">
        <v>14506</v>
      </c>
      <c r="E2351" t="s">
        <v>6</v>
      </c>
      <c r="F2351" t="s">
        <v>14507</v>
      </c>
      <c r="G2351">
        <v>7</v>
      </c>
      <c r="I2351" t="s">
        <v>14508</v>
      </c>
      <c r="J2351" t="s">
        <v>14509</v>
      </c>
      <c r="K2351">
        <v>2012</v>
      </c>
      <c r="L2351" t="s">
        <v>6</v>
      </c>
      <c r="M2351" t="s">
        <v>6</v>
      </c>
      <c r="N2351" t="s">
        <v>6</v>
      </c>
    </row>
    <row r="2352" spans="1:14" x14ac:dyDescent="0.35">
      <c r="A2352" t="s">
        <v>49</v>
      </c>
      <c r="B2352">
        <f t="shared" si="36"/>
        <v>1</v>
      </c>
      <c r="C2352" t="s">
        <v>20379</v>
      </c>
      <c r="D2352" t="s">
        <v>14511</v>
      </c>
      <c r="E2352" t="s">
        <v>6</v>
      </c>
      <c r="F2352" t="s">
        <v>14512</v>
      </c>
      <c r="G2352">
        <v>7</v>
      </c>
      <c r="I2352" t="s">
        <v>14513</v>
      </c>
      <c r="J2352" t="s">
        <v>14514</v>
      </c>
      <c r="K2352">
        <v>2014</v>
      </c>
      <c r="L2352" t="s">
        <v>6</v>
      </c>
      <c r="M2352" t="s">
        <v>6</v>
      </c>
      <c r="N2352" t="s">
        <v>6</v>
      </c>
    </row>
    <row r="2353" spans="1:14" x14ac:dyDescent="0.35">
      <c r="A2353" t="s">
        <v>49</v>
      </c>
      <c r="B2353">
        <f t="shared" si="36"/>
        <v>1</v>
      </c>
      <c r="C2353" t="s">
        <v>20380</v>
      </c>
      <c r="D2353" t="s">
        <v>14516</v>
      </c>
      <c r="E2353" t="s">
        <v>6</v>
      </c>
      <c r="F2353" t="s">
        <v>14517</v>
      </c>
      <c r="G2353">
        <v>7</v>
      </c>
      <c r="I2353" t="s">
        <v>14518</v>
      </c>
      <c r="J2353" t="s">
        <v>14519</v>
      </c>
      <c r="K2353">
        <v>2014</v>
      </c>
      <c r="L2353" t="s">
        <v>6</v>
      </c>
      <c r="M2353" t="s">
        <v>6</v>
      </c>
      <c r="N2353" t="s">
        <v>6</v>
      </c>
    </row>
    <row r="2354" spans="1:14" x14ac:dyDescent="0.35">
      <c r="A2354" t="s">
        <v>49</v>
      </c>
      <c r="B2354">
        <f t="shared" si="36"/>
        <v>1</v>
      </c>
      <c r="C2354" t="s">
        <v>20381</v>
      </c>
      <c r="D2354" t="s">
        <v>14521</v>
      </c>
      <c r="E2354" t="s">
        <v>6</v>
      </c>
      <c r="F2354" t="s">
        <v>12820</v>
      </c>
      <c r="G2354">
        <v>7</v>
      </c>
      <c r="I2354" t="s">
        <v>13757</v>
      </c>
      <c r="J2354" t="s">
        <v>14522</v>
      </c>
      <c r="K2354">
        <v>2020</v>
      </c>
      <c r="L2354" t="s">
        <v>6</v>
      </c>
      <c r="M2354" t="s">
        <v>6</v>
      </c>
      <c r="N2354" t="s">
        <v>6</v>
      </c>
    </row>
    <row r="2355" spans="1:14" x14ac:dyDescent="0.35">
      <c r="A2355" t="s">
        <v>49</v>
      </c>
      <c r="B2355">
        <f t="shared" si="36"/>
        <v>1</v>
      </c>
      <c r="C2355" t="s">
        <v>20382</v>
      </c>
      <c r="D2355" t="s">
        <v>14524</v>
      </c>
      <c r="E2355" t="s">
        <v>6</v>
      </c>
      <c r="F2355" t="s">
        <v>14525</v>
      </c>
      <c r="G2355">
        <v>7</v>
      </c>
      <c r="I2355" t="s">
        <v>12626</v>
      </c>
      <c r="J2355" t="s">
        <v>14526</v>
      </c>
      <c r="K2355">
        <v>2013</v>
      </c>
      <c r="L2355" t="s">
        <v>6</v>
      </c>
      <c r="M2355" t="s">
        <v>6</v>
      </c>
      <c r="N2355" t="s">
        <v>6</v>
      </c>
    </row>
    <row r="2356" spans="1:14" x14ac:dyDescent="0.35">
      <c r="A2356" t="s">
        <v>70</v>
      </c>
      <c r="B2356">
        <f t="shared" si="36"/>
        <v>1</v>
      </c>
      <c r="C2356" t="s">
        <v>20383</v>
      </c>
      <c r="D2356" t="s">
        <v>14528</v>
      </c>
      <c r="E2356" t="s">
        <v>6</v>
      </c>
      <c r="F2356" t="s">
        <v>14529</v>
      </c>
      <c r="G2356">
        <v>7</v>
      </c>
      <c r="I2356" t="s">
        <v>14530</v>
      </c>
      <c r="J2356" t="s">
        <v>14531</v>
      </c>
      <c r="K2356">
        <v>2010</v>
      </c>
      <c r="L2356" t="s">
        <v>6</v>
      </c>
      <c r="M2356" t="s">
        <v>6</v>
      </c>
      <c r="N2356" t="s">
        <v>6</v>
      </c>
    </row>
    <row r="2357" spans="1:14" x14ac:dyDescent="0.35">
      <c r="A2357" t="s">
        <v>67</v>
      </c>
      <c r="B2357">
        <f t="shared" si="36"/>
        <v>1</v>
      </c>
      <c r="C2357" t="s">
        <v>20384</v>
      </c>
      <c r="D2357" t="s">
        <v>14533</v>
      </c>
      <c r="E2357" t="s">
        <v>6</v>
      </c>
      <c r="F2357" t="s">
        <v>14534</v>
      </c>
      <c r="G2357">
        <v>7</v>
      </c>
      <c r="I2357" t="s">
        <v>14535</v>
      </c>
      <c r="J2357" t="s">
        <v>14536</v>
      </c>
      <c r="K2357">
        <v>2009</v>
      </c>
      <c r="L2357" t="s">
        <v>6</v>
      </c>
      <c r="M2357" t="s">
        <v>6</v>
      </c>
      <c r="N2357" t="s">
        <v>6</v>
      </c>
    </row>
    <row r="2358" spans="1:14" x14ac:dyDescent="0.35">
      <c r="A2358" t="s">
        <v>70</v>
      </c>
      <c r="B2358">
        <f t="shared" si="36"/>
        <v>1</v>
      </c>
      <c r="C2358" t="s">
        <v>20385</v>
      </c>
      <c r="D2358" t="s">
        <v>14538</v>
      </c>
      <c r="E2358" t="s">
        <v>6</v>
      </c>
      <c r="F2358" t="s">
        <v>14539</v>
      </c>
      <c r="G2358">
        <v>7</v>
      </c>
      <c r="I2358" t="s">
        <v>14540</v>
      </c>
      <c r="J2358" t="s">
        <v>11973</v>
      </c>
      <c r="K2358">
        <v>2014</v>
      </c>
      <c r="L2358" t="s">
        <v>6</v>
      </c>
      <c r="M2358" t="s">
        <v>6</v>
      </c>
      <c r="N2358" t="s">
        <v>6</v>
      </c>
    </row>
    <row r="2359" spans="1:14" x14ac:dyDescent="0.35">
      <c r="A2359" t="s">
        <v>70</v>
      </c>
      <c r="B2359">
        <f t="shared" si="36"/>
        <v>1</v>
      </c>
      <c r="C2359" t="s">
        <v>20386</v>
      </c>
      <c r="D2359" t="s">
        <v>14542</v>
      </c>
      <c r="E2359" t="s">
        <v>6</v>
      </c>
      <c r="F2359" t="s">
        <v>14543</v>
      </c>
      <c r="G2359">
        <v>7</v>
      </c>
      <c r="I2359" t="s">
        <v>14544</v>
      </c>
      <c r="J2359" t="s">
        <v>14545</v>
      </c>
      <c r="K2359">
        <v>2016</v>
      </c>
      <c r="L2359" t="s">
        <v>6</v>
      </c>
      <c r="M2359" t="s">
        <v>6</v>
      </c>
      <c r="N2359" t="s">
        <v>6</v>
      </c>
    </row>
    <row r="2360" spans="1:14" x14ac:dyDescent="0.35">
      <c r="A2360" t="s">
        <v>67</v>
      </c>
      <c r="B2360">
        <f t="shared" si="36"/>
        <v>1</v>
      </c>
      <c r="C2360" t="s">
        <v>20387</v>
      </c>
      <c r="D2360" t="s">
        <v>14547</v>
      </c>
      <c r="E2360" t="s">
        <v>6</v>
      </c>
      <c r="F2360" t="s">
        <v>14548</v>
      </c>
      <c r="G2360">
        <v>7</v>
      </c>
      <c r="I2360" t="s">
        <v>12573</v>
      </c>
      <c r="J2360" t="s">
        <v>12574</v>
      </c>
      <c r="K2360">
        <v>2012</v>
      </c>
      <c r="L2360" t="s">
        <v>6</v>
      </c>
      <c r="M2360" t="s">
        <v>6</v>
      </c>
      <c r="N2360" t="s">
        <v>6</v>
      </c>
    </row>
    <row r="2361" spans="1:14" x14ac:dyDescent="0.35">
      <c r="A2361" t="s">
        <v>67</v>
      </c>
      <c r="B2361">
        <f t="shared" si="36"/>
        <v>1</v>
      </c>
      <c r="C2361" t="s">
        <v>20388</v>
      </c>
      <c r="D2361" t="s">
        <v>14550</v>
      </c>
      <c r="E2361" t="s">
        <v>6</v>
      </c>
      <c r="F2361" t="s">
        <v>14551</v>
      </c>
      <c r="G2361">
        <v>7</v>
      </c>
      <c r="I2361" t="s">
        <v>14552</v>
      </c>
      <c r="J2361" t="s">
        <v>14553</v>
      </c>
      <c r="K2361">
        <v>2018</v>
      </c>
      <c r="L2361" t="s">
        <v>6</v>
      </c>
      <c r="M2361" t="s">
        <v>6</v>
      </c>
      <c r="N2361" t="s">
        <v>6</v>
      </c>
    </row>
    <row r="2362" spans="1:14" x14ac:dyDescent="0.35">
      <c r="A2362" t="s">
        <v>67</v>
      </c>
      <c r="B2362">
        <f t="shared" si="36"/>
        <v>1</v>
      </c>
      <c r="C2362" t="s">
        <v>20389</v>
      </c>
      <c r="D2362" t="s">
        <v>14555</v>
      </c>
      <c r="E2362" t="s">
        <v>6</v>
      </c>
      <c r="F2362" t="s">
        <v>14556</v>
      </c>
      <c r="G2362">
        <v>7</v>
      </c>
      <c r="I2362" t="s">
        <v>12573</v>
      </c>
      <c r="J2362" t="s">
        <v>12574</v>
      </c>
      <c r="K2362">
        <v>2012</v>
      </c>
      <c r="L2362" t="s">
        <v>6</v>
      </c>
      <c r="M2362" t="s">
        <v>6</v>
      </c>
      <c r="N2362" t="s">
        <v>6</v>
      </c>
    </row>
    <row r="2363" spans="1:14" x14ac:dyDescent="0.35">
      <c r="A2363" t="s">
        <v>70</v>
      </c>
      <c r="B2363">
        <f t="shared" si="36"/>
        <v>1</v>
      </c>
      <c r="C2363" t="s">
        <v>20390</v>
      </c>
      <c r="D2363" t="s">
        <v>14558</v>
      </c>
      <c r="E2363" t="s">
        <v>6</v>
      </c>
      <c r="F2363" t="s">
        <v>14559</v>
      </c>
      <c r="G2363">
        <v>7</v>
      </c>
      <c r="I2363" t="s">
        <v>1392</v>
      </c>
      <c r="J2363" t="s">
        <v>14560</v>
      </c>
      <c r="K2363">
        <v>2015</v>
      </c>
      <c r="L2363" t="s">
        <v>6</v>
      </c>
      <c r="M2363" t="s">
        <v>6</v>
      </c>
      <c r="N2363" t="s">
        <v>6</v>
      </c>
    </row>
    <row r="2364" spans="1:14" x14ac:dyDescent="0.35">
      <c r="A2364" t="s">
        <v>70</v>
      </c>
      <c r="B2364">
        <f t="shared" si="36"/>
        <v>1</v>
      </c>
      <c r="C2364" t="s">
        <v>20391</v>
      </c>
      <c r="D2364" t="s">
        <v>14562</v>
      </c>
      <c r="E2364" t="s">
        <v>6</v>
      </c>
      <c r="F2364" t="s">
        <v>14563</v>
      </c>
      <c r="G2364">
        <v>7</v>
      </c>
      <c r="I2364" t="s">
        <v>14564</v>
      </c>
      <c r="J2364" t="s">
        <v>14565</v>
      </c>
      <c r="K2364">
        <v>2018</v>
      </c>
      <c r="L2364" t="s">
        <v>6</v>
      </c>
      <c r="M2364" t="s">
        <v>6</v>
      </c>
      <c r="N2364" t="s">
        <v>6</v>
      </c>
    </row>
    <row r="2365" spans="1:14" x14ac:dyDescent="0.35">
      <c r="A2365" t="s">
        <v>67</v>
      </c>
      <c r="B2365">
        <f t="shared" si="36"/>
        <v>1</v>
      </c>
      <c r="C2365" t="s">
        <v>20392</v>
      </c>
      <c r="D2365" t="s">
        <v>14567</v>
      </c>
      <c r="E2365" t="s">
        <v>6</v>
      </c>
      <c r="F2365" t="s">
        <v>14568</v>
      </c>
      <c r="G2365">
        <v>7</v>
      </c>
      <c r="I2365" t="s">
        <v>14104</v>
      </c>
      <c r="J2365" t="s">
        <v>14105</v>
      </c>
      <c r="K2365">
        <v>2021</v>
      </c>
      <c r="L2365" t="s">
        <v>6</v>
      </c>
      <c r="M2365" t="s">
        <v>6</v>
      </c>
      <c r="N2365" t="s">
        <v>6</v>
      </c>
    </row>
    <row r="2366" spans="1:14" x14ac:dyDescent="0.35">
      <c r="A2366" t="s">
        <v>49</v>
      </c>
      <c r="B2366">
        <f t="shared" si="36"/>
        <v>1</v>
      </c>
      <c r="C2366" t="s">
        <v>20393</v>
      </c>
      <c r="D2366" t="s">
        <v>14570</v>
      </c>
      <c r="E2366" t="s">
        <v>6</v>
      </c>
      <c r="F2366" t="s">
        <v>14571</v>
      </c>
      <c r="G2366">
        <v>7</v>
      </c>
      <c r="I2366" t="s">
        <v>13002</v>
      </c>
      <c r="J2366" t="s">
        <v>14572</v>
      </c>
      <c r="K2366">
        <v>2016</v>
      </c>
      <c r="L2366" t="s">
        <v>6</v>
      </c>
      <c r="M2366" t="s">
        <v>6</v>
      </c>
      <c r="N2366" t="s">
        <v>6</v>
      </c>
    </row>
    <row r="2367" spans="1:14" x14ac:dyDescent="0.35">
      <c r="A2367" t="s">
        <v>70</v>
      </c>
      <c r="B2367">
        <f t="shared" si="36"/>
        <v>1</v>
      </c>
      <c r="C2367" t="s">
        <v>20394</v>
      </c>
      <c r="D2367" t="s">
        <v>14574</v>
      </c>
      <c r="E2367" t="s">
        <v>6</v>
      </c>
      <c r="F2367" t="s">
        <v>14575</v>
      </c>
      <c r="G2367">
        <v>7</v>
      </c>
      <c r="I2367" t="s">
        <v>14576</v>
      </c>
      <c r="J2367" t="s">
        <v>14577</v>
      </c>
      <c r="K2367">
        <v>2019</v>
      </c>
      <c r="L2367" t="s">
        <v>6</v>
      </c>
      <c r="M2367" t="s">
        <v>6</v>
      </c>
      <c r="N2367" t="s">
        <v>6</v>
      </c>
    </row>
    <row r="2368" spans="1:14" x14ac:dyDescent="0.35">
      <c r="A2368" t="s">
        <v>70</v>
      </c>
      <c r="B2368">
        <f t="shared" si="36"/>
        <v>1</v>
      </c>
      <c r="C2368" t="s">
        <v>20395</v>
      </c>
      <c r="D2368" t="s">
        <v>14579</v>
      </c>
      <c r="E2368" t="s">
        <v>6</v>
      </c>
      <c r="F2368" t="s">
        <v>13274</v>
      </c>
      <c r="G2368">
        <v>7</v>
      </c>
      <c r="I2368" t="s">
        <v>14580</v>
      </c>
      <c r="J2368" t="s">
        <v>14581</v>
      </c>
      <c r="K2368">
        <v>2016</v>
      </c>
      <c r="L2368" t="s">
        <v>6</v>
      </c>
      <c r="M2368" t="s">
        <v>6</v>
      </c>
      <c r="N2368" t="s">
        <v>6</v>
      </c>
    </row>
    <row r="2369" spans="1:14" x14ac:dyDescent="0.35">
      <c r="A2369" t="s">
        <v>70</v>
      </c>
      <c r="B2369">
        <f t="shared" si="36"/>
        <v>1</v>
      </c>
      <c r="C2369" t="s">
        <v>20396</v>
      </c>
      <c r="D2369" t="s">
        <v>14583</v>
      </c>
      <c r="E2369" t="s">
        <v>6</v>
      </c>
      <c r="F2369" t="s">
        <v>14584</v>
      </c>
      <c r="G2369">
        <v>7</v>
      </c>
      <c r="I2369" t="s">
        <v>14585</v>
      </c>
      <c r="J2369" t="s">
        <v>12327</v>
      </c>
      <c r="K2369">
        <v>2019</v>
      </c>
      <c r="L2369" t="s">
        <v>6</v>
      </c>
      <c r="M2369" t="s">
        <v>6</v>
      </c>
      <c r="N2369" t="s">
        <v>6</v>
      </c>
    </row>
    <row r="2370" spans="1:14" x14ac:dyDescent="0.35">
      <c r="A2370" t="s">
        <v>49</v>
      </c>
      <c r="B2370">
        <f t="shared" ref="B2370:B2433" si="37">COUNTIF(C:C,C2370)</f>
        <v>1</v>
      </c>
      <c r="C2370" t="s">
        <v>20397</v>
      </c>
      <c r="D2370" t="s">
        <v>14587</v>
      </c>
      <c r="E2370" t="s">
        <v>6</v>
      </c>
      <c r="F2370" t="s">
        <v>14588</v>
      </c>
      <c r="G2370">
        <v>7</v>
      </c>
      <c r="I2370" t="s">
        <v>14589</v>
      </c>
      <c r="J2370" t="s">
        <v>14590</v>
      </c>
      <c r="K2370">
        <v>2018</v>
      </c>
      <c r="L2370" t="s">
        <v>6</v>
      </c>
      <c r="M2370" t="s">
        <v>6</v>
      </c>
      <c r="N2370" t="s">
        <v>6</v>
      </c>
    </row>
    <row r="2371" spans="1:14" x14ac:dyDescent="0.35">
      <c r="A2371" t="s">
        <v>70</v>
      </c>
      <c r="B2371">
        <f t="shared" si="37"/>
        <v>1</v>
      </c>
      <c r="C2371" t="s">
        <v>20398</v>
      </c>
      <c r="D2371" t="s">
        <v>14592</v>
      </c>
      <c r="E2371" t="s">
        <v>6</v>
      </c>
      <c r="F2371" t="s">
        <v>14593</v>
      </c>
      <c r="G2371">
        <v>7</v>
      </c>
      <c r="I2371" t="s">
        <v>12056</v>
      </c>
      <c r="J2371" t="s">
        <v>14594</v>
      </c>
      <c r="K2371">
        <v>2019</v>
      </c>
      <c r="L2371" t="s">
        <v>6</v>
      </c>
      <c r="M2371" t="s">
        <v>6</v>
      </c>
      <c r="N2371" t="s">
        <v>6</v>
      </c>
    </row>
    <row r="2372" spans="1:14" x14ac:dyDescent="0.35">
      <c r="A2372" t="s">
        <v>67</v>
      </c>
      <c r="B2372">
        <f t="shared" si="37"/>
        <v>1</v>
      </c>
      <c r="C2372" t="s">
        <v>20399</v>
      </c>
      <c r="D2372" t="s">
        <v>14596</v>
      </c>
      <c r="E2372" t="s">
        <v>6</v>
      </c>
      <c r="F2372" t="s">
        <v>14597</v>
      </c>
      <c r="G2372">
        <v>7</v>
      </c>
      <c r="I2372" t="s">
        <v>13710</v>
      </c>
      <c r="J2372" t="s">
        <v>13711</v>
      </c>
      <c r="K2372">
        <v>2019</v>
      </c>
      <c r="L2372" t="s">
        <v>6</v>
      </c>
      <c r="M2372" t="s">
        <v>6</v>
      </c>
      <c r="N2372" t="s">
        <v>6</v>
      </c>
    </row>
    <row r="2373" spans="1:14" x14ac:dyDescent="0.35">
      <c r="A2373" t="s">
        <v>49</v>
      </c>
      <c r="B2373">
        <f t="shared" si="37"/>
        <v>1</v>
      </c>
      <c r="C2373" t="s">
        <v>20400</v>
      </c>
      <c r="D2373" t="s">
        <v>14599</v>
      </c>
      <c r="E2373" t="s">
        <v>6</v>
      </c>
      <c r="F2373" t="s">
        <v>14600</v>
      </c>
      <c r="G2373">
        <v>7</v>
      </c>
      <c r="I2373" t="s">
        <v>12125</v>
      </c>
      <c r="J2373" t="s">
        <v>14601</v>
      </c>
      <c r="K2373">
        <v>2018</v>
      </c>
      <c r="L2373" t="s">
        <v>6</v>
      </c>
      <c r="M2373" t="s">
        <v>6</v>
      </c>
      <c r="N2373" t="s">
        <v>6</v>
      </c>
    </row>
    <row r="2374" spans="1:14" x14ac:dyDescent="0.35">
      <c r="A2374" t="s">
        <v>49</v>
      </c>
      <c r="B2374">
        <f t="shared" si="37"/>
        <v>1</v>
      </c>
      <c r="C2374" t="s">
        <v>20401</v>
      </c>
      <c r="D2374" t="s">
        <v>14603</v>
      </c>
      <c r="E2374" t="s">
        <v>6</v>
      </c>
      <c r="F2374" t="s">
        <v>14604</v>
      </c>
      <c r="G2374">
        <v>7</v>
      </c>
      <c r="I2374" t="s">
        <v>14605</v>
      </c>
      <c r="J2374" t="s">
        <v>14606</v>
      </c>
      <c r="K2374">
        <v>2019</v>
      </c>
      <c r="L2374" t="s">
        <v>6</v>
      </c>
      <c r="M2374" t="s">
        <v>6</v>
      </c>
      <c r="N2374" t="s">
        <v>6</v>
      </c>
    </row>
    <row r="2375" spans="1:14" x14ac:dyDescent="0.35">
      <c r="A2375" t="s">
        <v>49</v>
      </c>
      <c r="B2375">
        <f t="shared" si="37"/>
        <v>1</v>
      </c>
      <c r="C2375" t="s">
        <v>20402</v>
      </c>
      <c r="D2375" t="s">
        <v>14608</v>
      </c>
      <c r="E2375" t="s">
        <v>6</v>
      </c>
      <c r="F2375" t="s">
        <v>14609</v>
      </c>
      <c r="G2375">
        <v>7</v>
      </c>
      <c r="I2375" t="s">
        <v>13796</v>
      </c>
      <c r="J2375" t="s">
        <v>13797</v>
      </c>
      <c r="K2375">
        <v>2015</v>
      </c>
      <c r="L2375" t="s">
        <v>6</v>
      </c>
      <c r="M2375" t="s">
        <v>6</v>
      </c>
      <c r="N2375" t="s">
        <v>6</v>
      </c>
    </row>
    <row r="2376" spans="1:14" x14ac:dyDescent="0.35">
      <c r="A2376" t="s">
        <v>49</v>
      </c>
      <c r="B2376">
        <f t="shared" si="37"/>
        <v>1</v>
      </c>
      <c r="C2376" t="s">
        <v>20403</v>
      </c>
      <c r="D2376" t="s">
        <v>14611</v>
      </c>
      <c r="E2376" t="s">
        <v>6</v>
      </c>
      <c r="F2376" t="s">
        <v>14612</v>
      </c>
      <c r="G2376">
        <v>7</v>
      </c>
      <c r="I2376" t="s">
        <v>13091</v>
      </c>
      <c r="J2376" t="s">
        <v>13092</v>
      </c>
      <c r="K2376">
        <v>2020</v>
      </c>
      <c r="L2376" t="s">
        <v>6</v>
      </c>
      <c r="M2376" t="s">
        <v>6</v>
      </c>
      <c r="N2376" t="s">
        <v>6</v>
      </c>
    </row>
    <row r="2377" spans="1:14" x14ac:dyDescent="0.35">
      <c r="A2377" t="s">
        <v>49</v>
      </c>
      <c r="B2377">
        <f t="shared" si="37"/>
        <v>1</v>
      </c>
      <c r="C2377" t="s">
        <v>20404</v>
      </c>
      <c r="D2377" t="s">
        <v>14614</v>
      </c>
      <c r="E2377" t="s">
        <v>6</v>
      </c>
      <c r="F2377" t="s">
        <v>14615</v>
      </c>
      <c r="G2377">
        <v>7</v>
      </c>
      <c r="I2377" t="s">
        <v>14616</v>
      </c>
      <c r="J2377" t="s">
        <v>14617</v>
      </c>
      <c r="K2377">
        <v>2012</v>
      </c>
      <c r="L2377" t="s">
        <v>6</v>
      </c>
      <c r="M2377" t="s">
        <v>6</v>
      </c>
      <c r="N2377" t="s">
        <v>6</v>
      </c>
    </row>
    <row r="2378" spans="1:14" x14ac:dyDescent="0.35">
      <c r="A2378" t="s">
        <v>49</v>
      </c>
      <c r="B2378">
        <f t="shared" si="37"/>
        <v>1</v>
      </c>
      <c r="C2378" t="s">
        <v>20405</v>
      </c>
      <c r="D2378" t="s">
        <v>14619</v>
      </c>
      <c r="E2378" t="s">
        <v>6</v>
      </c>
      <c r="F2378" t="s">
        <v>14620</v>
      </c>
      <c r="G2378">
        <v>7</v>
      </c>
      <c r="I2378" t="s">
        <v>14621</v>
      </c>
      <c r="J2378" t="s">
        <v>14622</v>
      </c>
      <c r="K2378">
        <v>2010</v>
      </c>
      <c r="L2378" t="s">
        <v>6</v>
      </c>
      <c r="M2378" t="s">
        <v>6</v>
      </c>
      <c r="N2378" t="s">
        <v>6</v>
      </c>
    </row>
    <row r="2379" spans="1:14" x14ac:dyDescent="0.35">
      <c r="A2379" t="s">
        <v>49</v>
      </c>
      <c r="B2379">
        <f t="shared" si="37"/>
        <v>1</v>
      </c>
      <c r="C2379" t="s">
        <v>20406</v>
      </c>
      <c r="D2379" t="s">
        <v>14624</v>
      </c>
      <c r="E2379" t="s">
        <v>6</v>
      </c>
      <c r="F2379" t="s">
        <v>14625</v>
      </c>
      <c r="G2379">
        <v>7</v>
      </c>
      <c r="I2379" t="s">
        <v>14626</v>
      </c>
      <c r="J2379" t="s">
        <v>12213</v>
      </c>
      <c r="K2379">
        <v>2014</v>
      </c>
      <c r="L2379" t="s">
        <v>6</v>
      </c>
      <c r="M2379" t="s">
        <v>6</v>
      </c>
      <c r="N2379" t="s">
        <v>6</v>
      </c>
    </row>
    <row r="2380" spans="1:14" x14ac:dyDescent="0.35">
      <c r="A2380" t="s">
        <v>70</v>
      </c>
      <c r="B2380">
        <f t="shared" si="37"/>
        <v>1</v>
      </c>
      <c r="C2380" t="s">
        <v>20407</v>
      </c>
      <c r="D2380" t="s">
        <v>14628</v>
      </c>
      <c r="E2380" t="s">
        <v>6</v>
      </c>
      <c r="F2380" t="s">
        <v>14629</v>
      </c>
      <c r="G2380">
        <v>7</v>
      </c>
      <c r="I2380" t="s">
        <v>14630</v>
      </c>
      <c r="J2380" t="s">
        <v>14631</v>
      </c>
      <c r="K2380">
        <v>2020</v>
      </c>
      <c r="L2380" t="s">
        <v>6</v>
      </c>
      <c r="M2380" t="s">
        <v>6</v>
      </c>
      <c r="N2380" t="s">
        <v>6</v>
      </c>
    </row>
    <row r="2381" spans="1:14" x14ac:dyDescent="0.35">
      <c r="A2381" t="s">
        <v>49</v>
      </c>
      <c r="B2381">
        <f t="shared" si="37"/>
        <v>1</v>
      </c>
      <c r="C2381" t="s">
        <v>20408</v>
      </c>
      <c r="D2381" t="s">
        <v>14633</v>
      </c>
      <c r="E2381" t="s">
        <v>6</v>
      </c>
      <c r="F2381" t="s">
        <v>14634</v>
      </c>
      <c r="G2381">
        <v>7</v>
      </c>
      <c r="I2381" t="s">
        <v>14379</v>
      </c>
      <c r="J2381" t="s">
        <v>14380</v>
      </c>
      <c r="K2381">
        <v>2013</v>
      </c>
      <c r="L2381" t="s">
        <v>6</v>
      </c>
      <c r="M2381" t="s">
        <v>6</v>
      </c>
      <c r="N2381" t="s">
        <v>6</v>
      </c>
    </row>
    <row r="2382" spans="1:14" x14ac:dyDescent="0.35">
      <c r="A2382" t="s">
        <v>70</v>
      </c>
      <c r="B2382">
        <f t="shared" si="37"/>
        <v>1</v>
      </c>
      <c r="C2382" t="s">
        <v>20409</v>
      </c>
      <c r="D2382" t="s">
        <v>14636</v>
      </c>
      <c r="E2382" t="s">
        <v>6</v>
      </c>
      <c r="F2382" t="s">
        <v>14637</v>
      </c>
      <c r="G2382">
        <v>7</v>
      </c>
      <c r="I2382" t="s">
        <v>13834</v>
      </c>
      <c r="J2382" t="s">
        <v>14638</v>
      </c>
      <c r="K2382">
        <v>2020</v>
      </c>
      <c r="L2382" t="s">
        <v>6</v>
      </c>
      <c r="M2382" t="s">
        <v>6</v>
      </c>
      <c r="N2382" t="s">
        <v>6</v>
      </c>
    </row>
    <row r="2383" spans="1:14" x14ac:dyDescent="0.35">
      <c r="A2383" t="s">
        <v>70</v>
      </c>
      <c r="B2383">
        <f t="shared" si="37"/>
        <v>1</v>
      </c>
      <c r="C2383" t="s">
        <v>20410</v>
      </c>
      <c r="D2383" t="s">
        <v>14643</v>
      </c>
      <c r="E2383" t="s">
        <v>6</v>
      </c>
      <c r="F2383" t="s">
        <v>14644</v>
      </c>
      <c r="G2383">
        <v>7</v>
      </c>
      <c r="I2383" t="s">
        <v>14645</v>
      </c>
      <c r="J2383" t="s">
        <v>12278</v>
      </c>
      <c r="K2383">
        <v>2014</v>
      </c>
      <c r="L2383" t="s">
        <v>6</v>
      </c>
      <c r="M2383" t="s">
        <v>6</v>
      </c>
      <c r="N2383" t="s">
        <v>6</v>
      </c>
    </row>
    <row r="2384" spans="1:14" x14ac:dyDescent="0.35">
      <c r="A2384" t="s">
        <v>70</v>
      </c>
      <c r="B2384">
        <f t="shared" si="37"/>
        <v>1</v>
      </c>
      <c r="C2384" t="s">
        <v>20411</v>
      </c>
      <c r="D2384" t="s">
        <v>14647</v>
      </c>
      <c r="E2384" t="s">
        <v>6</v>
      </c>
      <c r="F2384" t="s">
        <v>14648</v>
      </c>
      <c r="G2384">
        <v>7</v>
      </c>
      <c r="I2384" t="s">
        <v>12056</v>
      </c>
      <c r="J2384" t="s">
        <v>14649</v>
      </c>
      <c r="K2384">
        <v>2020</v>
      </c>
      <c r="L2384" t="s">
        <v>6</v>
      </c>
      <c r="M2384" t="s">
        <v>6</v>
      </c>
      <c r="N2384" t="s">
        <v>6</v>
      </c>
    </row>
    <row r="2385" spans="1:14" x14ac:dyDescent="0.35">
      <c r="A2385" t="s">
        <v>67</v>
      </c>
      <c r="B2385">
        <f t="shared" si="37"/>
        <v>1</v>
      </c>
      <c r="C2385" t="s">
        <v>20412</v>
      </c>
      <c r="D2385" t="s">
        <v>14651</v>
      </c>
      <c r="E2385" t="s">
        <v>6</v>
      </c>
      <c r="F2385" t="s">
        <v>14652</v>
      </c>
      <c r="G2385">
        <v>7</v>
      </c>
      <c r="I2385" t="s">
        <v>13091</v>
      </c>
      <c r="J2385" t="s">
        <v>13092</v>
      </c>
      <c r="K2385">
        <v>2020</v>
      </c>
      <c r="L2385" t="s">
        <v>6</v>
      </c>
      <c r="M2385" t="s">
        <v>6</v>
      </c>
      <c r="N2385" t="s">
        <v>6</v>
      </c>
    </row>
    <row r="2386" spans="1:14" x14ac:dyDescent="0.35">
      <c r="A2386" t="s">
        <v>67</v>
      </c>
      <c r="B2386">
        <f t="shared" si="37"/>
        <v>1</v>
      </c>
      <c r="C2386" t="s">
        <v>20413</v>
      </c>
      <c r="D2386" t="s">
        <v>14654</v>
      </c>
      <c r="E2386" t="s">
        <v>6</v>
      </c>
      <c r="F2386" t="s">
        <v>14655</v>
      </c>
      <c r="G2386">
        <v>7</v>
      </c>
      <c r="I2386" t="s">
        <v>14656</v>
      </c>
      <c r="J2386" t="s">
        <v>14657</v>
      </c>
      <c r="K2386">
        <v>2018</v>
      </c>
      <c r="L2386" t="s">
        <v>6</v>
      </c>
      <c r="M2386" t="s">
        <v>6</v>
      </c>
      <c r="N2386" t="s">
        <v>6</v>
      </c>
    </row>
    <row r="2387" spans="1:14" x14ac:dyDescent="0.35">
      <c r="A2387" t="s">
        <v>49</v>
      </c>
      <c r="B2387">
        <f t="shared" si="37"/>
        <v>1</v>
      </c>
      <c r="C2387" t="s">
        <v>20414</v>
      </c>
      <c r="D2387" t="s">
        <v>6</v>
      </c>
      <c r="E2387" t="s">
        <v>6</v>
      </c>
      <c r="F2387" t="s">
        <v>14659</v>
      </c>
      <c r="G2387">
        <v>7</v>
      </c>
      <c r="I2387" t="s">
        <v>12956</v>
      </c>
      <c r="J2387" t="s">
        <v>12957</v>
      </c>
      <c r="K2387">
        <v>2017</v>
      </c>
      <c r="L2387" t="s">
        <v>6</v>
      </c>
      <c r="M2387" t="s">
        <v>6</v>
      </c>
      <c r="N2387" t="s">
        <v>6</v>
      </c>
    </row>
    <row r="2388" spans="1:14" x14ac:dyDescent="0.35">
      <c r="A2388" t="s">
        <v>49</v>
      </c>
      <c r="B2388">
        <f t="shared" si="37"/>
        <v>1</v>
      </c>
      <c r="C2388" t="s">
        <v>20415</v>
      </c>
      <c r="D2388" t="s">
        <v>14665</v>
      </c>
      <c r="E2388" t="s">
        <v>6</v>
      </c>
      <c r="F2388" t="s">
        <v>14666</v>
      </c>
      <c r="G2388">
        <v>7</v>
      </c>
      <c r="I2388" t="s">
        <v>14667</v>
      </c>
      <c r="J2388" t="s">
        <v>14668</v>
      </c>
      <c r="K2388">
        <v>2019</v>
      </c>
      <c r="L2388" t="s">
        <v>6</v>
      </c>
      <c r="M2388" t="s">
        <v>6</v>
      </c>
      <c r="N2388" t="s">
        <v>6</v>
      </c>
    </row>
    <row r="2389" spans="1:14" x14ac:dyDescent="0.35">
      <c r="A2389" t="s">
        <v>49</v>
      </c>
      <c r="B2389">
        <f t="shared" si="37"/>
        <v>1</v>
      </c>
      <c r="C2389" t="s">
        <v>20416</v>
      </c>
      <c r="D2389" t="s">
        <v>14670</v>
      </c>
      <c r="E2389" t="s">
        <v>6</v>
      </c>
      <c r="F2389" t="s">
        <v>14671</v>
      </c>
      <c r="G2389">
        <v>7</v>
      </c>
      <c r="I2389" t="s">
        <v>14672</v>
      </c>
      <c r="J2389" t="s">
        <v>14673</v>
      </c>
      <c r="K2389">
        <v>2021</v>
      </c>
      <c r="L2389" t="s">
        <v>6</v>
      </c>
      <c r="M2389" t="s">
        <v>6</v>
      </c>
      <c r="N2389" t="s">
        <v>6</v>
      </c>
    </row>
    <row r="2390" spans="1:14" x14ac:dyDescent="0.35">
      <c r="A2390" t="s">
        <v>67</v>
      </c>
      <c r="B2390">
        <f t="shared" si="37"/>
        <v>1</v>
      </c>
      <c r="C2390" t="s">
        <v>20417</v>
      </c>
      <c r="D2390" t="s">
        <v>14675</v>
      </c>
      <c r="E2390" t="s">
        <v>6</v>
      </c>
      <c r="F2390" t="s">
        <v>14676</v>
      </c>
      <c r="G2390">
        <v>7</v>
      </c>
      <c r="I2390" t="s">
        <v>14677</v>
      </c>
      <c r="J2390" t="s">
        <v>14678</v>
      </c>
      <c r="K2390">
        <v>2019</v>
      </c>
      <c r="L2390" t="s">
        <v>6</v>
      </c>
      <c r="M2390" t="s">
        <v>6</v>
      </c>
      <c r="N2390" t="s">
        <v>6</v>
      </c>
    </row>
    <row r="2391" spans="1:14" x14ac:dyDescent="0.35">
      <c r="A2391" t="s">
        <v>49</v>
      </c>
      <c r="B2391">
        <f t="shared" si="37"/>
        <v>1</v>
      </c>
      <c r="C2391" t="s">
        <v>20418</v>
      </c>
      <c r="D2391" t="s">
        <v>14680</v>
      </c>
      <c r="E2391" t="s">
        <v>6</v>
      </c>
      <c r="F2391" t="s">
        <v>14681</v>
      </c>
      <c r="G2391">
        <v>7</v>
      </c>
      <c r="I2391" t="s">
        <v>14682</v>
      </c>
      <c r="J2391" t="s">
        <v>14683</v>
      </c>
      <c r="K2391">
        <v>2013</v>
      </c>
      <c r="L2391" t="s">
        <v>6</v>
      </c>
      <c r="M2391" t="s">
        <v>6</v>
      </c>
      <c r="N2391" t="s">
        <v>6</v>
      </c>
    </row>
    <row r="2392" spans="1:14" x14ac:dyDescent="0.35">
      <c r="A2392" t="s">
        <v>49</v>
      </c>
      <c r="B2392">
        <f t="shared" si="37"/>
        <v>1</v>
      </c>
      <c r="C2392" t="s">
        <v>20419</v>
      </c>
      <c r="D2392" t="s">
        <v>14685</v>
      </c>
      <c r="E2392" t="s">
        <v>6</v>
      </c>
      <c r="F2392" t="s">
        <v>14686</v>
      </c>
      <c r="G2392">
        <v>7</v>
      </c>
      <c r="I2392" t="s">
        <v>14687</v>
      </c>
      <c r="J2392" t="s">
        <v>14688</v>
      </c>
      <c r="K2392">
        <v>2013</v>
      </c>
      <c r="L2392" t="s">
        <v>6</v>
      </c>
      <c r="M2392" t="s">
        <v>6</v>
      </c>
      <c r="N2392" t="s">
        <v>6</v>
      </c>
    </row>
    <row r="2393" spans="1:14" x14ac:dyDescent="0.35">
      <c r="A2393" t="s">
        <v>70</v>
      </c>
      <c r="B2393">
        <f t="shared" si="37"/>
        <v>1</v>
      </c>
      <c r="C2393" t="s">
        <v>20420</v>
      </c>
      <c r="D2393" t="s">
        <v>14693</v>
      </c>
      <c r="E2393" t="s">
        <v>6</v>
      </c>
      <c r="F2393" t="s">
        <v>14694</v>
      </c>
      <c r="G2393">
        <v>7</v>
      </c>
      <c r="I2393" t="s">
        <v>14695</v>
      </c>
      <c r="J2393" t="s">
        <v>14696</v>
      </c>
      <c r="K2393">
        <v>2018</v>
      </c>
      <c r="L2393" t="s">
        <v>6</v>
      </c>
      <c r="M2393" t="s">
        <v>6</v>
      </c>
      <c r="N2393" t="s">
        <v>6</v>
      </c>
    </row>
    <row r="2394" spans="1:14" x14ac:dyDescent="0.35">
      <c r="A2394" t="s">
        <v>49</v>
      </c>
      <c r="B2394">
        <f t="shared" si="37"/>
        <v>1</v>
      </c>
      <c r="C2394" t="s">
        <v>20421</v>
      </c>
      <c r="D2394" t="s">
        <v>14702</v>
      </c>
      <c r="E2394" t="s">
        <v>6</v>
      </c>
      <c r="F2394" t="s">
        <v>14703</v>
      </c>
      <c r="G2394">
        <v>7</v>
      </c>
      <c r="I2394" t="s">
        <v>14704</v>
      </c>
      <c r="J2394" t="s">
        <v>14705</v>
      </c>
      <c r="K2394">
        <v>2013</v>
      </c>
      <c r="L2394" t="s">
        <v>6</v>
      </c>
      <c r="M2394" t="s">
        <v>6</v>
      </c>
      <c r="N2394" t="s">
        <v>6</v>
      </c>
    </row>
    <row r="2395" spans="1:14" x14ac:dyDescent="0.35">
      <c r="A2395" t="s">
        <v>49</v>
      </c>
      <c r="B2395">
        <f t="shared" si="37"/>
        <v>1</v>
      </c>
      <c r="C2395" t="s">
        <v>20422</v>
      </c>
      <c r="D2395" t="s">
        <v>14707</v>
      </c>
      <c r="E2395" t="s">
        <v>6</v>
      </c>
      <c r="F2395" t="s">
        <v>14708</v>
      </c>
      <c r="G2395">
        <v>7</v>
      </c>
      <c r="I2395" t="s">
        <v>11814</v>
      </c>
      <c r="J2395" t="s">
        <v>14709</v>
      </c>
      <c r="K2395">
        <v>2013</v>
      </c>
      <c r="L2395" t="s">
        <v>6</v>
      </c>
      <c r="M2395" t="s">
        <v>6</v>
      </c>
      <c r="N2395" t="s">
        <v>6</v>
      </c>
    </row>
    <row r="2396" spans="1:14" x14ac:dyDescent="0.35">
      <c r="A2396" t="s">
        <v>49</v>
      </c>
      <c r="B2396">
        <f t="shared" si="37"/>
        <v>1</v>
      </c>
      <c r="C2396" t="s">
        <v>20423</v>
      </c>
      <c r="D2396" t="s">
        <v>14711</v>
      </c>
      <c r="E2396" t="s">
        <v>6</v>
      </c>
      <c r="F2396" t="s">
        <v>14712</v>
      </c>
      <c r="G2396">
        <v>7</v>
      </c>
      <c r="I2396" t="s">
        <v>14713</v>
      </c>
      <c r="J2396" t="s">
        <v>14714</v>
      </c>
      <c r="K2396">
        <v>2009</v>
      </c>
      <c r="L2396" t="s">
        <v>6</v>
      </c>
      <c r="M2396" t="s">
        <v>6</v>
      </c>
      <c r="N2396" t="s">
        <v>6</v>
      </c>
    </row>
    <row r="2397" spans="1:14" x14ac:dyDescent="0.35">
      <c r="A2397" t="s">
        <v>49</v>
      </c>
      <c r="B2397">
        <f t="shared" si="37"/>
        <v>1</v>
      </c>
      <c r="C2397" t="s">
        <v>20424</v>
      </c>
      <c r="D2397" t="s">
        <v>14716</v>
      </c>
      <c r="E2397" t="s">
        <v>6</v>
      </c>
      <c r="F2397" t="s">
        <v>14717</v>
      </c>
      <c r="G2397">
        <v>7</v>
      </c>
      <c r="I2397" t="s">
        <v>14718</v>
      </c>
      <c r="J2397" t="s">
        <v>14719</v>
      </c>
      <c r="K2397">
        <v>2019</v>
      </c>
      <c r="L2397" t="s">
        <v>6</v>
      </c>
      <c r="M2397" t="s">
        <v>6</v>
      </c>
      <c r="N2397" t="s">
        <v>6</v>
      </c>
    </row>
    <row r="2398" spans="1:14" x14ac:dyDescent="0.35">
      <c r="A2398" t="s">
        <v>67</v>
      </c>
      <c r="B2398">
        <f t="shared" si="37"/>
        <v>1</v>
      </c>
      <c r="C2398" t="s">
        <v>20425</v>
      </c>
      <c r="D2398" t="s">
        <v>14721</v>
      </c>
      <c r="E2398" t="s">
        <v>6</v>
      </c>
      <c r="F2398" t="s">
        <v>14722</v>
      </c>
      <c r="G2398">
        <v>7</v>
      </c>
      <c r="I2398" t="s">
        <v>12573</v>
      </c>
      <c r="J2398" t="s">
        <v>12574</v>
      </c>
      <c r="K2398">
        <v>2012</v>
      </c>
      <c r="L2398" t="s">
        <v>6</v>
      </c>
      <c r="M2398" t="s">
        <v>6</v>
      </c>
      <c r="N2398" t="s">
        <v>6</v>
      </c>
    </row>
    <row r="2399" spans="1:14" x14ac:dyDescent="0.35">
      <c r="A2399" t="s">
        <v>70</v>
      </c>
      <c r="B2399">
        <f t="shared" si="37"/>
        <v>1</v>
      </c>
      <c r="C2399" t="s">
        <v>14723</v>
      </c>
      <c r="D2399" t="s">
        <v>14724</v>
      </c>
      <c r="E2399" t="s">
        <v>6</v>
      </c>
      <c r="F2399" t="s">
        <v>14725</v>
      </c>
      <c r="G2399">
        <v>7</v>
      </c>
      <c r="I2399" t="s">
        <v>13502</v>
      </c>
      <c r="J2399" t="s">
        <v>13503</v>
      </c>
      <c r="K2399">
        <v>2014</v>
      </c>
      <c r="L2399" t="s">
        <v>6</v>
      </c>
      <c r="M2399" t="s">
        <v>6</v>
      </c>
      <c r="N2399" t="s">
        <v>6</v>
      </c>
    </row>
    <row r="2400" spans="1:14" x14ac:dyDescent="0.35">
      <c r="A2400" t="s">
        <v>49</v>
      </c>
      <c r="B2400">
        <f t="shared" si="37"/>
        <v>1</v>
      </c>
      <c r="C2400" t="s">
        <v>20426</v>
      </c>
      <c r="D2400" t="s">
        <v>14727</v>
      </c>
      <c r="E2400" t="s">
        <v>6</v>
      </c>
      <c r="F2400" t="s">
        <v>14728</v>
      </c>
      <c r="G2400">
        <v>7</v>
      </c>
      <c r="I2400" t="s">
        <v>14729</v>
      </c>
      <c r="J2400" t="s">
        <v>14730</v>
      </c>
      <c r="K2400">
        <v>2013</v>
      </c>
      <c r="L2400" t="s">
        <v>6</v>
      </c>
      <c r="M2400" t="s">
        <v>6</v>
      </c>
      <c r="N2400" t="s">
        <v>6</v>
      </c>
    </row>
    <row r="2401" spans="1:14" x14ac:dyDescent="0.35">
      <c r="A2401" t="s">
        <v>49</v>
      </c>
      <c r="B2401">
        <f t="shared" si="37"/>
        <v>1</v>
      </c>
      <c r="C2401" t="s">
        <v>20427</v>
      </c>
      <c r="D2401" t="s">
        <v>14734</v>
      </c>
      <c r="E2401" t="s">
        <v>6</v>
      </c>
      <c r="F2401" t="s">
        <v>14735</v>
      </c>
      <c r="G2401">
        <v>7</v>
      </c>
      <c r="I2401" t="s">
        <v>13456</v>
      </c>
      <c r="J2401" t="s">
        <v>13457</v>
      </c>
      <c r="K2401">
        <v>2019</v>
      </c>
      <c r="L2401" t="s">
        <v>6</v>
      </c>
      <c r="M2401" t="s">
        <v>6</v>
      </c>
      <c r="N2401" t="s">
        <v>6</v>
      </c>
    </row>
    <row r="2402" spans="1:14" x14ac:dyDescent="0.35">
      <c r="A2402" t="s">
        <v>49</v>
      </c>
      <c r="B2402">
        <f t="shared" si="37"/>
        <v>1</v>
      </c>
      <c r="C2402" t="s">
        <v>20428</v>
      </c>
      <c r="D2402" t="s">
        <v>14737</v>
      </c>
      <c r="E2402" t="s">
        <v>6</v>
      </c>
      <c r="F2402" t="s">
        <v>14738</v>
      </c>
      <c r="G2402">
        <v>7</v>
      </c>
      <c r="I2402" t="s">
        <v>14739</v>
      </c>
      <c r="J2402" t="s">
        <v>14740</v>
      </c>
      <c r="K2402">
        <v>2019</v>
      </c>
      <c r="L2402" t="s">
        <v>6</v>
      </c>
      <c r="M2402" t="s">
        <v>6</v>
      </c>
      <c r="N2402" t="s">
        <v>6</v>
      </c>
    </row>
    <row r="2403" spans="1:14" x14ac:dyDescent="0.35">
      <c r="A2403" t="s">
        <v>49</v>
      </c>
      <c r="B2403">
        <f t="shared" si="37"/>
        <v>1</v>
      </c>
      <c r="C2403" t="s">
        <v>20429</v>
      </c>
      <c r="D2403" t="s">
        <v>14742</v>
      </c>
      <c r="E2403" t="s">
        <v>6</v>
      </c>
      <c r="F2403" t="s">
        <v>14743</v>
      </c>
      <c r="G2403">
        <v>7</v>
      </c>
      <c r="I2403" t="s">
        <v>14744</v>
      </c>
      <c r="J2403" t="s">
        <v>14745</v>
      </c>
      <c r="K2403">
        <v>2020</v>
      </c>
      <c r="L2403" t="s">
        <v>6</v>
      </c>
      <c r="M2403" t="s">
        <v>6</v>
      </c>
      <c r="N2403" t="s">
        <v>6</v>
      </c>
    </row>
    <row r="2404" spans="1:14" x14ac:dyDescent="0.35">
      <c r="A2404" t="s">
        <v>49</v>
      </c>
      <c r="B2404">
        <f t="shared" si="37"/>
        <v>1</v>
      </c>
      <c r="C2404" t="s">
        <v>20430</v>
      </c>
      <c r="D2404" t="s">
        <v>14747</v>
      </c>
      <c r="E2404" t="s">
        <v>6</v>
      </c>
      <c r="F2404" t="s">
        <v>14748</v>
      </c>
      <c r="G2404">
        <v>7</v>
      </c>
      <c r="I2404" t="s">
        <v>14508</v>
      </c>
      <c r="J2404" t="s">
        <v>14749</v>
      </c>
      <c r="K2404">
        <v>2012</v>
      </c>
      <c r="L2404" t="s">
        <v>6</v>
      </c>
      <c r="M2404" t="s">
        <v>6</v>
      </c>
      <c r="N2404" t="s">
        <v>6</v>
      </c>
    </row>
    <row r="2405" spans="1:14" x14ac:dyDescent="0.35">
      <c r="A2405" t="s">
        <v>49</v>
      </c>
      <c r="B2405">
        <f t="shared" si="37"/>
        <v>1</v>
      </c>
      <c r="C2405" t="s">
        <v>20431</v>
      </c>
      <c r="D2405" t="s">
        <v>14751</v>
      </c>
      <c r="E2405" t="s">
        <v>6</v>
      </c>
      <c r="F2405" t="s">
        <v>14752</v>
      </c>
      <c r="G2405">
        <v>7</v>
      </c>
      <c r="I2405" t="s">
        <v>1392</v>
      </c>
      <c r="J2405" t="s">
        <v>14753</v>
      </c>
      <c r="K2405">
        <v>2013</v>
      </c>
      <c r="L2405" t="s">
        <v>6</v>
      </c>
      <c r="M2405" t="s">
        <v>6</v>
      </c>
      <c r="N2405" t="s">
        <v>6</v>
      </c>
    </row>
    <row r="2406" spans="1:14" x14ac:dyDescent="0.35">
      <c r="A2406" t="s">
        <v>67</v>
      </c>
      <c r="B2406">
        <f t="shared" si="37"/>
        <v>1</v>
      </c>
      <c r="C2406" t="s">
        <v>20432</v>
      </c>
      <c r="D2406" t="s">
        <v>14759</v>
      </c>
      <c r="E2406" t="s">
        <v>6</v>
      </c>
      <c r="F2406" t="s">
        <v>14760</v>
      </c>
      <c r="G2406">
        <v>7</v>
      </c>
      <c r="I2406" t="s">
        <v>14761</v>
      </c>
      <c r="J2406" t="s">
        <v>14762</v>
      </c>
      <c r="K2406">
        <v>2020</v>
      </c>
      <c r="L2406" t="s">
        <v>6</v>
      </c>
      <c r="M2406" t="s">
        <v>6</v>
      </c>
      <c r="N2406" t="s">
        <v>6</v>
      </c>
    </row>
    <row r="2407" spans="1:14" x14ac:dyDescent="0.35">
      <c r="A2407" t="s">
        <v>70</v>
      </c>
      <c r="B2407">
        <f t="shared" si="37"/>
        <v>1</v>
      </c>
      <c r="C2407" t="s">
        <v>20433</v>
      </c>
      <c r="D2407" t="s">
        <v>14764</v>
      </c>
      <c r="E2407" t="s">
        <v>6</v>
      </c>
      <c r="F2407" t="s">
        <v>14765</v>
      </c>
      <c r="G2407">
        <v>7</v>
      </c>
      <c r="I2407" t="s">
        <v>556</v>
      </c>
      <c r="J2407" t="s">
        <v>14766</v>
      </c>
      <c r="K2407">
        <v>2016</v>
      </c>
      <c r="L2407" t="s">
        <v>6</v>
      </c>
      <c r="M2407" t="s">
        <v>6</v>
      </c>
      <c r="N2407" t="s">
        <v>6</v>
      </c>
    </row>
    <row r="2408" spans="1:14" x14ac:dyDescent="0.35">
      <c r="A2408" t="s">
        <v>49</v>
      </c>
      <c r="B2408">
        <f t="shared" si="37"/>
        <v>1</v>
      </c>
      <c r="C2408" t="s">
        <v>20434</v>
      </c>
      <c r="D2408" t="s">
        <v>14768</v>
      </c>
      <c r="E2408" t="s">
        <v>6</v>
      </c>
      <c r="F2408" t="s">
        <v>14769</v>
      </c>
      <c r="G2408">
        <v>7</v>
      </c>
      <c r="I2408" t="s">
        <v>12682</v>
      </c>
      <c r="J2408" t="s">
        <v>12070</v>
      </c>
      <c r="K2408">
        <v>2016</v>
      </c>
      <c r="L2408" t="s">
        <v>6</v>
      </c>
      <c r="M2408" t="s">
        <v>6</v>
      </c>
      <c r="N2408" t="s">
        <v>6</v>
      </c>
    </row>
    <row r="2409" spans="1:14" x14ac:dyDescent="0.35">
      <c r="A2409" t="s">
        <v>49</v>
      </c>
      <c r="B2409">
        <f t="shared" si="37"/>
        <v>1</v>
      </c>
      <c r="C2409" t="s">
        <v>20435</v>
      </c>
      <c r="D2409" t="s">
        <v>14771</v>
      </c>
      <c r="E2409" t="s">
        <v>6</v>
      </c>
      <c r="F2409" t="s">
        <v>14772</v>
      </c>
      <c r="G2409">
        <v>7</v>
      </c>
      <c r="I2409" t="s">
        <v>14773</v>
      </c>
      <c r="J2409" t="s">
        <v>14774</v>
      </c>
      <c r="K2409">
        <v>2012</v>
      </c>
      <c r="L2409" t="s">
        <v>6</v>
      </c>
      <c r="M2409" t="s">
        <v>6</v>
      </c>
      <c r="N2409" t="s">
        <v>6</v>
      </c>
    </row>
    <row r="2410" spans="1:14" x14ac:dyDescent="0.35">
      <c r="A2410" t="s">
        <v>49</v>
      </c>
      <c r="B2410">
        <f t="shared" si="37"/>
        <v>1</v>
      </c>
      <c r="C2410" t="s">
        <v>14775</v>
      </c>
      <c r="D2410" t="s">
        <v>14776</v>
      </c>
      <c r="E2410" t="s">
        <v>6</v>
      </c>
      <c r="F2410" t="s">
        <v>14777</v>
      </c>
      <c r="G2410">
        <v>7</v>
      </c>
      <c r="I2410" t="s">
        <v>14778</v>
      </c>
      <c r="J2410" t="s">
        <v>14779</v>
      </c>
      <c r="K2410">
        <v>2014</v>
      </c>
      <c r="L2410" t="s">
        <v>6</v>
      </c>
      <c r="M2410" t="s">
        <v>6</v>
      </c>
      <c r="N2410" t="s">
        <v>6</v>
      </c>
    </row>
    <row r="2411" spans="1:14" x14ac:dyDescent="0.35">
      <c r="A2411" t="s">
        <v>49</v>
      </c>
      <c r="B2411">
        <f t="shared" si="37"/>
        <v>1</v>
      </c>
      <c r="C2411" t="s">
        <v>20436</v>
      </c>
      <c r="D2411" t="s">
        <v>14781</v>
      </c>
      <c r="E2411" t="s">
        <v>6</v>
      </c>
      <c r="F2411" t="s">
        <v>14782</v>
      </c>
      <c r="G2411">
        <v>7</v>
      </c>
      <c r="I2411" t="s">
        <v>14667</v>
      </c>
      <c r="J2411" t="s">
        <v>14668</v>
      </c>
      <c r="K2411">
        <v>2019</v>
      </c>
      <c r="L2411" t="s">
        <v>6</v>
      </c>
      <c r="M2411" t="s">
        <v>6</v>
      </c>
      <c r="N2411" t="s">
        <v>6</v>
      </c>
    </row>
    <row r="2412" spans="1:14" x14ac:dyDescent="0.35">
      <c r="A2412" t="s">
        <v>49</v>
      </c>
      <c r="B2412">
        <f t="shared" si="37"/>
        <v>1</v>
      </c>
      <c r="C2412" t="s">
        <v>20437</v>
      </c>
      <c r="D2412" t="s">
        <v>14784</v>
      </c>
      <c r="E2412" t="s">
        <v>6</v>
      </c>
      <c r="F2412" t="s">
        <v>14785</v>
      </c>
      <c r="G2412">
        <v>7</v>
      </c>
      <c r="I2412" t="s">
        <v>13903</v>
      </c>
      <c r="J2412" t="s">
        <v>11973</v>
      </c>
      <c r="K2412">
        <v>2015</v>
      </c>
      <c r="L2412" t="s">
        <v>6</v>
      </c>
      <c r="M2412" t="s">
        <v>6</v>
      </c>
      <c r="N2412" t="s">
        <v>6</v>
      </c>
    </row>
    <row r="2413" spans="1:14" x14ac:dyDescent="0.35">
      <c r="A2413" t="s">
        <v>49</v>
      </c>
      <c r="B2413">
        <f t="shared" si="37"/>
        <v>1</v>
      </c>
      <c r="C2413" t="s">
        <v>20438</v>
      </c>
      <c r="D2413" t="s">
        <v>14787</v>
      </c>
      <c r="E2413" t="s">
        <v>6</v>
      </c>
      <c r="F2413" t="s">
        <v>14788</v>
      </c>
      <c r="G2413">
        <v>7</v>
      </c>
      <c r="I2413" t="s">
        <v>597</v>
      </c>
      <c r="J2413" t="s">
        <v>14789</v>
      </c>
      <c r="K2413">
        <v>2020</v>
      </c>
      <c r="L2413" t="s">
        <v>6</v>
      </c>
      <c r="M2413" t="s">
        <v>6</v>
      </c>
      <c r="N2413" t="s">
        <v>6</v>
      </c>
    </row>
    <row r="2414" spans="1:14" x14ac:dyDescent="0.35">
      <c r="A2414" t="s">
        <v>49</v>
      </c>
      <c r="B2414">
        <f t="shared" si="37"/>
        <v>1</v>
      </c>
      <c r="C2414" t="s">
        <v>20439</v>
      </c>
      <c r="D2414" t="s">
        <v>14791</v>
      </c>
      <c r="E2414" t="s">
        <v>6</v>
      </c>
      <c r="F2414" t="s">
        <v>14792</v>
      </c>
      <c r="G2414">
        <v>7</v>
      </c>
      <c r="I2414" t="s">
        <v>14793</v>
      </c>
      <c r="J2414" t="s">
        <v>14794</v>
      </c>
      <c r="K2414">
        <v>2017</v>
      </c>
      <c r="L2414" t="s">
        <v>6</v>
      </c>
      <c r="M2414" t="s">
        <v>6</v>
      </c>
      <c r="N2414" t="s">
        <v>6</v>
      </c>
    </row>
    <row r="2415" spans="1:14" x14ac:dyDescent="0.35">
      <c r="A2415" t="s">
        <v>70</v>
      </c>
      <c r="B2415">
        <f t="shared" si="37"/>
        <v>1</v>
      </c>
      <c r="C2415" t="s">
        <v>20440</v>
      </c>
      <c r="D2415" t="s">
        <v>14796</v>
      </c>
      <c r="E2415" t="s">
        <v>6</v>
      </c>
      <c r="F2415" t="s">
        <v>14797</v>
      </c>
      <c r="G2415">
        <v>7</v>
      </c>
      <c r="I2415" t="s">
        <v>14798</v>
      </c>
      <c r="J2415" t="s">
        <v>14799</v>
      </c>
      <c r="K2415">
        <v>2017</v>
      </c>
      <c r="L2415" t="s">
        <v>6</v>
      </c>
      <c r="M2415" t="s">
        <v>6</v>
      </c>
      <c r="N2415" t="s">
        <v>6</v>
      </c>
    </row>
    <row r="2416" spans="1:14" x14ac:dyDescent="0.35">
      <c r="A2416" t="s">
        <v>49</v>
      </c>
      <c r="B2416">
        <f t="shared" si="37"/>
        <v>1</v>
      </c>
      <c r="C2416" t="s">
        <v>20441</v>
      </c>
      <c r="D2416" t="s">
        <v>14801</v>
      </c>
      <c r="E2416" t="s">
        <v>6</v>
      </c>
      <c r="F2416" t="s">
        <v>14802</v>
      </c>
      <c r="G2416">
        <v>7</v>
      </c>
      <c r="I2416" t="s">
        <v>12573</v>
      </c>
      <c r="J2416" t="s">
        <v>12574</v>
      </c>
      <c r="K2416">
        <v>2012</v>
      </c>
      <c r="L2416" t="s">
        <v>6</v>
      </c>
      <c r="M2416" t="s">
        <v>6</v>
      </c>
      <c r="N2416" t="s">
        <v>6</v>
      </c>
    </row>
    <row r="2417" spans="1:14" x14ac:dyDescent="0.35">
      <c r="A2417" t="s">
        <v>67</v>
      </c>
      <c r="B2417">
        <f t="shared" si="37"/>
        <v>1</v>
      </c>
      <c r="C2417" t="s">
        <v>20442</v>
      </c>
      <c r="D2417" t="s">
        <v>14804</v>
      </c>
      <c r="E2417" t="s">
        <v>6</v>
      </c>
      <c r="F2417" t="s">
        <v>14805</v>
      </c>
      <c r="G2417">
        <v>7</v>
      </c>
      <c r="I2417" t="s">
        <v>14806</v>
      </c>
      <c r="J2417" t="s">
        <v>14807</v>
      </c>
      <c r="K2417">
        <v>2018</v>
      </c>
      <c r="L2417" t="s">
        <v>6</v>
      </c>
      <c r="M2417" t="s">
        <v>6</v>
      </c>
      <c r="N2417" t="s">
        <v>6</v>
      </c>
    </row>
    <row r="2418" spans="1:14" x14ac:dyDescent="0.35">
      <c r="A2418" t="s">
        <v>49</v>
      </c>
      <c r="B2418">
        <f t="shared" si="37"/>
        <v>1</v>
      </c>
      <c r="C2418" t="s">
        <v>20443</v>
      </c>
      <c r="D2418" t="s">
        <v>14809</v>
      </c>
      <c r="E2418" t="s">
        <v>6</v>
      </c>
      <c r="F2418" t="s">
        <v>14810</v>
      </c>
      <c r="G2418">
        <v>7</v>
      </c>
      <c r="I2418" t="s">
        <v>14811</v>
      </c>
      <c r="J2418" t="s">
        <v>14812</v>
      </c>
      <c r="K2418">
        <v>2009</v>
      </c>
      <c r="L2418" t="s">
        <v>6</v>
      </c>
      <c r="M2418" t="s">
        <v>6</v>
      </c>
      <c r="N2418" t="s">
        <v>6</v>
      </c>
    </row>
    <row r="2419" spans="1:14" x14ac:dyDescent="0.35">
      <c r="A2419" t="s">
        <v>67</v>
      </c>
      <c r="B2419">
        <f t="shared" si="37"/>
        <v>1</v>
      </c>
      <c r="C2419" t="s">
        <v>20444</v>
      </c>
      <c r="D2419" t="s">
        <v>14814</v>
      </c>
      <c r="E2419" t="s">
        <v>6</v>
      </c>
      <c r="F2419" t="s">
        <v>14815</v>
      </c>
      <c r="G2419">
        <v>7</v>
      </c>
      <c r="I2419" t="s">
        <v>14816</v>
      </c>
      <c r="J2419" t="s">
        <v>14817</v>
      </c>
      <c r="K2419">
        <v>2018</v>
      </c>
      <c r="L2419" t="s">
        <v>6</v>
      </c>
      <c r="M2419" t="s">
        <v>6</v>
      </c>
      <c r="N2419" t="s">
        <v>6</v>
      </c>
    </row>
    <row r="2420" spans="1:14" x14ac:dyDescent="0.35">
      <c r="A2420" t="s">
        <v>70</v>
      </c>
      <c r="B2420">
        <f t="shared" si="37"/>
        <v>1</v>
      </c>
      <c r="C2420" t="s">
        <v>20445</v>
      </c>
      <c r="D2420" t="s">
        <v>14823</v>
      </c>
      <c r="E2420" t="s">
        <v>6</v>
      </c>
      <c r="F2420" t="s">
        <v>14824</v>
      </c>
      <c r="G2420">
        <v>7</v>
      </c>
      <c r="I2420" t="s">
        <v>6</v>
      </c>
      <c r="J2420" t="s">
        <v>6</v>
      </c>
      <c r="L2420" t="s">
        <v>6</v>
      </c>
      <c r="M2420" t="s">
        <v>6</v>
      </c>
      <c r="N2420" t="s">
        <v>6</v>
      </c>
    </row>
    <row r="2421" spans="1:14" x14ac:dyDescent="0.35">
      <c r="A2421" t="s">
        <v>67</v>
      </c>
      <c r="B2421">
        <f t="shared" si="37"/>
        <v>1</v>
      </c>
      <c r="C2421" t="s">
        <v>20446</v>
      </c>
      <c r="D2421" t="s">
        <v>14826</v>
      </c>
      <c r="E2421" t="s">
        <v>6</v>
      </c>
      <c r="F2421" t="s">
        <v>14827</v>
      </c>
      <c r="G2421">
        <v>7</v>
      </c>
      <c r="I2421" t="s">
        <v>12272</v>
      </c>
      <c r="J2421" t="s">
        <v>14828</v>
      </c>
      <c r="K2421">
        <v>2019</v>
      </c>
      <c r="L2421" t="s">
        <v>6</v>
      </c>
      <c r="M2421" t="s">
        <v>6</v>
      </c>
      <c r="N2421" t="s">
        <v>6</v>
      </c>
    </row>
    <row r="2422" spans="1:14" x14ac:dyDescent="0.35">
      <c r="A2422" t="s">
        <v>49</v>
      </c>
      <c r="B2422">
        <f t="shared" si="37"/>
        <v>1</v>
      </c>
      <c r="C2422" t="s">
        <v>20447</v>
      </c>
      <c r="D2422" t="s">
        <v>14830</v>
      </c>
      <c r="E2422" t="s">
        <v>6</v>
      </c>
      <c r="F2422" t="s">
        <v>14831</v>
      </c>
      <c r="G2422">
        <v>7</v>
      </c>
      <c r="I2422" t="s">
        <v>7593</v>
      </c>
      <c r="J2422" t="s">
        <v>14832</v>
      </c>
      <c r="K2422">
        <v>2019</v>
      </c>
      <c r="L2422" t="s">
        <v>6</v>
      </c>
      <c r="M2422" t="s">
        <v>6</v>
      </c>
      <c r="N2422" t="s">
        <v>6</v>
      </c>
    </row>
    <row r="2423" spans="1:14" x14ac:dyDescent="0.35">
      <c r="A2423" t="s">
        <v>70</v>
      </c>
      <c r="B2423">
        <f t="shared" si="37"/>
        <v>1</v>
      </c>
      <c r="C2423" t="s">
        <v>20448</v>
      </c>
      <c r="D2423" t="s">
        <v>14838</v>
      </c>
      <c r="E2423" t="s">
        <v>6</v>
      </c>
      <c r="F2423" t="s">
        <v>14839</v>
      </c>
      <c r="G2423">
        <v>7</v>
      </c>
      <c r="I2423" t="s">
        <v>14840</v>
      </c>
      <c r="J2423" t="s">
        <v>12619</v>
      </c>
      <c r="K2423">
        <v>2014</v>
      </c>
      <c r="L2423" t="s">
        <v>6</v>
      </c>
      <c r="M2423" t="s">
        <v>6</v>
      </c>
      <c r="N2423" t="s">
        <v>6</v>
      </c>
    </row>
    <row r="2424" spans="1:14" x14ac:dyDescent="0.35">
      <c r="A2424" t="s">
        <v>49</v>
      </c>
      <c r="B2424">
        <f t="shared" si="37"/>
        <v>1</v>
      </c>
      <c r="C2424" t="s">
        <v>20449</v>
      </c>
      <c r="D2424" t="s">
        <v>14842</v>
      </c>
      <c r="E2424" t="s">
        <v>6</v>
      </c>
      <c r="F2424" t="s">
        <v>14843</v>
      </c>
      <c r="G2424">
        <v>7</v>
      </c>
      <c r="I2424" t="s">
        <v>14844</v>
      </c>
      <c r="J2424" t="s">
        <v>14845</v>
      </c>
      <c r="K2424">
        <v>2019</v>
      </c>
      <c r="L2424" t="s">
        <v>6</v>
      </c>
      <c r="M2424" t="s">
        <v>6</v>
      </c>
      <c r="N2424" t="s">
        <v>6</v>
      </c>
    </row>
    <row r="2425" spans="1:14" x14ac:dyDescent="0.35">
      <c r="A2425" t="s">
        <v>70</v>
      </c>
      <c r="B2425">
        <f t="shared" si="37"/>
        <v>1</v>
      </c>
      <c r="C2425" t="s">
        <v>20450</v>
      </c>
      <c r="D2425" t="s">
        <v>14847</v>
      </c>
      <c r="E2425" t="s">
        <v>6</v>
      </c>
      <c r="F2425" t="s">
        <v>14848</v>
      </c>
      <c r="G2425">
        <v>7</v>
      </c>
      <c r="I2425" t="s">
        <v>1386</v>
      </c>
      <c r="J2425" t="s">
        <v>14849</v>
      </c>
      <c r="K2425">
        <v>2012</v>
      </c>
      <c r="L2425" t="s">
        <v>6</v>
      </c>
      <c r="M2425" t="s">
        <v>6</v>
      </c>
      <c r="N2425" t="s">
        <v>6</v>
      </c>
    </row>
    <row r="2426" spans="1:14" x14ac:dyDescent="0.35">
      <c r="A2426" t="s">
        <v>70</v>
      </c>
      <c r="B2426">
        <f t="shared" si="37"/>
        <v>1</v>
      </c>
      <c r="C2426" t="s">
        <v>20451</v>
      </c>
      <c r="D2426" t="s">
        <v>14851</v>
      </c>
      <c r="E2426" t="s">
        <v>6</v>
      </c>
      <c r="F2426" t="s">
        <v>14852</v>
      </c>
      <c r="G2426">
        <v>7</v>
      </c>
      <c r="I2426" t="s">
        <v>14853</v>
      </c>
      <c r="J2426" t="s">
        <v>14854</v>
      </c>
      <c r="K2426">
        <v>2016</v>
      </c>
      <c r="L2426" t="s">
        <v>6</v>
      </c>
      <c r="M2426" t="s">
        <v>6</v>
      </c>
      <c r="N2426" t="s">
        <v>6</v>
      </c>
    </row>
    <row r="2427" spans="1:14" x14ac:dyDescent="0.35">
      <c r="A2427" t="s">
        <v>49</v>
      </c>
      <c r="B2427">
        <f t="shared" si="37"/>
        <v>1</v>
      </c>
      <c r="C2427" t="s">
        <v>20452</v>
      </c>
      <c r="D2427" t="s">
        <v>14859</v>
      </c>
      <c r="E2427" t="s">
        <v>6</v>
      </c>
      <c r="F2427" t="s">
        <v>14860</v>
      </c>
      <c r="G2427">
        <v>7</v>
      </c>
      <c r="I2427" t="s">
        <v>1392</v>
      </c>
      <c r="J2427" t="s">
        <v>14861</v>
      </c>
      <c r="K2427">
        <v>2019</v>
      </c>
      <c r="L2427" t="s">
        <v>6</v>
      </c>
      <c r="M2427" t="s">
        <v>6</v>
      </c>
      <c r="N2427" t="s">
        <v>6</v>
      </c>
    </row>
    <row r="2428" spans="1:14" x14ac:dyDescent="0.35">
      <c r="A2428" t="s">
        <v>49</v>
      </c>
      <c r="B2428">
        <f t="shared" si="37"/>
        <v>1</v>
      </c>
      <c r="C2428" t="s">
        <v>20453</v>
      </c>
      <c r="D2428" t="s">
        <v>14863</v>
      </c>
      <c r="E2428" t="s">
        <v>6</v>
      </c>
      <c r="F2428" t="s">
        <v>14864</v>
      </c>
      <c r="G2428">
        <v>7</v>
      </c>
      <c r="I2428" t="s">
        <v>144</v>
      </c>
      <c r="J2428" t="s">
        <v>14865</v>
      </c>
      <c r="K2428">
        <v>2017</v>
      </c>
      <c r="L2428" t="s">
        <v>6</v>
      </c>
      <c r="M2428" t="s">
        <v>6</v>
      </c>
      <c r="N2428" t="s">
        <v>6</v>
      </c>
    </row>
    <row r="2429" spans="1:14" x14ac:dyDescent="0.35">
      <c r="A2429" t="s">
        <v>49</v>
      </c>
      <c r="B2429">
        <f t="shared" si="37"/>
        <v>1</v>
      </c>
      <c r="C2429" t="s">
        <v>20454</v>
      </c>
      <c r="D2429" t="s">
        <v>14872</v>
      </c>
      <c r="E2429" t="s">
        <v>6</v>
      </c>
      <c r="F2429" t="s">
        <v>14873</v>
      </c>
      <c r="G2429">
        <v>7</v>
      </c>
      <c r="I2429" t="s">
        <v>14874</v>
      </c>
      <c r="J2429" t="s">
        <v>14875</v>
      </c>
      <c r="K2429">
        <v>2012</v>
      </c>
      <c r="L2429" t="s">
        <v>6</v>
      </c>
      <c r="M2429" t="s">
        <v>6</v>
      </c>
      <c r="N2429" t="s">
        <v>6</v>
      </c>
    </row>
    <row r="2430" spans="1:14" x14ac:dyDescent="0.35">
      <c r="A2430" t="s">
        <v>70</v>
      </c>
      <c r="B2430">
        <f t="shared" si="37"/>
        <v>1</v>
      </c>
      <c r="C2430" t="s">
        <v>20455</v>
      </c>
      <c r="D2430" t="s">
        <v>14877</v>
      </c>
      <c r="E2430" t="s">
        <v>6</v>
      </c>
      <c r="F2430" t="s">
        <v>14878</v>
      </c>
      <c r="G2430">
        <v>7</v>
      </c>
      <c r="I2430" t="s">
        <v>14879</v>
      </c>
      <c r="J2430" t="s">
        <v>14880</v>
      </c>
      <c r="K2430">
        <v>2015</v>
      </c>
      <c r="L2430" t="s">
        <v>6</v>
      </c>
      <c r="M2430" t="s">
        <v>6</v>
      </c>
      <c r="N2430" t="s">
        <v>6</v>
      </c>
    </row>
    <row r="2431" spans="1:14" x14ac:dyDescent="0.35">
      <c r="A2431" t="s">
        <v>49</v>
      </c>
      <c r="B2431">
        <f t="shared" si="37"/>
        <v>1</v>
      </c>
      <c r="C2431" t="s">
        <v>20456</v>
      </c>
      <c r="D2431" t="s">
        <v>14885</v>
      </c>
      <c r="E2431" t="s">
        <v>6</v>
      </c>
      <c r="F2431" t="s">
        <v>14886</v>
      </c>
      <c r="G2431">
        <v>7</v>
      </c>
      <c r="I2431" t="s">
        <v>14887</v>
      </c>
      <c r="J2431" t="s">
        <v>11973</v>
      </c>
      <c r="K2431">
        <v>2009</v>
      </c>
      <c r="L2431" t="s">
        <v>6</v>
      </c>
      <c r="M2431" t="s">
        <v>6</v>
      </c>
      <c r="N2431" t="s">
        <v>6</v>
      </c>
    </row>
    <row r="2432" spans="1:14" x14ac:dyDescent="0.35">
      <c r="A2432" t="s">
        <v>49</v>
      </c>
      <c r="B2432">
        <f t="shared" si="37"/>
        <v>1</v>
      </c>
      <c r="C2432" t="s">
        <v>20457</v>
      </c>
      <c r="D2432" t="s">
        <v>14889</v>
      </c>
      <c r="E2432" t="s">
        <v>6</v>
      </c>
      <c r="F2432" t="s">
        <v>14890</v>
      </c>
      <c r="G2432">
        <v>7</v>
      </c>
      <c r="I2432" t="s">
        <v>14891</v>
      </c>
      <c r="J2432" t="s">
        <v>12529</v>
      </c>
      <c r="K2432">
        <v>2009</v>
      </c>
      <c r="L2432" t="s">
        <v>6</v>
      </c>
      <c r="M2432" t="s">
        <v>6</v>
      </c>
      <c r="N2432" t="s">
        <v>6</v>
      </c>
    </row>
    <row r="2433" spans="1:14" x14ac:dyDescent="0.35">
      <c r="A2433" t="s">
        <v>67</v>
      </c>
      <c r="B2433">
        <f t="shared" si="37"/>
        <v>1</v>
      </c>
      <c r="C2433" t="s">
        <v>20458</v>
      </c>
      <c r="D2433" t="s">
        <v>14896</v>
      </c>
      <c r="E2433" t="s">
        <v>6</v>
      </c>
      <c r="F2433" t="s">
        <v>14897</v>
      </c>
      <c r="G2433">
        <v>7</v>
      </c>
      <c r="I2433" t="s">
        <v>13710</v>
      </c>
      <c r="J2433" t="s">
        <v>13711</v>
      </c>
      <c r="K2433">
        <v>2019</v>
      </c>
      <c r="L2433" t="s">
        <v>6</v>
      </c>
      <c r="M2433" t="s">
        <v>6</v>
      </c>
      <c r="N2433" t="s">
        <v>6</v>
      </c>
    </row>
    <row r="2434" spans="1:14" x14ac:dyDescent="0.35">
      <c r="A2434" t="s">
        <v>67</v>
      </c>
      <c r="B2434">
        <f t="shared" ref="B2434:B2497" si="38">COUNTIF(C:C,C2434)</f>
        <v>1</v>
      </c>
      <c r="C2434" t="s">
        <v>20459</v>
      </c>
      <c r="D2434" t="s">
        <v>14899</v>
      </c>
      <c r="E2434" t="s">
        <v>6</v>
      </c>
      <c r="F2434" t="s">
        <v>14900</v>
      </c>
      <c r="G2434">
        <v>7</v>
      </c>
      <c r="I2434" t="s">
        <v>14901</v>
      </c>
      <c r="J2434" t="s">
        <v>14902</v>
      </c>
      <c r="K2434">
        <v>2012</v>
      </c>
      <c r="L2434" t="s">
        <v>6</v>
      </c>
      <c r="M2434" t="s">
        <v>6</v>
      </c>
      <c r="N2434" t="s">
        <v>6</v>
      </c>
    </row>
    <row r="2435" spans="1:14" x14ac:dyDescent="0.35">
      <c r="A2435" t="s">
        <v>67</v>
      </c>
      <c r="B2435">
        <f t="shared" si="38"/>
        <v>1</v>
      </c>
      <c r="C2435" t="s">
        <v>20460</v>
      </c>
      <c r="D2435" t="s">
        <v>14904</v>
      </c>
      <c r="E2435" t="s">
        <v>6</v>
      </c>
      <c r="F2435" t="s">
        <v>14905</v>
      </c>
      <c r="G2435">
        <v>7</v>
      </c>
      <c r="I2435" t="s">
        <v>13959</v>
      </c>
      <c r="J2435" t="s">
        <v>14906</v>
      </c>
      <c r="K2435">
        <v>2018</v>
      </c>
      <c r="L2435" t="s">
        <v>6</v>
      </c>
      <c r="M2435" t="s">
        <v>6</v>
      </c>
      <c r="N2435" t="s">
        <v>6</v>
      </c>
    </row>
    <row r="2436" spans="1:14" x14ac:dyDescent="0.35">
      <c r="A2436" t="s">
        <v>67</v>
      </c>
      <c r="B2436">
        <f t="shared" si="38"/>
        <v>1</v>
      </c>
      <c r="C2436" t="s">
        <v>20461</v>
      </c>
      <c r="D2436" t="s">
        <v>14913</v>
      </c>
      <c r="E2436" t="s">
        <v>6</v>
      </c>
      <c r="F2436" t="s">
        <v>14914</v>
      </c>
      <c r="G2436">
        <v>7</v>
      </c>
      <c r="I2436" t="s">
        <v>12983</v>
      </c>
      <c r="J2436" t="s">
        <v>14915</v>
      </c>
      <c r="K2436">
        <v>2014</v>
      </c>
      <c r="L2436" t="s">
        <v>6</v>
      </c>
      <c r="M2436" t="s">
        <v>6</v>
      </c>
      <c r="N2436" t="s">
        <v>6</v>
      </c>
    </row>
    <row r="2437" spans="1:14" x14ac:dyDescent="0.35">
      <c r="A2437" t="s">
        <v>49</v>
      </c>
      <c r="B2437">
        <f t="shared" si="38"/>
        <v>1</v>
      </c>
      <c r="C2437" t="s">
        <v>20462</v>
      </c>
      <c r="D2437" t="s">
        <v>14917</v>
      </c>
      <c r="E2437" t="s">
        <v>6</v>
      </c>
      <c r="F2437" t="s">
        <v>14918</v>
      </c>
      <c r="G2437">
        <v>7</v>
      </c>
      <c r="I2437" t="s">
        <v>14919</v>
      </c>
      <c r="J2437" t="s">
        <v>14920</v>
      </c>
      <c r="K2437">
        <v>2018</v>
      </c>
      <c r="L2437" t="s">
        <v>6</v>
      </c>
      <c r="M2437" t="s">
        <v>6</v>
      </c>
      <c r="N2437" t="s">
        <v>6</v>
      </c>
    </row>
    <row r="2438" spans="1:14" x14ac:dyDescent="0.35">
      <c r="A2438" t="s">
        <v>49</v>
      </c>
      <c r="B2438">
        <f t="shared" si="38"/>
        <v>1</v>
      </c>
      <c r="C2438" t="s">
        <v>20463</v>
      </c>
      <c r="D2438" t="s">
        <v>14922</v>
      </c>
      <c r="E2438" t="s">
        <v>6</v>
      </c>
      <c r="F2438" t="s">
        <v>14827</v>
      </c>
      <c r="G2438">
        <v>7</v>
      </c>
      <c r="I2438" t="s">
        <v>13757</v>
      </c>
      <c r="J2438" t="s">
        <v>14923</v>
      </c>
      <c r="K2438">
        <v>2018</v>
      </c>
      <c r="L2438" t="s">
        <v>6</v>
      </c>
      <c r="M2438" t="s">
        <v>6</v>
      </c>
      <c r="N2438" t="s">
        <v>6</v>
      </c>
    </row>
    <row r="2439" spans="1:14" x14ac:dyDescent="0.35">
      <c r="A2439" t="s">
        <v>67</v>
      </c>
      <c r="B2439">
        <f t="shared" si="38"/>
        <v>1</v>
      </c>
      <c r="C2439" t="s">
        <v>20464</v>
      </c>
      <c r="D2439" t="s">
        <v>14925</v>
      </c>
      <c r="E2439" t="s">
        <v>6</v>
      </c>
      <c r="F2439" t="s">
        <v>14926</v>
      </c>
      <c r="G2439">
        <v>7</v>
      </c>
      <c r="I2439" t="s">
        <v>12277</v>
      </c>
      <c r="J2439" t="s">
        <v>12278</v>
      </c>
      <c r="K2439">
        <v>2011</v>
      </c>
      <c r="L2439" t="s">
        <v>6</v>
      </c>
      <c r="M2439" t="s">
        <v>6</v>
      </c>
      <c r="N2439" t="s">
        <v>6</v>
      </c>
    </row>
    <row r="2440" spans="1:14" x14ac:dyDescent="0.35">
      <c r="A2440" t="s">
        <v>49</v>
      </c>
      <c r="B2440">
        <f t="shared" si="38"/>
        <v>1</v>
      </c>
      <c r="C2440" t="s">
        <v>20465</v>
      </c>
      <c r="D2440" t="s">
        <v>14928</v>
      </c>
      <c r="E2440" t="s">
        <v>6</v>
      </c>
      <c r="F2440" t="s">
        <v>14929</v>
      </c>
      <c r="G2440">
        <v>7</v>
      </c>
      <c r="I2440" t="s">
        <v>14930</v>
      </c>
      <c r="J2440" t="s">
        <v>14931</v>
      </c>
      <c r="K2440">
        <v>2014</v>
      </c>
      <c r="L2440" t="s">
        <v>6</v>
      </c>
      <c r="M2440" t="s">
        <v>6</v>
      </c>
      <c r="N2440" t="s">
        <v>6</v>
      </c>
    </row>
    <row r="2441" spans="1:14" x14ac:dyDescent="0.35">
      <c r="A2441" t="s">
        <v>67</v>
      </c>
      <c r="B2441">
        <f t="shared" si="38"/>
        <v>1</v>
      </c>
      <c r="C2441" t="s">
        <v>20466</v>
      </c>
      <c r="D2441" t="s">
        <v>14933</v>
      </c>
      <c r="E2441" t="s">
        <v>6</v>
      </c>
      <c r="F2441" t="s">
        <v>14934</v>
      </c>
      <c r="G2441">
        <v>7</v>
      </c>
      <c r="I2441" t="s">
        <v>12573</v>
      </c>
      <c r="J2441" t="s">
        <v>12574</v>
      </c>
      <c r="K2441">
        <v>2012</v>
      </c>
      <c r="L2441" t="s">
        <v>6</v>
      </c>
      <c r="M2441" t="s">
        <v>6</v>
      </c>
      <c r="N2441" t="s">
        <v>6</v>
      </c>
    </row>
    <row r="2442" spans="1:14" x14ac:dyDescent="0.35">
      <c r="A2442" t="s">
        <v>49</v>
      </c>
      <c r="B2442">
        <f t="shared" si="38"/>
        <v>1</v>
      </c>
      <c r="C2442" t="s">
        <v>20467</v>
      </c>
      <c r="D2442" t="s">
        <v>14936</v>
      </c>
      <c r="E2442" t="s">
        <v>6</v>
      </c>
      <c r="F2442" t="s">
        <v>14937</v>
      </c>
      <c r="G2442">
        <v>7</v>
      </c>
      <c r="I2442" t="s">
        <v>556</v>
      </c>
      <c r="J2442" t="s">
        <v>14938</v>
      </c>
      <c r="K2442">
        <v>2020</v>
      </c>
      <c r="L2442" t="s">
        <v>6</v>
      </c>
      <c r="M2442" t="s">
        <v>6</v>
      </c>
      <c r="N2442" t="s">
        <v>6</v>
      </c>
    </row>
    <row r="2443" spans="1:14" x14ac:dyDescent="0.35">
      <c r="A2443" t="s">
        <v>70</v>
      </c>
      <c r="B2443">
        <f t="shared" si="38"/>
        <v>1</v>
      </c>
      <c r="C2443" t="s">
        <v>20468</v>
      </c>
      <c r="D2443" t="s">
        <v>14940</v>
      </c>
      <c r="E2443" t="s">
        <v>6</v>
      </c>
      <c r="F2443" t="s">
        <v>14941</v>
      </c>
      <c r="G2443">
        <v>7</v>
      </c>
      <c r="I2443" t="s">
        <v>14942</v>
      </c>
      <c r="J2443" t="s">
        <v>14943</v>
      </c>
      <c r="K2443">
        <v>2019</v>
      </c>
      <c r="L2443" t="s">
        <v>6</v>
      </c>
      <c r="M2443" t="s">
        <v>6</v>
      </c>
      <c r="N2443" t="s">
        <v>6</v>
      </c>
    </row>
    <row r="2444" spans="1:14" x14ac:dyDescent="0.35">
      <c r="A2444" t="s">
        <v>49</v>
      </c>
      <c r="B2444">
        <f t="shared" si="38"/>
        <v>1</v>
      </c>
      <c r="C2444" t="s">
        <v>20469</v>
      </c>
      <c r="D2444" t="s">
        <v>14945</v>
      </c>
      <c r="E2444" t="s">
        <v>6</v>
      </c>
      <c r="F2444" t="s">
        <v>14946</v>
      </c>
      <c r="G2444">
        <v>7</v>
      </c>
      <c r="I2444" t="s">
        <v>12565</v>
      </c>
      <c r="J2444" t="s">
        <v>12566</v>
      </c>
      <c r="K2444">
        <v>2009</v>
      </c>
      <c r="L2444" t="s">
        <v>6</v>
      </c>
      <c r="M2444" t="s">
        <v>6</v>
      </c>
      <c r="N2444" t="s">
        <v>6</v>
      </c>
    </row>
    <row r="2445" spans="1:14" x14ac:dyDescent="0.35">
      <c r="A2445" t="s">
        <v>49</v>
      </c>
      <c r="B2445">
        <f t="shared" si="38"/>
        <v>1</v>
      </c>
      <c r="C2445" t="s">
        <v>20470</v>
      </c>
      <c r="D2445" t="s">
        <v>14948</v>
      </c>
      <c r="E2445" t="s">
        <v>6</v>
      </c>
      <c r="F2445" t="s">
        <v>14949</v>
      </c>
      <c r="G2445">
        <v>7</v>
      </c>
      <c r="I2445" t="s">
        <v>14950</v>
      </c>
      <c r="J2445" t="s">
        <v>14951</v>
      </c>
      <c r="K2445">
        <v>2020</v>
      </c>
      <c r="L2445" t="s">
        <v>6</v>
      </c>
      <c r="M2445" t="s">
        <v>6</v>
      </c>
      <c r="N2445" t="s">
        <v>6</v>
      </c>
    </row>
    <row r="2446" spans="1:14" x14ac:dyDescent="0.35">
      <c r="A2446" t="s">
        <v>67</v>
      </c>
      <c r="B2446">
        <f t="shared" si="38"/>
        <v>1</v>
      </c>
      <c r="C2446" t="s">
        <v>20471</v>
      </c>
      <c r="D2446" t="s">
        <v>14953</v>
      </c>
      <c r="E2446" t="s">
        <v>6</v>
      </c>
      <c r="F2446" t="s">
        <v>14954</v>
      </c>
      <c r="G2446">
        <v>7</v>
      </c>
      <c r="I2446" t="s">
        <v>12692</v>
      </c>
      <c r="J2446" t="s">
        <v>12693</v>
      </c>
      <c r="K2446">
        <v>2018</v>
      </c>
      <c r="L2446" t="s">
        <v>6</v>
      </c>
      <c r="M2446" t="s">
        <v>6</v>
      </c>
      <c r="N2446" t="s">
        <v>6</v>
      </c>
    </row>
    <row r="2447" spans="1:14" x14ac:dyDescent="0.35">
      <c r="A2447" t="s">
        <v>70</v>
      </c>
      <c r="B2447">
        <f t="shared" si="38"/>
        <v>1</v>
      </c>
      <c r="C2447" t="s">
        <v>20472</v>
      </c>
      <c r="D2447" t="s">
        <v>14956</v>
      </c>
      <c r="E2447" t="s">
        <v>6</v>
      </c>
      <c r="F2447" t="s">
        <v>14049</v>
      </c>
      <c r="G2447">
        <v>7</v>
      </c>
      <c r="I2447" t="s">
        <v>13710</v>
      </c>
      <c r="J2447" t="s">
        <v>13711</v>
      </c>
      <c r="K2447">
        <v>2019</v>
      </c>
      <c r="L2447" t="s">
        <v>6</v>
      </c>
      <c r="M2447" t="s">
        <v>6</v>
      </c>
      <c r="N2447" t="s">
        <v>6</v>
      </c>
    </row>
    <row r="2448" spans="1:14" x14ac:dyDescent="0.35">
      <c r="A2448" t="s">
        <v>70</v>
      </c>
      <c r="B2448">
        <f t="shared" si="38"/>
        <v>1</v>
      </c>
      <c r="C2448" t="s">
        <v>20473</v>
      </c>
      <c r="D2448" t="s">
        <v>14958</v>
      </c>
      <c r="E2448" t="s">
        <v>6</v>
      </c>
      <c r="F2448" t="s">
        <v>14959</v>
      </c>
      <c r="G2448">
        <v>7</v>
      </c>
      <c r="I2448" t="s">
        <v>14960</v>
      </c>
      <c r="J2448" t="s">
        <v>14961</v>
      </c>
      <c r="K2448">
        <v>2018</v>
      </c>
      <c r="L2448" t="s">
        <v>6</v>
      </c>
      <c r="M2448" t="s">
        <v>6</v>
      </c>
      <c r="N2448" t="s">
        <v>6</v>
      </c>
    </row>
    <row r="2449" spans="1:14" x14ac:dyDescent="0.35">
      <c r="A2449" t="s">
        <v>49</v>
      </c>
      <c r="B2449">
        <f t="shared" si="38"/>
        <v>1</v>
      </c>
      <c r="C2449" t="s">
        <v>14962</v>
      </c>
      <c r="D2449" t="s">
        <v>14963</v>
      </c>
      <c r="E2449" t="s">
        <v>6</v>
      </c>
      <c r="F2449" t="s">
        <v>14964</v>
      </c>
      <c r="G2449">
        <v>7</v>
      </c>
      <c r="I2449" t="s">
        <v>14965</v>
      </c>
      <c r="J2449" t="s">
        <v>14966</v>
      </c>
      <c r="K2449">
        <v>2018</v>
      </c>
      <c r="L2449" t="s">
        <v>6</v>
      </c>
      <c r="M2449" t="s">
        <v>6</v>
      </c>
      <c r="N2449" t="s">
        <v>6</v>
      </c>
    </row>
    <row r="2450" spans="1:14" x14ac:dyDescent="0.35">
      <c r="A2450" t="s">
        <v>67</v>
      </c>
      <c r="B2450">
        <f t="shared" si="38"/>
        <v>1</v>
      </c>
      <c r="C2450" t="s">
        <v>20474</v>
      </c>
      <c r="D2450" t="s">
        <v>14968</v>
      </c>
      <c r="E2450" t="s">
        <v>6</v>
      </c>
      <c r="F2450" t="s">
        <v>14969</v>
      </c>
      <c r="G2450">
        <v>7</v>
      </c>
      <c r="I2450" t="s">
        <v>14970</v>
      </c>
      <c r="J2450" t="s">
        <v>14971</v>
      </c>
      <c r="K2450">
        <v>2017</v>
      </c>
      <c r="L2450" t="s">
        <v>6</v>
      </c>
      <c r="M2450" t="s">
        <v>6</v>
      </c>
      <c r="N2450" t="s">
        <v>6</v>
      </c>
    </row>
    <row r="2451" spans="1:14" x14ac:dyDescent="0.35">
      <c r="A2451" t="s">
        <v>49</v>
      </c>
      <c r="B2451">
        <f t="shared" si="38"/>
        <v>1</v>
      </c>
      <c r="C2451" t="s">
        <v>20475</v>
      </c>
      <c r="D2451" t="s">
        <v>14973</v>
      </c>
      <c r="E2451" t="s">
        <v>6</v>
      </c>
      <c r="F2451" t="s">
        <v>14974</v>
      </c>
      <c r="G2451">
        <v>7</v>
      </c>
      <c r="I2451" t="s">
        <v>14975</v>
      </c>
      <c r="J2451" t="s">
        <v>14976</v>
      </c>
      <c r="K2451">
        <v>2014</v>
      </c>
      <c r="L2451" t="s">
        <v>6</v>
      </c>
      <c r="M2451" t="s">
        <v>6</v>
      </c>
      <c r="N2451" t="s">
        <v>6</v>
      </c>
    </row>
    <row r="2452" spans="1:14" x14ac:dyDescent="0.35">
      <c r="A2452" t="s">
        <v>49</v>
      </c>
      <c r="B2452">
        <f t="shared" si="38"/>
        <v>1</v>
      </c>
      <c r="C2452" t="s">
        <v>20476</v>
      </c>
      <c r="D2452" t="s">
        <v>14978</v>
      </c>
      <c r="E2452" t="s">
        <v>6</v>
      </c>
      <c r="F2452" t="s">
        <v>14979</v>
      </c>
      <c r="G2452">
        <v>7</v>
      </c>
      <c r="I2452" t="s">
        <v>13796</v>
      </c>
      <c r="J2452" t="s">
        <v>13797</v>
      </c>
      <c r="K2452">
        <v>2015</v>
      </c>
      <c r="L2452" t="s">
        <v>6</v>
      </c>
      <c r="M2452" t="s">
        <v>6</v>
      </c>
      <c r="N2452" t="s">
        <v>6</v>
      </c>
    </row>
    <row r="2453" spans="1:14" x14ac:dyDescent="0.35">
      <c r="A2453" t="s">
        <v>70</v>
      </c>
      <c r="B2453">
        <f t="shared" si="38"/>
        <v>1</v>
      </c>
      <c r="C2453" t="s">
        <v>20477</v>
      </c>
      <c r="D2453" t="s">
        <v>14981</v>
      </c>
      <c r="E2453" t="s">
        <v>6</v>
      </c>
      <c r="F2453" t="s">
        <v>14982</v>
      </c>
      <c r="G2453">
        <v>7</v>
      </c>
      <c r="I2453" t="s">
        <v>12797</v>
      </c>
      <c r="J2453" t="s">
        <v>14983</v>
      </c>
      <c r="K2453">
        <v>2011</v>
      </c>
      <c r="L2453" t="s">
        <v>6</v>
      </c>
      <c r="M2453" t="s">
        <v>6</v>
      </c>
      <c r="N2453" t="s">
        <v>6</v>
      </c>
    </row>
    <row r="2454" spans="1:14" x14ac:dyDescent="0.35">
      <c r="A2454" t="s">
        <v>67</v>
      </c>
      <c r="B2454">
        <f t="shared" si="38"/>
        <v>1</v>
      </c>
      <c r="C2454" t="s">
        <v>20478</v>
      </c>
      <c r="D2454" t="s">
        <v>14985</v>
      </c>
      <c r="E2454" t="s">
        <v>6</v>
      </c>
      <c r="F2454" t="s">
        <v>14986</v>
      </c>
      <c r="G2454">
        <v>7</v>
      </c>
      <c r="I2454" t="s">
        <v>14987</v>
      </c>
      <c r="J2454" t="s">
        <v>14988</v>
      </c>
      <c r="K2454">
        <v>2014</v>
      </c>
      <c r="L2454" t="s">
        <v>6</v>
      </c>
      <c r="M2454" t="s">
        <v>6</v>
      </c>
      <c r="N2454" t="s">
        <v>6</v>
      </c>
    </row>
    <row r="2455" spans="1:14" x14ac:dyDescent="0.35">
      <c r="A2455" t="s">
        <v>67</v>
      </c>
      <c r="B2455">
        <f t="shared" si="38"/>
        <v>1</v>
      </c>
      <c r="C2455" t="s">
        <v>20479</v>
      </c>
      <c r="D2455" t="s">
        <v>14990</v>
      </c>
      <c r="E2455" t="s">
        <v>6</v>
      </c>
      <c r="F2455" t="s">
        <v>14991</v>
      </c>
      <c r="G2455">
        <v>7</v>
      </c>
      <c r="I2455" t="s">
        <v>14992</v>
      </c>
      <c r="J2455" t="s">
        <v>14993</v>
      </c>
      <c r="K2455">
        <v>2019</v>
      </c>
      <c r="L2455" t="s">
        <v>6</v>
      </c>
      <c r="M2455" t="s">
        <v>6</v>
      </c>
      <c r="N2455" t="s">
        <v>6</v>
      </c>
    </row>
    <row r="2456" spans="1:14" x14ac:dyDescent="0.35">
      <c r="A2456" t="s">
        <v>67</v>
      </c>
      <c r="B2456">
        <f t="shared" si="38"/>
        <v>1</v>
      </c>
      <c r="C2456" t="s">
        <v>20480</v>
      </c>
      <c r="D2456" t="s">
        <v>14995</v>
      </c>
      <c r="E2456" t="s">
        <v>6</v>
      </c>
      <c r="F2456" t="s">
        <v>14996</v>
      </c>
      <c r="G2456">
        <v>7</v>
      </c>
      <c r="I2456" t="s">
        <v>14997</v>
      </c>
      <c r="J2456" t="s">
        <v>14998</v>
      </c>
      <c r="K2456">
        <v>2018</v>
      </c>
      <c r="L2456" t="s">
        <v>6</v>
      </c>
      <c r="M2456" t="s">
        <v>6</v>
      </c>
      <c r="N2456" t="s">
        <v>6</v>
      </c>
    </row>
    <row r="2457" spans="1:14" x14ac:dyDescent="0.35">
      <c r="A2457" t="s">
        <v>70</v>
      </c>
      <c r="B2457">
        <f t="shared" si="38"/>
        <v>1</v>
      </c>
      <c r="C2457" t="s">
        <v>20481</v>
      </c>
      <c r="D2457" t="s">
        <v>15000</v>
      </c>
      <c r="E2457" t="s">
        <v>6</v>
      </c>
      <c r="F2457" t="s">
        <v>15001</v>
      </c>
      <c r="G2457">
        <v>7</v>
      </c>
      <c r="I2457" t="s">
        <v>13502</v>
      </c>
      <c r="J2457" t="s">
        <v>13503</v>
      </c>
      <c r="K2457">
        <v>2014</v>
      </c>
      <c r="L2457" t="s">
        <v>6</v>
      </c>
      <c r="M2457" t="s">
        <v>6</v>
      </c>
      <c r="N2457" t="s">
        <v>6</v>
      </c>
    </row>
    <row r="2458" spans="1:14" x14ac:dyDescent="0.35">
      <c r="A2458" t="s">
        <v>49</v>
      </c>
      <c r="B2458">
        <f t="shared" si="38"/>
        <v>1</v>
      </c>
      <c r="C2458" t="s">
        <v>20482</v>
      </c>
      <c r="D2458" t="s">
        <v>15003</v>
      </c>
      <c r="E2458" t="s">
        <v>6</v>
      </c>
      <c r="F2458" t="s">
        <v>15004</v>
      </c>
      <c r="G2458">
        <v>7</v>
      </c>
      <c r="I2458" t="s">
        <v>15005</v>
      </c>
      <c r="J2458" t="s">
        <v>15006</v>
      </c>
      <c r="K2458">
        <v>2015</v>
      </c>
      <c r="L2458" t="s">
        <v>6</v>
      </c>
      <c r="M2458" t="s">
        <v>6</v>
      </c>
      <c r="N2458" t="s">
        <v>6</v>
      </c>
    </row>
    <row r="2459" spans="1:14" x14ac:dyDescent="0.35">
      <c r="A2459" t="s">
        <v>49</v>
      </c>
      <c r="B2459">
        <f t="shared" si="38"/>
        <v>1</v>
      </c>
      <c r="C2459" t="s">
        <v>20483</v>
      </c>
      <c r="D2459" t="s">
        <v>15008</v>
      </c>
      <c r="E2459" t="s">
        <v>6</v>
      </c>
      <c r="F2459" t="s">
        <v>15009</v>
      </c>
      <c r="G2459">
        <v>7</v>
      </c>
      <c r="I2459" t="s">
        <v>15010</v>
      </c>
      <c r="J2459" t="s">
        <v>15011</v>
      </c>
      <c r="K2459">
        <v>2019</v>
      </c>
      <c r="L2459" t="s">
        <v>6</v>
      </c>
      <c r="M2459" t="s">
        <v>6</v>
      </c>
      <c r="N2459" t="s">
        <v>6</v>
      </c>
    </row>
    <row r="2460" spans="1:14" x14ac:dyDescent="0.35">
      <c r="A2460" t="s">
        <v>67</v>
      </c>
      <c r="B2460">
        <f t="shared" si="38"/>
        <v>1</v>
      </c>
      <c r="C2460" t="s">
        <v>20484</v>
      </c>
      <c r="D2460" t="s">
        <v>15013</v>
      </c>
      <c r="E2460" t="s">
        <v>6</v>
      </c>
      <c r="F2460" t="s">
        <v>15014</v>
      </c>
      <c r="G2460">
        <v>7</v>
      </c>
      <c r="I2460" t="s">
        <v>15015</v>
      </c>
      <c r="J2460" t="s">
        <v>15016</v>
      </c>
      <c r="K2460">
        <v>2020</v>
      </c>
      <c r="L2460" t="s">
        <v>6</v>
      </c>
      <c r="M2460" t="s">
        <v>6</v>
      </c>
      <c r="N2460" t="s">
        <v>6</v>
      </c>
    </row>
    <row r="2461" spans="1:14" x14ac:dyDescent="0.35">
      <c r="A2461" t="s">
        <v>49</v>
      </c>
      <c r="B2461">
        <f t="shared" si="38"/>
        <v>1</v>
      </c>
      <c r="C2461" t="s">
        <v>20485</v>
      </c>
      <c r="D2461" t="s">
        <v>15018</v>
      </c>
      <c r="E2461" t="s">
        <v>6</v>
      </c>
      <c r="F2461" t="s">
        <v>15019</v>
      </c>
      <c r="G2461">
        <v>7</v>
      </c>
      <c r="I2461" t="s">
        <v>12861</v>
      </c>
      <c r="J2461" t="s">
        <v>12862</v>
      </c>
      <c r="K2461">
        <v>2015</v>
      </c>
      <c r="L2461" t="s">
        <v>6</v>
      </c>
      <c r="M2461" t="s">
        <v>6</v>
      </c>
      <c r="N2461" t="s">
        <v>6</v>
      </c>
    </row>
    <row r="2462" spans="1:14" x14ac:dyDescent="0.35">
      <c r="A2462" t="s">
        <v>49</v>
      </c>
      <c r="B2462">
        <f t="shared" si="38"/>
        <v>1</v>
      </c>
      <c r="C2462" t="s">
        <v>20486</v>
      </c>
      <c r="D2462" t="s">
        <v>15021</v>
      </c>
      <c r="E2462" t="s">
        <v>6</v>
      </c>
      <c r="F2462" t="s">
        <v>15022</v>
      </c>
      <c r="G2462">
        <v>7</v>
      </c>
      <c r="I2462" t="s">
        <v>15023</v>
      </c>
      <c r="J2462" t="s">
        <v>15024</v>
      </c>
      <c r="K2462">
        <v>2014</v>
      </c>
      <c r="L2462" t="s">
        <v>6</v>
      </c>
      <c r="M2462" t="s">
        <v>6</v>
      </c>
      <c r="N2462" t="s">
        <v>6</v>
      </c>
    </row>
    <row r="2463" spans="1:14" x14ac:dyDescent="0.35">
      <c r="A2463" t="s">
        <v>49</v>
      </c>
      <c r="B2463">
        <f t="shared" si="38"/>
        <v>1</v>
      </c>
      <c r="C2463" t="s">
        <v>20487</v>
      </c>
      <c r="D2463" t="s">
        <v>15026</v>
      </c>
      <c r="E2463" t="s">
        <v>6</v>
      </c>
      <c r="F2463" t="s">
        <v>15027</v>
      </c>
      <c r="G2463">
        <v>7</v>
      </c>
      <c r="I2463" t="s">
        <v>15028</v>
      </c>
      <c r="J2463" t="s">
        <v>15029</v>
      </c>
      <c r="K2463">
        <v>2016</v>
      </c>
      <c r="L2463" t="s">
        <v>6</v>
      </c>
      <c r="M2463" t="s">
        <v>6</v>
      </c>
      <c r="N2463" t="s">
        <v>6</v>
      </c>
    </row>
    <row r="2464" spans="1:14" x14ac:dyDescent="0.35">
      <c r="A2464" t="s">
        <v>49</v>
      </c>
      <c r="B2464">
        <f t="shared" si="38"/>
        <v>1</v>
      </c>
      <c r="C2464" t="s">
        <v>20488</v>
      </c>
      <c r="D2464" t="s">
        <v>15031</v>
      </c>
      <c r="E2464" t="s">
        <v>6</v>
      </c>
      <c r="F2464" t="s">
        <v>15032</v>
      </c>
      <c r="G2464">
        <v>7</v>
      </c>
      <c r="I2464" t="s">
        <v>15033</v>
      </c>
      <c r="J2464" t="s">
        <v>15034</v>
      </c>
      <c r="K2464">
        <v>2013</v>
      </c>
      <c r="L2464" t="s">
        <v>6</v>
      </c>
      <c r="M2464" t="s">
        <v>6</v>
      </c>
      <c r="N2464" t="s">
        <v>6</v>
      </c>
    </row>
    <row r="2465" spans="1:14" x14ac:dyDescent="0.35">
      <c r="A2465" t="s">
        <v>49</v>
      </c>
      <c r="B2465">
        <f t="shared" si="38"/>
        <v>1</v>
      </c>
      <c r="C2465" t="s">
        <v>20489</v>
      </c>
      <c r="D2465" t="s">
        <v>15036</v>
      </c>
      <c r="E2465" t="s">
        <v>6</v>
      </c>
      <c r="F2465" t="s">
        <v>15037</v>
      </c>
      <c r="G2465">
        <v>7</v>
      </c>
      <c r="I2465" t="s">
        <v>261</v>
      </c>
      <c r="J2465" t="s">
        <v>15038</v>
      </c>
      <c r="K2465">
        <v>2017</v>
      </c>
      <c r="L2465" t="s">
        <v>6</v>
      </c>
      <c r="M2465" t="s">
        <v>6</v>
      </c>
      <c r="N2465" t="s">
        <v>6</v>
      </c>
    </row>
    <row r="2466" spans="1:14" x14ac:dyDescent="0.35">
      <c r="A2466" t="s">
        <v>70</v>
      </c>
      <c r="B2466">
        <f t="shared" si="38"/>
        <v>1</v>
      </c>
      <c r="C2466" t="s">
        <v>20490</v>
      </c>
      <c r="D2466" t="s">
        <v>6</v>
      </c>
      <c r="E2466" t="s">
        <v>6</v>
      </c>
      <c r="F2466" t="s">
        <v>13862</v>
      </c>
      <c r="G2466">
        <v>7</v>
      </c>
      <c r="I2466" t="s">
        <v>13774</v>
      </c>
      <c r="J2466" t="s">
        <v>12454</v>
      </c>
      <c r="K2466">
        <v>2009</v>
      </c>
      <c r="L2466" t="s">
        <v>6</v>
      </c>
      <c r="M2466" t="s">
        <v>6</v>
      </c>
      <c r="N2466" t="s">
        <v>6</v>
      </c>
    </row>
    <row r="2467" spans="1:14" x14ac:dyDescent="0.35">
      <c r="A2467" t="s">
        <v>49</v>
      </c>
      <c r="B2467">
        <f t="shared" si="38"/>
        <v>1</v>
      </c>
      <c r="C2467" t="s">
        <v>20491</v>
      </c>
      <c r="D2467" t="s">
        <v>15041</v>
      </c>
      <c r="E2467" t="s">
        <v>6</v>
      </c>
      <c r="F2467" t="s">
        <v>15042</v>
      </c>
      <c r="G2467">
        <v>7</v>
      </c>
      <c r="I2467" t="s">
        <v>15043</v>
      </c>
      <c r="J2467" t="s">
        <v>15044</v>
      </c>
      <c r="K2467">
        <v>2009</v>
      </c>
      <c r="L2467" t="s">
        <v>6</v>
      </c>
      <c r="M2467" t="s">
        <v>6</v>
      </c>
      <c r="N2467" t="s">
        <v>6</v>
      </c>
    </row>
    <row r="2468" spans="1:14" x14ac:dyDescent="0.35">
      <c r="A2468" t="s">
        <v>70</v>
      </c>
      <c r="B2468">
        <f t="shared" si="38"/>
        <v>1</v>
      </c>
      <c r="C2468" t="s">
        <v>20492</v>
      </c>
      <c r="D2468" t="s">
        <v>15046</v>
      </c>
      <c r="E2468" t="s">
        <v>6</v>
      </c>
      <c r="F2468" t="s">
        <v>15047</v>
      </c>
      <c r="G2468">
        <v>7</v>
      </c>
      <c r="I2468" t="s">
        <v>12573</v>
      </c>
      <c r="J2468" t="s">
        <v>12574</v>
      </c>
      <c r="K2468">
        <v>2012</v>
      </c>
      <c r="L2468" t="s">
        <v>6</v>
      </c>
      <c r="M2468" t="s">
        <v>6</v>
      </c>
      <c r="N2468" t="s">
        <v>6</v>
      </c>
    </row>
    <row r="2469" spans="1:14" x14ac:dyDescent="0.35">
      <c r="A2469" t="s">
        <v>49</v>
      </c>
      <c r="B2469">
        <f t="shared" si="38"/>
        <v>1</v>
      </c>
      <c r="C2469" t="s">
        <v>20493</v>
      </c>
      <c r="D2469" t="s">
        <v>15049</v>
      </c>
      <c r="E2469" t="s">
        <v>6</v>
      </c>
      <c r="F2469" t="s">
        <v>15050</v>
      </c>
      <c r="G2469">
        <v>7</v>
      </c>
      <c r="I2469" t="s">
        <v>12988</v>
      </c>
      <c r="J2469" t="s">
        <v>15051</v>
      </c>
      <c r="K2469">
        <v>2019</v>
      </c>
      <c r="L2469" t="s">
        <v>6</v>
      </c>
      <c r="M2469" t="s">
        <v>6</v>
      </c>
      <c r="N2469" t="s">
        <v>6</v>
      </c>
    </row>
    <row r="2470" spans="1:14" x14ac:dyDescent="0.35">
      <c r="A2470" t="s">
        <v>49</v>
      </c>
      <c r="B2470">
        <f t="shared" si="38"/>
        <v>1</v>
      </c>
      <c r="C2470" t="s">
        <v>20494</v>
      </c>
      <c r="D2470" t="s">
        <v>15053</v>
      </c>
      <c r="E2470" t="s">
        <v>6</v>
      </c>
      <c r="F2470" t="s">
        <v>15054</v>
      </c>
      <c r="G2470">
        <v>7</v>
      </c>
      <c r="I2470" t="s">
        <v>6898</v>
      </c>
      <c r="J2470" t="s">
        <v>15055</v>
      </c>
      <c r="K2470">
        <v>2016</v>
      </c>
      <c r="L2470" t="s">
        <v>6</v>
      </c>
      <c r="M2470" t="s">
        <v>6</v>
      </c>
      <c r="N2470" t="s">
        <v>6</v>
      </c>
    </row>
    <row r="2471" spans="1:14" x14ac:dyDescent="0.35">
      <c r="A2471" t="s">
        <v>67</v>
      </c>
      <c r="B2471">
        <f t="shared" si="38"/>
        <v>1</v>
      </c>
      <c r="C2471" t="s">
        <v>20495</v>
      </c>
      <c r="D2471" t="s">
        <v>15057</v>
      </c>
      <c r="E2471" t="s">
        <v>6</v>
      </c>
      <c r="F2471" t="s">
        <v>15058</v>
      </c>
      <c r="G2471">
        <v>7</v>
      </c>
      <c r="I2471" t="s">
        <v>15059</v>
      </c>
      <c r="J2471" t="s">
        <v>15060</v>
      </c>
      <c r="K2471">
        <v>2014</v>
      </c>
      <c r="L2471" t="s">
        <v>6</v>
      </c>
      <c r="M2471" t="s">
        <v>6</v>
      </c>
      <c r="N2471" t="s">
        <v>6</v>
      </c>
    </row>
    <row r="2472" spans="1:14" x14ac:dyDescent="0.35">
      <c r="A2472" t="s">
        <v>49</v>
      </c>
      <c r="B2472">
        <f t="shared" si="38"/>
        <v>1</v>
      </c>
      <c r="C2472" t="s">
        <v>20496</v>
      </c>
      <c r="D2472" t="s">
        <v>15062</v>
      </c>
      <c r="E2472" t="s">
        <v>6</v>
      </c>
      <c r="F2472" t="s">
        <v>15063</v>
      </c>
      <c r="G2472">
        <v>7</v>
      </c>
      <c r="I2472" t="s">
        <v>13390</v>
      </c>
      <c r="J2472" t="s">
        <v>15064</v>
      </c>
      <c r="K2472">
        <v>2016</v>
      </c>
      <c r="L2472" t="s">
        <v>6</v>
      </c>
      <c r="M2472" t="s">
        <v>6</v>
      </c>
      <c r="N2472" t="s">
        <v>6</v>
      </c>
    </row>
    <row r="2473" spans="1:14" x14ac:dyDescent="0.35">
      <c r="A2473" t="s">
        <v>49</v>
      </c>
      <c r="B2473">
        <f t="shared" si="38"/>
        <v>1</v>
      </c>
      <c r="C2473" t="s">
        <v>20497</v>
      </c>
      <c r="D2473" t="s">
        <v>15066</v>
      </c>
      <c r="E2473" t="s">
        <v>6</v>
      </c>
      <c r="F2473" t="s">
        <v>15067</v>
      </c>
      <c r="G2473">
        <v>7</v>
      </c>
      <c r="I2473" t="s">
        <v>14672</v>
      </c>
      <c r="J2473" t="s">
        <v>14673</v>
      </c>
      <c r="K2473">
        <v>2021</v>
      </c>
      <c r="L2473" t="s">
        <v>6</v>
      </c>
      <c r="M2473" t="s">
        <v>6</v>
      </c>
      <c r="N2473" t="s">
        <v>6</v>
      </c>
    </row>
    <row r="2474" spans="1:14" x14ac:dyDescent="0.35">
      <c r="A2474" t="s">
        <v>49</v>
      </c>
      <c r="B2474">
        <f t="shared" si="38"/>
        <v>1</v>
      </c>
      <c r="C2474" t="s">
        <v>20498</v>
      </c>
      <c r="D2474" t="s">
        <v>15069</v>
      </c>
      <c r="E2474" t="s">
        <v>6</v>
      </c>
      <c r="F2474" t="s">
        <v>15070</v>
      </c>
      <c r="G2474">
        <v>7</v>
      </c>
      <c r="I2474" t="s">
        <v>12458</v>
      </c>
      <c r="J2474" t="s">
        <v>12459</v>
      </c>
      <c r="K2474">
        <v>2012</v>
      </c>
      <c r="L2474" t="s">
        <v>6</v>
      </c>
      <c r="M2474" t="s">
        <v>6</v>
      </c>
      <c r="N2474" t="s">
        <v>6</v>
      </c>
    </row>
    <row r="2475" spans="1:14" x14ac:dyDescent="0.35">
      <c r="A2475" t="s">
        <v>49</v>
      </c>
      <c r="B2475">
        <f t="shared" si="38"/>
        <v>1</v>
      </c>
      <c r="C2475" t="s">
        <v>20499</v>
      </c>
      <c r="D2475" t="s">
        <v>15072</v>
      </c>
      <c r="E2475" t="s">
        <v>6</v>
      </c>
      <c r="F2475" t="s">
        <v>14827</v>
      </c>
      <c r="G2475">
        <v>7</v>
      </c>
      <c r="I2475" t="s">
        <v>13757</v>
      </c>
      <c r="J2475" t="s">
        <v>14484</v>
      </c>
      <c r="K2475">
        <v>2018</v>
      </c>
      <c r="L2475" t="s">
        <v>6</v>
      </c>
      <c r="M2475" t="s">
        <v>6</v>
      </c>
      <c r="N2475" t="s">
        <v>6</v>
      </c>
    </row>
    <row r="2476" spans="1:14" x14ac:dyDescent="0.35">
      <c r="A2476" t="s">
        <v>49</v>
      </c>
      <c r="B2476">
        <f t="shared" si="38"/>
        <v>1</v>
      </c>
      <c r="C2476" t="s">
        <v>20500</v>
      </c>
      <c r="D2476" t="s">
        <v>15074</v>
      </c>
      <c r="E2476" t="s">
        <v>6</v>
      </c>
      <c r="F2476" t="s">
        <v>15075</v>
      </c>
      <c r="G2476">
        <v>7</v>
      </c>
      <c r="I2476" t="s">
        <v>15076</v>
      </c>
      <c r="J2476" t="s">
        <v>15077</v>
      </c>
      <c r="K2476">
        <v>2011</v>
      </c>
      <c r="L2476" t="s">
        <v>6</v>
      </c>
      <c r="M2476" t="s">
        <v>6</v>
      </c>
      <c r="N2476" t="s">
        <v>6</v>
      </c>
    </row>
    <row r="2477" spans="1:14" x14ac:dyDescent="0.35">
      <c r="A2477" t="s">
        <v>70</v>
      </c>
      <c r="B2477">
        <f t="shared" si="38"/>
        <v>1</v>
      </c>
      <c r="C2477" t="s">
        <v>20501</v>
      </c>
      <c r="D2477" t="s">
        <v>15079</v>
      </c>
      <c r="E2477" t="s">
        <v>6</v>
      </c>
      <c r="F2477" t="s">
        <v>15080</v>
      </c>
      <c r="G2477">
        <v>7</v>
      </c>
      <c r="I2477" t="s">
        <v>15081</v>
      </c>
      <c r="J2477" t="s">
        <v>15082</v>
      </c>
      <c r="K2477">
        <v>2014</v>
      </c>
      <c r="L2477" t="s">
        <v>6</v>
      </c>
      <c r="M2477" t="s">
        <v>6</v>
      </c>
      <c r="N2477" t="s">
        <v>6</v>
      </c>
    </row>
    <row r="2478" spans="1:14" x14ac:dyDescent="0.35">
      <c r="A2478" t="s">
        <v>67</v>
      </c>
      <c r="B2478">
        <f t="shared" si="38"/>
        <v>1</v>
      </c>
      <c r="C2478" t="s">
        <v>20502</v>
      </c>
      <c r="D2478" t="s">
        <v>15087</v>
      </c>
      <c r="E2478" t="s">
        <v>6</v>
      </c>
      <c r="F2478" t="s">
        <v>14765</v>
      </c>
      <c r="G2478">
        <v>7</v>
      </c>
      <c r="I2478" t="s">
        <v>556</v>
      </c>
      <c r="J2478" t="s">
        <v>15088</v>
      </c>
      <c r="K2478">
        <v>2016</v>
      </c>
      <c r="L2478" t="s">
        <v>6</v>
      </c>
      <c r="M2478" t="s">
        <v>6</v>
      </c>
      <c r="N2478" t="s">
        <v>6</v>
      </c>
    </row>
    <row r="2479" spans="1:14" x14ac:dyDescent="0.35">
      <c r="A2479" t="s">
        <v>70</v>
      </c>
      <c r="B2479">
        <f t="shared" si="38"/>
        <v>1</v>
      </c>
      <c r="C2479" t="s">
        <v>20503</v>
      </c>
      <c r="D2479" t="s">
        <v>15090</v>
      </c>
      <c r="E2479" t="s">
        <v>6</v>
      </c>
      <c r="F2479" t="s">
        <v>15091</v>
      </c>
      <c r="G2479">
        <v>7</v>
      </c>
      <c r="I2479" t="s">
        <v>15092</v>
      </c>
      <c r="J2479" t="s">
        <v>15093</v>
      </c>
      <c r="K2479">
        <v>2015</v>
      </c>
      <c r="L2479" t="s">
        <v>6</v>
      </c>
      <c r="M2479" t="s">
        <v>6</v>
      </c>
      <c r="N2479" t="s">
        <v>6</v>
      </c>
    </row>
    <row r="2480" spans="1:14" x14ac:dyDescent="0.35">
      <c r="A2480" t="s">
        <v>70</v>
      </c>
      <c r="B2480">
        <f t="shared" si="38"/>
        <v>1</v>
      </c>
      <c r="C2480" t="s">
        <v>20504</v>
      </c>
      <c r="D2480" t="s">
        <v>15098</v>
      </c>
      <c r="E2480" t="s">
        <v>6</v>
      </c>
      <c r="F2480" t="s">
        <v>15099</v>
      </c>
      <c r="G2480">
        <v>7</v>
      </c>
      <c r="I2480" t="s">
        <v>15100</v>
      </c>
      <c r="J2480" t="s">
        <v>15101</v>
      </c>
      <c r="K2480">
        <v>2020</v>
      </c>
      <c r="L2480" t="s">
        <v>6</v>
      </c>
      <c r="M2480" t="s">
        <v>6</v>
      </c>
      <c r="N2480" t="s">
        <v>6</v>
      </c>
    </row>
    <row r="2481" spans="1:14" x14ac:dyDescent="0.35">
      <c r="A2481" t="s">
        <v>49</v>
      </c>
      <c r="B2481">
        <f t="shared" si="38"/>
        <v>1</v>
      </c>
      <c r="C2481" t="s">
        <v>20505</v>
      </c>
      <c r="D2481" t="s">
        <v>15103</v>
      </c>
      <c r="E2481" t="s">
        <v>6</v>
      </c>
      <c r="F2481" t="s">
        <v>15104</v>
      </c>
      <c r="G2481">
        <v>7</v>
      </c>
      <c r="I2481" t="s">
        <v>12043</v>
      </c>
      <c r="J2481" t="s">
        <v>15105</v>
      </c>
      <c r="K2481">
        <v>2013</v>
      </c>
      <c r="L2481" t="s">
        <v>6</v>
      </c>
      <c r="M2481" t="s">
        <v>6</v>
      </c>
      <c r="N2481" t="s">
        <v>6</v>
      </c>
    </row>
    <row r="2482" spans="1:14" x14ac:dyDescent="0.35">
      <c r="A2482" t="s">
        <v>49</v>
      </c>
      <c r="B2482">
        <f t="shared" si="38"/>
        <v>1</v>
      </c>
      <c r="C2482" t="s">
        <v>20506</v>
      </c>
      <c r="D2482" t="s">
        <v>15107</v>
      </c>
      <c r="E2482" t="s">
        <v>6</v>
      </c>
      <c r="F2482" t="s">
        <v>15108</v>
      </c>
      <c r="G2482">
        <v>7</v>
      </c>
      <c r="I2482" t="s">
        <v>15109</v>
      </c>
      <c r="J2482" t="s">
        <v>15110</v>
      </c>
      <c r="K2482">
        <v>2015</v>
      </c>
      <c r="L2482" t="s">
        <v>6</v>
      </c>
      <c r="M2482" t="s">
        <v>6</v>
      </c>
      <c r="N2482" t="s">
        <v>6</v>
      </c>
    </row>
    <row r="2483" spans="1:14" x14ac:dyDescent="0.35">
      <c r="A2483" t="s">
        <v>49</v>
      </c>
      <c r="B2483">
        <f t="shared" si="38"/>
        <v>1</v>
      </c>
      <c r="C2483" t="s">
        <v>20507</v>
      </c>
      <c r="D2483" t="s">
        <v>15112</v>
      </c>
      <c r="E2483" t="s">
        <v>6</v>
      </c>
      <c r="F2483" t="s">
        <v>15113</v>
      </c>
      <c r="G2483">
        <v>7</v>
      </c>
      <c r="I2483" t="s">
        <v>15114</v>
      </c>
      <c r="J2483" t="s">
        <v>15115</v>
      </c>
      <c r="K2483">
        <v>2018</v>
      </c>
      <c r="L2483" t="s">
        <v>6</v>
      </c>
      <c r="M2483" t="s">
        <v>6</v>
      </c>
      <c r="N2483" t="s">
        <v>6</v>
      </c>
    </row>
    <row r="2484" spans="1:14" x14ac:dyDescent="0.35">
      <c r="A2484" t="s">
        <v>49</v>
      </c>
      <c r="B2484">
        <f t="shared" si="38"/>
        <v>1</v>
      </c>
      <c r="C2484" t="s">
        <v>20508</v>
      </c>
      <c r="D2484" t="s">
        <v>15117</v>
      </c>
      <c r="E2484" t="s">
        <v>6</v>
      </c>
      <c r="F2484" t="s">
        <v>15118</v>
      </c>
      <c r="G2484">
        <v>7</v>
      </c>
      <c r="I2484" t="s">
        <v>261</v>
      </c>
      <c r="J2484" t="s">
        <v>12070</v>
      </c>
      <c r="K2484">
        <v>2015</v>
      </c>
      <c r="L2484" t="s">
        <v>6</v>
      </c>
      <c r="M2484" t="s">
        <v>6</v>
      </c>
      <c r="N2484" t="s">
        <v>6</v>
      </c>
    </row>
    <row r="2485" spans="1:14" x14ac:dyDescent="0.35">
      <c r="A2485" t="s">
        <v>70</v>
      </c>
      <c r="B2485">
        <f t="shared" si="38"/>
        <v>1</v>
      </c>
      <c r="C2485" t="s">
        <v>20509</v>
      </c>
      <c r="D2485" t="s">
        <v>15120</v>
      </c>
      <c r="E2485" t="s">
        <v>6</v>
      </c>
      <c r="F2485" t="s">
        <v>15121</v>
      </c>
      <c r="G2485">
        <v>7</v>
      </c>
      <c r="I2485" t="s">
        <v>12413</v>
      </c>
      <c r="J2485" t="s">
        <v>15122</v>
      </c>
      <c r="K2485">
        <v>2014</v>
      </c>
      <c r="L2485" t="s">
        <v>6</v>
      </c>
      <c r="M2485" t="s">
        <v>6</v>
      </c>
      <c r="N2485" t="s">
        <v>6</v>
      </c>
    </row>
    <row r="2486" spans="1:14" x14ac:dyDescent="0.35">
      <c r="A2486" t="s">
        <v>49</v>
      </c>
      <c r="B2486">
        <f t="shared" si="38"/>
        <v>1</v>
      </c>
      <c r="C2486" t="s">
        <v>20510</v>
      </c>
      <c r="D2486" t="s">
        <v>15124</v>
      </c>
      <c r="E2486" t="s">
        <v>6</v>
      </c>
      <c r="F2486" t="s">
        <v>15125</v>
      </c>
      <c r="G2486">
        <v>7</v>
      </c>
      <c r="I2486" t="s">
        <v>6863</v>
      </c>
      <c r="J2486" t="s">
        <v>12070</v>
      </c>
      <c r="K2486">
        <v>2016</v>
      </c>
      <c r="L2486" t="s">
        <v>6</v>
      </c>
      <c r="M2486" t="s">
        <v>6</v>
      </c>
      <c r="N2486" t="s">
        <v>6</v>
      </c>
    </row>
    <row r="2487" spans="1:14" x14ac:dyDescent="0.35">
      <c r="A2487" t="s">
        <v>49</v>
      </c>
      <c r="B2487">
        <f t="shared" si="38"/>
        <v>1</v>
      </c>
      <c r="C2487" t="s">
        <v>20511</v>
      </c>
      <c r="D2487" t="s">
        <v>15127</v>
      </c>
      <c r="E2487" t="s">
        <v>6</v>
      </c>
      <c r="F2487" t="s">
        <v>15128</v>
      </c>
      <c r="G2487">
        <v>7</v>
      </c>
      <c r="I2487" t="s">
        <v>12125</v>
      </c>
      <c r="J2487" t="s">
        <v>15129</v>
      </c>
      <c r="K2487">
        <v>2020</v>
      </c>
      <c r="L2487" t="s">
        <v>6</v>
      </c>
      <c r="M2487" t="s">
        <v>6</v>
      </c>
      <c r="N2487" t="s">
        <v>6</v>
      </c>
    </row>
    <row r="2488" spans="1:14" x14ac:dyDescent="0.35">
      <c r="A2488" t="s">
        <v>70</v>
      </c>
      <c r="B2488">
        <f t="shared" si="38"/>
        <v>1</v>
      </c>
      <c r="C2488" t="s">
        <v>20512</v>
      </c>
      <c r="D2488" t="s">
        <v>15131</v>
      </c>
      <c r="E2488" t="s">
        <v>6</v>
      </c>
      <c r="F2488" t="s">
        <v>15132</v>
      </c>
      <c r="G2488">
        <v>7</v>
      </c>
      <c r="I2488" t="s">
        <v>1392</v>
      </c>
      <c r="J2488" t="s">
        <v>15133</v>
      </c>
      <c r="K2488">
        <v>2012</v>
      </c>
      <c r="L2488" t="s">
        <v>6</v>
      </c>
      <c r="M2488" t="s">
        <v>6</v>
      </c>
      <c r="N2488" t="s">
        <v>6</v>
      </c>
    </row>
    <row r="2489" spans="1:14" x14ac:dyDescent="0.35">
      <c r="A2489" t="s">
        <v>49</v>
      </c>
      <c r="B2489">
        <f t="shared" si="38"/>
        <v>1</v>
      </c>
      <c r="C2489" t="s">
        <v>20513</v>
      </c>
      <c r="D2489" t="s">
        <v>15135</v>
      </c>
      <c r="E2489" t="s">
        <v>6</v>
      </c>
      <c r="F2489" t="s">
        <v>15136</v>
      </c>
      <c r="G2489">
        <v>7</v>
      </c>
      <c r="I2489" t="s">
        <v>13834</v>
      </c>
      <c r="J2489" t="s">
        <v>15137</v>
      </c>
      <c r="K2489">
        <v>2017</v>
      </c>
      <c r="L2489" t="s">
        <v>6</v>
      </c>
      <c r="M2489" t="s">
        <v>6</v>
      </c>
      <c r="N2489" t="s">
        <v>6</v>
      </c>
    </row>
    <row r="2490" spans="1:14" x14ac:dyDescent="0.35">
      <c r="A2490" t="s">
        <v>49</v>
      </c>
      <c r="B2490">
        <f t="shared" si="38"/>
        <v>1</v>
      </c>
      <c r="C2490" t="s">
        <v>20514</v>
      </c>
      <c r="D2490" t="s">
        <v>15143</v>
      </c>
      <c r="E2490" t="s">
        <v>6</v>
      </c>
      <c r="F2490" t="s">
        <v>15144</v>
      </c>
      <c r="G2490">
        <v>7</v>
      </c>
      <c r="I2490" t="s">
        <v>13796</v>
      </c>
      <c r="J2490" t="s">
        <v>13797</v>
      </c>
      <c r="K2490">
        <v>2015</v>
      </c>
      <c r="L2490" t="s">
        <v>6</v>
      </c>
      <c r="M2490" t="s">
        <v>6</v>
      </c>
      <c r="N2490" t="s">
        <v>6</v>
      </c>
    </row>
    <row r="2491" spans="1:14" x14ac:dyDescent="0.35">
      <c r="A2491" t="s">
        <v>49</v>
      </c>
      <c r="B2491">
        <f t="shared" si="38"/>
        <v>1</v>
      </c>
      <c r="C2491" t="s">
        <v>20515</v>
      </c>
      <c r="D2491" t="s">
        <v>15146</v>
      </c>
      <c r="E2491" t="s">
        <v>6</v>
      </c>
      <c r="F2491" t="s">
        <v>15147</v>
      </c>
      <c r="G2491">
        <v>7</v>
      </c>
      <c r="I2491" t="s">
        <v>15148</v>
      </c>
      <c r="J2491" t="s">
        <v>15149</v>
      </c>
      <c r="K2491">
        <v>2018</v>
      </c>
      <c r="L2491" t="s">
        <v>6</v>
      </c>
      <c r="M2491" t="s">
        <v>6</v>
      </c>
      <c r="N2491" t="s">
        <v>6</v>
      </c>
    </row>
    <row r="2492" spans="1:14" x14ac:dyDescent="0.35">
      <c r="A2492" t="s">
        <v>49</v>
      </c>
      <c r="B2492">
        <f t="shared" si="38"/>
        <v>1</v>
      </c>
      <c r="C2492" t="s">
        <v>20516</v>
      </c>
      <c r="D2492" t="s">
        <v>15151</v>
      </c>
      <c r="E2492" t="s">
        <v>6</v>
      </c>
      <c r="F2492" t="s">
        <v>13465</v>
      </c>
      <c r="G2492">
        <v>7</v>
      </c>
      <c r="I2492" t="s">
        <v>15152</v>
      </c>
      <c r="J2492" t="s">
        <v>12667</v>
      </c>
      <c r="K2492">
        <v>2019</v>
      </c>
      <c r="L2492" t="s">
        <v>6</v>
      </c>
      <c r="M2492" t="s">
        <v>6</v>
      </c>
      <c r="N2492" t="s">
        <v>6</v>
      </c>
    </row>
    <row r="2493" spans="1:14" x14ac:dyDescent="0.35">
      <c r="A2493" t="s">
        <v>70</v>
      </c>
      <c r="B2493">
        <f t="shared" si="38"/>
        <v>1</v>
      </c>
      <c r="C2493" t="s">
        <v>20517</v>
      </c>
      <c r="D2493" t="s">
        <v>15158</v>
      </c>
      <c r="E2493" t="s">
        <v>6</v>
      </c>
      <c r="F2493" t="s">
        <v>15159</v>
      </c>
      <c r="G2493">
        <v>7</v>
      </c>
      <c r="I2493" t="s">
        <v>14970</v>
      </c>
      <c r="J2493" t="s">
        <v>15160</v>
      </c>
      <c r="K2493">
        <v>2014</v>
      </c>
      <c r="L2493" t="s">
        <v>6</v>
      </c>
      <c r="M2493" t="s">
        <v>6</v>
      </c>
      <c r="N2493" t="s">
        <v>6</v>
      </c>
    </row>
    <row r="2494" spans="1:14" x14ac:dyDescent="0.35">
      <c r="A2494" t="s">
        <v>70</v>
      </c>
      <c r="B2494">
        <f t="shared" si="38"/>
        <v>1</v>
      </c>
      <c r="C2494" t="s">
        <v>20518</v>
      </c>
      <c r="D2494" t="s">
        <v>15162</v>
      </c>
      <c r="E2494" t="s">
        <v>6</v>
      </c>
      <c r="F2494" t="s">
        <v>15163</v>
      </c>
      <c r="G2494">
        <v>7</v>
      </c>
      <c r="I2494" t="s">
        <v>1622</v>
      </c>
      <c r="J2494" t="s">
        <v>15164</v>
      </c>
      <c r="K2494">
        <v>2013</v>
      </c>
      <c r="L2494" t="s">
        <v>6</v>
      </c>
      <c r="M2494" t="s">
        <v>6</v>
      </c>
      <c r="N2494" t="s">
        <v>6</v>
      </c>
    </row>
    <row r="2495" spans="1:14" x14ac:dyDescent="0.35">
      <c r="A2495" t="s">
        <v>67</v>
      </c>
      <c r="B2495">
        <f t="shared" si="38"/>
        <v>1</v>
      </c>
      <c r="C2495" t="s">
        <v>20519</v>
      </c>
      <c r="D2495" t="s">
        <v>15170</v>
      </c>
      <c r="E2495" t="s">
        <v>6</v>
      </c>
      <c r="F2495" t="s">
        <v>15171</v>
      </c>
      <c r="G2495">
        <v>7</v>
      </c>
      <c r="I2495" t="s">
        <v>15172</v>
      </c>
      <c r="J2495" t="s">
        <v>15173</v>
      </c>
      <c r="K2495">
        <v>2018</v>
      </c>
      <c r="L2495" t="s">
        <v>6</v>
      </c>
      <c r="M2495" t="s">
        <v>6</v>
      </c>
      <c r="N2495" t="s">
        <v>6</v>
      </c>
    </row>
    <row r="2496" spans="1:14" x14ac:dyDescent="0.35">
      <c r="A2496" t="s">
        <v>67</v>
      </c>
      <c r="B2496">
        <f t="shared" si="38"/>
        <v>1</v>
      </c>
      <c r="C2496" t="s">
        <v>20520</v>
      </c>
      <c r="D2496" t="s">
        <v>15175</v>
      </c>
      <c r="E2496" t="s">
        <v>6</v>
      </c>
      <c r="F2496" t="s">
        <v>15176</v>
      </c>
      <c r="G2496">
        <v>7</v>
      </c>
      <c r="I2496" t="s">
        <v>144</v>
      </c>
      <c r="J2496" t="s">
        <v>15177</v>
      </c>
      <c r="K2496">
        <v>2015</v>
      </c>
      <c r="L2496" t="s">
        <v>6</v>
      </c>
      <c r="M2496" t="s">
        <v>6</v>
      </c>
      <c r="N2496" t="s">
        <v>6</v>
      </c>
    </row>
    <row r="2497" spans="1:14" x14ac:dyDescent="0.35">
      <c r="A2497" t="s">
        <v>67</v>
      </c>
      <c r="B2497">
        <f t="shared" si="38"/>
        <v>1</v>
      </c>
      <c r="C2497" t="s">
        <v>20521</v>
      </c>
      <c r="D2497" t="s">
        <v>15182</v>
      </c>
      <c r="E2497" t="s">
        <v>6</v>
      </c>
      <c r="F2497" t="s">
        <v>15183</v>
      </c>
      <c r="G2497">
        <v>7</v>
      </c>
      <c r="I2497" t="s">
        <v>15184</v>
      </c>
      <c r="J2497" t="s">
        <v>15185</v>
      </c>
      <c r="K2497">
        <v>2012</v>
      </c>
      <c r="L2497" t="s">
        <v>6</v>
      </c>
      <c r="M2497" t="s">
        <v>6</v>
      </c>
      <c r="N2497" t="s">
        <v>6</v>
      </c>
    </row>
    <row r="2498" spans="1:14" x14ac:dyDescent="0.35">
      <c r="A2498" t="s">
        <v>49</v>
      </c>
      <c r="B2498">
        <f t="shared" ref="B2498:B2561" si="39">COUNTIF(C:C,C2498)</f>
        <v>1</v>
      </c>
      <c r="C2498" t="s">
        <v>20522</v>
      </c>
      <c r="D2498" t="s">
        <v>15187</v>
      </c>
      <c r="E2498" t="s">
        <v>6</v>
      </c>
      <c r="F2498" t="s">
        <v>15188</v>
      </c>
      <c r="G2498">
        <v>7</v>
      </c>
      <c r="I2498" t="s">
        <v>5033</v>
      </c>
      <c r="J2498" t="s">
        <v>15189</v>
      </c>
      <c r="K2498">
        <v>2017</v>
      </c>
      <c r="L2498" t="s">
        <v>6</v>
      </c>
      <c r="M2498" t="s">
        <v>6</v>
      </c>
      <c r="N2498" t="s">
        <v>6</v>
      </c>
    </row>
    <row r="2499" spans="1:14" x14ac:dyDescent="0.35">
      <c r="A2499" t="s">
        <v>70</v>
      </c>
      <c r="B2499">
        <f t="shared" si="39"/>
        <v>1</v>
      </c>
      <c r="C2499" t="s">
        <v>15190</v>
      </c>
      <c r="D2499" t="s">
        <v>15191</v>
      </c>
      <c r="E2499" t="s">
        <v>6</v>
      </c>
      <c r="F2499" t="s">
        <v>15192</v>
      </c>
      <c r="G2499">
        <v>7</v>
      </c>
      <c r="I2499" t="s">
        <v>15193</v>
      </c>
      <c r="J2499" t="s">
        <v>15194</v>
      </c>
      <c r="K2499">
        <v>2018</v>
      </c>
      <c r="L2499" t="s">
        <v>6</v>
      </c>
      <c r="M2499" t="s">
        <v>6</v>
      </c>
      <c r="N2499" t="s">
        <v>6</v>
      </c>
    </row>
    <row r="2500" spans="1:14" x14ac:dyDescent="0.35">
      <c r="A2500" t="s">
        <v>67</v>
      </c>
      <c r="B2500">
        <f t="shared" si="39"/>
        <v>1</v>
      </c>
      <c r="C2500" t="s">
        <v>20523</v>
      </c>
      <c r="D2500" t="s">
        <v>15196</v>
      </c>
      <c r="E2500" t="s">
        <v>6</v>
      </c>
      <c r="F2500" t="s">
        <v>15197</v>
      </c>
      <c r="G2500">
        <v>7</v>
      </c>
      <c r="I2500" t="s">
        <v>15198</v>
      </c>
      <c r="J2500" t="s">
        <v>15199</v>
      </c>
      <c r="K2500">
        <v>2015</v>
      </c>
      <c r="L2500" t="s">
        <v>6</v>
      </c>
      <c r="M2500" t="s">
        <v>6</v>
      </c>
      <c r="N2500" t="s">
        <v>6</v>
      </c>
    </row>
    <row r="2501" spans="1:14" x14ac:dyDescent="0.35">
      <c r="A2501" t="s">
        <v>67</v>
      </c>
      <c r="B2501">
        <f t="shared" si="39"/>
        <v>1</v>
      </c>
      <c r="C2501" t="s">
        <v>20524</v>
      </c>
      <c r="D2501" t="s">
        <v>15201</v>
      </c>
      <c r="E2501" t="s">
        <v>6</v>
      </c>
      <c r="F2501" t="s">
        <v>15202</v>
      </c>
      <c r="G2501">
        <v>7</v>
      </c>
      <c r="I2501" t="s">
        <v>15203</v>
      </c>
      <c r="J2501" t="s">
        <v>15204</v>
      </c>
      <c r="K2501">
        <v>2016</v>
      </c>
      <c r="L2501" t="s">
        <v>6</v>
      </c>
      <c r="M2501" t="s">
        <v>6</v>
      </c>
      <c r="N2501" t="s">
        <v>6</v>
      </c>
    </row>
    <row r="2502" spans="1:14" x14ac:dyDescent="0.35">
      <c r="A2502" t="s">
        <v>67</v>
      </c>
      <c r="B2502">
        <f t="shared" si="39"/>
        <v>1</v>
      </c>
      <c r="C2502" t="s">
        <v>20525</v>
      </c>
      <c r="D2502" t="s">
        <v>15214</v>
      </c>
      <c r="E2502" t="s">
        <v>6</v>
      </c>
      <c r="F2502" t="s">
        <v>15215</v>
      </c>
      <c r="G2502">
        <v>7</v>
      </c>
      <c r="I2502" t="s">
        <v>15216</v>
      </c>
      <c r="J2502" t="s">
        <v>15217</v>
      </c>
      <c r="K2502">
        <v>2010</v>
      </c>
      <c r="L2502" t="s">
        <v>6</v>
      </c>
      <c r="M2502" t="s">
        <v>6</v>
      </c>
      <c r="N2502" t="s">
        <v>6</v>
      </c>
    </row>
    <row r="2503" spans="1:14" x14ac:dyDescent="0.35">
      <c r="A2503" t="s">
        <v>49</v>
      </c>
      <c r="B2503">
        <f t="shared" si="39"/>
        <v>1</v>
      </c>
      <c r="C2503" t="s">
        <v>20526</v>
      </c>
      <c r="D2503" t="s">
        <v>15219</v>
      </c>
      <c r="E2503" t="s">
        <v>6</v>
      </c>
      <c r="F2503" t="s">
        <v>14752</v>
      </c>
      <c r="G2503">
        <v>7</v>
      </c>
      <c r="I2503" t="s">
        <v>1386</v>
      </c>
      <c r="J2503" t="s">
        <v>15220</v>
      </c>
      <c r="K2503">
        <v>2012</v>
      </c>
      <c r="L2503" t="s">
        <v>6</v>
      </c>
      <c r="M2503" t="s">
        <v>6</v>
      </c>
      <c r="N2503" t="s">
        <v>6</v>
      </c>
    </row>
    <row r="2504" spans="1:14" x14ac:dyDescent="0.35">
      <c r="A2504" t="s">
        <v>67</v>
      </c>
      <c r="B2504">
        <f t="shared" si="39"/>
        <v>1</v>
      </c>
      <c r="C2504" t="s">
        <v>20527</v>
      </c>
      <c r="D2504" t="s">
        <v>15222</v>
      </c>
      <c r="E2504" t="s">
        <v>15223</v>
      </c>
      <c r="F2504" t="s">
        <v>15224</v>
      </c>
      <c r="G2504">
        <v>7</v>
      </c>
      <c r="I2504" t="s">
        <v>15225</v>
      </c>
      <c r="J2504" t="s">
        <v>15226</v>
      </c>
      <c r="K2504">
        <v>2009</v>
      </c>
      <c r="L2504" t="s">
        <v>6</v>
      </c>
      <c r="M2504" t="s">
        <v>6</v>
      </c>
      <c r="N2504" t="s">
        <v>6</v>
      </c>
    </row>
    <row r="2505" spans="1:14" x14ac:dyDescent="0.35">
      <c r="A2505" t="s">
        <v>49</v>
      </c>
      <c r="B2505">
        <f t="shared" si="39"/>
        <v>1</v>
      </c>
      <c r="C2505" t="s">
        <v>20528</v>
      </c>
      <c r="D2505" t="s">
        <v>15228</v>
      </c>
      <c r="E2505" t="s">
        <v>15229</v>
      </c>
      <c r="F2505" t="s">
        <v>15230</v>
      </c>
      <c r="G2505">
        <v>6</v>
      </c>
      <c r="I2505" t="s">
        <v>6</v>
      </c>
      <c r="J2505" t="s">
        <v>15231</v>
      </c>
      <c r="K2505">
        <v>2009</v>
      </c>
      <c r="L2505" t="s">
        <v>6</v>
      </c>
      <c r="M2505" t="s">
        <v>15232</v>
      </c>
      <c r="N2505" t="s">
        <v>6</v>
      </c>
    </row>
    <row r="2506" spans="1:14" x14ac:dyDescent="0.35">
      <c r="A2506" t="s">
        <v>49</v>
      </c>
      <c r="B2506">
        <f t="shared" si="39"/>
        <v>1</v>
      </c>
      <c r="C2506" t="s">
        <v>20529</v>
      </c>
      <c r="D2506" t="s">
        <v>15234</v>
      </c>
      <c r="E2506" t="s">
        <v>15235</v>
      </c>
      <c r="F2506" t="s">
        <v>15236</v>
      </c>
      <c r="G2506">
        <v>7</v>
      </c>
      <c r="I2506" t="s">
        <v>15237</v>
      </c>
      <c r="J2506" t="s">
        <v>8045</v>
      </c>
      <c r="K2506">
        <v>2009</v>
      </c>
      <c r="L2506" t="s">
        <v>6</v>
      </c>
      <c r="M2506" t="s">
        <v>6</v>
      </c>
      <c r="N2506" t="s">
        <v>6</v>
      </c>
    </row>
    <row r="2507" spans="1:14" x14ac:dyDescent="0.35">
      <c r="A2507" t="s">
        <v>49</v>
      </c>
      <c r="B2507">
        <f t="shared" si="39"/>
        <v>1</v>
      </c>
      <c r="C2507" t="s">
        <v>20530</v>
      </c>
      <c r="D2507" t="s">
        <v>15242</v>
      </c>
      <c r="E2507" t="s">
        <v>15243</v>
      </c>
      <c r="F2507" t="s">
        <v>15244</v>
      </c>
      <c r="G2507">
        <v>6</v>
      </c>
      <c r="I2507" t="s">
        <v>6</v>
      </c>
      <c r="J2507" t="s">
        <v>15245</v>
      </c>
      <c r="K2507">
        <v>2009</v>
      </c>
      <c r="L2507" t="s">
        <v>6</v>
      </c>
      <c r="M2507" t="s">
        <v>15246</v>
      </c>
      <c r="N2507" t="s">
        <v>6</v>
      </c>
    </row>
    <row r="2508" spans="1:14" x14ac:dyDescent="0.35">
      <c r="A2508" t="s">
        <v>49</v>
      </c>
      <c r="B2508">
        <f t="shared" si="39"/>
        <v>1</v>
      </c>
      <c r="C2508" t="s">
        <v>20531</v>
      </c>
      <c r="D2508" t="s">
        <v>15248</v>
      </c>
      <c r="E2508" t="s">
        <v>15249</v>
      </c>
      <c r="F2508" t="s">
        <v>15250</v>
      </c>
      <c r="G2508">
        <v>6</v>
      </c>
      <c r="I2508" t="s">
        <v>6</v>
      </c>
      <c r="J2508" t="s">
        <v>3955</v>
      </c>
      <c r="K2508">
        <v>2009</v>
      </c>
      <c r="L2508" t="s">
        <v>6</v>
      </c>
      <c r="M2508" t="s">
        <v>15251</v>
      </c>
      <c r="N2508" t="s">
        <v>6</v>
      </c>
    </row>
    <row r="2509" spans="1:14" x14ac:dyDescent="0.35">
      <c r="A2509" t="s">
        <v>67</v>
      </c>
      <c r="B2509">
        <f t="shared" si="39"/>
        <v>1</v>
      </c>
      <c r="C2509" t="s">
        <v>20532</v>
      </c>
      <c r="D2509" t="s">
        <v>15253</v>
      </c>
      <c r="E2509" t="s">
        <v>15254</v>
      </c>
      <c r="F2509" t="s">
        <v>13621</v>
      </c>
      <c r="G2509">
        <v>6</v>
      </c>
      <c r="I2509" t="s">
        <v>6</v>
      </c>
      <c r="J2509" t="s">
        <v>15255</v>
      </c>
      <c r="K2509">
        <v>2009</v>
      </c>
      <c r="L2509" t="s">
        <v>6</v>
      </c>
      <c r="M2509" t="s">
        <v>13622</v>
      </c>
      <c r="N2509" t="s">
        <v>6</v>
      </c>
    </row>
    <row r="2510" spans="1:14" x14ac:dyDescent="0.35">
      <c r="A2510" t="s">
        <v>56</v>
      </c>
      <c r="B2510">
        <f t="shared" si="39"/>
        <v>1</v>
      </c>
      <c r="C2510" t="s">
        <v>20533</v>
      </c>
      <c r="D2510" t="s">
        <v>15260</v>
      </c>
      <c r="E2510" t="s">
        <v>6</v>
      </c>
      <c r="F2510" t="s">
        <v>6</v>
      </c>
      <c r="G2510">
        <v>6</v>
      </c>
      <c r="I2510" t="s">
        <v>6</v>
      </c>
      <c r="J2510" t="s">
        <v>15261</v>
      </c>
      <c r="K2510">
        <v>2009</v>
      </c>
      <c r="L2510" t="s">
        <v>6</v>
      </c>
      <c r="M2510" t="s">
        <v>15258</v>
      </c>
      <c r="N2510" t="s">
        <v>6</v>
      </c>
    </row>
    <row r="2511" spans="1:14" x14ac:dyDescent="0.35">
      <c r="A2511" t="s">
        <v>67</v>
      </c>
      <c r="B2511">
        <f t="shared" si="39"/>
        <v>1</v>
      </c>
      <c r="C2511" t="s">
        <v>15262</v>
      </c>
      <c r="D2511" t="s">
        <v>15263</v>
      </c>
      <c r="E2511" t="s">
        <v>15264</v>
      </c>
      <c r="F2511" t="s">
        <v>15265</v>
      </c>
      <c r="G2511">
        <v>6</v>
      </c>
      <c r="I2511" t="s">
        <v>6</v>
      </c>
      <c r="J2511" t="s">
        <v>8292</v>
      </c>
      <c r="K2511">
        <v>2009</v>
      </c>
      <c r="L2511" t="s">
        <v>6</v>
      </c>
      <c r="M2511" t="s">
        <v>15266</v>
      </c>
      <c r="N2511" t="s">
        <v>6</v>
      </c>
    </row>
    <row r="2512" spans="1:14" x14ac:dyDescent="0.35">
      <c r="A2512" t="s">
        <v>49</v>
      </c>
      <c r="B2512">
        <f t="shared" si="39"/>
        <v>1</v>
      </c>
      <c r="C2512" t="s">
        <v>20534</v>
      </c>
      <c r="D2512" t="s">
        <v>15268</v>
      </c>
      <c r="E2512" t="s">
        <v>15269</v>
      </c>
      <c r="F2512" t="s">
        <v>15270</v>
      </c>
      <c r="G2512">
        <v>6</v>
      </c>
      <c r="I2512" t="s">
        <v>6</v>
      </c>
      <c r="J2512" t="s">
        <v>15271</v>
      </c>
      <c r="K2512">
        <v>2009</v>
      </c>
      <c r="L2512" t="s">
        <v>6</v>
      </c>
      <c r="M2512" t="s">
        <v>15272</v>
      </c>
      <c r="N2512" t="s">
        <v>6</v>
      </c>
    </row>
    <row r="2513" spans="1:14" x14ac:dyDescent="0.35">
      <c r="A2513" t="s">
        <v>49</v>
      </c>
      <c r="B2513">
        <f t="shared" si="39"/>
        <v>1</v>
      </c>
      <c r="C2513" t="s">
        <v>20535</v>
      </c>
      <c r="D2513" t="s">
        <v>15277</v>
      </c>
      <c r="E2513" t="s">
        <v>15278</v>
      </c>
      <c r="F2513" t="s">
        <v>15279</v>
      </c>
      <c r="G2513">
        <v>6</v>
      </c>
      <c r="I2513" t="s">
        <v>6</v>
      </c>
      <c r="J2513" t="s">
        <v>15280</v>
      </c>
      <c r="K2513">
        <v>2009</v>
      </c>
      <c r="L2513" t="s">
        <v>6</v>
      </c>
      <c r="M2513" t="s">
        <v>15281</v>
      </c>
      <c r="N2513" t="s">
        <v>6</v>
      </c>
    </row>
    <row r="2514" spans="1:14" x14ac:dyDescent="0.35">
      <c r="A2514" t="s">
        <v>49</v>
      </c>
      <c r="B2514">
        <f t="shared" si="39"/>
        <v>1</v>
      </c>
      <c r="C2514" t="s">
        <v>15282</v>
      </c>
      <c r="D2514" t="s">
        <v>15283</v>
      </c>
      <c r="E2514" t="s">
        <v>15284</v>
      </c>
      <c r="F2514" t="s">
        <v>15285</v>
      </c>
      <c r="G2514">
        <v>6</v>
      </c>
      <c r="I2514" t="s">
        <v>6</v>
      </c>
      <c r="J2514" t="s">
        <v>15286</v>
      </c>
      <c r="K2514">
        <v>2009</v>
      </c>
      <c r="L2514" t="s">
        <v>6</v>
      </c>
      <c r="M2514" t="s">
        <v>15287</v>
      </c>
      <c r="N2514" t="s">
        <v>6</v>
      </c>
    </row>
    <row r="2515" spans="1:14" x14ac:dyDescent="0.35">
      <c r="A2515" t="s">
        <v>67</v>
      </c>
      <c r="B2515">
        <f t="shared" si="39"/>
        <v>1</v>
      </c>
      <c r="C2515" t="s">
        <v>20536</v>
      </c>
      <c r="D2515" t="s">
        <v>15317</v>
      </c>
      <c r="E2515" t="s">
        <v>15318</v>
      </c>
      <c r="F2515" t="s">
        <v>15319</v>
      </c>
      <c r="G2515">
        <v>7</v>
      </c>
      <c r="I2515" t="s">
        <v>2920</v>
      </c>
      <c r="J2515" t="s">
        <v>15320</v>
      </c>
      <c r="K2515">
        <v>2010</v>
      </c>
      <c r="L2515" t="s">
        <v>6</v>
      </c>
      <c r="M2515" t="s">
        <v>6</v>
      </c>
      <c r="N2515" t="s">
        <v>6</v>
      </c>
    </row>
    <row r="2516" spans="1:14" x14ac:dyDescent="0.35">
      <c r="A2516" t="s">
        <v>49</v>
      </c>
      <c r="B2516">
        <f t="shared" si="39"/>
        <v>1</v>
      </c>
      <c r="C2516" t="s">
        <v>20537</v>
      </c>
      <c r="D2516" t="s">
        <v>15322</v>
      </c>
      <c r="E2516" t="s">
        <v>15323</v>
      </c>
      <c r="F2516" t="s">
        <v>15324</v>
      </c>
      <c r="G2516">
        <v>6</v>
      </c>
      <c r="I2516" t="s">
        <v>6</v>
      </c>
      <c r="J2516" t="s">
        <v>1816</v>
      </c>
      <c r="K2516">
        <v>2010</v>
      </c>
      <c r="L2516" t="s">
        <v>6</v>
      </c>
      <c r="M2516" t="s">
        <v>15325</v>
      </c>
      <c r="N2516" t="s">
        <v>6</v>
      </c>
    </row>
    <row r="2517" spans="1:14" x14ac:dyDescent="0.35">
      <c r="A2517" t="s">
        <v>56</v>
      </c>
      <c r="B2517">
        <f t="shared" si="39"/>
        <v>1</v>
      </c>
      <c r="C2517" t="s">
        <v>20538</v>
      </c>
      <c r="D2517" t="s">
        <v>15327</v>
      </c>
      <c r="E2517" t="s">
        <v>6</v>
      </c>
      <c r="F2517" t="s">
        <v>6</v>
      </c>
      <c r="G2517">
        <v>6</v>
      </c>
      <c r="I2517" t="s">
        <v>6</v>
      </c>
      <c r="J2517" t="s">
        <v>15328</v>
      </c>
      <c r="K2517">
        <v>2010</v>
      </c>
      <c r="L2517" t="s">
        <v>6</v>
      </c>
      <c r="M2517" t="s">
        <v>15329</v>
      </c>
      <c r="N2517" t="s">
        <v>6</v>
      </c>
    </row>
    <row r="2518" spans="1:14" x14ac:dyDescent="0.35">
      <c r="A2518" t="s">
        <v>56</v>
      </c>
      <c r="B2518">
        <f t="shared" si="39"/>
        <v>1</v>
      </c>
      <c r="C2518" t="s">
        <v>20539</v>
      </c>
      <c r="D2518" t="s">
        <v>15344</v>
      </c>
      <c r="E2518" t="s">
        <v>6</v>
      </c>
      <c r="F2518" t="s">
        <v>6</v>
      </c>
      <c r="G2518">
        <v>6</v>
      </c>
      <c r="I2518" t="s">
        <v>6</v>
      </c>
      <c r="J2518" t="s">
        <v>15345</v>
      </c>
      <c r="K2518">
        <v>2010</v>
      </c>
      <c r="L2518" t="s">
        <v>6</v>
      </c>
      <c r="M2518" t="s">
        <v>15342</v>
      </c>
      <c r="N2518" t="s">
        <v>6</v>
      </c>
    </row>
    <row r="2519" spans="1:14" x14ac:dyDescent="0.35">
      <c r="A2519" t="s">
        <v>56</v>
      </c>
      <c r="B2519">
        <f t="shared" si="39"/>
        <v>1</v>
      </c>
      <c r="C2519" t="s">
        <v>20540</v>
      </c>
      <c r="D2519" t="s">
        <v>15352</v>
      </c>
      <c r="E2519" t="s">
        <v>6</v>
      </c>
      <c r="F2519" t="s">
        <v>6</v>
      </c>
      <c r="G2519">
        <v>6</v>
      </c>
      <c r="I2519" t="s">
        <v>6</v>
      </c>
      <c r="J2519" t="s">
        <v>15353</v>
      </c>
      <c r="K2519">
        <v>2010</v>
      </c>
      <c r="L2519" t="s">
        <v>6</v>
      </c>
      <c r="M2519" t="s">
        <v>15354</v>
      </c>
      <c r="N2519" t="s">
        <v>6</v>
      </c>
    </row>
    <row r="2520" spans="1:14" x14ac:dyDescent="0.35">
      <c r="A2520" t="s">
        <v>67</v>
      </c>
      <c r="B2520">
        <f t="shared" si="39"/>
        <v>1</v>
      </c>
      <c r="C2520" t="s">
        <v>20541</v>
      </c>
      <c r="D2520" t="s">
        <v>15356</v>
      </c>
      <c r="E2520" t="s">
        <v>15357</v>
      </c>
      <c r="F2520" t="s">
        <v>15358</v>
      </c>
      <c r="G2520">
        <v>6</v>
      </c>
      <c r="I2520" t="s">
        <v>6</v>
      </c>
      <c r="J2520" t="s">
        <v>15359</v>
      </c>
      <c r="K2520">
        <v>2010</v>
      </c>
      <c r="L2520" t="s">
        <v>6</v>
      </c>
      <c r="M2520" t="s">
        <v>15360</v>
      </c>
      <c r="N2520" t="s">
        <v>6</v>
      </c>
    </row>
    <row r="2521" spans="1:14" x14ac:dyDescent="0.35">
      <c r="A2521" t="s">
        <v>67</v>
      </c>
      <c r="B2521">
        <f t="shared" si="39"/>
        <v>1</v>
      </c>
      <c r="C2521" t="s">
        <v>20542</v>
      </c>
      <c r="D2521" t="s">
        <v>15362</v>
      </c>
      <c r="E2521" t="s">
        <v>15363</v>
      </c>
      <c r="F2521" t="s">
        <v>15364</v>
      </c>
      <c r="G2521">
        <v>6</v>
      </c>
      <c r="I2521" t="s">
        <v>6</v>
      </c>
      <c r="J2521" t="s">
        <v>15365</v>
      </c>
      <c r="K2521">
        <v>2010</v>
      </c>
      <c r="L2521" t="s">
        <v>6</v>
      </c>
      <c r="M2521" t="s">
        <v>15366</v>
      </c>
      <c r="N2521" t="s">
        <v>6</v>
      </c>
    </row>
    <row r="2522" spans="1:14" x14ac:dyDescent="0.35">
      <c r="A2522" t="s">
        <v>49</v>
      </c>
      <c r="B2522">
        <f t="shared" si="39"/>
        <v>1</v>
      </c>
      <c r="C2522" t="s">
        <v>20543</v>
      </c>
      <c r="D2522" t="s">
        <v>15374</v>
      </c>
      <c r="E2522" t="s">
        <v>15375</v>
      </c>
      <c r="F2522" t="s">
        <v>15376</v>
      </c>
      <c r="G2522">
        <v>6</v>
      </c>
      <c r="I2522" t="s">
        <v>6</v>
      </c>
      <c r="J2522" t="s">
        <v>6782</v>
      </c>
      <c r="K2522">
        <v>2010</v>
      </c>
      <c r="L2522" t="s">
        <v>6</v>
      </c>
      <c r="M2522" t="s">
        <v>15377</v>
      </c>
      <c r="N2522" t="s">
        <v>6</v>
      </c>
    </row>
    <row r="2523" spans="1:14" x14ac:dyDescent="0.35">
      <c r="A2523" t="s">
        <v>49</v>
      </c>
      <c r="B2523">
        <f t="shared" si="39"/>
        <v>1</v>
      </c>
      <c r="C2523" t="s">
        <v>20544</v>
      </c>
      <c r="D2523" t="s">
        <v>15388</v>
      </c>
      <c r="E2523" t="s">
        <v>15389</v>
      </c>
      <c r="F2523" t="s">
        <v>15390</v>
      </c>
      <c r="G2523">
        <v>6</v>
      </c>
      <c r="I2523" t="s">
        <v>6</v>
      </c>
      <c r="J2523" t="s">
        <v>15391</v>
      </c>
      <c r="K2523">
        <v>2010</v>
      </c>
      <c r="L2523" t="s">
        <v>6</v>
      </c>
      <c r="M2523" t="s">
        <v>15386</v>
      </c>
      <c r="N2523" t="s">
        <v>6</v>
      </c>
    </row>
    <row r="2524" spans="1:14" x14ac:dyDescent="0.35">
      <c r="A2524" t="s">
        <v>70</v>
      </c>
      <c r="B2524">
        <f t="shared" si="39"/>
        <v>1</v>
      </c>
      <c r="C2524" t="s">
        <v>20545</v>
      </c>
      <c r="D2524" t="s">
        <v>15397</v>
      </c>
      <c r="E2524" t="s">
        <v>15398</v>
      </c>
      <c r="F2524" t="s">
        <v>15399</v>
      </c>
      <c r="G2524">
        <v>7</v>
      </c>
      <c r="I2524" t="s">
        <v>1398</v>
      </c>
      <c r="J2524" t="s">
        <v>15400</v>
      </c>
      <c r="K2524">
        <v>2010</v>
      </c>
      <c r="L2524" t="s">
        <v>6</v>
      </c>
      <c r="M2524" t="s">
        <v>6</v>
      </c>
      <c r="N2524" t="s">
        <v>6</v>
      </c>
    </row>
    <row r="2525" spans="1:14" x14ac:dyDescent="0.35">
      <c r="A2525" t="s">
        <v>49</v>
      </c>
      <c r="B2525">
        <f t="shared" si="39"/>
        <v>1</v>
      </c>
      <c r="C2525" t="s">
        <v>20546</v>
      </c>
      <c r="D2525" t="s">
        <v>15411</v>
      </c>
      <c r="E2525" t="s">
        <v>6</v>
      </c>
      <c r="F2525" t="s">
        <v>15412</v>
      </c>
      <c r="G2525">
        <v>6</v>
      </c>
      <c r="I2525" t="s">
        <v>6</v>
      </c>
      <c r="J2525" t="s">
        <v>15413</v>
      </c>
      <c r="K2525">
        <v>2010</v>
      </c>
      <c r="L2525" t="s">
        <v>6</v>
      </c>
      <c r="M2525" t="s">
        <v>15414</v>
      </c>
      <c r="N2525" t="s">
        <v>6</v>
      </c>
    </row>
    <row r="2526" spans="1:14" x14ac:dyDescent="0.35">
      <c r="A2526" t="s">
        <v>70</v>
      </c>
      <c r="B2526">
        <f t="shared" si="39"/>
        <v>1</v>
      </c>
      <c r="C2526" t="s">
        <v>20547</v>
      </c>
      <c r="D2526" t="s">
        <v>15425</v>
      </c>
      <c r="E2526" t="s">
        <v>15426</v>
      </c>
      <c r="F2526" t="s">
        <v>15427</v>
      </c>
      <c r="G2526">
        <v>6</v>
      </c>
      <c r="I2526" t="s">
        <v>6</v>
      </c>
      <c r="J2526" t="s">
        <v>236</v>
      </c>
      <c r="K2526">
        <v>2010</v>
      </c>
      <c r="L2526" t="s">
        <v>6</v>
      </c>
      <c r="M2526" t="s">
        <v>15428</v>
      </c>
      <c r="N2526" t="s">
        <v>6</v>
      </c>
    </row>
    <row r="2527" spans="1:14" x14ac:dyDescent="0.35">
      <c r="A2527" t="s">
        <v>49</v>
      </c>
      <c r="B2527">
        <f t="shared" si="39"/>
        <v>1</v>
      </c>
      <c r="C2527" t="s">
        <v>20548</v>
      </c>
      <c r="D2527" t="s">
        <v>15430</v>
      </c>
      <c r="E2527" t="s">
        <v>15431</v>
      </c>
      <c r="F2527" t="s">
        <v>15432</v>
      </c>
      <c r="G2527">
        <v>6</v>
      </c>
      <c r="I2527" t="s">
        <v>6</v>
      </c>
      <c r="J2527" t="s">
        <v>15433</v>
      </c>
      <c r="K2527">
        <v>2010</v>
      </c>
      <c r="L2527" t="s">
        <v>6</v>
      </c>
      <c r="M2527" t="s">
        <v>15434</v>
      </c>
      <c r="N2527" t="s">
        <v>6</v>
      </c>
    </row>
    <row r="2528" spans="1:14" x14ac:dyDescent="0.35">
      <c r="A2528" t="s">
        <v>67</v>
      </c>
      <c r="B2528">
        <f t="shared" si="39"/>
        <v>1</v>
      </c>
      <c r="C2528" t="s">
        <v>20549</v>
      </c>
      <c r="D2528" t="s">
        <v>15436</v>
      </c>
      <c r="E2528" t="s">
        <v>15437</v>
      </c>
      <c r="F2528" t="s">
        <v>15438</v>
      </c>
      <c r="G2528">
        <v>6</v>
      </c>
      <c r="I2528" t="s">
        <v>6</v>
      </c>
      <c r="J2528" t="s">
        <v>15439</v>
      </c>
      <c r="K2528">
        <v>2010</v>
      </c>
      <c r="L2528" t="s">
        <v>6</v>
      </c>
      <c r="M2528" t="s">
        <v>15440</v>
      </c>
      <c r="N2528" t="s">
        <v>6</v>
      </c>
    </row>
    <row r="2529" spans="1:14" x14ac:dyDescent="0.35">
      <c r="A2529" t="s">
        <v>67</v>
      </c>
      <c r="B2529">
        <f t="shared" si="39"/>
        <v>1</v>
      </c>
      <c r="C2529" t="s">
        <v>20550</v>
      </c>
      <c r="D2529" t="s">
        <v>15453</v>
      </c>
      <c r="E2529" t="s">
        <v>15454</v>
      </c>
      <c r="F2529" t="s">
        <v>15455</v>
      </c>
      <c r="G2529">
        <v>6</v>
      </c>
      <c r="I2529" t="s">
        <v>6</v>
      </c>
      <c r="J2529" t="s">
        <v>2481</v>
      </c>
      <c r="K2529">
        <v>2010</v>
      </c>
      <c r="L2529" t="s">
        <v>6</v>
      </c>
      <c r="M2529" t="s">
        <v>15456</v>
      </c>
      <c r="N2529" t="s">
        <v>6</v>
      </c>
    </row>
    <row r="2530" spans="1:14" x14ac:dyDescent="0.35">
      <c r="A2530" t="s">
        <v>49</v>
      </c>
      <c r="B2530">
        <f t="shared" si="39"/>
        <v>1</v>
      </c>
      <c r="C2530" t="s">
        <v>20551</v>
      </c>
      <c r="D2530" t="s">
        <v>15469</v>
      </c>
      <c r="E2530" t="s">
        <v>15470</v>
      </c>
      <c r="F2530" t="s">
        <v>15471</v>
      </c>
      <c r="G2530">
        <v>6</v>
      </c>
      <c r="I2530" t="s">
        <v>6</v>
      </c>
      <c r="J2530" t="s">
        <v>9777</v>
      </c>
      <c r="K2530">
        <v>2011</v>
      </c>
      <c r="L2530" t="s">
        <v>6</v>
      </c>
      <c r="M2530" t="s">
        <v>15472</v>
      </c>
      <c r="N2530" t="s">
        <v>6</v>
      </c>
    </row>
    <row r="2531" spans="1:14" x14ac:dyDescent="0.35">
      <c r="A2531" t="s">
        <v>67</v>
      </c>
      <c r="B2531">
        <f t="shared" si="39"/>
        <v>1</v>
      </c>
      <c r="C2531" t="s">
        <v>20552</v>
      </c>
      <c r="D2531" t="s">
        <v>15485</v>
      </c>
      <c r="E2531" t="s">
        <v>15486</v>
      </c>
      <c r="F2531" t="s">
        <v>15487</v>
      </c>
      <c r="G2531">
        <v>6</v>
      </c>
      <c r="I2531" t="s">
        <v>6</v>
      </c>
      <c r="J2531" t="s">
        <v>15488</v>
      </c>
      <c r="K2531">
        <v>2011</v>
      </c>
      <c r="L2531" t="s">
        <v>6</v>
      </c>
      <c r="M2531" t="s">
        <v>15483</v>
      </c>
      <c r="N2531" t="s">
        <v>6</v>
      </c>
    </row>
    <row r="2532" spans="1:14" x14ac:dyDescent="0.35">
      <c r="A2532" t="s">
        <v>67</v>
      </c>
      <c r="B2532">
        <f t="shared" si="39"/>
        <v>1</v>
      </c>
      <c r="C2532" t="s">
        <v>20553</v>
      </c>
      <c r="D2532" t="s">
        <v>15490</v>
      </c>
      <c r="E2532" t="s">
        <v>15491</v>
      </c>
      <c r="F2532" t="s">
        <v>15492</v>
      </c>
      <c r="G2532">
        <v>6</v>
      </c>
      <c r="I2532" t="s">
        <v>6</v>
      </c>
      <c r="J2532" t="s">
        <v>15493</v>
      </c>
      <c r="K2532">
        <v>2011</v>
      </c>
      <c r="L2532" t="s">
        <v>6</v>
      </c>
      <c r="M2532" t="s">
        <v>15494</v>
      </c>
      <c r="N2532" t="s">
        <v>6</v>
      </c>
    </row>
    <row r="2533" spans="1:14" x14ac:dyDescent="0.35">
      <c r="A2533" t="s">
        <v>67</v>
      </c>
      <c r="B2533">
        <f t="shared" si="39"/>
        <v>1</v>
      </c>
      <c r="C2533" t="s">
        <v>20554</v>
      </c>
      <c r="D2533" t="s">
        <v>15496</v>
      </c>
      <c r="E2533" t="s">
        <v>15497</v>
      </c>
      <c r="F2533" t="s">
        <v>15498</v>
      </c>
      <c r="G2533">
        <v>6</v>
      </c>
      <c r="I2533" t="s">
        <v>6</v>
      </c>
      <c r="J2533" t="s">
        <v>15499</v>
      </c>
      <c r="K2533">
        <v>2011</v>
      </c>
      <c r="L2533" t="s">
        <v>6</v>
      </c>
      <c r="M2533" t="s">
        <v>15494</v>
      </c>
      <c r="N2533" t="s">
        <v>6</v>
      </c>
    </row>
    <row r="2534" spans="1:14" x14ac:dyDescent="0.35">
      <c r="A2534" t="s">
        <v>49</v>
      </c>
      <c r="B2534">
        <f t="shared" si="39"/>
        <v>1</v>
      </c>
      <c r="C2534" t="s">
        <v>20555</v>
      </c>
      <c r="D2534" t="s">
        <v>15501</v>
      </c>
      <c r="E2534" t="s">
        <v>15502</v>
      </c>
      <c r="F2534" t="s">
        <v>15503</v>
      </c>
      <c r="G2534">
        <v>6</v>
      </c>
      <c r="I2534" t="s">
        <v>6</v>
      </c>
      <c r="J2534" t="s">
        <v>2182</v>
      </c>
      <c r="K2534">
        <v>2011</v>
      </c>
      <c r="L2534" t="s">
        <v>6</v>
      </c>
      <c r="M2534" t="s">
        <v>15504</v>
      </c>
      <c r="N2534" t="s">
        <v>6</v>
      </c>
    </row>
    <row r="2535" spans="1:14" x14ac:dyDescent="0.35">
      <c r="A2535" t="s">
        <v>49</v>
      </c>
      <c r="B2535">
        <f t="shared" si="39"/>
        <v>1</v>
      </c>
      <c r="C2535" t="s">
        <v>20556</v>
      </c>
      <c r="D2535" t="s">
        <v>15506</v>
      </c>
      <c r="E2535" t="s">
        <v>15507</v>
      </c>
      <c r="F2535" t="s">
        <v>15508</v>
      </c>
      <c r="G2535">
        <v>6</v>
      </c>
      <c r="I2535" t="s">
        <v>6</v>
      </c>
      <c r="J2535" t="s">
        <v>2182</v>
      </c>
      <c r="K2535">
        <v>2011</v>
      </c>
      <c r="L2535" t="s">
        <v>6</v>
      </c>
      <c r="M2535" t="s">
        <v>15504</v>
      </c>
      <c r="N2535" t="s">
        <v>6</v>
      </c>
    </row>
    <row r="2536" spans="1:14" x14ac:dyDescent="0.35">
      <c r="A2536" t="s">
        <v>49</v>
      </c>
      <c r="B2536">
        <f t="shared" si="39"/>
        <v>1</v>
      </c>
      <c r="C2536" t="s">
        <v>20557</v>
      </c>
      <c r="D2536" t="s">
        <v>15510</v>
      </c>
      <c r="E2536" t="s">
        <v>15511</v>
      </c>
      <c r="F2536" t="s">
        <v>15512</v>
      </c>
      <c r="G2536">
        <v>6</v>
      </c>
      <c r="I2536" t="s">
        <v>6</v>
      </c>
      <c r="J2536" t="s">
        <v>15513</v>
      </c>
      <c r="K2536">
        <v>2011</v>
      </c>
      <c r="L2536" t="s">
        <v>6</v>
      </c>
      <c r="M2536" t="s">
        <v>15514</v>
      </c>
      <c r="N2536" t="s">
        <v>6</v>
      </c>
    </row>
    <row r="2537" spans="1:14" x14ac:dyDescent="0.35">
      <c r="A2537" t="s">
        <v>49</v>
      </c>
      <c r="B2537">
        <f t="shared" si="39"/>
        <v>1</v>
      </c>
      <c r="C2537" t="s">
        <v>20558</v>
      </c>
      <c r="D2537" t="s">
        <v>15516</v>
      </c>
      <c r="E2537" t="s">
        <v>15517</v>
      </c>
      <c r="F2537" t="s">
        <v>15518</v>
      </c>
      <c r="G2537">
        <v>6</v>
      </c>
      <c r="I2537" t="s">
        <v>6</v>
      </c>
      <c r="J2537" t="s">
        <v>15519</v>
      </c>
      <c r="K2537">
        <v>2011</v>
      </c>
      <c r="L2537" t="s">
        <v>6</v>
      </c>
      <c r="M2537" t="s">
        <v>15514</v>
      </c>
      <c r="N2537" t="s">
        <v>6</v>
      </c>
    </row>
    <row r="2538" spans="1:14" x14ac:dyDescent="0.35">
      <c r="A2538" t="s">
        <v>49</v>
      </c>
      <c r="B2538">
        <f t="shared" si="39"/>
        <v>1</v>
      </c>
      <c r="C2538" t="s">
        <v>20559</v>
      </c>
      <c r="D2538" t="s">
        <v>15527</v>
      </c>
      <c r="E2538" t="s">
        <v>15528</v>
      </c>
      <c r="F2538" t="s">
        <v>15529</v>
      </c>
      <c r="G2538">
        <v>6</v>
      </c>
      <c r="I2538" t="s">
        <v>6</v>
      </c>
      <c r="J2538" t="s">
        <v>6098</v>
      </c>
      <c r="K2538">
        <v>2011</v>
      </c>
      <c r="L2538" t="s">
        <v>6</v>
      </c>
      <c r="M2538" t="s">
        <v>15530</v>
      </c>
      <c r="N2538" t="s">
        <v>6</v>
      </c>
    </row>
    <row r="2539" spans="1:14" x14ac:dyDescent="0.35">
      <c r="A2539" t="s">
        <v>67</v>
      </c>
      <c r="B2539">
        <f t="shared" si="39"/>
        <v>1</v>
      </c>
      <c r="C2539" t="s">
        <v>20560</v>
      </c>
      <c r="D2539" t="s">
        <v>15532</v>
      </c>
      <c r="E2539" t="s">
        <v>15533</v>
      </c>
      <c r="F2539" t="s">
        <v>15534</v>
      </c>
      <c r="G2539">
        <v>6</v>
      </c>
      <c r="I2539" t="s">
        <v>6</v>
      </c>
      <c r="J2539" t="s">
        <v>2182</v>
      </c>
      <c r="K2539">
        <v>2011</v>
      </c>
      <c r="L2539" t="s">
        <v>6</v>
      </c>
      <c r="M2539" t="s">
        <v>15535</v>
      </c>
      <c r="N2539" t="s">
        <v>6</v>
      </c>
    </row>
    <row r="2540" spans="1:14" x14ac:dyDescent="0.35">
      <c r="A2540" t="s">
        <v>49</v>
      </c>
      <c r="B2540">
        <f t="shared" si="39"/>
        <v>1</v>
      </c>
      <c r="C2540" t="s">
        <v>20561</v>
      </c>
      <c r="D2540" t="s">
        <v>15537</v>
      </c>
      <c r="E2540" t="s">
        <v>15538</v>
      </c>
      <c r="F2540" t="s">
        <v>15539</v>
      </c>
      <c r="G2540">
        <v>6</v>
      </c>
      <c r="I2540" t="s">
        <v>6</v>
      </c>
      <c r="J2540" t="s">
        <v>4922</v>
      </c>
      <c r="K2540">
        <v>2011</v>
      </c>
      <c r="L2540" t="s">
        <v>6</v>
      </c>
      <c r="M2540" t="s">
        <v>15540</v>
      </c>
      <c r="N2540" t="s">
        <v>6</v>
      </c>
    </row>
    <row r="2541" spans="1:14" x14ac:dyDescent="0.35">
      <c r="A2541" t="s">
        <v>49</v>
      </c>
      <c r="B2541">
        <f t="shared" si="39"/>
        <v>1</v>
      </c>
      <c r="C2541" t="s">
        <v>20562</v>
      </c>
      <c r="D2541" t="s">
        <v>12015</v>
      </c>
      <c r="E2541" t="s">
        <v>15542</v>
      </c>
      <c r="F2541" t="s">
        <v>15543</v>
      </c>
      <c r="G2541">
        <v>6</v>
      </c>
      <c r="I2541" t="s">
        <v>6</v>
      </c>
      <c r="J2541" t="s">
        <v>8247</v>
      </c>
      <c r="K2541">
        <v>2011</v>
      </c>
      <c r="L2541" t="s">
        <v>6</v>
      </c>
      <c r="M2541" t="s">
        <v>15544</v>
      </c>
      <c r="N2541" t="s">
        <v>6</v>
      </c>
    </row>
    <row r="2542" spans="1:14" x14ac:dyDescent="0.35">
      <c r="A2542" t="s">
        <v>49</v>
      </c>
      <c r="B2542">
        <f t="shared" si="39"/>
        <v>1</v>
      </c>
      <c r="C2542" t="s">
        <v>20563</v>
      </c>
      <c r="D2542" t="s">
        <v>15559</v>
      </c>
      <c r="E2542" t="s">
        <v>15560</v>
      </c>
      <c r="F2542" t="s">
        <v>15561</v>
      </c>
      <c r="G2542">
        <v>6</v>
      </c>
      <c r="I2542" t="s">
        <v>6</v>
      </c>
      <c r="J2542" t="s">
        <v>15562</v>
      </c>
      <c r="K2542">
        <v>2011</v>
      </c>
      <c r="L2542" t="s">
        <v>6</v>
      </c>
      <c r="M2542" t="s">
        <v>15563</v>
      </c>
      <c r="N2542" t="s">
        <v>6</v>
      </c>
    </row>
    <row r="2543" spans="1:14" x14ac:dyDescent="0.35">
      <c r="A2543" t="s">
        <v>67</v>
      </c>
      <c r="B2543">
        <f t="shared" si="39"/>
        <v>1</v>
      </c>
      <c r="C2543" t="s">
        <v>20564</v>
      </c>
      <c r="D2543" t="s">
        <v>15576</v>
      </c>
      <c r="E2543" t="s">
        <v>15577</v>
      </c>
      <c r="F2543" t="s">
        <v>15578</v>
      </c>
      <c r="G2543">
        <v>6</v>
      </c>
      <c r="I2543" t="s">
        <v>6</v>
      </c>
      <c r="J2543" t="s">
        <v>15579</v>
      </c>
      <c r="K2543">
        <v>2011</v>
      </c>
      <c r="L2543" t="s">
        <v>6</v>
      </c>
      <c r="M2543" t="s">
        <v>15580</v>
      </c>
      <c r="N2543" t="s">
        <v>6</v>
      </c>
    </row>
    <row r="2544" spans="1:14" x14ac:dyDescent="0.35">
      <c r="A2544" t="s">
        <v>49</v>
      </c>
      <c r="B2544">
        <f t="shared" si="39"/>
        <v>1</v>
      </c>
      <c r="C2544" t="s">
        <v>20565</v>
      </c>
      <c r="D2544" t="s">
        <v>15582</v>
      </c>
      <c r="E2544" t="s">
        <v>15583</v>
      </c>
      <c r="F2544" t="s">
        <v>15584</v>
      </c>
      <c r="G2544">
        <v>6</v>
      </c>
      <c r="I2544" t="s">
        <v>6</v>
      </c>
      <c r="J2544" t="s">
        <v>15585</v>
      </c>
      <c r="K2544">
        <v>2012</v>
      </c>
      <c r="L2544" t="s">
        <v>6</v>
      </c>
      <c r="M2544" t="s">
        <v>15586</v>
      </c>
      <c r="N2544" t="s">
        <v>6</v>
      </c>
    </row>
    <row r="2545" spans="1:14" x14ac:dyDescent="0.35">
      <c r="A2545" t="s">
        <v>49</v>
      </c>
      <c r="B2545">
        <f t="shared" si="39"/>
        <v>1</v>
      </c>
      <c r="C2545" t="s">
        <v>20566</v>
      </c>
      <c r="D2545" t="s">
        <v>15588</v>
      </c>
      <c r="E2545" t="s">
        <v>15589</v>
      </c>
      <c r="F2545" t="s">
        <v>15590</v>
      </c>
      <c r="G2545">
        <v>6</v>
      </c>
      <c r="I2545" t="s">
        <v>6</v>
      </c>
      <c r="J2545" t="s">
        <v>15591</v>
      </c>
      <c r="K2545">
        <v>2012</v>
      </c>
      <c r="L2545" t="s">
        <v>6</v>
      </c>
      <c r="M2545" t="s">
        <v>15586</v>
      </c>
      <c r="N2545" t="s">
        <v>6</v>
      </c>
    </row>
    <row r="2546" spans="1:14" x14ac:dyDescent="0.35">
      <c r="A2546" t="s">
        <v>67</v>
      </c>
      <c r="B2546">
        <f t="shared" si="39"/>
        <v>1</v>
      </c>
      <c r="C2546" t="s">
        <v>20567</v>
      </c>
      <c r="D2546" t="s">
        <v>15597</v>
      </c>
      <c r="E2546" t="s">
        <v>15598</v>
      </c>
      <c r="F2546" t="s">
        <v>15418</v>
      </c>
      <c r="G2546">
        <v>6</v>
      </c>
      <c r="I2546" t="s">
        <v>6</v>
      </c>
      <c r="J2546" t="s">
        <v>15599</v>
      </c>
      <c r="K2546">
        <v>2011</v>
      </c>
      <c r="L2546" t="s">
        <v>6</v>
      </c>
      <c r="M2546" t="s">
        <v>15600</v>
      </c>
      <c r="N2546" t="s">
        <v>6</v>
      </c>
    </row>
    <row r="2547" spans="1:14" x14ac:dyDescent="0.35">
      <c r="A2547" t="s">
        <v>49</v>
      </c>
      <c r="B2547">
        <f t="shared" si="39"/>
        <v>1</v>
      </c>
      <c r="C2547" t="s">
        <v>20568</v>
      </c>
      <c r="D2547" t="s">
        <v>15605</v>
      </c>
      <c r="E2547" t="s">
        <v>15606</v>
      </c>
      <c r="F2547" t="s">
        <v>15607</v>
      </c>
      <c r="G2547">
        <v>6</v>
      </c>
      <c r="I2547" t="s">
        <v>6</v>
      </c>
      <c r="J2547" t="s">
        <v>188</v>
      </c>
      <c r="K2547">
        <v>2012</v>
      </c>
      <c r="L2547" t="s">
        <v>6</v>
      </c>
      <c r="M2547" t="s">
        <v>15608</v>
      </c>
      <c r="N2547" t="s">
        <v>6</v>
      </c>
    </row>
    <row r="2548" spans="1:14" x14ac:dyDescent="0.35">
      <c r="A2548" t="s">
        <v>70</v>
      </c>
      <c r="B2548">
        <f t="shared" si="39"/>
        <v>1</v>
      </c>
      <c r="C2548" t="s">
        <v>20569</v>
      </c>
      <c r="D2548" t="s">
        <v>15610</v>
      </c>
      <c r="E2548" t="s">
        <v>15611</v>
      </c>
      <c r="F2548" t="s">
        <v>15612</v>
      </c>
      <c r="G2548">
        <v>6</v>
      </c>
      <c r="I2548" t="s">
        <v>6</v>
      </c>
      <c r="J2548" t="s">
        <v>6260</v>
      </c>
      <c r="K2548">
        <v>2012</v>
      </c>
      <c r="L2548" t="s">
        <v>6</v>
      </c>
      <c r="M2548" t="s">
        <v>15613</v>
      </c>
      <c r="N2548" t="s">
        <v>6</v>
      </c>
    </row>
    <row r="2549" spans="1:14" x14ac:dyDescent="0.35">
      <c r="A2549" t="s">
        <v>49</v>
      </c>
      <c r="B2549">
        <f t="shared" si="39"/>
        <v>1</v>
      </c>
      <c r="C2549" t="s">
        <v>20570</v>
      </c>
      <c r="D2549" t="s">
        <v>15615</v>
      </c>
      <c r="E2549" t="s">
        <v>15616</v>
      </c>
      <c r="F2549" t="s">
        <v>15617</v>
      </c>
      <c r="G2549">
        <v>6</v>
      </c>
      <c r="I2549" t="s">
        <v>6</v>
      </c>
      <c r="J2549" t="s">
        <v>2182</v>
      </c>
      <c r="K2549">
        <v>2012</v>
      </c>
      <c r="L2549" t="s">
        <v>6</v>
      </c>
      <c r="M2549" t="s">
        <v>15613</v>
      </c>
      <c r="N2549" t="s">
        <v>6</v>
      </c>
    </row>
    <row r="2550" spans="1:14" x14ac:dyDescent="0.35">
      <c r="A2550" t="s">
        <v>67</v>
      </c>
      <c r="B2550">
        <f t="shared" si="39"/>
        <v>1</v>
      </c>
      <c r="C2550" t="s">
        <v>20571</v>
      </c>
      <c r="D2550" t="s">
        <v>15623</v>
      </c>
      <c r="E2550" t="s">
        <v>15624</v>
      </c>
      <c r="F2550" t="s">
        <v>15625</v>
      </c>
      <c r="G2550">
        <v>6</v>
      </c>
      <c r="I2550" t="s">
        <v>6</v>
      </c>
      <c r="J2550" t="s">
        <v>15626</v>
      </c>
      <c r="K2550">
        <v>2012</v>
      </c>
      <c r="L2550" t="s">
        <v>6</v>
      </c>
      <c r="M2550" t="s">
        <v>15621</v>
      </c>
      <c r="N2550" t="s">
        <v>6</v>
      </c>
    </row>
    <row r="2551" spans="1:14" x14ac:dyDescent="0.35">
      <c r="A2551" t="s">
        <v>67</v>
      </c>
      <c r="B2551">
        <f t="shared" si="39"/>
        <v>1</v>
      </c>
      <c r="C2551" t="s">
        <v>20572</v>
      </c>
      <c r="D2551" t="s">
        <v>15634</v>
      </c>
      <c r="E2551" t="s">
        <v>15635</v>
      </c>
      <c r="F2551" t="s">
        <v>15636</v>
      </c>
      <c r="G2551">
        <v>7</v>
      </c>
      <c r="I2551" t="s">
        <v>15225</v>
      </c>
      <c r="J2551" t="s">
        <v>15637</v>
      </c>
      <c r="K2551">
        <v>2013</v>
      </c>
      <c r="L2551" t="s">
        <v>6</v>
      </c>
      <c r="M2551" t="s">
        <v>6</v>
      </c>
      <c r="N2551" t="s">
        <v>6</v>
      </c>
    </row>
    <row r="2552" spans="1:14" x14ac:dyDescent="0.35">
      <c r="A2552" t="s">
        <v>49</v>
      </c>
      <c r="B2552">
        <f t="shared" si="39"/>
        <v>1</v>
      </c>
      <c r="C2552" t="s">
        <v>20573</v>
      </c>
      <c r="D2552" t="s">
        <v>15639</v>
      </c>
      <c r="E2552" t="s">
        <v>15640</v>
      </c>
      <c r="F2552" t="s">
        <v>15641</v>
      </c>
      <c r="G2552">
        <v>7</v>
      </c>
      <c r="I2552" t="s">
        <v>1398</v>
      </c>
      <c r="J2552" t="s">
        <v>15642</v>
      </c>
      <c r="K2552">
        <v>2012</v>
      </c>
      <c r="L2552" t="s">
        <v>6</v>
      </c>
      <c r="M2552" t="s">
        <v>6</v>
      </c>
      <c r="N2552" t="s">
        <v>6</v>
      </c>
    </row>
    <row r="2553" spans="1:14" x14ac:dyDescent="0.35">
      <c r="A2553" t="s">
        <v>67</v>
      </c>
      <c r="B2553">
        <f t="shared" si="39"/>
        <v>1</v>
      </c>
      <c r="C2553" t="s">
        <v>20574</v>
      </c>
      <c r="D2553" t="s">
        <v>15644</v>
      </c>
      <c r="E2553" t="s">
        <v>15645</v>
      </c>
      <c r="F2553" t="s">
        <v>15646</v>
      </c>
      <c r="G2553">
        <v>6</v>
      </c>
      <c r="I2553" t="s">
        <v>6</v>
      </c>
      <c r="J2553" t="s">
        <v>9493</v>
      </c>
      <c r="K2553">
        <v>2012</v>
      </c>
      <c r="L2553" t="s">
        <v>6</v>
      </c>
      <c r="M2553" t="s">
        <v>15647</v>
      </c>
      <c r="N2553" t="s">
        <v>6</v>
      </c>
    </row>
    <row r="2554" spans="1:14" x14ac:dyDescent="0.35">
      <c r="A2554" t="s">
        <v>70</v>
      </c>
      <c r="B2554">
        <f t="shared" si="39"/>
        <v>1</v>
      </c>
      <c r="C2554" t="s">
        <v>20575</v>
      </c>
      <c r="D2554" t="s">
        <v>15649</v>
      </c>
      <c r="E2554" t="s">
        <v>15650</v>
      </c>
      <c r="F2554" t="s">
        <v>15651</v>
      </c>
      <c r="G2554">
        <v>6</v>
      </c>
      <c r="I2554" t="s">
        <v>6</v>
      </c>
      <c r="J2554" t="s">
        <v>9818</v>
      </c>
      <c r="K2554">
        <v>2012</v>
      </c>
      <c r="L2554" t="s">
        <v>6</v>
      </c>
      <c r="M2554" t="s">
        <v>15652</v>
      </c>
      <c r="N2554" t="s">
        <v>6</v>
      </c>
    </row>
    <row r="2555" spans="1:14" x14ac:dyDescent="0.35">
      <c r="A2555" t="s">
        <v>67</v>
      </c>
      <c r="B2555">
        <f t="shared" si="39"/>
        <v>1</v>
      </c>
      <c r="C2555" t="s">
        <v>20576</v>
      </c>
      <c r="D2555" t="s">
        <v>15667</v>
      </c>
      <c r="E2555" t="s">
        <v>15668</v>
      </c>
      <c r="F2555" t="s">
        <v>14134</v>
      </c>
      <c r="G2555">
        <v>6</v>
      </c>
      <c r="I2555" t="s">
        <v>6</v>
      </c>
      <c r="J2555" t="s">
        <v>6260</v>
      </c>
      <c r="K2555">
        <v>2012</v>
      </c>
      <c r="L2555" t="s">
        <v>6</v>
      </c>
      <c r="M2555" t="s">
        <v>15669</v>
      </c>
      <c r="N2555" t="s">
        <v>6</v>
      </c>
    </row>
    <row r="2556" spans="1:14" x14ac:dyDescent="0.35">
      <c r="A2556" t="s">
        <v>67</v>
      </c>
      <c r="B2556">
        <f t="shared" si="39"/>
        <v>1</v>
      </c>
      <c r="C2556" t="s">
        <v>20577</v>
      </c>
      <c r="D2556" t="s">
        <v>15671</v>
      </c>
      <c r="E2556" t="s">
        <v>15672</v>
      </c>
      <c r="F2556" t="s">
        <v>15673</v>
      </c>
      <c r="G2556">
        <v>6</v>
      </c>
      <c r="I2556" t="s">
        <v>6</v>
      </c>
      <c r="J2556" t="s">
        <v>6260</v>
      </c>
      <c r="K2556">
        <v>2012</v>
      </c>
      <c r="L2556" t="s">
        <v>6</v>
      </c>
      <c r="M2556" t="s">
        <v>15669</v>
      </c>
      <c r="N2556" t="s">
        <v>6</v>
      </c>
    </row>
    <row r="2557" spans="1:14" x14ac:dyDescent="0.35">
      <c r="A2557" t="s">
        <v>49</v>
      </c>
      <c r="B2557" s="4">
        <f t="shared" si="39"/>
        <v>1</v>
      </c>
      <c r="C2557" t="s">
        <v>20578</v>
      </c>
      <c r="D2557" t="s">
        <v>15675</v>
      </c>
      <c r="E2557" t="s">
        <v>15676</v>
      </c>
      <c r="F2557" t="s">
        <v>15677</v>
      </c>
      <c r="G2557">
        <v>6</v>
      </c>
      <c r="I2557" t="s">
        <v>6</v>
      </c>
      <c r="J2557" t="s">
        <v>6260</v>
      </c>
      <c r="K2557">
        <v>2012</v>
      </c>
      <c r="L2557" t="s">
        <v>6</v>
      </c>
      <c r="M2557" t="s">
        <v>15669</v>
      </c>
      <c r="N2557" t="s">
        <v>6</v>
      </c>
    </row>
    <row r="2558" spans="1:14" x14ac:dyDescent="0.35">
      <c r="A2558" t="s">
        <v>67</v>
      </c>
      <c r="B2558">
        <f t="shared" si="39"/>
        <v>1</v>
      </c>
      <c r="C2558" t="s">
        <v>20579</v>
      </c>
      <c r="D2558" t="s">
        <v>15679</v>
      </c>
      <c r="E2558" t="s">
        <v>15680</v>
      </c>
      <c r="F2558" t="s">
        <v>12201</v>
      </c>
      <c r="G2558">
        <v>6</v>
      </c>
      <c r="I2558" t="s">
        <v>6</v>
      </c>
      <c r="J2558" t="s">
        <v>6260</v>
      </c>
      <c r="K2558">
        <v>2012</v>
      </c>
      <c r="L2558" t="s">
        <v>6</v>
      </c>
      <c r="M2558" t="s">
        <v>15669</v>
      </c>
      <c r="N2558" t="s">
        <v>6</v>
      </c>
    </row>
    <row r="2559" spans="1:14" x14ac:dyDescent="0.35">
      <c r="A2559" t="s">
        <v>67</v>
      </c>
      <c r="B2559">
        <f t="shared" si="39"/>
        <v>1</v>
      </c>
      <c r="C2559" t="s">
        <v>20580</v>
      </c>
      <c r="D2559" t="s">
        <v>15698</v>
      </c>
      <c r="E2559" t="s">
        <v>15699</v>
      </c>
      <c r="F2559" t="s">
        <v>15700</v>
      </c>
      <c r="G2559">
        <v>6</v>
      </c>
      <c r="I2559" t="s">
        <v>6</v>
      </c>
      <c r="J2559" t="s">
        <v>2182</v>
      </c>
      <c r="K2559">
        <v>2012</v>
      </c>
      <c r="L2559" t="s">
        <v>6</v>
      </c>
      <c r="M2559" t="s">
        <v>15701</v>
      </c>
      <c r="N2559" t="s">
        <v>6</v>
      </c>
    </row>
    <row r="2560" spans="1:14" x14ac:dyDescent="0.35">
      <c r="A2560" t="s">
        <v>67</v>
      </c>
      <c r="B2560">
        <f t="shared" si="39"/>
        <v>1</v>
      </c>
      <c r="C2560" t="s">
        <v>20581</v>
      </c>
      <c r="D2560" t="s">
        <v>15706</v>
      </c>
      <c r="E2560" t="s">
        <v>15707</v>
      </c>
      <c r="F2560" t="s">
        <v>15708</v>
      </c>
      <c r="G2560">
        <v>7</v>
      </c>
      <c r="I2560" t="s">
        <v>15709</v>
      </c>
      <c r="J2560" t="s">
        <v>15710</v>
      </c>
      <c r="K2560">
        <v>2013</v>
      </c>
      <c r="L2560" t="s">
        <v>6</v>
      </c>
      <c r="M2560" t="s">
        <v>6</v>
      </c>
      <c r="N2560" t="s">
        <v>6</v>
      </c>
    </row>
    <row r="2561" spans="1:14" x14ac:dyDescent="0.35">
      <c r="A2561" t="s">
        <v>49</v>
      </c>
      <c r="B2561">
        <f t="shared" si="39"/>
        <v>1</v>
      </c>
      <c r="C2561" t="s">
        <v>20582</v>
      </c>
      <c r="D2561" t="s">
        <v>15716</v>
      </c>
      <c r="E2561" t="s">
        <v>15717</v>
      </c>
      <c r="F2561" t="s">
        <v>15718</v>
      </c>
      <c r="G2561">
        <v>7</v>
      </c>
      <c r="I2561" t="s">
        <v>2920</v>
      </c>
      <c r="J2561" t="s">
        <v>15719</v>
      </c>
      <c r="K2561">
        <v>2013</v>
      </c>
      <c r="L2561" t="s">
        <v>6</v>
      </c>
      <c r="M2561" t="s">
        <v>6</v>
      </c>
      <c r="N2561" t="s">
        <v>6</v>
      </c>
    </row>
    <row r="2562" spans="1:14" x14ac:dyDescent="0.35">
      <c r="A2562" t="s">
        <v>49</v>
      </c>
      <c r="B2562">
        <f t="shared" ref="B2562:B2625" si="40">COUNTIF(C:C,C2562)</f>
        <v>1</v>
      </c>
      <c r="C2562" t="s">
        <v>20583</v>
      </c>
      <c r="D2562" t="s">
        <v>15725</v>
      </c>
      <c r="E2562" t="s">
        <v>15726</v>
      </c>
      <c r="F2562" t="s">
        <v>15727</v>
      </c>
      <c r="G2562">
        <v>6</v>
      </c>
      <c r="I2562" t="s">
        <v>6</v>
      </c>
      <c r="J2562" t="s">
        <v>15655</v>
      </c>
      <c r="K2562">
        <v>2013</v>
      </c>
      <c r="L2562" t="s">
        <v>6</v>
      </c>
      <c r="M2562" t="s">
        <v>15728</v>
      </c>
      <c r="N2562" t="s">
        <v>6</v>
      </c>
    </row>
    <row r="2563" spans="1:14" x14ac:dyDescent="0.35">
      <c r="A2563" t="s">
        <v>67</v>
      </c>
      <c r="B2563">
        <f t="shared" si="40"/>
        <v>1</v>
      </c>
      <c r="C2563" t="s">
        <v>20584</v>
      </c>
      <c r="D2563" t="s">
        <v>15730</v>
      </c>
      <c r="E2563" t="s">
        <v>15731</v>
      </c>
      <c r="F2563" t="s">
        <v>15732</v>
      </c>
      <c r="G2563">
        <v>6</v>
      </c>
      <c r="I2563" t="s">
        <v>6</v>
      </c>
      <c r="J2563" t="s">
        <v>15733</v>
      </c>
      <c r="K2563">
        <v>2013</v>
      </c>
      <c r="L2563" t="s">
        <v>6</v>
      </c>
      <c r="M2563" t="s">
        <v>15734</v>
      </c>
      <c r="N2563" t="s">
        <v>6</v>
      </c>
    </row>
    <row r="2564" spans="1:14" x14ac:dyDescent="0.35">
      <c r="A2564" t="s">
        <v>49</v>
      </c>
      <c r="B2564">
        <f t="shared" si="40"/>
        <v>1</v>
      </c>
      <c r="C2564" t="s">
        <v>20585</v>
      </c>
      <c r="D2564" t="s">
        <v>15753</v>
      </c>
      <c r="E2564" t="s">
        <v>15754</v>
      </c>
      <c r="F2564" t="s">
        <v>15755</v>
      </c>
      <c r="G2564">
        <v>6</v>
      </c>
      <c r="I2564" t="s">
        <v>6</v>
      </c>
      <c r="J2564" t="s">
        <v>363</v>
      </c>
      <c r="K2564">
        <v>2013</v>
      </c>
      <c r="L2564" t="s">
        <v>6</v>
      </c>
      <c r="M2564" t="s">
        <v>15756</v>
      </c>
      <c r="N2564" t="s">
        <v>6</v>
      </c>
    </row>
    <row r="2565" spans="1:14" x14ac:dyDescent="0.35">
      <c r="A2565" t="s">
        <v>56</v>
      </c>
      <c r="B2565">
        <f t="shared" si="40"/>
        <v>1</v>
      </c>
      <c r="C2565" t="s">
        <v>15757</v>
      </c>
      <c r="D2565" t="s">
        <v>15758</v>
      </c>
      <c r="E2565" t="s">
        <v>6</v>
      </c>
      <c r="F2565" t="s">
        <v>6</v>
      </c>
      <c r="G2565">
        <v>6</v>
      </c>
      <c r="I2565" t="s">
        <v>6</v>
      </c>
      <c r="J2565" t="s">
        <v>15549</v>
      </c>
      <c r="K2565">
        <v>2013</v>
      </c>
      <c r="L2565" t="s">
        <v>6</v>
      </c>
      <c r="M2565" t="s">
        <v>15759</v>
      </c>
      <c r="N2565" t="s">
        <v>6</v>
      </c>
    </row>
    <row r="2566" spans="1:14" x14ac:dyDescent="0.35">
      <c r="A2566" t="s">
        <v>70</v>
      </c>
      <c r="B2566">
        <f t="shared" si="40"/>
        <v>1</v>
      </c>
      <c r="C2566" t="s">
        <v>20586</v>
      </c>
      <c r="D2566" t="s">
        <v>15788</v>
      </c>
      <c r="E2566" t="s">
        <v>15789</v>
      </c>
      <c r="F2566" t="s">
        <v>15790</v>
      </c>
      <c r="G2566">
        <v>6</v>
      </c>
      <c r="I2566" t="s">
        <v>6</v>
      </c>
      <c r="J2566" t="s">
        <v>955</v>
      </c>
      <c r="K2566">
        <v>2013</v>
      </c>
      <c r="L2566" t="s">
        <v>6</v>
      </c>
      <c r="M2566" t="s">
        <v>15791</v>
      </c>
      <c r="N2566" t="s">
        <v>6</v>
      </c>
    </row>
    <row r="2567" spans="1:14" x14ac:dyDescent="0.35">
      <c r="A2567" t="s">
        <v>70</v>
      </c>
      <c r="B2567">
        <f t="shared" si="40"/>
        <v>1</v>
      </c>
      <c r="C2567" t="s">
        <v>20587</v>
      </c>
      <c r="D2567" t="s">
        <v>15793</v>
      </c>
      <c r="E2567" t="s">
        <v>15794</v>
      </c>
      <c r="F2567" t="s">
        <v>15790</v>
      </c>
      <c r="G2567">
        <v>6</v>
      </c>
      <c r="I2567" t="s">
        <v>6</v>
      </c>
      <c r="J2567" t="s">
        <v>6260</v>
      </c>
      <c r="K2567">
        <v>2013</v>
      </c>
      <c r="L2567" t="s">
        <v>6</v>
      </c>
      <c r="M2567" t="s">
        <v>15795</v>
      </c>
      <c r="N2567" t="s">
        <v>6</v>
      </c>
    </row>
    <row r="2568" spans="1:14" x14ac:dyDescent="0.35">
      <c r="A2568" t="s">
        <v>67</v>
      </c>
      <c r="B2568">
        <f t="shared" si="40"/>
        <v>1</v>
      </c>
      <c r="C2568" t="s">
        <v>20588</v>
      </c>
      <c r="D2568" t="s">
        <v>15802</v>
      </c>
      <c r="E2568" t="s">
        <v>15803</v>
      </c>
      <c r="F2568" t="s">
        <v>15804</v>
      </c>
      <c r="G2568">
        <v>6</v>
      </c>
      <c r="I2568" t="s">
        <v>6</v>
      </c>
      <c r="J2568" t="s">
        <v>382</v>
      </c>
      <c r="K2568">
        <v>2013</v>
      </c>
      <c r="L2568" t="s">
        <v>6</v>
      </c>
      <c r="M2568" t="s">
        <v>15805</v>
      </c>
      <c r="N2568" t="s">
        <v>6</v>
      </c>
    </row>
    <row r="2569" spans="1:14" x14ac:dyDescent="0.35">
      <c r="A2569" t="s">
        <v>49</v>
      </c>
      <c r="B2569">
        <f t="shared" si="40"/>
        <v>1</v>
      </c>
      <c r="C2569" t="s">
        <v>20589</v>
      </c>
      <c r="D2569" t="s">
        <v>15807</v>
      </c>
      <c r="E2569" t="s">
        <v>15808</v>
      </c>
      <c r="F2569" t="s">
        <v>15809</v>
      </c>
      <c r="G2569">
        <v>6</v>
      </c>
      <c r="I2569" t="s">
        <v>6</v>
      </c>
      <c r="J2569" t="s">
        <v>188</v>
      </c>
      <c r="K2569">
        <v>2013</v>
      </c>
      <c r="L2569" t="s">
        <v>6</v>
      </c>
      <c r="M2569" t="s">
        <v>15805</v>
      </c>
      <c r="N2569" t="s">
        <v>6</v>
      </c>
    </row>
    <row r="2570" spans="1:14" x14ac:dyDescent="0.35">
      <c r="A2570" t="s">
        <v>49</v>
      </c>
      <c r="B2570">
        <f t="shared" si="40"/>
        <v>1</v>
      </c>
      <c r="C2570" t="s">
        <v>20590</v>
      </c>
      <c r="D2570" t="s">
        <v>15811</v>
      </c>
      <c r="E2570" t="s">
        <v>15812</v>
      </c>
      <c r="F2570" t="s">
        <v>15813</v>
      </c>
      <c r="G2570">
        <v>6</v>
      </c>
      <c r="I2570" t="s">
        <v>6</v>
      </c>
      <c r="J2570" t="s">
        <v>15814</v>
      </c>
      <c r="K2570">
        <v>2013</v>
      </c>
      <c r="L2570" t="s">
        <v>6</v>
      </c>
      <c r="M2570" t="s">
        <v>15815</v>
      </c>
      <c r="N2570" t="s">
        <v>6</v>
      </c>
    </row>
    <row r="2571" spans="1:14" x14ac:dyDescent="0.35">
      <c r="A2571" t="s">
        <v>49</v>
      </c>
      <c r="B2571">
        <f t="shared" si="40"/>
        <v>1</v>
      </c>
      <c r="C2571" t="s">
        <v>20591</v>
      </c>
      <c r="D2571" t="s">
        <v>15826</v>
      </c>
      <c r="E2571" t="s">
        <v>15827</v>
      </c>
      <c r="F2571" t="s">
        <v>15828</v>
      </c>
      <c r="G2571">
        <v>6</v>
      </c>
      <c r="I2571" t="s">
        <v>6</v>
      </c>
      <c r="J2571" t="s">
        <v>15829</v>
      </c>
      <c r="K2571">
        <v>2013</v>
      </c>
      <c r="L2571" t="s">
        <v>6</v>
      </c>
      <c r="M2571" t="s">
        <v>15830</v>
      </c>
      <c r="N2571" t="s">
        <v>6</v>
      </c>
    </row>
    <row r="2572" spans="1:14" x14ac:dyDescent="0.35">
      <c r="A2572" t="s">
        <v>49</v>
      </c>
      <c r="B2572">
        <f t="shared" si="40"/>
        <v>1</v>
      </c>
      <c r="C2572" t="s">
        <v>20592</v>
      </c>
      <c r="D2572" t="s">
        <v>15832</v>
      </c>
      <c r="E2572" t="s">
        <v>15833</v>
      </c>
      <c r="F2572" t="s">
        <v>15834</v>
      </c>
      <c r="G2572">
        <v>6</v>
      </c>
      <c r="I2572" t="s">
        <v>6</v>
      </c>
      <c r="J2572" t="s">
        <v>15835</v>
      </c>
      <c r="K2572">
        <v>2014</v>
      </c>
      <c r="L2572" t="s">
        <v>6</v>
      </c>
      <c r="M2572" t="s">
        <v>15836</v>
      </c>
      <c r="N2572" t="s">
        <v>6</v>
      </c>
    </row>
    <row r="2573" spans="1:14" x14ac:dyDescent="0.35">
      <c r="A2573" t="s">
        <v>67</v>
      </c>
      <c r="B2573">
        <f t="shared" si="40"/>
        <v>1</v>
      </c>
      <c r="C2573" t="s">
        <v>20593</v>
      </c>
      <c r="D2573" t="s">
        <v>15843</v>
      </c>
      <c r="E2573" t="s">
        <v>15844</v>
      </c>
      <c r="F2573" t="s">
        <v>15845</v>
      </c>
      <c r="G2573">
        <v>6</v>
      </c>
      <c r="I2573" t="s">
        <v>6</v>
      </c>
      <c r="J2573" t="s">
        <v>1285</v>
      </c>
      <c r="K2573">
        <v>2014</v>
      </c>
      <c r="L2573" t="s">
        <v>6</v>
      </c>
      <c r="M2573" t="s">
        <v>15846</v>
      </c>
      <c r="N2573" t="s">
        <v>6</v>
      </c>
    </row>
    <row r="2574" spans="1:14" x14ac:dyDescent="0.35">
      <c r="A2574" t="s">
        <v>49</v>
      </c>
      <c r="B2574">
        <f t="shared" si="40"/>
        <v>1</v>
      </c>
      <c r="C2574" t="s">
        <v>20594</v>
      </c>
      <c r="D2574" t="s">
        <v>15855</v>
      </c>
      <c r="E2574" t="s">
        <v>15856</v>
      </c>
      <c r="F2574" t="s">
        <v>15857</v>
      </c>
      <c r="G2574">
        <v>6</v>
      </c>
      <c r="I2574" t="s">
        <v>6</v>
      </c>
      <c r="J2574" t="s">
        <v>15858</v>
      </c>
      <c r="K2574">
        <v>2014</v>
      </c>
      <c r="L2574" t="s">
        <v>6</v>
      </c>
      <c r="M2574" t="s">
        <v>15859</v>
      </c>
      <c r="N2574" t="s">
        <v>6</v>
      </c>
    </row>
    <row r="2575" spans="1:14" x14ac:dyDescent="0.35">
      <c r="A2575" t="s">
        <v>49</v>
      </c>
      <c r="B2575">
        <f t="shared" si="40"/>
        <v>1</v>
      </c>
      <c r="C2575" t="s">
        <v>20595</v>
      </c>
      <c r="D2575" t="s">
        <v>15872</v>
      </c>
      <c r="E2575" t="s">
        <v>15873</v>
      </c>
      <c r="F2575" t="s">
        <v>15874</v>
      </c>
      <c r="G2575">
        <v>6</v>
      </c>
      <c r="I2575" t="s">
        <v>6</v>
      </c>
      <c r="J2575" t="s">
        <v>15875</v>
      </c>
      <c r="K2575">
        <v>2014</v>
      </c>
      <c r="L2575" t="s">
        <v>6</v>
      </c>
      <c r="M2575" t="s">
        <v>15876</v>
      </c>
      <c r="N2575" t="s">
        <v>6</v>
      </c>
    </row>
    <row r="2576" spans="1:14" x14ac:dyDescent="0.35">
      <c r="A2576" t="s">
        <v>49</v>
      </c>
      <c r="B2576">
        <f t="shared" si="40"/>
        <v>1</v>
      </c>
      <c r="C2576" t="s">
        <v>20596</v>
      </c>
      <c r="D2576" t="s">
        <v>15895</v>
      </c>
      <c r="E2576" t="s">
        <v>15896</v>
      </c>
      <c r="F2576" t="s">
        <v>15897</v>
      </c>
      <c r="G2576">
        <v>6</v>
      </c>
      <c r="I2576" t="s">
        <v>6</v>
      </c>
      <c r="J2576" t="s">
        <v>15898</v>
      </c>
      <c r="K2576">
        <v>2014</v>
      </c>
      <c r="L2576" t="s">
        <v>6</v>
      </c>
      <c r="M2576" t="s">
        <v>15899</v>
      </c>
      <c r="N2576" t="s">
        <v>6</v>
      </c>
    </row>
    <row r="2577" spans="1:14" x14ac:dyDescent="0.35">
      <c r="A2577" t="s">
        <v>67</v>
      </c>
      <c r="B2577">
        <f t="shared" si="40"/>
        <v>1</v>
      </c>
      <c r="C2577" t="s">
        <v>20597</v>
      </c>
      <c r="D2577" t="s">
        <v>15910</v>
      </c>
      <c r="E2577" t="s">
        <v>15911</v>
      </c>
      <c r="F2577" t="s">
        <v>15912</v>
      </c>
      <c r="G2577">
        <v>6</v>
      </c>
      <c r="I2577" t="s">
        <v>6</v>
      </c>
      <c r="J2577" t="s">
        <v>15913</v>
      </c>
      <c r="K2577">
        <v>2014</v>
      </c>
      <c r="L2577" t="s">
        <v>6</v>
      </c>
      <c r="M2577" t="s">
        <v>15914</v>
      </c>
      <c r="N2577" t="s">
        <v>6</v>
      </c>
    </row>
    <row r="2578" spans="1:14" x14ac:dyDescent="0.35">
      <c r="A2578" t="s">
        <v>56</v>
      </c>
      <c r="B2578">
        <f t="shared" si="40"/>
        <v>1</v>
      </c>
      <c r="C2578" t="s">
        <v>20598</v>
      </c>
      <c r="D2578" t="s">
        <v>15916</v>
      </c>
      <c r="E2578" t="s">
        <v>6</v>
      </c>
      <c r="F2578" t="s">
        <v>6</v>
      </c>
      <c r="G2578">
        <v>6</v>
      </c>
      <c r="I2578" t="s">
        <v>6</v>
      </c>
      <c r="J2578" t="s">
        <v>15917</v>
      </c>
      <c r="K2578">
        <v>2014</v>
      </c>
      <c r="L2578" t="s">
        <v>6</v>
      </c>
      <c r="M2578" t="s">
        <v>15918</v>
      </c>
      <c r="N2578" t="s">
        <v>6</v>
      </c>
    </row>
    <row r="2579" spans="1:14" x14ac:dyDescent="0.35">
      <c r="A2579" t="s">
        <v>49</v>
      </c>
      <c r="B2579">
        <f t="shared" si="40"/>
        <v>1</v>
      </c>
      <c r="C2579" t="s">
        <v>20599</v>
      </c>
      <c r="D2579" t="s">
        <v>15923</v>
      </c>
      <c r="E2579" t="s">
        <v>15924</v>
      </c>
      <c r="F2579" t="s">
        <v>15925</v>
      </c>
      <c r="G2579">
        <v>6</v>
      </c>
      <c r="I2579" t="s">
        <v>6</v>
      </c>
      <c r="J2579" t="s">
        <v>10770</v>
      </c>
      <c r="K2579">
        <v>2014</v>
      </c>
      <c r="L2579" t="s">
        <v>6</v>
      </c>
      <c r="M2579" t="s">
        <v>15918</v>
      </c>
      <c r="N2579" t="s">
        <v>6</v>
      </c>
    </row>
    <row r="2580" spans="1:14" x14ac:dyDescent="0.35">
      <c r="A2580" t="s">
        <v>67</v>
      </c>
      <c r="B2580">
        <f t="shared" si="40"/>
        <v>1</v>
      </c>
      <c r="C2580" t="s">
        <v>20600</v>
      </c>
      <c r="D2580" t="s">
        <v>15941</v>
      </c>
      <c r="E2580" t="s">
        <v>15942</v>
      </c>
      <c r="F2580" t="s">
        <v>15943</v>
      </c>
      <c r="G2580">
        <v>6</v>
      </c>
      <c r="I2580" t="s">
        <v>6</v>
      </c>
      <c r="J2580" t="s">
        <v>188</v>
      </c>
      <c r="K2580">
        <v>2014</v>
      </c>
      <c r="L2580" t="s">
        <v>6</v>
      </c>
      <c r="M2580" t="s">
        <v>15944</v>
      </c>
      <c r="N2580" t="s">
        <v>6</v>
      </c>
    </row>
    <row r="2581" spans="1:14" x14ac:dyDescent="0.35">
      <c r="A2581" t="s">
        <v>49</v>
      </c>
      <c r="B2581">
        <f t="shared" si="40"/>
        <v>1</v>
      </c>
      <c r="C2581" t="s">
        <v>20601</v>
      </c>
      <c r="D2581" t="s">
        <v>15954</v>
      </c>
      <c r="E2581" t="s">
        <v>15955</v>
      </c>
      <c r="F2581" t="s">
        <v>15956</v>
      </c>
      <c r="G2581">
        <v>6</v>
      </c>
      <c r="I2581" t="s">
        <v>6</v>
      </c>
      <c r="J2581" t="s">
        <v>188</v>
      </c>
      <c r="K2581">
        <v>2014</v>
      </c>
      <c r="L2581" t="s">
        <v>6</v>
      </c>
      <c r="M2581" t="s">
        <v>15957</v>
      </c>
      <c r="N2581" t="s">
        <v>6</v>
      </c>
    </row>
    <row r="2582" spans="1:14" x14ac:dyDescent="0.35">
      <c r="A2582" t="s">
        <v>49</v>
      </c>
      <c r="B2582">
        <f t="shared" si="40"/>
        <v>1</v>
      </c>
      <c r="C2582" t="s">
        <v>20602</v>
      </c>
      <c r="D2582" t="s">
        <v>15959</v>
      </c>
      <c r="E2582" t="s">
        <v>15960</v>
      </c>
      <c r="F2582" t="s">
        <v>15961</v>
      </c>
      <c r="G2582">
        <v>6</v>
      </c>
      <c r="I2582" t="s">
        <v>6</v>
      </c>
      <c r="J2582" t="s">
        <v>564</v>
      </c>
      <c r="K2582">
        <v>2015</v>
      </c>
      <c r="L2582" t="s">
        <v>6</v>
      </c>
      <c r="M2582" t="s">
        <v>14234</v>
      </c>
      <c r="N2582" t="s">
        <v>6</v>
      </c>
    </row>
    <row r="2583" spans="1:14" x14ac:dyDescent="0.35">
      <c r="A2583" t="s">
        <v>49</v>
      </c>
      <c r="B2583">
        <f t="shared" si="40"/>
        <v>1</v>
      </c>
      <c r="C2583" t="s">
        <v>20603</v>
      </c>
      <c r="D2583" t="s">
        <v>15965</v>
      </c>
      <c r="E2583" t="s">
        <v>15966</v>
      </c>
      <c r="F2583" t="s">
        <v>15967</v>
      </c>
      <c r="G2583">
        <v>6</v>
      </c>
      <c r="I2583" t="s">
        <v>6</v>
      </c>
      <c r="J2583" t="s">
        <v>7310</v>
      </c>
      <c r="K2583">
        <v>2015</v>
      </c>
      <c r="L2583" t="s">
        <v>6</v>
      </c>
      <c r="M2583" t="s">
        <v>15968</v>
      </c>
      <c r="N2583" t="s">
        <v>6</v>
      </c>
    </row>
    <row r="2584" spans="1:14" x14ac:dyDescent="0.35">
      <c r="A2584" t="s">
        <v>49</v>
      </c>
      <c r="B2584">
        <f t="shared" si="40"/>
        <v>1</v>
      </c>
      <c r="C2584" t="s">
        <v>20604</v>
      </c>
      <c r="D2584" t="s">
        <v>15975</v>
      </c>
      <c r="E2584" t="s">
        <v>15976</v>
      </c>
      <c r="F2584" t="s">
        <v>15977</v>
      </c>
      <c r="G2584">
        <v>6</v>
      </c>
      <c r="I2584" t="s">
        <v>6</v>
      </c>
      <c r="J2584" t="s">
        <v>3695</v>
      </c>
      <c r="K2584">
        <v>2015</v>
      </c>
      <c r="L2584" t="s">
        <v>6</v>
      </c>
      <c r="M2584" t="s">
        <v>15978</v>
      </c>
      <c r="N2584" t="s">
        <v>6</v>
      </c>
    </row>
    <row r="2585" spans="1:14" x14ac:dyDescent="0.35">
      <c r="A2585" t="s">
        <v>49</v>
      </c>
      <c r="B2585">
        <f t="shared" si="40"/>
        <v>1</v>
      </c>
      <c r="C2585" t="s">
        <v>20605</v>
      </c>
      <c r="D2585" t="s">
        <v>15980</v>
      </c>
      <c r="E2585" t="s">
        <v>15981</v>
      </c>
      <c r="F2585" t="s">
        <v>15982</v>
      </c>
      <c r="G2585">
        <v>6</v>
      </c>
      <c r="I2585" t="s">
        <v>6</v>
      </c>
      <c r="J2585" t="s">
        <v>188</v>
      </c>
      <c r="K2585">
        <v>2015</v>
      </c>
      <c r="L2585" t="s">
        <v>6</v>
      </c>
      <c r="M2585" t="s">
        <v>15983</v>
      </c>
      <c r="N2585" t="s">
        <v>6</v>
      </c>
    </row>
    <row r="2586" spans="1:14" x14ac:dyDescent="0.35">
      <c r="A2586" t="s">
        <v>49</v>
      </c>
      <c r="B2586">
        <f t="shared" si="40"/>
        <v>1</v>
      </c>
      <c r="C2586" t="s">
        <v>20606</v>
      </c>
      <c r="D2586" t="s">
        <v>15985</v>
      </c>
      <c r="E2586" t="s">
        <v>15986</v>
      </c>
      <c r="F2586" t="s">
        <v>15987</v>
      </c>
      <c r="G2586">
        <v>6</v>
      </c>
      <c r="I2586" t="s">
        <v>6</v>
      </c>
      <c r="J2586" t="s">
        <v>15988</v>
      </c>
      <c r="K2586">
        <v>2015</v>
      </c>
      <c r="L2586" t="s">
        <v>6</v>
      </c>
      <c r="M2586" t="s">
        <v>15989</v>
      </c>
      <c r="N2586" t="s">
        <v>6</v>
      </c>
    </row>
    <row r="2587" spans="1:14" x14ac:dyDescent="0.35">
      <c r="A2587" t="s">
        <v>49</v>
      </c>
      <c r="B2587">
        <f t="shared" si="40"/>
        <v>1</v>
      </c>
      <c r="C2587" t="s">
        <v>20607</v>
      </c>
      <c r="D2587" t="s">
        <v>15996</v>
      </c>
      <c r="E2587" t="s">
        <v>15997</v>
      </c>
      <c r="F2587" t="s">
        <v>15998</v>
      </c>
      <c r="G2587">
        <v>7</v>
      </c>
      <c r="I2587" t="s">
        <v>15999</v>
      </c>
      <c r="J2587" t="s">
        <v>16000</v>
      </c>
      <c r="K2587">
        <v>2015</v>
      </c>
      <c r="L2587" t="s">
        <v>6</v>
      </c>
      <c r="M2587" t="s">
        <v>6</v>
      </c>
      <c r="N2587" t="s">
        <v>6</v>
      </c>
    </row>
    <row r="2588" spans="1:14" x14ac:dyDescent="0.35">
      <c r="A2588" t="s">
        <v>67</v>
      </c>
      <c r="B2588">
        <f t="shared" si="40"/>
        <v>1</v>
      </c>
      <c r="C2588" t="s">
        <v>20608</v>
      </c>
      <c r="D2588" t="s">
        <v>16002</v>
      </c>
      <c r="E2588" t="s">
        <v>16003</v>
      </c>
      <c r="F2588" t="s">
        <v>16004</v>
      </c>
      <c r="G2588">
        <v>6</v>
      </c>
      <c r="I2588" t="s">
        <v>6</v>
      </c>
      <c r="J2588" t="s">
        <v>16005</v>
      </c>
      <c r="K2588">
        <v>2015</v>
      </c>
      <c r="L2588" t="s">
        <v>6</v>
      </c>
      <c r="M2588" t="s">
        <v>16006</v>
      </c>
      <c r="N2588" t="s">
        <v>6</v>
      </c>
    </row>
    <row r="2589" spans="1:14" x14ac:dyDescent="0.35">
      <c r="A2589" t="s">
        <v>49</v>
      </c>
      <c r="B2589">
        <f t="shared" si="40"/>
        <v>1</v>
      </c>
      <c r="C2589" t="s">
        <v>20609</v>
      </c>
      <c r="D2589" t="s">
        <v>16011</v>
      </c>
      <c r="E2589" t="s">
        <v>16012</v>
      </c>
      <c r="F2589" t="s">
        <v>16013</v>
      </c>
      <c r="G2589">
        <v>6</v>
      </c>
      <c r="I2589" t="s">
        <v>6</v>
      </c>
      <c r="J2589" t="s">
        <v>16014</v>
      </c>
      <c r="K2589">
        <v>2015</v>
      </c>
      <c r="L2589" t="s">
        <v>6</v>
      </c>
      <c r="M2589" t="s">
        <v>16015</v>
      </c>
      <c r="N2589" t="s">
        <v>6</v>
      </c>
    </row>
    <row r="2590" spans="1:14" x14ac:dyDescent="0.35">
      <c r="A2590" t="s">
        <v>49</v>
      </c>
      <c r="B2590">
        <f t="shared" si="40"/>
        <v>1</v>
      </c>
      <c r="C2590" t="s">
        <v>20610</v>
      </c>
      <c r="D2590" t="s">
        <v>16017</v>
      </c>
      <c r="E2590" t="s">
        <v>16018</v>
      </c>
      <c r="F2590" t="s">
        <v>16019</v>
      </c>
      <c r="G2590">
        <v>6</v>
      </c>
      <c r="I2590" t="s">
        <v>6</v>
      </c>
      <c r="J2590" t="s">
        <v>16020</v>
      </c>
      <c r="K2590">
        <v>2015</v>
      </c>
      <c r="L2590" t="s">
        <v>6</v>
      </c>
      <c r="M2590" t="s">
        <v>16015</v>
      </c>
      <c r="N2590" t="s">
        <v>6</v>
      </c>
    </row>
    <row r="2591" spans="1:14" x14ac:dyDescent="0.35">
      <c r="A2591" t="s">
        <v>67</v>
      </c>
      <c r="B2591">
        <f t="shared" si="40"/>
        <v>1</v>
      </c>
      <c r="C2591" t="s">
        <v>20611</v>
      </c>
      <c r="D2591" t="s">
        <v>16029</v>
      </c>
      <c r="E2591" t="s">
        <v>16030</v>
      </c>
      <c r="F2591" t="s">
        <v>16031</v>
      </c>
      <c r="G2591">
        <v>6</v>
      </c>
      <c r="I2591" t="s">
        <v>6</v>
      </c>
      <c r="J2591" t="s">
        <v>188</v>
      </c>
      <c r="K2591">
        <v>2015</v>
      </c>
      <c r="L2591" t="s">
        <v>6</v>
      </c>
      <c r="M2591" t="s">
        <v>16032</v>
      </c>
      <c r="N2591" t="s">
        <v>6</v>
      </c>
    </row>
    <row r="2592" spans="1:14" x14ac:dyDescent="0.35">
      <c r="A2592" t="s">
        <v>49</v>
      </c>
      <c r="B2592">
        <f t="shared" si="40"/>
        <v>1</v>
      </c>
      <c r="C2592" t="s">
        <v>20612</v>
      </c>
      <c r="D2592" t="s">
        <v>16038</v>
      </c>
      <c r="E2592" t="s">
        <v>16039</v>
      </c>
      <c r="F2592" t="s">
        <v>16040</v>
      </c>
      <c r="G2592">
        <v>6</v>
      </c>
      <c r="I2592" t="s">
        <v>6</v>
      </c>
      <c r="J2592" t="s">
        <v>16041</v>
      </c>
      <c r="K2592">
        <v>2015</v>
      </c>
      <c r="L2592" t="s">
        <v>6</v>
      </c>
      <c r="M2592" t="s">
        <v>16042</v>
      </c>
      <c r="N2592" t="s">
        <v>6</v>
      </c>
    </row>
    <row r="2593" spans="1:14" x14ac:dyDescent="0.35">
      <c r="A2593" t="s">
        <v>70</v>
      </c>
      <c r="B2593">
        <f t="shared" si="40"/>
        <v>1</v>
      </c>
      <c r="C2593" t="s">
        <v>20613</v>
      </c>
      <c r="D2593" t="s">
        <v>16044</v>
      </c>
      <c r="E2593" t="s">
        <v>16045</v>
      </c>
      <c r="F2593" t="s">
        <v>16046</v>
      </c>
      <c r="G2593">
        <v>6</v>
      </c>
      <c r="I2593" t="s">
        <v>6</v>
      </c>
      <c r="J2593" t="s">
        <v>6260</v>
      </c>
      <c r="K2593">
        <v>2015</v>
      </c>
      <c r="L2593" t="s">
        <v>6</v>
      </c>
      <c r="M2593" t="s">
        <v>16047</v>
      </c>
      <c r="N2593" t="s">
        <v>6</v>
      </c>
    </row>
    <row r="2594" spans="1:14" x14ac:dyDescent="0.35">
      <c r="A2594" t="s">
        <v>49</v>
      </c>
      <c r="B2594">
        <f t="shared" si="40"/>
        <v>1</v>
      </c>
      <c r="C2594" t="s">
        <v>20614</v>
      </c>
      <c r="D2594" t="s">
        <v>16049</v>
      </c>
      <c r="E2594" t="s">
        <v>16050</v>
      </c>
      <c r="F2594" t="s">
        <v>16051</v>
      </c>
      <c r="G2594">
        <v>6</v>
      </c>
      <c r="I2594" t="s">
        <v>6</v>
      </c>
      <c r="J2594" t="s">
        <v>188</v>
      </c>
      <c r="K2594">
        <v>2015</v>
      </c>
      <c r="L2594" t="s">
        <v>6</v>
      </c>
      <c r="M2594" t="s">
        <v>16052</v>
      </c>
      <c r="N2594" t="s">
        <v>6</v>
      </c>
    </row>
    <row r="2595" spans="1:14" x14ac:dyDescent="0.35">
      <c r="A2595" t="s">
        <v>49</v>
      </c>
      <c r="B2595">
        <f t="shared" si="40"/>
        <v>1</v>
      </c>
      <c r="C2595" t="s">
        <v>20615</v>
      </c>
      <c r="D2595" t="s">
        <v>16054</v>
      </c>
      <c r="E2595" t="s">
        <v>16055</v>
      </c>
      <c r="F2595" t="s">
        <v>16056</v>
      </c>
      <c r="G2595">
        <v>6</v>
      </c>
      <c r="I2595" t="s">
        <v>6</v>
      </c>
      <c r="J2595" t="s">
        <v>16057</v>
      </c>
      <c r="K2595">
        <v>2015</v>
      </c>
      <c r="L2595" t="s">
        <v>6</v>
      </c>
      <c r="M2595" t="s">
        <v>16058</v>
      </c>
      <c r="N2595" t="s">
        <v>6</v>
      </c>
    </row>
    <row r="2596" spans="1:14" x14ac:dyDescent="0.35">
      <c r="A2596" t="s">
        <v>49</v>
      </c>
      <c r="B2596">
        <f t="shared" si="40"/>
        <v>1</v>
      </c>
      <c r="C2596" t="s">
        <v>20616</v>
      </c>
      <c r="D2596" t="s">
        <v>16065</v>
      </c>
      <c r="E2596" t="s">
        <v>16066</v>
      </c>
      <c r="F2596" t="s">
        <v>16067</v>
      </c>
      <c r="G2596">
        <v>6</v>
      </c>
      <c r="I2596" t="s">
        <v>6</v>
      </c>
      <c r="J2596" t="s">
        <v>3695</v>
      </c>
      <c r="K2596">
        <v>2016</v>
      </c>
      <c r="L2596" t="s">
        <v>6</v>
      </c>
      <c r="M2596" t="s">
        <v>16068</v>
      </c>
      <c r="N2596" t="s">
        <v>6</v>
      </c>
    </row>
    <row r="2597" spans="1:14" x14ac:dyDescent="0.35">
      <c r="A2597" t="s">
        <v>67</v>
      </c>
      <c r="B2597">
        <f t="shared" si="40"/>
        <v>1</v>
      </c>
      <c r="C2597" t="s">
        <v>20617</v>
      </c>
      <c r="D2597" t="s">
        <v>16084</v>
      </c>
      <c r="E2597" t="s">
        <v>16085</v>
      </c>
      <c r="F2597" t="s">
        <v>16086</v>
      </c>
      <c r="G2597">
        <v>6</v>
      </c>
      <c r="I2597" t="s">
        <v>6</v>
      </c>
      <c r="J2597" t="s">
        <v>16087</v>
      </c>
      <c r="K2597">
        <v>2016</v>
      </c>
      <c r="L2597" t="s">
        <v>6</v>
      </c>
      <c r="M2597" t="s">
        <v>16088</v>
      </c>
      <c r="N2597" t="s">
        <v>6</v>
      </c>
    </row>
    <row r="2598" spans="1:14" x14ac:dyDescent="0.35">
      <c r="A2598" t="s">
        <v>49</v>
      </c>
      <c r="B2598">
        <f t="shared" si="40"/>
        <v>1</v>
      </c>
      <c r="C2598" t="s">
        <v>20618</v>
      </c>
      <c r="D2598" t="s">
        <v>16090</v>
      </c>
      <c r="E2598" t="s">
        <v>16091</v>
      </c>
      <c r="F2598" t="s">
        <v>16092</v>
      </c>
      <c r="G2598">
        <v>7</v>
      </c>
      <c r="I2598" t="s">
        <v>542</v>
      </c>
      <c r="J2598" t="s">
        <v>16093</v>
      </c>
      <c r="K2598">
        <v>2016</v>
      </c>
      <c r="L2598" t="s">
        <v>6</v>
      </c>
      <c r="M2598" t="s">
        <v>6</v>
      </c>
      <c r="N2598" t="s">
        <v>6</v>
      </c>
    </row>
    <row r="2599" spans="1:14" x14ac:dyDescent="0.35">
      <c r="A2599" t="s">
        <v>70</v>
      </c>
      <c r="B2599">
        <f t="shared" si="40"/>
        <v>1</v>
      </c>
      <c r="C2599" t="s">
        <v>20619</v>
      </c>
      <c r="D2599" t="s">
        <v>16095</v>
      </c>
      <c r="E2599" t="s">
        <v>16096</v>
      </c>
      <c r="F2599" t="s">
        <v>16097</v>
      </c>
      <c r="G2599">
        <v>6</v>
      </c>
      <c r="I2599" t="s">
        <v>6</v>
      </c>
      <c r="J2599" t="s">
        <v>7221</v>
      </c>
      <c r="K2599">
        <v>2016</v>
      </c>
      <c r="L2599" t="s">
        <v>6</v>
      </c>
      <c r="M2599" t="s">
        <v>16098</v>
      </c>
      <c r="N2599" t="s">
        <v>6</v>
      </c>
    </row>
    <row r="2600" spans="1:14" x14ac:dyDescent="0.35">
      <c r="A2600" t="s">
        <v>49</v>
      </c>
      <c r="B2600">
        <f t="shared" si="40"/>
        <v>1</v>
      </c>
      <c r="C2600" t="s">
        <v>20620</v>
      </c>
      <c r="D2600" t="s">
        <v>16100</v>
      </c>
      <c r="E2600" t="s">
        <v>16101</v>
      </c>
      <c r="F2600" t="s">
        <v>16102</v>
      </c>
      <c r="G2600">
        <v>7</v>
      </c>
      <c r="I2600" t="s">
        <v>411</v>
      </c>
      <c r="J2600" t="s">
        <v>16103</v>
      </c>
      <c r="K2600">
        <v>2016</v>
      </c>
      <c r="L2600" t="s">
        <v>6</v>
      </c>
      <c r="M2600" t="s">
        <v>6</v>
      </c>
      <c r="N2600" t="s">
        <v>6</v>
      </c>
    </row>
    <row r="2601" spans="1:14" x14ac:dyDescent="0.35">
      <c r="A2601" t="s">
        <v>70</v>
      </c>
      <c r="B2601">
        <f t="shared" si="40"/>
        <v>1</v>
      </c>
      <c r="C2601" t="s">
        <v>20621</v>
      </c>
      <c r="D2601" t="s">
        <v>16105</v>
      </c>
      <c r="E2601" t="s">
        <v>16106</v>
      </c>
      <c r="F2601" t="s">
        <v>16107</v>
      </c>
      <c r="G2601">
        <v>7</v>
      </c>
      <c r="I2601" t="s">
        <v>411</v>
      </c>
      <c r="J2601" t="s">
        <v>16108</v>
      </c>
      <c r="K2601">
        <v>2016</v>
      </c>
      <c r="L2601" t="s">
        <v>6</v>
      </c>
      <c r="M2601" t="s">
        <v>6</v>
      </c>
      <c r="N2601" t="s">
        <v>6</v>
      </c>
    </row>
    <row r="2602" spans="1:14" x14ac:dyDescent="0.35">
      <c r="A2602" t="s">
        <v>67</v>
      </c>
      <c r="B2602">
        <f t="shared" si="40"/>
        <v>1</v>
      </c>
      <c r="C2602" t="s">
        <v>20622</v>
      </c>
      <c r="D2602" t="s">
        <v>16120</v>
      </c>
      <c r="E2602" t="s">
        <v>16121</v>
      </c>
      <c r="F2602" t="s">
        <v>16122</v>
      </c>
      <c r="G2602">
        <v>6</v>
      </c>
      <c r="I2602" t="s">
        <v>6</v>
      </c>
      <c r="J2602" t="s">
        <v>16123</v>
      </c>
      <c r="K2602">
        <v>2016</v>
      </c>
      <c r="L2602" t="s">
        <v>6</v>
      </c>
      <c r="M2602" t="s">
        <v>16124</v>
      </c>
      <c r="N2602" t="s">
        <v>6</v>
      </c>
    </row>
    <row r="2603" spans="1:14" x14ac:dyDescent="0.35">
      <c r="A2603" t="s">
        <v>67</v>
      </c>
      <c r="B2603">
        <f t="shared" si="40"/>
        <v>1</v>
      </c>
      <c r="C2603" t="s">
        <v>20623</v>
      </c>
      <c r="D2603" t="s">
        <v>16130</v>
      </c>
      <c r="E2603" t="s">
        <v>16131</v>
      </c>
      <c r="F2603" t="s">
        <v>16132</v>
      </c>
      <c r="G2603">
        <v>6</v>
      </c>
      <c r="I2603" t="s">
        <v>6</v>
      </c>
      <c r="J2603" t="s">
        <v>2182</v>
      </c>
      <c r="K2603">
        <v>2016</v>
      </c>
      <c r="L2603" t="s">
        <v>6</v>
      </c>
      <c r="M2603" t="s">
        <v>16133</v>
      </c>
      <c r="N2603" t="s">
        <v>6</v>
      </c>
    </row>
    <row r="2604" spans="1:14" x14ac:dyDescent="0.35">
      <c r="A2604" t="s">
        <v>49</v>
      </c>
      <c r="B2604">
        <f t="shared" si="40"/>
        <v>1</v>
      </c>
      <c r="C2604" t="s">
        <v>20624</v>
      </c>
      <c r="D2604" t="s">
        <v>16140</v>
      </c>
      <c r="E2604" t="s">
        <v>16141</v>
      </c>
      <c r="F2604" t="s">
        <v>16142</v>
      </c>
      <c r="G2604">
        <v>6</v>
      </c>
      <c r="I2604" t="s">
        <v>6</v>
      </c>
      <c r="J2604" t="s">
        <v>16143</v>
      </c>
      <c r="K2604">
        <v>2015</v>
      </c>
      <c r="L2604" t="s">
        <v>6</v>
      </c>
      <c r="M2604" t="s">
        <v>16138</v>
      </c>
      <c r="N2604" t="s">
        <v>6</v>
      </c>
    </row>
    <row r="2605" spans="1:14" x14ac:dyDescent="0.35">
      <c r="A2605" t="s">
        <v>70</v>
      </c>
      <c r="B2605">
        <f t="shared" si="40"/>
        <v>1</v>
      </c>
      <c r="C2605" t="s">
        <v>20625</v>
      </c>
      <c r="D2605" t="s">
        <v>16161</v>
      </c>
      <c r="E2605" t="s">
        <v>16162</v>
      </c>
      <c r="F2605" t="s">
        <v>16163</v>
      </c>
      <c r="G2605">
        <v>6</v>
      </c>
      <c r="I2605" t="s">
        <v>6</v>
      </c>
      <c r="J2605" t="s">
        <v>2182</v>
      </c>
      <c r="K2605">
        <v>2016</v>
      </c>
      <c r="L2605" t="s">
        <v>6</v>
      </c>
      <c r="M2605" t="s">
        <v>16164</v>
      </c>
      <c r="N2605" t="s">
        <v>6</v>
      </c>
    </row>
    <row r="2606" spans="1:14" x14ac:dyDescent="0.35">
      <c r="A2606" t="s">
        <v>67</v>
      </c>
      <c r="B2606">
        <f t="shared" si="40"/>
        <v>1</v>
      </c>
      <c r="C2606" t="s">
        <v>20626</v>
      </c>
      <c r="D2606" t="s">
        <v>16172</v>
      </c>
      <c r="E2606" t="s">
        <v>16173</v>
      </c>
      <c r="F2606" t="s">
        <v>16174</v>
      </c>
      <c r="G2606">
        <v>6</v>
      </c>
      <c r="I2606" t="s">
        <v>6</v>
      </c>
      <c r="J2606" t="s">
        <v>16175</v>
      </c>
      <c r="K2606">
        <v>2016</v>
      </c>
      <c r="L2606" t="s">
        <v>6</v>
      </c>
      <c r="M2606" t="s">
        <v>16176</v>
      </c>
      <c r="N2606" t="s">
        <v>6</v>
      </c>
    </row>
    <row r="2607" spans="1:14" x14ac:dyDescent="0.35">
      <c r="A2607" t="s">
        <v>70</v>
      </c>
      <c r="B2607">
        <f t="shared" si="40"/>
        <v>1</v>
      </c>
      <c r="C2607" t="s">
        <v>20627</v>
      </c>
      <c r="D2607" t="s">
        <v>16178</v>
      </c>
      <c r="E2607" t="s">
        <v>16179</v>
      </c>
      <c r="F2607" t="s">
        <v>16180</v>
      </c>
      <c r="G2607">
        <v>6</v>
      </c>
      <c r="I2607" t="s">
        <v>6</v>
      </c>
      <c r="J2607" t="s">
        <v>188</v>
      </c>
      <c r="K2607">
        <v>2016</v>
      </c>
      <c r="L2607" t="s">
        <v>6</v>
      </c>
      <c r="M2607" t="s">
        <v>16181</v>
      </c>
      <c r="N2607" t="s">
        <v>6</v>
      </c>
    </row>
    <row r="2608" spans="1:14" x14ac:dyDescent="0.35">
      <c r="A2608" t="s">
        <v>70</v>
      </c>
      <c r="B2608">
        <f t="shared" si="40"/>
        <v>1</v>
      </c>
      <c r="C2608" t="s">
        <v>20628</v>
      </c>
      <c r="D2608" t="s">
        <v>16183</v>
      </c>
      <c r="E2608" t="s">
        <v>16184</v>
      </c>
      <c r="F2608" t="s">
        <v>16185</v>
      </c>
      <c r="G2608">
        <v>6</v>
      </c>
      <c r="I2608" t="s">
        <v>6</v>
      </c>
      <c r="J2608" t="s">
        <v>15439</v>
      </c>
      <c r="K2608">
        <v>2016</v>
      </c>
      <c r="L2608" t="s">
        <v>6</v>
      </c>
      <c r="M2608" t="s">
        <v>16186</v>
      </c>
      <c r="N2608" t="s">
        <v>6</v>
      </c>
    </row>
    <row r="2609" spans="1:14" x14ac:dyDescent="0.35">
      <c r="A2609" t="s">
        <v>70</v>
      </c>
      <c r="B2609">
        <f t="shared" si="40"/>
        <v>1</v>
      </c>
      <c r="C2609" t="s">
        <v>20629</v>
      </c>
      <c r="D2609" t="s">
        <v>16204</v>
      </c>
      <c r="E2609" t="s">
        <v>16205</v>
      </c>
      <c r="F2609" t="s">
        <v>16206</v>
      </c>
      <c r="G2609">
        <v>6</v>
      </c>
      <c r="I2609" t="s">
        <v>6</v>
      </c>
      <c r="J2609" t="s">
        <v>4389</v>
      </c>
      <c r="K2609">
        <v>2016</v>
      </c>
      <c r="L2609" t="s">
        <v>6</v>
      </c>
      <c r="M2609" t="s">
        <v>16207</v>
      </c>
      <c r="N2609" t="s">
        <v>6</v>
      </c>
    </row>
    <row r="2610" spans="1:14" x14ac:dyDescent="0.35">
      <c r="A2610" t="s">
        <v>49</v>
      </c>
      <c r="B2610">
        <f t="shared" si="40"/>
        <v>1</v>
      </c>
      <c r="C2610" t="s">
        <v>20630</v>
      </c>
      <c r="D2610" t="s">
        <v>16218</v>
      </c>
      <c r="E2610" t="s">
        <v>16219</v>
      </c>
      <c r="F2610" t="s">
        <v>16220</v>
      </c>
      <c r="G2610">
        <v>6</v>
      </c>
      <c r="I2610" t="s">
        <v>6</v>
      </c>
      <c r="J2610" t="s">
        <v>16221</v>
      </c>
      <c r="K2610">
        <v>2017</v>
      </c>
      <c r="L2610" t="s">
        <v>6</v>
      </c>
      <c r="M2610" t="s">
        <v>16222</v>
      </c>
      <c r="N2610" t="s">
        <v>6</v>
      </c>
    </row>
    <row r="2611" spans="1:14" x14ac:dyDescent="0.35">
      <c r="A2611" t="s">
        <v>49</v>
      </c>
      <c r="B2611">
        <f t="shared" si="40"/>
        <v>1</v>
      </c>
      <c r="C2611" t="s">
        <v>20631</v>
      </c>
      <c r="D2611" t="s">
        <v>16224</v>
      </c>
      <c r="E2611" t="s">
        <v>16225</v>
      </c>
      <c r="F2611" t="s">
        <v>16226</v>
      </c>
      <c r="G2611">
        <v>6</v>
      </c>
      <c r="I2611" t="s">
        <v>6</v>
      </c>
      <c r="J2611" t="s">
        <v>16227</v>
      </c>
      <c r="K2611">
        <v>2017</v>
      </c>
      <c r="L2611" t="s">
        <v>6</v>
      </c>
      <c r="M2611" t="s">
        <v>16228</v>
      </c>
      <c r="N2611" t="s">
        <v>6</v>
      </c>
    </row>
    <row r="2612" spans="1:14" x14ac:dyDescent="0.35">
      <c r="A2612" t="s">
        <v>70</v>
      </c>
      <c r="B2612">
        <f t="shared" si="40"/>
        <v>1</v>
      </c>
      <c r="C2612" t="s">
        <v>20632</v>
      </c>
      <c r="D2612" t="s">
        <v>16230</v>
      </c>
      <c r="E2612" t="s">
        <v>16231</v>
      </c>
      <c r="F2612" t="s">
        <v>16232</v>
      </c>
      <c r="G2612">
        <v>6</v>
      </c>
      <c r="I2612" t="s">
        <v>6</v>
      </c>
      <c r="J2612" t="s">
        <v>16233</v>
      </c>
      <c r="K2612">
        <v>2017</v>
      </c>
      <c r="L2612" t="s">
        <v>6</v>
      </c>
      <c r="M2612" t="s">
        <v>16234</v>
      </c>
      <c r="N2612" t="s">
        <v>6</v>
      </c>
    </row>
    <row r="2613" spans="1:14" x14ac:dyDescent="0.35">
      <c r="A2613" t="s">
        <v>49</v>
      </c>
      <c r="B2613">
        <f t="shared" si="40"/>
        <v>1</v>
      </c>
      <c r="C2613" t="s">
        <v>20633</v>
      </c>
      <c r="D2613" t="s">
        <v>16236</v>
      </c>
      <c r="E2613" t="s">
        <v>16237</v>
      </c>
      <c r="F2613" t="s">
        <v>16238</v>
      </c>
      <c r="G2613">
        <v>7</v>
      </c>
      <c r="I2613" t="s">
        <v>16239</v>
      </c>
      <c r="J2613" t="s">
        <v>16240</v>
      </c>
      <c r="K2613">
        <v>2017</v>
      </c>
      <c r="L2613" t="s">
        <v>6</v>
      </c>
      <c r="M2613" t="s">
        <v>6</v>
      </c>
      <c r="N2613" t="s">
        <v>6</v>
      </c>
    </row>
    <row r="2614" spans="1:14" x14ac:dyDescent="0.35">
      <c r="A2614" t="s">
        <v>70</v>
      </c>
      <c r="B2614">
        <f t="shared" si="40"/>
        <v>1</v>
      </c>
      <c r="C2614" t="s">
        <v>20634</v>
      </c>
      <c r="D2614" t="s">
        <v>16255</v>
      </c>
      <c r="E2614" t="s">
        <v>16256</v>
      </c>
      <c r="F2614" t="s">
        <v>16257</v>
      </c>
      <c r="G2614">
        <v>6</v>
      </c>
      <c r="I2614" t="s">
        <v>6</v>
      </c>
      <c r="J2614" t="s">
        <v>188</v>
      </c>
      <c r="K2614">
        <v>2017</v>
      </c>
      <c r="L2614" t="s">
        <v>6</v>
      </c>
      <c r="M2614" t="s">
        <v>16258</v>
      </c>
      <c r="N2614" t="s">
        <v>6</v>
      </c>
    </row>
    <row r="2615" spans="1:14" x14ac:dyDescent="0.35">
      <c r="A2615" t="s">
        <v>49</v>
      </c>
      <c r="B2615">
        <f t="shared" si="40"/>
        <v>1</v>
      </c>
      <c r="C2615" t="s">
        <v>20635</v>
      </c>
      <c r="D2615" t="s">
        <v>16260</v>
      </c>
      <c r="E2615" t="s">
        <v>16261</v>
      </c>
      <c r="F2615" t="s">
        <v>16262</v>
      </c>
      <c r="G2615">
        <v>6</v>
      </c>
      <c r="I2615" t="s">
        <v>6</v>
      </c>
      <c r="J2615" t="s">
        <v>3803</v>
      </c>
      <c r="K2615">
        <v>2017</v>
      </c>
      <c r="L2615" t="s">
        <v>6</v>
      </c>
      <c r="M2615" t="s">
        <v>16263</v>
      </c>
      <c r="N2615" t="s">
        <v>6</v>
      </c>
    </row>
    <row r="2616" spans="1:14" x14ac:dyDescent="0.35">
      <c r="A2616" t="s">
        <v>49</v>
      </c>
      <c r="B2616">
        <f t="shared" si="40"/>
        <v>1</v>
      </c>
      <c r="C2616" t="s">
        <v>16264</v>
      </c>
      <c r="D2616" t="s">
        <v>16265</v>
      </c>
      <c r="E2616" t="s">
        <v>16266</v>
      </c>
      <c r="F2616" t="s">
        <v>16267</v>
      </c>
      <c r="G2616">
        <v>7</v>
      </c>
      <c r="I2616" t="s">
        <v>16268</v>
      </c>
      <c r="J2616" t="s">
        <v>16269</v>
      </c>
      <c r="K2616">
        <v>2018</v>
      </c>
      <c r="L2616" t="s">
        <v>6</v>
      </c>
      <c r="M2616" t="s">
        <v>6</v>
      </c>
      <c r="N2616" t="s">
        <v>6</v>
      </c>
    </row>
    <row r="2617" spans="1:14" x14ac:dyDescent="0.35">
      <c r="A2617" t="s">
        <v>49</v>
      </c>
      <c r="B2617">
        <f t="shared" si="40"/>
        <v>1</v>
      </c>
      <c r="C2617" t="s">
        <v>20636</v>
      </c>
      <c r="D2617" t="s">
        <v>16271</v>
      </c>
      <c r="E2617" t="s">
        <v>16272</v>
      </c>
      <c r="F2617" t="s">
        <v>16273</v>
      </c>
      <c r="G2617">
        <v>6</v>
      </c>
      <c r="I2617" t="s">
        <v>6</v>
      </c>
      <c r="J2617" t="s">
        <v>382</v>
      </c>
      <c r="K2617">
        <v>2017</v>
      </c>
      <c r="L2617" t="s">
        <v>6</v>
      </c>
      <c r="M2617" t="s">
        <v>16274</v>
      </c>
      <c r="N2617" t="s">
        <v>6</v>
      </c>
    </row>
    <row r="2618" spans="1:14" x14ac:dyDescent="0.35">
      <c r="A2618" t="s">
        <v>67</v>
      </c>
      <c r="B2618">
        <f t="shared" si="40"/>
        <v>1</v>
      </c>
      <c r="C2618" t="s">
        <v>20637</v>
      </c>
      <c r="D2618" t="s">
        <v>16276</v>
      </c>
      <c r="E2618" t="s">
        <v>16277</v>
      </c>
      <c r="F2618" t="s">
        <v>16278</v>
      </c>
      <c r="G2618">
        <v>6</v>
      </c>
      <c r="I2618" t="s">
        <v>6</v>
      </c>
      <c r="J2618" t="s">
        <v>2182</v>
      </c>
      <c r="K2618">
        <v>2017</v>
      </c>
      <c r="L2618" t="s">
        <v>6</v>
      </c>
      <c r="M2618" t="s">
        <v>16279</v>
      </c>
      <c r="N2618" t="s">
        <v>6</v>
      </c>
    </row>
    <row r="2619" spans="1:14" x14ac:dyDescent="0.35">
      <c r="A2619" t="s">
        <v>70</v>
      </c>
      <c r="B2619">
        <f t="shared" si="40"/>
        <v>1</v>
      </c>
      <c r="C2619" t="s">
        <v>20638</v>
      </c>
      <c r="D2619" t="s">
        <v>16285</v>
      </c>
      <c r="E2619" t="s">
        <v>16286</v>
      </c>
      <c r="F2619" t="s">
        <v>16287</v>
      </c>
      <c r="G2619">
        <v>7</v>
      </c>
      <c r="I2619" t="s">
        <v>2215</v>
      </c>
      <c r="J2619" t="s">
        <v>16288</v>
      </c>
      <c r="K2619">
        <v>2019</v>
      </c>
      <c r="L2619" t="s">
        <v>6</v>
      </c>
      <c r="M2619" t="s">
        <v>6</v>
      </c>
      <c r="N2619" t="s">
        <v>6</v>
      </c>
    </row>
    <row r="2620" spans="1:14" x14ac:dyDescent="0.35">
      <c r="A2620" t="s">
        <v>56</v>
      </c>
      <c r="B2620">
        <f t="shared" si="40"/>
        <v>1</v>
      </c>
      <c r="C2620" t="s">
        <v>20639</v>
      </c>
      <c r="D2620" t="s">
        <v>16296</v>
      </c>
      <c r="E2620" t="s">
        <v>6</v>
      </c>
      <c r="F2620" t="s">
        <v>6</v>
      </c>
      <c r="G2620">
        <v>6</v>
      </c>
      <c r="I2620" t="s">
        <v>6</v>
      </c>
      <c r="J2620" t="s">
        <v>15549</v>
      </c>
      <c r="K2620">
        <v>2018</v>
      </c>
      <c r="L2620" t="s">
        <v>6</v>
      </c>
      <c r="M2620" t="s">
        <v>16297</v>
      </c>
      <c r="N2620" t="s">
        <v>6</v>
      </c>
    </row>
    <row r="2621" spans="1:14" x14ac:dyDescent="0.35">
      <c r="A2621" t="s">
        <v>67</v>
      </c>
      <c r="B2621">
        <f t="shared" si="40"/>
        <v>1</v>
      </c>
      <c r="C2621" t="s">
        <v>20640</v>
      </c>
      <c r="D2621" t="s">
        <v>16299</v>
      </c>
      <c r="E2621" t="s">
        <v>16300</v>
      </c>
      <c r="F2621" t="s">
        <v>16301</v>
      </c>
      <c r="G2621">
        <v>6</v>
      </c>
      <c r="I2621" t="s">
        <v>6</v>
      </c>
      <c r="J2621" t="s">
        <v>16302</v>
      </c>
      <c r="K2621">
        <v>2018</v>
      </c>
      <c r="L2621" t="s">
        <v>6</v>
      </c>
      <c r="M2621" t="s">
        <v>16297</v>
      </c>
      <c r="N2621" t="s">
        <v>6</v>
      </c>
    </row>
    <row r="2622" spans="1:14" x14ac:dyDescent="0.35">
      <c r="A2622" t="s">
        <v>49</v>
      </c>
      <c r="B2622">
        <f t="shared" si="40"/>
        <v>1</v>
      </c>
      <c r="C2622" t="s">
        <v>20641</v>
      </c>
      <c r="D2622" t="s">
        <v>16304</v>
      </c>
      <c r="E2622" t="s">
        <v>16305</v>
      </c>
      <c r="F2622" t="s">
        <v>16306</v>
      </c>
      <c r="G2622">
        <v>6</v>
      </c>
      <c r="I2622" t="s">
        <v>6</v>
      </c>
      <c r="J2622" t="s">
        <v>16307</v>
      </c>
      <c r="K2622">
        <v>2018</v>
      </c>
      <c r="L2622" t="s">
        <v>6</v>
      </c>
      <c r="M2622" t="s">
        <v>16297</v>
      </c>
      <c r="N2622" t="s">
        <v>6</v>
      </c>
    </row>
    <row r="2623" spans="1:14" x14ac:dyDescent="0.35">
      <c r="A2623" t="s">
        <v>67</v>
      </c>
      <c r="B2623">
        <f t="shared" si="40"/>
        <v>1</v>
      </c>
      <c r="C2623" t="s">
        <v>20642</v>
      </c>
      <c r="D2623" t="s">
        <v>16331</v>
      </c>
      <c r="E2623" t="s">
        <v>16332</v>
      </c>
      <c r="F2623" t="s">
        <v>16333</v>
      </c>
      <c r="G2623">
        <v>6</v>
      </c>
      <c r="I2623" t="s">
        <v>6</v>
      </c>
      <c r="J2623" t="s">
        <v>16334</v>
      </c>
      <c r="K2623">
        <v>2017</v>
      </c>
      <c r="L2623" t="s">
        <v>6</v>
      </c>
      <c r="M2623" t="s">
        <v>16335</v>
      </c>
      <c r="N2623" t="s">
        <v>6</v>
      </c>
    </row>
    <row r="2624" spans="1:14" x14ac:dyDescent="0.35">
      <c r="A2624" t="s">
        <v>49</v>
      </c>
      <c r="B2624">
        <f t="shared" si="40"/>
        <v>1</v>
      </c>
      <c r="C2624" t="s">
        <v>20643</v>
      </c>
      <c r="D2624" t="s">
        <v>16337</v>
      </c>
      <c r="E2624" t="s">
        <v>16338</v>
      </c>
      <c r="F2624" t="s">
        <v>16339</v>
      </c>
      <c r="G2624">
        <v>6</v>
      </c>
      <c r="I2624" t="s">
        <v>6</v>
      </c>
      <c r="J2624" t="s">
        <v>382</v>
      </c>
      <c r="K2624">
        <v>2018</v>
      </c>
      <c r="L2624" t="s">
        <v>6</v>
      </c>
      <c r="M2624" t="s">
        <v>16340</v>
      </c>
      <c r="N2624" t="s">
        <v>6</v>
      </c>
    </row>
    <row r="2625" spans="1:14" x14ac:dyDescent="0.35">
      <c r="A2625" t="s">
        <v>67</v>
      </c>
      <c r="B2625">
        <f t="shared" si="40"/>
        <v>1</v>
      </c>
      <c r="C2625" t="s">
        <v>20644</v>
      </c>
      <c r="D2625" t="s">
        <v>16342</v>
      </c>
      <c r="E2625" t="s">
        <v>16343</v>
      </c>
      <c r="F2625" t="s">
        <v>16344</v>
      </c>
      <c r="G2625">
        <v>7</v>
      </c>
      <c r="I2625" t="s">
        <v>15999</v>
      </c>
      <c r="J2625" t="s">
        <v>16345</v>
      </c>
      <c r="K2625">
        <v>2018</v>
      </c>
      <c r="L2625" t="s">
        <v>6</v>
      </c>
      <c r="M2625" t="s">
        <v>6</v>
      </c>
      <c r="N2625" t="s">
        <v>6</v>
      </c>
    </row>
    <row r="2626" spans="1:14" x14ac:dyDescent="0.35">
      <c r="A2626" t="s">
        <v>67</v>
      </c>
      <c r="B2626">
        <f t="shared" ref="B2626:B2689" si="41">COUNTIF(C:C,C2626)</f>
        <v>1</v>
      </c>
      <c r="C2626" t="s">
        <v>16350</v>
      </c>
      <c r="D2626" t="s">
        <v>16351</v>
      </c>
      <c r="E2626" t="s">
        <v>16352</v>
      </c>
      <c r="F2626" t="s">
        <v>16353</v>
      </c>
      <c r="G2626">
        <v>6</v>
      </c>
      <c r="I2626" t="s">
        <v>6</v>
      </c>
      <c r="J2626" t="s">
        <v>6260</v>
      </c>
      <c r="K2626">
        <v>2018</v>
      </c>
      <c r="L2626" t="s">
        <v>6</v>
      </c>
      <c r="M2626" t="s">
        <v>16354</v>
      </c>
      <c r="N2626" t="s">
        <v>6</v>
      </c>
    </row>
    <row r="2627" spans="1:14" x14ac:dyDescent="0.35">
      <c r="A2627" t="s">
        <v>67</v>
      </c>
      <c r="B2627">
        <f t="shared" si="41"/>
        <v>1</v>
      </c>
      <c r="C2627" t="s">
        <v>20645</v>
      </c>
      <c r="D2627" t="s">
        <v>16356</v>
      </c>
      <c r="E2627" t="s">
        <v>16357</v>
      </c>
      <c r="F2627" t="s">
        <v>12924</v>
      </c>
      <c r="G2627">
        <v>6</v>
      </c>
      <c r="I2627" t="s">
        <v>6</v>
      </c>
      <c r="J2627" t="s">
        <v>16358</v>
      </c>
      <c r="K2627">
        <v>2018</v>
      </c>
      <c r="L2627" t="s">
        <v>6</v>
      </c>
      <c r="M2627" t="s">
        <v>16359</v>
      </c>
      <c r="N2627" t="s">
        <v>6</v>
      </c>
    </row>
    <row r="2628" spans="1:14" x14ac:dyDescent="0.35">
      <c r="A2628" t="s">
        <v>49</v>
      </c>
      <c r="B2628">
        <f t="shared" si="41"/>
        <v>1</v>
      </c>
      <c r="C2628" t="s">
        <v>20646</v>
      </c>
      <c r="D2628" t="s">
        <v>16361</v>
      </c>
      <c r="E2628" t="s">
        <v>16362</v>
      </c>
      <c r="F2628" t="s">
        <v>16363</v>
      </c>
      <c r="G2628">
        <v>6</v>
      </c>
      <c r="I2628" t="s">
        <v>6</v>
      </c>
      <c r="J2628" t="s">
        <v>6260</v>
      </c>
      <c r="K2628">
        <v>2018</v>
      </c>
      <c r="L2628" t="s">
        <v>6</v>
      </c>
      <c r="M2628" t="s">
        <v>16364</v>
      </c>
      <c r="N2628" t="s">
        <v>6</v>
      </c>
    </row>
    <row r="2629" spans="1:14" x14ac:dyDescent="0.35">
      <c r="A2629" t="s">
        <v>67</v>
      </c>
      <c r="B2629">
        <f t="shared" si="41"/>
        <v>1</v>
      </c>
      <c r="C2629" t="s">
        <v>20647</v>
      </c>
      <c r="D2629" t="s">
        <v>16366</v>
      </c>
      <c r="E2629" t="s">
        <v>16367</v>
      </c>
      <c r="F2629" t="s">
        <v>16368</v>
      </c>
      <c r="G2629">
        <v>6</v>
      </c>
      <c r="I2629" t="s">
        <v>6</v>
      </c>
      <c r="J2629" t="s">
        <v>6260</v>
      </c>
      <c r="K2629">
        <v>2018</v>
      </c>
      <c r="L2629" t="s">
        <v>6</v>
      </c>
      <c r="M2629" t="s">
        <v>16364</v>
      </c>
      <c r="N2629" t="s">
        <v>6</v>
      </c>
    </row>
    <row r="2630" spans="1:14" x14ac:dyDescent="0.35">
      <c r="A2630" t="s">
        <v>67</v>
      </c>
      <c r="B2630">
        <f t="shared" si="41"/>
        <v>1</v>
      </c>
      <c r="C2630" t="s">
        <v>20648</v>
      </c>
      <c r="D2630" t="s">
        <v>16370</v>
      </c>
      <c r="E2630" t="s">
        <v>16371</v>
      </c>
      <c r="F2630" t="s">
        <v>16372</v>
      </c>
      <c r="G2630">
        <v>6</v>
      </c>
      <c r="I2630" t="s">
        <v>6</v>
      </c>
      <c r="J2630" t="s">
        <v>16373</v>
      </c>
      <c r="K2630">
        <v>2018</v>
      </c>
      <c r="L2630" t="s">
        <v>6</v>
      </c>
      <c r="M2630" t="s">
        <v>16374</v>
      </c>
      <c r="N2630" t="s">
        <v>6</v>
      </c>
    </row>
    <row r="2631" spans="1:14" x14ac:dyDescent="0.35">
      <c r="A2631" t="s">
        <v>49</v>
      </c>
      <c r="B2631">
        <f t="shared" si="41"/>
        <v>1</v>
      </c>
      <c r="C2631" t="s">
        <v>20649</v>
      </c>
      <c r="D2631" t="s">
        <v>16389</v>
      </c>
      <c r="E2631" t="s">
        <v>16390</v>
      </c>
      <c r="F2631" t="s">
        <v>16391</v>
      </c>
      <c r="G2631">
        <v>6</v>
      </c>
      <c r="I2631" t="s">
        <v>6</v>
      </c>
      <c r="J2631" t="s">
        <v>16392</v>
      </c>
      <c r="K2631">
        <v>2018</v>
      </c>
      <c r="L2631" t="s">
        <v>6</v>
      </c>
      <c r="M2631" t="s">
        <v>16393</v>
      </c>
      <c r="N2631" t="s">
        <v>6</v>
      </c>
    </row>
    <row r="2632" spans="1:14" x14ac:dyDescent="0.35">
      <c r="A2632" t="s">
        <v>67</v>
      </c>
      <c r="B2632">
        <f t="shared" si="41"/>
        <v>1</v>
      </c>
      <c r="C2632" t="s">
        <v>20650</v>
      </c>
      <c r="D2632" t="s">
        <v>16413</v>
      </c>
      <c r="E2632" t="s">
        <v>16414</v>
      </c>
      <c r="F2632" t="s">
        <v>16415</v>
      </c>
      <c r="G2632">
        <v>6</v>
      </c>
      <c r="I2632" t="s">
        <v>6</v>
      </c>
      <c r="J2632" t="s">
        <v>720</v>
      </c>
      <c r="K2632">
        <v>2019</v>
      </c>
      <c r="L2632" t="s">
        <v>6</v>
      </c>
      <c r="M2632" t="s">
        <v>16416</v>
      </c>
      <c r="N2632" t="s">
        <v>6</v>
      </c>
    </row>
    <row r="2633" spans="1:14" x14ac:dyDescent="0.35">
      <c r="A2633" t="s">
        <v>49</v>
      </c>
      <c r="B2633">
        <f t="shared" si="41"/>
        <v>1</v>
      </c>
      <c r="C2633" t="s">
        <v>20651</v>
      </c>
      <c r="D2633" t="s">
        <v>16423</v>
      </c>
      <c r="E2633" t="s">
        <v>16424</v>
      </c>
      <c r="F2633" t="s">
        <v>16425</v>
      </c>
      <c r="G2633">
        <v>6</v>
      </c>
      <c r="I2633" t="s">
        <v>6</v>
      </c>
      <c r="J2633" t="s">
        <v>16426</v>
      </c>
      <c r="K2633">
        <v>2019</v>
      </c>
      <c r="L2633" t="s">
        <v>6</v>
      </c>
      <c r="M2633" t="s">
        <v>16427</v>
      </c>
      <c r="N2633" t="s">
        <v>6</v>
      </c>
    </row>
    <row r="2634" spans="1:14" x14ac:dyDescent="0.35">
      <c r="A2634" t="s">
        <v>67</v>
      </c>
      <c r="B2634">
        <f t="shared" si="41"/>
        <v>1</v>
      </c>
      <c r="C2634" t="s">
        <v>20652</v>
      </c>
      <c r="D2634" t="s">
        <v>16443</v>
      </c>
      <c r="E2634" t="s">
        <v>16444</v>
      </c>
      <c r="F2634" t="s">
        <v>16445</v>
      </c>
      <c r="G2634">
        <v>6</v>
      </c>
      <c r="I2634" t="s">
        <v>6</v>
      </c>
      <c r="J2634" t="s">
        <v>16446</v>
      </c>
      <c r="K2634">
        <v>2019</v>
      </c>
      <c r="L2634" t="s">
        <v>6</v>
      </c>
      <c r="M2634" t="s">
        <v>16447</v>
      </c>
      <c r="N2634" t="s">
        <v>6</v>
      </c>
    </row>
    <row r="2635" spans="1:14" x14ac:dyDescent="0.35">
      <c r="A2635" t="s">
        <v>49</v>
      </c>
      <c r="B2635">
        <f t="shared" si="41"/>
        <v>1</v>
      </c>
      <c r="C2635" t="s">
        <v>20653</v>
      </c>
      <c r="D2635" t="s">
        <v>16449</v>
      </c>
      <c r="E2635" t="s">
        <v>16450</v>
      </c>
      <c r="F2635" t="s">
        <v>16451</v>
      </c>
      <c r="G2635">
        <v>6</v>
      </c>
      <c r="I2635" t="s">
        <v>6</v>
      </c>
      <c r="J2635" t="s">
        <v>188</v>
      </c>
      <c r="K2635">
        <v>2019</v>
      </c>
      <c r="L2635" t="s">
        <v>6</v>
      </c>
      <c r="M2635" t="s">
        <v>16452</v>
      </c>
      <c r="N2635" t="s">
        <v>6</v>
      </c>
    </row>
    <row r="2636" spans="1:14" x14ac:dyDescent="0.35">
      <c r="A2636" t="s">
        <v>49</v>
      </c>
      <c r="B2636">
        <f t="shared" si="41"/>
        <v>1</v>
      </c>
      <c r="C2636" t="s">
        <v>20654</v>
      </c>
      <c r="D2636" t="s">
        <v>16458</v>
      </c>
      <c r="E2636" t="s">
        <v>16459</v>
      </c>
      <c r="F2636" t="s">
        <v>16460</v>
      </c>
      <c r="G2636">
        <v>6</v>
      </c>
      <c r="I2636" t="s">
        <v>6</v>
      </c>
      <c r="J2636" t="s">
        <v>382</v>
      </c>
      <c r="K2636">
        <v>2019</v>
      </c>
      <c r="L2636" t="s">
        <v>6</v>
      </c>
      <c r="M2636" t="s">
        <v>16452</v>
      </c>
      <c r="N2636" t="s">
        <v>6</v>
      </c>
    </row>
    <row r="2637" spans="1:14" x14ac:dyDescent="0.35">
      <c r="A2637" t="s">
        <v>56</v>
      </c>
      <c r="B2637">
        <f t="shared" si="41"/>
        <v>1</v>
      </c>
      <c r="C2637" t="s">
        <v>20655</v>
      </c>
      <c r="D2637" t="s">
        <v>16462</v>
      </c>
      <c r="E2637" t="s">
        <v>6</v>
      </c>
      <c r="F2637" t="s">
        <v>6</v>
      </c>
      <c r="G2637">
        <v>6</v>
      </c>
      <c r="I2637" t="s">
        <v>6</v>
      </c>
      <c r="J2637" t="s">
        <v>16463</v>
      </c>
      <c r="K2637">
        <v>2019</v>
      </c>
      <c r="L2637" t="s">
        <v>6</v>
      </c>
      <c r="M2637" t="s">
        <v>16464</v>
      </c>
      <c r="N2637" t="s">
        <v>6</v>
      </c>
    </row>
    <row r="2638" spans="1:14" x14ac:dyDescent="0.35">
      <c r="A2638" t="s">
        <v>70</v>
      </c>
      <c r="B2638">
        <f t="shared" si="41"/>
        <v>1</v>
      </c>
      <c r="C2638" t="s">
        <v>20656</v>
      </c>
      <c r="D2638" t="s">
        <v>16469</v>
      </c>
      <c r="E2638" t="s">
        <v>16470</v>
      </c>
      <c r="F2638" t="s">
        <v>16471</v>
      </c>
      <c r="G2638">
        <v>6</v>
      </c>
      <c r="I2638" t="s">
        <v>6</v>
      </c>
      <c r="J2638" t="s">
        <v>16472</v>
      </c>
      <c r="K2638">
        <v>2019</v>
      </c>
      <c r="L2638" t="s">
        <v>6</v>
      </c>
      <c r="M2638" t="s">
        <v>16473</v>
      </c>
      <c r="N2638" t="s">
        <v>6</v>
      </c>
    </row>
    <row r="2639" spans="1:14" x14ac:dyDescent="0.35">
      <c r="A2639" t="s">
        <v>49</v>
      </c>
      <c r="B2639">
        <f t="shared" si="41"/>
        <v>1</v>
      </c>
      <c r="C2639" t="s">
        <v>20657</v>
      </c>
      <c r="D2639" t="s">
        <v>16485</v>
      </c>
      <c r="E2639" t="s">
        <v>16486</v>
      </c>
      <c r="F2639" t="s">
        <v>16487</v>
      </c>
      <c r="G2639">
        <v>6</v>
      </c>
      <c r="I2639" t="s">
        <v>6</v>
      </c>
      <c r="J2639" t="s">
        <v>6260</v>
      </c>
      <c r="K2639">
        <v>2019</v>
      </c>
      <c r="L2639" t="s">
        <v>6</v>
      </c>
      <c r="M2639" t="s">
        <v>16488</v>
      </c>
      <c r="N2639" t="s">
        <v>6</v>
      </c>
    </row>
    <row r="2640" spans="1:14" x14ac:dyDescent="0.35">
      <c r="A2640" t="s">
        <v>49</v>
      </c>
      <c r="B2640">
        <f t="shared" si="41"/>
        <v>1</v>
      </c>
      <c r="C2640" t="s">
        <v>20658</v>
      </c>
      <c r="D2640" t="s">
        <v>16490</v>
      </c>
      <c r="E2640" t="s">
        <v>16491</v>
      </c>
      <c r="F2640" t="s">
        <v>13167</v>
      </c>
      <c r="G2640">
        <v>6</v>
      </c>
      <c r="I2640" t="s">
        <v>6</v>
      </c>
      <c r="J2640" t="s">
        <v>5463</v>
      </c>
      <c r="K2640">
        <v>2019</v>
      </c>
      <c r="L2640" t="s">
        <v>6</v>
      </c>
      <c r="M2640" t="s">
        <v>16492</v>
      </c>
      <c r="N2640" t="s">
        <v>6</v>
      </c>
    </row>
    <row r="2641" spans="1:14" x14ac:dyDescent="0.35">
      <c r="A2641" t="s">
        <v>70</v>
      </c>
      <c r="B2641">
        <f t="shared" si="41"/>
        <v>1</v>
      </c>
      <c r="C2641" t="s">
        <v>20659</v>
      </c>
      <c r="D2641" t="s">
        <v>16507</v>
      </c>
      <c r="E2641" t="s">
        <v>16508</v>
      </c>
      <c r="F2641" t="s">
        <v>16509</v>
      </c>
      <c r="G2641">
        <v>6</v>
      </c>
      <c r="I2641" t="s">
        <v>6</v>
      </c>
      <c r="J2641" t="s">
        <v>2182</v>
      </c>
      <c r="K2641">
        <v>2020</v>
      </c>
      <c r="L2641" t="s">
        <v>6</v>
      </c>
      <c r="M2641" t="s">
        <v>16510</v>
      </c>
      <c r="N2641" t="s">
        <v>6</v>
      </c>
    </row>
    <row r="2642" spans="1:14" x14ac:dyDescent="0.35">
      <c r="A2642" t="s">
        <v>70</v>
      </c>
      <c r="B2642">
        <f t="shared" si="41"/>
        <v>1</v>
      </c>
      <c r="C2642" t="s">
        <v>20660</v>
      </c>
      <c r="D2642" t="s">
        <v>16512</v>
      </c>
      <c r="E2642" t="s">
        <v>16513</v>
      </c>
      <c r="F2642" t="s">
        <v>16514</v>
      </c>
      <c r="G2642">
        <v>7</v>
      </c>
      <c r="I2642" t="s">
        <v>542</v>
      </c>
      <c r="J2642" t="s">
        <v>11161</v>
      </c>
      <c r="K2642">
        <v>2020</v>
      </c>
      <c r="L2642" t="s">
        <v>6</v>
      </c>
      <c r="M2642" t="s">
        <v>6</v>
      </c>
      <c r="N2642" t="s">
        <v>6</v>
      </c>
    </row>
    <row r="2643" spans="1:14" x14ac:dyDescent="0.35">
      <c r="A2643" t="s">
        <v>49</v>
      </c>
      <c r="B2643">
        <f t="shared" si="41"/>
        <v>1</v>
      </c>
      <c r="C2643" t="s">
        <v>20661</v>
      </c>
      <c r="D2643" t="s">
        <v>16520</v>
      </c>
      <c r="E2643" t="s">
        <v>16521</v>
      </c>
      <c r="F2643" t="s">
        <v>16522</v>
      </c>
      <c r="G2643">
        <v>6</v>
      </c>
      <c r="I2643" t="s">
        <v>6</v>
      </c>
      <c r="J2643" t="s">
        <v>188</v>
      </c>
      <c r="K2643">
        <v>2020</v>
      </c>
      <c r="L2643" t="s">
        <v>6</v>
      </c>
      <c r="M2643" t="s">
        <v>16523</v>
      </c>
      <c r="N2643" t="s">
        <v>6</v>
      </c>
    </row>
    <row r="2644" spans="1:14" x14ac:dyDescent="0.35">
      <c r="A2644" t="s">
        <v>49</v>
      </c>
      <c r="B2644">
        <f t="shared" si="41"/>
        <v>1</v>
      </c>
      <c r="C2644" t="s">
        <v>20662</v>
      </c>
      <c r="D2644" t="s">
        <v>16525</v>
      </c>
      <c r="E2644" t="s">
        <v>16526</v>
      </c>
      <c r="F2644" t="s">
        <v>16527</v>
      </c>
      <c r="G2644">
        <v>6</v>
      </c>
      <c r="I2644" t="s">
        <v>6</v>
      </c>
      <c r="J2644" t="s">
        <v>16528</v>
      </c>
      <c r="K2644">
        <v>2019</v>
      </c>
      <c r="L2644" t="s">
        <v>6</v>
      </c>
      <c r="M2644" t="s">
        <v>16529</v>
      </c>
      <c r="N2644" t="s">
        <v>6</v>
      </c>
    </row>
    <row r="2645" spans="1:14" x14ac:dyDescent="0.35">
      <c r="A2645" t="s">
        <v>49</v>
      </c>
      <c r="B2645">
        <f t="shared" si="41"/>
        <v>1</v>
      </c>
      <c r="C2645" t="s">
        <v>20663</v>
      </c>
      <c r="D2645" t="s">
        <v>16531</v>
      </c>
      <c r="E2645" t="s">
        <v>16532</v>
      </c>
      <c r="F2645" t="s">
        <v>16533</v>
      </c>
      <c r="G2645">
        <v>6</v>
      </c>
      <c r="I2645" t="s">
        <v>6</v>
      </c>
      <c r="J2645" t="s">
        <v>16534</v>
      </c>
      <c r="K2645">
        <v>2020</v>
      </c>
      <c r="L2645" t="s">
        <v>6</v>
      </c>
      <c r="M2645" t="s">
        <v>16535</v>
      </c>
      <c r="N2645" t="s">
        <v>6</v>
      </c>
    </row>
    <row r="2646" spans="1:14" x14ac:dyDescent="0.35">
      <c r="A2646" t="s">
        <v>67</v>
      </c>
      <c r="B2646">
        <f t="shared" si="41"/>
        <v>1</v>
      </c>
      <c r="C2646" t="s">
        <v>20664</v>
      </c>
      <c r="D2646" t="s">
        <v>16539</v>
      </c>
      <c r="E2646" t="s">
        <v>16540</v>
      </c>
      <c r="F2646" t="s">
        <v>16541</v>
      </c>
      <c r="G2646">
        <v>6</v>
      </c>
      <c r="I2646" t="s">
        <v>6</v>
      </c>
      <c r="J2646" t="s">
        <v>2182</v>
      </c>
      <c r="K2646">
        <v>2020</v>
      </c>
      <c r="L2646" t="s">
        <v>6</v>
      </c>
      <c r="M2646" t="s">
        <v>16542</v>
      </c>
      <c r="N2646" t="s">
        <v>6</v>
      </c>
    </row>
    <row r="2647" spans="1:14" x14ac:dyDescent="0.35">
      <c r="A2647" t="s">
        <v>70</v>
      </c>
      <c r="B2647">
        <f t="shared" si="41"/>
        <v>1</v>
      </c>
      <c r="C2647" t="s">
        <v>20665</v>
      </c>
      <c r="D2647" t="s">
        <v>16549</v>
      </c>
      <c r="E2647" t="s">
        <v>16550</v>
      </c>
      <c r="F2647" t="s">
        <v>16551</v>
      </c>
      <c r="G2647">
        <v>6</v>
      </c>
      <c r="I2647" t="s">
        <v>6</v>
      </c>
      <c r="J2647" t="s">
        <v>16552</v>
      </c>
      <c r="K2647">
        <v>2020</v>
      </c>
      <c r="L2647" t="s">
        <v>6</v>
      </c>
      <c r="M2647" t="s">
        <v>16553</v>
      </c>
      <c r="N2647" t="s">
        <v>6</v>
      </c>
    </row>
    <row r="2648" spans="1:14" x14ac:dyDescent="0.35">
      <c r="A2648" t="s">
        <v>49</v>
      </c>
      <c r="B2648">
        <f t="shared" si="41"/>
        <v>1</v>
      </c>
      <c r="C2648" t="s">
        <v>20666</v>
      </c>
      <c r="D2648" t="s">
        <v>16560</v>
      </c>
      <c r="E2648" t="s">
        <v>16561</v>
      </c>
      <c r="F2648" t="s">
        <v>16562</v>
      </c>
      <c r="G2648">
        <v>6</v>
      </c>
      <c r="I2648" t="s">
        <v>6</v>
      </c>
      <c r="J2648" t="s">
        <v>16563</v>
      </c>
      <c r="K2648">
        <v>2020</v>
      </c>
      <c r="L2648" t="s">
        <v>6</v>
      </c>
      <c r="M2648" t="s">
        <v>16564</v>
      </c>
      <c r="N2648" t="s">
        <v>6</v>
      </c>
    </row>
    <row r="2649" spans="1:14" x14ac:dyDescent="0.35">
      <c r="A2649" t="s">
        <v>67</v>
      </c>
      <c r="B2649">
        <f t="shared" si="41"/>
        <v>1</v>
      </c>
      <c r="C2649" t="s">
        <v>20667</v>
      </c>
      <c r="D2649" t="s">
        <v>16580</v>
      </c>
      <c r="E2649" t="s">
        <v>16581</v>
      </c>
      <c r="F2649" t="s">
        <v>16582</v>
      </c>
      <c r="G2649">
        <v>6</v>
      </c>
      <c r="I2649" t="s">
        <v>6</v>
      </c>
      <c r="J2649" t="s">
        <v>16583</v>
      </c>
      <c r="K2649">
        <v>2020</v>
      </c>
      <c r="L2649" t="s">
        <v>6</v>
      </c>
      <c r="M2649" t="s">
        <v>16584</v>
      </c>
      <c r="N2649" t="s">
        <v>6</v>
      </c>
    </row>
    <row r="2650" spans="1:14" x14ac:dyDescent="0.35">
      <c r="A2650" t="s">
        <v>49</v>
      </c>
      <c r="B2650">
        <f t="shared" si="41"/>
        <v>1</v>
      </c>
      <c r="C2650" t="s">
        <v>20668</v>
      </c>
      <c r="D2650" t="s">
        <v>16586</v>
      </c>
      <c r="E2650" t="s">
        <v>16587</v>
      </c>
      <c r="F2650" t="s">
        <v>16588</v>
      </c>
      <c r="G2650">
        <v>6</v>
      </c>
      <c r="I2650" t="s">
        <v>6</v>
      </c>
      <c r="J2650" t="s">
        <v>16589</v>
      </c>
      <c r="K2650">
        <v>2020</v>
      </c>
      <c r="L2650" t="s">
        <v>6</v>
      </c>
      <c r="M2650" t="s">
        <v>16590</v>
      </c>
      <c r="N2650" t="s">
        <v>6</v>
      </c>
    </row>
    <row r="2651" spans="1:14" x14ac:dyDescent="0.35">
      <c r="A2651" t="s">
        <v>49</v>
      </c>
      <c r="B2651">
        <f t="shared" si="41"/>
        <v>1</v>
      </c>
      <c r="C2651" t="s">
        <v>20669</v>
      </c>
      <c r="D2651" t="s">
        <v>16595</v>
      </c>
      <c r="E2651" t="s">
        <v>16601</v>
      </c>
      <c r="F2651" t="s">
        <v>16597</v>
      </c>
      <c r="G2651">
        <v>6</v>
      </c>
      <c r="I2651" t="s">
        <v>6</v>
      </c>
      <c r="J2651" t="s">
        <v>10673</v>
      </c>
      <c r="K2651">
        <v>2021</v>
      </c>
      <c r="L2651" t="s">
        <v>6</v>
      </c>
      <c r="M2651" t="s">
        <v>16602</v>
      </c>
      <c r="N2651" t="s">
        <v>6</v>
      </c>
    </row>
    <row r="2652" spans="1:14" x14ac:dyDescent="0.35">
      <c r="A2652" t="s">
        <v>49</v>
      </c>
      <c r="B2652">
        <f t="shared" si="41"/>
        <v>1</v>
      </c>
      <c r="C2652" t="s">
        <v>20670</v>
      </c>
      <c r="D2652" t="s">
        <v>16614</v>
      </c>
      <c r="E2652" t="s">
        <v>16615</v>
      </c>
      <c r="F2652" t="s">
        <v>16616</v>
      </c>
      <c r="G2652">
        <v>6</v>
      </c>
      <c r="I2652" t="s">
        <v>6</v>
      </c>
      <c r="J2652" t="s">
        <v>1866</v>
      </c>
      <c r="K2652">
        <v>2020</v>
      </c>
      <c r="L2652" t="s">
        <v>6</v>
      </c>
      <c r="M2652" t="s">
        <v>16617</v>
      </c>
      <c r="N2652" t="s">
        <v>6</v>
      </c>
    </row>
    <row r="2653" spans="1:14" x14ac:dyDescent="0.35">
      <c r="A2653" t="s">
        <v>67</v>
      </c>
      <c r="B2653">
        <f t="shared" si="41"/>
        <v>1</v>
      </c>
      <c r="C2653" t="s">
        <v>16631</v>
      </c>
      <c r="D2653" t="s">
        <v>16632</v>
      </c>
      <c r="E2653" t="s">
        <v>16633</v>
      </c>
      <c r="F2653" t="s">
        <v>16634</v>
      </c>
      <c r="G2653">
        <v>7</v>
      </c>
      <c r="I2653" t="s">
        <v>16635</v>
      </c>
      <c r="J2653" t="s">
        <v>6</v>
      </c>
      <c r="K2653">
        <v>2009</v>
      </c>
      <c r="L2653" t="s">
        <v>16636</v>
      </c>
      <c r="M2653" t="s">
        <v>6</v>
      </c>
      <c r="N2653" t="s">
        <v>6</v>
      </c>
    </row>
    <row r="2654" spans="1:14" x14ac:dyDescent="0.35">
      <c r="A2654" t="s">
        <v>49</v>
      </c>
      <c r="B2654">
        <f t="shared" si="41"/>
        <v>1</v>
      </c>
      <c r="C2654" t="s">
        <v>20671</v>
      </c>
      <c r="D2654" t="s">
        <v>16638</v>
      </c>
      <c r="E2654" t="s">
        <v>16639</v>
      </c>
      <c r="F2654" t="s">
        <v>16640</v>
      </c>
      <c r="G2654">
        <v>6</v>
      </c>
      <c r="H2654">
        <v>9781605581835</v>
      </c>
      <c r="I2654" t="s">
        <v>6</v>
      </c>
      <c r="J2654" t="s">
        <v>16641</v>
      </c>
      <c r="K2654">
        <v>2009</v>
      </c>
      <c r="L2654" t="s">
        <v>16642</v>
      </c>
      <c r="M2654" t="s">
        <v>16643</v>
      </c>
      <c r="N2654" t="s">
        <v>6</v>
      </c>
    </row>
    <row r="2655" spans="1:14" x14ac:dyDescent="0.35">
      <c r="A2655" t="s">
        <v>70</v>
      </c>
      <c r="B2655">
        <f t="shared" si="41"/>
        <v>1</v>
      </c>
      <c r="C2655" t="s">
        <v>20672</v>
      </c>
      <c r="D2655" t="s">
        <v>16650</v>
      </c>
      <c r="E2655" t="s">
        <v>16651</v>
      </c>
      <c r="F2655" t="s">
        <v>16652</v>
      </c>
      <c r="G2655">
        <v>6</v>
      </c>
      <c r="H2655">
        <v>9781605581835</v>
      </c>
      <c r="I2655" t="s">
        <v>6</v>
      </c>
      <c r="J2655" t="s">
        <v>16653</v>
      </c>
      <c r="K2655">
        <v>2009</v>
      </c>
      <c r="L2655" t="s">
        <v>16654</v>
      </c>
      <c r="M2655" t="s">
        <v>16643</v>
      </c>
      <c r="N2655" t="s">
        <v>6</v>
      </c>
    </row>
    <row r="2656" spans="1:14" x14ac:dyDescent="0.35">
      <c r="A2656" t="s">
        <v>70</v>
      </c>
      <c r="B2656">
        <f t="shared" si="41"/>
        <v>1</v>
      </c>
      <c r="C2656" t="s">
        <v>16669</v>
      </c>
      <c r="D2656" t="s">
        <v>16670</v>
      </c>
      <c r="E2656" t="s">
        <v>16671</v>
      </c>
      <c r="F2656" t="s">
        <v>16672</v>
      </c>
      <c r="G2656">
        <v>6</v>
      </c>
      <c r="H2656">
        <v>9781605583921</v>
      </c>
      <c r="I2656" t="s">
        <v>6</v>
      </c>
      <c r="J2656" t="s">
        <v>16673</v>
      </c>
      <c r="K2656">
        <v>2009</v>
      </c>
      <c r="L2656" t="s">
        <v>16674</v>
      </c>
      <c r="M2656" t="s">
        <v>16675</v>
      </c>
      <c r="N2656" t="s">
        <v>6</v>
      </c>
    </row>
    <row r="2657" spans="1:14" x14ac:dyDescent="0.35">
      <c r="A2657" t="s">
        <v>67</v>
      </c>
      <c r="B2657">
        <f t="shared" si="41"/>
        <v>1</v>
      </c>
      <c r="C2657" t="s">
        <v>20673</v>
      </c>
      <c r="D2657" t="s">
        <v>16679</v>
      </c>
      <c r="E2657" t="s">
        <v>16680</v>
      </c>
      <c r="F2657" t="s">
        <v>16681</v>
      </c>
      <c r="G2657">
        <v>6</v>
      </c>
      <c r="H2657">
        <v>9781605583952</v>
      </c>
      <c r="I2657" t="s">
        <v>6</v>
      </c>
      <c r="J2657" t="s">
        <v>16682</v>
      </c>
      <c r="K2657">
        <v>2009</v>
      </c>
      <c r="L2657" t="s">
        <v>16683</v>
      </c>
      <c r="M2657" t="s">
        <v>16684</v>
      </c>
      <c r="N2657" t="s">
        <v>6</v>
      </c>
    </row>
    <row r="2658" spans="1:14" x14ac:dyDescent="0.35">
      <c r="A2658" t="s">
        <v>49</v>
      </c>
      <c r="B2658">
        <f t="shared" si="41"/>
        <v>1</v>
      </c>
      <c r="C2658" t="s">
        <v>20674</v>
      </c>
      <c r="D2658" t="s">
        <v>16686</v>
      </c>
      <c r="E2658" t="s">
        <v>16687</v>
      </c>
      <c r="F2658" t="s">
        <v>16688</v>
      </c>
      <c r="G2658">
        <v>6</v>
      </c>
      <c r="H2658">
        <v>9781605584218</v>
      </c>
      <c r="I2658" t="s">
        <v>6</v>
      </c>
      <c r="J2658" t="s">
        <v>6</v>
      </c>
      <c r="K2658">
        <v>2009</v>
      </c>
      <c r="L2658" t="s">
        <v>16689</v>
      </c>
      <c r="M2658" t="s">
        <v>16690</v>
      </c>
      <c r="N2658" t="s">
        <v>6</v>
      </c>
    </row>
    <row r="2659" spans="1:14" x14ac:dyDescent="0.35">
      <c r="A2659" t="s">
        <v>67</v>
      </c>
      <c r="B2659">
        <f t="shared" si="41"/>
        <v>1</v>
      </c>
      <c r="C2659" t="s">
        <v>16691</v>
      </c>
      <c r="D2659" t="s">
        <v>16692</v>
      </c>
      <c r="E2659" t="s">
        <v>16693</v>
      </c>
      <c r="F2659" t="s">
        <v>16694</v>
      </c>
      <c r="G2659">
        <v>6</v>
      </c>
      <c r="H2659">
        <v>9781605584218</v>
      </c>
      <c r="I2659" t="s">
        <v>6</v>
      </c>
      <c r="J2659" t="s">
        <v>6</v>
      </c>
      <c r="K2659">
        <v>2009</v>
      </c>
      <c r="L2659" t="s">
        <v>16695</v>
      </c>
      <c r="M2659" t="s">
        <v>16690</v>
      </c>
      <c r="N2659" t="s">
        <v>6</v>
      </c>
    </row>
    <row r="2660" spans="1:14" x14ac:dyDescent="0.35">
      <c r="A2660" t="s">
        <v>49</v>
      </c>
      <c r="B2660">
        <f t="shared" si="41"/>
        <v>1</v>
      </c>
      <c r="C2660" t="s">
        <v>20675</v>
      </c>
      <c r="D2660" t="s">
        <v>16704</v>
      </c>
      <c r="E2660" t="s">
        <v>16705</v>
      </c>
      <c r="F2660" t="s">
        <v>16706</v>
      </c>
      <c r="G2660">
        <v>6</v>
      </c>
      <c r="H2660">
        <v>9781605585147</v>
      </c>
      <c r="I2660" t="s">
        <v>6</v>
      </c>
      <c r="J2660" t="s">
        <v>16707</v>
      </c>
      <c r="K2660">
        <v>2009</v>
      </c>
      <c r="L2660" t="s">
        <v>16708</v>
      </c>
      <c r="M2660" t="s">
        <v>16709</v>
      </c>
      <c r="N2660" t="s">
        <v>6</v>
      </c>
    </row>
    <row r="2661" spans="1:14" x14ac:dyDescent="0.35">
      <c r="A2661" t="s">
        <v>49</v>
      </c>
      <c r="B2661">
        <f t="shared" si="41"/>
        <v>1</v>
      </c>
      <c r="C2661" t="s">
        <v>20676</v>
      </c>
      <c r="D2661" t="s">
        <v>16711</v>
      </c>
      <c r="E2661" t="s">
        <v>16712</v>
      </c>
      <c r="F2661" t="s">
        <v>16713</v>
      </c>
      <c r="G2661">
        <v>6</v>
      </c>
      <c r="H2661">
        <v>9781605585147</v>
      </c>
      <c r="I2661" t="s">
        <v>6</v>
      </c>
      <c r="J2661" t="s">
        <v>16714</v>
      </c>
      <c r="K2661">
        <v>2009</v>
      </c>
      <c r="L2661" t="s">
        <v>16715</v>
      </c>
      <c r="M2661" t="s">
        <v>16709</v>
      </c>
      <c r="N2661" t="s">
        <v>6</v>
      </c>
    </row>
    <row r="2662" spans="1:14" x14ac:dyDescent="0.35">
      <c r="A2662" t="s">
        <v>67</v>
      </c>
      <c r="B2662">
        <f t="shared" si="41"/>
        <v>1</v>
      </c>
      <c r="C2662" t="s">
        <v>20677</v>
      </c>
      <c r="D2662" t="s">
        <v>16729</v>
      </c>
      <c r="E2662" t="s">
        <v>16730</v>
      </c>
      <c r="F2662" t="s">
        <v>16731</v>
      </c>
      <c r="G2662">
        <v>6</v>
      </c>
      <c r="H2662">
        <v>9781605586335</v>
      </c>
      <c r="I2662" t="s">
        <v>6</v>
      </c>
      <c r="J2662" t="s">
        <v>16732</v>
      </c>
      <c r="K2662">
        <v>2009</v>
      </c>
      <c r="L2662" t="s">
        <v>16733</v>
      </c>
      <c r="M2662" t="s">
        <v>16734</v>
      </c>
      <c r="N2662" t="s">
        <v>6</v>
      </c>
    </row>
    <row r="2663" spans="1:14" x14ac:dyDescent="0.35">
      <c r="A2663" t="s">
        <v>49</v>
      </c>
      <c r="B2663">
        <f t="shared" si="41"/>
        <v>1</v>
      </c>
      <c r="C2663" t="s">
        <v>20678</v>
      </c>
      <c r="D2663" t="s">
        <v>16736</v>
      </c>
      <c r="E2663" t="s">
        <v>16737</v>
      </c>
      <c r="F2663" t="s">
        <v>16738</v>
      </c>
      <c r="G2663">
        <v>6</v>
      </c>
      <c r="H2663">
        <v>9781605586335</v>
      </c>
      <c r="I2663" t="s">
        <v>6</v>
      </c>
      <c r="J2663" t="s">
        <v>16739</v>
      </c>
      <c r="K2663">
        <v>2009</v>
      </c>
      <c r="L2663" t="s">
        <v>16740</v>
      </c>
      <c r="M2663" t="s">
        <v>16734</v>
      </c>
      <c r="N2663" t="s">
        <v>6</v>
      </c>
    </row>
    <row r="2664" spans="1:14" x14ac:dyDescent="0.35">
      <c r="A2664" t="s">
        <v>49</v>
      </c>
      <c r="B2664">
        <f t="shared" si="41"/>
        <v>1</v>
      </c>
      <c r="C2664" t="s">
        <v>20679</v>
      </c>
      <c r="D2664" t="s">
        <v>16747</v>
      </c>
      <c r="E2664" t="s">
        <v>6</v>
      </c>
      <c r="F2664" t="s">
        <v>16748</v>
      </c>
      <c r="G2664">
        <v>6</v>
      </c>
      <c r="H2664">
        <v>9781605586854</v>
      </c>
      <c r="I2664" t="s">
        <v>6</v>
      </c>
      <c r="J2664" t="s">
        <v>16749</v>
      </c>
      <c r="K2664">
        <v>2009</v>
      </c>
      <c r="L2664" t="s">
        <v>16750</v>
      </c>
      <c r="M2664" t="s">
        <v>16751</v>
      </c>
      <c r="N2664" t="s">
        <v>6</v>
      </c>
    </row>
    <row r="2665" spans="1:14" x14ac:dyDescent="0.35">
      <c r="A2665" t="s">
        <v>67</v>
      </c>
      <c r="B2665">
        <f t="shared" si="41"/>
        <v>1</v>
      </c>
      <c r="C2665" t="s">
        <v>20680</v>
      </c>
      <c r="D2665" t="s">
        <v>16765</v>
      </c>
      <c r="E2665" t="s">
        <v>16766</v>
      </c>
      <c r="F2665" t="s">
        <v>16767</v>
      </c>
      <c r="G2665">
        <v>6</v>
      </c>
      <c r="H2665">
        <v>9781605586908</v>
      </c>
      <c r="I2665" t="s">
        <v>6</v>
      </c>
      <c r="J2665" t="s">
        <v>6</v>
      </c>
      <c r="K2665">
        <v>2009</v>
      </c>
      <c r="L2665" t="s">
        <v>16768</v>
      </c>
      <c r="M2665" t="s">
        <v>16769</v>
      </c>
      <c r="N2665" t="s">
        <v>6</v>
      </c>
    </row>
    <row r="2666" spans="1:14" x14ac:dyDescent="0.35">
      <c r="A2666" t="s">
        <v>67</v>
      </c>
      <c r="B2666">
        <f t="shared" si="41"/>
        <v>1</v>
      </c>
      <c r="C2666" t="s">
        <v>20681</v>
      </c>
      <c r="D2666" t="s">
        <v>16771</v>
      </c>
      <c r="E2666" t="s">
        <v>16772</v>
      </c>
      <c r="F2666" t="s">
        <v>16773</v>
      </c>
      <c r="G2666">
        <v>6</v>
      </c>
      <c r="H2666">
        <v>9781605588643</v>
      </c>
      <c r="I2666" t="s">
        <v>6</v>
      </c>
      <c r="J2666" t="s">
        <v>16774</v>
      </c>
      <c r="K2666">
        <v>2009</v>
      </c>
      <c r="L2666" t="s">
        <v>16775</v>
      </c>
      <c r="M2666" t="s">
        <v>16776</v>
      </c>
      <c r="N2666" t="s">
        <v>6</v>
      </c>
    </row>
    <row r="2667" spans="1:14" x14ac:dyDescent="0.35">
      <c r="A2667" t="s">
        <v>67</v>
      </c>
      <c r="B2667">
        <f t="shared" si="41"/>
        <v>1</v>
      </c>
      <c r="C2667" t="s">
        <v>20682</v>
      </c>
      <c r="D2667" t="s">
        <v>16778</v>
      </c>
      <c r="E2667" t="s">
        <v>16779</v>
      </c>
      <c r="F2667" t="s">
        <v>16780</v>
      </c>
      <c r="G2667">
        <v>6</v>
      </c>
      <c r="H2667">
        <v>9781605588643</v>
      </c>
      <c r="I2667" t="s">
        <v>6</v>
      </c>
      <c r="J2667" t="s">
        <v>16781</v>
      </c>
      <c r="K2667">
        <v>2009</v>
      </c>
      <c r="L2667" t="s">
        <v>16782</v>
      </c>
      <c r="M2667" t="s">
        <v>16776</v>
      </c>
      <c r="N2667" t="s">
        <v>6</v>
      </c>
    </row>
    <row r="2668" spans="1:14" x14ac:dyDescent="0.35">
      <c r="A2668" t="s">
        <v>70</v>
      </c>
      <c r="B2668">
        <f t="shared" si="41"/>
        <v>1</v>
      </c>
      <c r="C2668" t="s">
        <v>20683</v>
      </c>
      <c r="D2668" t="s">
        <v>16784</v>
      </c>
      <c r="E2668" t="s">
        <v>16785</v>
      </c>
      <c r="F2668" t="s">
        <v>16786</v>
      </c>
      <c r="G2668">
        <v>6</v>
      </c>
      <c r="H2668">
        <v>9781605588643</v>
      </c>
      <c r="I2668" t="s">
        <v>6</v>
      </c>
      <c r="J2668" t="s">
        <v>16787</v>
      </c>
      <c r="K2668">
        <v>2009</v>
      </c>
      <c r="L2668" t="s">
        <v>16788</v>
      </c>
      <c r="M2668" t="s">
        <v>16776</v>
      </c>
      <c r="N2668" t="s">
        <v>6</v>
      </c>
    </row>
    <row r="2669" spans="1:14" x14ac:dyDescent="0.35">
      <c r="A2669" t="s">
        <v>49</v>
      </c>
      <c r="B2669">
        <f t="shared" si="41"/>
        <v>1</v>
      </c>
      <c r="C2669" t="s">
        <v>20684</v>
      </c>
      <c r="D2669" t="s">
        <v>16790</v>
      </c>
      <c r="E2669" t="s">
        <v>16791</v>
      </c>
      <c r="F2669" t="s">
        <v>16792</v>
      </c>
      <c r="G2669">
        <v>6</v>
      </c>
      <c r="H2669">
        <v>9781605588643</v>
      </c>
      <c r="I2669" t="s">
        <v>6</v>
      </c>
      <c r="J2669" t="s">
        <v>16793</v>
      </c>
      <c r="K2669">
        <v>2009</v>
      </c>
      <c r="L2669" t="s">
        <v>16794</v>
      </c>
      <c r="M2669" t="s">
        <v>16776</v>
      </c>
      <c r="N2669" t="s">
        <v>6</v>
      </c>
    </row>
    <row r="2670" spans="1:14" x14ac:dyDescent="0.35">
      <c r="A2670" t="s">
        <v>49</v>
      </c>
      <c r="B2670">
        <f t="shared" si="41"/>
        <v>1</v>
      </c>
      <c r="C2670" t="s">
        <v>20685</v>
      </c>
      <c r="D2670" t="s">
        <v>16796</v>
      </c>
      <c r="E2670" t="s">
        <v>16797</v>
      </c>
      <c r="F2670" t="s">
        <v>16798</v>
      </c>
      <c r="G2670">
        <v>6</v>
      </c>
      <c r="H2670">
        <v>9781605588643</v>
      </c>
      <c r="I2670" t="s">
        <v>6</v>
      </c>
      <c r="J2670" t="s">
        <v>16799</v>
      </c>
      <c r="K2670">
        <v>2009</v>
      </c>
      <c r="L2670" t="s">
        <v>16800</v>
      </c>
      <c r="M2670" t="s">
        <v>16776</v>
      </c>
      <c r="N2670" t="s">
        <v>6</v>
      </c>
    </row>
    <row r="2671" spans="1:14" x14ac:dyDescent="0.35">
      <c r="A2671" t="s">
        <v>49</v>
      </c>
      <c r="B2671">
        <f t="shared" si="41"/>
        <v>1</v>
      </c>
      <c r="C2671" t="s">
        <v>20686</v>
      </c>
      <c r="D2671" t="s">
        <v>16802</v>
      </c>
      <c r="E2671" t="s">
        <v>16803</v>
      </c>
      <c r="F2671" t="s">
        <v>16804</v>
      </c>
      <c r="G2671">
        <v>6</v>
      </c>
      <c r="H2671">
        <v>9781605588643</v>
      </c>
      <c r="I2671" t="s">
        <v>6</v>
      </c>
      <c r="J2671" t="s">
        <v>16805</v>
      </c>
      <c r="K2671">
        <v>2009</v>
      </c>
      <c r="L2671" t="s">
        <v>16806</v>
      </c>
      <c r="M2671" t="s">
        <v>16776</v>
      </c>
      <c r="N2671" t="s">
        <v>6</v>
      </c>
    </row>
    <row r="2672" spans="1:14" x14ac:dyDescent="0.35">
      <c r="A2672" t="s">
        <v>49</v>
      </c>
      <c r="B2672">
        <f t="shared" si="41"/>
        <v>1</v>
      </c>
      <c r="C2672" t="s">
        <v>20687</v>
      </c>
      <c r="D2672" t="s">
        <v>16808</v>
      </c>
      <c r="E2672" t="s">
        <v>16809</v>
      </c>
      <c r="F2672" t="s">
        <v>16810</v>
      </c>
      <c r="G2672">
        <v>6</v>
      </c>
      <c r="H2672">
        <v>9781605588643</v>
      </c>
      <c r="I2672" t="s">
        <v>6</v>
      </c>
      <c r="J2672" t="s">
        <v>16811</v>
      </c>
      <c r="K2672">
        <v>2009</v>
      </c>
      <c r="L2672" t="s">
        <v>16812</v>
      </c>
      <c r="M2672" t="s">
        <v>16776</v>
      </c>
      <c r="N2672" t="s">
        <v>6</v>
      </c>
    </row>
    <row r="2673" spans="1:14" x14ac:dyDescent="0.35">
      <c r="A2673" t="s">
        <v>67</v>
      </c>
      <c r="B2673">
        <f t="shared" si="41"/>
        <v>1</v>
      </c>
      <c r="C2673" t="s">
        <v>16813</v>
      </c>
      <c r="D2673" t="s">
        <v>16814</v>
      </c>
      <c r="E2673" t="s">
        <v>16815</v>
      </c>
      <c r="F2673" t="s">
        <v>15324</v>
      </c>
      <c r="G2673">
        <v>6</v>
      </c>
      <c r="H2673">
        <v>9781605588643</v>
      </c>
      <c r="I2673" t="s">
        <v>6</v>
      </c>
      <c r="J2673" t="s">
        <v>16816</v>
      </c>
      <c r="K2673">
        <v>2009</v>
      </c>
      <c r="L2673" t="s">
        <v>16817</v>
      </c>
      <c r="M2673" t="s">
        <v>16776</v>
      </c>
      <c r="N2673" t="s">
        <v>6</v>
      </c>
    </row>
    <row r="2674" spans="1:14" x14ac:dyDescent="0.35">
      <c r="A2674" t="s">
        <v>49</v>
      </c>
      <c r="B2674">
        <f t="shared" si="41"/>
        <v>1</v>
      </c>
      <c r="C2674" t="s">
        <v>20688</v>
      </c>
      <c r="D2674" t="s">
        <v>16819</v>
      </c>
      <c r="E2674" t="s">
        <v>16820</v>
      </c>
      <c r="F2674" t="s">
        <v>15324</v>
      </c>
      <c r="G2674">
        <v>6</v>
      </c>
      <c r="H2674">
        <v>9781605588643</v>
      </c>
      <c r="I2674" t="s">
        <v>6</v>
      </c>
      <c r="J2674" t="s">
        <v>16821</v>
      </c>
      <c r="K2674">
        <v>2009</v>
      </c>
      <c r="L2674" t="s">
        <v>16822</v>
      </c>
      <c r="M2674" t="s">
        <v>16776</v>
      </c>
      <c r="N2674" t="s">
        <v>6</v>
      </c>
    </row>
    <row r="2675" spans="1:14" x14ac:dyDescent="0.35">
      <c r="A2675" t="s">
        <v>67</v>
      </c>
      <c r="B2675">
        <f t="shared" si="41"/>
        <v>1</v>
      </c>
      <c r="C2675" t="s">
        <v>20689</v>
      </c>
      <c r="D2675" t="s">
        <v>16824</v>
      </c>
      <c r="E2675" t="s">
        <v>16825</v>
      </c>
      <c r="F2675" t="s">
        <v>16826</v>
      </c>
      <c r="G2675">
        <v>6</v>
      </c>
      <c r="H2675">
        <v>9781605588643</v>
      </c>
      <c r="I2675" t="s">
        <v>6</v>
      </c>
      <c r="J2675" t="s">
        <v>16827</v>
      </c>
      <c r="K2675">
        <v>2009</v>
      </c>
      <c r="L2675" t="s">
        <v>16828</v>
      </c>
      <c r="M2675" t="s">
        <v>16776</v>
      </c>
      <c r="N2675" t="s">
        <v>6</v>
      </c>
    </row>
    <row r="2676" spans="1:14" x14ac:dyDescent="0.35">
      <c r="A2676" t="s">
        <v>49</v>
      </c>
      <c r="B2676">
        <f t="shared" si="41"/>
        <v>1</v>
      </c>
      <c r="C2676" t="s">
        <v>16829</v>
      </c>
      <c r="D2676" t="s">
        <v>16830</v>
      </c>
      <c r="E2676" t="s">
        <v>16831</v>
      </c>
      <c r="F2676" t="s">
        <v>16832</v>
      </c>
      <c r="G2676">
        <v>6</v>
      </c>
      <c r="H2676">
        <v>9781605588643</v>
      </c>
      <c r="I2676" t="s">
        <v>6</v>
      </c>
      <c r="J2676" t="s">
        <v>16833</v>
      </c>
      <c r="K2676">
        <v>2009</v>
      </c>
      <c r="L2676" t="s">
        <v>16834</v>
      </c>
      <c r="M2676" t="s">
        <v>16776</v>
      </c>
      <c r="N2676" t="s">
        <v>6</v>
      </c>
    </row>
    <row r="2677" spans="1:14" x14ac:dyDescent="0.35">
      <c r="A2677" t="s">
        <v>67</v>
      </c>
      <c r="B2677">
        <f t="shared" si="41"/>
        <v>1</v>
      </c>
      <c r="C2677" t="s">
        <v>20690</v>
      </c>
      <c r="D2677" t="s">
        <v>16836</v>
      </c>
      <c r="E2677" t="s">
        <v>16837</v>
      </c>
      <c r="F2677" t="s">
        <v>16838</v>
      </c>
      <c r="G2677">
        <v>6</v>
      </c>
      <c r="H2677">
        <v>9781605588643</v>
      </c>
      <c r="I2677" t="s">
        <v>6</v>
      </c>
      <c r="J2677" t="s">
        <v>16839</v>
      </c>
      <c r="K2677">
        <v>2009</v>
      </c>
      <c r="L2677" t="s">
        <v>16840</v>
      </c>
      <c r="M2677" t="s">
        <v>16776</v>
      </c>
      <c r="N2677" t="s">
        <v>6</v>
      </c>
    </row>
    <row r="2678" spans="1:14" x14ac:dyDescent="0.35">
      <c r="A2678" t="s">
        <v>49</v>
      </c>
      <c r="B2678" s="4">
        <f t="shared" si="41"/>
        <v>1</v>
      </c>
      <c r="C2678" t="s">
        <v>20691</v>
      </c>
      <c r="D2678" t="s">
        <v>16842</v>
      </c>
      <c r="E2678" t="s">
        <v>16843</v>
      </c>
      <c r="F2678" t="s">
        <v>16844</v>
      </c>
      <c r="G2678">
        <v>6</v>
      </c>
      <c r="H2678">
        <v>9781450300063</v>
      </c>
      <c r="I2678" t="s">
        <v>6</v>
      </c>
      <c r="J2678" t="s">
        <v>16845</v>
      </c>
      <c r="K2678">
        <v>2010</v>
      </c>
      <c r="L2678" t="s">
        <v>16846</v>
      </c>
      <c r="M2678" t="s">
        <v>16847</v>
      </c>
      <c r="N2678" t="s">
        <v>6</v>
      </c>
    </row>
    <row r="2679" spans="1:14" x14ac:dyDescent="0.35">
      <c r="A2679" t="s">
        <v>49</v>
      </c>
      <c r="B2679">
        <f t="shared" si="41"/>
        <v>1</v>
      </c>
      <c r="C2679" t="s">
        <v>16848</v>
      </c>
      <c r="D2679" t="s">
        <v>16849</v>
      </c>
      <c r="E2679" t="s">
        <v>16850</v>
      </c>
      <c r="F2679" t="s">
        <v>16851</v>
      </c>
      <c r="G2679">
        <v>6</v>
      </c>
      <c r="H2679">
        <v>9781605588544</v>
      </c>
      <c r="I2679" t="s">
        <v>6</v>
      </c>
      <c r="J2679" t="s">
        <v>16852</v>
      </c>
      <c r="K2679">
        <v>2009</v>
      </c>
      <c r="L2679" t="s">
        <v>16853</v>
      </c>
      <c r="M2679" t="s">
        <v>16854</v>
      </c>
      <c r="N2679" t="s">
        <v>6</v>
      </c>
    </row>
    <row r="2680" spans="1:14" x14ac:dyDescent="0.35">
      <c r="A2680" t="s">
        <v>49</v>
      </c>
      <c r="B2680">
        <f t="shared" si="41"/>
        <v>1</v>
      </c>
      <c r="C2680" t="s">
        <v>20692</v>
      </c>
      <c r="D2680" t="s">
        <v>16856</v>
      </c>
      <c r="E2680" t="s">
        <v>6</v>
      </c>
      <c r="F2680" t="s">
        <v>16857</v>
      </c>
      <c r="G2680">
        <v>6</v>
      </c>
      <c r="H2680">
        <v>9781450300100</v>
      </c>
      <c r="I2680" t="s">
        <v>6</v>
      </c>
      <c r="J2680" t="s">
        <v>6</v>
      </c>
      <c r="K2680">
        <v>2009</v>
      </c>
      <c r="L2680" t="s">
        <v>16858</v>
      </c>
      <c r="M2680" t="s">
        <v>16859</v>
      </c>
      <c r="N2680" t="s">
        <v>6</v>
      </c>
    </row>
    <row r="2681" spans="1:14" x14ac:dyDescent="0.35">
      <c r="A2681" t="s">
        <v>49</v>
      </c>
      <c r="B2681">
        <f t="shared" si="41"/>
        <v>1</v>
      </c>
      <c r="C2681" t="s">
        <v>20693</v>
      </c>
      <c r="D2681" t="s">
        <v>16877</v>
      </c>
      <c r="E2681" t="s">
        <v>16878</v>
      </c>
      <c r="F2681" t="s">
        <v>16879</v>
      </c>
      <c r="G2681">
        <v>6</v>
      </c>
      <c r="H2681">
        <v>9781605589374</v>
      </c>
      <c r="I2681" t="s">
        <v>6</v>
      </c>
      <c r="J2681" t="s">
        <v>16880</v>
      </c>
      <c r="K2681">
        <v>2010</v>
      </c>
      <c r="L2681" t="s">
        <v>16881</v>
      </c>
      <c r="M2681" t="s">
        <v>16882</v>
      </c>
      <c r="N2681" t="s">
        <v>6</v>
      </c>
    </row>
    <row r="2682" spans="1:14" x14ac:dyDescent="0.35">
      <c r="A2682" t="s">
        <v>70</v>
      </c>
      <c r="B2682">
        <f t="shared" si="41"/>
        <v>1</v>
      </c>
      <c r="C2682" t="s">
        <v>20694</v>
      </c>
      <c r="D2682" t="s">
        <v>16890</v>
      </c>
      <c r="E2682" t="s">
        <v>16891</v>
      </c>
      <c r="F2682" t="s">
        <v>16892</v>
      </c>
      <c r="G2682">
        <v>6</v>
      </c>
      <c r="H2682">
        <v>9781605589374</v>
      </c>
      <c r="I2682" t="s">
        <v>6</v>
      </c>
      <c r="J2682" t="s">
        <v>16893</v>
      </c>
      <c r="K2682">
        <v>2010</v>
      </c>
      <c r="L2682" t="s">
        <v>16894</v>
      </c>
      <c r="M2682" t="s">
        <v>16882</v>
      </c>
      <c r="N2682" t="s">
        <v>6</v>
      </c>
    </row>
    <row r="2683" spans="1:14" x14ac:dyDescent="0.35">
      <c r="A2683" t="s">
        <v>70</v>
      </c>
      <c r="B2683">
        <f t="shared" si="41"/>
        <v>1</v>
      </c>
      <c r="C2683" t="s">
        <v>20695</v>
      </c>
      <c r="D2683" t="s">
        <v>16896</v>
      </c>
      <c r="E2683" t="s">
        <v>16897</v>
      </c>
      <c r="F2683" t="s">
        <v>16898</v>
      </c>
      <c r="G2683">
        <v>6</v>
      </c>
      <c r="H2683">
        <v>9781605589374</v>
      </c>
      <c r="I2683" t="s">
        <v>6</v>
      </c>
      <c r="J2683" t="s">
        <v>16899</v>
      </c>
      <c r="K2683">
        <v>2010</v>
      </c>
      <c r="L2683" t="s">
        <v>16900</v>
      </c>
      <c r="M2683" t="s">
        <v>16882</v>
      </c>
      <c r="N2683" t="s">
        <v>6</v>
      </c>
    </row>
    <row r="2684" spans="1:14" x14ac:dyDescent="0.35">
      <c r="A2684" t="s">
        <v>70</v>
      </c>
      <c r="B2684">
        <f t="shared" si="41"/>
        <v>1</v>
      </c>
      <c r="C2684" t="s">
        <v>16901</v>
      </c>
      <c r="D2684" t="s">
        <v>16902</v>
      </c>
      <c r="E2684" t="s">
        <v>16903</v>
      </c>
      <c r="F2684" t="s">
        <v>16904</v>
      </c>
      <c r="G2684">
        <v>6</v>
      </c>
      <c r="H2684">
        <v>9781450300971</v>
      </c>
      <c r="I2684" t="s">
        <v>6</v>
      </c>
      <c r="J2684" t="s">
        <v>16905</v>
      </c>
      <c r="K2684">
        <v>2010</v>
      </c>
      <c r="L2684" t="s">
        <v>16906</v>
      </c>
      <c r="M2684" t="s">
        <v>16907</v>
      </c>
      <c r="N2684" t="s">
        <v>6</v>
      </c>
    </row>
    <row r="2685" spans="1:14" x14ac:dyDescent="0.35">
      <c r="A2685" t="s">
        <v>49</v>
      </c>
      <c r="B2685">
        <f t="shared" si="41"/>
        <v>1</v>
      </c>
      <c r="C2685" t="s">
        <v>20696</v>
      </c>
      <c r="D2685" t="s">
        <v>16909</v>
      </c>
      <c r="E2685" t="s">
        <v>6</v>
      </c>
      <c r="F2685" t="s">
        <v>16910</v>
      </c>
      <c r="G2685">
        <v>6</v>
      </c>
      <c r="H2685">
        <v>9781450300971</v>
      </c>
      <c r="I2685" t="s">
        <v>6</v>
      </c>
      <c r="J2685" t="s">
        <v>16911</v>
      </c>
      <c r="K2685">
        <v>2010</v>
      </c>
      <c r="L2685" t="s">
        <v>16912</v>
      </c>
      <c r="M2685" t="s">
        <v>16907</v>
      </c>
      <c r="N2685" t="s">
        <v>6</v>
      </c>
    </row>
    <row r="2686" spans="1:14" x14ac:dyDescent="0.35">
      <c r="A2686" t="s">
        <v>70</v>
      </c>
      <c r="B2686">
        <f t="shared" si="41"/>
        <v>1</v>
      </c>
      <c r="C2686" t="s">
        <v>20697</v>
      </c>
      <c r="D2686" t="s">
        <v>16914</v>
      </c>
      <c r="E2686" t="s">
        <v>16915</v>
      </c>
      <c r="F2686" t="s">
        <v>16916</v>
      </c>
      <c r="G2686">
        <v>6</v>
      </c>
      <c r="H2686">
        <v>9781450301589</v>
      </c>
      <c r="I2686" t="s">
        <v>6</v>
      </c>
      <c r="J2686" t="s">
        <v>16911</v>
      </c>
      <c r="K2686">
        <v>2010</v>
      </c>
      <c r="L2686" t="s">
        <v>16917</v>
      </c>
      <c r="M2686" t="s">
        <v>16918</v>
      </c>
      <c r="N2686" t="s">
        <v>6</v>
      </c>
    </row>
    <row r="2687" spans="1:14" x14ac:dyDescent="0.35">
      <c r="A2687" t="s">
        <v>70</v>
      </c>
      <c r="B2687">
        <f t="shared" si="41"/>
        <v>1</v>
      </c>
      <c r="C2687" t="s">
        <v>20698</v>
      </c>
      <c r="D2687" t="s">
        <v>16920</v>
      </c>
      <c r="E2687" t="s">
        <v>16921</v>
      </c>
      <c r="F2687" t="s">
        <v>16922</v>
      </c>
      <c r="G2687">
        <v>6</v>
      </c>
      <c r="H2687">
        <v>9781450300698</v>
      </c>
      <c r="I2687" t="s">
        <v>6</v>
      </c>
      <c r="J2687" t="s">
        <v>6</v>
      </c>
      <c r="K2687">
        <v>2010</v>
      </c>
      <c r="L2687" t="s">
        <v>16923</v>
      </c>
      <c r="M2687" t="s">
        <v>16924</v>
      </c>
      <c r="N2687" t="s">
        <v>6</v>
      </c>
    </row>
    <row r="2688" spans="1:14" x14ac:dyDescent="0.35">
      <c r="A2688" t="s">
        <v>70</v>
      </c>
      <c r="B2688">
        <f t="shared" si="41"/>
        <v>1</v>
      </c>
      <c r="C2688" t="s">
        <v>20699</v>
      </c>
      <c r="D2688" t="s">
        <v>16933</v>
      </c>
      <c r="E2688" t="s">
        <v>16934</v>
      </c>
      <c r="F2688" t="s">
        <v>16935</v>
      </c>
      <c r="G2688">
        <v>6</v>
      </c>
      <c r="H2688">
        <v>9781605589503</v>
      </c>
      <c r="I2688" t="s">
        <v>6</v>
      </c>
      <c r="J2688" t="s">
        <v>16936</v>
      </c>
      <c r="K2688">
        <v>2010</v>
      </c>
      <c r="L2688" t="s">
        <v>16937</v>
      </c>
      <c r="M2688" t="s">
        <v>16938</v>
      </c>
      <c r="N2688" t="s">
        <v>6</v>
      </c>
    </row>
    <row r="2689" spans="1:14" x14ac:dyDescent="0.35">
      <c r="A2689" t="s">
        <v>49</v>
      </c>
      <c r="B2689">
        <f t="shared" si="41"/>
        <v>1</v>
      </c>
      <c r="C2689" t="s">
        <v>20700</v>
      </c>
      <c r="D2689" t="s">
        <v>16944</v>
      </c>
      <c r="E2689" t="s">
        <v>16945</v>
      </c>
      <c r="F2689" t="s">
        <v>16946</v>
      </c>
      <c r="G2689">
        <v>6</v>
      </c>
      <c r="H2689">
        <v>9781450302357</v>
      </c>
      <c r="I2689" t="s">
        <v>6</v>
      </c>
      <c r="J2689" t="s">
        <v>16947</v>
      </c>
      <c r="K2689">
        <v>2010</v>
      </c>
      <c r="L2689" t="s">
        <v>16948</v>
      </c>
      <c r="M2689" t="s">
        <v>16949</v>
      </c>
      <c r="N2689" t="s">
        <v>6</v>
      </c>
    </row>
    <row r="2690" spans="1:14" x14ac:dyDescent="0.35">
      <c r="A2690" t="s">
        <v>49</v>
      </c>
      <c r="B2690">
        <f t="shared" ref="B2690:B2753" si="42">COUNTIF(C:C,C2690)</f>
        <v>1</v>
      </c>
      <c r="C2690" t="s">
        <v>20701</v>
      </c>
      <c r="D2690" t="s">
        <v>16951</v>
      </c>
      <c r="E2690" t="s">
        <v>6</v>
      </c>
      <c r="F2690" t="s">
        <v>16952</v>
      </c>
      <c r="G2690">
        <v>6</v>
      </c>
      <c r="H2690">
        <v>9781450305310</v>
      </c>
      <c r="I2690" t="s">
        <v>6</v>
      </c>
      <c r="J2690" t="s">
        <v>6</v>
      </c>
      <c r="K2690">
        <v>2010</v>
      </c>
      <c r="L2690" t="s">
        <v>16953</v>
      </c>
      <c r="M2690" t="s">
        <v>16954</v>
      </c>
      <c r="N2690" t="s">
        <v>6</v>
      </c>
    </row>
    <row r="2691" spans="1:14" x14ac:dyDescent="0.35">
      <c r="A2691" t="s">
        <v>70</v>
      </c>
      <c r="B2691">
        <f t="shared" si="42"/>
        <v>1</v>
      </c>
      <c r="C2691" t="s">
        <v>20702</v>
      </c>
      <c r="D2691" t="s">
        <v>16961</v>
      </c>
      <c r="E2691" t="s">
        <v>16962</v>
      </c>
      <c r="F2691" t="s">
        <v>16963</v>
      </c>
      <c r="G2691">
        <v>6</v>
      </c>
      <c r="H2691">
        <v>9781450305563</v>
      </c>
      <c r="I2691" t="s">
        <v>6</v>
      </c>
      <c r="J2691" t="s">
        <v>16964</v>
      </c>
      <c r="K2691">
        <v>2011</v>
      </c>
      <c r="L2691" t="s">
        <v>16965</v>
      </c>
      <c r="M2691" t="s">
        <v>16966</v>
      </c>
      <c r="N2691" t="s">
        <v>6</v>
      </c>
    </row>
    <row r="2692" spans="1:14" x14ac:dyDescent="0.35">
      <c r="A2692" t="s">
        <v>70</v>
      </c>
      <c r="B2692">
        <f t="shared" si="42"/>
        <v>1</v>
      </c>
      <c r="C2692" t="s">
        <v>20703</v>
      </c>
      <c r="D2692" t="s">
        <v>16968</v>
      </c>
      <c r="E2692" t="s">
        <v>16969</v>
      </c>
      <c r="F2692" t="s">
        <v>16970</v>
      </c>
      <c r="G2692">
        <v>6</v>
      </c>
      <c r="H2692">
        <v>9781605588636</v>
      </c>
      <c r="I2692" t="s">
        <v>6</v>
      </c>
      <c r="J2692" t="s">
        <v>16971</v>
      </c>
      <c r="K2692">
        <v>2010</v>
      </c>
      <c r="L2692" t="s">
        <v>16972</v>
      </c>
      <c r="M2692" t="s">
        <v>16973</v>
      </c>
      <c r="N2692" t="s">
        <v>6</v>
      </c>
    </row>
    <row r="2693" spans="1:14" x14ac:dyDescent="0.35">
      <c r="A2693" t="s">
        <v>70</v>
      </c>
      <c r="B2693">
        <f t="shared" si="42"/>
        <v>1</v>
      </c>
      <c r="C2693" t="s">
        <v>20704</v>
      </c>
      <c r="D2693" t="s">
        <v>16975</v>
      </c>
      <c r="E2693" t="s">
        <v>16976</v>
      </c>
      <c r="F2693" t="s">
        <v>16977</v>
      </c>
      <c r="G2693">
        <v>6</v>
      </c>
      <c r="H2693">
        <v>9781605588636</v>
      </c>
      <c r="I2693" t="s">
        <v>6</v>
      </c>
      <c r="J2693" t="s">
        <v>16978</v>
      </c>
      <c r="K2693">
        <v>2010</v>
      </c>
      <c r="L2693" t="s">
        <v>16979</v>
      </c>
      <c r="M2693" t="s">
        <v>16973</v>
      </c>
      <c r="N2693" t="s">
        <v>6</v>
      </c>
    </row>
    <row r="2694" spans="1:14" x14ac:dyDescent="0.35">
      <c r="A2694" t="s">
        <v>49</v>
      </c>
      <c r="B2694">
        <f t="shared" si="42"/>
        <v>1</v>
      </c>
      <c r="C2694" t="s">
        <v>20705</v>
      </c>
      <c r="D2694" t="s">
        <v>16981</v>
      </c>
      <c r="E2694" t="s">
        <v>16982</v>
      </c>
      <c r="F2694" t="s">
        <v>16983</v>
      </c>
      <c r="G2694">
        <v>6</v>
      </c>
      <c r="H2694">
        <v>9781605588636</v>
      </c>
      <c r="I2694" t="s">
        <v>6</v>
      </c>
      <c r="J2694" t="s">
        <v>16984</v>
      </c>
      <c r="K2694">
        <v>2010</v>
      </c>
      <c r="L2694" t="s">
        <v>16985</v>
      </c>
      <c r="M2694" t="s">
        <v>16973</v>
      </c>
      <c r="N2694" t="s">
        <v>6</v>
      </c>
    </row>
    <row r="2695" spans="1:14" x14ac:dyDescent="0.35">
      <c r="A2695" t="s">
        <v>49</v>
      </c>
      <c r="B2695">
        <f t="shared" si="42"/>
        <v>1</v>
      </c>
      <c r="C2695" t="s">
        <v>20706</v>
      </c>
      <c r="D2695" t="s">
        <v>16987</v>
      </c>
      <c r="E2695" t="s">
        <v>16988</v>
      </c>
      <c r="F2695" t="s">
        <v>16989</v>
      </c>
      <c r="G2695">
        <v>6</v>
      </c>
      <c r="H2695">
        <v>9781605588636</v>
      </c>
      <c r="I2695" t="s">
        <v>6</v>
      </c>
      <c r="J2695" t="s">
        <v>16990</v>
      </c>
      <c r="K2695">
        <v>2010</v>
      </c>
      <c r="L2695" t="s">
        <v>16991</v>
      </c>
      <c r="M2695" t="s">
        <v>16973</v>
      </c>
      <c r="N2695" t="s">
        <v>6</v>
      </c>
    </row>
    <row r="2696" spans="1:14" x14ac:dyDescent="0.35">
      <c r="A2696" t="s">
        <v>70</v>
      </c>
      <c r="B2696">
        <f t="shared" si="42"/>
        <v>1</v>
      </c>
      <c r="C2696" t="s">
        <v>20707</v>
      </c>
      <c r="D2696" t="s">
        <v>16993</v>
      </c>
      <c r="E2696" t="s">
        <v>16994</v>
      </c>
      <c r="F2696" t="s">
        <v>16995</v>
      </c>
      <c r="G2696">
        <v>6</v>
      </c>
      <c r="H2696">
        <v>9781605588636</v>
      </c>
      <c r="I2696" t="s">
        <v>6</v>
      </c>
      <c r="J2696" t="s">
        <v>16996</v>
      </c>
      <c r="K2696">
        <v>2010</v>
      </c>
      <c r="L2696" t="s">
        <v>16997</v>
      </c>
      <c r="M2696" t="s">
        <v>16973</v>
      </c>
      <c r="N2696" t="s">
        <v>6</v>
      </c>
    </row>
    <row r="2697" spans="1:14" x14ac:dyDescent="0.35">
      <c r="A2697" t="s">
        <v>49</v>
      </c>
      <c r="B2697">
        <f t="shared" si="42"/>
        <v>1</v>
      </c>
      <c r="C2697" t="s">
        <v>20708</v>
      </c>
      <c r="D2697" t="s">
        <v>16999</v>
      </c>
      <c r="E2697" t="s">
        <v>17000</v>
      </c>
      <c r="F2697" t="s">
        <v>17001</v>
      </c>
      <c r="G2697">
        <v>6</v>
      </c>
      <c r="H2697">
        <v>9781605588636</v>
      </c>
      <c r="I2697" t="s">
        <v>6</v>
      </c>
      <c r="J2697" t="s">
        <v>17002</v>
      </c>
      <c r="K2697">
        <v>2010</v>
      </c>
      <c r="L2697" t="s">
        <v>17003</v>
      </c>
      <c r="M2697" t="s">
        <v>16973</v>
      </c>
      <c r="N2697" t="s">
        <v>6</v>
      </c>
    </row>
    <row r="2698" spans="1:14" x14ac:dyDescent="0.35">
      <c r="A2698" t="s">
        <v>70</v>
      </c>
      <c r="B2698">
        <f t="shared" si="42"/>
        <v>1</v>
      </c>
      <c r="C2698" t="s">
        <v>17004</v>
      </c>
      <c r="D2698" t="s">
        <v>17005</v>
      </c>
      <c r="E2698" t="s">
        <v>17006</v>
      </c>
      <c r="F2698" t="s">
        <v>17007</v>
      </c>
      <c r="G2698">
        <v>6</v>
      </c>
      <c r="H2698">
        <v>9781450302289</v>
      </c>
      <c r="I2698" t="s">
        <v>6</v>
      </c>
      <c r="J2698" t="s">
        <v>17008</v>
      </c>
      <c r="K2698">
        <v>2011</v>
      </c>
      <c r="L2698" t="s">
        <v>17009</v>
      </c>
      <c r="M2698" t="s">
        <v>17010</v>
      </c>
      <c r="N2698" t="s">
        <v>6</v>
      </c>
    </row>
    <row r="2699" spans="1:14" x14ac:dyDescent="0.35">
      <c r="A2699" t="s">
        <v>49</v>
      </c>
      <c r="B2699">
        <f t="shared" si="42"/>
        <v>1</v>
      </c>
      <c r="C2699" t="s">
        <v>20709</v>
      </c>
      <c r="D2699" t="s">
        <v>17064</v>
      </c>
      <c r="E2699" t="s">
        <v>17065</v>
      </c>
      <c r="F2699" t="s">
        <v>17066</v>
      </c>
      <c r="G2699">
        <v>6</v>
      </c>
      <c r="H2699">
        <v>9781450307444</v>
      </c>
      <c r="I2699" t="s">
        <v>6</v>
      </c>
      <c r="J2699" t="s">
        <v>17067</v>
      </c>
      <c r="K2699">
        <v>2011</v>
      </c>
      <c r="L2699" t="s">
        <v>17068</v>
      </c>
      <c r="M2699" t="s">
        <v>17069</v>
      </c>
      <c r="N2699" t="s">
        <v>6</v>
      </c>
    </row>
    <row r="2700" spans="1:14" x14ac:dyDescent="0.35">
      <c r="A2700" t="s">
        <v>49</v>
      </c>
      <c r="B2700">
        <f t="shared" si="42"/>
        <v>1</v>
      </c>
      <c r="C2700" t="s">
        <v>20710</v>
      </c>
      <c r="D2700" t="s">
        <v>17089</v>
      </c>
      <c r="E2700" t="s">
        <v>17090</v>
      </c>
      <c r="F2700" t="s">
        <v>17091</v>
      </c>
      <c r="G2700">
        <v>6</v>
      </c>
      <c r="H2700">
        <v>9781450308205</v>
      </c>
      <c r="I2700" t="s">
        <v>6</v>
      </c>
      <c r="J2700" t="s">
        <v>17092</v>
      </c>
      <c r="K2700">
        <v>2011</v>
      </c>
      <c r="L2700" t="s">
        <v>17093</v>
      </c>
      <c r="M2700" t="s">
        <v>17094</v>
      </c>
      <c r="N2700" t="s">
        <v>6</v>
      </c>
    </row>
    <row r="2701" spans="1:14" x14ac:dyDescent="0.35">
      <c r="A2701" t="s">
        <v>70</v>
      </c>
      <c r="B2701">
        <f t="shared" si="42"/>
        <v>1</v>
      </c>
      <c r="C2701" t="s">
        <v>20711</v>
      </c>
      <c r="D2701" t="s">
        <v>17096</v>
      </c>
      <c r="E2701" t="s">
        <v>17097</v>
      </c>
      <c r="F2701" t="s">
        <v>17098</v>
      </c>
      <c r="G2701">
        <v>6</v>
      </c>
      <c r="H2701">
        <v>9781450308205</v>
      </c>
      <c r="I2701" t="s">
        <v>6</v>
      </c>
      <c r="J2701" t="s">
        <v>17099</v>
      </c>
      <c r="K2701">
        <v>2011</v>
      </c>
      <c r="L2701" t="s">
        <v>17100</v>
      </c>
      <c r="M2701" t="s">
        <v>17094</v>
      </c>
      <c r="N2701" t="s">
        <v>6</v>
      </c>
    </row>
    <row r="2702" spans="1:14" x14ac:dyDescent="0.35">
      <c r="A2702" t="s">
        <v>49</v>
      </c>
      <c r="B2702">
        <f t="shared" si="42"/>
        <v>1</v>
      </c>
      <c r="C2702" t="s">
        <v>20712</v>
      </c>
      <c r="D2702" t="s">
        <v>17102</v>
      </c>
      <c r="E2702" t="s">
        <v>17103</v>
      </c>
      <c r="F2702" t="s">
        <v>17104</v>
      </c>
      <c r="G2702">
        <v>6</v>
      </c>
      <c r="H2702">
        <v>9781450308274</v>
      </c>
      <c r="I2702" t="s">
        <v>6</v>
      </c>
      <c r="J2702" t="s">
        <v>6</v>
      </c>
      <c r="K2702">
        <v>2011</v>
      </c>
      <c r="L2702" t="s">
        <v>17105</v>
      </c>
      <c r="M2702" t="s">
        <v>17106</v>
      </c>
      <c r="N2702" t="s">
        <v>6</v>
      </c>
    </row>
    <row r="2703" spans="1:14" x14ac:dyDescent="0.35">
      <c r="A2703" t="s">
        <v>49</v>
      </c>
      <c r="B2703">
        <f t="shared" si="42"/>
        <v>1</v>
      </c>
      <c r="C2703" t="s">
        <v>20713</v>
      </c>
      <c r="D2703" t="s">
        <v>17108</v>
      </c>
      <c r="E2703" t="s">
        <v>17109</v>
      </c>
      <c r="F2703" t="s">
        <v>17110</v>
      </c>
      <c r="G2703">
        <v>6</v>
      </c>
      <c r="H2703">
        <v>9781450308274</v>
      </c>
      <c r="I2703" t="s">
        <v>6</v>
      </c>
      <c r="J2703" t="s">
        <v>6</v>
      </c>
      <c r="K2703">
        <v>2011</v>
      </c>
      <c r="L2703" t="s">
        <v>17111</v>
      </c>
      <c r="M2703" t="s">
        <v>17106</v>
      </c>
      <c r="N2703" t="s">
        <v>6</v>
      </c>
    </row>
    <row r="2704" spans="1:14" x14ac:dyDescent="0.35">
      <c r="A2704" t="s">
        <v>49</v>
      </c>
      <c r="B2704">
        <f t="shared" si="42"/>
        <v>1</v>
      </c>
      <c r="C2704" t="s">
        <v>20714</v>
      </c>
      <c r="D2704" t="s">
        <v>17113</v>
      </c>
      <c r="E2704" t="s">
        <v>17114</v>
      </c>
      <c r="F2704" t="s">
        <v>17115</v>
      </c>
      <c r="G2704">
        <v>6</v>
      </c>
      <c r="H2704">
        <v>9781450308274</v>
      </c>
      <c r="I2704" t="s">
        <v>6</v>
      </c>
      <c r="J2704" t="s">
        <v>6</v>
      </c>
      <c r="K2704">
        <v>2011</v>
      </c>
      <c r="L2704" t="s">
        <v>17116</v>
      </c>
      <c r="M2704" t="s">
        <v>17106</v>
      </c>
      <c r="N2704" t="s">
        <v>6</v>
      </c>
    </row>
    <row r="2705" spans="1:14" x14ac:dyDescent="0.35">
      <c r="A2705" t="s">
        <v>49</v>
      </c>
      <c r="B2705">
        <f t="shared" si="42"/>
        <v>1</v>
      </c>
      <c r="C2705" t="s">
        <v>20715</v>
      </c>
      <c r="D2705" t="s">
        <v>17118</v>
      </c>
      <c r="E2705" t="s">
        <v>17119</v>
      </c>
      <c r="F2705" t="s">
        <v>17120</v>
      </c>
      <c r="G2705">
        <v>6</v>
      </c>
      <c r="H2705">
        <v>9781450308274</v>
      </c>
      <c r="I2705" t="s">
        <v>6</v>
      </c>
      <c r="J2705" t="s">
        <v>6</v>
      </c>
      <c r="K2705">
        <v>2011</v>
      </c>
      <c r="L2705" t="s">
        <v>17121</v>
      </c>
      <c r="M2705" t="s">
        <v>17106</v>
      </c>
      <c r="N2705" t="s">
        <v>6</v>
      </c>
    </row>
    <row r="2706" spans="1:14" x14ac:dyDescent="0.35">
      <c r="A2706" t="s">
        <v>49</v>
      </c>
      <c r="B2706">
        <f t="shared" si="42"/>
        <v>1</v>
      </c>
      <c r="C2706" t="s">
        <v>20716</v>
      </c>
      <c r="D2706" t="s">
        <v>17123</v>
      </c>
      <c r="E2706" t="s">
        <v>17124</v>
      </c>
      <c r="F2706" t="s">
        <v>17125</v>
      </c>
      <c r="G2706">
        <v>6</v>
      </c>
      <c r="H2706">
        <v>9781450308274</v>
      </c>
      <c r="I2706" t="s">
        <v>6</v>
      </c>
      <c r="J2706" t="s">
        <v>6</v>
      </c>
      <c r="K2706">
        <v>2011</v>
      </c>
      <c r="L2706" t="s">
        <v>17126</v>
      </c>
      <c r="M2706" t="s">
        <v>17106</v>
      </c>
      <c r="N2706" t="s">
        <v>6</v>
      </c>
    </row>
    <row r="2707" spans="1:14" x14ac:dyDescent="0.35">
      <c r="A2707" t="s">
        <v>49</v>
      </c>
      <c r="B2707">
        <f t="shared" si="42"/>
        <v>1</v>
      </c>
      <c r="C2707" t="s">
        <v>20717</v>
      </c>
      <c r="D2707" t="s">
        <v>17128</v>
      </c>
      <c r="E2707" t="s">
        <v>17129</v>
      </c>
      <c r="F2707" t="s">
        <v>17130</v>
      </c>
      <c r="G2707">
        <v>6</v>
      </c>
      <c r="H2707">
        <v>9781450308274</v>
      </c>
      <c r="I2707" t="s">
        <v>6</v>
      </c>
      <c r="J2707" t="s">
        <v>6</v>
      </c>
      <c r="K2707">
        <v>2011</v>
      </c>
      <c r="L2707" t="s">
        <v>17131</v>
      </c>
      <c r="M2707" t="s">
        <v>17106</v>
      </c>
      <c r="N2707" t="s">
        <v>6</v>
      </c>
    </row>
    <row r="2708" spans="1:14" x14ac:dyDescent="0.35">
      <c r="A2708" t="s">
        <v>70</v>
      </c>
      <c r="B2708">
        <f t="shared" si="42"/>
        <v>1</v>
      </c>
      <c r="C2708" t="s">
        <v>20718</v>
      </c>
      <c r="D2708" t="s">
        <v>17133</v>
      </c>
      <c r="E2708" t="s">
        <v>17134</v>
      </c>
      <c r="F2708" t="s">
        <v>17135</v>
      </c>
      <c r="G2708">
        <v>6</v>
      </c>
      <c r="H2708">
        <v>9781450308274</v>
      </c>
      <c r="I2708" t="s">
        <v>6</v>
      </c>
      <c r="J2708" t="s">
        <v>6</v>
      </c>
      <c r="K2708">
        <v>2011</v>
      </c>
      <c r="L2708" t="s">
        <v>17136</v>
      </c>
      <c r="M2708" t="s">
        <v>17106</v>
      </c>
      <c r="N2708" t="s">
        <v>6</v>
      </c>
    </row>
    <row r="2709" spans="1:14" x14ac:dyDescent="0.35">
      <c r="A2709" t="s">
        <v>70</v>
      </c>
      <c r="B2709">
        <f t="shared" si="42"/>
        <v>1</v>
      </c>
      <c r="C2709" t="s">
        <v>20719</v>
      </c>
      <c r="D2709" t="s">
        <v>17138</v>
      </c>
      <c r="E2709" t="s">
        <v>17139</v>
      </c>
      <c r="F2709" t="s">
        <v>17140</v>
      </c>
      <c r="G2709">
        <v>6</v>
      </c>
      <c r="H2709">
        <v>9781450308274</v>
      </c>
      <c r="I2709" t="s">
        <v>6</v>
      </c>
      <c r="J2709" t="s">
        <v>6</v>
      </c>
      <c r="K2709">
        <v>2011</v>
      </c>
      <c r="L2709" t="s">
        <v>17141</v>
      </c>
      <c r="M2709" t="s">
        <v>17106</v>
      </c>
      <c r="N2709" t="s">
        <v>6</v>
      </c>
    </row>
    <row r="2710" spans="1:14" x14ac:dyDescent="0.35">
      <c r="A2710" t="s">
        <v>49</v>
      </c>
      <c r="B2710">
        <f t="shared" si="42"/>
        <v>1</v>
      </c>
      <c r="C2710" t="s">
        <v>20720</v>
      </c>
      <c r="D2710" t="s">
        <v>17143</v>
      </c>
      <c r="E2710" t="s">
        <v>17144</v>
      </c>
      <c r="F2710" t="s">
        <v>17145</v>
      </c>
      <c r="G2710">
        <v>6</v>
      </c>
      <c r="H2710">
        <v>9781450308274</v>
      </c>
      <c r="I2710" t="s">
        <v>6</v>
      </c>
      <c r="J2710" t="s">
        <v>6</v>
      </c>
      <c r="K2710">
        <v>2011</v>
      </c>
      <c r="L2710" t="s">
        <v>17146</v>
      </c>
      <c r="M2710" t="s">
        <v>17106</v>
      </c>
      <c r="N2710" t="s">
        <v>6</v>
      </c>
    </row>
    <row r="2711" spans="1:14" x14ac:dyDescent="0.35">
      <c r="A2711" t="s">
        <v>49</v>
      </c>
      <c r="B2711">
        <f t="shared" si="42"/>
        <v>1</v>
      </c>
      <c r="C2711" t="s">
        <v>20721</v>
      </c>
      <c r="D2711" t="s">
        <v>17148</v>
      </c>
      <c r="E2711" t="s">
        <v>17149</v>
      </c>
      <c r="F2711" t="s">
        <v>17150</v>
      </c>
      <c r="G2711">
        <v>6</v>
      </c>
      <c r="H2711">
        <v>9781450308274</v>
      </c>
      <c r="I2711" t="s">
        <v>6</v>
      </c>
      <c r="J2711" t="s">
        <v>6</v>
      </c>
      <c r="K2711">
        <v>2011</v>
      </c>
      <c r="L2711" t="s">
        <v>17151</v>
      </c>
      <c r="M2711" t="s">
        <v>17106</v>
      </c>
      <c r="N2711" t="s">
        <v>6</v>
      </c>
    </row>
    <row r="2712" spans="1:14" x14ac:dyDescent="0.35">
      <c r="A2712" t="s">
        <v>49</v>
      </c>
      <c r="B2712">
        <f t="shared" si="42"/>
        <v>1</v>
      </c>
      <c r="C2712" t="s">
        <v>20722</v>
      </c>
      <c r="D2712" t="s">
        <v>17153</v>
      </c>
      <c r="E2712" t="s">
        <v>17154</v>
      </c>
      <c r="F2712" t="s">
        <v>17155</v>
      </c>
      <c r="G2712">
        <v>6</v>
      </c>
      <c r="H2712">
        <v>9781450308274</v>
      </c>
      <c r="I2712" t="s">
        <v>6</v>
      </c>
      <c r="J2712" t="s">
        <v>6</v>
      </c>
      <c r="K2712">
        <v>2011</v>
      </c>
      <c r="L2712" t="s">
        <v>17156</v>
      </c>
      <c r="M2712" t="s">
        <v>17106</v>
      </c>
      <c r="N2712" t="s">
        <v>6</v>
      </c>
    </row>
    <row r="2713" spans="1:14" x14ac:dyDescent="0.35">
      <c r="A2713" t="s">
        <v>49</v>
      </c>
      <c r="B2713">
        <f t="shared" si="42"/>
        <v>1</v>
      </c>
      <c r="C2713" t="s">
        <v>20723</v>
      </c>
      <c r="D2713" t="s">
        <v>17158</v>
      </c>
      <c r="E2713" t="s">
        <v>17159</v>
      </c>
      <c r="F2713" t="s">
        <v>17160</v>
      </c>
      <c r="G2713">
        <v>6</v>
      </c>
      <c r="H2713">
        <v>9781450308274</v>
      </c>
      <c r="I2713" t="s">
        <v>6</v>
      </c>
      <c r="J2713" t="s">
        <v>6</v>
      </c>
      <c r="K2713">
        <v>2011</v>
      </c>
      <c r="L2713" t="s">
        <v>17161</v>
      </c>
      <c r="M2713" t="s">
        <v>17106</v>
      </c>
      <c r="N2713" t="s">
        <v>6</v>
      </c>
    </row>
    <row r="2714" spans="1:14" x14ac:dyDescent="0.35">
      <c r="A2714" t="s">
        <v>49</v>
      </c>
      <c r="B2714">
        <f t="shared" si="42"/>
        <v>1</v>
      </c>
      <c r="C2714" t="s">
        <v>20724</v>
      </c>
      <c r="D2714" t="s">
        <v>17163</v>
      </c>
      <c r="E2714" t="s">
        <v>17164</v>
      </c>
      <c r="F2714" t="s">
        <v>17165</v>
      </c>
      <c r="G2714">
        <v>6</v>
      </c>
      <c r="H2714">
        <v>9781450308274</v>
      </c>
      <c r="I2714" t="s">
        <v>6</v>
      </c>
      <c r="J2714" t="s">
        <v>6</v>
      </c>
      <c r="K2714">
        <v>2011</v>
      </c>
      <c r="L2714" t="s">
        <v>17166</v>
      </c>
      <c r="M2714" t="s">
        <v>17106</v>
      </c>
      <c r="N2714" t="s">
        <v>6</v>
      </c>
    </row>
    <row r="2715" spans="1:14" x14ac:dyDescent="0.35">
      <c r="A2715" t="s">
        <v>67</v>
      </c>
      <c r="B2715">
        <f t="shared" si="42"/>
        <v>1</v>
      </c>
      <c r="C2715" t="s">
        <v>20725</v>
      </c>
      <c r="D2715" t="s">
        <v>17168</v>
      </c>
      <c r="E2715" t="s">
        <v>17169</v>
      </c>
      <c r="F2715" t="s">
        <v>17170</v>
      </c>
      <c r="G2715">
        <v>6</v>
      </c>
      <c r="H2715">
        <v>9781450308045</v>
      </c>
      <c r="I2715" t="s">
        <v>6</v>
      </c>
      <c r="J2715" t="s">
        <v>17171</v>
      </c>
      <c r="K2715">
        <v>2011</v>
      </c>
      <c r="L2715" t="s">
        <v>17172</v>
      </c>
      <c r="M2715" t="s">
        <v>17173</v>
      </c>
      <c r="N2715" t="s">
        <v>6</v>
      </c>
    </row>
    <row r="2716" spans="1:14" x14ac:dyDescent="0.35">
      <c r="A2716" t="s">
        <v>49</v>
      </c>
      <c r="B2716">
        <f t="shared" si="42"/>
        <v>1</v>
      </c>
      <c r="C2716" t="s">
        <v>20726</v>
      </c>
      <c r="D2716" t="s">
        <v>17210</v>
      </c>
      <c r="E2716" t="s">
        <v>17211</v>
      </c>
      <c r="F2716" t="s">
        <v>17212</v>
      </c>
      <c r="G2716">
        <v>7</v>
      </c>
      <c r="I2716" t="s">
        <v>17213</v>
      </c>
      <c r="J2716" t="s">
        <v>6</v>
      </c>
      <c r="K2716">
        <v>2012</v>
      </c>
      <c r="L2716" t="s">
        <v>17214</v>
      </c>
      <c r="M2716" t="s">
        <v>6</v>
      </c>
      <c r="N2716" t="s">
        <v>6</v>
      </c>
    </row>
    <row r="2717" spans="1:14" x14ac:dyDescent="0.35">
      <c r="A2717" t="s">
        <v>49</v>
      </c>
      <c r="B2717">
        <f t="shared" si="42"/>
        <v>1</v>
      </c>
      <c r="C2717" t="s">
        <v>20727</v>
      </c>
      <c r="D2717" t="s">
        <v>17216</v>
      </c>
      <c r="E2717" t="s">
        <v>17217</v>
      </c>
      <c r="F2717" t="s">
        <v>17218</v>
      </c>
      <c r="G2717">
        <v>6</v>
      </c>
      <c r="H2717">
        <v>9781450313001</v>
      </c>
      <c r="I2717" t="s">
        <v>6</v>
      </c>
      <c r="J2717" t="s">
        <v>6</v>
      </c>
      <c r="K2717">
        <v>2012</v>
      </c>
      <c r="L2717" t="s">
        <v>17219</v>
      </c>
      <c r="M2717" t="s">
        <v>17220</v>
      </c>
      <c r="N2717" t="s">
        <v>6</v>
      </c>
    </row>
    <row r="2718" spans="1:14" x14ac:dyDescent="0.35">
      <c r="A2718" t="s">
        <v>49</v>
      </c>
      <c r="B2718">
        <f t="shared" si="42"/>
        <v>1</v>
      </c>
      <c r="C2718" t="s">
        <v>17221</v>
      </c>
      <c r="D2718" t="s">
        <v>17222</v>
      </c>
      <c r="E2718" t="s">
        <v>17223</v>
      </c>
      <c r="F2718" t="s">
        <v>17224</v>
      </c>
      <c r="G2718">
        <v>6</v>
      </c>
      <c r="H2718">
        <v>9781450318358</v>
      </c>
      <c r="I2718" t="s">
        <v>6</v>
      </c>
      <c r="J2718" t="s">
        <v>17225</v>
      </c>
      <c r="K2718">
        <v>2012</v>
      </c>
      <c r="L2718" t="s">
        <v>17226</v>
      </c>
      <c r="M2718" t="s">
        <v>17227</v>
      </c>
      <c r="N2718" t="s">
        <v>6</v>
      </c>
    </row>
    <row r="2719" spans="1:14" x14ac:dyDescent="0.35">
      <c r="A2719" t="s">
        <v>70</v>
      </c>
      <c r="B2719">
        <f t="shared" si="42"/>
        <v>1</v>
      </c>
      <c r="C2719" t="s">
        <v>20728</v>
      </c>
      <c r="D2719" t="s">
        <v>17235</v>
      </c>
      <c r="E2719" t="s">
        <v>17236</v>
      </c>
      <c r="F2719" t="s">
        <v>17237</v>
      </c>
      <c r="G2719">
        <v>6</v>
      </c>
      <c r="H2719">
        <v>9781450314213</v>
      </c>
      <c r="I2719" t="s">
        <v>6</v>
      </c>
      <c r="J2719" t="s">
        <v>6</v>
      </c>
      <c r="K2719">
        <v>2013</v>
      </c>
      <c r="L2719" t="s">
        <v>17238</v>
      </c>
      <c r="M2719" t="s">
        <v>17239</v>
      </c>
      <c r="N2719" t="s">
        <v>6</v>
      </c>
    </row>
    <row r="2720" spans="1:14" x14ac:dyDescent="0.35">
      <c r="A2720" t="s">
        <v>49</v>
      </c>
      <c r="B2720">
        <f t="shared" si="42"/>
        <v>1</v>
      </c>
      <c r="C2720" t="s">
        <v>20729</v>
      </c>
      <c r="D2720" t="s">
        <v>17254</v>
      </c>
      <c r="E2720" t="s">
        <v>6</v>
      </c>
      <c r="F2720" t="s">
        <v>13090</v>
      </c>
      <c r="G2720">
        <v>7</v>
      </c>
      <c r="I2720" t="s">
        <v>17255</v>
      </c>
      <c r="J2720" t="s">
        <v>17049</v>
      </c>
      <c r="K2720">
        <v>2013</v>
      </c>
      <c r="L2720" t="s">
        <v>17256</v>
      </c>
      <c r="M2720" t="s">
        <v>6</v>
      </c>
      <c r="N2720" t="s">
        <v>6</v>
      </c>
    </row>
    <row r="2721" spans="1:14" x14ac:dyDescent="0.35">
      <c r="A2721" t="s">
        <v>70</v>
      </c>
      <c r="B2721">
        <f t="shared" si="42"/>
        <v>1</v>
      </c>
      <c r="C2721" t="s">
        <v>20730</v>
      </c>
      <c r="D2721" t="s">
        <v>17258</v>
      </c>
      <c r="E2721" t="s">
        <v>17259</v>
      </c>
      <c r="F2721" t="s">
        <v>17260</v>
      </c>
      <c r="G2721">
        <v>6</v>
      </c>
      <c r="H2721">
        <v>9781450319188</v>
      </c>
      <c r="I2721" t="s">
        <v>6</v>
      </c>
      <c r="J2721" t="s">
        <v>17261</v>
      </c>
      <c r="K2721">
        <v>2013</v>
      </c>
      <c r="L2721" t="s">
        <v>17262</v>
      </c>
      <c r="M2721" t="s">
        <v>17263</v>
      </c>
      <c r="N2721" t="s">
        <v>6</v>
      </c>
    </row>
    <row r="2722" spans="1:14" x14ac:dyDescent="0.35">
      <c r="A2722" t="s">
        <v>67</v>
      </c>
      <c r="B2722">
        <f t="shared" si="42"/>
        <v>1</v>
      </c>
      <c r="C2722" t="s">
        <v>20731</v>
      </c>
      <c r="D2722" t="s">
        <v>17265</v>
      </c>
      <c r="E2722" t="s">
        <v>17266</v>
      </c>
      <c r="F2722" t="s">
        <v>17267</v>
      </c>
      <c r="G2722">
        <v>6</v>
      </c>
      <c r="H2722">
        <v>9781450322393</v>
      </c>
      <c r="I2722" t="s">
        <v>6</v>
      </c>
      <c r="J2722" t="s">
        <v>17268</v>
      </c>
      <c r="K2722">
        <v>2013</v>
      </c>
      <c r="L2722" t="s">
        <v>17269</v>
      </c>
      <c r="M2722" t="s">
        <v>17270</v>
      </c>
      <c r="N2722" t="s">
        <v>6</v>
      </c>
    </row>
    <row r="2723" spans="1:14" x14ac:dyDescent="0.35">
      <c r="A2723" t="s">
        <v>49</v>
      </c>
      <c r="B2723">
        <f t="shared" si="42"/>
        <v>1</v>
      </c>
      <c r="C2723" t="s">
        <v>20732</v>
      </c>
      <c r="D2723" t="s">
        <v>17278</v>
      </c>
      <c r="E2723" t="s">
        <v>17279</v>
      </c>
      <c r="F2723" t="s">
        <v>17280</v>
      </c>
      <c r="G2723">
        <v>6</v>
      </c>
      <c r="H2723">
        <v>9781450324052</v>
      </c>
      <c r="I2723" t="s">
        <v>6</v>
      </c>
      <c r="J2723" t="s">
        <v>6</v>
      </c>
      <c r="K2723">
        <v>2013</v>
      </c>
      <c r="L2723" t="s">
        <v>17281</v>
      </c>
      <c r="M2723" t="s">
        <v>17282</v>
      </c>
      <c r="N2723" t="s">
        <v>6</v>
      </c>
    </row>
    <row r="2724" spans="1:14" x14ac:dyDescent="0.35">
      <c r="A2724" t="s">
        <v>49</v>
      </c>
      <c r="B2724">
        <f t="shared" si="42"/>
        <v>1</v>
      </c>
      <c r="C2724" t="s">
        <v>20733</v>
      </c>
      <c r="D2724" t="s">
        <v>17302</v>
      </c>
      <c r="E2724" t="s">
        <v>17303</v>
      </c>
      <c r="F2724" t="s">
        <v>17304</v>
      </c>
      <c r="G2724">
        <v>6</v>
      </c>
      <c r="H2724">
        <v>9781450324731</v>
      </c>
      <c r="I2724" t="s">
        <v>6</v>
      </c>
      <c r="J2724" t="s">
        <v>17305</v>
      </c>
      <c r="K2724">
        <v>2014</v>
      </c>
      <c r="L2724" t="s">
        <v>17306</v>
      </c>
      <c r="M2724" t="s">
        <v>17010</v>
      </c>
      <c r="N2724" t="s">
        <v>6</v>
      </c>
    </row>
    <row r="2725" spans="1:14" x14ac:dyDescent="0.35">
      <c r="A2725" t="s">
        <v>67</v>
      </c>
      <c r="B2725">
        <f t="shared" si="42"/>
        <v>1</v>
      </c>
      <c r="C2725" t="s">
        <v>20734</v>
      </c>
      <c r="D2725" t="s">
        <v>17319</v>
      </c>
      <c r="E2725" t="s">
        <v>6</v>
      </c>
      <c r="F2725" t="s">
        <v>17320</v>
      </c>
      <c r="G2725">
        <v>7</v>
      </c>
      <c r="I2725" t="s">
        <v>17321</v>
      </c>
      <c r="J2725" t="s">
        <v>17322</v>
      </c>
      <c r="K2725">
        <v>2014</v>
      </c>
      <c r="L2725" t="s">
        <v>17323</v>
      </c>
      <c r="M2725" t="s">
        <v>6</v>
      </c>
      <c r="N2725" t="s">
        <v>6</v>
      </c>
    </row>
    <row r="2726" spans="1:14" x14ac:dyDescent="0.35">
      <c r="A2726" t="s">
        <v>49</v>
      </c>
      <c r="B2726">
        <f t="shared" si="42"/>
        <v>1</v>
      </c>
      <c r="C2726" t="s">
        <v>20735</v>
      </c>
      <c r="D2726" t="s">
        <v>17331</v>
      </c>
      <c r="E2726" t="s">
        <v>17332</v>
      </c>
      <c r="F2726" t="s">
        <v>17333</v>
      </c>
      <c r="G2726">
        <v>7</v>
      </c>
      <c r="I2726" t="s">
        <v>16635</v>
      </c>
      <c r="J2726" t="s">
        <v>6</v>
      </c>
      <c r="K2726">
        <v>2017</v>
      </c>
      <c r="L2726" t="s">
        <v>17334</v>
      </c>
      <c r="M2726" t="s">
        <v>6</v>
      </c>
      <c r="N2726" t="s">
        <v>6</v>
      </c>
    </row>
    <row r="2727" spans="1:14" x14ac:dyDescent="0.35">
      <c r="A2727" t="s">
        <v>49</v>
      </c>
      <c r="B2727">
        <f t="shared" si="42"/>
        <v>1</v>
      </c>
      <c r="C2727" t="s">
        <v>20736</v>
      </c>
      <c r="D2727" t="s">
        <v>17336</v>
      </c>
      <c r="E2727" t="s">
        <v>17337</v>
      </c>
      <c r="F2727" t="s">
        <v>17338</v>
      </c>
      <c r="G2727">
        <v>6</v>
      </c>
      <c r="H2727">
        <v>9781450330268</v>
      </c>
      <c r="I2727" t="s">
        <v>6</v>
      </c>
      <c r="J2727" t="s">
        <v>17339</v>
      </c>
      <c r="K2727">
        <v>2014</v>
      </c>
      <c r="L2727" t="s">
        <v>17340</v>
      </c>
      <c r="M2727" t="s">
        <v>17341</v>
      </c>
      <c r="N2727" t="s">
        <v>6</v>
      </c>
    </row>
    <row r="2728" spans="1:14" x14ac:dyDescent="0.35">
      <c r="A2728" t="s">
        <v>49</v>
      </c>
      <c r="B2728">
        <f t="shared" si="42"/>
        <v>1</v>
      </c>
      <c r="C2728" t="s">
        <v>20737</v>
      </c>
      <c r="D2728" t="s">
        <v>10381</v>
      </c>
      <c r="E2728" t="s">
        <v>17353</v>
      </c>
      <c r="F2728" t="s">
        <v>17354</v>
      </c>
      <c r="G2728">
        <v>6</v>
      </c>
      <c r="H2728">
        <v>9781450328203</v>
      </c>
      <c r="I2728" t="s">
        <v>6</v>
      </c>
      <c r="J2728" t="s">
        <v>17355</v>
      </c>
      <c r="K2728">
        <v>2014</v>
      </c>
      <c r="L2728" t="s">
        <v>17356</v>
      </c>
      <c r="M2728" t="s">
        <v>17357</v>
      </c>
      <c r="N2728" t="s">
        <v>6</v>
      </c>
    </row>
    <row r="2729" spans="1:14" x14ac:dyDescent="0.35">
      <c r="A2729" t="s">
        <v>49</v>
      </c>
      <c r="B2729">
        <f t="shared" si="42"/>
        <v>1</v>
      </c>
      <c r="C2729" t="s">
        <v>20738</v>
      </c>
      <c r="D2729" t="s">
        <v>17359</v>
      </c>
      <c r="E2729" t="s">
        <v>17360</v>
      </c>
      <c r="F2729" t="s">
        <v>17361</v>
      </c>
      <c r="G2729">
        <v>6</v>
      </c>
      <c r="H2729">
        <v>9781450328807</v>
      </c>
      <c r="I2729" t="s">
        <v>6</v>
      </c>
      <c r="J2729" t="s">
        <v>6</v>
      </c>
      <c r="K2729">
        <v>2014</v>
      </c>
      <c r="L2729" t="s">
        <v>17362</v>
      </c>
      <c r="M2729" t="s">
        <v>17363</v>
      </c>
      <c r="N2729" t="s">
        <v>6</v>
      </c>
    </row>
    <row r="2730" spans="1:14" x14ac:dyDescent="0.35">
      <c r="A2730" t="s">
        <v>49</v>
      </c>
      <c r="B2730">
        <f t="shared" si="42"/>
        <v>1</v>
      </c>
      <c r="C2730" t="s">
        <v>17364</v>
      </c>
      <c r="D2730" t="s">
        <v>17365</v>
      </c>
      <c r="E2730" t="s">
        <v>17366</v>
      </c>
      <c r="F2730" t="s">
        <v>17367</v>
      </c>
      <c r="G2730">
        <v>6</v>
      </c>
      <c r="H2730">
        <v>9781450328807</v>
      </c>
      <c r="I2730" t="s">
        <v>6</v>
      </c>
      <c r="J2730" t="s">
        <v>6</v>
      </c>
      <c r="K2730">
        <v>2014</v>
      </c>
      <c r="L2730" t="s">
        <v>17368</v>
      </c>
      <c r="M2730" t="s">
        <v>17363</v>
      </c>
      <c r="N2730" t="s">
        <v>6</v>
      </c>
    </row>
    <row r="2731" spans="1:14" x14ac:dyDescent="0.35">
      <c r="A2731" t="s">
        <v>49</v>
      </c>
      <c r="B2731">
        <f t="shared" si="42"/>
        <v>1</v>
      </c>
      <c r="C2731" t="s">
        <v>20739</v>
      </c>
      <c r="D2731" t="s">
        <v>17370</v>
      </c>
      <c r="E2731" t="s">
        <v>17371</v>
      </c>
      <c r="F2731" t="s">
        <v>17372</v>
      </c>
      <c r="G2731">
        <v>6</v>
      </c>
      <c r="H2731">
        <v>9781450329453</v>
      </c>
      <c r="I2731" t="s">
        <v>6</v>
      </c>
      <c r="J2731" t="s">
        <v>6</v>
      </c>
      <c r="K2731">
        <v>2014</v>
      </c>
      <c r="L2731" t="s">
        <v>17373</v>
      </c>
      <c r="M2731" t="s">
        <v>17374</v>
      </c>
      <c r="N2731" t="s">
        <v>6</v>
      </c>
    </row>
    <row r="2732" spans="1:14" x14ac:dyDescent="0.35">
      <c r="A2732" t="s">
        <v>70</v>
      </c>
      <c r="B2732">
        <f t="shared" si="42"/>
        <v>1</v>
      </c>
      <c r="C2732" t="s">
        <v>20740</v>
      </c>
      <c r="D2732" t="s">
        <v>17383</v>
      </c>
      <c r="E2732" t="s">
        <v>17384</v>
      </c>
      <c r="F2732" t="s">
        <v>17385</v>
      </c>
      <c r="G2732">
        <v>6</v>
      </c>
      <c r="H2732">
        <v>9781450333146</v>
      </c>
      <c r="I2732" t="s">
        <v>6</v>
      </c>
      <c r="J2732" t="s">
        <v>6</v>
      </c>
      <c r="K2732">
        <v>2014</v>
      </c>
      <c r="L2732" t="s">
        <v>17386</v>
      </c>
      <c r="M2732" t="s">
        <v>17387</v>
      </c>
      <c r="N2732" t="s">
        <v>6</v>
      </c>
    </row>
    <row r="2733" spans="1:14" x14ac:dyDescent="0.35">
      <c r="A2733" t="s">
        <v>67</v>
      </c>
      <c r="B2733">
        <f t="shared" si="42"/>
        <v>1</v>
      </c>
      <c r="C2733" t="s">
        <v>20741</v>
      </c>
      <c r="D2733" t="s">
        <v>17389</v>
      </c>
      <c r="E2733" t="s">
        <v>17390</v>
      </c>
      <c r="F2733" t="s">
        <v>17391</v>
      </c>
      <c r="G2733">
        <v>6</v>
      </c>
      <c r="H2733">
        <v>9781450333146</v>
      </c>
      <c r="I2733" t="s">
        <v>6</v>
      </c>
      <c r="J2733" t="s">
        <v>6</v>
      </c>
      <c r="K2733">
        <v>2014</v>
      </c>
      <c r="L2733" t="s">
        <v>17392</v>
      </c>
      <c r="M2733" t="s">
        <v>17387</v>
      </c>
      <c r="N2733" t="s">
        <v>6</v>
      </c>
    </row>
    <row r="2734" spans="1:14" x14ac:dyDescent="0.35">
      <c r="A2734" t="s">
        <v>49</v>
      </c>
      <c r="B2734">
        <f t="shared" si="42"/>
        <v>1</v>
      </c>
      <c r="C2734" t="s">
        <v>20742</v>
      </c>
      <c r="D2734" t="s">
        <v>17399</v>
      </c>
      <c r="E2734" t="s">
        <v>17400</v>
      </c>
      <c r="F2734" t="s">
        <v>17304</v>
      </c>
      <c r="G2734">
        <v>6</v>
      </c>
      <c r="H2734">
        <v>9781450331456</v>
      </c>
      <c r="I2734" t="s">
        <v>6</v>
      </c>
      <c r="J2734" t="s">
        <v>17401</v>
      </c>
      <c r="K2734">
        <v>2015</v>
      </c>
      <c r="L2734" t="s">
        <v>17402</v>
      </c>
      <c r="M2734" t="s">
        <v>17403</v>
      </c>
      <c r="N2734" t="s">
        <v>6</v>
      </c>
    </row>
    <row r="2735" spans="1:14" x14ac:dyDescent="0.35">
      <c r="A2735" t="s">
        <v>70</v>
      </c>
      <c r="B2735">
        <f t="shared" si="42"/>
        <v>1</v>
      </c>
      <c r="C2735" t="s">
        <v>20743</v>
      </c>
      <c r="D2735" t="s">
        <v>17405</v>
      </c>
      <c r="E2735" t="s">
        <v>17406</v>
      </c>
      <c r="F2735" t="s">
        <v>17407</v>
      </c>
      <c r="G2735">
        <v>6</v>
      </c>
      <c r="H2735">
        <v>9781450334402</v>
      </c>
      <c r="I2735" t="s">
        <v>6</v>
      </c>
      <c r="J2735" t="s">
        <v>17408</v>
      </c>
      <c r="K2735">
        <v>2015</v>
      </c>
      <c r="L2735" t="s">
        <v>17409</v>
      </c>
      <c r="M2735" t="s">
        <v>17410</v>
      </c>
      <c r="N2735" t="s">
        <v>6</v>
      </c>
    </row>
    <row r="2736" spans="1:14" x14ac:dyDescent="0.35">
      <c r="A2736" t="s">
        <v>49</v>
      </c>
      <c r="B2736">
        <f t="shared" si="42"/>
        <v>1</v>
      </c>
      <c r="C2736" t="s">
        <v>20744</v>
      </c>
      <c r="D2736" t="s">
        <v>17415</v>
      </c>
      <c r="E2736" t="s">
        <v>17416</v>
      </c>
      <c r="F2736" t="s">
        <v>17417</v>
      </c>
      <c r="G2736">
        <v>6</v>
      </c>
      <c r="H2736">
        <v>9781450334921</v>
      </c>
      <c r="I2736" t="s">
        <v>6</v>
      </c>
      <c r="J2736" t="s">
        <v>17418</v>
      </c>
      <c r="K2736">
        <v>2015</v>
      </c>
      <c r="L2736" t="s">
        <v>17419</v>
      </c>
      <c r="M2736" t="s">
        <v>17420</v>
      </c>
      <c r="N2736" t="s">
        <v>6</v>
      </c>
    </row>
    <row r="2737" spans="1:14" x14ac:dyDescent="0.35">
      <c r="A2737" t="s">
        <v>49</v>
      </c>
      <c r="B2737">
        <f t="shared" si="42"/>
        <v>1</v>
      </c>
      <c r="C2737" t="s">
        <v>20745</v>
      </c>
      <c r="D2737" t="s">
        <v>17436</v>
      </c>
      <c r="E2737" t="s">
        <v>17437</v>
      </c>
      <c r="F2737" t="s">
        <v>17438</v>
      </c>
      <c r="G2737">
        <v>6</v>
      </c>
      <c r="H2737">
        <v>9781450334426</v>
      </c>
      <c r="I2737" t="s">
        <v>6</v>
      </c>
      <c r="J2737" t="s">
        <v>17439</v>
      </c>
      <c r="K2737">
        <v>2015</v>
      </c>
      <c r="L2737" t="s">
        <v>17440</v>
      </c>
      <c r="M2737" t="s">
        <v>17441</v>
      </c>
      <c r="N2737" t="s">
        <v>6</v>
      </c>
    </row>
    <row r="2738" spans="1:14" x14ac:dyDescent="0.35">
      <c r="A2738" t="s">
        <v>67</v>
      </c>
      <c r="B2738">
        <f t="shared" si="42"/>
        <v>1</v>
      </c>
      <c r="C2738" t="s">
        <v>20746</v>
      </c>
      <c r="D2738" t="s">
        <v>17449</v>
      </c>
      <c r="E2738" t="s">
        <v>17450</v>
      </c>
      <c r="F2738" t="s">
        <v>17451</v>
      </c>
      <c r="G2738">
        <v>6</v>
      </c>
      <c r="H2738">
        <v>9781450335928</v>
      </c>
      <c r="I2738" t="s">
        <v>6</v>
      </c>
      <c r="J2738" t="s">
        <v>17452</v>
      </c>
      <c r="K2738">
        <v>2016</v>
      </c>
      <c r="L2738" t="s">
        <v>17453</v>
      </c>
      <c r="M2738" t="s">
        <v>17454</v>
      </c>
      <c r="N2738" t="s">
        <v>6</v>
      </c>
    </row>
    <row r="2739" spans="1:14" x14ac:dyDescent="0.35">
      <c r="A2739" t="s">
        <v>70</v>
      </c>
      <c r="B2739">
        <f t="shared" si="42"/>
        <v>1</v>
      </c>
      <c r="C2739" t="s">
        <v>20747</v>
      </c>
      <c r="D2739" t="s">
        <v>17463</v>
      </c>
      <c r="E2739" t="s">
        <v>17464</v>
      </c>
      <c r="F2739" t="s">
        <v>17465</v>
      </c>
      <c r="G2739">
        <v>6</v>
      </c>
      <c r="H2739">
        <v>9781450336734</v>
      </c>
      <c r="I2739" t="s">
        <v>6</v>
      </c>
      <c r="J2739" t="s">
        <v>17466</v>
      </c>
      <c r="K2739">
        <v>2015</v>
      </c>
      <c r="L2739" t="s">
        <v>17467</v>
      </c>
      <c r="M2739" t="s">
        <v>17468</v>
      </c>
      <c r="N2739" t="s">
        <v>6</v>
      </c>
    </row>
    <row r="2740" spans="1:14" x14ac:dyDescent="0.35">
      <c r="A2740" t="s">
        <v>49</v>
      </c>
      <c r="B2740">
        <f t="shared" si="42"/>
        <v>1</v>
      </c>
      <c r="C2740" t="s">
        <v>20748</v>
      </c>
      <c r="D2740" t="s">
        <v>17470</v>
      </c>
      <c r="E2740" t="s">
        <v>17471</v>
      </c>
      <c r="F2740" t="s">
        <v>17472</v>
      </c>
      <c r="G2740">
        <v>6</v>
      </c>
      <c r="H2740">
        <v>9781450341424</v>
      </c>
      <c r="I2740" t="s">
        <v>6</v>
      </c>
      <c r="J2740" t="s">
        <v>6</v>
      </c>
      <c r="K2740">
        <v>2016</v>
      </c>
      <c r="L2740" t="s">
        <v>17473</v>
      </c>
      <c r="M2740" t="s">
        <v>17474</v>
      </c>
      <c r="N2740" t="s">
        <v>6</v>
      </c>
    </row>
    <row r="2741" spans="1:14" x14ac:dyDescent="0.35">
      <c r="A2741" t="s">
        <v>67</v>
      </c>
      <c r="B2741">
        <f t="shared" si="42"/>
        <v>1</v>
      </c>
      <c r="C2741" t="s">
        <v>20749</v>
      </c>
      <c r="D2741" t="s">
        <v>17493</v>
      </c>
      <c r="E2741" t="s">
        <v>17494</v>
      </c>
      <c r="F2741" t="s">
        <v>17495</v>
      </c>
      <c r="G2741">
        <v>6</v>
      </c>
      <c r="H2741">
        <v>9781450343138</v>
      </c>
      <c r="I2741" t="s">
        <v>6</v>
      </c>
      <c r="J2741" t="s">
        <v>17496</v>
      </c>
      <c r="K2741">
        <v>2016</v>
      </c>
      <c r="L2741" t="s">
        <v>17497</v>
      </c>
      <c r="M2741" t="s">
        <v>17498</v>
      </c>
      <c r="N2741" t="s">
        <v>6</v>
      </c>
    </row>
    <row r="2742" spans="1:14" x14ac:dyDescent="0.35">
      <c r="A2742" t="s">
        <v>49</v>
      </c>
      <c r="B2742">
        <f t="shared" si="42"/>
        <v>1</v>
      </c>
      <c r="C2742" t="s">
        <v>20750</v>
      </c>
      <c r="D2742" t="s">
        <v>17500</v>
      </c>
      <c r="E2742" t="s">
        <v>17501</v>
      </c>
      <c r="F2742" t="s">
        <v>17502</v>
      </c>
      <c r="G2742">
        <v>6</v>
      </c>
      <c r="H2742">
        <v>9781450347631</v>
      </c>
      <c r="I2742" t="s">
        <v>6</v>
      </c>
      <c r="J2742" t="s">
        <v>6</v>
      </c>
      <c r="K2742">
        <v>2016</v>
      </c>
      <c r="L2742" t="s">
        <v>17503</v>
      </c>
      <c r="M2742" t="s">
        <v>17504</v>
      </c>
      <c r="N2742" t="s">
        <v>6</v>
      </c>
    </row>
    <row r="2743" spans="1:14" x14ac:dyDescent="0.35">
      <c r="A2743" t="s">
        <v>49</v>
      </c>
      <c r="B2743" s="4">
        <f t="shared" si="42"/>
        <v>1</v>
      </c>
      <c r="C2743" t="s">
        <v>20751</v>
      </c>
      <c r="D2743" t="s">
        <v>12318</v>
      </c>
      <c r="E2743" t="s">
        <v>17506</v>
      </c>
      <c r="F2743" t="s">
        <v>12319</v>
      </c>
      <c r="G2743">
        <v>6</v>
      </c>
      <c r="H2743">
        <v>9781450341820</v>
      </c>
      <c r="I2743" t="s">
        <v>6</v>
      </c>
      <c r="J2743" t="s">
        <v>17507</v>
      </c>
      <c r="K2743">
        <v>2016</v>
      </c>
      <c r="L2743" t="s">
        <v>17508</v>
      </c>
      <c r="M2743" t="s">
        <v>17509</v>
      </c>
      <c r="N2743" t="s">
        <v>6</v>
      </c>
    </row>
    <row r="2744" spans="1:14" x14ac:dyDescent="0.35">
      <c r="A2744" t="s">
        <v>67</v>
      </c>
      <c r="B2744">
        <f t="shared" si="42"/>
        <v>1</v>
      </c>
      <c r="C2744" t="s">
        <v>20752</v>
      </c>
      <c r="D2744" t="s">
        <v>17511</v>
      </c>
      <c r="E2744" t="s">
        <v>17512</v>
      </c>
      <c r="F2744" t="s">
        <v>17513</v>
      </c>
      <c r="G2744">
        <v>6</v>
      </c>
      <c r="H2744">
        <v>9781450343671</v>
      </c>
      <c r="I2744" t="s">
        <v>6</v>
      </c>
      <c r="J2744" t="s">
        <v>17514</v>
      </c>
      <c r="K2744">
        <v>2016</v>
      </c>
      <c r="L2744" t="s">
        <v>17515</v>
      </c>
      <c r="M2744" t="s">
        <v>17516</v>
      </c>
      <c r="N2744" t="s">
        <v>6</v>
      </c>
    </row>
    <row r="2745" spans="1:14" x14ac:dyDescent="0.35">
      <c r="A2745" t="s">
        <v>70</v>
      </c>
      <c r="B2745">
        <f t="shared" si="42"/>
        <v>1</v>
      </c>
      <c r="C2745" t="s">
        <v>20753</v>
      </c>
      <c r="D2745" t="s">
        <v>17525</v>
      </c>
      <c r="E2745" t="s">
        <v>17526</v>
      </c>
      <c r="F2745" t="s">
        <v>17527</v>
      </c>
      <c r="G2745">
        <v>6</v>
      </c>
      <c r="H2745">
        <v>9781450347730</v>
      </c>
      <c r="I2745" t="s">
        <v>6</v>
      </c>
      <c r="J2745" t="s">
        <v>6</v>
      </c>
      <c r="K2745">
        <v>2016</v>
      </c>
      <c r="L2745" t="s">
        <v>17528</v>
      </c>
      <c r="M2745" t="s">
        <v>17529</v>
      </c>
      <c r="N2745" t="s">
        <v>6</v>
      </c>
    </row>
    <row r="2746" spans="1:14" x14ac:dyDescent="0.35">
      <c r="A2746" t="s">
        <v>70</v>
      </c>
      <c r="B2746">
        <f t="shared" si="42"/>
        <v>1</v>
      </c>
      <c r="C2746" t="s">
        <v>20754</v>
      </c>
      <c r="D2746" t="s">
        <v>17531</v>
      </c>
      <c r="E2746" t="s">
        <v>17532</v>
      </c>
      <c r="F2746" t="s">
        <v>17533</v>
      </c>
      <c r="G2746">
        <v>6</v>
      </c>
      <c r="H2746">
        <v>9781450347730</v>
      </c>
      <c r="I2746" t="s">
        <v>6</v>
      </c>
      <c r="J2746" t="s">
        <v>6</v>
      </c>
      <c r="K2746">
        <v>2016</v>
      </c>
      <c r="L2746" t="s">
        <v>17534</v>
      </c>
      <c r="M2746" t="s">
        <v>17529</v>
      </c>
      <c r="N2746" t="s">
        <v>6</v>
      </c>
    </row>
    <row r="2747" spans="1:14" x14ac:dyDescent="0.35">
      <c r="A2747" t="s">
        <v>49</v>
      </c>
      <c r="B2747">
        <f t="shared" si="42"/>
        <v>1</v>
      </c>
      <c r="C2747" t="s">
        <v>20755</v>
      </c>
      <c r="D2747" t="s">
        <v>17540</v>
      </c>
      <c r="E2747" t="s">
        <v>17541</v>
      </c>
      <c r="F2747" t="s">
        <v>17542</v>
      </c>
      <c r="G2747">
        <v>6</v>
      </c>
      <c r="H2747">
        <v>9781450347730</v>
      </c>
      <c r="I2747" t="s">
        <v>6</v>
      </c>
      <c r="J2747" t="s">
        <v>6</v>
      </c>
      <c r="K2747">
        <v>2016</v>
      </c>
      <c r="L2747" t="s">
        <v>17543</v>
      </c>
      <c r="M2747" t="s">
        <v>17529</v>
      </c>
      <c r="N2747" t="s">
        <v>6</v>
      </c>
    </row>
    <row r="2748" spans="1:14" x14ac:dyDescent="0.35">
      <c r="A2748" t="s">
        <v>49</v>
      </c>
      <c r="B2748">
        <f t="shared" si="42"/>
        <v>1</v>
      </c>
      <c r="C2748" t="s">
        <v>20756</v>
      </c>
      <c r="D2748" t="s">
        <v>17545</v>
      </c>
      <c r="E2748" t="s">
        <v>17546</v>
      </c>
      <c r="F2748" t="s">
        <v>17547</v>
      </c>
      <c r="G2748">
        <v>6</v>
      </c>
      <c r="H2748">
        <v>9781450347730</v>
      </c>
      <c r="I2748" t="s">
        <v>6</v>
      </c>
      <c r="J2748" t="s">
        <v>6</v>
      </c>
      <c r="K2748">
        <v>2016</v>
      </c>
      <c r="L2748" t="s">
        <v>17548</v>
      </c>
      <c r="M2748" t="s">
        <v>17529</v>
      </c>
      <c r="N2748" t="s">
        <v>6</v>
      </c>
    </row>
    <row r="2749" spans="1:14" x14ac:dyDescent="0.35">
      <c r="A2749" t="s">
        <v>67</v>
      </c>
      <c r="B2749">
        <f t="shared" si="42"/>
        <v>1</v>
      </c>
      <c r="C2749" t="s">
        <v>20757</v>
      </c>
      <c r="D2749" t="s">
        <v>17556</v>
      </c>
      <c r="E2749" t="s">
        <v>17557</v>
      </c>
      <c r="F2749" t="s">
        <v>17558</v>
      </c>
      <c r="G2749">
        <v>6</v>
      </c>
      <c r="H2749">
        <v>9781450347488</v>
      </c>
      <c r="I2749" t="s">
        <v>6</v>
      </c>
      <c r="J2749" t="s">
        <v>17559</v>
      </c>
      <c r="K2749">
        <v>2016</v>
      </c>
      <c r="L2749" t="s">
        <v>17560</v>
      </c>
      <c r="M2749" t="s">
        <v>17561</v>
      </c>
      <c r="N2749" t="s">
        <v>6</v>
      </c>
    </row>
    <row r="2750" spans="1:14" x14ac:dyDescent="0.35">
      <c r="A2750" t="s">
        <v>49</v>
      </c>
      <c r="B2750">
        <f t="shared" si="42"/>
        <v>1</v>
      </c>
      <c r="C2750" t="s">
        <v>20758</v>
      </c>
      <c r="D2750" t="s">
        <v>17563</v>
      </c>
      <c r="E2750" t="s">
        <v>17564</v>
      </c>
      <c r="F2750" t="s">
        <v>17565</v>
      </c>
      <c r="G2750">
        <v>7</v>
      </c>
      <c r="I2750" t="s">
        <v>17566</v>
      </c>
      <c r="J2750" t="s">
        <v>6</v>
      </c>
      <c r="K2750">
        <v>2017</v>
      </c>
      <c r="L2750" t="s">
        <v>17567</v>
      </c>
      <c r="M2750" t="s">
        <v>6</v>
      </c>
      <c r="N2750" t="s">
        <v>6</v>
      </c>
    </row>
    <row r="2751" spans="1:14" x14ac:dyDescent="0.35">
      <c r="A2751" t="s">
        <v>70</v>
      </c>
      <c r="B2751">
        <f t="shared" si="42"/>
        <v>1</v>
      </c>
      <c r="C2751" t="s">
        <v>20759</v>
      </c>
      <c r="D2751" t="s">
        <v>17576</v>
      </c>
      <c r="E2751" t="s">
        <v>17577</v>
      </c>
      <c r="F2751" t="s">
        <v>17578</v>
      </c>
      <c r="G2751">
        <v>6</v>
      </c>
      <c r="H2751">
        <v>9781450347655</v>
      </c>
      <c r="I2751" t="s">
        <v>6</v>
      </c>
      <c r="J2751" t="s">
        <v>17579</v>
      </c>
      <c r="K2751">
        <v>2016</v>
      </c>
      <c r="L2751" t="s">
        <v>17580</v>
      </c>
      <c r="M2751" t="s">
        <v>17581</v>
      </c>
      <c r="N2751" t="s">
        <v>6</v>
      </c>
    </row>
    <row r="2752" spans="1:14" x14ac:dyDescent="0.35">
      <c r="A2752" t="s">
        <v>70</v>
      </c>
      <c r="B2752">
        <f t="shared" si="42"/>
        <v>1</v>
      </c>
      <c r="C2752" t="s">
        <v>20760</v>
      </c>
      <c r="D2752" t="s">
        <v>17583</v>
      </c>
      <c r="E2752" t="s">
        <v>17584</v>
      </c>
      <c r="F2752" t="s">
        <v>17585</v>
      </c>
      <c r="G2752">
        <v>6</v>
      </c>
      <c r="H2752">
        <v>9781450347044</v>
      </c>
      <c r="I2752" t="s">
        <v>6</v>
      </c>
      <c r="J2752" t="s">
        <v>17586</v>
      </c>
      <c r="K2752">
        <v>2017</v>
      </c>
      <c r="L2752" t="s">
        <v>17587</v>
      </c>
      <c r="M2752" t="s">
        <v>17588</v>
      </c>
      <c r="N2752" t="s">
        <v>6</v>
      </c>
    </row>
    <row r="2753" spans="1:14" x14ac:dyDescent="0.35">
      <c r="A2753" t="s">
        <v>70</v>
      </c>
      <c r="B2753">
        <f t="shared" si="42"/>
        <v>1</v>
      </c>
      <c r="C2753" t="s">
        <v>20761</v>
      </c>
      <c r="D2753" t="s">
        <v>17596</v>
      </c>
      <c r="E2753" t="s">
        <v>17597</v>
      </c>
      <c r="F2753" t="s">
        <v>17598</v>
      </c>
      <c r="G2753">
        <v>6</v>
      </c>
      <c r="H2753">
        <v>9781450349390</v>
      </c>
      <c r="I2753" t="s">
        <v>6</v>
      </c>
      <c r="J2753" t="s">
        <v>17599</v>
      </c>
      <c r="K2753">
        <v>2017</v>
      </c>
      <c r="L2753" t="s">
        <v>17600</v>
      </c>
      <c r="M2753" t="s">
        <v>17601</v>
      </c>
      <c r="N2753" t="s">
        <v>6</v>
      </c>
    </row>
    <row r="2754" spans="1:14" x14ac:dyDescent="0.35">
      <c r="A2754" t="s">
        <v>49</v>
      </c>
      <c r="B2754">
        <f t="shared" ref="B2754:B2817" si="43">COUNTIF(C:C,C2754)</f>
        <v>1</v>
      </c>
      <c r="C2754" t="s">
        <v>20762</v>
      </c>
      <c r="D2754" t="s">
        <v>17609</v>
      </c>
      <c r="E2754" t="s">
        <v>17610</v>
      </c>
      <c r="F2754" t="s">
        <v>17611</v>
      </c>
      <c r="G2754">
        <v>6</v>
      </c>
      <c r="H2754">
        <v>9781450348980</v>
      </c>
      <c r="I2754" t="s">
        <v>6</v>
      </c>
      <c r="J2754" t="s">
        <v>17612</v>
      </c>
      <c r="K2754">
        <v>2017</v>
      </c>
      <c r="L2754" t="s">
        <v>17613</v>
      </c>
      <c r="M2754" t="s">
        <v>17614</v>
      </c>
      <c r="N2754" t="s">
        <v>6</v>
      </c>
    </row>
    <row r="2755" spans="1:14" x14ac:dyDescent="0.35">
      <c r="A2755" t="s">
        <v>70</v>
      </c>
      <c r="B2755">
        <f t="shared" si="43"/>
        <v>1</v>
      </c>
      <c r="C2755" t="s">
        <v>20763</v>
      </c>
      <c r="D2755" t="s">
        <v>17635</v>
      </c>
      <c r="E2755" t="s">
        <v>17636</v>
      </c>
      <c r="F2755" t="s">
        <v>17637</v>
      </c>
      <c r="G2755">
        <v>6</v>
      </c>
      <c r="H2755">
        <v>9781450352963</v>
      </c>
      <c r="I2755" t="s">
        <v>6</v>
      </c>
      <c r="J2755" t="s">
        <v>17638</v>
      </c>
      <c r="K2755">
        <v>2017</v>
      </c>
      <c r="L2755" t="s">
        <v>17639</v>
      </c>
      <c r="M2755" t="s">
        <v>17640</v>
      </c>
      <c r="N2755" t="s">
        <v>6</v>
      </c>
    </row>
    <row r="2756" spans="1:14" x14ac:dyDescent="0.35">
      <c r="A2756" t="s">
        <v>67</v>
      </c>
      <c r="B2756">
        <f t="shared" si="43"/>
        <v>1</v>
      </c>
      <c r="C2756" t="s">
        <v>20764</v>
      </c>
      <c r="D2756" t="s">
        <v>17642</v>
      </c>
      <c r="E2756" t="s">
        <v>17643</v>
      </c>
      <c r="F2756" t="s">
        <v>17644</v>
      </c>
      <c r="G2756">
        <v>6</v>
      </c>
      <c r="H2756">
        <v>9781450351034</v>
      </c>
      <c r="I2756" t="s">
        <v>6</v>
      </c>
      <c r="J2756" t="s">
        <v>17645</v>
      </c>
      <c r="K2756">
        <v>2018</v>
      </c>
      <c r="L2756" t="s">
        <v>17646</v>
      </c>
      <c r="M2756" t="s">
        <v>17647</v>
      </c>
      <c r="N2756" t="s">
        <v>6</v>
      </c>
    </row>
    <row r="2757" spans="1:14" x14ac:dyDescent="0.35">
      <c r="A2757" t="s">
        <v>70</v>
      </c>
      <c r="B2757">
        <f t="shared" si="43"/>
        <v>1</v>
      </c>
      <c r="C2757" t="s">
        <v>20765</v>
      </c>
      <c r="D2757" t="s">
        <v>17676</v>
      </c>
      <c r="E2757" t="s">
        <v>17677</v>
      </c>
      <c r="F2757" t="s">
        <v>17678</v>
      </c>
      <c r="G2757">
        <v>6</v>
      </c>
      <c r="H2757">
        <v>9781450350464</v>
      </c>
      <c r="I2757" t="s">
        <v>6</v>
      </c>
      <c r="J2757" t="s">
        <v>17679</v>
      </c>
      <c r="K2757">
        <v>2018</v>
      </c>
      <c r="L2757" t="s">
        <v>17680</v>
      </c>
      <c r="M2757" t="s">
        <v>17681</v>
      </c>
      <c r="N2757" t="s">
        <v>6</v>
      </c>
    </row>
    <row r="2758" spans="1:14" x14ac:dyDescent="0.35">
      <c r="A2758" t="s">
        <v>70</v>
      </c>
      <c r="B2758">
        <f t="shared" si="43"/>
        <v>1</v>
      </c>
      <c r="C2758" t="s">
        <v>20766</v>
      </c>
      <c r="D2758" t="s">
        <v>17706</v>
      </c>
      <c r="E2758" t="s">
        <v>17707</v>
      </c>
      <c r="F2758" t="s">
        <v>17708</v>
      </c>
      <c r="G2758">
        <v>7</v>
      </c>
      <c r="I2758" t="s">
        <v>17182</v>
      </c>
      <c r="J2758" t="s">
        <v>6</v>
      </c>
      <c r="K2758">
        <v>2019</v>
      </c>
      <c r="L2758" t="s">
        <v>17709</v>
      </c>
      <c r="M2758" t="s">
        <v>6</v>
      </c>
      <c r="N2758" t="s">
        <v>6</v>
      </c>
    </row>
    <row r="2759" spans="1:14" x14ac:dyDescent="0.35">
      <c r="A2759" t="s">
        <v>70</v>
      </c>
      <c r="B2759">
        <f t="shared" si="43"/>
        <v>1</v>
      </c>
      <c r="C2759" t="s">
        <v>20767</v>
      </c>
      <c r="D2759" t="s">
        <v>17711</v>
      </c>
      <c r="E2759" t="s">
        <v>17712</v>
      </c>
      <c r="F2759" t="s">
        <v>17713</v>
      </c>
      <c r="G2759">
        <v>6</v>
      </c>
      <c r="H2759">
        <v>9781450365970</v>
      </c>
      <c r="I2759" t="s">
        <v>6</v>
      </c>
      <c r="J2759" t="s">
        <v>17714</v>
      </c>
      <c r="K2759">
        <v>2018</v>
      </c>
      <c r="L2759" t="s">
        <v>17715</v>
      </c>
      <c r="M2759" t="s">
        <v>17716</v>
      </c>
      <c r="N2759" t="s">
        <v>6</v>
      </c>
    </row>
    <row r="2760" spans="1:14" x14ac:dyDescent="0.35">
      <c r="A2760" t="s">
        <v>67</v>
      </c>
      <c r="B2760">
        <f t="shared" si="43"/>
        <v>1</v>
      </c>
      <c r="C2760" t="s">
        <v>20768</v>
      </c>
      <c r="D2760" t="s">
        <v>17718</v>
      </c>
      <c r="E2760" t="s">
        <v>6</v>
      </c>
      <c r="F2760" t="s">
        <v>17719</v>
      </c>
      <c r="G2760">
        <v>5</v>
      </c>
      <c r="H2760">
        <v>9781450359702</v>
      </c>
      <c r="I2760" t="s">
        <v>6</v>
      </c>
      <c r="J2760" t="s">
        <v>17720</v>
      </c>
      <c r="K2760">
        <v>2019</v>
      </c>
      <c r="L2760" t="s">
        <v>17721</v>
      </c>
      <c r="M2760" t="s">
        <v>17722</v>
      </c>
      <c r="N2760" t="s">
        <v>6</v>
      </c>
    </row>
    <row r="2761" spans="1:14" x14ac:dyDescent="0.35">
      <c r="A2761" t="s">
        <v>49</v>
      </c>
      <c r="B2761">
        <f t="shared" si="43"/>
        <v>1</v>
      </c>
      <c r="C2761" t="s">
        <v>20769</v>
      </c>
      <c r="D2761" t="s">
        <v>17724</v>
      </c>
      <c r="E2761" t="s">
        <v>17725</v>
      </c>
      <c r="F2761" t="s">
        <v>17726</v>
      </c>
      <c r="G2761">
        <v>6</v>
      </c>
      <c r="H2761">
        <v>9781450366038</v>
      </c>
      <c r="I2761" t="s">
        <v>6</v>
      </c>
      <c r="J2761" t="s">
        <v>6</v>
      </c>
      <c r="K2761">
        <v>2019</v>
      </c>
      <c r="L2761" t="s">
        <v>17727</v>
      </c>
      <c r="M2761" t="s">
        <v>17728</v>
      </c>
      <c r="N2761" t="s">
        <v>6</v>
      </c>
    </row>
    <row r="2762" spans="1:14" x14ac:dyDescent="0.35">
      <c r="A2762" t="s">
        <v>49</v>
      </c>
      <c r="B2762">
        <f t="shared" si="43"/>
        <v>1</v>
      </c>
      <c r="C2762" t="s">
        <v>20770</v>
      </c>
      <c r="D2762" t="s">
        <v>17744</v>
      </c>
      <c r="E2762" t="s">
        <v>17745</v>
      </c>
      <c r="F2762" t="s">
        <v>17746</v>
      </c>
      <c r="G2762">
        <v>7</v>
      </c>
      <c r="I2762" t="s">
        <v>17747</v>
      </c>
      <c r="J2762" t="s">
        <v>6</v>
      </c>
      <c r="K2762">
        <v>2019</v>
      </c>
      <c r="L2762" t="s">
        <v>17748</v>
      </c>
      <c r="M2762" t="s">
        <v>6</v>
      </c>
      <c r="N2762" t="s">
        <v>6</v>
      </c>
    </row>
    <row r="2763" spans="1:14" x14ac:dyDescent="0.35">
      <c r="A2763" t="s">
        <v>67</v>
      </c>
      <c r="B2763">
        <f t="shared" si="43"/>
        <v>1</v>
      </c>
      <c r="C2763" t="s">
        <v>20771</v>
      </c>
      <c r="D2763" t="s">
        <v>17756</v>
      </c>
      <c r="E2763" t="s">
        <v>17757</v>
      </c>
      <c r="F2763" t="s">
        <v>17758</v>
      </c>
      <c r="G2763">
        <v>6</v>
      </c>
      <c r="H2763">
        <v>9781450367080</v>
      </c>
      <c r="I2763" t="s">
        <v>6</v>
      </c>
      <c r="J2763" t="s">
        <v>17759</v>
      </c>
      <c r="K2763">
        <v>2020</v>
      </c>
      <c r="L2763" t="s">
        <v>17760</v>
      </c>
      <c r="M2763" t="s">
        <v>17761</v>
      </c>
      <c r="N2763" t="s">
        <v>6</v>
      </c>
    </row>
    <row r="2764" spans="1:14" x14ac:dyDescent="0.35">
      <c r="A2764" t="s">
        <v>70</v>
      </c>
      <c r="B2764">
        <f t="shared" si="43"/>
        <v>1</v>
      </c>
      <c r="C2764" t="s">
        <v>20772</v>
      </c>
      <c r="D2764" t="s">
        <v>17770</v>
      </c>
      <c r="E2764" t="s">
        <v>17771</v>
      </c>
      <c r="F2764" t="s">
        <v>17772</v>
      </c>
      <c r="G2764">
        <v>6</v>
      </c>
      <c r="H2764">
        <v>9781450361040</v>
      </c>
      <c r="I2764" t="s">
        <v>6</v>
      </c>
      <c r="J2764" t="s">
        <v>17773</v>
      </c>
      <c r="K2764">
        <v>2019</v>
      </c>
      <c r="L2764" t="s">
        <v>17774</v>
      </c>
      <c r="M2764" t="s">
        <v>17775</v>
      </c>
      <c r="N2764" t="s">
        <v>6</v>
      </c>
    </row>
    <row r="2765" spans="1:14" x14ac:dyDescent="0.35">
      <c r="A2765" t="s">
        <v>49</v>
      </c>
      <c r="B2765">
        <f t="shared" si="43"/>
        <v>1</v>
      </c>
      <c r="C2765" t="s">
        <v>17787</v>
      </c>
      <c r="D2765" t="s">
        <v>17788</v>
      </c>
      <c r="E2765" t="s">
        <v>17789</v>
      </c>
      <c r="F2765" t="s">
        <v>17790</v>
      </c>
      <c r="G2765">
        <v>6</v>
      </c>
      <c r="H2765">
        <v>9781450372176</v>
      </c>
      <c r="I2765" t="s">
        <v>6</v>
      </c>
      <c r="J2765" t="s">
        <v>6</v>
      </c>
      <c r="K2765">
        <v>2019</v>
      </c>
      <c r="L2765" t="s">
        <v>17791</v>
      </c>
      <c r="M2765" t="s">
        <v>17786</v>
      </c>
      <c r="N2765" t="s">
        <v>6</v>
      </c>
    </row>
    <row r="2766" spans="1:14" x14ac:dyDescent="0.35">
      <c r="A2766" t="s">
        <v>67</v>
      </c>
      <c r="B2766">
        <f t="shared" si="43"/>
        <v>1</v>
      </c>
      <c r="C2766" t="s">
        <v>20773</v>
      </c>
      <c r="D2766" t="s">
        <v>17804</v>
      </c>
      <c r="E2766" t="s">
        <v>17805</v>
      </c>
      <c r="F2766" t="s">
        <v>17806</v>
      </c>
      <c r="G2766">
        <v>6</v>
      </c>
      <c r="H2766">
        <v>9781450368742</v>
      </c>
      <c r="I2766" t="s">
        <v>6</v>
      </c>
      <c r="J2766" t="s">
        <v>17807</v>
      </c>
      <c r="K2766">
        <v>2020</v>
      </c>
      <c r="L2766" t="s">
        <v>17808</v>
      </c>
      <c r="M2766" t="s">
        <v>17809</v>
      </c>
      <c r="N2766" t="s">
        <v>6</v>
      </c>
    </row>
    <row r="2767" spans="1:14" x14ac:dyDescent="0.35">
      <c r="A2767" t="s">
        <v>49</v>
      </c>
      <c r="B2767">
        <f t="shared" si="43"/>
        <v>1</v>
      </c>
      <c r="C2767" t="s">
        <v>17810</v>
      </c>
      <c r="D2767" t="s">
        <v>17811</v>
      </c>
      <c r="E2767" t="s">
        <v>17812</v>
      </c>
      <c r="F2767" t="s">
        <v>17813</v>
      </c>
      <c r="G2767">
        <v>6</v>
      </c>
      <c r="H2767">
        <v>9781450369015</v>
      </c>
      <c r="I2767" t="s">
        <v>6</v>
      </c>
      <c r="J2767" t="s">
        <v>17814</v>
      </c>
      <c r="K2767">
        <v>2019</v>
      </c>
      <c r="L2767" t="s">
        <v>17815</v>
      </c>
      <c r="M2767" t="s">
        <v>17816</v>
      </c>
      <c r="N2767" t="s">
        <v>6</v>
      </c>
    </row>
    <row r="2768" spans="1:14" x14ac:dyDescent="0.35">
      <c r="A2768" t="s">
        <v>67</v>
      </c>
      <c r="B2768">
        <f t="shared" si="43"/>
        <v>1</v>
      </c>
      <c r="C2768" t="s">
        <v>20774</v>
      </c>
      <c r="D2768" t="s">
        <v>17818</v>
      </c>
      <c r="E2768" t="s">
        <v>17819</v>
      </c>
      <c r="F2768" t="s">
        <v>17820</v>
      </c>
      <c r="G2768">
        <v>6</v>
      </c>
      <c r="H2768">
        <v>9781450370981</v>
      </c>
      <c r="I2768" t="s">
        <v>6</v>
      </c>
      <c r="J2768" t="s">
        <v>17821</v>
      </c>
      <c r="K2768">
        <v>2020</v>
      </c>
      <c r="L2768" t="s">
        <v>17822</v>
      </c>
      <c r="M2768" t="s">
        <v>17823</v>
      </c>
      <c r="N2768" t="s">
        <v>6</v>
      </c>
    </row>
    <row r="2769" spans="1:14" x14ac:dyDescent="0.35">
      <c r="A2769" t="s">
        <v>49</v>
      </c>
      <c r="B2769">
        <f t="shared" si="43"/>
        <v>1</v>
      </c>
      <c r="C2769" t="s">
        <v>20775</v>
      </c>
      <c r="D2769" t="s">
        <v>17838</v>
      </c>
      <c r="E2769" t="s">
        <v>17839</v>
      </c>
      <c r="F2769" t="s">
        <v>17840</v>
      </c>
      <c r="G2769">
        <v>6</v>
      </c>
      <c r="H2769">
        <v>9781450375351</v>
      </c>
      <c r="I2769" t="s">
        <v>6</v>
      </c>
      <c r="J2769" t="s">
        <v>6</v>
      </c>
      <c r="K2769">
        <v>2020</v>
      </c>
      <c r="L2769" t="s">
        <v>17841</v>
      </c>
      <c r="M2769" t="s">
        <v>17842</v>
      </c>
      <c r="N2769" t="s">
        <v>6</v>
      </c>
    </row>
    <row r="2770" spans="1:14" x14ac:dyDescent="0.35">
      <c r="A2770" t="s">
        <v>49</v>
      </c>
      <c r="B2770">
        <f t="shared" si="43"/>
        <v>1</v>
      </c>
      <c r="C2770" t="s">
        <v>20776</v>
      </c>
      <c r="D2770" t="s">
        <v>17844</v>
      </c>
      <c r="E2770" t="s">
        <v>6</v>
      </c>
      <c r="F2770" t="s">
        <v>17845</v>
      </c>
      <c r="G2770">
        <v>7</v>
      </c>
      <c r="I2770" t="s">
        <v>17846</v>
      </c>
      <c r="J2770" t="s">
        <v>17847</v>
      </c>
      <c r="K2770">
        <v>2021</v>
      </c>
      <c r="L2770" t="s">
        <v>17848</v>
      </c>
      <c r="M2770" t="s">
        <v>6</v>
      </c>
      <c r="N2770" t="s">
        <v>6</v>
      </c>
    </row>
    <row r="2771" spans="1:14" x14ac:dyDescent="0.35">
      <c r="A2771" t="s">
        <v>67</v>
      </c>
      <c r="B2771">
        <f t="shared" si="43"/>
        <v>1</v>
      </c>
      <c r="C2771" t="s">
        <v>20777</v>
      </c>
      <c r="D2771" t="s">
        <v>17850</v>
      </c>
      <c r="E2771" t="s">
        <v>6</v>
      </c>
      <c r="F2771" t="s">
        <v>17851</v>
      </c>
      <c r="G2771">
        <v>6</v>
      </c>
      <c r="H2771">
        <v>9781450388078</v>
      </c>
      <c r="I2771" t="s">
        <v>6</v>
      </c>
      <c r="J2771" t="s">
        <v>6</v>
      </c>
      <c r="K2771">
        <v>2020</v>
      </c>
      <c r="L2771" t="s">
        <v>17852</v>
      </c>
      <c r="M2771" t="s">
        <v>17853</v>
      </c>
      <c r="N2771" t="s">
        <v>6</v>
      </c>
    </row>
    <row r="2772" spans="1:14" x14ac:dyDescent="0.35">
      <c r="A2772" t="s">
        <v>49</v>
      </c>
      <c r="B2772">
        <f t="shared" si="43"/>
        <v>1</v>
      </c>
      <c r="C2772" t="s">
        <v>20778</v>
      </c>
      <c r="D2772" t="s">
        <v>17855</v>
      </c>
      <c r="E2772" t="s">
        <v>17856</v>
      </c>
      <c r="F2772" t="s">
        <v>17857</v>
      </c>
      <c r="G2772">
        <v>6</v>
      </c>
      <c r="H2772">
        <v>9781450377683</v>
      </c>
      <c r="I2772" t="s">
        <v>6</v>
      </c>
      <c r="J2772" t="s">
        <v>17858</v>
      </c>
      <c r="K2772">
        <v>2020</v>
      </c>
      <c r="L2772" t="s">
        <v>17859</v>
      </c>
      <c r="M2772" t="s">
        <v>17860</v>
      </c>
      <c r="N2772" t="s">
        <v>6</v>
      </c>
    </row>
    <row r="2773" spans="1:14" x14ac:dyDescent="0.35">
      <c r="A2773" t="s">
        <v>49</v>
      </c>
      <c r="B2773">
        <f t="shared" si="43"/>
        <v>1</v>
      </c>
      <c r="C2773" t="s">
        <v>20779</v>
      </c>
      <c r="D2773" t="s">
        <v>17875</v>
      </c>
      <c r="E2773" t="s">
        <v>6</v>
      </c>
      <c r="F2773" t="s">
        <v>17876</v>
      </c>
      <c r="G2773">
        <v>5</v>
      </c>
      <c r="H2773">
        <v>9781450380966</v>
      </c>
      <c r="I2773" t="s">
        <v>6</v>
      </c>
      <c r="J2773" t="s">
        <v>6</v>
      </c>
      <c r="K2773">
        <v>2021</v>
      </c>
      <c r="L2773" t="s">
        <v>17877</v>
      </c>
      <c r="M2773" t="s">
        <v>17878</v>
      </c>
      <c r="N2773" t="s">
        <v>6</v>
      </c>
    </row>
    <row r="2774" spans="1:14" x14ac:dyDescent="0.35">
      <c r="A2774" t="s">
        <v>49</v>
      </c>
      <c r="B2774">
        <f t="shared" si="43"/>
        <v>1</v>
      </c>
      <c r="C2774" t="s">
        <v>20780</v>
      </c>
      <c r="D2774" t="s">
        <v>17898</v>
      </c>
      <c r="E2774" t="s">
        <v>17899</v>
      </c>
      <c r="F2774" t="s">
        <v>17900</v>
      </c>
      <c r="G2774">
        <v>6</v>
      </c>
      <c r="H2774">
        <v>9781450389563</v>
      </c>
      <c r="I2774" t="s">
        <v>6</v>
      </c>
      <c r="J2774" t="s">
        <v>6</v>
      </c>
      <c r="K2774">
        <v>2021</v>
      </c>
      <c r="L2774" t="s">
        <v>17901</v>
      </c>
      <c r="M2774" t="s">
        <v>17902</v>
      </c>
      <c r="N2774" t="s">
        <v>6</v>
      </c>
    </row>
    <row r="2775" spans="1:14" x14ac:dyDescent="0.35">
      <c r="A2775" t="s">
        <v>49</v>
      </c>
      <c r="B2775">
        <f t="shared" si="43"/>
        <v>1</v>
      </c>
      <c r="C2775" t="s">
        <v>20781</v>
      </c>
      <c r="D2775" t="s">
        <v>17915</v>
      </c>
      <c r="E2775" t="s">
        <v>17916</v>
      </c>
      <c r="F2775" t="s">
        <v>17917</v>
      </c>
      <c r="G2775">
        <v>6</v>
      </c>
      <c r="H2775">
        <v>9781450384346</v>
      </c>
      <c r="I2775" t="s">
        <v>6</v>
      </c>
      <c r="J2775" t="s">
        <v>17625</v>
      </c>
      <c r="K2775">
        <v>2021</v>
      </c>
      <c r="L2775" t="s">
        <v>17918</v>
      </c>
      <c r="M2775" t="s">
        <v>17919</v>
      </c>
      <c r="N2775" t="s">
        <v>6</v>
      </c>
    </row>
    <row r="2776" spans="1:14" x14ac:dyDescent="0.35">
      <c r="A2776" t="s">
        <v>67</v>
      </c>
      <c r="B2776">
        <f t="shared" si="43"/>
        <v>1</v>
      </c>
      <c r="C2776" t="s">
        <v>20782</v>
      </c>
      <c r="D2776" t="s">
        <v>17921</v>
      </c>
      <c r="E2776" t="s">
        <v>17922</v>
      </c>
      <c r="F2776" t="s">
        <v>17923</v>
      </c>
      <c r="G2776">
        <v>6</v>
      </c>
      <c r="H2776">
        <v>9781450385510</v>
      </c>
      <c r="I2776" t="s">
        <v>6</v>
      </c>
      <c r="J2776" t="s">
        <v>17924</v>
      </c>
      <c r="K2776">
        <v>2021</v>
      </c>
      <c r="L2776" t="s">
        <v>17925</v>
      </c>
      <c r="M2776" t="s">
        <v>17926</v>
      </c>
      <c r="N2776" t="s">
        <v>6</v>
      </c>
    </row>
    <row r="2777" spans="1:14" x14ac:dyDescent="0.35">
      <c r="A2777" t="s">
        <v>49</v>
      </c>
      <c r="B2777">
        <f t="shared" si="43"/>
        <v>1</v>
      </c>
      <c r="C2777" t="s">
        <v>20783</v>
      </c>
      <c r="D2777" t="s">
        <v>17940</v>
      </c>
      <c r="E2777" t="s">
        <v>17941</v>
      </c>
      <c r="F2777" t="s">
        <v>17942</v>
      </c>
      <c r="G2777">
        <v>6</v>
      </c>
      <c r="H2777">
        <v>9781450386173</v>
      </c>
      <c r="I2777" t="s">
        <v>6</v>
      </c>
      <c r="J2777" t="s">
        <v>6</v>
      </c>
      <c r="K2777">
        <v>2021</v>
      </c>
      <c r="L2777" t="s">
        <v>17943</v>
      </c>
      <c r="M2777" t="s">
        <v>17944</v>
      </c>
      <c r="N2777" t="s">
        <v>6</v>
      </c>
    </row>
    <row r="2778" spans="1:14" x14ac:dyDescent="0.35">
      <c r="A2778" t="s">
        <v>70</v>
      </c>
      <c r="B2778">
        <f t="shared" si="43"/>
        <v>1</v>
      </c>
      <c r="C2778" t="s">
        <v>20784</v>
      </c>
      <c r="D2778" t="s">
        <v>17946</v>
      </c>
      <c r="E2778" t="s">
        <v>17947</v>
      </c>
      <c r="F2778" t="s">
        <v>17948</v>
      </c>
      <c r="G2778">
        <v>6</v>
      </c>
      <c r="H2778">
        <v>9781450384223</v>
      </c>
      <c r="I2778" t="s">
        <v>6</v>
      </c>
      <c r="J2778" t="s">
        <v>6</v>
      </c>
      <c r="K2778">
        <v>2021</v>
      </c>
      <c r="L2778" t="s">
        <v>17949</v>
      </c>
      <c r="M2778" t="s">
        <v>17950</v>
      </c>
      <c r="N2778" t="s">
        <v>6</v>
      </c>
    </row>
    <row r="2779" spans="1:14" x14ac:dyDescent="0.35">
      <c r="A2779" t="s">
        <v>49</v>
      </c>
      <c r="B2779">
        <f t="shared" si="43"/>
        <v>1</v>
      </c>
      <c r="C2779" t="s">
        <v>20785</v>
      </c>
      <c r="D2779" t="s">
        <v>17957</v>
      </c>
      <c r="E2779" t="s">
        <v>17958</v>
      </c>
      <c r="F2779" t="s">
        <v>17959</v>
      </c>
      <c r="G2779">
        <v>6</v>
      </c>
      <c r="H2779">
        <v>9781450386357</v>
      </c>
      <c r="I2779" t="s">
        <v>6</v>
      </c>
      <c r="J2779" t="s">
        <v>17960</v>
      </c>
      <c r="K2779">
        <v>2021</v>
      </c>
      <c r="L2779" t="s">
        <v>17961</v>
      </c>
      <c r="M2779" t="s">
        <v>17962</v>
      </c>
      <c r="N2779" t="s">
        <v>6</v>
      </c>
    </row>
    <row r="2780" spans="1:14" x14ac:dyDescent="0.35">
      <c r="A2780" t="s">
        <v>18434</v>
      </c>
      <c r="B2780">
        <f t="shared" si="43"/>
        <v>1</v>
      </c>
      <c r="C2780" t="s">
        <v>20786</v>
      </c>
      <c r="D2780" t="s">
        <v>17964</v>
      </c>
      <c r="E2780" t="s">
        <v>17965</v>
      </c>
      <c r="F2780" t="s">
        <v>17966</v>
      </c>
      <c r="G2780">
        <v>7</v>
      </c>
      <c r="I2780" t="s">
        <v>17967</v>
      </c>
      <c r="J2780" t="s">
        <v>17968</v>
      </c>
      <c r="K2780">
        <v>2009</v>
      </c>
      <c r="L2780" t="s">
        <v>6</v>
      </c>
      <c r="M2780" t="s">
        <v>6</v>
      </c>
      <c r="N2780" t="s">
        <v>6</v>
      </c>
    </row>
    <row r="2781" spans="1:14" x14ac:dyDescent="0.35">
      <c r="A2781" t="s">
        <v>49</v>
      </c>
      <c r="B2781">
        <f t="shared" si="43"/>
        <v>1</v>
      </c>
      <c r="C2781" t="s">
        <v>20787</v>
      </c>
      <c r="D2781" t="s">
        <v>17970</v>
      </c>
      <c r="E2781" t="s">
        <v>17971</v>
      </c>
      <c r="F2781" t="s">
        <v>17972</v>
      </c>
      <c r="G2781">
        <v>6</v>
      </c>
      <c r="I2781" t="s">
        <v>6</v>
      </c>
      <c r="J2781" t="s">
        <v>6</v>
      </c>
      <c r="K2781">
        <v>2009</v>
      </c>
      <c r="L2781" t="s">
        <v>6</v>
      </c>
      <c r="M2781" t="s">
        <v>17973</v>
      </c>
      <c r="N2781" t="s">
        <v>6</v>
      </c>
    </row>
    <row r="2782" spans="1:14" x14ac:dyDescent="0.35">
      <c r="A2782" t="s">
        <v>67</v>
      </c>
      <c r="B2782">
        <f t="shared" si="43"/>
        <v>1</v>
      </c>
      <c r="C2782" t="s">
        <v>20788</v>
      </c>
      <c r="D2782" t="s">
        <v>17975</v>
      </c>
      <c r="E2782" t="s">
        <v>6</v>
      </c>
      <c r="F2782" t="s">
        <v>17407</v>
      </c>
      <c r="G2782">
        <v>7</v>
      </c>
      <c r="I2782" t="s">
        <v>17967</v>
      </c>
      <c r="J2782" t="s">
        <v>17976</v>
      </c>
      <c r="K2782">
        <v>2010</v>
      </c>
      <c r="L2782" t="s">
        <v>6</v>
      </c>
      <c r="M2782" t="s">
        <v>6</v>
      </c>
      <c r="N2782" t="s">
        <v>6</v>
      </c>
    </row>
    <row r="2783" spans="1:14" x14ac:dyDescent="0.35">
      <c r="A2783" t="s">
        <v>67</v>
      </c>
      <c r="B2783">
        <f t="shared" si="43"/>
        <v>1</v>
      </c>
      <c r="C2783" t="s">
        <v>20789</v>
      </c>
      <c r="D2783" t="s">
        <v>17978</v>
      </c>
      <c r="E2783" t="s">
        <v>6</v>
      </c>
      <c r="F2783" t="s">
        <v>17979</v>
      </c>
      <c r="G2783">
        <v>6</v>
      </c>
      <c r="I2783" t="s">
        <v>6</v>
      </c>
      <c r="J2783" t="s">
        <v>17980</v>
      </c>
      <c r="K2783">
        <v>2010</v>
      </c>
      <c r="L2783" t="s">
        <v>6</v>
      </c>
      <c r="M2783" t="s">
        <v>17981</v>
      </c>
      <c r="N2783" t="s">
        <v>6</v>
      </c>
    </row>
    <row r="2784" spans="1:14" x14ac:dyDescent="0.35">
      <c r="A2784" t="s">
        <v>49</v>
      </c>
      <c r="B2784">
        <f t="shared" si="43"/>
        <v>1</v>
      </c>
      <c r="C2784" t="s">
        <v>20790</v>
      </c>
      <c r="D2784" t="s">
        <v>17983</v>
      </c>
      <c r="E2784" t="s">
        <v>17984</v>
      </c>
      <c r="F2784" t="s">
        <v>17985</v>
      </c>
      <c r="G2784">
        <v>6</v>
      </c>
      <c r="I2784" t="s">
        <v>6</v>
      </c>
      <c r="J2784" t="s">
        <v>17986</v>
      </c>
      <c r="K2784">
        <v>2010</v>
      </c>
      <c r="L2784" t="s">
        <v>6</v>
      </c>
      <c r="M2784" t="s">
        <v>17987</v>
      </c>
      <c r="N2784" t="s">
        <v>6</v>
      </c>
    </row>
    <row r="2785" spans="1:14" x14ac:dyDescent="0.35">
      <c r="A2785" t="s">
        <v>49</v>
      </c>
      <c r="B2785">
        <f t="shared" si="43"/>
        <v>1</v>
      </c>
      <c r="C2785" t="s">
        <v>20791</v>
      </c>
      <c r="D2785" t="s">
        <v>17989</v>
      </c>
      <c r="E2785" t="s">
        <v>17990</v>
      </c>
      <c r="F2785" t="s">
        <v>17991</v>
      </c>
      <c r="G2785">
        <v>6</v>
      </c>
      <c r="I2785" t="s">
        <v>6</v>
      </c>
      <c r="J2785" t="s">
        <v>17992</v>
      </c>
      <c r="K2785">
        <v>2010</v>
      </c>
      <c r="L2785" t="s">
        <v>6</v>
      </c>
      <c r="M2785" t="s">
        <v>17993</v>
      </c>
      <c r="N2785" t="s">
        <v>6</v>
      </c>
    </row>
    <row r="2786" spans="1:14" x14ac:dyDescent="0.35">
      <c r="A2786" t="s">
        <v>70</v>
      </c>
      <c r="B2786">
        <f t="shared" si="43"/>
        <v>1</v>
      </c>
      <c r="C2786" t="s">
        <v>20792</v>
      </c>
      <c r="D2786" t="s">
        <v>17995</v>
      </c>
      <c r="E2786" t="s">
        <v>6</v>
      </c>
      <c r="F2786" t="s">
        <v>17996</v>
      </c>
      <c r="G2786">
        <v>7</v>
      </c>
      <c r="I2786" t="s">
        <v>17967</v>
      </c>
      <c r="J2786" t="s">
        <v>17997</v>
      </c>
      <c r="K2786">
        <v>2011</v>
      </c>
      <c r="L2786" t="s">
        <v>6</v>
      </c>
      <c r="M2786" t="s">
        <v>6</v>
      </c>
      <c r="N2786" t="s">
        <v>6</v>
      </c>
    </row>
    <row r="2787" spans="1:14" x14ac:dyDescent="0.35">
      <c r="A2787" t="s">
        <v>49</v>
      </c>
      <c r="B2787">
        <f t="shared" si="43"/>
        <v>1</v>
      </c>
      <c r="C2787" t="s">
        <v>20793</v>
      </c>
      <c r="D2787" t="s">
        <v>17999</v>
      </c>
      <c r="E2787" t="s">
        <v>18000</v>
      </c>
      <c r="F2787" t="s">
        <v>18001</v>
      </c>
      <c r="G2787">
        <v>7</v>
      </c>
      <c r="I2787" t="s">
        <v>17967</v>
      </c>
      <c r="J2787" t="s">
        <v>17092</v>
      </c>
      <c r="K2787">
        <v>2012</v>
      </c>
      <c r="L2787" t="s">
        <v>6</v>
      </c>
      <c r="M2787" t="s">
        <v>6</v>
      </c>
      <c r="N2787" t="s">
        <v>6</v>
      </c>
    </row>
    <row r="2788" spans="1:14" x14ac:dyDescent="0.35">
      <c r="A2788" t="s">
        <v>49</v>
      </c>
      <c r="B2788">
        <f t="shared" si="43"/>
        <v>1</v>
      </c>
      <c r="C2788" t="s">
        <v>20794</v>
      </c>
      <c r="D2788" t="s">
        <v>18003</v>
      </c>
      <c r="E2788" t="s">
        <v>6</v>
      </c>
      <c r="F2788" t="s">
        <v>15704</v>
      </c>
      <c r="G2788">
        <v>7</v>
      </c>
      <c r="I2788" t="s">
        <v>17967</v>
      </c>
      <c r="J2788" t="s">
        <v>18004</v>
      </c>
      <c r="K2788">
        <v>2012</v>
      </c>
      <c r="L2788" t="s">
        <v>6</v>
      </c>
      <c r="M2788" t="s">
        <v>6</v>
      </c>
      <c r="N2788" t="s">
        <v>6</v>
      </c>
    </row>
    <row r="2789" spans="1:14" x14ac:dyDescent="0.35">
      <c r="A2789" t="s">
        <v>49</v>
      </c>
      <c r="B2789">
        <f t="shared" si="43"/>
        <v>1</v>
      </c>
      <c r="C2789" t="s">
        <v>20795</v>
      </c>
      <c r="D2789" t="s">
        <v>18006</v>
      </c>
      <c r="E2789" t="s">
        <v>6</v>
      </c>
      <c r="F2789" t="s">
        <v>18007</v>
      </c>
      <c r="G2789">
        <v>7</v>
      </c>
      <c r="I2789" t="s">
        <v>17967</v>
      </c>
      <c r="J2789" t="s">
        <v>18008</v>
      </c>
      <c r="K2789">
        <v>2012</v>
      </c>
      <c r="L2789" t="s">
        <v>6</v>
      </c>
      <c r="M2789" t="s">
        <v>6</v>
      </c>
      <c r="N2789" t="s">
        <v>6</v>
      </c>
    </row>
    <row r="2790" spans="1:14" x14ac:dyDescent="0.35">
      <c r="A2790" t="s">
        <v>49</v>
      </c>
      <c r="B2790">
        <f t="shared" si="43"/>
        <v>1</v>
      </c>
      <c r="C2790" t="s">
        <v>20796</v>
      </c>
      <c r="D2790" t="s">
        <v>18010</v>
      </c>
      <c r="E2790" t="s">
        <v>6</v>
      </c>
      <c r="F2790" t="s">
        <v>18011</v>
      </c>
      <c r="G2790">
        <v>7</v>
      </c>
      <c r="I2790" t="s">
        <v>17967</v>
      </c>
      <c r="J2790" t="s">
        <v>18012</v>
      </c>
      <c r="K2790">
        <v>2012</v>
      </c>
      <c r="L2790" t="s">
        <v>6</v>
      </c>
      <c r="M2790" t="s">
        <v>6</v>
      </c>
      <c r="N2790" t="s">
        <v>6</v>
      </c>
    </row>
    <row r="2791" spans="1:14" x14ac:dyDescent="0.35">
      <c r="A2791" t="s">
        <v>49</v>
      </c>
      <c r="B2791">
        <f t="shared" si="43"/>
        <v>1</v>
      </c>
      <c r="C2791" t="s">
        <v>20797</v>
      </c>
      <c r="D2791" t="s">
        <v>18014</v>
      </c>
      <c r="E2791" t="s">
        <v>6</v>
      </c>
      <c r="F2791" t="s">
        <v>18015</v>
      </c>
      <c r="G2791">
        <v>7</v>
      </c>
      <c r="I2791" t="s">
        <v>17967</v>
      </c>
      <c r="J2791" t="s">
        <v>18016</v>
      </c>
      <c r="K2791">
        <v>2013</v>
      </c>
      <c r="L2791" t="s">
        <v>6</v>
      </c>
      <c r="M2791" t="s">
        <v>6</v>
      </c>
      <c r="N2791" t="s">
        <v>6</v>
      </c>
    </row>
    <row r="2792" spans="1:14" x14ac:dyDescent="0.35">
      <c r="A2792" t="s">
        <v>49</v>
      </c>
      <c r="B2792">
        <f t="shared" si="43"/>
        <v>1</v>
      </c>
      <c r="C2792" t="s">
        <v>20798</v>
      </c>
      <c r="D2792" t="s">
        <v>18021</v>
      </c>
      <c r="E2792" t="s">
        <v>6</v>
      </c>
      <c r="F2792" t="s">
        <v>18022</v>
      </c>
      <c r="G2792">
        <v>7</v>
      </c>
      <c r="I2792" t="s">
        <v>17967</v>
      </c>
      <c r="J2792" t="s">
        <v>18023</v>
      </c>
      <c r="K2792">
        <v>2013</v>
      </c>
      <c r="L2792" t="s">
        <v>6</v>
      </c>
      <c r="M2792" t="s">
        <v>6</v>
      </c>
      <c r="N2792" t="s">
        <v>6</v>
      </c>
    </row>
    <row r="2793" spans="1:14" x14ac:dyDescent="0.35">
      <c r="A2793" t="s">
        <v>49</v>
      </c>
      <c r="B2793">
        <f t="shared" si="43"/>
        <v>1</v>
      </c>
      <c r="C2793" t="s">
        <v>20799</v>
      </c>
      <c r="D2793" t="s">
        <v>18046</v>
      </c>
      <c r="E2793" t="s">
        <v>6</v>
      </c>
      <c r="F2793" t="s">
        <v>18047</v>
      </c>
      <c r="G2793">
        <v>7</v>
      </c>
      <c r="I2793" t="s">
        <v>17967</v>
      </c>
      <c r="J2793" t="s">
        <v>18048</v>
      </c>
      <c r="K2793">
        <v>2014</v>
      </c>
      <c r="L2793" t="s">
        <v>6</v>
      </c>
      <c r="M2793" t="s">
        <v>6</v>
      </c>
      <c r="N2793" t="s">
        <v>6</v>
      </c>
    </row>
    <row r="2794" spans="1:14" x14ac:dyDescent="0.35">
      <c r="A2794" t="s">
        <v>49</v>
      </c>
      <c r="B2794">
        <f t="shared" si="43"/>
        <v>1</v>
      </c>
      <c r="C2794" t="s">
        <v>20800</v>
      </c>
      <c r="D2794" t="s">
        <v>18056</v>
      </c>
      <c r="E2794" t="s">
        <v>6</v>
      </c>
      <c r="F2794" t="s">
        <v>17624</v>
      </c>
      <c r="G2794">
        <v>6</v>
      </c>
      <c r="I2794" t="s">
        <v>6</v>
      </c>
      <c r="J2794" t="s">
        <v>18057</v>
      </c>
      <c r="K2794">
        <v>2014</v>
      </c>
      <c r="L2794" t="s">
        <v>6</v>
      </c>
      <c r="M2794" t="s">
        <v>18058</v>
      </c>
      <c r="N2794" t="s">
        <v>6</v>
      </c>
    </row>
    <row r="2795" spans="1:14" x14ac:dyDescent="0.35">
      <c r="A2795" t="s">
        <v>67</v>
      </c>
      <c r="B2795">
        <f t="shared" si="43"/>
        <v>1</v>
      </c>
      <c r="C2795" t="s">
        <v>20801</v>
      </c>
      <c r="D2795" t="s">
        <v>18060</v>
      </c>
      <c r="E2795" t="s">
        <v>18061</v>
      </c>
      <c r="F2795" t="s">
        <v>15967</v>
      </c>
      <c r="G2795">
        <v>6</v>
      </c>
      <c r="I2795" t="s">
        <v>6</v>
      </c>
      <c r="J2795" t="s">
        <v>18062</v>
      </c>
      <c r="K2795">
        <v>2015</v>
      </c>
      <c r="L2795" t="s">
        <v>6</v>
      </c>
      <c r="M2795" t="s">
        <v>18063</v>
      </c>
      <c r="N2795" t="s">
        <v>6</v>
      </c>
    </row>
    <row r="2796" spans="1:14" x14ac:dyDescent="0.35">
      <c r="A2796" t="s">
        <v>70</v>
      </c>
      <c r="B2796">
        <f t="shared" si="43"/>
        <v>1</v>
      </c>
      <c r="C2796" t="s">
        <v>20802</v>
      </c>
      <c r="D2796" t="s">
        <v>18070</v>
      </c>
      <c r="E2796" t="s">
        <v>18071</v>
      </c>
      <c r="F2796" t="s">
        <v>18072</v>
      </c>
      <c r="G2796">
        <v>7</v>
      </c>
      <c r="I2796" t="s">
        <v>17967</v>
      </c>
      <c r="J2796" t="s">
        <v>18073</v>
      </c>
      <c r="K2796">
        <v>2016</v>
      </c>
      <c r="L2796" t="s">
        <v>6</v>
      </c>
      <c r="M2796" t="s">
        <v>6</v>
      </c>
      <c r="N2796" t="s">
        <v>6</v>
      </c>
    </row>
    <row r="2797" spans="1:14" x14ac:dyDescent="0.35">
      <c r="A2797" t="s">
        <v>70</v>
      </c>
      <c r="B2797">
        <f t="shared" si="43"/>
        <v>1</v>
      </c>
      <c r="C2797" t="s">
        <v>21812</v>
      </c>
      <c r="D2797" t="s">
        <v>21815</v>
      </c>
      <c r="E2797" t="s">
        <v>22406</v>
      </c>
      <c r="F2797" t="s">
        <v>22407</v>
      </c>
      <c r="G2797">
        <v>10</v>
      </c>
      <c r="H2797">
        <v>9781450390989</v>
      </c>
      <c r="I2797" t="s">
        <v>21813</v>
      </c>
      <c r="J2797" t="s">
        <v>22408</v>
      </c>
      <c r="K2797">
        <v>2021</v>
      </c>
      <c r="L2797" t="s">
        <v>21814</v>
      </c>
      <c r="M2797" t="s">
        <v>6</v>
      </c>
      <c r="N2797" t="s">
        <v>147</v>
      </c>
    </row>
    <row r="2798" spans="1:14" x14ac:dyDescent="0.35">
      <c r="A2798" t="s">
        <v>82</v>
      </c>
      <c r="B2798">
        <f t="shared" si="43"/>
        <v>1</v>
      </c>
      <c r="C2798" t="s">
        <v>21816</v>
      </c>
      <c r="D2798" t="s">
        <v>21818</v>
      </c>
      <c r="E2798" t="s">
        <v>22409</v>
      </c>
      <c r="F2798" t="s">
        <v>22410</v>
      </c>
      <c r="G2798">
        <v>7</v>
      </c>
      <c r="I2798" t="s">
        <v>7523</v>
      </c>
      <c r="J2798" t="s">
        <v>22411</v>
      </c>
      <c r="K2798">
        <v>2021</v>
      </c>
      <c r="L2798" t="s">
        <v>21817</v>
      </c>
      <c r="M2798" t="s">
        <v>6</v>
      </c>
      <c r="N2798" t="s">
        <v>162</v>
      </c>
    </row>
    <row r="2799" spans="1:14" x14ac:dyDescent="0.35">
      <c r="A2799" t="s">
        <v>82</v>
      </c>
      <c r="B2799">
        <f t="shared" si="43"/>
        <v>1</v>
      </c>
      <c r="C2799" t="s">
        <v>21819</v>
      </c>
      <c r="D2799" t="s">
        <v>21821</v>
      </c>
      <c r="E2799" t="s">
        <v>22412</v>
      </c>
      <c r="F2799" t="s">
        <v>22413</v>
      </c>
      <c r="G2799">
        <v>10</v>
      </c>
      <c r="H2799">
        <v>9781450387170</v>
      </c>
      <c r="I2799" t="s">
        <v>308</v>
      </c>
      <c r="J2799" t="s">
        <v>6</v>
      </c>
      <c r="K2799">
        <v>2021</v>
      </c>
      <c r="L2799" t="s">
        <v>21820</v>
      </c>
      <c r="M2799" t="s">
        <v>6</v>
      </c>
      <c r="N2799" t="s">
        <v>217</v>
      </c>
    </row>
    <row r="2800" spans="1:14" x14ac:dyDescent="0.35">
      <c r="A2800" t="s">
        <v>49</v>
      </c>
      <c r="B2800">
        <f t="shared" si="43"/>
        <v>1</v>
      </c>
      <c r="C2800" t="s">
        <v>21822</v>
      </c>
      <c r="D2800" t="s">
        <v>21824</v>
      </c>
      <c r="E2800" t="s">
        <v>22414</v>
      </c>
      <c r="F2800" t="s">
        <v>22415</v>
      </c>
      <c r="G2800">
        <v>10</v>
      </c>
      <c r="H2800">
        <v>9781450395557</v>
      </c>
      <c r="I2800" t="s">
        <v>308</v>
      </c>
      <c r="J2800" t="s">
        <v>22416</v>
      </c>
      <c r="K2800">
        <v>2021</v>
      </c>
      <c r="L2800" t="s">
        <v>21823</v>
      </c>
      <c r="M2800" t="s">
        <v>6</v>
      </c>
      <c r="N2800" t="s">
        <v>162</v>
      </c>
    </row>
    <row r="2801" spans="1:14" x14ac:dyDescent="0.35">
      <c r="A2801" t="s">
        <v>82</v>
      </c>
      <c r="B2801">
        <f t="shared" si="43"/>
        <v>1</v>
      </c>
      <c r="C2801" t="s">
        <v>21825</v>
      </c>
      <c r="D2801" t="s">
        <v>21827</v>
      </c>
      <c r="E2801" t="s">
        <v>22417</v>
      </c>
      <c r="F2801" t="s">
        <v>22418</v>
      </c>
      <c r="G2801">
        <v>10</v>
      </c>
      <c r="H2801">
        <v>9781450385763</v>
      </c>
      <c r="I2801" t="s">
        <v>308</v>
      </c>
      <c r="J2801" t="s">
        <v>22419</v>
      </c>
      <c r="K2801">
        <v>2021</v>
      </c>
      <c r="L2801" t="s">
        <v>21826</v>
      </c>
      <c r="M2801" t="s">
        <v>6</v>
      </c>
      <c r="N2801" t="s">
        <v>162</v>
      </c>
    </row>
    <row r="2802" spans="1:14" x14ac:dyDescent="0.35">
      <c r="A2802" t="s">
        <v>82</v>
      </c>
      <c r="B2802">
        <f t="shared" si="43"/>
        <v>1</v>
      </c>
      <c r="C2802" t="s">
        <v>21828</v>
      </c>
      <c r="D2802" t="s">
        <v>21831</v>
      </c>
      <c r="E2802" t="s">
        <v>22420</v>
      </c>
      <c r="F2802" t="s">
        <v>22421</v>
      </c>
      <c r="G2802">
        <v>10</v>
      </c>
      <c r="H2802">
        <v>9789869721479</v>
      </c>
      <c r="I2802" t="s">
        <v>21829</v>
      </c>
      <c r="J2802" t="s">
        <v>681</v>
      </c>
      <c r="K2802">
        <v>2021</v>
      </c>
      <c r="L2802" t="s">
        <v>21830</v>
      </c>
      <c r="M2802" t="s">
        <v>6</v>
      </c>
      <c r="N2802" t="s">
        <v>162</v>
      </c>
    </row>
    <row r="2803" spans="1:14" x14ac:dyDescent="0.35">
      <c r="A2803" t="s">
        <v>40</v>
      </c>
      <c r="B2803">
        <f t="shared" si="43"/>
        <v>1</v>
      </c>
      <c r="C2803" t="s">
        <v>21832</v>
      </c>
      <c r="D2803" t="s">
        <v>21834</v>
      </c>
      <c r="E2803" t="s">
        <v>22422</v>
      </c>
      <c r="F2803" t="s">
        <v>22423</v>
      </c>
      <c r="G2803">
        <v>10</v>
      </c>
      <c r="H2803">
        <v>9781450385930</v>
      </c>
      <c r="I2803" t="s">
        <v>308</v>
      </c>
      <c r="J2803" t="s">
        <v>5371</v>
      </c>
      <c r="K2803">
        <v>2021</v>
      </c>
      <c r="L2803" t="s">
        <v>21833</v>
      </c>
      <c r="M2803" t="s">
        <v>6</v>
      </c>
      <c r="N2803" t="s">
        <v>162</v>
      </c>
    </row>
    <row r="2804" spans="1:14" x14ac:dyDescent="0.35">
      <c r="A2804" t="s">
        <v>40</v>
      </c>
      <c r="B2804">
        <f t="shared" si="43"/>
        <v>1</v>
      </c>
      <c r="C2804" t="s">
        <v>21835</v>
      </c>
      <c r="D2804" t="s">
        <v>21838</v>
      </c>
      <c r="E2804" t="s">
        <v>22424</v>
      </c>
      <c r="F2804" t="s">
        <v>22425</v>
      </c>
      <c r="G2804">
        <v>10</v>
      </c>
      <c r="H2804">
        <v>9781450383561</v>
      </c>
      <c r="I2804" t="s">
        <v>21836</v>
      </c>
      <c r="J2804" t="s">
        <v>22426</v>
      </c>
      <c r="K2804">
        <v>2021</v>
      </c>
      <c r="L2804" t="s">
        <v>21837</v>
      </c>
      <c r="M2804" t="s">
        <v>6</v>
      </c>
      <c r="N2804" t="s">
        <v>162</v>
      </c>
    </row>
    <row r="2805" spans="1:14" x14ac:dyDescent="0.35">
      <c r="A2805" t="s">
        <v>67</v>
      </c>
      <c r="B2805">
        <f t="shared" si="43"/>
        <v>1</v>
      </c>
      <c r="C2805" t="s">
        <v>21839</v>
      </c>
      <c r="D2805" t="s">
        <v>21842</v>
      </c>
      <c r="E2805" t="s">
        <v>22427</v>
      </c>
      <c r="F2805" t="s">
        <v>10493</v>
      </c>
      <c r="G2805">
        <v>10</v>
      </c>
      <c r="H2805">
        <v>9781450386289</v>
      </c>
      <c r="I2805" t="s">
        <v>21840</v>
      </c>
      <c r="J2805" t="s">
        <v>22428</v>
      </c>
      <c r="K2805">
        <v>2021</v>
      </c>
      <c r="L2805" t="s">
        <v>21841</v>
      </c>
      <c r="M2805" t="s">
        <v>6</v>
      </c>
      <c r="N2805" t="s">
        <v>162</v>
      </c>
    </row>
    <row r="2806" spans="1:14" x14ac:dyDescent="0.35">
      <c r="A2806" t="s">
        <v>49</v>
      </c>
      <c r="B2806">
        <f t="shared" si="43"/>
        <v>1</v>
      </c>
      <c r="C2806" t="s">
        <v>21846</v>
      </c>
      <c r="D2806" t="s">
        <v>21848</v>
      </c>
      <c r="E2806" t="s">
        <v>22432</v>
      </c>
      <c r="F2806" t="s">
        <v>22433</v>
      </c>
      <c r="G2806">
        <v>10</v>
      </c>
      <c r="H2806">
        <v>9781450390255</v>
      </c>
      <c r="I2806" t="s">
        <v>308</v>
      </c>
      <c r="J2806" t="s">
        <v>22434</v>
      </c>
      <c r="K2806">
        <v>2021</v>
      </c>
      <c r="L2806" t="s">
        <v>21847</v>
      </c>
      <c r="M2806" t="s">
        <v>6</v>
      </c>
      <c r="N2806" t="s">
        <v>162</v>
      </c>
    </row>
    <row r="2807" spans="1:14" x14ac:dyDescent="0.35">
      <c r="A2807" t="s">
        <v>70</v>
      </c>
      <c r="B2807">
        <f t="shared" si="43"/>
        <v>1</v>
      </c>
      <c r="C2807" t="s">
        <v>21849</v>
      </c>
      <c r="D2807" t="s">
        <v>21852</v>
      </c>
      <c r="E2807" t="s">
        <v>22435</v>
      </c>
      <c r="F2807" t="s">
        <v>22436</v>
      </c>
      <c r="G2807">
        <v>10</v>
      </c>
      <c r="H2807">
        <v>9781665428040</v>
      </c>
      <c r="I2807" t="s">
        <v>21850</v>
      </c>
      <c r="J2807" t="s">
        <v>15719</v>
      </c>
      <c r="K2807">
        <v>2021</v>
      </c>
      <c r="L2807" t="s">
        <v>21851</v>
      </c>
      <c r="M2807" t="s">
        <v>6</v>
      </c>
      <c r="N2807" t="s">
        <v>162</v>
      </c>
    </row>
    <row r="2808" spans="1:14" x14ac:dyDescent="0.35">
      <c r="A2808" t="s">
        <v>49</v>
      </c>
      <c r="B2808">
        <f t="shared" si="43"/>
        <v>1</v>
      </c>
      <c r="C2808" t="s">
        <v>21853</v>
      </c>
      <c r="D2808" t="s">
        <v>22437</v>
      </c>
      <c r="E2808" t="s">
        <v>22438</v>
      </c>
      <c r="F2808" t="s">
        <v>22439</v>
      </c>
      <c r="G2808">
        <v>10</v>
      </c>
      <c r="H2808">
        <v>9781450384278</v>
      </c>
      <c r="I2808" t="s">
        <v>308</v>
      </c>
      <c r="J2808" t="s">
        <v>4612</v>
      </c>
      <c r="K2808">
        <v>2021</v>
      </c>
      <c r="L2808" t="s">
        <v>21854</v>
      </c>
      <c r="M2808" t="s">
        <v>6</v>
      </c>
      <c r="N2808" t="s">
        <v>217</v>
      </c>
    </row>
    <row r="2809" spans="1:14" x14ac:dyDescent="0.35">
      <c r="A2809" t="s">
        <v>82</v>
      </c>
      <c r="B2809">
        <f t="shared" si="43"/>
        <v>1</v>
      </c>
      <c r="C2809" t="s">
        <v>21855</v>
      </c>
      <c r="D2809" t="s">
        <v>21858</v>
      </c>
      <c r="E2809" t="s">
        <v>22440</v>
      </c>
      <c r="F2809" t="s">
        <v>22441</v>
      </c>
      <c r="G2809">
        <v>10</v>
      </c>
      <c r="H2809">
        <v>9781665414685</v>
      </c>
      <c r="I2809" t="s">
        <v>21856</v>
      </c>
      <c r="J2809" t="s">
        <v>22442</v>
      </c>
      <c r="K2809">
        <v>2021</v>
      </c>
      <c r="L2809" t="s">
        <v>21857</v>
      </c>
      <c r="M2809" t="s">
        <v>6</v>
      </c>
      <c r="N2809" t="s">
        <v>162</v>
      </c>
    </row>
    <row r="2810" spans="1:14" x14ac:dyDescent="0.35">
      <c r="A2810" t="s">
        <v>40</v>
      </c>
      <c r="B2810">
        <f t="shared" si="43"/>
        <v>1</v>
      </c>
      <c r="C2810" t="s">
        <v>21859</v>
      </c>
      <c r="D2810" t="s">
        <v>21861</v>
      </c>
      <c r="E2810" t="s">
        <v>22443</v>
      </c>
      <c r="F2810" t="s">
        <v>22444</v>
      </c>
      <c r="G2810">
        <v>10</v>
      </c>
      <c r="H2810">
        <v>9781450384223</v>
      </c>
      <c r="I2810" t="s">
        <v>308</v>
      </c>
      <c r="J2810" t="s">
        <v>6</v>
      </c>
      <c r="K2810">
        <v>2021</v>
      </c>
      <c r="L2810" t="s">
        <v>21860</v>
      </c>
      <c r="M2810" t="s">
        <v>6</v>
      </c>
      <c r="N2810" t="s">
        <v>162</v>
      </c>
    </row>
    <row r="2811" spans="1:14" x14ac:dyDescent="0.35">
      <c r="A2811" t="s">
        <v>49</v>
      </c>
      <c r="B2811">
        <f t="shared" si="43"/>
        <v>1</v>
      </c>
      <c r="C2811" t="s">
        <v>21862</v>
      </c>
      <c r="D2811" t="s">
        <v>21864</v>
      </c>
      <c r="E2811" t="s">
        <v>22445</v>
      </c>
      <c r="F2811" t="s">
        <v>22446</v>
      </c>
      <c r="G2811">
        <v>10</v>
      </c>
      <c r="H2811">
        <v>9781450384223</v>
      </c>
      <c r="I2811" t="s">
        <v>308</v>
      </c>
      <c r="J2811" t="s">
        <v>6</v>
      </c>
      <c r="K2811">
        <v>2021</v>
      </c>
      <c r="L2811" t="s">
        <v>21863</v>
      </c>
      <c r="M2811" t="s">
        <v>6</v>
      </c>
      <c r="N2811" t="s">
        <v>162</v>
      </c>
    </row>
    <row r="2812" spans="1:14" x14ac:dyDescent="0.35">
      <c r="A2812" t="s">
        <v>67</v>
      </c>
      <c r="B2812">
        <f t="shared" si="43"/>
        <v>1</v>
      </c>
      <c r="C2812" t="s">
        <v>21868</v>
      </c>
      <c r="D2812" t="s">
        <v>21871</v>
      </c>
      <c r="E2812" t="s">
        <v>21872</v>
      </c>
      <c r="F2812" t="s">
        <v>22449</v>
      </c>
      <c r="G2812">
        <v>7</v>
      </c>
      <c r="I2812" t="s">
        <v>21869</v>
      </c>
      <c r="J2812" t="s">
        <v>6</v>
      </c>
      <c r="K2812">
        <v>2021</v>
      </c>
      <c r="L2812" t="s">
        <v>21870</v>
      </c>
      <c r="M2812" t="s">
        <v>6</v>
      </c>
      <c r="N2812" t="s">
        <v>217</v>
      </c>
    </row>
    <row r="2813" spans="1:14" x14ac:dyDescent="0.35">
      <c r="A2813" t="s">
        <v>49</v>
      </c>
      <c r="B2813">
        <f t="shared" si="43"/>
        <v>1</v>
      </c>
      <c r="C2813" t="s">
        <v>21873</v>
      </c>
      <c r="D2813" t="s">
        <v>21876</v>
      </c>
      <c r="E2813" t="s">
        <v>22450</v>
      </c>
      <c r="F2813" t="s">
        <v>22451</v>
      </c>
      <c r="G2813">
        <v>10</v>
      </c>
      <c r="H2813">
        <v>9781665423076</v>
      </c>
      <c r="I2813" t="s">
        <v>21874</v>
      </c>
      <c r="J2813" t="s">
        <v>22452</v>
      </c>
      <c r="K2813">
        <v>2021</v>
      </c>
      <c r="L2813" t="s">
        <v>21875</v>
      </c>
      <c r="M2813" t="s">
        <v>6</v>
      </c>
      <c r="N2813" t="s">
        <v>162</v>
      </c>
    </row>
    <row r="2814" spans="1:14" x14ac:dyDescent="0.35">
      <c r="A2814" t="s">
        <v>67</v>
      </c>
      <c r="B2814">
        <f t="shared" si="43"/>
        <v>1</v>
      </c>
      <c r="C2814" t="s">
        <v>21877</v>
      </c>
      <c r="D2814" t="s">
        <v>22453</v>
      </c>
      <c r="E2814" t="s">
        <v>22454</v>
      </c>
      <c r="F2814" t="s">
        <v>22455</v>
      </c>
      <c r="G2814">
        <v>10</v>
      </c>
      <c r="H2814">
        <v>9781450387774</v>
      </c>
      <c r="I2814" t="s">
        <v>308</v>
      </c>
      <c r="J2814" t="s">
        <v>22456</v>
      </c>
      <c r="K2814">
        <v>2021</v>
      </c>
      <c r="L2814" t="s">
        <v>21878</v>
      </c>
      <c r="M2814" t="s">
        <v>6</v>
      </c>
      <c r="N2814" t="s">
        <v>162</v>
      </c>
    </row>
    <row r="2815" spans="1:14" x14ac:dyDescent="0.35">
      <c r="A2815" t="s">
        <v>49</v>
      </c>
      <c r="B2815">
        <f t="shared" si="43"/>
        <v>1</v>
      </c>
      <c r="C2815" t="s">
        <v>21879</v>
      </c>
      <c r="D2815" t="s">
        <v>21881</v>
      </c>
      <c r="E2815" t="s">
        <v>22457</v>
      </c>
      <c r="F2815" t="s">
        <v>3736</v>
      </c>
      <c r="G2815">
        <v>7</v>
      </c>
      <c r="I2815" t="s">
        <v>1724</v>
      </c>
      <c r="J2815" t="s">
        <v>6</v>
      </c>
      <c r="K2815">
        <v>2021</v>
      </c>
      <c r="L2815" t="s">
        <v>21880</v>
      </c>
      <c r="M2815" t="s">
        <v>6</v>
      </c>
      <c r="N2815" t="s">
        <v>162</v>
      </c>
    </row>
    <row r="2816" spans="1:14" x14ac:dyDescent="0.35">
      <c r="A2816" t="s">
        <v>82</v>
      </c>
      <c r="B2816">
        <f t="shared" si="43"/>
        <v>1</v>
      </c>
      <c r="C2816" t="s">
        <v>21882</v>
      </c>
      <c r="D2816" t="s">
        <v>21884</v>
      </c>
      <c r="E2816" t="s">
        <v>22458</v>
      </c>
      <c r="F2816" t="s">
        <v>22459</v>
      </c>
      <c r="G2816">
        <v>7</v>
      </c>
      <c r="I2816" t="s">
        <v>3620</v>
      </c>
      <c r="J2816" t="s">
        <v>22460</v>
      </c>
      <c r="K2816">
        <v>2021</v>
      </c>
      <c r="L2816" t="s">
        <v>21883</v>
      </c>
      <c r="M2816" t="s">
        <v>6</v>
      </c>
      <c r="N2816" t="s">
        <v>283</v>
      </c>
    </row>
    <row r="2817" spans="1:14" x14ac:dyDescent="0.35">
      <c r="A2817" t="s">
        <v>82</v>
      </c>
      <c r="B2817">
        <f t="shared" si="43"/>
        <v>1</v>
      </c>
      <c r="C2817" t="s">
        <v>21885</v>
      </c>
      <c r="D2817" t="s">
        <v>21888</v>
      </c>
      <c r="E2817" t="s">
        <v>6</v>
      </c>
      <c r="F2817" t="s">
        <v>22461</v>
      </c>
      <c r="G2817">
        <v>7</v>
      </c>
      <c r="I2817" t="s">
        <v>21886</v>
      </c>
      <c r="J2817" t="s">
        <v>22462</v>
      </c>
      <c r="K2817">
        <v>2021</v>
      </c>
      <c r="L2817" t="s">
        <v>21887</v>
      </c>
      <c r="M2817" t="s">
        <v>6</v>
      </c>
      <c r="N2817" t="s">
        <v>217</v>
      </c>
    </row>
    <row r="2818" spans="1:14" x14ac:dyDescent="0.35">
      <c r="A2818" t="s">
        <v>49</v>
      </c>
      <c r="B2818">
        <f t="shared" ref="B2818:B2881" si="44">COUNTIF(C:C,C2818)</f>
        <v>1</v>
      </c>
      <c r="C2818" t="s">
        <v>21772</v>
      </c>
      <c r="D2818" t="s">
        <v>21891</v>
      </c>
      <c r="E2818" t="s">
        <v>22463</v>
      </c>
      <c r="F2818" t="s">
        <v>22464</v>
      </c>
      <c r="G2818">
        <v>10</v>
      </c>
      <c r="H2818">
        <v>9781665458412</v>
      </c>
      <c r="I2818" t="s">
        <v>21889</v>
      </c>
      <c r="J2818" t="s">
        <v>22465</v>
      </c>
      <c r="K2818">
        <v>2021</v>
      </c>
      <c r="L2818" t="s">
        <v>21890</v>
      </c>
      <c r="M2818" t="s">
        <v>6</v>
      </c>
      <c r="N2818" t="s">
        <v>162</v>
      </c>
    </row>
    <row r="2819" spans="1:14" x14ac:dyDescent="0.35">
      <c r="A2819" t="s">
        <v>40</v>
      </c>
      <c r="B2819">
        <f t="shared" si="44"/>
        <v>1</v>
      </c>
      <c r="C2819" t="s">
        <v>21892</v>
      </c>
      <c r="D2819" t="s">
        <v>21895</v>
      </c>
      <c r="E2819" t="s">
        <v>22466</v>
      </c>
      <c r="F2819" t="s">
        <v>22467</v>
      </c>
      <c r="G2819">
        <v>10</v>
      </c>
      <c r="H2819">
        <v>9781713844730</v>
      </c>
      <c r="I2819" t="s">
        <v>21893</v>
      </c>
      <c r="J2819" t="s">
        <v>22468</v>
      </c>
      <c r="K2819">
        <v>2021</v>
      </c>
      <c r="L2819" t="s">
        <v>21894</v>
      </c>
      <c r="M2819" t="s">
        <v>6</v>
      </c>
      <c r="N2819" t="s">
        <v>162</v>
      </c>
    </row>
    <row r="2820" spans="1:14" x14ac:dyDescent="0.35">
      <c r="A2820" t="s">
        <v>40</v>
      </c>
      <c r="B2820">
        <f t="shared" si="44"/>
        <v>1</v>
      </c>
      <c r="C2820" t="s">
        <v>21896</v>
      </c>
      <c r="D2820" t="s">
        <v>21899</v>
      </c>
      <c r="E2820" t="s">
        <v>22469</v>
      </c>
      <c r="F2820" t="s">
        <v>22470</v>
      </c>
      <c r="G2820">
        <v>10</v>
      </c>
      <c r="H2820">
        <v>9781665436564</v>
      </c>
      <c r="I2820" t="s">
        <v>21897</v>
      </c>
      <c r="J2820" t="s">
        <v>22471</v>
      </c>
      <c r="K2820">
        <v>2021</v>
      </c>
      <c r="L2820" t="s">
        <v>21898</v>
      </c>
      <c r="M2820" t="s">
        <v>6</v>
      </c>
      <c r="N2820" t="s">
        <v>162</v>
      </c>
    </row>
    <row r="2821" spans="1:14" x14ac:dyDescent="0.35">
      <c r="A2821" t="s">
        <v>70</v>
      </c>
      <c r="B2821">
        <f t="shared" si="44"/>
        <v>1</v>
      </c>
      <c r="C2821" t="s">
        <v>21900</v>
      </c>
      <c r="D2821" t="s">
        <v>21903</v>
      </c>
      <c r="E2821" t="s">
        <v>22472</v>
      </c>
      <c r="F2821" t="s">
        <v>22473</v>
      </c>
      <c r="G2821">
        <v>10</v>
      </c>
      <c r="H2821">
        <v>9781665427630</v>
      </c>
      <c r="I2821" t="s">
        <v>21901</v>
      </c>
      <c r="J2821" t="s">
        <v>6</v>
      </c>
      <c r="K2821">
        <v>2021</v>
      </c>
      <c r="L2821" t="s">
        <v>21902</v>
      </c>
      <c r="M2821" t="s">
        <v>6</v>
      </c>
      <c r="N2821" t="s">
        <v>162</v>
      </c>
    </row>
    <row r="2822" spans="1:14" x14ac:dyDescent="0.35">
      <c r="A2822" t="s">
        <v>40</v>
      </c>
      <c r="B2822">
        <f t="shared" si="44"/>
        <v>1</v>
      </c>
      <c r="C2822" t="s">
        <v>21904</v>
      </c>
      <c r="D2822" t="s">
        <v>21907</v>
      </c>
      <c r="E2822" t="s">
        <v>22474</v>
      </c>
      <c r="F2822" t="s">
        <v>22475</v>
      </c>
      <c r="G2822">
        <v>10</v>
      </c>
      <c r="H2822">
        <v>9781665417907</v>
      </c>
      <c r="I2822" t="s">
        <v>21905</v>
      </c>
      <c r="J2822" t="s">
        <v>22476</v>
      </c>
      <c r="K2822">
        <v>2021</v>
      </c>
      <c r="L2822" t="s">
        <v>21906</v>
      </c>
      <c r="M2822" t="s">
        <v>6</v>
      </c>
      <c r="N2822" t="s">
        <v>162</v>
      </c>
    </row>
    <row r="2823" spans="1:14" x14ac:dyDescent="0.35">
      <c r="A2823" t="s">
        <v>40</v>
      </c>
      <c r="B2823">
        <f t="shared" si="44"/>
        <v>1</v>
      </c>
      <c r="C2823" t="s">
        <v>21908</v>
      </c>
      <c r="D2823" t="s">
        <v>21910</v>
      </c>
      <c r="E2823" t="s">
        <v>22477</v>
      </c>
      <c r="F2823" t="s">
        <v>22478</v>
      </c>
      <c r="G2823">
        <v>10</v>
      </c>
      <c r="H2823">
        <v>9781665417907</v>
      </c>
      <c r="I2823" t="s">
        <v>21905</v>
      </c>
      <c r="J2823" t="s">
        <v>22479</v>
      </c>
      <c r="K2823">
        <v>2021</v>
      </c>
      <c r="L2823" t="s">
        <v>21909</v>
      </c>
      <c r="M2823" t="s">
        <v>6</v>
      </c>
      <c r="N2823" t="s">
        <v>162</v>
      </c>
    </row>
    <row r="2824" spans="1:14" x14ac:dyDescent="0.35">
      <c r="A2824" t="s">
        <v>49</v>
      </c>
      <c r="B2824">
        <f t="shared" si="44"/>
        <v>1</v>
      </c>
      <c r="C2824" t="s">
        <v>21911</v>
      </c>
      <c r="D2824" t="s">
        <v>21914</v>
      </c>
      <c r="E2824" t="s">
        <v>22480</v>
      </c>
      <c r="F2824" t="s">
        <v>22481</v>
      </c>
      <c r="G2824">
        <v>10</v>
      </c>
      <c r="H2824">
        <v>9781728181042</v>
      </c>
      <c r="I2824" t="s">
        <v>21912</v>
      </c>
      <c r="J2824" t="s">
        <v>6</v>
      </c>
      <c r="K2824">
        <v>2021</v>
      </c>
      <c r="L2824" t="s">
        <v>21913</v>
      </c>
      <c r="M2824" t="s">
        <v>6</v>
      </c>
      <c r="N2824" t="s">
        <v>162</v>
      </c>
    </row>
    <row r="2825" spans="1:14" x14ac:dyDescent="0.35">
      <c r="A2825" t="s">
        <v>82</v>
      </c>
      <c r="B2825">
        <f t="shared" si="44"/>
        <v>1</v>
      </c>
      <c r="C2825" t="s">
        <v>21915</v>
      </c>
      <c r="D2825" t="s">
        <v>21918</v>
      </c>
      <c r="E2825" t="s">
        <v>22482</v>
      </c>
      <c r="F2825" t="s">
        <v>22483</v>
      </c>
      <c r="G2825">
        <v>10</v>
      </c>
      <c r="H2825">
        <v>9781665438117</v>
      </c>
      <c r="I2825" t="s">
        <v>21916</v>
      </c>
      <c r="J2825" t="s">
        <v>22484</v>
      </c>
      <c r="K2825">
        <v>2021</v>
      </c>
      <c r="L2825" t="s">
        <v>21917</v>
      </c>
      <c r="M2825" t="s">
        <v>6</v>
      </c>
      <c r="N2825" t="s">
        <v>162</v>
      </c>
    </row>
    <row r="2826" spans="1:14" x14ac:dyDescent="0.35">
      <c r="A2826" t="s">
        <v>49</v>
      </c>
      <c r="B2826">
        <f t="shared" si="44"/>
        <v>1</v>
      </c>
      <c r="C2826" t="s">
        <v>21919</v>
      </c>
      <c r="D2826" t="s">
        <v>21922</v>
      </c>
      <c r="E2826" t="s">
        <v>22485</v>
      </c>
      <c r="F2826" t="s">
        <v>22486</v>
      </c>
      <c r="G2826">
        <v>10</v>
      </c>
      <c r="H2826">
        <v>9781665428767</v>
      </c>
      <c r="I2826" t="s">
        <v>21920</v>
      </c>
      <c r="J2826" t="s">
        <v>22487</v>
      </c>
      <c r="K2826">
        <v>2021</v>
      </c>
      <c r="L2826" t="s">
        <v>21921</v>
      </c>
      <c r="M2826" t="s">
        <v>6</v>
      </c>
      <c r="N2826" t="s">
        <v>162</v>
      </c>
    </row>
    <row r="2827" spans="1:14" x14ac:dyDescent="0.35">
      <c r="A2827" t="s">
        <v>70</v>
      </c>
      <c r="B2827">
        <f t="shared" si="44"/>
        <v>1</v>
      </c>
      <c r="C2827" t="s">
        <v>21923</v>
      </c>
      <c r="D2827" t="s">
        <v>21926</v>
      </c>
      <c r="E2827" t="s">
        <v>22488</v>
      </c>
      <c r="F2827" t="s">
        <v>22489</v>
      </c>
      <c r="G2827">
        <v>10</v>
      </c>
      <c r="H2827">
        <v>9781665401586</v>
      </c>
      <c r="I2827" t="s">
        <v>21924</v>
      </c>
      <c r="J2827" t="s">
        <v>22490</v>
      </c>
      <c r="K2827">
        <v>2021</v>
      </c>
      <c r="L2827" t="s">
        <v>21925</v>
      </c>
      <c r="M2827" t="s">
        <v>6</v>
      </c>
      <c r="N2827" t="s">
        <v>1120</v>
      </c>
    </row>
    <row r="2828" spans="1:14" x14ac:dyDescent="0.35">
      <c r="A2828" t="s">
        <v>82</v>
      </c>
      <c r="B2828">
        <f t="shared" si="44"/>
        <v>1</v>
      </c>
      <c r="C2828" t="s">
        <v>21927</v>
      </c>
      <c r="D2828" t="s">
        <v>21930</v>
      </c>
      <c r="E2828" t="s">
        <v>22491</v>
      </c>
      <c r="F2828" t="s">
        <v>22492</v>
      </c>
      <c r="G2828">
        <v>10</v>
      </c>
      <c r="H2828">
        <v>9781665435642</v>
      </c>
      <c r="I2828" t="s">
        <v>21928</v>
      </c>
      <c r="J2828" t="s">
        <v>22493</v>
      </c>
      <c r="K2828">
        <v>2021</v>
      </c>
      <c r="L2828" t="s">
        <v>21929</v>
      </c>
      <c r="M2828" t="s">
        <v>6</v>
      </c>
      <c r="N2828" t="s">
        <v>162</v>
      </c>
    </row>
    <row r="2829" spans="1:14" x14ac:dyDescent="0.35">
      <c r="A2829" t="s">
        <v>85</v>
      </c>
      <c r="B2829">
        <f t="shared" si="44"/>
        <v>1</v>
      </c>
      <c r="C2829" t="s">
        <v>21931</v>
      </c>
      <c r="D2829" t="s">
        <v>21934</v>
      </c>
      <c r="E2829" t="s">
        <v>22494</v>
      </c>
      <c r="F2829" t="s">
        <v>22495</v>
      </c>
      <c r="G2829">
        <v>10</v>
      </c>
      <c r="H2829">
        <v>9781728190488</v>
      </c>
      <c r="I2829" t="s">
        <v>21932</v>
      </c>
      <c r="J2829" t="s">
        <v>6</v>
      </c>
      <c r="K2829">
        <v>2021</v>
      </c>
      <c r="L2829" t="s">
        <v>21933</v>
      </c>
      <c r="M2829" t="s">
        <v>6</v>
      </c>
      <c r="N2829" t="s">
        <v>162</v>
      </c>
    </row>
    <row r="2830" spans="1:14" x14ac:dyDescent="0.35">
      <c r="A2830" t="s">
        <v>49</v>
      </c>
      <c r="B2830">
        <f t="shared" si="44"/>
        <v>1</v>
      </c>
      <c r="C2830" t="s">
        <v>21935</v>
      </c>
      <c r="D2830" t="s">
        <v>21938</v>
      </c>
      <c r="E2830" t="s">
        <v>6</v>
      </c>
      <c r="F2830" t="s">
        <v>22496</v>
      </c>
      <c r="G2830">
        <v>7</v>
      </c>
      <c r="I2830" t="s">
        <v>21936</v>
      </c>
      <c r="J2830" t="s">
        <v>6</v>
      </c>
      <c r="K2830">
        <v>2021</v>
      </c>
      <c r="L2830" t="s">
        <v>21937</v>
      </c>
      <c r="M2830" t="s">
        <v>6</v>
      </c>
      <c r="N2830" t="s">
        <v>217</v>
      </c>
    </row>
    <row r="2831" spans="1:14" x14ac:dyDescent="0.35">
      <c r="A2831" t="s">
        <v>40</v>
      </c>
      <c r="B2831">
        <f t="shared" si="44"/>
        <v>1</v>
      </c>
      <c r="C2831" t="s">
        <v>21939</v>
      </c>
      <c r="D2831" t="s">
        <v>21942</v>
      </c>
      <c r="E2831" t="s">
        <v>22497</v>
      </c>
      <c r="F2831" t="s">
        <v>22498</v>
      </c>
      <c r="G2831">
        <v>10</v>
      </c>
      <c r="H2831">
        <v>9781665435833</v>
      </c>
      <c r="I2831" t="s">
        <v>21940</v>
      </c>
      <c r="J2831" t="s">
        <v>22499</v>
      </c>
      <c r="K2831">
        <v>2021</v>
      </c>
      <c r="L2831" t="s">
        <v>21941</v>
      </c>
      <c r="M2831" t="s">
        <v>6</v>
      </c>
      <c r="N2831" t="s">
        <v>217</v>
      </c>
    </row>
    <row r="2832" spans="1:14" x14ac:dyDescent="0.35">
      <c r="A2832" t="s">
        <v>49</v>
      </c>
      <c r="B2832">
        <f t="shared" si="44"/>
        <v>1</v>
      </c>
      <c r="C2832" t="s">
        <v>21943</v>
      </c>
      <c r="D2832" t="s">
        <v>21946</v>
      </c>
      <c r="E2832" t="s">
        <v>22500</v>
      </c>
      <c r="F2832" t="s">
        <v>22501</v>
      </c>
      <c r="G2832">
        <v>10</v>
      </c>
      <c r="H2832">
        <v>9781665439022</v>
      </c>
      <c r="I2832" t="s">
        <v>21944</v>
      </c>
      <c r="J2832" t="s">
        <v>22502</v>
      </c>
      <c r="K2832">
        <v>2021</v>
      </c>
      <c r="L2832" t="s">
        <v>21945</v>
      </c>
      <c r="M2832" t="s">
        <v>6</v>
      </c>
      <c r="N2832" t="s">
        <v>162</v>
      </c>
    </row>
    <row r="2833" spans="1:14" x14ac:dyDescent="0.35">
      <c r="A2833" t="s">
        <v>40</v>
      </c>
      <c r="B2833">
        <f t="shared" si="44"/>
        <v>1</v>
      </c>
      <c r="C2833" t="s">
        <v>21947</v>
      </c>
      <c r="D2833" t="s">
        <v>21950</v>
      </c>
      <c r="E2833" t="s">
        <v>22503</v>
      </c>
      <c r="F2833" t="s">
        <v>22504</v>
      </c>
      <c r="G2833">
        <v>10</v>
      </c>
      <c r="H2833">
        <v>9781665419956</v>
      </c>
      <c r="I2833" t="s">
        <v>21948</v>
      </c>
      <c r="J2833" t="s">
        <v>6</v>
      </c>
      <c r="K2833">
        <v>2021</v>
      </c>
      <c r="L2833" t="s">
        <v>21949</v>
      </c>
      <c r="M2833" t="s">
        <v>6</v>
      </c>
      <c r="N2833" t="s">
        <v>162</v>
      </c>
    </row>
    <row r="2834" spans="1:14" x14ac:dyDescent="0.35">
      <c r="A2834" t="s">
        <v>49</v>
      </c>
      <c r="B2834">
        <f t="shared" si="44"/>
        <v>1</v>
      </c>
      <c r="C2834" t="s">
        <v>21951</v>
      </c>
      <c r="D2834" t="s">
        <v>21953</v>
      </c>
      <c r="E2834" t="s">
        <v>22505</v>
      </c>
      <c r="F2834" t="s">
        <v>22506</v>
      </c>
      <c r="G2834">
        <v>10</v>
      </c>
      <c r="H2834">
        <v>9781665439022</v>
      </c>
      <c r="I2834" t="s">
        <v>21944</v>
      </c>
      <c r="J2834" t="s">
        <v>22507</v>
      </c>
      <c r="K2834">
        <v>2021</v>
      </c>
      <c r="L2834" t="s">
        <v>21952</v>
      </c>
      <c r="M2834" t="s">
        <v>6</v>
      </c>
      <c r="N2834" t="s">
        <v>162</v>
      </c>
    </row>
    <row r="2835" spans="1:14" x14ac:dyDescent="0.35">
      <c r="A2835" t="s">
        <v>40</v>
      </c>
      <c r="B2835">
        <f t="shared" si="44"/>
        <v>1</v>
      </c>
      <c r="C2835" t="s">
        <v>21954</v>
      </c>
      <c r="D2835" t="s">
        <v>21957</v>
      </c>
      <c r="E2835" t="s">
        <v>22508</v>
      </c>
      <c r="F2835" t="s">
        <v>22509</v>
      </c>
      <c r="G2835">
        <v>10</v>
      </c>
      <c r="H2835">
        <v>9781665440899</v>
      </c>
      <c r="I2835" t="s">
        <v>21955</v>
      </c>
      <c r="J2835" t="s">
        <v>22510</v>
      </c>
      <c r="K2835">
        <v>2021</v>
      </c>
      <c r="L2835" t="s">
        <v>21956</v>
      </c>
      <c r="M2835" t="s">
        <v>6</v>
      </c>
      <c r="N2835" t="s">
        <v>162</v>
      </c>
    </row>
    <row r="2836" spans="1:14" x14ac:dyDescent="0.35">
      <c r="A2836" t="s">
        <v>40</v>
      </c>
      <c r="B2836">
        <f t="shared" si="44"/>
        <v>1</v>
      </c>
      <c r="C2836" t="s">
        <v>21958</v>
      </c>
      <c r="D2836" t="s">
        <v>21960</v>
      </c>
      <c r="E2836" t="s">
        <v>22511</v>
      </c>
      <c r="F2836" t="s">
        <v>22512</v>
      </c>
      <c r="G2836">
        <v>10</v>
      </c>
      <c r="H2836">
        <v>9781665440899</v>
      </c>
      <c r="I2836" t="s">
        <v>21955</v>
      </c>
      <c r="J2836" t="s">
        <v>22513</v>
      </c>
      <c r="K2836">
        <v>2021</v>
      </c>
      <c r="L2836" t="s">
        <v>21959</v>
      </c>
      <c r="M2836" t="s">
        <v>6</v>
      </c>
      <c r="N2836" t="s">
        <v>162</v>
      </c>
    </row>
    <row r="2837" spans="1:14" x14ac:dyDescent="0.35">
      <c r="A2837" t="s">
        <v>40</v>
      </c>
      <c r="B2837">
        <f t="shared" si="44"/>
        <v>1</v>
      </c>
      <c r="C2837" t="s">
        <v>21961</v>
      </c>
      <c r="D2837" t="s">
        <v>21964</v>
      </c>
      <c r="E2837" t="s">
        <v>22514</v>
      </c>
      <c r="F2837" t="s">
        <v>22515</v>
      </c>
      <c r="G2837">
        <v>10</v>
      </c>
      <c r="H2837">
        <v>9781665439961</v>
      </c>
      <c r="I2837" t="s">
        <v>21962</v>
      </c>
      <c r="J2837" t="s">
        <v>6</v>
      </c>
      <c r="K2837">
        <v>2021</v>
      </c>
      <c r="L2837" t="s">
        <v>21963</v>
      </c>
      <c r="M2837" t="s">
        <v>6</v>
      </c>
      <c r="N2837" t="s">
        <v>162</v>
      </c>
    </row>
    <row r="2838" spans="1:14" x14ac:dyDescent="0.35">
      <c r="A2838" t="s">
        <v>49</v>
      </c>
      <c r="B2838">
        <f t="shared" si="44"/>
        <v>1</v>
      </c>
      <c r="C2838" t="s">
        <v>21965</v>
      </c>
      <c r="D2838" t="s">
        <v>21968</v>
      </c>
      <c r="E2838" t="s">
        <v>22516</v>
      </c>
      <c r="F2838" t="s">
        <v>22517</v>
      </c>
      <c r="G2838">
        <v>10</v>
      </c>
      <c r="H2838">
        <v>9781665408622</v>
      </c>
      <c r="I2838" t="s">
        <v>21966</v>
      </c>
      <c r="J2838" t="s">
        <v>22518</v>
      </c>
      <c r="K2838">
        <v>2021</v>
      </c>
      <c r="L2838" t="s">
        <v>21967</v>
      </c>
      <c r="M2838" t="s">
        <v>6</v>
      </c>
      <c r="N2838" t="s">
        <v>162</v>
      </c>
    </row>
    <row r="2839" spans="1:14" x14ac:dyDescent="0.35">
      <c r="A2839" t="s">
        <v>82</v>
      </c>
      <c r="B2839">
        <f t="shared" si="44"/>
        <v>1</v>
      </c>
      <c r="C2839" t="s">
        <v>21969</v>
      </c>
      <c r="D2839" t="s">
        <v>21972</v>
      </c>
      <c r="E2839" t="s">
        <v>22519</v>
      </c>
      <c r="F2839" t="s">
        <v>22520</v>
      </c>
      <c r="G2839">
        <v>10</v>
      </c>
      <c r="H2839">
        <v>9781665409452</v>
      </c>
      <c r="I2839" t="s">
        <v>21970</v>
      </c>
      <c r="J2839" t="s">
        <v>6</v>
      </c>
      <c r="K2839">
        <v>2021</v>
      </c>
      <c r="L2839" t="s">
        <v>21971</v>
      </c>
      <c r="M2839" t="s">
        <v>6</v>
      </c>
      <c r="N2839" t="s">
        <v>162</v>
      </c>
    </row>
    <row r="2840" spans="1:14" x14ac:dyDescent="0.35">
      <c r="A2840" t="s">
        <v>40</v>
      </c>
      <c r="B2840">
        <f t="shared" si="44"/>
        <v>1</v>
      </c>
      <c r="C2840" t="s">
        <v>21973</v>
      </c>
      <c r="D2840" t="s">
        <v>21976</v>
      </c>
      <c r="E2840" t="s">
        <v>22521</v>
      </c>
      <c r="F2840" t="s">
        <v>22522</v>
      </c>
      <c r="G2840">
        <v>10</v>
      </c>
      <c r="H2840">
        <v>9780738105239</v>
      </c>
      <c r="I2840" t="s">
        <v>21974</v>
      </c>
      <c r="J2840" t="s">
        <v>22523</v>
      </c>
      <c r="K2840">
        <v>2021</v>
      </c>
      <c r="L2840" t="s">
        <v>21975</v>
      </c>
      <c r="M2840" t="s">
        <v>6</v>
      </c>
      <c r="N2840" t="s">
        <v>162</v>
      </c>
    </row>
    <row r="2841" spans="1:14" x14ac:dyDescent="0.35">
      <c r="A2841" t="s">
        <v>82</v>
      </c>
      <c r="B2841">
        <f t="shared" si="44"/>
        <v>1</v>
      </c>
      <c r="C2841" t="s">
        <v>21977</v>
      </c>
      <c r="D2841" t="s">
        <v>21979</v>
      </c>
      <c r="E2841" t="s">
        <v>22524</v>
      </c>
      <c r="F2841" t="s">
        <v>22525</v>
      </c>
      <c r="G2841">
        <v>10</v>
      </c>
      <c r="I2841" t="s">
        <v>496</v>
      </c>
      <c r="J2841" t="s">
        <v>15585</v>
      </c>
      <c r="K2841">
        <v>2021</v>
      </c>
      <c r="L2841" t="s">
        <v>21978</v>
      </c>
      <c r="M2841" t="s">
        <v>6</v>
      </c>
      <c r="N2841" t="s">
        <v>162</v>
      </c>
    </row>
    <row r="2842" spans="1:14" x14ac:dyDescent="0.35">
      <c r="A2842" t="s">
        <v>49</v>
      </c>
      <c r="B2842">
        <f t="shared" si="44"/>
        <v>1</v>
      </c>
      <c r="C2842" t="s">
        <v>21980</v>
      </c>
      <c r="D2842" t="s">
        <v>21982</v>
      </c>
      <c r="E2842" t="s">
        <v>22526</v>
      </c>
      <c r="F2842" t="s">
        <v>22527</v>
      </c>
      <c r="G2842">
        <v>10</v>
      </c>
      <c r="I2842" t="s">
        <v>496</v>
      </c>
      <c r="J2842" t="s">
        <v>6244</v>
      </c>
      <c r="K2842">
        <v>2021</v>
      </c>
      <c r="L2842" t="s">
        <v>21981</v>
      </c>
      <c r="M2842" t="s">
        <v>6</v>
      </c>
      <c r="N2842" t="s">
        <v>162</v>
      </c>
    </row>
    <row r="2843" spans="1:14" x14ac:dyDescent="0.35">
      <c r="A2843" t="s">
        <v>40</v>
      </c>
      <c r="B2843">
        <f t="shared" si="44"/>
        <v>1</v>
      </c>
      <c r="C2843" t="s">
        <v>21983</v>
      </c>
      <c r="D2843" t="s">
        <v>21985</v>
      </c>
      <c r="E2843" t="s">
        <v>22528</v>
      </c>
      <c r="F2843" t="s">
        <v>22467</v>
      </c>
      <c r="G2843">
        <v>10</v>
      </c>
      <c r="I2843" t="s">
        <v>496</v>
      </c>
      <c r="J2843" t="s">
        <v>22529</v>
      </c>
      <c r="K2843">
        <v>2021</v>
      </c>
      <c r="L2843" t="s">
        <v>21984</v>
      </c>
      <c r="M2843" t="s">
        <v>6</v>
      </c>
      <c r="N2843" t="s">
        <v>162</v>
      </c>
    </row>
    <row r="2844" spans="1:14" x14ac:dyDescent="0.35">
      <c r="A2844" t="s">
        <v>49</v>
      </c>
      <c r="B2844">
        <f t="shared" si="44"/>
        <v>1</v>
      </c>
      <c r="C2844" t="s">
        <v>21986</v>
      </c>
      <c r="D2844" t="s">
        <v>21989</v>
      </c>
      <c r="E2844" t="s">
        <v>22530</v>
      </c>
      <c r="F2844" t="s">
        <v>22531</v>
      </c>
      <c r="G2844">
        <v>10</v>
      </c>
      <c r="H2844">
        <v>9781665415910</v>
      </c>
      <c r="I2844" t="s">
        <v>21987</v>
      </c>
      <c r="J2844" t="s">
        <v>6</v>
      </c>
      <c r="K2844">
        <v>2021</v>
      </c>
      <c r="L2844" t="s">
        <v>21988</v>
      </c>
      <c r="M2844" t="s">
        <v>6</v>
      </c>
      <c r="N2844" t="s">
        <v>162</v>
      </c>
    </row>
    <row r="2845" spans="1:14" x14ac:dyDescent="0.35">
      <c r="A2845" t="s">
        <v>82</v>
      </c>
      <c r="B2845">
        <f t="shared" si="44"/>
        <v>1</v>
      </c>
      <c r="C2845" t="s">
        <v>21990</v>
      </c>
      <c r="D2845" t="s">
        <v>21993</v>
      </c>
      <c r="E2845" t="s">
        <v>22532</v>
      </c>
      <c r="F2845" t="s">
        <v>22533</v>
      </c>
      <c r="G2845">
        <v>10</v>
      </c>
      <c r="H2845">
        <v>9781665443616</v>
      </c>
      <c r="I2845" t="s">
        <v>21991</v>
      </c>
      <c r="J2845" t="s">
        <v>22534</v>
      </c>
      <c r="K2845">
        <v>2021</v>
      </c>
      <c r="L2845" t="s">
        <v>21992</v>
      </c>
      <c r="M2845" t="s">
        <v>6</v>
      </c>
      <c r="N2845" t="s">
        <v>162</v>
      </c>
    </row>
    <row r="2846" spans="1:14" x14ac:dyDescent="0.35">
      <c r="A2846" t="s">
        <v>70</v>
      </c>
      <c r="B2846">
        <f t="shared" si="44"/>
        <v>1</v>
      </c>
      <c r="C2846" t="s">
        <v>21994</v>
      </c>
      <c r="D2846" t="s">
        <v>21997</v>
      </c>
      <c r="E2846" t="s">
        <v>22535</v>
      </c>
      <c r="F2846" t="s">
        <v>22536</v>
      </c>
      <c r="G2846">
        <v>10</v>
      </c>
      <c r="H2846">
        <v>9781665429146</v>
      </c>
      <c r="I2846" t="s">
        <v>21995</v>
      </c>
      <c r="J2846" t="s">
        <v>6</v>
      </c>
      <c r="K2846">
        <v>2021</v>
      </c>
      <c r="L2846" t="s">
        <v>21996</v>
      </c>
      <c r="M2846" t="s">
        <v>6</v>
      </c>
      <c r="N2846" t="s">
        <v>162</v>
      </c>
    </row>
    <row r="2847" spans="1:14" x14ac:dyDescent="0.35">
      <c r="A2847" t="s">
        <v>40</v>
      </c>
      <c r="B2847">
        <f t="shared" si="44"/>
        <v>1</v>
      </c>
      <c r="C2847" t="s">
        <v>21998</v>
      </c>
      <c r="D2847" t="s">
        <v>22001</v>
      </c>
      <c r="E2847" t="s">
        <v>22537</v>
      </c>
      <c r="F2847" t="s">
        <v>22538</v>
      </c>
      <c r="G2847">
        <v>10</v>
      </c>
      <c r="H2847">
        <v>9781665417099</v>
      </c>
      <c r="I2847" t="s">
        <v>21999</v>
      </c>
      <c r="J2847" t="s">
        <v>6</v>
      </c>
      <c r="K2847">
        <v>2021</v>
      </c>
      <c r="L2847" t="s">
        <v>22000</v>
      </c>
      <c r="M2847" t="s">
        <v>6</v>
      </c>
      <c r="N2847" t="s">
        <v>162</v>
      </c>
    </row>
    <row r="2848" spans="1:14" x14ac:dyDescent="0.35">
      <c r="A2848" t="s">
        <v>49</v>
      </c>
      <c r="B2848">
        <f t="shared" si="44"/>
        <v>1</v>
      </c>
      <c r="C2848" t="s">
        <v>22002</v>
      </c>
      <c r="D2848" t="s">
        <v>22004</v>
      </c>
      <c r="E2848" t="s">
        <v>22539</v>
      </c>
      <c r="F2848" t="s">
        <v>22540</v>
      </c>
      <c r="G2848">
        <v>10</v>
      </c>
      <c r="H2848">
        <v>9781665401890</v>
      </c>
      <c r="I2848" t="s">
        <v>388</v>
      </c>
      <c r="J2848" t="s">
        <v>22541</v>
      </c>
      <c r="K2848">
        <v>2021</v>
      </c>
      <c r="L2848" t="s">
        <v>22003</v>
      </c>
      <c r="M2848" t="s">
        <v>6</v>
      </c>
      <c r="N2848" t="s">
        <v>162</v>
      </c>
    </row>
    <row r="2849" spans="1:14" x14ac:dyDescent="0.35">
      <c r="A2849" t="s">
        <v>40</v>
      </c>
      <c r="B2849">
        <f t="shared" si="44"/>
        <v>1</v>
      </c>
      <c r="C2849" t="s">
        <v>22005</v>
      </c>
      <c r="D2849" t="s">
        <v>22008</v>
      </c>
      <c r="E2849" t="s">
        <v>6</v>
      </c>
      <c r="F2849" t="s">
        <v>22542</v>
      </c>
      <c r="G2849">
        <v>7</v>
      </c>
      <c r="I2849" t="s">
        <v>22006</v>
      </c>
      <c r="J2849" t="s">
        <v>6</v>
      </c>
      <c r="K2849">
        <v>2021</v>
      </c>
      <c r="L2849" t="s">
        <v>22007</v>
      </c>
      <c r="M2849" t="s">
        <v>6</v>
      </c>
      <c r="N2849" t="s">
        <v>217</v>
      </c>
    </row>
    <row r="2850" spans="1:14" x14ac:dyDescent="0.35">
      <c r="A2850" t="s">
        <v>82</v>
      </c>
      <c r="B2850">
        <f t="shared" si="44"/>
        <v>1</v>
      </c>
      <c r="C2850" t="s">
        <v>22009</v>
      </c>
      <c r="D2850" t="s">
        <v>22011</v>
      </c>
      <c r="E2850" t="s">
        <v>22543</v>
      </c>
      <c r="F2850" t="s">
        <v>22544</v>
      </c>
      <c r="G2850">
        <v>10</v>
      </c>
      <c r="H2850">
        <v>9781665438513</v>
      </c>
      <c r="I2850" t="s">
        <v>1374</v>
      </c>
      <c r="J2850" t="s">
        <v>6</v>
      </c>
      <c r="K2850">
        <v>2021</v>
      </c>
      <c r="L2850" t="s">
        <v>22010</v>
      </c>
      <c r="M2850" t="s">
        <v>6</v>
      </c>
      <c r="N2850" t="s">
        <v>162</v>
      </c>
    </row>
    <row r="2851" spans="1:14" x14ac:dyDescent="0.35">
      <c r="A2851" t="s">
        <v>82</v>
      </c>
      <c r="B2851">
        <f t="shared" si="44"/>
        <v>1</v>
      </c>
      <c r="C2851" t="s">
        <v>22012</v>
      </c>
      <c r="D2851" t="s">
        <v>22014</v>
      </c>
      <c r="E2851" t="s">
        <v>22545</v>
      </c>
      <c r="F2851" t="s">
        <v>22546</v>
      </c>
      <c r="G2851">
        <v>10</v>
      </c>
      <c r="H2851">
        <v>9781665438513</v>
      </c>
      <c r="I2851" t="s">
        <v>1374</v>
      </c>
      <c r="J2851" t="s">
        <v>6</v>
      </c>
      <c r="K2851">
        <v>2021</v>
      </c>
      <c r="L2851" t="s">
        <v>22013</v>
      </c>
      <c r="M2851" t="s">
        <v>6</v>
      </c>
      <c r="N2851" t="s">
        <v>162</v>
      </c>
    </row>
    <row r="2852" spans="1:14" x14ac:dyDescent="0.35">
      <c r="A2852" t="s">
        <v>82</v>
      </c>
      <c r="B2852">
        <f t="shared" si="44"/>
        <v>1</v>
      </c>
      <c r="C2852" t="s">
        <v>22015</v>
      </c>
      <c r="D2852" t="s">
        <v>22017</v>
      </c>
      <c r="E2852" t="s">
        <v>22547</v>
      </c>
      <c r="F2852" t="s">
        <v>22548</v>
      </c>
      <c r="G2852">
        <v>10</v>
      </c>
      <c r="H2852">
        <v>9781665438513</v>
      </c>
      <c r="I2852" t="s">
        <v>1374</v>
      </c>
      <c r="J2852" t="s">
        <v>6</v>
      </c>
      <c r="K2852">
        <v>2021</v>
      </c>
      <c r="L2852" t="s">
        <v>22016</v>
      </c>
      <c r="M2852" t="s">
        <v>6</v>
      </c>
      <c r="N2852" t="s">
        <v>162</v>
      </c>
    </row>
    <row r="2853" spans="1:14" x14ac:dyDescent="0.35">
      <c r="A2853" t="s">
        <v>82</v>
      </c>
      <c r="B2853">
        <f t="shared" si="44"/>
        <v>1</v>
      </c>
      <c r="C2853" t="s">
        <v>22018</v>
      </c>
      <c r="D2853" t="s">
        <v>22021</v>
      </c>
      <c r="E2853" t="s">
        <v>22549</v>
      </c>
      <c r="F2853" t="s">
        <v>22550</v>
      </c>
      <c r="G2853">
        <v>10</v>
      </c>
      <c r="H2853">
        <v>9781665420358</v>
      </c>
      <c r="I2853" t="s">
        <v>22019</v>
      </c>
      <c r="J2853" t="s">
        <v>22551</v>
      </c>
      <c r="K2853">
        <v>2021</v>
      </c>
      <c r="L2853" t="s">
        <v>22020</v>
      </c>
      <c r="M2853" t="s">
        <v>6</v>
      </c>
      <c r="N2853" t="s">
        <v>162</v>
      </c>
    </row>
    <row r="2854" spans="1:14" x14ac:dyDescent="0.35">
      <c r="A2854" t="s">
        <v>49</v>
      </c>
      <c r="B2854">
        <f t="shared" si="44"/>
        <v>1</v>
      </c>
      <c r="C2854" t="s">
        <v>22022</v>
      </c>
      <c r="D2854" t="s">
        <v>22025</v>
      </c>
      <c r="E2854" t="s">
        <v>22552</v>
      </c>
      <c r="F2854" t="s">
        <v>22553</v>
      </c>
      <c r="G2854">
        <v>10</v>
      </c>
      <c r="H2854">
        <v>9781665449052</v>
      </c>
      <c r="I2854" t="s">
        <v>22023</v>
      </c>
      <c r="J2854" t="s">
        <v>6</v>
      </c>
      <c r="K2854">
        <v>2021</v>
      </c>
      <c r="L2854" t="s">
        <v>22024</v>
      </c>
      <c r="M2854" t="s">
        <v>6</v>
      </c>
      <c r="N2854" t="s">
        <v>162</v>
      </c>
    </row>
    <row r="2855" spans="1:14" x14ac:dyDescent="0.35">
      <c r="A2855" t="s">
        <v>82</v>
      </c>
      <c r="B2855">
        <f t="shared" si="44"/>
        <v>1</v>
      </c>
      <c r="C2855" t="s">
        <v>22026</v>
      </c>
      <c r="D2855" t="s">
        <v>22028</v>
      </c>
      <c r="E2855" t="s">
        <v>22554</v>
      </c>
      <c r="F2855" t="s">
        <v>22555</v>
      </c>
      <c r="G2855">
        <v>10</v>
      </c>
      <c r="H2855">
        <v>9781665438513</v>
      </c>
      <c r="I2855" t="s">
        <v>1374</v>
      </c>
      <c r="J2855" t="s">
        <v>6</v>
      </c>
      <c r="K2855">
        <v>2021</v>
      </c>
      <c r="L2855" t="s">
        <v>22027</v>
      </c>
      <c r="M2855" t="s">
        <v>6</v>
      </c>
      <c r="N2855" t="s">
        <v>147</v>
      </c>
    </row>
    <row r="2856" spans="1:14" x14ac:dyDescent="0.35">
      <c r="A2856" t="s">
        <v>49</v>
      </c>
      <c r="B2856">
        <f t="shared" si="44"/>
        <v>1</v>
      </c>
      <c r="C2856" t="s">
        <v>22029</v>
      </c>
      <c r="D2856" t="s">
        <v>22032</v>
      </c>
      <c r="E2856" t="s">
        <v>22556</v>
      </c>
      <c r="F2856" t="s">
        <v>22557</v>
      </c>
      <c r="G2856">
        <v>10</v>
      </c>
      <c r="H2856">
        <v>9781665444453</v>
      </c>
      <c r="I2856" t="s">
        <v>22030</v>
      </c>
      <c r="J2856" t="s">
        <v>6</v>
      </c>
      <c r="K2856">
        <v>2021</v>
      </c>
      <c r="L2856" t="s">
        <v>22031</v>
      </c>
      <c r="M2856" t="s">
        <v>6</v>
      </c>
      <c r="N2856" t="s">
        <v>162</v>
      </c>
    </row>
    <row r="2857" spans="1:14" x14ac:dyDescent="0.35">
      <c r="A2857" t="s">
        <v>40</v>
      </c>
      <c r="B2857">
        <f t="shared" si="44"/>
        <v>1</v>
      </c>
      <c r="C2857" t="s">
        <v>22033</v>
      </c>
      <c r="D2857" t="s">
        <v>22036</v>
      </c>
      <c r="E2857" t="s">
        <v>22558</v>
      </c>
      <c r="F2857" t="s">
        <v>22559</v>
      </c>
      <c r="G2857">
        <v>10</v>
      </c>
      <c r="H2857">
        <v>9781665417037</v>
      </c>
      <c r="I2857" t="s">
        <v>22034</v>
      </c>
      <c r="J2857" t="s">
        <v>6</v>
      </c>
      <c r="K2857">
        <v>2021</v>
      </c>
      <c r="L2857" t="s">
        <v>22035</v>
      </c>
      <c r="M2857" t="s">
        <v>6</v>
      </c>
      <c r="N2857" t="s">
        <v>162</v>
      </c>
    </row>
    <row r="2858" spans="1:14" x14ac:dyDescent="0.35">
      <c r="A2858" t="s">
        <v>70</v>
      </c>
      <c r="B2858">
        <f t="shared" si="44"/>
        <v>1</v>
      </c>
      <c r="C2858" t="s">
        <v>22037</v>
      </c>
      <c r="D2858" t="s">
        <v>22039</v>
      </c>
      <c r="E2858" t="s">
        <v>22560</v>
      </c>
      <c r="F2858" t="s">
        <v>22561</v>
      </c>
      <c r="G2858">
        <v>10</v>
      </c>
      <c r="H2858">
        <v>9781665444453</v>
      </c>
      <c r="I2858" t="s">
        <v>22030</v>
      </c>
      <c r="J2858" t="s">
        <v>6</v>
      </c>
      <c r="K2858">
        <v>2021</v>
      </c>
      <c r="L2858" t="s">
        <v>22038</v>
      </c>
      <c r="M2858" t="s">
        <v>6</v>
      </c>
      <c r="N2858" t="s">
        <v>162</v>
      </c>
    </row>
    <row r="2859" spans="1:14" x14ac:dyDescent="0.35">
      <c r="A2859" t="s">
        <v>67</v>
      </c>
      <c r="B2859">
        <f t="shared" si="44"/>
        <v>1</v>
      </c>
      <c r="C2859" t="s">
        <v>22040</v>
      </c>
      <c r="D2859" t="s">
        <v>22042</v>
      </c>
      <c r="E2859" t="s">
        <v>22562</v>
      </c>
      <c r="F2859" t="s">
        <v>22563</v>
      </c>
      <c r="G2859">
        <v>10</v>
      </c>
      <c r="I2859" t="s">
        <v>496</v>
      </c>
      <c r="J2859" t="s">
        <v>22564</v>
      </c>
      <c r="K2859">
        <v>2021</v>
      </c>
      <c r="L2859" t="s">
        <v>22041</v>
      </c>
      <c r="M2859" t="s">
        <v>6</v>
      </c>
      <c r="N2859" t="s">
        <v>162</v>
      </c>
    </row>
    <row r="2860" spans="1:14" x14ac:dyDescent="0.35">
      <c r="A2860" t="s">
        <v>82</v>
      </c>
      <c r="B2860">
        <f t="shared" si="44"/>
        <v>1</v>
      </c>
      <c r="C2860" t="s">
        <v>22043</v>
      </c>
      <c r="D2860" t="s">
        <v>22046</v>
      </c>
      <c r="E2860" t="s">
        <v>22565</v>
      </c>
      <c r="F2860" t="s">
        <v>22566</v>
      </c>
      <c r="G2860">
        <v>10</v>
      </c>
      <c r="H2860">
        <v>9781665449304</v>
      </c>
      <c r="I2860" t="s">
        <v>22044</v>
      </c>
      <c r="J2860" t="s">
        <v>22567</v>
      </c>
      <c r="K2860">
        <v>2021</v>
      </c>
      <c r="L2860" t="s">
        <v>22045</v>
      </c>
      <c r="M2860" t="s">
        <v>6</v>
      </c>
      <c r="N2860" t="s">
        <v>162</v>
      </c>
    </row>
    <row r="2861" spans="1:14" x14ac:dyDescent="0.35">
      <c r="A2861" t="s">
        <v>82</v>
      </c>
      <c r="B2861">
        <f t="shared" si="44"/>
        <v>1</v>
      </c>
      <c r="C2861" t="s">
        <v>22047</v>
      </c>
      <c r="D2861" t="s">
        <v>22050</v>
      </c>
      <c r="E2861" t="s">
        <v>22568</v>
      </c>
      <c r="F2861" t="s">
        <v>22569</v>
      </c>
      <c r="G2861">
        <v>10</v>
      </c>
      <c r="H2861">
        <v>9781665428569</v>
      </c>
      <c r="I2861" t="s">
        <v>22048</v>
      </c>
      <c r="J2861" t="s">
        <v>22570</v>
      </c>
      <c r="K2861">
        <v>2021</v>
      </c>
      <c r="L2861" t="s">
        <v>22049</v>
      </c>
      <c r="M2861" t="s">
        <v>6</v>
      </c>
      <c r="N2861" t="s">
        <v>162</v>
      </c>
    </row>
    <row r="2862" spans="1:14" x14ac:dyDescent="0.35">
      <c r="A2862" t="s">
        <v>49</v>
      </c>
      <c r="B2862">
        <f t="shared" si="44"/>
        <v>1</v>
      </c>
      <c r="C2862" t="s">
        <v>22051</v>
      </c>
      <c r="D2862" t="s">
        <v>22053</v>
      </c>
      <c r="E2862" t="s">
        <v>22571</v>
      </c>
      <c r="F2862" t="s">
        <v>22572</v>
      </c>
      <c r="G2862">
        <v>10</v>
      </c>
      <c r="H2862">
        <v>9781665427449</v>
      </c>
      <c r="I2862" t="s">
        <v>6744</v>
      </c>
      <c r="J2862" t="s">
        <v>6</v>
      </c>
      <c r="K2862">
        <v>2021</v>
      </c>
      <c r="L2862" t="s">
        <v>22052</v>
      </c>
      <c r="M2862" t="s">
        <v>6</v>
      </c>
      <c r="N2862" t="s">
        <v>162</v>
      </c>
    </row>
    <row r="2863" spans="1:14" x14ac:dyDescent="0.35">
      <c r="A2863" t="s">
        <v>49</v>
      </c>
      <c r="B2863">
        <f t="shared" si="44"/>
        <v>1</v>
      </c>
      <c r="C2863" t="s">
        <v>22054</v>
      </c>
      <c r="D2863" t="s">
        <v>22057</v>
      </c>
      <c r="E2863" t="s">
        <v>22573</v>
      </c>
      <c r="F2863" t="s">
        <v>22574</v>
      </c>
      <c r="G2863">
        <v>10</v>
      </c>
      <c r="H2863">
        <v>9789532331011</v>
      </c>
      <c r="I2863" t="s">
        <v>22055</v>
      </c>
      <c r="J2863" t="s">
        <v>22575</v>
      </c>
      <c r="K2863">
        <v>2021</v>
      </c>
      <c r="L2863" t="s">
        <v>22056</v>
      </c>
      <c r="M2863" t="s">
        <v>6</v>
      </c>
      <c r="N2863" t="s">
        <v>162</v>
      </c>
    </row>
    <row r="2864" spans="1:14" x14ac:dyDescent="0.35">
      <c r="A2864" t="s">
        <v>49</v>
      </c>
      <c r="B2864">
        <f t="shared" si="44"/>
        <v>1</v>
      </c>
      <c r="C2864" t="s">
        <v>22058</v>
      </c>
      <c r="D2864" t="s">
        <v>22060</v>
      </c>
      <c r="E2864" t="s">
        <v>22576</v>
      </c>
      <c r="F2864" t="s">
        <v>22577</v>
      </c>
      <c r="G2864">
        <v>10</v>
      </c>
      <c r="H2864">
        <v>9789532331011</v>
      </c>
      <c r="I2864" t="s">
        <v>22055</v>
      </c>
      <c r="J2864" t="s">
        <v>22578</v>
      </c>
      <c r="K2864">
        <v>2021</v>
      </c>
      <c r="L2864" t="s">
        <v>22059</v>
      </c>
      <c r="M2864" t="s">
        <v>6</v>
      </c>
      <c r="N2864" t="s">
        <v>162</v>
      </c>
    </row>
    <row r="2865" spans="1:14" x14ac:dyDescent="0.35">
      <c r="A2865" t="s">
        <v>49</v>
      </c>
      <c r="B2865">
        <f t="shared" si="44"/>
        <v>1</v>
      </c>
      <c r="C2865" t="s">
        <v>22061</v>
      </c>
      <c r="D2865" t="s">
        <v>22064</v>
      </c>
      <c r="E2865" t="s">
        <v>22579</v>
      </c>
      <c r="F2865" t="s">
        <v>22580</v>
      </c>
      <c r="G2865">
        <v>10</v>
      </c>
      <c r="H2865">
        <v>9781665417792</v>
      </c>
      <c r="I2865" t="s">
        <v>22062</v>
      </c>
      <c r="J2865" t="s">
        <v>6</v>
      </c>
      <c r="K2865">
        <v>2021</v>
      </c>
      <c r="L2865" t="s">
        <v>22063</v>
      </c>
      <c r="M2865" t="s">
        <v>6</v>
      </c>
      <c r="N2865" t="s">
        <v>217</v>
      </c>
    </row>
    <row r="2866" spans="1:14" x14ac:dyDescent="0.35">
      <c r="A2866" t="s">
        <v>82</v>
      </c>
      <c r="B2866">
        <f t="shared" si="44"/>
        <v>1</v>
      </c>
      <c r="C2866" t="s">
        <v>22065</v>
      </c>
      <c r="D2866" t="s">
        <v>22067</v>
      </c>
      <c r="E2866" t="s">
        <v>22581</v>
      </c>
      <c r="F2866" t="s">
        <v>22582</v>
      </c>
      <c r="G2866">
        <v>10</v>
      </c>
      <c r="H2866">
        <v>9781665438865</v>
      </c>
      <c r="I2866" t="s">
        <v>762</v>
      </c>
      <c r="J2866" t="s">
        <v>6</v>
      </c>
      <c r="K2866">
        <v>2021</v>
      </c>
      <c r="L2866" t="s">
        <v>22066</v>
      </c>
      <c r="M2866" t="s">
        <v>6</v>
      </c>
      <c r="N2866" t="s">
        <v>162</v>
      </c>
    </row>
    <row r="2867" spans="1:14" x14ac:dyDescent="0.35">
      <c r="A2867" t="s">
        <v>40</v>
      </c>
      <c r="B2867">
        <f t="shared" si="44"/>
        <v>1</v>
      </c>
      <c r="C2867" t="s">
        <v>22068</v>
      </c>
      <c r="D2867" t="s">
        <v>22070</v>
      </c>
      <c r="E2867" t="s">
        <v>22583</v>
      </c>
      <c r="F2867" t="s">
        <v>22584</v>
      </c>
      <c r="G2867">
        <v>10</v>
      </c>
      <c r="H2867">
        <v>9781665438865</v>
      </c>
      <c r="I2867" t="s">
        <v>762</v>
      </c>
      <c r="J2867" t="s">
        <v>6</v>
      </c>
      <c r="K2867">
        <v>2021</v>
      </c>
      <c r="L2867" t="s">
        <v>22069</v>
      </c>
      <c r="M2867" t="s">
        <v>6</v>
      </c>
      <c r="N2867" t="s">
        <v>162</v>
      </c>
    </row>
    <row r="2868" spans="1:14" x14ac:dyDescent="0.35">
      <c r="A2868" t="s">
        <v>82</v>
      </c>
      <c r="B2868">
        <f t="shared" si="44"/>
        <v>1</v>
      </c>
      <c r="C2868" t="s">
        <v>22071</v>
      </c>
      <c r="D2868" t="s">
        <v>22073</v>
      </c>
      <c r="E2868" t="s">
        <v>22585</v>
      </c>
      <c r="F2868" t="s">
        <v>22586</v>
      </c>
      <c r="G2868">
        <v>10</v>
      </c>
      <c r="H2868">
        <v>9781665438865</v>
      </c>
      <c r="I2868" t="s">
        <v>762</v>
      </c>
      <c r="J2868" t="s">
        <v>6</v>
      </c>
      <c r="K2868">
        <v>2021</v>
      </c>
      <c r="L2868" t="s">
        <v>22072</v>
      </c>
      <c r="M2868" t="s">
        <v>6</v>
      </c>
      <c r="N2868" t="s">
        <v>162</v>
      </c>
    </row>
    <row r="2869" spans="1:14" x14ac:dyDescent="0.35">
      <c r="A2869" t="s">
        <v>40</v>
      </c>
      <c r="B2869">
        <f t="shared" si="44"/>
        <v>1</v>
      </c>
      <c r="C2869" t="s">
        <v>22074</v>
      </c>
      <c r="D2869" t="s">
        <v>22076</v>
      </c>
      <c r="E2869" t="s">
        <v>22587</v>
      </c>
      <c r="F2869" t="s">
        <v>22588</v>
      </c>
      <c r="G2869">
        <v>10</v>
      </c>
      <c r="H2869">
        <v>9781665438865</v>
      </c>
      <c r="I2869" t="s">
        <v>762</v>
      </c>
      <c r="J2869" t="s">
        <v>6</v>
      </c>
      <c r="K2869">
        <v>2021</v>
      </c>
      <c r="L2869" t="s">
        <v>22075</v>
      </c>
      <c r="M2869" t="s">
        <v>6</v>
      </c>
      <c r="N2869" t="s">
        <v>217</v>
      </c>
    </row>
    <row r="2870" spans="1:14" x14ac:dyDescent="0.35">
      <c r="A2870" t="s">
        <v>70</v>
      </c>
      <c r="B2870">
        <f t="shared" si="44"/>
        <v>1</v>
      </c>
      <c r="C2870" t="s">
        <v>22077</v>
      </c>
      <c r="D2870" t="s">
        <v>22079</v>
      </c>
      <c r="E2870" t="s">
        <v>22589</v>
      </c>
      <c r="F2870" t="s">
        <v>22590</v>
      </c>
      <c r="G2870">
        <v>7</v>
      </c>
      <c r="H2870">
        <v>9783030914202</v>
      </c>
      <c r="I2870" t="s">
        <v>3009</v>
      </c>
      <c r="J2870" t="s">
        <v>22591</v>
      </c>
      <c r="K2870">
        <v>2021</v>
      </c>
      <c r="L2870" t="s">
        <v>22078</v>
      </c>
      <c r="M2870" t="s">
        <v>6</v>
      </c>
      <c r="N2870" t="s">
        <v>162</v>
      </c>
    </row>
    <row r="2871" spans="1:14" x14ac:dyDescent="0.35">
      <c r="A2871" t="s">
        <v>67</v>
      </c>
      <c r="B2871">
        <f t="shared" si="44"/>
        <v>1</v>
      </c>
      <c r="C2871" t="s">
        <v>22080</v>
      </c>
      <c r="D2871" t="s">
        <v>22082</v>
      </c>
      <c r="E2871" t="s">
        <v>22592</v>
      </c>
      <c r="F2871" t="s">
        <v>22593</v>
      </c>
      <c r="G2871">
        <v>7</v>
      </c>
      <c r="H2871">
        <v>9783030919825</v>
      </c>
      <c r="I2871" t="s">
        <v>2587</v>
      </c>
      <c r="J2871" t="s">
        <v>22594</v>
      </c>
      <c r="K2871">
        <v>2021</v>
      </c>
      <c r="L2871" t="s">
        <v>22081</v>
      </c>
      <c r="M2871" t="s">
        <v>6</v>
      </c>
      <c r="N2871" t="s">
        <v>217</v>
      </c>
    </row>
    <row r="2872" spans="1:14" x14ac:dyDescent="0.35">
      <c r="A2872" t="s">
        <v>49</v>
      </c>
      <c r="B2872">
        <f t="shared" si="44"/>
        <v>1</v>
      </c>
      <c r="C2872" t="s">
        <v>22083</v>
      </c>
      <c r="D2872" t="s">
        <v>22085</v>
      </c>
      <c r="E2872" t="s">
        <v>22595</v>
      </c>
      <c r="F2872" t="s">
        <v>22596</v>
      </c>
      <c r="G2872">
        <v>10</v>
      </c>
      <c r="H2872">
        <v>9781665428569</v>
      </c>
      <c r="I2872" t="s">
        <v>22048</v>
      </c>
      <c r="J2872" t="s">
        <v>22597</v>
      </c>
      <c r="K2872">
        <v>2021</v>
      </c>
      <c r="L2872" t="s">
        <v>22084</v>
      </c>
      <c r="M2872" t="s">
        <v>6</v>
      </c>
      <c r="N2872" t="s">
        <v>1120</v>
      </c>
    </row>
    <row r="2873" spans="1:14" x14ac:dyDescent="0.35">
      <c r="A2873" t="s">
        <v>82</v>
      </c>
      <c r="B2873">
        <f t="shared" si="44"/>
        <v>1</v>
      </c>
      <c r="C2873" t="s">
        <v>22086</v>
      </c>
      <c r="D2873" t="s">
        <v>22088</v>
      </c>
      <c r="E2873" t="s">
        <v>22598</v>
      </c>
      <c r="F2873" t="s">
        <v>22599</v>
      </c>
      <c r="G2873">
        <v>10</v>
      </c>
      <c r="H2873">
        <v>9781914587191</v>
      </c>
      <c r="I2873" t="s">
        <v>5838</v>
      </c>
      <c r="J2873" t="s">
        <v>22600</v>
      </c>
      <c r="K2873">
        <v>2021</v>
      </c>
      <c r="L2873" t="s">
        <v>22087</v>
      </c>
      <c r="M2873" t="s">
        <v>6</v>
      </c>
      <c r="N2873" t="s">
        <v>217</v>
      </c>
    </row>
    <row r="2874" spans="1:14" x14ac:dyDescent="0.35">
      <c r="A2874" t="s">
        <v>82</v>
      </c>
      <c r="B2874">
        <f t="shared" si="44"/>
        <v>1</v>
      </c>
      <c r="C2874" t="s">
        <v>22089</v>
      </c>
      <c r="D2874" t="s">
        <v>22091</v>
      </c>
      <c r="E2874" t="s">
        <v>22601</v>
      </c>
      <c r="F2874" t="s">
        <v>22602</v>
      </c>
      <c r="G2874">
        <v>10</v>
      </c>
      <c r="H2874">
        <v>9781914587122</v>
      </c>
      <c r="I2874" t="s">
        <v>452</v>
      </c>
      <c r="J2874" t="s">
        <v>22603</v>
      </c>
      <c r="K2874">
        <v>2021</v>
      </c>
      <c r="L2874" t="s">
        <v>22090</v>
      </c>
      <c r="M2874" t="s">
        <v>6</v>
      </c>
      <c r="N2874" t="s">
        <v>162</v>
      </c>
    </row>
    <row r="2875" spans="1:14" x14ac:dyDescent="0.35">
      <c r="A2875" t="s">
        <v>82</v>
      </c>
      <c r="B2875">
        <f t="shared" si="44"/>
        <v>1</v>
      </c>
      <c r="C2875" t="s">
        <v>22092</v>
      </c>
      <c r="D2875" t="s">
        <v>22094</v>
      </c>
      <c r="E2875" t="s">
        <v>22604</v>
      </c>
      <c r="F2875" t="s">
        <v>22605</v>
      </c>
      <c r="G2875">
        <v>10</v>
      </c>
      <c r="H2875">
        <v>9781914587122</v>
      </c>
      <c r="I2875" t="s">
        <v>452</v>
      </c>
      <c r="J2875" t="s">
        <v>22606</v>
      </c>
      <c r="K2875">
        <v>2021</v>
      </c>
      <c r="L2875" t="s">
        <v>22093</v>
      </c>
      <c r="M2875" t="s">
        <v>6</v>
      </c>
      <c r="N2875" t="s">
        <v>162</v>
      </c>
    </row>
    <row r="2876" spans="1:14" x14ac:dyDescent="0.35">
      <c r="A2876" t="s">
        <v>82</v>
      </c>
      <c r="B2876">
        <f t="shared" si="44"/>
        <v>1</v>
      </c>
      <c r="C2876" t="s">
        <v>22095</v>
      </c>
      <c r="D2876" t="s">
        <v>22097</v>
      </c>
      <c r="E2876" t="s">
        <v>22607</v>
      </c>
      <c r="F2876" t="s">
        <v>22608</v>
      </c>
      <c r="G2876">
        <v>10</v>
      </c>
      <c r="H2876">
        <v>9781914587122</v>
      </c>
      <c r="I2876" t="s">
        <v>452</v>
      </c>
      <c r="J2876" t="s">
        <v>22609</v>
      </c>
      <c r="K2876">
        <v>2021</v>
      </c>
      <c r="L2876" t="s">
        <v>22096</v>
      </c>
      <c r="M2876" t="s">
        <v>6</v>
      </c>
      <c r="N2876" t="s">
        <v>162</v>
      </c>
    </row>
    <row r="2877" spans="1:14" x14ac:dyDescent="0.35">
      <c r="A2877" t="s">
        <v>82</v>
      </c>
      <c r="B2877">
        <f t="shared" si="44"/>
        <v>1</v>
      </c>
      <c r="C2877" t="s">
        <v>22098</v>
      </c>
      <c r="D2877" t="s">
        <v>22610</v>
      </c>
      <c r="E2877" t="s">
        <v>22611</v>
      </c>
      <c r="F2877" t="s">
        <v>22612</v>
      </c>
      <c r="G2877">
        <v>10</v>
      </c>
      <c r="H2877">
        <v>9781914587122</v>
      </c>
      <c r="I2877" t="s">
        <v>452</v>
      </c>
      <c r="J2877" t="s">
        <v>22613</v>
      </c>
      <c r="K2877">
        <v>2021</v>
      </c>
      <c r="L2877" t="s">
        <v>22099</v>
      </c>
      <c r="M2877" t="s">
        <v>6</v>
      </c>
      <c r="N2877" t="s">
        <v>162</v>
      </c>
    </row>
    <row r="2878" spans="1:14" x14ac:dyDescent="0.35">
      <c r="A2878" t="s">
        <v>82</v>
      </c>
      <c r="B2878">
        <f t="shared" si="44"/>
        <v>1</v>
      </c>
      <c r="C2878" t="s">
        <v>22100</v>
      </c>
      <c r="D2878" t="s">
        <v>22103</v>
      </c>
      <c r="E2878" t="s">
        <v>22614</v>
      </c>
      <c r="F2878" t="s">
        <v>22615</v>
      </c>
      <c r="G2878">
        <v>10</v>
      </c>
      <c r="I2878" t="s">
        <v>22101</v>
      </c>
      <c r="J2878" t="s">
        <v>22616</v>
      </c>
      <c r="K2878">
        <v>2021</v>
      </c>
      <c r="L2878" t="s">
        <v>22102</v>
      </c>
      <c r="M2878" t="s">
        <v>6</v>
      </c>
      <c r="N2878" t="s">
        <v>217</v>
      </c>
    </row>
    <row r="2879" spans="1:14" x14ac:dyDescent="0.35">
      <c r="A2879" t="s">
        <v>70</v>
      </c>
      <c r="B2879">
        <f t="shared" si="44"/>
        <v>1</v>
      </c>
      <c r="C2879" t="s">
        <v>22104</v>
      </c>
      <c r="D2879" t="s">
        <v>22106</v>
      </c>
      <c r="E2879" t="s">
        <v>22617</v>
      </c>
      <c r="F2879" t="s">
        <v>22618</v>
      </c>
      <c r="G2879">
        <v>7</v>
      </c>
      <c r="H2879">
        <v>9783030902407</v>
      </c>
      <c r="I2879" t="s">
        <v>866</v>
      </c>
      <c r="J2879" t="s">
        <v>22619</v>
      </c>
      <c r="K2879">
        <v>2021</v>
      </c>
      <c r="L2879" t="s">
        <v>22105</v>
      </c>
      <c r="M2879" t="s">
        <v>6</v>
      </c>
      <c r="N2879" t="s">
        <v>162</v>
      </c>
    </row>
    <row r="2880" spans="1:14" x14ac:dyDescent="0.35">
      <c r="A2880" t="s">
        <v>82</v>
      </c>
      <c r="B2880">
        <f t="shared" si="44"/>
        <v>1</v>
      </c>
      <c r="C2880" t="s">
        <v>22107</v>
      </c>
      <c r="D2880" t="s">
        <v>22109</v>
      </c>
      <c r="E2880" t="s">
        <v>22620</v>
      </c>
      <c r="F2880" t="s">
        <v>22621</v>
      </c>
      <c r="G2880">
        <v>7</v>
      </c>
      <c r="H2880">
        <v>9783030902407</v>
      </c>
      <c r="I2880" t="s">
        <v>866</v>
      </c>
      <c r="J2880" t="s">
        <v>508</v>
      </c>
      <c r="K2880">
        <v>2021</v>
      </c>
      <c r="L2880" t="s">
        <v>22108</v>
      </c>
      <c r="M2880" t="s">
        <v>6</v>
      </c>
      <c r="N2880" t="s">
        <v>162</v>
      </c>
    </row>
    <row r="2881" spans="1:14" x14ac:dyDescent="0.35">
      <c r="A2881" t="s">
        <v>49</v>
      </c>
      <c r="B2881">
        <f t="shared" si="44"/>
        <v>1</v>
      </c>
      <c r="C2881" t="s">
        <v>22110</v>
      </c>
      <c r="D2881" t="s">
        <v>22112</v>
      </c>
      <c r="E2881" t="s">
        <v>22622</v>
      </c>
      <c r="F2881" t="s">
        <v>22623</v>
      </c>
      <c r="G2881">
        <v>7</v>
      </c>
      <c r="I2881" t="s">
        <v>11108</v>
      </c>
      <c r="J2881" t="s">
        <v>6</v>
      </c>
      <c r="K2881">
        <v>2021</v>
      </c>
      <c r="L2881" t="s">
        <v>22111</v>
      </c>
      <c r="M2881" t="s">
        <v>6</v>
      </c>
      <c r="N2881" t="s">
        <v>162</v>
      </c>
    </row>
    <row r="2882" spans="1:14" x14ac:dyDescent="0.35">
      <c r="A2882" t="s">
        <v>67</v>
      </c>
      <c r="B2882">
        <f t="shared" ref="B2882:B2945" si="45">COUNTIF(C:C,C2882)</f>
        <v>1</v>
      </c>
      <c r="C2882" t="s">
        <v>22113</v>
      </c>
      <c r="D2882" t="s">
        <v>22115</v>
      </c>
      <c r="E2882" t="s">
        <v>22624</v>
      </c>
      <c r="F2882" t="s">
        <v>22625</v>
      </c>
      <c r="G2882">
        <v>7</v>
      </c>
      <c r="H2882">
        <v>9783030903275</v>
      </c>
      <c r="I2882" t="s">
        <v>152</v>
      </c>
      <c r="J2882" t="s">
        <v>22626</v>
      </c>
      <c r="K2882">
        <v>2021</v>
      </c>
      <c r="L2882" t="s">
        <v>22114</v>
      </c>
      <c r="M2882" t="s">
        <v>6</v>
      </c>
      <c r="N2882" t="s">
        <v>162</v>
      </c>
    </row>
    <row r="2883" spans="1:14" x14ac:dyDescent="0.35">
      <c r="A2883" t="s">
        <v>49</v>
      </c>
      <c r="B2883">
        <f t="shared" si="45"/>
        <v>1</v>
      </c>
      <c r="C2883" t="s">
        <v>22116</v>
      </c>
      <c r="D2883" t="s">
        <v>22118</v>
      </c>
      <c r="E2883" t="s">
        <v>22627</v>
      </c>
      <c r="F2883" t="s">
        <v>22628</v>
      </c>
      <c r="G2883">
        <v>7</v>
      </c>
      <c r="H2883">
        <v>9783030901752</v>
      </c>
      <c r="I2883" t="s">
        <v>866</v>
      </c>
      <c r="J2883" t="s">
        <v>22629</v>
      </c>
      <c r="K2883">
        <v>2021</v>
      </c>
      <c r="L2883" t="s">
        <v>22117</v>
      </c>
      <c r="M2883" t="s">
        <v>6</v>
      </c>
      <c r="N2883" t="s">
        <v>162</v>
      </c>
    </row>
    <row r="2884" spans="1:14" x14ac:dyDescent="0.35">
      <c r="A2884" t="s">
        <v>82</v>
      </c>
      <c r="B2884">
        <f t="shared" si="45"/>
        <v>1</v>
      </c>
      <c r="C2884" t="s">
        <v>22119</v>
      </c>
      <c r="D2884" t="s">
        <v>22121</v>
      </c>
      <c r="E2884" t="s">
        <v>22630</v>
      </c>
      <c r="F2884" t="s">
        <v>22631</v>
      </c>
      <c r="G2884">
        <v>10</v>
      </c>
      <c r="I2884" t="s">
        <v>496</v>
      </c>
      <c r="J2884" t="s">
        <v>22632</v>
      </c>
      <c r="K2884">
        <v>2021</v>
      </c>
      <c r="L2884" t="s">
        <v>22120</v>
      </c>
      <c r="M2884" t="s">
        <v>6</v>
      </c>
      <c r="N2884" t="s">
        <v>162</v>
      </c>
    </row>
    <row r="2885" spans="1:14" x14ac:dyDescent="0.35">
      <c r="A2885" t="s">
        <v>82</v>
      </c>
      <c r="B2885">
        <f t="shared" si="45"/>
        <v>1</v>
      </c>
      <c r="C2885" t="s">
        <v>22122</v>
      </c>
      <c r="D2885" t="s">
        <v>22125</v>
      </c>
      <c r="E2885" t="s">
        <v>22633</v>
      </c>
      <c r="F2885" t="s">
        <v>22634</v>
      </c>
      <c r="G2885">
        <v>10</v>
      </c>
      <c r="H2885">
        <v>9781733632584</v>
      </c>
      <c r="I2885" t="s">
        <v>22123</v>
      </c>
      <c r="J2885" t="s">
        <v>6</v>
      </c>
      <c r="K2885">
        <v>2021</v>
      </c>
      <c r="L2885" t="s">
        <v>22124</v>
      </c>
      <c r="M2885" t="s">
        <v>6</v>
      </c>
      <c r="N2885" t="s">
        <v>162</v>
      </c>
    </row>
    <row r="2886" spans="1:14" x14ac:dyDescent="0.35">
      <c r="A2886" t="s">
        <v>40</v>
      </c>
      <c r="B2886">
        <f t="shared" si="45"/>
        <v>1</v>
      </c>
      <c r="C2886" t="s">
        <v>22126</v>
      </c>
      <c r="D2886" t="s">
        <v>22128</v>
      </c>
      <c r="E2886" t="s">
        <v>22635</v>
      </c>
      <c r="F2886" t="s">
        <v>22636</v>
      </c>
      <c r="G2886">
        <v>7</v>
      </c>
      <c r="I2886" t="s">
        <v>542</v>
      </c>
      <c r="J2886" t="s">
        <v>22637</v>
      </c>
      <c r="K2886">
        <v>2021</v>
      </c>
      <c r="L2886" t="s">
        <v>22127</v>
      </c>
      <c r="M2886" t="s">
        <v>6</v>
      </c>
      <c r="N2886" t="s">
        <v>323</v>
      </c>
    </row>
    <row r="2887" spans="1:14" x14ac:dyDescent="0.35">
      <c r="A2887" t="s">
        <v>49</v>
      </c>
      <c r="B2887">
        <f t="shared" si="45"/>
        <v>1</v>
      </c>
      <c r="C2887" t="s">
        <v>22129</v>
      </c>
      <c r="D2887" t="s">
        <v>22132</v>
      </c>
      <c r="E2887" t="s">
        <v>22638</v>
      </c>
      <c r="F2887" t="s">
        <v>22639</v>
      </c>
      <c r="G2887">
        <v>7</v>
      </c>
      <c r="I2887" t="s">
        <v>22130</v>
      </c>
      <c r="J2887" t="s">
        <v>6</v>
      </c>
      <c r="K2887">
        <v>2021</v>
      </c>
      <c r="L2887" t="s">
        <v>22131</v>
      </c>
      <c r="M2887" t="s">
        <v>6</v>
      </c>
      <c r="N2887" t="s">
        <v>217</v>
      </c>
    </row>
    <row r="2888" spans="1:14" x14ac:dyDescent="0.35">
      <c r="A2888" t="s">
        <v>49</v>
      </c>
      <c r="B2888">
        <f t="shared" si="45"/>
        <v>1</v>
      </c>
      <c r="C2888" t="s">
        <v>22133</v>
      </c>
      <c r="D2888" t="s">
        <v>22136</v>
      </c>
      <c r="E2888" t="s">
        <v>22641</v>
      </c>
      <c r="F2888" t="s">
        <v>22642</v>
      </c>
      <c r="G2888">
        <v>7</v>
      </c>
      <c r="I2888" t="s">
        <v>22134</v>
      </c>
      <c r="J2888" t="s">
        <v>22643</v>
      </c>
      <c r="K2888">
        <v>2021</v>
      </c>
      <c r="L2888" t="s">
        <v>22135</v>
      </c>
      <c r="M2888" t="s">
        <v>6</v>
      </c>
      <c r="N2888" t="s">
        <v>162</v>
      </c>
    </row>
    <row r="2889" spans="1:14" x14ac:dyDescent="0.35">
      <c r="A2889" t="s">
        <v>49</v>
      </c>
      <c r="B2889">
        <f t="shared" si="45"/>
        <v>1</v>
      </c>
      <c r="C2889" t="s">
        <v>22137</v>
      </c>
      <c r="D2889" t="s">
        <v>22138</v>
      </c>
      <c r="E2889" t="s">
        <v>1469</v>
      </c>
      <c r="F2889" t="s">
        <v>1470</v>
      </c>
      <c r="G2889">
        <v>7</v>
      </c>
      <c r="I2889" t="s">
        <v>1452</v>
      </c>
      <c r="J2889" t="s">
        <v>22644</v>
      </c>
      <c r="K2889">
        <v>2021</v>
      </c>
      <c r="L2889" t="s">
        <v>1471</v>
      </c>
      <c r="M2889" t="s">
        <v>6</v>
      </c>
      <c r="N2889" t="s">
        <v>217</v>
      </c>
    </row>
    <row r="2890" spans="1:14" x14ac:dyDescent="0.35">
      <c r="A2890" t="s">
        <v>40</v>
      </c>
      <c r="B2890">
        <f t="shared" si="45"/>
        <v>1</v>
      </c>
      <c r="C2890" t="s">
        <v>22139</v>
      </c>
      <c r="D2890" t="s">
        <v>22141</v>
      </c>
      <c r="E2890" t="s">
        <v>22645</v>
      </c>
      <c r="F2890" t="s">
        <v>22646</v>
      </c>
      <c r="G2890">
        <v>10</v>
      </c>
      <c r="H2890">
        <v>9781665438865</v>
      </c>
      <c r="I2890" t="s">
        <v>762</v>
      </c>
      <c r="J2890" t="s">
        <v>6</v>
      </c>
      <c r="K2890">
        <v>2021</v>
      </c>
      <c r="L2890" t="s">
        <v>22140</v>
      </c>
      <c r="M2890" t="s">
        <v>6</v>
      </c>
      <c r="N2890" t="s">
        <v>147</v>
      </c>
    </row>
    <row r="2891" spans="1:14" x14ac:dyDescent="0.35">
      <c r="A2891" t="s">
        <v>62</v>
      </c>
      <c r="B2891">
        <f t="shared" si="45"/>
        <v>1</v>
      </c>
      <c r="C2891" t="s">
        <v>22143</v>
      </c>
      <c r="D2891" t="s">
        <v>22144</v>
      </c>
      <c r="E2891" t="s">
        <v>6</v>
      </c>
      <c r="F2891" t="s">
        <v>22651</v>
      </c>
      <c r="G2891">
        <v>7</v>
      </c>
      <c r="H2891" t="s">
        <v>6</v>
      </c>
      <c r="I2891" t="s">
        <v>11988</v>
      </c>
      <c r="J2891" t="s">
        <v>22652</v>
      </c>
      <c r="K2891">
        <v>2021</v>
      </c>
      <c r="L2891" t="s">
        <v>6</v>
      </c>
      <c r="M2891" t="s">
        <v>6</v>
      </c>
      <c r="N2891" t="s">
        <v>6</v>
      </c>
    </row>
    <row r="2892" spans="1:14" x14ac:dyDescent="0.35">
      <c r="A2892" t="s">
        <v>82</v>
      </c>
      <c r="B2892">
        <f t="shared" si="45"/>
        <v>1</v>
      </c>
      <c r="C2892" t="s">
        <v>22145</v>
      </c>
      <c r="D2892" t="s">
        <v>22146</v>
      </c>
      <c r="E2892" t="s">
        <v>6</v>
      </c>
      <c r="F2892" t="s">
        <v>22653</v>
      </c>
      <c r="G2892">
        <v>7</v>
      </c>
      <c r="H2892" t="s">
        <v>6</v>
      </c>
      <c r="I2892" t="s">
        <v>11941</v>
      </c>
      <c r="J2892" t="s">
        <v>22654</v>
      </c>
      <c r="K2892">
        <v>2021</v>
      </c>
      <c r="L2892" t="s">
        <v>6</v>
      </c>
      <c r="M2892" t="s">
        <v>6</v>
      </c>
      <c r="N2892" t="s">
        <v>6</v>
      </c>
    </row>
    <row r="2893" spans="1:14" x14ac:dyDescent="0.35">
      <c r="A2893" t="s">
        <v>49</v>
      </c>
      <c r="B2893">
        <f t="shared" si="45"/>
        <v>1</v>
      </c>
      <c r="C2893" t="s">
        <v>22150</v>
      </c>
      <c r="D2893" t="s">
        <v>22151</v>
      </c>
      <c r="E2893" t="s">
        <v>6</v>
      </c>
      <c r="F2893" t="s">
        <v>22149</v>
      </c>
      <c r="G2893">
        <v>7</v>
      </c>
      <c r="H2893" t="s">
        <v>6</v>
      </c>
      <c r="I2893" t="s">
        <v>15059</v>
      </c>
      <c r="J2893" t="s">
        <v>22657</v>
      </c>
      <c r="K2893">
        <v>2021</v>
      </c>
      <c r="L2893" t="s">
        <v>6</v>
      </c>
      <c r="M2893" t="s">
        <v>6</v>
      </c>
      <c r="N2893" t="s">
        <v>6</v>
      </c>
    </row>
    <row r="2894" spans="1:14" x14ac:dyDescent="0.35">
      <c r="A2894" t="s">
        <v>49</v>
      </c>
      <c r="B2894">
        <f t="shared" si="45"/>
        <v>1</v>
      </c>
      <c r="C2894" t="s">
        <v>22153</v>
      </c>
      <c r="D2894" t="s">
        <v>22154</v>
      </c>
      <c r="E2894" t="s">
        <v>6</v>
      </c>
      <c r="F2894" t="s">
        <v>22152</v>
      </c>
      <c r="G2894">
        <v>7</v>
      </c>
      <c r="H2894" t="s">
        <v>6</v>
      </c>
      <c r="I2894" t="s">
        <v>22658</v>
      </c>
      <c r="J2894" t="s">
        <v>22659</v>
      </c>
      <c r="K2894">
        <v>2021</v>
      </c>
      <c r="L2894" t="s">
        <v>6</v>
      </c>
      <c r="M2894" t="s">
        <v>6</v>
      </c>
      <c r="N2894" t="s">
        <v>6</v>
      </c>
    </row>
    <row r="2895" spans="1:14" x14ac:dyDescent="0.35">
      <c r="A2895" t="s">
        <v>82</v>
      </c>
      <c r="B2895">
        <f t="shared" si="45"/>
        <v>1</v>
      </c>
      <c r="C2895" t="s">
        <v>22155</v>
      </c>
      <c r="D2895" t="s">
        <v>22156</v>
      </c>
      <c r="E2895" t="s">
        <v>6</v>
      </c>
      <c r="F2895" t="s">
        <v>22660</v>
      </c>
      <c r="G2895">
        <v>7</v>
      </c>
      <c r="H2895" t="s">
        <v>6</v>
      </c>
      <c r="I2895" t="s">
        <v>22661</v>
      </c>
      <c r="J2895" t="s">
        <v>22662</v>
      </c>
      <c r="K2895">
        <v>2021</v>
      </c>
      <c r="L2895" t="s">
        <v>6</v>
      </c>
      <c r="M2895" t="s">
        <v>6</v>
      </c>
      <c r="N2895" t="s">
        <v>6</v>
      </c>
    </row>
    <row r="2896" spans="1:14" x14ac:dyDescent="0.35">
      <c r="A2896" t="s">
        <v>70</v>
      </c>
      <c r="B2896">
        <f t="shared" si="45"/>
        <v>1</v>
      </c>
      <c r="C2896" t="s">
        <v>22160</v>
      </c>
      <c r="D2896" t="s">
        <v>22161</v>
      </c>
      <c r="E2896" t="s">
        <v>6</v>
      </c>
      <c r="F2896" t="s">
        <v>22673</v>
      </c>
      <c r="G2896">
        <v>7</v>
      </c>
      <c r="H2896" t="s">
        <v>6</v>
      </c>
      <c r="I2896" t="s">
        <v>22674</v>
      </c>
      <c r="J2896" t="s">
        <v>22675</v>
      </c>
      <c r="K2896">
        <v>2021</v>
      </c>
      <c r="L2896" t="s">
        <v>6</v>
      </c>
      <c r="M2896" t="s">
        <v>6</v>
      </c>
      <c r="N2896" t="s">
        <v>6</v>
      </c>
    </row>
    <row r="2897" spans="1:14" x14ac:dyDescent="0.35">
      <c r="A2897" t="s">
        <v>82</v>
      </c>
      <c r="B2897">
        <f t="shared" si="45"/>
        <v>1</v>
      </c>
      <c r="C2897" t="s">
        <v>22162</v>
      </c>
      <c r="D2897" t="s">
        <v>22163</v>
      </c>
      <c r="E2897" t="s">
        <v>6</v>
      </c>
      <c r="F2897" t="s">
        <v>22676</v>
      </c>
      <c r="G2897">
        <v>7</v>
      </c>
      <c r="H2897" t="s">
        <v>6</v>
      </c>
      <c r="I2897" t="s">
        <v>22677</v>
      </c>
      <c r="J2897" t="s">
        <v>22678</v>
      </c>
      <c r="K2897">
        <v>2021</v>
      </c>
      <c r="L2897" t="s">
        <v>6</v>
      </c>
      <c r="M2897" t="s">
        <v>6</v>
      </c>
      <c r="N2897" t="s">
        <v>6</v>
      </c>
    </row>
    <row r="2898" spans="1:14" x14ac:dyDescent="0.35">
      <c r="A2898" t="s">
        <v>49</v>
      </c>
      <c r="B2898">
        <f t="shared" si="45"/>
        <v>1</v>
      </c>
      <c r="C2898" t="s">
        <v>22164</v>
      </c>
      <c r="D2898" t="s">
        <v>22679</v>
      </c>
      <c r="E2898" t="s">
        <v>6</v>
      </c>
      <c r="F2898" t="s">
        <v>22680</v>
      </c>
      <c r="G2898">
        <v>7</v>
      </c>
      <c r="H2898" t="s">
        <v>6</v>
      </c>
      <c r="I2898" t="s">
        <v>22681</v>
      </c>
      <c r="J2898" t="s">
        <v>22682</v>
      </c>
      <c r="K2898">
        <v>2021</v>
      </c>
      <c r="L2898" t="s">
        <v>6</v>
      </c>
      <c r="M2898" t="s">
        <v>6</v>
      </c>
      <c r="N2898" t="s">
        <v>6</v>
      </c>
    </row>
    <row r="2899" spans="1:14" x14ac:dyDescent="0.35">
      <c r="A2899" t="s">
        <v>82</v>
      </c>
      <c r="B2899">
        <f t="shared" si="45"/>
        <v>1</v>
      </c>
      <c r="C2899" t="s">
        <v>22165</v>
      </c>
      <c r="D2899" t="s">
        <v>22685</v>
      </c>
      <c r="E2899" t="s">
        <v>6</v>
      </c>
      <c r="F2899" t="s">
        <v>22686</v>
      </c>
      <c r="G2899">
        <v>7</v>
      </c>
      <c r="H2899" t="s">
        <v>6</v>
      </c>
      <c r="I2899" t="s">
        <v>22687</v>
      </c>
      <c r="J2899" t="s">
        <v>22670</v>
      </c>
      <c r="K2899">
        <v>2021</v>
      </c>
      <c r="L2899" t="s">
        <v>6</v>
      </c>
      <c r="M2899" t="s">
        <v>6</v>
      </c>
      <c r="N2899" t="s">
        <v>6</v>
      </c>
    </row>
    <row r="2900" spans="1:14" x14ac:dyDescent="0.35">
      <c r="A2900" t="s">
        <v>82</v>
      </c>
      <c r="B2900">
        <f t="shared" si="45"/>
        <v>1</v>
      </c>
      <c r="C2900" t="s">
        <v>22168</v>
      </c>
      <c r="D2900" t="s">
        <v>22691</v>
      </c>
      <c r="E2900" t="s">
        <v>6</v>
      </c>
      <c r="F2900" t="s">
        <v>22692</v>
      </c>
      <c r="G2900">
        <v>7</v>
      </c>
      <c r="H2900" t="s">
        <v>6</v>
      </c>
      <c r="I2900" t="s">
        <v>22693</v>
      </c>
      <c r="J2900" t="s">
        <v>22169</v>
      </c>
      <c r="K2900">
        <v>2021</v>
      </c>
      <c r="L2900" t="s">
        <v>6</v>
      </c>
      <c r="M2900" t="s">
        <v>6</v>
      </c>
      <c r="N2900" t="s">
        <v>6</v>
      </c>
    </row>
    <row r="2901" spans="1:14" x14ac:dyDescent="0.35">
      <c r="A2901" t="s">
        <v>82</v>
      </c>
      <c r="B2901">
        <f t="shared" si="45"/>
        <v>1</v>
      </c>
      <c r="C2901" t="s">
        <v>22170</v>
      </c>
      <c r="D2901" t="s">
        <v>22171</v>
      </c>
      <c r="E2901" t="s">
        <v>6</v>
      </c>
      <c r="F2901" t="s">
        <v>22694</v>
      </c>
      <c r="G2901">
        <v>7</v>
      </c>
      <c r="H2901" t="s">
        <v>6</v>
      </c>
      <c r="I2901" t="s">
        <v>22695</v>
      </c>
      <c r="J2901" t="s">
        <v>22696</v>
      </c>
      <c r="K2901">
        <v>2021</v>
      </c>
      <c r="L2901" t="s">
        <v>6</v>
      </c>
      <c r="M2901" t="s">
        <v>6</v>
      </c>
      <c r="N2901" t="s">
        <v>6</v>
      </c>
    </row>
    <row r="2902" spans="1:14" x14ac:dyDescent="0.35">
      <c r="A2902" t="s">
        <v>49</v>
      </c>
      <c r="B2902">
        <f t="shared" si="45"/>
        <v>1</v>
      </c>
      <c r="C2902" t="s">
        <v>22172</v>
      </c>
      <c r="D2902" t="s">
        <v>22173</v>
      </c>
      <c r="E2902" t="s">
        <v>6</v>
      </c>
      <c r="F2902" t="s">
        <v>22697</v>
      </c>
      <c r="G2902">
        <v>7</v>
      </c>
      <c r="H2902" t="s">
        <v>6</v>
      </c>
      <c r="I2902" t="s">
        <v>22698</v>
      </c>
      <c r="J2902" t="s">
        <v>12278</v>
      </c>
      <c r="K2902">
        <v>2021</v>
      </c>
      <c r="L2902" t="s">
        <v>6</v>
      </c>
      <c r="M2902" t="s">
        <v>6</v>
      </c>
      <c r="N2902" t="s">
        <v>6</v>
      </c>
    </row>
    <row r="2903" spans="1:14" x14ac:dyDescent="0.35">
      <c r="A2903" t="s">
        <v>49</v>
      </c>
      <c r="B2903">
        <f t="shared" si="45"/>
        <v>1</v>
      </c>
      <c r="C2903" t="s">
        <v>22174</v>
      </c>
      <c r="D2903" t="s">
        <v>22175</v>
      </c>
      <c r="E2903" t="s">
        <v>6</v>
      </c>
      <c r="F2903" t="s">
        <v>22699</v>
      </c>
      <c r="G2903">
        <v>7</v>
      </c>
      <c r="H2903" t="s">
        <v>6</v>
      </c>
      <c r="I2903" t="s">
        <v>22700</v>
      </c>
      <c r="J2903" t="s">
        <v>22701</v>
      </c>
      <c r="K2903">
        <v>2021</v>
      </c>
      <c r="L2903" t="s">
        <v>6</v>
      </c>
      <c r="M2903" t="s">
        <v>6</v>
      </c>
      <c r="N2903" t="s">
        <v>6</v>
      </c>
    </row>
    <row r="2904" spans="1:14" x14ac:dyDescent="0.35">
      <c r="A2904" t="s">
        <v>49</v>
      </c>
      <c r="B2904">
        <f t="shared" si="45"/>
        <v>1</v>
      </c>
      <c r="C2904" t="s">
        <v>22178</v>
      </c>
      <c r="D2904" t="s">
        <v>22179</v>
      </c>
      <c r="E2904" t="s">
        <v>6</v>
      </c>
      <c r="F2904" t="s">
        <v>22705</v>
      </c>
      <c r="G2904">
        <v>7</v>
      </c>
      <c r="H2904" t="s">
        <v>6</v>
      </c>
      <c r="I2904" t="s">
        <v>22706</v>
      </c>
      <c r="J2904" t="s">
        <v>22707</v>
      </c>
      <c r="K2904">
        <v>2021</v>
      </c>
      <c r="L2904" t="s">
        <v>6</v>
      </c>
      <c r="M2904" t="s">
        <v>6</v>
      </c>
      <c r="N2904" t="s">
        <v>6</v>
      </c>
    </row>
    <row r="2905" spans="1:14" x14ac:dyDescent="0.35">
      <c r="A2905" t="s">
        <v>82</v>
      </c>
      <c r="B2905">
        <f t="shared" si="45"/>
        <v>1</v>
      </c>
      <c r="C2905" t="s">
        <v>22180</v>
      </c>
      <c r="D2905" t="s">
        <v>22181</v>
      </c>
      <c r="E2905" t="s">
        <v>6</v>
      </c>
      <c r="F2905" t="s">
        <v>22708</v>
      </c>
      <c r="G2905">
        <v>7</v>
      </c>
      <c r="H2905" t="s">
        <v>6</v>
      </c>
      <c r="I2905" t="s">
        <v>12866</v>
      </c>
      <c r="J2905" t="s">
        <v>22709</v>
      </c>
      <c r="K2905">
        <v>2021</v>
      </c>
      <c r="L2905" t="s">
        <v>6</v>
      </c>
      <c r="M2905" t="s">
        <v>6</v>
      </c>
      <c r="N2905" t="s">
        <v>6</v>
      </c>
    </row>
    <row r="2906" spans="1:14" x14ac:dyDescent="0.35">
      <c r="A2906" t="s">
        <v>49</v>
      </c>
      <c r="B2906">
        <f t="shared" si="45"/>
        <v>1</v>
      </c>
      <c r="C2906" t="s">
        <v>22182</v>
      </c>
      <c r="D2906" t="s">
        <v>22710</v>
      </c>
      <c r="E2906" t="s">
        <v>6</v>
      </c>
      <c r="F2906" t="s">
        <v>22711</v>
      </c>
      <c r="G2906">
        <v>7</v>
      </c>
      <c r="H2906" t="s">
        <v>6</v>
      </c>
      <c r="I2906" t="s">
        <v>22712</v>
      </c>
      <c r="J2906" t="s">
        <v>11973</v>
      </c>
      <c r="K2906">
        <v>2021</v>
      </c>
      <c r="L2906" t="s">
        <v>6</v>
      </c>
      <c r="M2906" t="s">
        <v>6</v>
      </c>
      <c r="N2906" t="s">
        <v>6</v>
      </c>
    </row>
    <row r="2907" spans="1:14" x14ac:dyDescent="0.35">
      <c r="A2907" t="s">
        <v>67</v>
      </c>
      <c r="B2907">
        <f t="shared" si="45"/>
        <v>1</v>
      </c>
      <c r="C2907" t="s">
        <v>22183</v>
      </c>
      <c r="D2907" t="s">
        <v>22184</v>
      </c>
      <c r="E2907" t="s">
        <v>6</v>
      </c>
      <c r="F2907" t="s">
        <v>22713</v>
      </c>
      <c r="G2907">
        <v>7</v>
      </c>
      <c r="H2907" t="s">
        <v>6</v>
      </c>
      <c r="I2907" t="s">
        <v>22714</v>
      </c>
      <c r="J2907" t="s">
        <v>22715</v>
      </c>
      <c r="K2907">
        <v>2021</v>
      </c>
      <c r="L2907" t="s">
        <v>6</v>
      </c>
      <c r="M2907" t="s">
        <v>6</v>
      </c>
      <c r="N2907" t="s">
        <v>6</v>
      </c>
    </row>
    <row r="2908" spans="1:14" x14ac:dyDescent="0.35">
      <c r="A2908" t="s">
        <v>82</v>
      </c>
      <c r="B2908">
        <f t="shared" si="45"/>
        <v>1</v>
      </c>
      <c r="C2908" t="s">
        <v>22185</v>
      </c>
      <c r="D2908" t="s">
        <v>22186</v>
      </c>
      <c r="E2908" t="s">
        <v>6</v>
      </c>
      <c r="F2908" t="s">
        <v>22716</v>
      </c>
      <c r="G2908">
        <v>7</v>
      </c>
      <c r="H2908" t="s">
        <v>6</v>
      </c>
      <c r="I2908" t="s">
        <v>14150</v>
      </c>
      <c r="J2908" t="s">
        <v>22717</v>
      </c>
      <c r="K2908">
        <v>2021</v>
      </c>
      <c r="L2908" t="s">
        <v>6</v>
      </c>
      <c r="M2908" t="s">
        <v>6</v>
      </c>
      <c r="N2908" t="s">
        <v>6</v>
      </c>
    </row>
    <row r="2909" spans="1:14" x14ac:dyDescent="0.35">
      <c r="A2909" t="s">
        <v>82</v>
      </c>
      <c r="B2909">
        <f t="shared" si="45"/>
        <v>1</v>
      </c>
      <c r="C2909" t="s">
        <v>22187</v>
      </c>
      <c r="D2909" t="s">
        <v>22188</v>
      </c>
      <c r="E2909" t="s">
        <v>6</v>
      </c>
      <c r="F2909" t="s">
        <v>22718</v>
      </c>
      <c r="G2909">
        <v>7</v>
      </c>
      <c r="H2909" t="s">
        <v>6</v>
      </c>
      <c r="I2909" t="s">
        <v>22719</v>
      </c>
      <c r="J2909" t="s">
        <v>22720</v>
      </c>
      <c r="K2909">
        <v>2021</v>
      </c>
      <c r="L2909" t="s">
        <v>6</v>
      </c>
      <c r="M2909" t="s">
        <v>6</v>
      </c>
      <c r="N2909" t="s">
        <v>6</v>
      </c>
    </row>
    <row r="2910" spans="1:14" x14ac:dyDescent="0.35">
      <c r="A2910" t="s">
        <v>82</v>
      </c>
      <c r="B2910">
        <f t="shared" si="45"/>
        <v>1</v>
      </c>
      <c r="C2910" t="s">
        <v>22189</v>
      </c>
      <c r="D2910" t="s">
        <v>22190</v>
      </c>
      <c r="E2910" t="s">
        <v>6</v>
      </c>
      <c r="F2910" t="s">
        <v>22721</v>
      </c>
      <c r="G2910">
        <v>7</v>
      </c>
      <c r="H2910" t="s">
        <v>6</v>
      </c>
      <c r="I2910" t="s">
        <v>22722</v>
      </c>
      <c r="J2910" t="s">
        <v>22723</v>
      </c>
      <c r="K2910">
        <v>2021</v>
      </c>
      <c r="L2910" t="s">
        <v>6</v>
      </c>
      <c r="M2910" t="s">
        <v>6</v>
      </c>
      <c r="N2910" t="s">
        <v>6</v>
      </c>
    </row>
    <row r="2911" spans="1:14" x14ac:dyDescent="0.35">
      <c r="A2911" t="s">
        <v>82</v>
      </c>
      <c r="B2911">
        <f t="shared" si="45"/>
        <v>1</v>
      </c>
      <c r="C2911" t="s">
        <v>22191</v>
      </c>
      <c r="D2911" t="s">
        <v>22192</v>
      </c>
      <c r="E2911" t="s">
        <v>6</v>
      </c>
      <c r="F2911" t="s">
        <v>22724</v>
      </c>
      <c r="G2911">
        <v>7</v>
      </c>
      <c r="H2911" t="s">
        <v>6</v>
      </c>
      <c r="I2911" t="s">
        <v>22695</v>
      </c>
      <c r="J2911" t="s">
        <v>22696</v>
      </c>
      <c r="K2911">
        <v>2021</v>
      </c>
      <c r="L2911" t="s">
        <v>6</v>
      </c>
      <c r="M2911" t="s">
        <v>6</v>
      </c>
      <c r="N2911" t="s">
        <v>6</v>
      </c>
    </row>
    <row r="2912" spans="1:14" x14ac:dyDescent="0.35">
      <c r="A2912" t="s">
        <v>82</v>
      </c>
      <c r="B2912">
        <f t="shared" si="45"/>
        <v>1</v>
      </c>
      <c r="C2912" t="s">
        <v>22195</v>
      </c>
      <c r="D2912" t="s">
        <v>22728</v>
      </c>
      <c r="E2912" t="s">
        <v>6</v>
      </c>
      <c r="F2912" t="s">
        <v>22729</v>
      </c>
      <c r="G2912">
        <v>7</v>
      </c>
      <c r="H2912" t="s">
        <v>6</v>
      </c>
      <c r="I2912" t="s">
        <v>22196</v>
      </c>
      <c r="J2912" t="s">
        <v>22730</v>
      </c>
      <c r="K2912">
        <v>2021</v>
      </c>
      <c r="L2912" t="s">
        <v>6</v>
      </c>
      <c r="M2912" t="s">
        <v>6</v>
      </c>
      <c r="N2912" t="s">
        <v>6</v>
      </c>
    </row>
    <row r="2913" spans="1:14" x14ac:dyDescent="0.35">
      <c r="A2913" t="s">
        <v>82</v>
      </c>
      <c r="B2913">
        <f t="shared" si="45"/>
        <v>1</v>
      </c>
      <c r="C2913" t="s">
        <v>22198</v>
      </c>
      <c r="D2913" t="s">
        <v>22199</v>
      </c>
      <c r="E2913" t="s">
        <v>6</v>
      </c>
      <c r="F2913" t="s">
        <v>22197</v>
      </c>
      <c r="G2913">
        <v>7</v>
      </c>
      <c r="H2913" t="s">
        <v>6</v>
      </c>
      <c r="I2913" t="s">
        <v>22735</v>
      </c>
      <c r="J2913" t="s">
        <v>22736</v>
      </c>
      <c r="K2913">
        <v>2021</v>
      </c>
      <c r="L2913" t="s">
        <v>6</v>
      </c>
      <c r="M2913" t="s">
        <v>6</v>
      </c>
      <c r="N2913" t="s">
        <v>6</v>
      </c>
    </row>
    <row r="2914" spans="1:14" x14ac:dyDescent="0.35">
      <c r="A2914" t="s">
        <v>82</v>
      </c>
      <c r="B2914">
        <f t="shared" si="45"/>
        <v>1</v>
      </c>
      <c r="C2914" t="s">
        <v>22200</v>
      </c>
      <c r="D2914" t="s">
        <v>22201</v>
      </c>
      <c r="E2914" t="s">
        <v>6</v>
      </c>
      <c r="F2914" t="s">
        <v>22737</v>
      </c>
      <c r="G2914">
        <v>7</v>
      </c>
      <c r="H2914" t="s">
        <v>6</v>
      </c>
      <c r="I2914" t="s">
        <v>22695</v>
      </c>
      <c r="J2914" t="s">
        <v>22696</v>
      </c>
      <c r="K2914">
        <v>2021</v>
      </c>
      <c r="L2914" t="s">
        <v>6</v>
      </c>
      <c r="M2914" t="s">
        <v>6</v>
      </c>
      <c r="N2914" t="s">
        <v>6</v>
      </c>
    </row>
    <row r="2915" spans="1:14" x14ac:dyDescent="0.35">
      <c r="A2915" t="s">
        <v>82</v>
      </c>
      <c r="B2915">
        <f t="shared" si="45"/>
        <v>1</v>
      </c>
      <c r="C2915" t="s">
        <v>22202</v>
      </c>
      <c r="D2915" t="s">
        <v>22203</v>
      </c>
      <c r="E2915" t="s">
        <v>6</v>
      </c>
      <c r="F2915" t="s">
        <v>22738</v>
      </c>
      <c r="G2915">
        <v>7</v>
      </c>
      <c r="H2915" t="s">
        <v>6</v>
      </c>
      <c r="I2915" t="s">
        <v>749</v>
      </c>
      <c r="J2915" t="s">
        <v>22739</v>
      </c>
      <c r="K2915">
        <v>2021</v>
      </c>
      <c r="L2915" t="s">
        <v>6</v>
      </c>
      <c r="M2915" t="s">
        <v>6</v>
      </c>
      <c r="N2915" t="s">
        <v>6</v>
      </c>
    </row>
    <row r="2916" spans="1:14" x14ac:dyDescent="0.35">
      <c r="A2916" t="s">
        <v>79</v>
      </c>
      <c r="B2916">
        <f t="shared" si="45"/>
        <v>1</v>
      </c>
      <c r="C2916" t="s">
        <v>22205</v>
      </c>
      <c r="D2916" t="s">
        <v>22206</v>
      </c>
      <c r="E2916" t="s">
        <v>6</v>
      </c>
      <c r="F2916" t="s">
        <v>22743</v>
      </c>
      <c r="G2916">
        <v>7</v>
      </c>
      <c r="H2916" t="s">
        <v>6</v>
      </c>
      <c r="I2916" t="s">
        <v>22744</v>
      </c>
      <c r="J2916" t="s">
        <v>22745</v>
      </c>
      <c r="K2916">
        <v>2021</v>
      </c>
      <c r="L2916" t="s">
        <v>6</v>
      </c>
      <c r="M2916" t="s">
        <v>6</v>
      </c>
      <c r="N2916" t="s">
        <v>6</v>
      </c>
    </row>
    <row r="2917" spans="1:14" x14ac:dyDescent="0.35">
      <c r="A2917" t="s">
        <v>49</v>
      </c>
      <c r="B2917">
        <f t="shared" si="45"/>
        <v>1</v>
      </c>
      <c r="C2917" t="s">
        <v>22207</v>
      </c>
      <c r="D2917" t="s">
        <v>22208</v>
      </c>
      <c r="E2917" t="s">
        <v>6</v>
      </c>
      <c r="F2917" t="s">
        <v>22746</v>
      </c>
      <c r="G2917">
        <v>7</v>
      </c>
      <c r="H2917" t="s">
        <v>6</v>
      </c>
      <c r="I2917" t="s">
        <v>22747</v>
      </c>
      <c r="J2917" t="s">
        <v>22748</v>
      </c>
      <c r="K2917">
        <v>2021</v>
      </c>
      <c r="L2917" t="s">
        <v>6</v>
      </c>
      <c r="M2917" t="s">
        <v>6</v>
      </c>
      <c r="N2917" t="s">
        <v>6</v>
      </c>
    </row>
    <row r="2918" spans="1:14" x14ac:dyDescent="0.35">
      <c r="A2918" t="s">
        <v>82</v>
      </c>
      <c r="B2918">
        <f t="shared" si="45"/>
        <v>1</v>
      </c>
      <c r="C2918" t="s">
        <v>22209</v>
      </c>
      <c r="D2918" t="s">
        <v>22210</v>
      </c>
      <c r="E2918" t="s">
        <v>6</v>
      </c>
      <c r="F2918" t="s">
        <v>22749</v>
      </c>
      <c r="G2918">
        <v>7</v>
      </c>
      <c r="H2918" t="s">
        <v>6</v>
      </c>
      <c r="I2918" t="s">
        <v>7593</v>
      </c>
      <c r="J2918" t="s">
        <v>22750</v>
      </c>
      <c r="K2918">
        <v>2021</v>
      </c>
      <c r="L2918" t="s">
        <v>6</v>
      </c>
      <c r="M2918" t="s">
        <v>6</v>
      </c>
      <c r="N2918" t="s">
        <v>6</v>
      </c>
    </row>
    <row r="2919" spans="1:14" x14ac:dyDescent="0.35">
      <c r="A2919" t="s">
        <v>49</v>
      </c>
      <c r="B2919">
        <f t="shared" si="45"/>
        <v>1</v>
      </c>
      <c r="C2919" t="s">
        <v>22211</v>
      </c>
      <c r="D2919" t="s">
        <v>22212</v>
      </c>
      <c r="E2919" t="s">
        <v>6</v>
      </c>
      <c r="F2919" t="s">
        <v>22751</v>
      </c>
      <c r="G2919">
        <v>7</v>
      </c>
      <c r="H2919" t="s">
        <v>6</v>
      </c>
      <c r="I2919" t="s">
        <v>22752</v>
      </c>
      <c r="J2919" t="s">
        <v>22753</v>
      </c>
      <c r="K2919">
        <v>2021</v>
      </c>
      <c r="L2919" t="s">
        <v>6</v>
      </c>
      <c r="M2919" t="s">
        <v>6</v>
      </c>
      <c r="N2919" t="s">
        <v>6</v>
      </c>
    </row>
    <row r="2920" spans="1:14" x14ac:dyDescent="0.35">
      <c r="A2920" t="s">
        <v>82</v>
      </c>
      <c r="B2920">
        <f t="shared" si="45"/>
        <v>1</v>
      </c>
      <c r="C2920" t="s">
        <v>22213</v>
      </c>
      <c r="D2920" t="s">
        <v>22214</v>
      </c>
      <c r="E2920" t="s">
        <v>6</v>
      </c>
      <c r="F2920" t="s">
        <v>22754</v>
      </c>
      <c r="G2920">
        <v>7</v>
      </c>
      <c r="H2920" t="s">
        <v>6</v>
      </c>
      <c r="I2920" t="s">
        <v>22755</v>
      </c>
      <c r="J2920" t="s">
        <v>22756</v>
      </c>
      <c r="K2920">
        <v>2021</v>
      </c>
      <c r="L2920" t="s">
        <v>6</v>
      </c>
      <c r="M2920" t="s">
        <v>6</v>
      </c>
      <c r="N2920" t="s">
        <v>6</v>
      </c>
    </row>
    <row r="2921" spans="1:14" x14ac:dyDescent="0.35">
      <c r="A2921" t="s">
        <v>49</v>
      </c>
      <c r="B2921">
        <f t="shared" si="45"/>
        <v>1</v>
      </c>
      <c r="C2921" t="s">
        <v>22215</v>
      </c>
      <c r="D2921" t="s">
        <v>22216</v>
      </c>
      <c r="E2921" t="s">
        <v>6</v>
      </c>
      <c r="F2921" t="s">
        <v>22757</v>
      </c>
      <c r="G2921">
        <v>7</v>
      </c>
      <c r="H2921" t="s">
        <v>6</v>
      </c>
      <c r="I2921" t="s">
        <v>6436</v>
      </c>
      <c r="J2921" t="s">
        <v>22758</v>
      </c>
      <c r="K2921">
        <v>2021</v>
      </c>
      <c r="L2921" t="s">
        <v>6</v>
      </c>
      <c r="M2921" t="s">
        <v>6</v>
      </c>
      <c r="N2921" t="s">
        <v>6</v>
      </c>
    </row>
    <row r="2922" spans="1:14" x14ac:dyDescent="0.35">
      <c r="A2922" t="s">
        <v>82</v>
      </c>
      <c r="B2922">
        <f t="shared" si="45"/>
        <v>1</v>
      </c>
      <c r="C2922" t="s">
        <v>22217</v>
      </c>
      <c r="D2922" t="s">
        <v>22218</v>
      </c>
      <c r="E2922" t="s">
        <v>6</v>
      </c>
      <c r="F2922" t="s">
        <v>22759</v>
      </c>
      <c r="G2922">
        <v>7</v>
      </c>
      <c r="H2922" t="s">
        <v>6</v>
      </c>
      <c r="I2922" t="s">
        <v>22760</v>
      </c>
      <c r="J2922" t="s">
        <v>6</v>
      </c>
      <c r="K2922">
        <v>2021</v>
      </c>
      <c r="L2922" t="s">
        <v>6</v>
      </c>
      <c r="M2922" t="s">
        <v>6</v>
      </c>
      <c r="N2922" t="s">
        <v>6</v>
      </c>
    </row>
    <row r="2923" spans="1:14" x14ac:dyDescent="0.35">
      <c r="A2923" t="s">
        <v>49</v>
      </c>
      <c r="B2923">
        <f t="shared" si="45"/>
        <v>1</v>
      </c>
      <c r="C2923" t="s">
        <v>22219</v>
      </c>
      <c r="D2923" t="s">
        <v>22220</v>
      </c>
      <c r="E2923" t="s">
        <v>6</v>
      </c>
      <c r="F2923" t="s">
        <v>22761</v>
      </c>
      <c r="G2923">
        <v>7</v>
      </c>
      <c r="H2923" t="s">
        <v>6</v>
      </c>
      <c r="I2923" t="s">
        <v>22712</v>
      </c>
      <c r="J2923" t="s">
        <v>11973</v>
      </c>
      <c r="K2923">
        <v>2021</v>
      </c>
      <c r="L2923" t="s">
        <v>6</v>
      </c>
      <c r="M2923" t="s">
        <v>6</v>
      </c>
      <c r="N2923" t="s">
        <v>6</v>
      </c>
    </row>
    <row r="2924" spans="1:14" x14ac:dyDescent="0.35">
      <c r="A2924" t="s">
        <v>49</v>
      </c>
      <c r="B2924">
        <f t="shared" si="45"/>
        <v>1</v>
      </c>
      <c r="C2924" t="s">
        <v>22221</v>
      </c>
      <c r="D2924" t="s">
        <v>22222</v>
      </c>
      <c r="E2924" t="s">
        <v>6</v>
      </c>
      <c r="F2924" t="s">
        <v>22762</v>
      </c>
      <c r="G2924">
        <v>7</v>
      </c>
      <c r="H2924" t="s">
        <v>6</v>
      </c>
      <c r="I2924" t="s">
        <v>22763</v>
      </c>
      <c r="J2924" t="s">
        <v>22764</v>
      </c>
      <c r="K2924">
        <v>2021</v>
      </c>
      <c r="L2924" t="s">
        <v>6</v>
      </c>
      <c r="M2924" t="s">
        <v>6</v>
      </c>
      <c r="N2924" t="s">
        <v>6</v>
      </c>
    </row>
    <row r="2925" spans="1:14" x14ac:dyDescent="0.35">
      <c r="A2925" t="s">
        <v>49</v>
      </c>
      <c r="B2925">
        <f t="shared" si="45"/>
        <v>1</v>
      </c>
      <c r="C2925" t="s">
        <v>22223</v>
      </c>
      <c r="D2925" t="s">
        <v>22224</v>
      </c>
      <c r="E2925" t="s">
        <v>6</v>
      </c>
      <c r="F2925" t="s">
        <v>22765</v>
      </c>
      <c r="G2925">
        <v>7</v>
      </c>
      <c r="H2925" t="s">
        <v>6</v>
      </c>
      <c r="I2925" t="s">
        <v>12391</v>
      </c>
      <c r="J2925" t="s">
        <v>22766</v>
      </c>
      <c r="K2925">
        <v>2021</v>
      </c>
      <c r="L2925" t="s">
        <v>6</v>
      </c>
      <c r="M2925" t="s">
        <v>6</v>
      </c>
      <c r="N2925" t="s">
        <v>6</v>
      </c>
    </row>
    <row r="2926" spans="1:14" x14ac:dyDescent="0.35">
      <c r="A2926" t="s">
        <v>40</v>
      </c>
      <c r="B2926">
        <f t="shared" si="45"/>
        <v>1</v>
      </c>
      <c r="C2926" t="s">
        <v>22225</v>
      </c>
      <c r="D2926" t="s">
        <v>22226</v>
      </c>
      <c r="E2926" t="s">
        <v>6</v>
      </c>
      <c r="F2926" t="s">
        <v>22767</v>
      </c>
      <c r="G2926">
        <v>7</v>
      </c>
      <c r="H2926" t="s">
        <v>6</v>
      </c>
      <c r="I2926" t="s">
        <v>22768</v>
      </c>
      <c r="J2926" t="s">
        <v>22769</v>
      </c>
      <c r="K2926">
        <v>2021</v>
      </c>
      <c r="L2926" t="s">
        <v>6</v>
      </c>
      <c r="M2926" t="s">
        <v>6</v>
      </c>
      <c r="N2926" t="s">
        <v>6</v>
      </c>
    </row>
    <row r="2927" spans="1:14" x14ac:dyDescent="0.35">
      <c r="A2927" t="s">
        <v>49</v>
      </c>
      <c r="B2927">
        <f t="shared" si="45"/>
        <v>1</v>
      </c>
      <c r="C2927" t="s">
        <v>22227</v>
      </c>
      <c r="D2927" t="s">
        <v>22228</v>
      </c>
      <c r="E2927" t="s">
        <v>6</v>
      </c>
      <c r="F2927" t="s">
        <v>22770</v>
      </c>
      <c r="G2927">
        <v>7</v>
      </c>
      <c r="H2927" t="s">
        <v>6</v>
      </c>
      <c r="I2927" t="s">
        <v>22672</v>
      </c>
      <c r="J2927" t="s">
        <v>12278</v>
      </c>
      <c r="K2927">
        <v>2021</v>
      </c>
      <c r="L2927" t="s">
        <v>6</v>
      </c>
      <c r="M2927" t="s">
        <v>6</v>
      </c>
      <c r="N2927" t="s">
        <v>6</v>
      </c>
    </row>
    <row r="2928" spans="1:14" x14ac:dyDescent="0.35">
      <c r="A2928" t="s">
        <v>82</v>
      </c>
      <c r="B2928">
        <f t="shared" si="45"/>
        <v>1</v>
      </c>
      <c r="C2928" t="s">
        <v>22229</v>
      </c>
      <c r="D2928" t="s">
        <v>22230</v>
      </c>
      <c r="E2928" t="s">
        <v>6</v>
      </c>
      <c r="F2928" t="s">
        <v>22771</v>
      </c>
      <c r="G2928">
        <v>7</v>
      </c>
      <c r="H2928" t="s">
        <v>6</v>
      </c>
      <c r="I2928" t="s">
        <v>22772</v>
      </c>
      <c r="J2928" t="s">
        <v>22773</v>
      </c>
      <c r="K2928">
        <v>2021</v>
      </c>
      <c r="L2928" t="s">
        <v>6</v>
      </c>
      <c r="M2928" t="s">
        <v>6</v>
      </c>
      <c r="N2928" t="s">
        <v>6</v>
      </c>
    </row>
    <row r="2929" spans="1:14" x14ac:dyDescent="0.35">
      <c r="A2929" t="s">
        <v>82</v>
      </c>
      <c r="B2929">
        <f t="shared" si="45"/>
        <v>1</v>
      </c>
      <c r="C2929" t="s">
        <v>22231</v>
      </c>
      <c r="D2929" t="s">
        <v>22232</v>
      </c>
      <c r="E2929" t="s">
        <v>6</v>
      </c>
      <c r="F2929" t="s">
        <v>22774</v>
      </c>
      <c r="G2929">
        <v>7</v>
      </c>
      <c r="H2929" t="s">
        <v>6</v>
      </c>
      <c r="I2929" t="s">
        <v>22775</v>
      </c>
      <c r="J2929" t="s">
        <v>22776</v>
      </c>
      <c r="K2929">
        <v>2021</v>
      </c>
      <c r="L2929" t="s">
        <v>6</v>
      </c>
      <c r="M2929" t="s">
        <v>6</v>
      </c>
      <c r="N2929" t="s">
        <v>6</v>
      </c>
    </row>
    <row r="2930" spans="1:14" x14ac:dyDescent="0.35">
      <c r="A2930" t="s">
        <v>49</v>
      </c>
      <c r="B2930">
        <f t="shared" si="45"/>
        <v>1</v>
      </c>
      <c r="C2930" t="s">
        <v>22233</v>
      </c>
      <c r="D2930" t="s">
        <v>22234</v>
      </c>
      <c r="E2930" t="s">
        <v>6</v>
      </c>
      <c r="F2930" t="s">
        <v>22777</v>
      </c>
      <c r="G2930">
        <v>7</v>
      </c>
      <c r="H2930" t="s">
        <v>6</v>
      </c>
      <c r="I2930" t="s">
        <v>22778</v>
      </c>
      <c r="J2930" t="s">
        <v>22779</v>
      </c>
      <c r="K2930">
        <v>2021</v>
      </c>
      <c r="L2930" t="s">
        <v>6</v>
      </c>
      <c r="M2930" t="s">
        <v>6</v>
      </c>
      <c r="N2930" t="s">
        <v>6</v>
      </c>
    </row>
    <row r="2931" spans="1:14" x14ac:dyDescent="0.35">
      <c r="A2931" t="s">
        <v>49</v>
      </c>
      <c r="B2931">
        <f t="shared" si="45"/>
        <v>1</v>
      </c>
      <c r="C2931" t="s">
        <v>22235</v>
      </c>
      <c r="D2931" t="s">
        <v>22237</v>
      </c>
      <c r="E2931" t="s">
        <v>6</v>
      </c>
      <c r="F2931" t="s">
        <v>22780</v>
      </c>
      <c r="G2931">
        <v>7</v>
      </c>
      <c r="H2931" t="s">
        <v>6</v>
      </c>
      <c r="I2931" t="s">
        <v>13308</v>
      </c>
      <c r="J2931" t="s">
        <v>22236</v>
      </c>
      <c r="K2931">
        <v>2021</v>
      </c>
      <c r="L2931" t="s">
        <v>6</v>
      </c>
      <c r="M2931" t="s">
        <v>6</v>
      </c>
      <c r="N2931" t="s">
        <v>6</v>
      </c>
    </row>
    <row r="2932" spans="1:14" x14ac:dyDescent="0.35">
      <c r="A2932" t="s">
        <v>82</v>
      </c>
      <c r="B2932">
        <f t="shared" si="45"/>
        <v>1</v>
      </c>
      <c r="C2932" t="s">
        <v>22781</v>
      </c>
      <c r="D2932" t="s">
        <v>22782</v>
      </c>
      <c r="E2932" t="s">
        <v>6</v>
      </c>
      <c r="F2932" t="s">
        <v>22783</v>
      </c>
      <c r="G2932">
        <v>7</v>
      </c>
      <c r="H2932" t="s">
        <v>6</v>
      </c>
      <c r="I2932" t="s">
        <v>22784</v>
      </c>
      <c r="J2932" t="s">
        <v>22785</v>
      </c>
      <c r="K2932">
        <v>2021</v>
      </c>
      <c r="L2932" t="s">
        <v>6</v>
      </c>
      <c r="M2932" t="s">
        <v>6</v>
      </c>
      <c r="N2932" t="s">
        <v>6</v>
      </c>
    </row>
    <row r="2933" spans="1:14" x14ac:dyDescent="0.35">
      <c r="A2933" t="s">
        <v>67</v>
      </c>
      <c r="B2933">
        <f t="shared" si="45"/>
        <v>1</v>
      </c>
      <c r="C2933" t="s">
        <v>22238</v>
      </c>
      <c r="D2933" t="s">
        <v>22786</v>
      </c>
      <c r="E2933" t="s">
        <v>6</v>
      </c>
      <c r="F2933" t="s">
        <v>22787</v>
      </c>
      <c r="G2933">
        <v>7</v>
      </c>
      <c r="H2933" t="s">
        <v>6</v>
      </c>
      <c r="I2933" t="s">
        <v>22788</v>
      </c>
      <c r="J2933" t="s">
        <v>22789</v>
      </c>
      <c r="K2933">
        <v>2021</v>
      </c>
      <c r="L2933" t="s">
        <v>6</v>
      </c>
      <c r="M2933" t="s">
        <v>6</v>
      </c>
      <c r="N2933" t="s">
        <v>6</v>
      </c>
    </row>
    <row r="2934" spans="1:14" x14ac:dyDescent="0.35">
      <c r="A2934" t="s">
        <v>49</v>
      </c>
      <c r="B2934">
        <f t="shared" si="45"/>
        <v>1</v>
      </c>
      <c r="C2934" t="s">
        <v>22239</v>
      </c>
      <c r="D2934" t="s">
        <v>22240</v>
      </c>
      <c r="E2934" t="s">
        <v>6</v>
      </c>
      <c r="F2934" t="s">
        <v>14629</v>
      </c>
      <c r="G2934">
        <v>7</v>
      </c>
      <c r="H2934" t="s">
        <v>6</v>
      </c>
      <c r="I2934" t="s">
        <v>22790</v>
      </c>
      <c r="J2934" t="s">
        <v>22791</v>
      </c>
      <c r="K2934">
        <v>2021</v>
      </c>
      <c r="L2934" t="s">
        <v>6</v>
      </c>
      <c r="M2934" t="s">
        <v>6</v>
      </c>
      <c r="N2934" t="s">
        <v>6</v>
      </c>
    </row>
    <row r="2935" spans="1:14" x14ac:dyDescent="0.35">
      <c r="A2935" t="s">
        <v>82</v>
      </c>
      <c r="B2935">
        <f t="shared" si="45"/>
        <v>1</v>
      </c>
      <c r="C2935" t="s">
        <v>22241</v>
      </c>
      <c r="D2935" t="s">
        <v>22792</v>
      </c>
      <c r="E2935" t="s">
        <v>6</v>
      </c>
      <c r="F2935" t="s">
        <v>22793</v>
      </c>
      <c r="G2935">
        <v>7</v>
      </c>
      <c r="H2935" t="s">
        <v>6</v>
      </c>
      <c r="I2935" t="s">
        <v>22693</v>
      </c>
      <c r="J2935" t="s">
        <v>22242</v>
      </c>
      <c r="K2935">
        <v>2021</v>
      </c>
      <c r="L2935" t="s">
        <v>6</v>
      </c>
      <c r="M2935" t="s">
        <v>6</v>
      </c>
      <c r="N2935" t="s">
        <v>6</v>
      </c>
    </row>
    <row r="2936" spans="1:14" x14ac:dyDescent="0.35">
      <c r="A2936" t="s">
        <v>49</v>
      </c>
      <c r="B2936">
        <f t="shared" si="45"/>
        <v>1</v>
      </c>
      <c r="C2936" t="s">
        <v>22243</v>
      </c>
      <c r="D2936" t="s">
        <v>22794</v>
      </c>
      <c r="E2936" t="s">
        <v>6</v>
      </c>
      <c r="F2936" t="s">
        <v>22795</v>
      </c>
      <c r="G2936">
        <v>7</v>
      </c>
      <c r="H2936" t="s">
        <v>6</v>
      </c>
      <c r="I2936" t="s">
        <v>13889</v>
      </c>
      <c r="J2936" t="s">
        <v>22796</v>
      </c>
      <c r="K2936">
        <v>2021</v>
      </c>
      <c r="L2936" t="s">
        <v>6</v>
      </c>
      <c r="M2936" t="s">
        <v>6</v>
      </c>
      <c r="N2936" t="s">
        <v>6</v>
      </c>
    </row>
    <row r="2937" spans="1:14" x14ac:dyDescent="0.35">
      <c r="A2937" t="s">
        <v>82</v>
      </c>
      <c r="B2937">
        <f t="shared" si="45"/>
        <v>1</v>
      </c>
      <c r="C2937" t="s">
        <v>22244</v>
      </c>
      <c r="D2937" t="s">
        <v>22797</v>
      </c>
      <c r="E2937" t="s">
        <v>6</v>
      </c>
      <c r="F2937" t="s">
        <v>22798</v>
      </c>
      <c r="G2937">
        <v>7</v>
      </c>
      <c r="H2937" t="s">
        <v>6</v>
      </c>
      <c r="I2937" t="s">
        <v>22722</v>
      </c>
      <c r="J2937" t="s">
        <v>22723</v>
      </c>
      <c r="K2937">
        <v>2021</v>
      </c>
      <c r="L2937" t="s">
        <v>6</v>
      </c>
      <c r="M2937" t="s">
        <v>6</v>
      </c>
      <c r="N2937" t="s">
        <v>6</v>
      </c>
    </row>
    <row r="2938" spans="1:14" x14ac:dyDescent="0.35">
      <c r="A2938" t="s">
        <v>70</v>
      </c>
      <c r="B2938">
        <f t="shared" si="45"/>
        <v>1</v>
      </c>
      <c r="C2938" t="s">
        <v>22799</v>
      </c>
      <c r="D2938" t="s">
        <v>22800</v>
      </c>
      <c r="E2938" t="s">
        <v>6</v>
      </c>
      <c r="F2938" t="s">
        <v>22801</v>
      </c>
      <c r="G2938">
        <v>7</v>
      </c>
      <c r="H2938" t="s">
        <v>6</v>
      </c>
      <c r="I2938" t="s">
        <v>22784</v>
      </c>
      <c r="J2938" t="s">
        <v>22785</v>
      </c>
      <c r="K2938">
        <v>2021</v>
      </c>
      <c r="L2938" t="s">
        <v>6</v>
      </c>
      <c r="M2938" t="s">
        <v>6</v>
      </c>
      <c r="N2938" t="s">
        <v>6</v>
      </c>
    </row>
    <row r="2939" spans="1:14" x14ac:dyDescent="0.35">
      <c r="A2939" t="s">
        <v>49</v>
      </c>
      <c r="B2939">
        <f t="shared" si="45"/>
        <v>1</v>
      </c>
      <c r="C2939" t="s">
        <v>22245</v>
      </c>
      <c r="D2939" t="s">
        <v>22802</v>
      </c>
      <c r="E2939" t="s">
        <v>6</v>
      </c>
      <c r="F2939" t="s">
        <v>22803</v>
      </c>
      <c r="G2939">
        <v>7</v>
      </c>
      <c r="H2939" t="s">
        <v>6</v>
      </c>
      <c r="I2939" t="s">
        <v>22683</v>
      </c>
      <c r="J2939" t="s">
        <v>22684</v>
      </c>
      <c r="K2939">
        <v>2021</v>
      </c>
      <c r="L2939" t="s">
        <v>6</v>
      </c>
      <c r="M2939" t="s">
        <v>6</v>
      </c>
      <c r="N2939" t="s">
        <v>6</v>
      </c>
    </row>
    <row r="2940" spans="1:14" x14ac:dyDescent="0.35">
      <c r="A2940" t="s">
        <v>49</v>
      </c>
      <c r="B2940">
        <f t="shared" si="45"/>
        <v>1</v>
      </c>
      <c r="C2940" t="s">
        <v>22293</v>
      </c>
      <c r="D2940" t="s">
        <v>22295</v>
      </c>
      <c r="E2940" t="s">
        <v>22296</v>
      </c>
      <c r="F2940" t="s">
        <v>22827</v>
      </c>
      <c r="G2940">
        <v>5</v>
      </c>
      <c r="H2940">
        <v>9781119808190</v>
      </c>
      <c r="I2940" t="s">
        <v>6</v>
      </c>
      <c r="J2940" t="s">
        <v>22828</v>
      </c>
      <c r="K2940">
        <v>2021</v>
      </c>
      <c r="L2940" t="s">
        <v>22829</v>
      </c>
      <c r="M2940" t="s">
        <v>22294</v>
      </c>
      <c r="N2940" t="s">
        <v>6</v>
      </c>
    </row>
    <row r="2941" spans="1:14" x14ac:dyDescent="0.35">
      <c r="A2941" t="s">
        <v>49</v>
      </c>
      <c r="B2941">
        <f t="shared" si="45"/>
        <v>1</v>
      </c>
      <c r="C2941" t="s">
        <v>22258</v>
      </c>
      <c r="D2941" t="s">
        <v>22144</v>
      </c>
      <c r="E2941" t="s">
        <v>22259</v>
      </c>
      <c r="F2941" t="s">
        <v>22651</v>
      </c>
      <c r="G2941">
        <v>7</v>
      </c>
      <c r="I2941" t="s">
        <v>1452</v>
      </c>
      <c r="J2941" t="s">
        <v>22644</v>
      </c>
      <c r="K2941">
        <v>2021</v>
      </c>
      <c r="L2941" t="s">
        <v>6</v>
      </c>
      <c r="M2941" t="s">
        <v>6</v>
      </c>
      <c r="N2941" t="s">
        <v>6</v>
      </c>
    </row>
    <row r="2942" spans="1:14" x14ac:dyDescent="0.35">
      <c r="A2942" t="s">
        <v>67</v>
      </c>
      <c r="B2942">
        <f t="shared" si="45"/>
        <v>1</v>
      </c>
      <c r="C2942" t="s">
        <v>22312</v>
      </c>
      <c r="D2942" t="s">
        <v>22314</v>
      </c>
      <c r="E2942" t="s">
        <v>22839</v>
      </c>
      <c r="F2942" t="s">
        <v>22840</v>
      </c>
      <c r="G2942">
        <v>6</v>
      </c>
      <c r="I2942" t="s">
        <v>6</v>
      </c>
      <c r="J2942" t="s">
        <v>22841</v>
      </c>
      <c r="K2942">
        <v>2021</v>
      </c>
      <c r="L2942" t="s">
        <v>6</v>
      </c>
      <c r="M2942" t="s">
        <v>22313</v>
      </c>
      <c r="N2942" t="s">
        <v>6</v>
      </c>
    </row>
    <row r="2943" spans="1:14" x14ac:dyDescent="0.35">
      <c r="A2943" t="s">
        <v>49</v>
      </c>
      <c r="B2943">
        <f t="shared" si="45"/>
        <v>1</v>
      </c>
      <c r="C2943" t="s">
        <v>22298</v>
      </c>
      <c r="D2943" t="s">
        <v>22300</v>
      </c>
      <c r="E2943" t="s">
        <v>22844</v>
      </c>
      <c r="F2943" t="s">
        <v>22845</v>
      </c>
      <c r="G2943">
        <v>6</v>
      </c>
      <c r="I2943" t="s">
        <v>6</v>
      </c>
      <c r="J2943" t="s">
        <v>22846</v>
      </c>
      <c r="K2943">
        <v>2021</v>
      </c>
      <c r="L2943" t="s">
        <v>6</v>
      </c>
      <c r="M2943" t="s">
        <v>22299</v>
      </c>
      <c r="N2943" t="s">
        <v>6</v>
      </c>
    </row>
    <row r="2944" spans="1:14" x14ac:dyDescent="0.35">
      <c r="A2944" t="s">
        <v>49</v>
      </c>
      <c r="B2944">
        <f t="shared" si="45"/>
        <v>1</v>
      </c>
      <c r="C2944" t="s">
        <v>22315</v>
      </c>
      <c r="D2944" t="s">
        <v>22317</v>
      </c>
      <c r="E2944" t="s">
        <v>22850</v>
      </c>
      <c r="F2944" t="s">
        <v>22851</v>
      </c>
      <c r="G2944">
        <v>6</v>
      </c>
      <c r="I2944" t="s">
        <v>6</v>
      </c>
      <c r="J2944" t="s">
        <v>382</v>
      </c>
      <c r="K2944">
        <v>2021</v>
      </c>
      <c r="L2944" t="s">
        <v>6</v>
      </c>
      <c r="M2944" t="s">
        <v>22316</v>
      </c>
      <c r="N2944" t="s">
        <v>6</v>
      </c>
    </row>
    <row r="2945" spans="1:14" x14ac:dyDescent="0.35">
      <c r="A2945" t="s">
        <v>82</v>
      </c>
      <c r="B2945">
        <f t="shared" si="45"/>
        <v>1</v>
      </c>
      <c r="C2945" t="s">
        <v>22282</v>
      </c>
      <c r="D2945" t="s">
        <v>22283</v>
      </c>
      <c r="E2945" t="s">
        <v>22854</v>
      </c>
      <c r="F2945" t="s">
        <v>22855</v>
      </c>
      <c r="G2945">
        <v>7</v>
      </c>
      <c r="I2945" t="s">
        <v>15225</v>
      </c>
      <c r="J2945" t="s">
        <v>22856</v>
      </c>
      <c r="K2945">
        <v>2021</v>
      </c>
      <c r="L2945" t="s">
        <v>6</v>
      </c>
      <c r="M2945" t="s">
        <v>6</v>
      </c>
      <c r="N2945" t="s">
        <v>6</v>
      </c>
    </row>
    <row r="2946" spans="1:14" x14ac:dyDescent="0.35">
      <c r="A2946" t="s">
        <v>67</v>
      </c>
      <c r="B2946">
        <f t="shared" ref="B2946:B2957" si="46">COUNTIF(C:C,C2946)</f>
        <v>1</v>
      </c>
      <c r="C2946" t="s">
        <v>22309</v>
      </c>
      <c r="D2946" t="s">
        <v>22311</v>
      </c>
      <c r="E2946" t="s">
        <v>22861</v>
      </c>
      <c r="F2946" t="s">
        <v>22862</v>
      </c>
      <c r="G2946">
        <v>7</v>
      </c>
      <c r="I2946" t="s">
        <v>22310</v>
      </c>
      <c r="J2946" t="s">
        <v>22863</v>
      </c>
      <c r="K2946">
        <v>2021</v>
      </c>
      <c r="L2946" t="s">
        <v>6</v>
      </c>
      <c r="M2946" t="s">
        <v>6</v>
      </c>
      <c r="N2946" t="s">
        <v>6</v>
      </c>
    </row>
    <row r="2947" spans="1:14" x14ac:dyDescent="0.35">
      <c r="A2947" t="s">
        <v>67</v>
      </c>
      <c r="B2947">
        <f t="shared" si="46"/>
        <v>1</v>
      </c>
      <c r="C2947" t="s">
        <v>22301</v>
      </c>
      <c r="D2947" t="s">
        <v>22303</v>
      </c>
      <c r="E2947" t="s">
        <v>22864</v>
      </c>
      <c r="F2947" t="s">
        <v>22865</v>
      </c>
      <c r="G2947">
        <v>6</v>
      </c>
      <c r="I2947" t="s">
        <v>6</v>
      </c>
      <c r="J2947" t="s">
        <v>6260</v>
      </c>
      <c r="K2947">
        <v>2021</v>
      </c>
      <c r="L2947" t="s">
        <v>6</v>
      </c>
      <c r="M2947" t="s">
        <v>22302</v>
      </c>
      <c r="N2947" t="s">
        <v>6</v>
      </c>
    </row>
    <row r="2948" spans="1:14" x14ac:dyDescent="0.35">
      <c r="A2948" t="s">
        <v>49</v>
      </c>
      <c r="B2948">
        <f t="shared" si="46"/>
        <v>1</v>
      </c>
      <c r="C2948" t="s">
        <v>22254</v>
      </c>
      <c r="D2948" t="s">
        <v>22255</v>
      </c>
      <c r="E2948" t="s">
        <v>22868</v>
      </c>
      <c r="F2948" t="s">
        <v>22869</v>
      </c>
      <c r="G2948">
        <v>7</v>
      </c>
      <c r="I2948" t="s">
        <v>542</v>
      </c>
      <c r="J2948" t="s">
        <v>9082</v>
      </c>
      <c r="K2948">
        <v>2021</v>
      </c>
      <c r="L2948" t="s">
        <v>6</v>
      </c>
      <c r="M2948" t="s">
        <v>6</v>
      </c>
      <c r="N2948" t="s">
        <v>6</v>
      </c>
    </row>
    <row r="2949" spans="1:14" x14ac:dyDescent="0.35">
      <c r="A2949" t="s">
        <v>82</v>
      </c>
      <c r="B2949">
        <f t="shared" si="46"/>
        <v>1</v>
      </c>
      <c r="C2949" t="s">
        <v>22275</v>
      </c>
      <c r="D2949" t="s">
        <v>22276</v>
      </c>
      <c r="E2949" t="s">
        <v>22870</v>
      </c>
      <c r="F2949" t="s">
        <v>22871</v>
      </c>
      <c r="G2949">
        <v>6</v>
      </c>
      <c r="I2949" t="s">
        <v>6</v>
      </c>
      <c r="J2949" t="s">
        <v>22872</v>
      </c>
      <c r="K2949">
        <v>2021</v>
      </c>
      <c r="L2949" t="s">
        <v>6</v>
      </c>
      <c r="M2949" t="s">
        <v>22273</v>
      </c>
      <c r="N2949" t="s">
        <v>6</v>
      </c>
    </row>
    <row r="2950" spans="1:14" x14ac:dyDescent="0.35">
      <c r="A2950" t="s">
        <v>49</v>
      </c>
      <c r="B2950">
        <f t="shared" si="46"/>
        <v>1</v>
      </c>
      <c r="C2950" t="s">
        <v>22277</v>
      </c>
      <c r="D2950" t="s">
        <v>22278</v>
      </c>
      <c r="E2950" t="s">
        <v>22873</v>
      </c>
      <c r="F2950" t="s">
        <v>22874</v>
      </c>
      <c r="G2950">
        <v>6</v>
      </c>
      <c r="I2950" t="s">
        <v>6</v>
      </c>
      <c r="J2950" t="s">
        <v>22875</v>
      </c>
      <c r="K2950">
        <v>2021</v>
      </c>
      <c r="L2950" t="s">
        <v>6</v>
      </c>
      <c r="M2950" t="s">
        <v>22273</v>
      </c>
      <c r="N2950" t="s">
        <v>6</v>
      </c>
    </row>
    <row r="2951" spans="1:14" x14ac:dyDescent="0.35">
      <c r="A2951" t="s">
        <v>82</v>
      </c>
      <c r="B2951">
        <f t="shared" si="46"/>
        <v>1</v>
      </c>
      <c r="C2951" t="s">
        <v>22287</v>
      </c>
      <c r="D2951" t="s">
        <v>22289</v>
      </c>
      <c r="E2951" t="s">
        <v>22876</v>
      </c>
      <c r="F2951" t="s">
        <v>22877</v>
      </c>
      <c r="G2951">
        <v>6</v>
      </c>
      <c r="I2951" t="s">
        <v>6</v>
      </c>
      <c r="J2951" t="s">
        <v>22878</v>
      </c>
      <c r="K2951">
        <v>2021</v>
      </c>
      <c r="L2951" t="s">
        <v>6</v>
      </c>
      <c r="M2951" t="s">
        <v>22288</v>
      </c>
      <c r="N2951" t="s">
        <v>6</v>
      </c>
    </row>
    <row r="2952" spans="1:14" x14ac:dyDescent="0.35">
      <c r="A2952" t="s">
        <v>82</v>
      </c>
      <c r="B2952">
        <f t="shared" si="46"/>
        <v>1</v>
      </c>
      <c r="C2952" t="s">
        <v>22279</v>
      </c>
      <c r="D2952" t="s">
        <v>22281</v>
      </c>
      <c r="E2952" t="s">
        <v>22881</v>
      </c>
      <c r="F2952" t="s">
        <v>22688</v>
      </c>
      <c r="G2952">
        <v>6</v>
      </c>
      <c r="I2952" t="s">
        <v>6</v>
      </c>
      <c r="J2952" t="s">
        <v>22551</v>
      </c>
      <c r="K2952">
        <v>2021</v>
      </c>
      <c r="L2952" t="s">
        <v>6</v>
      </c>
      <c r="M2952" t="s">
        <v>22280</v>
      </c>
      <c r="N2952" t="s">
        <v>6</v>
      </c>
    </row>
    <row r="2953" spans="1:14" x14ac:dyDescent="0.35">
      <c r="A2953" t="s">
        <v>82</v>
      </c>
      <c r="B2953">
        <f t="shared" si="46"/>
        <v>1</v>
      </c>
      <c r="C2953" t="s">
        <v>22290</v>
      </c>
      <c r="D2953" t="s">
        <v>22292</v>
      </c>
      <c r="E2953" t="s">
        <v>22882</v>
      </c>
      <c r="F2953" t="s">
        <v>22883</v>
      </c>
      <c r="G2953">
        <v>6</v>
      </c>
      <c r="I2953" t="s">
        <v>6</v>
      </c>
      <c r="J2953" t="s">
        <v>2182</v>
      </c>
      <c r="K2953">
        <v>2021</v>
      </c>
      <c r="L2953" t="s">
        <v>6</v>
      </c>
      <c r="M2953" t="s">
        <v>22291</v>
      </c>
      <c r="N2953" t="s">
        <v>6</v>
      </c>
    </row>
    <row r="2954" spans="1:14" x14ac:dyDescent="0.35">
      <c r="A2954" t="s">
        <v>67</v>
      </c>
      <c r="B2954">
        <f t="shared" si="46"/>
        <v>1</v>
      </c>
      <c r="C2954" t="s">
        <v>22267</v>
      </c>
      <c r="D2954" t="s">
        <v>22269</v>
      </c>
      <c r="E2954" t="s">
        <v>22884</v>
      </c>
      <c r="F2954" t="s">
        <v>22885</v>
      </c>
      <c r="G2954">
        <v>6</v>
      </c>
      <c r="I2954" t="s">
        <v>6</v>
      </c>
      <c r="J2954" t="s">
        <v>22886</v>
      </c>
      <c r="K2954">
        <v>2021</v>
      </c>
      <c r="L2954" t="s">
        <v>6</v>
      </c>
      <c r="M2954" t="s">
        <v>22268</v>
      </c>
      <c r="N2954" t="s">
        <v>6</v>
      </c>
    </row>
    <row r="2955" spans="1:14" x14ac:dyDescent="0.35">
      <c r="A2955" t="s">
        <v>67</v>
      </c>
      <c r="B2955">
        <f t="shared" si="46"/>
        <v>1</v>
      </c>
      <c r="C2955" t="s">
        <v>22306</v>
      </c>
      <c r="D2955" t="s">
        <v>22308</v>
      </c>
      <c r="E2955" t="s">
        <v>22887</v>
      </c>
      <c r="F2955" t="s">
        <v>22888</v>
      </c>
      <c r="G2955">
        <v>7</v>
      </c>
      <c r="I2955" t="s">
        <v>22307</v>
      </c>
      <c r="J2955" t="s">
        <v>22889</v>
      </c>
      <c r="K2955">
        <v>2021</v>
      </c>
      <c r="L2955" t="s">
        <v>6</v>
      </c>
      <c r="M2955" t="s">
        <v>6</v>
      </c>
      <c r="N2955" t="s">
        <v>6</v>
      </c>
    </row>
    <row r="2956" spans="1:14" x14ac:dyDescent="0.35">
      <c r="A2956" t="s">
        <v>79</v>
      </c>
      <c r="B2956">
        <f t="shared" si="46"/>
        <v>1</v>
      </c>
      <c r="C2956" t="s">
        <v>22320</v>
      </c>
      <c r="D2956" t="s">
        <v>22321</v>
      </c>
      <c r="E2956" t="s">
        <v>22890</v>
      </c>
      <c r="F2956" t="s">
        <v>22891</v>
      </c>
      <c r="G2956">
        <v>6</v>
      </c>
      <c r="I2956" t="s">
        <v>6</v>
      </c>
      <c r="J2956" t="s">
        <v>22892</v>
      </c>
      <c r="K2956">
        <v>2021</v>
      </c>
      <c r="L2956" t="s">
        <v>6</v>
      </c>
      <c r="M2956" t="s">
        <v>22246</v>
      </c>
      <c r="N2956" t="s">
        <v>6</v>
      </c>
    </row>
    <row r="2957" spans="1:14" x14ac:dyDescent="0.35">
      <c r="A2957" t="s">
        <v>40</v>
      </c>
      <c r="B2957">
        <f t="shared" si="46"/>
        <v>1</v>
      </c>
      <c r="C2957" t="s">
        <v>22264</v>
      </c>
      <c r="D2957" t="s">
        <v>22266</v>
      </c>
      <c r="E2957" t="s">
        <v>22893</v>
      </c>
      <c r="F2957" t="s">
        <v>22894</v>
      </c>
      <c r="G2957">
        <v>6</v>
      </c>
      <c r="I2957" t="s">
        <v>6</v>
      </c>
      <c r="J2957" t="s">
        <v>22895</v>
      </c>
      <c r="K2957">
        <v>2021</v>
      </c>
      <c r="L2957" t="s">
        <v>6</v>
      </c>
      <c r="M2957" t="s">
        <v>22265</v>
      </c>
      <c r="N2957" t="s">
        <v>6</v>
      </c>
    </row>
    <row r="2958" spans="1:14" x14ac:dyDescent="0.35">
      <c r="A2958" t="s">
        <v>82</v>
      </c>
      <c r="B2958">
        <f t="shared" ref="B2958:B2975" si="47">COUNTIF(C:C,C2958)</f>
        <v>1</v>
      </c>
      <c r="C2958" t="s">
        <v>22322</v>
      </c>
      <c r="D2958" t="s">
        <v>22325</v>
      </c>
      <c r="E2958" t="s">
        <v>22326</v>
      </c>
      <c r="F2958" t="s">
        <v>22804</v>
      </c>
      <c r="G2958">
        <v>6</v>
      </c>
      <c r="H2958">
        <v>9781450395533</v>
      </c>
      <c r="I2958" t="s">
        <v>6</v>
      </c>
      <c r="J2958" t="s">
        <v>6</v>
      </c>
      <c r="K2958">
        <v>2021</v>
      </c>
      <c r="L2958" t="s">
        <v>22323</v>
      </c>
      <c r="M2958" t="s">
        <v>22324</v>
      </c>
      <c r="N2958" t="s">
        <v>6</v>
      </c>
    </row>
    <row r="2959" spans="1:14" x14ac:dyDescent="0.35">
      <c r="A2959" t="s">
        <v>70</v>
      </c>
      <c r="B2959">
        <f t="shared" si="47"/>
        <v>1</v>
      </c>
      <c r="C2959" t="s">
        <v>22327</v>
      </c>
      <c r="D2959" t="s">
        <v>22330</v>
      </c>
      <c r="E2959" t="s">
        <v>22331</v>
      </c>
      <c r="F2959" t="s">
        <v>22805</v>
      </c>
      <c r="G2959">
        <v>6</v>
      </c>
      <c r="H2959">
        <v>9781450390910</v>
      </c>
      <c r="I2959" t="s">
        <v>6</v>
      </c>
      <c r="J2959" t="s">
        <v>6</v>
      </c>
      <c r="K2959">
        <v>2021</v>
      </c>
      <c r="L2959" t="s">
        <v>22328</v>
      </c>
      <c r="M2959" t="s">
        <v>22329</v>
      </c>
      <c r="N2959" t="s">
        <v>6</v>
      </c>
    </row>
    <row r="2960" spans="1:14" x14ac:dyDescent="0.35">
      <c r="A2960" t="s">
        <v>40</v>
      </c>
      <c r="B2960">
        <f t="shared" si="47"/>
        <v>1</v>
      </c>
      <c r="C2960" t="s">
        <v>22332</v>
      </c>
      <c r="D2960" t="s">
        <v>22335</v>
      </c>
      <c r="E2960" t="s">
        <v>22336</v>
      </c>
      <c r="F2960" t="s">
        <v>22806</v>
      </c>
      <c r="G2960">
        <v>6</v>
      </c>
      <c r="H2960">
        <v>9781450384889</v>
      </c>
      <c r="I2960" t="s">
        <v>6</v>
      </c>
      <c r="J2960" t="s">
        <v>6</v>
      </c>
      <c r="K2960">
        <v>2021</v>
      </c>
      <c r="L2960" t="s">
        <v>22333</v>
      </c>
      <c r="M2960" t="s">
        <v>22334</v>
      </c>
      <c r="N2960" t="s">
        <v>6</v>
      </c>
    </row>
    <row r="2961" spans="1:14" x14ac:dyDescent="0.35">
      <c r="A2961" t="s">
        <v>67</v>
      </c>
      <c r="B2961">
        <f t="shared" si="47"/>
        <v>1</v>
      </c>
      <c r="C2961" t="s">
        <v>22337</v>
      </c>
      <c r="D2961" t="s">
        <v>22341</v>
      </c>
      <c r="E2961" t="s">
        <v>22342</v>
      </c>
      <c r="F2961" t="s">
        <v>22807</v>
      </c>
      <c r="G2961">
        <v>6</v>
      </c>
      <c r="H2961">
        <v>9781450392020</v>
      </c>
      <c r="I2961" t="s">
        <v>6</v>
      </c>
      <c r="J2961" t="s">
        <v>22338</v>
      </c>
      <c r="K2961">
        <v>2022</v>
      </c>
      <c r="L2961" t="s">
        <v>22339</v>
      </c>
      <c r="M2961" t="s">
        <v>22340</v>
      </c>
      <c r="N2961" t="s">
        <v>6</v>
      </c>
    </row>
    <row r="2962" spans="1:14" x14ac:dyDescent="0.35">
      <c r="A2962" t="s">
        <v>70</v>
      </c>
      <c r="B2962">
        <f t="shared" si="47"/>
        <v>1</v>
      </c>
      <c r="C2962" t="s">
        <v>22343</v>
      </c>
      <c r="D2962" t="s">
        <v>22347</v>
      </c>
      <c r="E2962" t="s">
        <v>22348</v>
      </c>
      <c r="F2962" t="s">
        <v>22808</v>
      </c>
      <c r="G2962">
        <v>6</v>
      </c>
      <c r="H2962">
        <v>9781450385763</v>
      </c>
      <c r="I2962" t="s">
        <v>6</v>
      </c>
      <c r="J2962" t="s">
        <v>22344</v>
      </c>
      <c r="K2962">
        <v>2021</v>
      </c>
      <c r="L2962" t="s">
        <v>22345</v>
      </c>
      <c r="M2962" t="s">
        <v>22346</v>
      </c>
      <c r="N2962" t="s">
        <v>6</v>
      </c>
    </row>
    <row r="2963" spans="1:14" x14ac:dyDescent="0.35">
      <c r="A2963" t="s">
        <v>70</v>
      </c>
      <c r="B2963">
        <f t="shared" si="47"/>
        <v>1</v>
      </c>
      <c r="C2963" t="s">
        <v>22349</v>
      </c>
      <c r="D2963" t="s">
        <v>22352</v>
      </c>
      <c r="E2963" t="s">
        <v>6</v>
      </c>
      <c r="F2963" t="s">
        <v>22809</v>
      </c>
      <c r="G2963">
        <v>6</v>
      </c>
      <c r="H2963">
        <v>9781450390927</v>
      </c>
      <c r="I2963" t="s">
        <v>6</v>
      </c>
      <c r="J2963" t="s">
        <v>6</v>
      </c>
      <c r="K2963">
        <v>2021</v>
      </c>
      <c r="L2963" t="s">
        <v>22350</v>
      </c>
      <c r="M2963" t="s">
        <v>22351</v>
      </c>
      <c r="N2963" t="s">
        <v>6</v>
      </c>
    </row>
    <row r="2964" spans="1:14" x14ac:dyDescent="0.35">
      <c r="A2964" t="s">
        <v>79</v>
      </c>
      <c r="B2964">
        <f t="shared" si="47"/>
        <v>1</v>
      </c>
      <c r="C2964" t="s">
        <v>22354</v>
      </c>
      <c r="D2964" t="s">
        <v>22356</v>
      </c>
      <c r="E2964" t="s">
        <v>22357</v>
      </c>
      <c r="F2964" t="s">
        <v>22353</v>
      </c>
      <c r="G2964">
        <v>7</v>
      </c>
      <c r="I2964" t="s">
        <v>17182</v>
      </c>
      <c r="J2964" t="s">
        <v>6</v>
      </c>
      <c r="K2964">
        <v>2021</v>
      </c>
      <c r="L2964" t="s">
        <v>22355</v>
      </c>
      <c r="M2964" t="s">
        <v>6</v>
      </c>
      <c r="N2964" t="s">
        <v>6</v>
      </c>
    </row>
    <row r="2965" spans="1:14" x14ac:dyDescent="0.35">
      <c r="A2965" t="s">
        <v>40</v>
      </c>
      <c r="B2965">
        <f t="shared" si="47"/>
        <v>1</v>
      </c>
      <c r="C2965" t="s">
        <v>22358</v>
      </c>
      <c r="D2965" t="s">
        <v>22810</v>
      </c>
      <c r="E2965" t="s">
        <v>6</v>
      </c>
      <c r="F2965" t="s">
        <v>22811</v>
      </c>
      <c r="G2965">
        <v>7</v>
      </c>
      <c r="I2965" t="s">
        <v>22359</v>
      </c>
      <c r="J2965" t="s">
        <v>17310</v>
      </c>
      <c r="K2965">
        <v>2021</v>
      </c>
      <c r="L2965" t="s">
        <v>6</v>
      </c>
      <c r="M2965" t="s">
        <v>6</v>
      </c>
      <c r="N2965" t="s">
        <v>6</v>
      </c>
    </row>
    <row r="2966" spans="1:14" x14ac:dyDescent="0.35">
      <c r="A2966" t="s">
        <v>70</v>
      </c>
      <c r="B2966">
        <f t="shared" si="47"/>
        <v>1</v>
      </c>
      <c r="C2966" t="s">
        <v>22360</v>
      </c>
      <c r="D2966" t="s">
        <v>22362</v>
      </c>
      <c r="E2966" t="s">
        <v>22363</v>
      </c>
      <c r="F2966" t="s">
        <v>22812</v>
      </c>
      <c r="G2966">
        <v>6</v>
      </c>
      <c r="H2966">
        <v>9781450384889</v>
      </c>
      <c r="I2966" t="s">
        <v>6</v>
      </c>
      <c r="J2966" t="s">
        <v>6</v>
      </c>
      <c r="K2966">
        <v>2021</v>
      </c>
      <c r="L2966" t="s">
        <v>22361</v>
      </c>
      <c r="M2966" t="s">
        <v>22334</v>
      </c>
      <c r="N2966" t="s">
        <v>6</v>
      </c>
    </row>
    <row r="2967" spans="1:14" x14ac:dyDescent="0.35">
      <c r="A2967" t="s">
        <v>49</v>
      </c>
      <c r="B2967">
        <f t="shared" si="47"/>
        <v>1</v>
      </c>
      <c r="C2967" t="s">
        <v>22364</v>
      </c>
      <c r="D2967" t="s">
        <v>22813</v>
      </c>
      <c r="E2967" t="s">
        <v>6</v>
      </c>
      <c r="F2967" t="s">
        <v>22814</v>
      </c>
      <c r="G2967">
        <v>6</v>
      </c>
      <c r="I2967" t="s">
        <v>6</v>
      </c>
      <c r="J2967" t="s">
        <v>6</v>
      </c>
      <c r="K2967">
        <v>2021</v>
      </c>
      <c r="L2967" t="s">
        <v>6</v>
      </c>
      <c r="M2967" t="s">
        <v>22365</v>
      </c>
      <c r="N2967" t="s">
        <v>6</v>
      </c>
    </row>
    <row r="2968" spans="1:14" x14ac:dyDescent="0.35">
      <c r="A2968" t="s">
        <v>56</v>
      </c>
      <c r="B2968">
        <f t="shared" si="47"/>
        <v>1</v>
      </c>
      <c r="C2968" t="s">
        <v>22366</v>
      </c>
      <c r="D2968" t="s">
        <v>22370</v>
      </c>
      <c r="E2968" t="s">
        <v>22371</v>
      </c>
      <c r="F2968" t="s">
        <v>22815</v>
      </c>
      <c r="G2968">
        <v>6</v>
      </c>
      <c r="H2968">
        <v>9781450387361</v>
      </c>
      <c r="I2968" t="s">
        <v>6</v>
      </c>
      <c r="J2968" t="s">
        <v>22367</v>
      </c>
      <c r="K2968">
        <v>2021</v>
      </c>
      <c r="L2968" t="s">
        <v>22368</v>
      </c>
      <c r="M2968" t="s">
        <v>22369</v>
      </c>
      <c r="N2968" t="s">
        <v>6</v>
      </c>
    </row>
    <row r="2969" spans="1:14" x14ac:dyDescent="0.35">
      <c r="A2969" t="s">
        <v>70</v>
      </c>
      <c r="B2969">
        <f t="shared" si="47"/>
        <v>1</v>
      </c>
      <c r="C2969" t="s">
        <v>22373</v>
      </c>
      <c r="D2969" t="s">
        <v>6</v>
      </c>
      <c r="E2969" t="s">
        <v>6</v>
      </c>
      <c r="F2969" t="s">
        <v>22372</v>
      </c>
      <c r="G2969">
        <v>7</v>
      </c>
      <c r="I2969" t="s">
        <v>22374</v>
      </c>
      <c r="J2969" t="s">
        <v>22375</v>
      </c>
      <c r="K2969">
        <v>2021</v>
      </c>
      <c r="L2969" t="s">
        <v>22376</v>
      </c>
      <c r="M2969" t="s">
        <v>6</v>
      </c>
      <c r="N2969" t="s">
        <v>6</v>
      </c>
    </row>
    <row r="2970" spans="1:14" x14ac:dyDescent="0.35">
      <c r="A2970" t="s">
        <v>67</v>
      </c>
      <c r="B2970">
        <f t="shared" si="47"/>
        <v>1</v>
      </c>
      <c r="C2970" t="s">
        <v>22377</v>
      </c>
      <c r="D2970" t="s">
        <v>22381</v>
      </c>
      <c r="E2970" t="s">
        <v>22382</v>
      </c>
      <c r="F2970" t="s">
        <v>22816</v>
      </c>
      <c r="G2970">
        <v>6</v>
      </c>
      <c r="H2970">
        <v>9781450386098</v>
      </c>
      <c r="I2970" t="s">
        <v>6</v>
      </c>
      <c r="J2970" t="s">
        <v>22378</v>
      </c>
      <c r="K2970">
        <v>2021</v>
      </c>
      <c r="L2970" t="s">
        <v>22379</v>
      </c>
      <c r="M2970" t="s">
        <v>22380</v>
      </c>
      <c r="N2970" t="s">
        <v>6</v>
      </c>
    </row>
    <row r="2971" spans="1:14" x14ac:dyDescent="0.35">
      <c r="A2971" t="s">
        <v>67</v>
      </c>
      <c r="B2971">
        <f t="shared" si="47"/>
        <v>1</v>
      </c>
      <c r="C2971" t="s">
        <v>22384</v>
      </c>
      <c r="D2971" t="s">
        <v>22387</v>
      </c>
      <c r="E2971" t="s">
        <v>6</v>
      </c>
      <c r="F2971" t="s">
        <v>22383</v>
      </c>
      <c r="G2971">
        <v>7</v>
      </c>
      <c r="I2971" t="s">
        <v>16725</v>
      </c>
      <c r="J2971" t="s">
        <v>22385</v>
      </c>
      <c r="K2971">
        <v>2021</v>
      </c>
      <c r="L2971" t="s">
        <v>22386</v>
      </c>
      <c r="M2971" t="s">
        <v>6</v>
      </c>
      <c r="N2971" t="s">
        <v>6</v>
      </c>
    </row>
    <row r="2972" spans="1:14" x14ac:dyDescent="0.35">
      <c r="A2972" t="s">
        <v>49</v>
      </c>
      <c r="B2972">
        <f t="shared" si="47"/>
        <v>1</v>
      </c>
      <c r="C2972" t="s">
        <v>22389</v>
      </c>
      <c r="D2972" t="s">
        <v>22392</v>
      </c>
      <c r="E2972" t="s">
        <v>6</v>
      </c>
      <c r="F2972" t="s">
        <v>22388</v>
      </c>
      <c r="G2972">
        <v>7</v>
      </c>
      <c r="I2972" t="s">
        <v>16725</v>
      </c>
      <c r="J2972" t="s">
        <v>22390</v>
      </c>
      <c r="K2972">
        <v>2021</v>
      </c>
      <c r="L2972" t="s">
        <v>22391</v>
      </c>
      <c r="M2972" t="s">
        <v>6</v>
      </c>
      <c r="N2972" t="s">
        <v>6</v>
      </c>
    </row>
    <row r="2973" spans="1:14" x14ac:dyDescent="0.35">
      <c r="A2973" t="s">
        <v>70</v>
      </c>
      <c r="B2973">
        <f t="shared" si="47"/>
        <v>1</v>
      </c>
      <c r="C2973" t="s">
        <v>22393</v>
      </c>
      <c r="D2973" t="s">
        <v>22395</v>
      </c>
      <c r="E2973" t="s">
        <v>22396</v>
      </c>
      <c r="F2973" t="s">
        <v>22817</v>
      </c>
      <c r="G2973">
        <v>6</v>
      </c>
      <c r="H2973">
        <v>9781450384889</v>
      </c>
      <c r="I2973" t="s">
        <v>6</v>
      </c>
      <c r="J2973" t="s">
        <v>6</v>
      </c>
      <c r="K2973">
        <v>2021</v>
      </c>
      <c r="L2973" t="s">
        <v>22394</v>
      </c>
      <c r="M2973" t="s">
        <v>22334</v>
      </c>
      <c r="N2973" t="s">
        <v>6</v>
      </c>
    </row>
    <row r="2974" spans="1:14" x14ac:dyDescent="0.35">
      <c r="A2974" t="s">
        <v>49</v>
      </c>
      <c r="B2974">
        <f t="shared" si="47"/>
        <v>1</v>
      </c>
      <c r="C2974" t="s">
        <v>22397</v>
      </c>
      <c r="D2974" t="s">
        <v>22400</v>
      </c>
      <c r="E2974" t="s">
        <v>22401</v>
      </c>
      <c r="F2974" t="s">
        <v>22818</v>
      </c>
      <c r="G2974">
        <v>6</v>
      </c>
      <c r="H2974">
        <v>9781450385763</v>
      </c>
      <c r="I2974" t="s">
        <v>6</v>
      </c>
      <c r="J2974" t="s">
        <v>22398</v>
      </c>
      <c r="K2974">
        <v>2021</v>
      </c>
      <c r="L2974" t="s">
        <v>22399</v>
      </c>
      <c r="M2974" t="s">
        <v>22346</v>
      </c>
      <c r="N2974" t="s">
        <v>6</v>
      </c>
    </row>
    <row r="2975" spans="1:14" x14ac:dyDescent="0.35">
      <c r="A2975" t="s">
        <v>70</v>
      </c>
      <c r="B2975">
        <f t="shared" si="47"/>
        <v>1</v>
      </c>
      <c r="C2975" t="s">
        <v>22402</v>
      </c>
      <c r="D2975" t="s">
        <v>22819</v>
      </c>
      <c r="E2975" t="s">
        <v>22405</v>
      </c>
      <c r="F2975" t="s">
        <v>22820</v>
      </c>
      <c r="G2975">
        <v>6</v>
      </c>
      <c r="H2975">
        <v>9781450392020</v>
      </c>
      <c r="I2975" t="s">
        <v>6</v>
      </c>
      <c r="J2975" t="s">
        <v>22403</v>
      </c>
      <c r="K2975">
        <v>2022</v>
      </c>
      <c r="L2975" t="s">
        <v>22404</v>
      </c>
      <c r="M2975" t="s">
        <v>22340</v>
      </c>
      <c r="N2975" t="s">
        <v>6</v>
      </c>
    </row>
  </sheetData>
  <autoFilter ref="A1:B2975" xr:uid="{6D7407AA-423B-48C7-A7C6-75D21D627832}"/>
  <conditionalFormatting sqref="A2:A2975">
    <cfRule type="cellIs" dxfId="160" priority="1" operator="notEqual">
      <formula>"None"</formula>
    </cfRule>
    <cfRule type="cellIs" dxfId="159" priority="2" operator="equal">
      <formula>"None"</formula>
    </cfRule>
  </conditionalFormatting>
  <conditionalFormatting sqref="B2:B2975">
    <cfRule type="cellIs" dxfId="158" priority="3" operator="greaterThan">
      <formula>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57373DC0-D0ED-404D-A9FD-2C730E37CCFF}">
          <x14:formula1>
            <xm:f>DataValidation!$E$1:$E$14</xm:f>
          </x14:formula1>
          <xm:sqref>A2:A1048534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F3495-90E9-4A03-A616-BC2EFF3DBF04}">
  <sheetPr codeName="Sheet9">
    <tabColor theme="9" tint="0.39997558519241921"/>
  </sheetPr>
  <dimension ref="A1:T1540"/>
  <sheetViews>
    <sheetView topLeftCell="E1089" zoomScale="125" workbookViewId="0">
      <selection activeCell="H1098" sqref="H1098"/>
    </sheetView>
  </sheetViews>
  <sheetFormatPr baseColWidth="10" defaultColWidth="9.1796875" defaultRowHeight="14.5" x14ac:dyDescent="0.35"/>
  <cols>
    <col min="1" max="1" width="6.1796875" customWidth="1"/>
    <col min="2" max="2" width="6" customWidth="1"/>
    <col min="3" max="4" width="25.7265625" customWidth="1"/>
    <col min="5" max="5" width="6.453125" customWidth="1"/>
    <col min="6" max="6" width="4.7265625" style="3" customWidth="1"/>
    <col min="7" max="7" width="7" customWidth="1"/>
    <col min="8" max="8" width="105.81640625" style="10" customWidth="1"/>
    <col min="9" max="9" width="14.453125" customWidth="1"/>
    <col min="10" max="10" width="10.26953125" customWidth="1"/>
    <col min="11" max="11" width="7.453125" customWidth="1"/>
    <col min="12" max="12" width="6.26953125" customWidth="1"/>
    <col min="13" max="13" width="5.7265625" customWidth="1"/>
    <col min="14" max="14" width="11.26953125" customWidth="1"/>
    <col min="15" max="15" width="15.7265625" customWidth="1"/>
    <col min="16" max="16" width="7.81640625" customWidth="1"/>
    <col min="17" max="17" width="9.81640625" style="3" customWidth="1"/>
    <col min="18" max="18" width="10.26953125" customWidth="1"/>
    <col min="19" max="19" width="9.7265625" customWidth="1"/>
    <col min="20" max="20" width="15.81640625" customWidth="1"/>
  </cols>
  <sheetData>
    <row r="1" spans="1:20" x14ac:dyDescent="0.35">
      <c r="A1" s="1" t="s">
        <v>18075</v>
      </c>
      <c r="B1" s="1" t="s">
        <v>18075</v>
      </c>
      <c r="C1" s="13" t="s">
        <v>20803</v>
      </c>
      <c r="D1" s="13" t="s">
        <v>20804</v>
      </c>
      <c r="E1" s="1" t="s">
        <v>20805</v>
      </c>
      <c r="F1" s="13" t="s">
        <v>20806</v>
      </c>
      <c r="G1" s="1" t="s">
        <v>18074</v>
      </c>
      <c r="H1" t="s">
        <v>129</v>
      </c>
      <c r="I1" t="s">
        <v>130</v>
      </c>
      <c r="J1" t="s">
        <v>131</v>
      </c>
      <c r="K1" t="s">
        <v>132</v>
      </c>
      <c r="L1" t="s">
        <v>133</v>
      </c>
      <c r="M1" t="s">
        <v>134</v>
      </c>
      <c r="N1" t="s">
        <v>116</v>
      </c>
      <c r="O1" t="s">
        <v>117</v>
      </c>
      <c r="P1" t="s">
        <v>135</v>
      </c>
      <c r="Q1" t="s">
        <v>136</v>
      </c>
      <c r="R1" t="s">
        <v>137</v>
      </c>
      <c r="S1" t="s">
        <v>138</v>
      </c>
      <c r="T1" t="s">
        <v>139</v>
      </c>
    </row>
    <row r="2" spans="1:20" x14ac:dyDescent="0.35">
      <c r="A2" t="str" cm="1">
        <f t="array" ref="A2">IF(OR(ISNUMBER(SEARCH("serious", E2,H2:J2)),ISNUMBER(SEARCH("Serious", E2,H2:J2)),ISNUMBER(SEARCH("gamification", E2,H2:J2)),ISNUMBER(SEARCH("Gamification", E2,H2:J2)),ISNUMBER(SEARCH("education", E2,H2:J2)),ISNUMBER(SEARCH("Education", E2,H2:J2)),),DataValidation!$E$12,B2)</f>
        <v>None</v>
      </c>
      <c r="B2" t="s">
        <v>49</v>
      </c>
      <c r="C2" t="s">
        <v>83</v>
      </c>
      <c r="D2" t="s">
        <v>83</v>
      </c>
      <c r="E2" s="20" t="s">
        <v>6</v>
      </c>
      <c r="F2" s="3" t="str">
        <f>IF(C2&lt;&gt;D2,IF(OR(C2="",D2=""),"NR","Yes"),"")</f>
        <v/>
      </c>
      <c r="G2">
        <f t="shared" ref="G2:G65" si="0">COUNTIF(H:H,H2)</f>
        <v>1</v>
      </c>
      <c r="H2" s="10" t="s">
        <v>18077</v>
      </c>
      <c r="I2" t="s">
        <v>149</v>
      </c>
      <c r="J2" t="s">
        <v>150</v>
      </c>
      <c r="K2" t="s">
        <v>151</v>
      </c>
      <c r="L2">
        <v>7</v>
      </c>
      <c r="M2">
        <v>9783319191256</v>
      </c>
      <c r="N2" t="str">
        <f t="shared" ref="N2:N65" si="1">IF(ISNUMBER(SEARCH("Workshop", O2)),"Workshop",IF(OR(ISNUMBER(SEARCH("Conference", O2)), ISNUMBER(SEARCH("Symposium", O2)), ISNUMBER(SEARCH("Lecture Notes", O2)), ISNUMBER(SEARCH("Proceedings", O2))),"Conference", "Journal"))</f>
        <v>Conference</v>
      </c>
      <c r="O2" t="s">
        <v>152</v>
      </c>
      <c r="P2" t="s">
        <v>153</v>
      </c>
      <c r="Q2" s="3">
        <v>2015</v>
      </c>
      <c r="R2" t="s">
        <v>154</v>
      </c>
      <c r="S2" t="s">
        <v>6</v>
      </c>
      <c r="T2" t="s">
        <v>155</v>
      </c>
    </row>
    <row r="3" spans="1:20" x14ac:dyDescent="0.35">
      <c r="A3" t="str" cm="1">
        <f t="array" ref="A3">IF(OR(ISNUMBER(SEARCH("serious", $H3:$J3)),ISNUMBER(SEARCH("Serious", $H3:$J3)),ISNUMBER(SEARCH("gamification", $H3:$J3)),ISNUMBER(SEARCH("Gamification", $H3:$J3)),ISNUMBER(SEARCH("education", $H3:$J3)),ISNUMBER(SEARCH("Education", $H3:$J3)),),DataValidation!$E$12,B3)</f>
        <v>Serious games or gamification</v>
      </c>
      <c r="B3" t="s">
        <v>70</v>
      </c>
      <c r="C3" t="s">
        <v>33</v>
      </c>
      <c r="D3" t="s">
        <v>33</v>
      </c>
      <c r="E3" s="20" t="s">
        <v>6</v>
      </c>
      <c r="F3" s="3" t="str">
        <f>IF(C3&lt;&gt;D3,IF(OR(C3="",D3=""),"NR","Yes"),"")</f>
        <v/>
      </c>
      <c r="G3">
        <f t="shared" si="0"/>
        <v>1</v>
      </c>
      <c r="H3" s="10" t="s">
        <v>18078</v>
      </c>
      <c r="I3" t="s">
        <v>157</v>
      </c>
      <c r="J3" t="s">
        <v>158</v>
      </c>
      <c r="K3" t="s">
        <v>159</v>
      </c>
      <c r="L3">
        <v>7</v>
      </c>
      <c r="M3">
        <v>9783319461519</v>
      </c>
      <c r="N3" t="str">
        <f t="shared" si="1"/>
        <v>Conference</v>
      </c>
      <c r="O3" t="s">
        <v>152</v>
      </c>
      <c r="P3" t="s">
        <v>160</v>
      </c>
      <c r="Q3" s="3">
        <v>2016</v>
      </c>
      <c r="R3" t="s">
        <v>161</v>
      </c>
      <c r="S3" t="s">
        <v>6</v>
      </c>
      <c r="T3" t="s">
        <v>162</v>
      </c>
    </row>
    <row r="4" spans="1:20" x14ac:dyDescent="0.35">
      <c r="A4" t="str" cm="1">
        <f t="array" ref="A4">IF(OR(ISNUMBER(SEARCH("serious", $H4:$J4)),ISNUMBER(SEARCH("Serious", $H4:$J4)),ISNUMBER(SEARCH("gamification", $H4:$J4)),ISNUMBER(SEARCH("Gamification", $H4:$J4)),ISNUMBER(SEARCH("education", $H4:$J4)),ISNUMBER(SEARCH("Education", $H4:$J4)),),DataValidation!$E$12,B4)</f>
        <v>None</v>
      </c>
      <c r="B4" t="s">
        <v>49</v>
      </c>
      <c r="C4" t="s">
        <v>57</v>
      </c>
      <c r="D4" t="s">
        <v>57</v>
      </c>
      <c r="E4" s="20" t="s">
        <v>6</v>
      </c>
      <c r="F4" s="3" t="str">
        <f t="shared" ref="F4:F67" si="2">IF(C4&lt;&gt;D4,IF(OR(C4="",D4=""),"NR","Yes"),"")</f>
        <v/>
      </c>
      <c r="G4">
        <f t="shared" si="0"/>
        <v>1</v>
      </c>
      <c r="H4" s="10" t="s">
        <v>18081</v>
      </c>
      <c r="I4" t="s">
        <v>178</v>
      </c>
      <c r="J4" t="s">
        <v>179</v>
      </c>
      <c r="K4" t="s">
        <v>180</v>
      </c>
      <c r="L4">
        <v>7</v>
      </c>
      <c r="M4">
        <v>9783319490939</v>
      </c>
      <c r="N4" t="str">
        <f t="shared" si="1"/>
        <v>Conference</v>
      </c>
      <c r="O4" t="s">
        <v>152</v>
      </c>
      <c r="P4" t="s">
        <v>181</v>
      </c>
      <c r="Q4" s="3">
        <v>2016</v>
      </c>
      <c r="R4" t="s">
        <v>182</v>
      </c>
      <c r="S4" t="s">
        <v>6</v>
      </c>
      <c r="T4" t="s">
        <v>147</v>
      </c>
    </row>
    <row r="5" spans="1:20" x14ac:dyDescent="0.35">
      <c r="A5" t="str" cm="1">
        <f t="array" ref="A5">IF(OR(ISNUMBER(SEARCH("serious", $H5:$J5)),ISNUMBER(SEARCH("Serious", $H5:$J5)),ISNUMBER(SEARCH("gamification", $H5:$J5)),ISNUMBER(SEARCH("Gamification", $H5:$J5)),ISNUMBER(SEARCH("education", $H5:$J5)),ISNUMBER(SEARCH("Education", $H5:$J5)),),DataValidation!$E$12,B5)</f>
        <v>Not related to Video Games</v>
      </c>
      <c r="B5" t="s">
        <v>70</v>
      </c>
      <c r="C5" t="s">
        <v>33</v>
      </c>
      <c r="D5" t="s">
        <v>33</v>
      </c>
      <c r="E5" s="20" t="s">
        <v>20807</v>
      </c>
      <c r="F5" s="3" t="str">
        <f t="shared" si="2"/>
        <v/>
      </c>
      <c r="G5">
        <f t="shared" si="0"/>
        <v>1</v>
      </c>
      <c r="H5" s="10" t="s">
        <v>18082</v>
      </c>
      <c r="I5" t="s">
        <v>184</v>
      </c>
      <c r="J5" t="s">
        <v>185</v>
      </c>
      <c r="K5" t="s">
        <v>186</v>
      </c>
      <c r="L5">
        <v>10</v>
      </c>
      <c r="M5">
        <v>9781538634585</v>
      </c>
      <c r="N5" t="str">
        <f t="shared" si="1"/>
        <v>Conference</v>
      </c>
      <c r="O5" t="s">
        <v>187</v>
      </c>
      <c r="P5" t="s">
        <v>188</v>
      </c>
      <c r="Q5" s="3">
        <v>2018</v>
      </c>
      <c r="R5" t="s">
        <v>189</v>
      </c>
      <c r="S5" t="s">
        <v>6</v>
      </c>
      <c r="T5" t="s">
        <v>176</v>
      </c>
    </row>
    <row r="6" spans="1:20" x14ac:dyDescent="0.35">
      <c r="A6" t="str" cm="1">
        <f t="array" ref="A6">IF(OR(ISNUMBER(SEARCH("serious", $H6:$J6)),ISNUMBER(SEARCH("Serious", $H6:$J6)),ISNUMBER(SEARCH("gamification", $H6:$J6)),ISNUMBER(SEARCH("Gamification", $H6:$J6)),ISNUMBER(SEARCH("education", $H6:$J6)),ISNUMBER(SEARCH("Education", $H6:$J6)),),DataValidation!$E$12,B6)</f>
        <v>None</v>
      </c>
      <c r="B6" t="s">
        <v>49</v>
      </c>
      <c r="C6" t="s">
        <v>74</v>
      </c>
      <c r="D6" t="s">
        <v>74</v>
      </c>
      <c r="E6" s="20" t="s">
        <v>85</v>
      </c>
      <c r="F6" s="3" t="str">
        <f t="shared" si="2"/>
        <v/>
      </c>
      <c r="G6">
        <f t="shared" si="0"/>
        <v>1</v>
      </c>
      <c r="H6" s="10" t="s">
        <v>18083</v>
      </c>
      <c r="I6" t="s">
        <v>191</v>
      </c>
      <c r="J6" t="s">
        <v>192</v>
      </c>
      <c r="K6" t="s">
        <v>193</v>
      </c>
      <c r="L6">
        <v>10</v>
      </c>
      <c r="M6">
        <v>9781450388078</v>
      </c>
      <c r="N6" t="str">
        <f t="shared" si="1"/>
        <v>Journal</v>
      </c>
      <c r="O6" t="s">
        <v>194</v>
      </c>
      <c r="P6" t="s">
        <v>6</v>
      </c>
      <c r="Q6" s="3">
        <v>2020</v>
      </c>
      <c r="R6" t="s">
        <v>195</v>
      </c>
      <c r="S6" t="s">
        <v>6</v>
      </c>
      <c r="T6" t="s">
        <v>162</v>
      </c>
    </row>
    <row r="7" spans="1:20" x14ac:dyDescent="0.35">
      <c r="A7" t="str" cm="1">
        <f t="array" ref="A7">IF(OR(ISNUMBER(SEARCH("serious", $H7:$J7)),ISNUMBER(SEARCH("Serious", $H7:$J7)),ISNUMBER(SEARCH("gamification", $H7:$J7)),ISNUMBER(SEARCH("Gamification", $H7:$J7)),ISNUMBER(SEARCH("education", $H7:$J7)),ISNUMBER(SEARCH("Education", $H7:$J7)),),DataValidation!$E$12,B7)</f>
        <v>Not related to Video Games</v>
      </c>
      <c r="B7" t="s">
        <v>70</v>
      </c>
      <c r="C7" t="s">
        <v>33</v>
      </c>
      <c r="D7" t="s">
        <v>33</v>
      </c>
      <c r="E7" t="s">
        <v>20808</v>
      </c>
      <c r="F7" s="3" t="str">
        <f t="shared" si="2"/>
        <v/>
      </c>
      <c r="G7">
        <f t="shared" si="0"/>
        <v>1</v>
      </c>
      <c r="H7" s="10" t="s">
        <v>18086</v>
      </c>
      <c r="I7" t="s">
        <v>211</v>
      </c>
      <c r="J7" t="s">
        <v>212</v>
      </c>
      <c r="K7" t="s">
        <v>213</v>
      </c>
      <c r="L7">
        <v>10</v>
      </c>
      <c r="M7">
        <v>9781728111148</v>
      </c>
      <c r="N7" t="str">
        <f t="shared" si="1"/>
        <v>Conference</v>
      </c>
      <c r="O7" t="s">
        <v>214</v>
      </c>
      <c r="P7" t="s">
        <v>215</v>
      </c>
      <c r="Q7" s="3">
        <v>2018</v>
      </c>
      <c r="R7" t="s">
        <v>216</v>
      </c>
      <c r="S7" t="s">
        <v>6</v>
      </c>
      <c r="T7" t="s">
        <v>217</v>
      </c>
    </row>
    <row r="8" spans="1:20" x14ac:dyDescent="0.35">
      <c r="A8" t="str" cm="1">
        <f t="array" ref="A8">IF(OR(ISNUMBER(SEARCH("serious", $H8:$J8)),ISNUMBER(SEARCH("Serious", $H8:$J8)),ISNUMBER(SEARCH("gamification", $H8:$J8)),ISNUMBER(SEARCH("Gamification", $H8:$J8)),ISNUMBER(SEARCH("education", $H8:$J8)),ISNUMBER(SEARCH("Education", $H8:$J8)),),DataValidation!$E$12,B8)</f>
        <v>None</v>
      </c>
      <c r="B8" t="s">
        <v>49</v>
      </c>
      <c r="C8" t="s">
        <v>57</v>
      </c>
      <c r="D8" t="s">
        <v>57</v>
      </c>
      <c r="E8" s="20" t="s">
        <v>6</v>
      </c>
      <c r="F8" s="3" t="str">
        <f t="shared" si="2"/>
        <v/>
      </c>
      <c r="G8">
        <f t="shared" si="0"/>
        <v>1</v>
      </c>
      <c r="H8" s="10" t="s">
        <v>18088</v>
      </c>
      <c r="I8" t="s">
        <v>226</v>
      </c>
      <c r="J8" t="s">
        <v>227</v>
      </c>
      <c r="K8" t="s">
        <v>228</v>
      </c>
      <c r="L8">
        <v>10</v>
      </c>
      <c r="M8">
        <v>9789492859082</v>
      </c>
      <c r="N8" t="str">
        <f t="shared" si="1"/>
        <v>Conference</v>
      </c>
      <c r="O8" t="s">
        <v>229</v>
      </c>
      <c r="P8" t="s">
        <v>230</v>
      </c>
      <c r="Q8" s="3">
        <v>2019</v>
      </c>
      <c r="R8" t="s">
        <v>231</v>
      </c>
      <c r="S8" t="s">
        <v>6</v>
      </c>
      <c r="T8" t="s">
        <v>217</v>
      </c>
    </row>
    <row r="9" spans="1:20" x14ac:dyDescent="0.35">
      <c r="A9" t="str" cm="1">
        <f t="array" ref="A9">IF(OR(ISNUMBER(SEARCH("serious", $H9:$J9)),ISNUMBER(SEARCH("Serious", $H9:$J9)),ISNUMBER(SEARCH("gamification", $H9:$J9)),ISNUMBER(SEARCH("Gamification", $H9:$J9)),ISNUMBER(SEARCH("education", $H9:$J9)),ISNUMBER(SEARCH("Education", $H9:$J9)),),DataValidation!$E$12,B9)</f>
        <v>Not related to Software Engineering</v>
      </c>
      <c r="B9" t="s">
        <v>67</v>
      </c>
      <c r="C9" t="s">
        <v>33</v>
      </c>
      <c r="D9" t="s">
        <v>33</v>
      </c>
      <c r="E9" t="s">
        <v>20809</v>
      </c>
      <c r="F9" s="3" t="str">
        <f t="shared" si="2"/>
        <v/>
      </c>
      <c r="G9">
        <f t="shared" si="0"/>
        <v>1</v>
      </c>
      <c r="H9" s="10" t="s">
        <v>18089</v>
      </c>
      <c r="I9" t="s">
        <v>233</v>
      </c>
      <c r="J9" t="s">
        <v>234</v>
      </c>
      <c r="K9" t="s">
        <v>235</v>
      </c>
      <c r="L9">
        <v>7</v>
      </c>
      <c r="M9">
        <v>9783642251993</v>
      </c>
      <c r="N9" t="str">
        <f t="shared" si="1"/>
        <v>Conference</v>
      </c>
      <c r="O9" t="s">
        <v>152</v>
      </c>
      <c r="P9" t="s">
        <v>236</v>
      </c>
      <c r="Q9" s="3">
        <v>2011</v>
      </c>
      <c r="R9" t="s">
        <v>237</v>
      </c>
      <c r="S9" t="s">
        <v>6</v>
      </c>
      <c r="T9" t="s">
        <v>217</v>
      </c>
    </row>
    <row r="10" spans="1:20" x14ac:dyDescent="0.35">
      <c r="A10" t="str" cm="1">
        <f t="array" ref="A10">IF(OR(ISNUMBER(SEARCH("serious", $H10:$J10)),ISNUMBER(SEARCH("Serious", $H10:$J10)),ISNUMBER(SEARCH("gamification", $H10:$J10)),ISNUMBER(SEARCH("Gamification", $H10:$J10)),ISNUMBER(SEARCH("education", $H10:$J10)),ISNUMBER(SEARCH("Education", $H10:$J10)),),DataValidation!$E$12,B10)</f>
        <v>Serious games or gamification</v>
      </c>
      <c r="B10" t="s">
        <v>70</v>
      </c>
      <c r="C10" t="s">
        <v>33</v>
      </c>
      <c r="D10" t="s">
        <v>33</v>
      </c>
      <c r="E10" s="20" t="s">
        <v>20810</v>
      </c>
      <c r="F10" s="3" t="str">
        <f t="shared" si="2"/>
        <v/>
      </c>
      <c r="G10">
        <f t="shared" si="0"/>
        <v>1</v>
      </c>
      <c r="H10" s="10" t="s">
        <v>18091</v>
      </c>
      <c r="I10" t="s">
        <v>245</v>
      </c>
      <c r="J10" t="s">
        <v>246</v>
      </c>
      <c r="K10" t="s">
        <v>247</v>
      </c>
      <c r="L10">
        <v>10</v>
      </c>
      <c r="M10">
        <v>9781467365376</v>
      </c>
      <c r="N10" t="str">
        <f t="shared" si="1"/>
        <v>Conference</v>
      </c>
      <c r="O10" t="s">
        <v>248</v>
      </c>
      <c r="P10" t="s">
        <v>6</v>
      </c>
      <c r="Q10" s="3">
        <v>2015</v>
      </c>
      <c r="R10" t="s">
        <v>249</v>
      </c>
      <c r="S10" t="s">
        <v>6</v>
      </c>
      <c r="T10" t="s">
        <v>147</v>
      </c>
    </row>
    <row r="11" spans="1:20" x14ac:dyDescent="0.35">
      <c r="A11" t="str" cm="1">
        <f t="array" ref="A11">IF(OR(ISNUMBER(SEARCH("serious", $H11:$J11)),ISNUMBER(SEARCH("Serious", $H11:$J11)),ISNUMBER(SEARCH("gamification", $H11:$J11)),ISNUMBER(SEARCH("Gamification", $H11:$J11)),ISNUMBER(SEARCH("education", $H11:$J11)),ISNUMBER(SEARCH("Education", $H11:$J11)),),DataValidation!$E$12,B11)</f>
        <v>Serious games or gamification</v>
      </c>
      <c r="B11" t="s">
        <v>70</v>
      </c>
      <c r="C11" t="s">
        <v>33</v>
      </c>
      <c r="D11" t="s">
        <v>33</v>
      </c>
      <c r="E11" t="s">
        <v>20811</v>
      </c>
      <c r="F11" s="3" t="str">
        <f t="shared" si="2"/>
        <v/>
      </c>
      <c r="G11">
        <f t="shared" si="0"/>
        <v>1</v>
      </c>
      <c r="H11" s="10" t="s">
        <v>18092</v>
      </c>
      <c r="I11" t="s">
        <v>251</v>
      </c>
      <c r="J11" t="s">
        <v>6</v>
      </c>
      <c r="K11" t="s">
        <v>252</v>
      </c>
      <c r="L11">
        <v>7</v>
      </c>
      <c r="N11" t="str">
        <f t="shared" si="1"/>
        <v>Journal</v>
      </c>
      <c r="O11" t="s">
        <v>253</v>
      </c>
      <c r="P11" t="s">
        <v>254</v>
      </c>
      <c r="Q11" s="3">
        <v>2015</v>
      </c>
      <c r="R11" t="s">
        <v>255</v>
      </c>
      <c r="S11" t="s">
        <v>6</v>
      </c>
      <c r="T11" t="s">
        <v>256</v>
      </c>
    </row>
    <row r="12" spans="1:20" x14ac:dyDescent="0.35">
      <c r="A12" t="str" cm="1">
        <f t="array" ref="A12">IF(OR(ISNUMBER(SEARCH("serious", $H12:$J12)),ISNUMBER(SEARCH("Serious", $H12:$J12)),ISNUMBER(SEARCH("gamification", $H12:$J12)),ISNUMBER(SEARCH("Gamification", $H12:$J12)),ISNUMBER(SEARCH("education", $H12:$J12)),ISNUMBER(SEARCH("Education", $H12:$J12)),),DataValidation!$E$12,B12)</f>
        <v>None</v>
      </c>
      <c r="B12" t="s">
        <v>49</v>
      </c>
      <c r="C12" t="s">
        <v>77</v>
      </c>
      <c r="D12" t="s">
        <v>77</v>
      </c>
      <c r="E12" s="20" t="s">
        <v>6</v>
      </c>
      <c r="F12" s="3" t="str">
        <f t="shared" si="2"/>
        <v/>
      </c>
      <c r="G12">
        <f t="shared" si="0"/>
        <v>1</v>
      </c>
      <c r="H12" s="10" t="s">
        <v>18093</v>
      </c>
      <c r="I12" t="s">
        <v>258</v>
      </c>
      <c r="J12" t="s">
        <v>259</v>
      </c>
      <c r="K12" t="s">
        <v>260</v>
      </c>
      <c r="L12">
        <v>7</v>
      </c>
      <c r="N12" t="str">
        <f t="shared" si="1"/>
        <v>Journal</v>
      </c>
      <c r="O12" t="s">
        <v>261</v>
      </c>
      <c r="P12" t="s">
        <v>262</v>
      </c>
      <c r="Q12" s="3">
        <v>2017</v>
      </c>
      <c r="R12" t="s">
        <v>263</v>
      </c>
      <c r="S12" t="s">
        <v>6</v>
      </c>
      <c r="T12" t="s">
        <v>155</v>
      </c>
    </row>
    <row r="13" spans="1:20" x14ac:dyDescent="0.35">
      <c r="A13" t="str" cm="1">
        <f t="array" ref="A13">IF(OR(ISNUMBER(SEARCH("serious", $H13:$J13)),ISNUMBER(SEARCH("Serious", $H13:$J13)),ISNUMBER(SEARCH("gamification", $H13:$J13)),ISNUMBER(SEARCH("Gamification", $H13:$J13)),ISNUMBER(SEARCH("education", $H13:$J13)),ISNUMBER(SEARCH("Education", $H13:$J13)),),DataValidation!$E$12,B13)</f>
        <v>Serious games or gamification</v>
      </c>
      <c r="B13" t="s">
        <v>70</v>
      </c>
      <c r="C13" t="s">
        <v>33</v>
      </c>
      <c r="D13" t="s">
        <v>33</v>
      </c>
      <c r="E13" s="20" t="s">
        <v>6</v>
      </c>
      <c r="F13" s="3" t="str">
        <f t="shared" si="2"/>
        <v/>
      </c>
      <c r="G13">
        <f t="shared" si="0"/>
        <v>1</v>
      </c>
      <c r="H13" s="10" t="s">
        <v>18094</v>
      </c>
      <c r="I13" t="s">
        <v>265</v>
      </c>
      <c r="J13" t="s">
        <v>266</v>
      </c>
      <c r="K13" t="s">
        <v>267</v>
      </c>
      <c r="L13">
        <v>7</v>
      </c>
      <c r="M13">
        <v>9783642215292</v>
      </c>
      <c r="N13" t="str">
        <f t="shared" si="1"/>
        <v>Conference</v>
      </c>
      <c r="O13" t="s">
        <v>152</v>
      </c>
      <c r="P13" t="s">
        <v>268</v>
      </c>
      <c r="Q13" s="3">
        <v>2011</v>
      </c>
      <c r="R13" t="s">
        <v>269</v>
      </c>
      <c r="S13" t="s">
        <v>6</v>
      </c>
      <c r="T13" t="s">
        <v>217</v>
      </c>
    </row>
    <row r="14" spans="1:20" x14ac:dyDescent="0.35">
      <c r="A14" t="str" cm="1">
        <f t="array" ref="A14">IF(OR(ISNUMBER(SEARCH("serious", $H14:$J14)),ISNUMBER(SEARCH("Serious", $H14:$J14)),ISNUMBER(SEARCH("gamification", $H14:$J14)),ISNUMBER(SEARCH("Gamification", $H14:$J14)),ISNUMBER(SEARCH("education", $H14:$J14)),ISNUMBER(SEARCH("Education", $H14:$J14)),),DataValidation!$E$12,B14)</f>
        <v>None</v>
      </c>
      <c r="B14" t="s">
        <v>49</v>
      </c>
      <c r="C14" t="s">
        <v>51</v>
      </c>
      <c r="D14" t="s">
        <v>51</v>
      </c>
      <c r="E14" s="20" t="s">
        <v>6</v>
      </c>
      <c r="F14" s="3" t="str">
        <f t="shared" si="2"/>
        <v/>
      </c>
      <c r="G14">
        <f t="shared" si="0"/>
        <v>1</v>
      </c>
      <c r="H14" s="10" t="s">
        <v>18098</v>
      </c>
      <c r="I14" t="s">
        <v>292</v>
      </c>
      <c r="J14" t="s">
        <v>293</v>
      </c>
      <c r="K14" t="s">
        <v>294</v>
      </c>
      <c r="L14">
        <v>7</v>
      </c>
      <c r="N14" t="str">
        <f t="shared" si="1"/>
        <v>Journal</v>
      </c>
      <c r="O14" t="s">
        <v>261</v>
      </c>
      <c r="P14" t="s">
        <v>295</v>
      </c>
      <c r="Q14" s="3">
        <v>2017</v>
      </c>
      <c r="R14" t="s">
        <v>296</v>
      </c>
      <c r="S14" t="s">
        <v>6</v>
      </c>
      <c r="T14" t="s">
        <v>283</v>
      </c>
    </row>
    <row r="15" spans="1:20" x14ac:dyDescent="0.35">
      <c r="A15" t="str" cm="1">
        <f t="array" ref="A15">IF(OR(ISNUMBER(SEARCH("serious", $H15:$J15)),ISNUMBER(SEARCH("Serious", $H15:$J15)),ISNUMBER(SEARCH("gamification", $H15:$J15)),ISNUMBER(SEARCH("Gamification", $H15:$J15)),ISNUMBER(SEARCH("education", $H15:$J15)),ISNUMBER(SEARCH("Education", $H15:$J15)),),DataValidation!$E$12,B15)</f>
        <v>Not related to Video Games</v>
      </c>
      <c r="B15" t="s">
        <v>70</v>
      </c>
      <c r="C15" t="s">
        <v>33</v>
      </c>
      <c r="D15" t="s">
        <v>33</v>
      </c>
      <c r="E15" s="20" t="s">
        <v>20812</v>
      </c>
      <c r="F15" s="3" t="str">
        <f t="shared" si="2"/>
        <v/>
      </c>
      <c r="G15">
        <f t="shared" si="0"/>
        <v>1</v>
      </c>
      <c r="H15" s="10" t="s">
        <v>18099</v>
      </c>
      <c r="I15" t="s">
        <v>298</v>
      </c>
      <c r="J15" t="s">
        <v>299</v>
      </c>
      <c r="K15" t="s">
        <v>300</v>
      </c>
      <c r="L15">
        <v>10</v>
      </c>
      <c r="M15">
        <v>9789898533913</v>
      </c>
      <c r="N15" t="str">
        <f t="shared" si="1"/>
        <v>Conference</v>
      </c>
      <c r="O15" t="s">
        <v>301</v>
      </c>
      <c r="P15" t="s">
        <v>302</v>
      </c>
      <c r="Q15" s="3">
        <v>2019</v>
      </c>
      <c r="R15" t="s">
        <v>303</v>
      </c>
      <c r="S15" t="s">
        <v>6</v>
      </c>
      <c r="T15" t="s">
        <v>162</v>
      </c>
    </row>
    <row r="16" spans="1:20" x14ac:dyDescent="0.35">
      <c r="A16" t="str" cm="1">
        <f t="array" ref="A16">IF(OR(ISNUMBER(SEARCH("serious", $H16:$J16)),ISNUMBER(SEARCH("Serious", $H16:$J16)),ISNUMBER(SEARCH("gamification", $H16:$J16)),ISNUMBER(SEARCH("Gamification", $H16:$J16)),ISNUMBER(SEARCH("education", $H16:$J16)),ISNUMBER(SEARCH("Education", $H16:$J16)),),DataValidation!$E$12,B16)</f>
        <v>Serious games or gamification</v>
      </c>
      <c r="B16" t="s">
        <v>70</v>
      </c>
      <c r="C16" t="s">
        <v>33</v>
      </c>
      <c r="D16" t="s">
        <v>33</v>
      </c>
      <c r="E16" s="20" t="s">
        <v>20813</v>
      </c>
      <c r="F16" s="3" t="str">
        <f t="shared" si="2"/>
        <v/>
      </c>
      <c r="G16">
        <f t="shared" si="0"/>
        <v>1</v>
      </c>
      <c r="H16" s="10" t="s">
        <v>18100</v>
      </c>
      <c r="I16" t="s">
        <v>305</v>
      </c>
      <c r="J16" t="s">
        <v>306</v>
      </c>
      <c r="K16" t="s">
        <v>307</v>
      </c>
      <c r="L16">
        <v>10</v>
      </c>
      <c r="M16">
        <v>9781450333146</v>
      </c>
      <c r="N16" t="str">
        <f t="shared" si="1"/>
        <v>Conference</v>
      </c>
      <c r="O16" t="s">
        <v>308</v>
      </c>
      <c r="P16" t="s">
        <v>6</v>
      </c>
      <c r="Q16" s="3">
        <v>2014</v>
      </c>
      <c r="R16" t="s">
        <v>309</v>
      </c>
      <c r="S16" t="s">
        <v>6</v>
      </c>
      <c r="T16" t="s">
        <v>217</v>
      </c>
    </row>
    <row r="17" spans="1:20" x14ac:dyDescent="0.35">
      <c r="A17" t="str" cm="1">
        <f t="array" ref="A17">IF(OR(ISNUMBER(SEARCH("serious", $H17:$J17)),ISNUMBER(SEARCH("Serious", $H17:$J17)),ISNUMBER(SEARCH("gamification", $H17:$J17)),ISNUMBER(SEARCH("Gamification", $H17:$J17)),ISNUMBER(SEARCH("education", $H17:$J17)),ISNUMBER(SEARCH("Education", $H17:$J17)),),DataValidation!$E$12,B17)</f>
        <v>Not related to Software Engineering</v>
      </c>
      <c r="B17" t="s">
        <v>67</v>
      </c>
      <c r="C17" t="s">
        <v>33</v>
      </c>
      <c r="D17" t="s">
        <v>33</v>
      </c>
      <c r="E17" s="20" t="s">
        <v>20814</v>
      </c>
      <c r="F17" s="3" t="str">
        <f t="shared" si="2"/>
        <v/>
      </c>
      <c r="G17">
        <f t="shared" si="0"/>
        <v>1</v>
      </c>
      <c r="H17" s="10" t="s">
        <v>18104</v>
      </c>
      <c r="I17" t="s">
        <v>332</v>
      </c>
      <c r="J17" t="s">
        <v>333</v>
      </c>
      <c r="K17" t="s">
        <v>334</v>
      </c>
      <c r="L17">
        <v>7</v>
      </c>
      <c r="N17" t="str">
        <f t="shared" si="1"/>
        <v>Journal</v>
      </c>
      <c r="O17" t="s">
        <v>335</v>
      </c>
      <c r="P17" t="s">
        <v>6</v>
      </c>
      <c r="Q17" s="3">
        <v>2020</v>
      </c>
      <c r="R17" t="s">
        <v>336</v>
      </c>
      <c r="S17" t="s">
        <v>6</v>
      </c>
      <c r="T17" t="s">
        <v>337</v>
      </c>
    </row>
    <row r="18" spans="1:20" x14ac:dyDescent="0.35">
      <c r="A18" t="str" cm="1">
        <f t="array" ref="A18">IF(OR(ISNUMBER(SEARCH("serious", $H18:$J18)),ISNUMBER(SEARCH("Serious", $H18:$J18)),ISNUMBER(SEARCH("gamification", $H18:$J18)),ISNUMBER(SEARCH("Gamification", $H18:$J18)),ISNUMBER(SEARCH("education", $H18:$J18)),ISNUMBER(SEARCH("Education", $H18:$J18)),),DataValidation!$E$12,B18)</f>
        <v>Not related to Software Engineering</v>
      </c>
      <c r="B18" t="s">
        <v>67</v>
      </c>
      <c r="C18" t="s">
        <v>33</v>
      </c>
      <c r="D18" t="s">
        <v>33</v>
      </c>
      <c r="E18" s="20" t="s">
        <v>20815</v>
      </c>
      <c r="F18" s="3" t="str">
        <f t="shared" si="2"/>
        <v/>
      </c>
      <c r="G18">
        <f t="shared" si="0"/>
        <v>1</v>
      </c>
      <c r="H18" s="10" t="s">
        <v>18105</v>
      </c>
      <c r="I18" t="s">
        <v>339</v>
      </c>
      <c r="J18" t="s">
        <v>340</v>
      </c>
      <c r="K18" t="s">
        <v>341</v>
      </c>
      <c r="L18">
        <v>10</v>
      </c>
      <c r="M18">
        <v>9781728175744</v>
      </c>
      <c r="N18" t="str">
        <f t="shared" si="1"/>
        <v>Conference</v>
      </c>
      <c r="O18" t="s">
        <v>342</v>
      </c>
      <c r="P18" t="s">
        <v>343</v>
      </c>
      <c r="Q18" s="3">
        <v>2020</v>
      </c>
      <c r="R18" t="s">
        <v>344</v>
      </c>
      <c r="S18" t="s">
        <v>6</v>
      </c>
      <c r="T18" t="s">
        <v>162</v>
      </c>
    </row>
    <row r="19" spans="1:20" x14ac:dyDescent="0.35">
      <c r="A19" t="str" cm="1">
        <f t="array" ref="A19">IF(OR(ISNUMBER(SEARCH("serious", $H19:$J19)),ISNUMBER(SEARCH("Serious", $H19:$J19)),ISNUMBER(SEARCH("gamification", $H19:$J19)),ISNUMBER(SEARCH("Gamification", $H19:$J19)),ISNUMBER(SEARCH("education", $H19:$J19)),ISNUMBER(SEARCH("Education", $H19:$J19)),),DataValidation!$E$12,B19)</f>
        <v>None</v>
      </c>
      <c r="B19" t="s">
        <v>49</v>
      </c>
      <c r="C19" t="s">
        <v>74</v>
      </c>
      <c r="D19" t="s">
        <v>74</v>
      </c>
      <c r="E19" s="20" t="s">
        <v>6</v>
      </c>
      <c r="F19" s="3" t="str">
        <f t="shared" si="2"/>
        <v/>
      </c>
      <c r="G19">
        <f t="shared" si="0"/>
        <v>1</v>
      </c>
      <c r="H19" s="10" t="s">
        <v>18106</v>
      </c>
      <c r="I19" t="s">
        <v>346</v>
      </c>
      <c r="J19" t="s">
        <v>347</v>
      </c>
      <c r="K19" t="s">
        <v>348</v>
      </c>
      <c r="L19">
        <v>10</v>
      </c>
      <c r="M19">
        <v>9781467362634</v>
      </c>
      <c r="N19" t="str">
        <f t="shared" si="1"/>
        <v>Workshop</v>
      </c>
      <c r="O19" t="s">
        <v>349</v>
      </c>
      <c r="P19" t="s">
        <v>350</v>
      </c>
      <c r="Q19" s="3">
        <v>2013</v>
      </c>
      <c r="R19" t="s">
        <v>351</v>
      </c>
      <c r="S19" t="s">
        <v>6</v>
      </c>
      <c r="T19" t="s">
        <v>162</v>
      </c>
    </row>
    <row r="20" spans="1:20" x14ac:dyDescent="0.35">
      <c r="A20" t="str" cm="1">
        <f t="array" ref="A20">IF(OR(ISNUMBER(SEARCH("serious", $H20:$J20)),ISNUMBER(SEARCH("Serious", $H20:$J20)),ISNUMBER(SEARCH("gamification", $H20:$J20)),ISNUMBER(SEARCH("Gamification", $H20:$J20)),ISNUMBER(SEARCH("education", $H20:$J20)),ISNUMBER(SEARCH("Education", $H20:$J20)),),DataValidation!$E$12,B20)</f>
        <v>Serious games or gamification</v>
      </c>
      <c r="B20" t="s">
        <v>70</v>
      </c>
      <c r="C20" t="s">
        <v>33</v>
      </c>
      <c r="D20" t="s">
        <v>33</v>
      </c>
      <c r="E20" s="20" t="s">
        <v>6</v>
      </c>
      <c r="F20" s="3" t="str">
        <f t="shared" si="2"/>
        <v/>
      </c>
      <c r="G20">
        <f t="shared" si="0"/>
        <v>1</v>
      </c>
      <c r="H20" s="10" t="s">
        <v>18107</v>
      </c>
      <c r="I20" t="s">
        <v>353</v>
      </c>
      <c r="J20" t="s">
        <v>354</v>
      </c>
      <c r="K20" t="s">
        <v>355</v>
      </c>
      <c r="L20">
        <v>10</v>
      </c>
      <c r="M20">
        <v>9781467374651</v>
      </c>
      <c r="N20" t="str">
        <f t="shared" si="1"/>
        <v>Conference</v>
      </c>
      <c r="O20" t="s">
        <v>356</v>
      </c>
      <c r="P20" t="s">
        <v>6</v>
      </c>
      <c r="Q20" s="3">
        <v>2016</v>
      </c>
      <c r="R20" t="s">
        <v>357</v>
      </c>
      <c r="S20" t="s">
        <v>6</v>
      </c>
      <c r="T20" t="s">
        <v>162</v>
      </c>
    </row>
    <row r="21" spans="1:20" x14ac:dyDescent="0.35">
      <c r="A21" t="str" cm="1">
        <f t="array" ref="A21">IF(OR(ISNUMBER(SEARCH("serious", $H21:$J21)),ISNUMBER(SEARCH("Serious", $H21:$J21)),ISNUMBER(SEARCH("gamification", $H21:$J21)),ISNUMBER(SEARCH("Gamification", $H21:$J21)),ISNUMBER(SEARCH("education", $H21:$J21)),ISNUMBER(SEARCH("Education", $H21:$J21)),),DataValidation!$E$12,B21)</f>
        <v>None</v>
      </c>
      <c r="B21" t="s">
        <v>49</v>
      </c>
      <c r="C21" t="s">
        <v>66</v>
      </c>
      <c r="D21" t="s">
        <v>66</v>
      </c>
      <c r="E21" s="20" t="s">
        <v>6</v>
      </c>
      <c r="F21" s="3" t="str">
        <f t="shared" si="2"/>
        <v/>
      </c>
      <c r="G21">
        <f t="shared" si="0"/>
        <v>1</v>
      </c>
      <c r="H21" s="10" t="s">
        <v>365</v>
      </c>
      <c r="I21" t="s">
        <v>366</v>
      </c>
      <c r="J21" t="s">
        <v>367</v>
      </c>
      <c r="K21" t="s">
        <v>368</v>
      </c>
      <c r="L21">
        <v>7</v>
      </c>
      <c r="N21" t="str">
        <f t="shared" si="1"/>
        <v>Journal</v>
      </c>
      <c r="O21" t="s">
        <v>369</v>
      </c>
      <c r="P21" t="s">
        <v>6</v>
      </c>
      <c r="Q21" s="3">
        <v>2020</v>
      </c>
      <c r="R21" t="s">
        <v>370</v>
      </c>
      <c r="S21" t="s">
        <v>6</v>
      </c>
      <c r="T21" t="s">
        <v>147</v>
      </c>
    </row>
    <row r="22" spans="1:20" x14ac:dyDescent="0.35">
      <c r="A22" t="str" cm="1">
        <f t="array" ref="A22">IF(OR(ISNUMBER(SEARCH("serious", $H22:$J22)),ISNUMBER(SEARCH("Serious", $H22:$J22)),ISNUMBER(SEARCH("gamification", $H22:$J22)),ISNUMBER(SEARCH("Gamification", $H22:$J22)),ISNUMBER(SEARCH("education", $H22:$J22)),ISNUMBER(SEARCH("Education", $H22:$J22)),),DataValidation!$E$12,B22)</f>
        <v>None</v>
      </c>
      <c r="B22" t="s">
        <v>49</v>
      </c>
      <c r="C22" t="s">
        <v>60</v>
      </c>
      <c r="D22" t="s">
        <v>60</v>
      </c>
      <c r="E22" s="20" t="s">
        <v>6</v>
      </c>
      <c r="F22" s="3" t="str">
        <f t="shared" si="2"/>
        <v/>
      </c>
      <c r="G22">
        <f t="shared" si="0"/>
        <v>1</v>
      </c>
      <c r="H22" s="10" t="s">
        <v>18109</v>
      </c>
      <c r="I22" t="s">
        <v>372</v>
      </c>
      <c r="J22" t="s">
        <v>373</v>
      </c>
      <c r="K22" t="s">
        <v>374</v>
      </c>
      <c r="L22">
        <v>10</v>
      </c>
      <c r="M22">
        <v>9781627480338</v>
      </c>
      <c r="N22" t="str">
        <f t="shared" si="1"/>
        <v>Journal</v>
      </c>
      <c r="O22" t="s">
        <v>375</v>
      </c>
      <c r="P22" t="s">
        <v>376</v>
      </c>
      <c r="Q22" s="3">
        <v>2013</v>
      </c>
      <c r="R22" t="s">
        <v>377</v>
      </c>
      <c r="S22" t="s">
        <v>6</v>
      </c>
      <c r="T22" t="s">
        <v>162</v>
      </c>
    </row>
    <row r="23" spans="1:20" x14ac:dyDescent="0.35">
      <c r="A23" t="str" cm="1">
        <f t="array" ref="A23">IF(OR(ISNUMBER(SEARCH("serious", $H23:$J23)),ISNUMBER(SEARCH("Serious", $H23:$J23)),ISNUMBER(SEARCH("gamification", $H23:$J23)),ISNUMBER(SEARCH("Gamification", $H23:$J23)),ISNUMBER(SEARCH("education", $H23:$J23)),ISNUMBER(SEARCH("Education", $H23:$J23)),),DataValidation!$E$12,B23)</f>
        <v>Not related to Video Games</v>
      </c>
      <c r="B23" t="s">
        <v>70</v>
      </c>
      <c r="C23" t="s">
        <v>33</v>
      </c>
      <c r="D23" t="s">
        <v>33</v>
      </c>
      <c r="E23" s="20" t="s">
        <v>6</v>
      </c>
      <c r="F23" s="3" t="str">
        <f t="shared" si="2"/>
        <v/>
      </c>
      <c r="G23">
        <f t="shared" si="0"/>
        <v>1</v>
      </c>
      <c r="H23" s="10" t="s">
        <v>18110</v>
      </c>
      <c r="I23" t="s">
        <v>379</v>
      </c>
      <c r="J23" t="s">
        <v>380</v>
      </c>
      <c r="K23" t="s">
        <v>381</v>
      </c>
      <c r="L23">
        <v>10</v>
      </c>
      <c r="M23">
        <v>9781467362634</v>
      </c>
      <c r="N23" t="str">
        <f t="shared" si="1"/>
        <v>Workshop</v>
      </c>
      <c r="O23" t="s">
        <v>349</v>
      </c>
      <c r="P23" t="s">
        <v>382</v>
      </c>
      <c r="Q23" s="3">
        <v>2013</v>
      </c>
      <c r="R23" t="s">
        <v>383</v>
      </c>
      <c r="S23" t="s">
        <v>6</v>
      </c>
      <c r="T23" t="s">
        <v>323</v>
      </c>
    </row>
    <row r="24" spans="1:20" x14ac:dyDescent="0.35">
      <c r="A24" t="str" cm="1">
        <f t="array" ref="A24">IF(OR(ISNUMBER(SEARCH("serious", $H24:$J24)),ISNUMBER(SEARCH("Serious", $H24:$J24)),ISNUMBER(SEARCH("gamification", $H24:$J24)),ISNUMBER(SEARCH("Gamification", $H24:$J24)),ISNUMBER(SEARCH("education", $H24:$J24)),ISNUMBER(SEARCH("Education", $H24:$J24)),),DataValidation!$E$12,B24)</f>
        <v>Serious games or gamification</v>
      </c>
      <c r="B24" t="s">
        <v>70</v>
      </c>
      <c r="C24" t="s">
        <v>33</v>
      </c>
      <c r="D24" t="s">
        <v>33</v>
      </c>
      <c r="E24" s="20" t="s">
        <v>6</v>
      </c>
      <c r="F24" s="3" t="str">
        <f t="shared" si="2"/>
        <v/>
      </c>
      <c r="G24">
        <f t="shared" si="0"/>
        <v>1</v>
      </c>
      <c r="H24" s="10" t="s">
        <v>18112</v>
      </c>
      <c r="I24" t="s">
        <v>392</v>
      </c>
      <c r="J24" t="s">
        <v>393</v>
      </c>
      <c r="K24" t="s">
        <v>394</v>
      </c>
      <c r="L24">
        <v>10</v>
      </c>
      <c r="M24">
        <v>9781450341196</v>
      </c>
      <c r="N24" t="str">
        <f t="shared" si="1"/>
        <v>Conference</v>
      </c>
      <c r="O24" t="s">
        <v>308</v>
      </c>
      <c r="P24" t="s">
        <v>6</v>
      </c>
      <c r="Q24" s="3">
        <v>2016</v>
      </c>
      <c r="R24" t="s">
        <v>395</v>
      </c>
      <c r="S24" t="s">
        <v>6</v>
      </c>
      <c r="T24" t="s">
        <v>162</v>
      </c>
    </row>
    <row r="25" spans="1:20" x14ac:dyDescent="0.35">
      <c r="A25" t="str" cm="1">
        <f t="array" ref="A25">IF(OR(ISNUMBER(SEARCH("serious", $H25:$J25)),ISNUMBER(SEARCH("Serious", $H25:$J25)),ISNUMBER(SEARCH("gamification", $H25:$J25)),ISNUMBER(SEARCH("Gamification", $H25:$J25)),ISNUMBER(SEARCH("education", $H25:$J25)),ISNUMBER(SEARCH("Education", $H25:$J25)),),DataValidation!$E$12,B25)</f>
        <v>None</v>
      </c>
      <c r="B25" t="s">
        <v>49</v>
      </c>
      <c r="C25" t="s">
        <v>77</v>
      </c>
      <c r="D25" t="s">
        <v>77</v>
      </c>
      <c r="E25" s="4" t="s">
        <v>20816</v>
      </c>
      <c r="F25" s="3" t="str">
        <f t="shared" si="2"/>
        <v/>
      </c>
      <c r="G25">
        <f t="shared" si="0"/>
        <v>1</v>
      </c>
      <c r="H25" s="10" t="s">
        <v>18114</v>
      </c>
      <c r="I25" t="s">
        <v>404</v>
      </c>
      <c r="J25" t="s">
        <v>405</v>
      </c>
      <c r="K25" t="s">
        <v>399</v>
      </c>
      <c r="L25">
        <v>7</v>
      </c>
      <c r="N25" t="str">
        <f t="shared" si="1"/>
        <v>Journal</v>
      </c>
      <c r="O25" t="s">
        <v>261</v>
      </c>
      <c r="P25" t="s">
        <v>406</v>
      </c>
      <c r="Q25" s="3">
        <v>2016</v>
      </c>
      <c r="R25" t="s">
        <v>407</v>
      </c>
      <c r="S25" t="s">
        <v>6</v>
      </c>
      <c r="T25" t="s">
        <v>176</v>
      </c>
    </row>
    <row r="26" spans="1:20" x14ac:dyDescent="0.35">
      <c r="A26" t="str" cm="1">
        <f t="array" ref="A26">IF(OR(ISNUMBER(SEARCH("serious", $H26:$J26)),ISNUMBER(SEARCH("Serious", $H26:$J26)),ISNUMBER(SEARCH("gamification", $H26:$J26)),ISNUMBER(SEARCH("Gamification", $H26:$J26)),ISNUMBER(SEARCH("education", $H26:$J26)),ISNUMBER(SEARCH("Education", $H26:$J26)),),DataValidation!$E$12,B26)</f>
        <v>None</v>
      </c>
      <c r="B26" t="s">
        <v>49</v>
      </c>
      <c r="C26" t="s">
        <v>51</v>
      </c>
      <c r="D26" t="s">
        <v>90</v>
      </c>
      <c r="E26" s="20" t="s">
        <v>20817</v>
      </c>
      <c r="F26" s="3" t="str">
        <f t="shared" si="2"/>
        <v>Yes</v>
      </c>
      <c r="G26">
        <f t="shared" si="0"/>
        <v>1</v>
      </c>
      <c r="H26" s="10" t="s">
        <v>18122</v>
      </c>
      <c r="I26" t="s">
        <v>456</v>
      </c>
      <c r="J26" t="s">
        <v>457</v>
      </c>
      <c r="K26" t="s">
        <v>458</v>
      </c>
      <c r="L26">
        <v>7</v>
      </c>
      <c r="N26" t="str">
        <f t="shared" si="1"/>
        <v>Journal</v>
      </c>
      <c r="O26" t="s">
        <v>459</v>
      </c>
      <c r="P26" t="s">
        <v>6</v>
      </c>
      <c r="Q26" s="3">
        <v>2018</v>
      </c>
      <c r="R26" t="s">
        <v>460</v>
      </c>
      <c r="S26" t="s">
        <v>6</v>
      </c>
      <c r="T26" t="s">
        <v>217</v>
      </c>
    </row>
    <row r="27" spans="1:20" x14ac:dyDescent="0.35">
      <c r="A27" t="str" cm="1">
        <f t="array" ref="A27">IF(OR(ISNUMBER(SEARCH("serious", $H27:$J27)),ISNUMBER(SEARCH("Serious", $H27:$J27)),ISNUMBER(SEARCH("gamification", $H27:$J27)),ISNUMBER(SEARCH("Gamification", $H27:$J27)),ISNUMBER(SEARCH("education", $H27:$J27)),ISNUMBER(SEARCH("Education", $H27:$J27)),),DataValidation!$E$12,B27)</f>
        <v>Not related to Software Engineering</v>
      </c>
      <c r="B27" t="s">
        <v>67</v>
      </c>
      <c r="C27" t="s">
        <v>33</v>
      </c>
      <c r="D27" t="s">
        <v>33</v>
      </c>
      <c r="E27" s="20" t="s">
        <v>20818</v>
      </c>
      <c r="F27" s="3" t="str">
        <f t="shared" si="2"/>
        <v/>
      </c>
      <c r="G27">
        <f t="shared" si="0"/>
        <v>1</v>
      </c>
      <c r="H27" s="10" t="s">
        <v>18124</v>
      </c>
      <c r="I27" t="s">
        <v>468</v>
      </c>
      <c r="J27" t="s">
        <v>469</v>
      </c>
      <c r="K27" t="s">
        <v>470</v>
      </c>
      <c r="L27">
        <v>7</v>
      </c>
      <c r="N27" t="str">
        <f t="shared" si="1"/>
        <v>Journal</v>
      </c>
      <c r="O27" t="s">
        <v>261</v>
      </c>
      <c r="P27" t="s">
        <v>471</v>
      </c>
      <c r="Q27" s="3">
        <v>2016</v>
      </c>
      <c r="R27" t="s">
        <v>472</v>
      </c>
      <c r="S27" t="s">
        <v>6</v>
      </c>
      <c r="T27" t="s">
        <v>473</v>
      </c>
    </row>
    <row r="28" spans="1:20" x14ac:dyDescent="0.35">
      <c r="A28" t="str" cm="1">
        <f t="array" ref="A28">IF(OR(ISNUMBER(SEARCH("serious", $H28:$J28)),ISNUMBER(SEARCH("Serious", $H28:$J28)),ISNUMBER(SEARCH("gamification", $H28:$J28)),ISNUMBER(SEARCH("Gamification", $H28:$J28)),ISNUMBER(SEARCH("education", $H28:$J28)),ISNUMBER(SEARCH("Education", $H28:$J28)),),DataValidation!$E$12,B28)</f>
        <v>Serious games or gamification</v>
      </c>
      <c r="B28" t="s">
        <v>70</v>
      </c>
      <c r="C28" t="s">
        <v>33</v>
      </c>
      <c r="D28" t="s">
        <v>33</v>
      </c>
      <c r="E28" s="20" t="s">
        <v>20819</v>
      </c>
      <c r="F28" s="3" t="str">
        <f t="shared" si="2"/>
        <v/>
      </c>
      <c r="G28">
        <f t="shared" si="0"/>
        <v>1</v>
      </c>
      <c r="H28" s="10" t="s">
        <v>18125</v>
      </c>
      <c r="I28" t="s">
        <v>475</v>
      </c>
      <c r="J28" t="s">
        <v>476</v>
      </c>
      <c r="K28" t="s">
        <v>477</v>
      </c>
      <c r="L28">
        <v>7</v>
      </c>
      <c r="N28" t="str">
        <f t="shared" si="1"/>
        <v>Journal</v>
      </c>
      <c r="O28" t="s">
        <v>478</v>
      </c>
      <c r="P28" t="s">
        <v>6</v>
      </c>
      <c r="Q28" s="3">
        <v>2019</v>
      </c>
      <c r="R28" t="s">
        <v>479</v>
      </c>
      <c r="S28" t="s">
        <v>6</v>
      </c>
      <c r="T28" t="s">
        <v>480</v>
      </c>
    </row>
    <row r="29" spans="1:20" x14ac:dyDescent="0.35">
      <c r="A29" t="str" cm="1">
        <f t="array" ref="A29">IF(OR(ISNUMBER(SEARCH("serious", $H29:$J29)),ISNUMBER(SEARCH("Serious", $H29:$J29)),ISNUMBER(SEARCH("gamification", $H29:$J29)),ISNUMBER(SEARCH("Gamification", $H29:$J29)),ISNUMBER(SEARCH("education", $H29:$J29)),ISNUMBER(SEARCH("Education", $H29:$J29)),),DataValidation!$E$12,B29)</f>
        <v>Serious games or gamification</v>
      </c>
      <c r="B29" t="s">
        <v>70</v>
      </c>
      <c r="C29" t="s">
        <v>33</v>
      </c>
      <c r="D29" t="s">
        <v>33</v>
      </c>
      <c r="E29" s="20" t="s">
        <v>20820</v>
      </c>
      <c r="F29" s="3" t="str">
        <f t="shared" si="2"/>
        <v/>
      </c>
      <c r="G29">
        <f t="shared" si="0"/>
        <v>1</v>
      </c>
      <c r="H29" s="10" t="s">
        <v>18126</v>
      </c>
      <c r="I29" t="s">
        <v>482</v>
      </c>
      <c r="J29" t="s">
        <v>483</v>
      </c>
      <c r="K29" t="s">
        <v>484</v>
      </c>
      <c r="L29">
        <v>7</v>
      </c>
      <c r="M29">
        <v>9783319076379</v>
      </c>
      <c r="N29" t="str">
        <f t="shared" si="1"/>
        <v>Conference</v>
      </c>
      <c r="O29" t="s">
        <v>152</v>
      </c>
      <c r="P29" t="s">
        <v>485</v>
      </c>
      <c r="Q29" s="3">
        <v>2014</v>
      </c>
      <c r="R29" t="s">
        <v>486</v>
      </c>
      <c r="S29" t="s">
        <v>6</v>
      </c>
      <c r="T29" t="s">
        <v>217</v>
      </c>
    </row>
    <row r="30" spans="1:20" x14ac:dyDescent="0.35">
      <c r="A30" t="s">
        <v>82</v>
      </c>
      <c r="B30" t="s">
        <v>70</v>
      </c>
      <c r="C30" t="s">
        <v>33</v>
      </c>
      <c r="D30" t="s">
        <v>33</v>
      </c>
      <c r="E30" s="20" t="s">
        <v>20821</v>
      </c>
      <c r="F30" s="3" t="str">
        <f t="shared" si="2"/>
        <v/>
      </c>
      <c r="G30">
        <f t="shared" si="0"/>
        <v>1</v>
      </c>
      <c r="H30" s="10" t="s">
        <v>18130</v>
      </c>
      <c r="I30" t="s">
        <v>504</v>
      </c>
      <c r="J30" t="s">
        <v>505</v>
      </c>
      <c r="K30" t="s">
        <v>506</v>
      </c>
      <c r="L30">
        <v>10</v>
      </c>
      <c r="M30">
        <v>9788086943756</v>
      </c>
      <c r="N30" t="str">
        <f t="shared" si="1"/>
        <v>Conference</v>
      </c>
      <c r="O30" t="s">
        <v>507</v>
      </c>
      <c r="P30" t="s">
        <v>508</v>
      </c>
      <c r="Q30" s="3">
        <v>2013</v>
      </c>
      <c r="R30" t="s">
        <v>509</v>
      </c>
      <c r="S30" t="s">
        <v>6</v>
      </c>
      <c r="T30" t="s">
        <v>147</v>
      </c>
    </row>
    <row r="31" spans="1:20" x14ac:dyDescent="0.35">
      <c r="A31" t="str" cm="1">
        <f t="array" ref="A31">IF(OR(ISNUMBER(SEARCH("serious", $H31:$J31)),ISNUMBER(SEARCH("Serious", $H31:$J31)),ISNUMBER(SEARCH("gamification", $H31:$J31)),ISNUMBER(SEARCH("Gamification", $H31:$J31)),ISNUMBER(SEARCH("education", $H31:$J31)),ISNUMBER(SEARCH("Education", $H31:$J31)),),DataValidation!$E$12,B31)</f>
        <v>None</v>
      </c>
      <c r="B31" t="s">
        <v>49</v>
      </c>
      <c r="C31" t="s">
        <v>57</v>
      </c>
      <c r="D31" t="s">
        <v>57</v>
      </c>
      <c r="E31" s="20" t="s">
        <v>20822</v>
      </c>
      <c r="F31" s="3" t="str">
        <f t="shared" si="2"/>
        <v/>
      </c>
      <c r="G31">
        <f t="shared" si="0"/>
        <v>1</v>
      </c>
      <c r="H31" s="10" t="s">
        <v>18133</v>
      </c>
      <c r="I31" t="s">
        <v>525</v>
      </c>
      <c r="J31" t="s">
        <v>526</v>
      </c>
      <c r="K31" t="s">
        <v>527</v>
      </c>
      <c r="L31">
        <v>10</v>
      </c>
      <c r="M31">
        <v>9781728184326</v>
      </c>
      <c r="N31" t="str">
        <f t="shared" si="1"/>
        <v>Conference</v>
      </c>
      <c r="O31" t="s">
        <v>388</v>
      </c>
      <c r="P31" t="s">
        <v>528</v>
      </c>
      <c r="Q31" s="3">
        <v>2020</v>
      </c>
      <c r="R31" t="s">
        <v>529</v>
      </c>
      <c r="S31" t="s">
        <v>6</v>
      </c>
      <c r="T31" t="s">
        <v>162</v>
      </c>
    </row>
    <row r="32" spans="1:20" x14ac:dyDescent="0.35">
      <c r="A32" t="str" cm="1">
        <f t="array" ref="A32">IF(OR(ISNUMBER(SEARCH("serious", $H32:$J32)),ISNUMBER(SEARCH("Serious", $H32:$J32)),ISNUMBER(SEARCH("gamification", $H32:$J32)),ISNUMBER(SEARCH("Gamification", $H32:$J32)),ISNUMBER(SEARCH("education", $H32:$J32)),ISNUMBER(SEARCH("Education", $H32:$J32)),),DataValidation!$E$12,B32)</f>
        <v>None</v>
      </c>
      <c r="B32" t="s">
        <v>49</v>
      </c>
      <c r="C32" t="s">
        <v>71</v>
      </c>
      <c r="D32" t="s">
        <v>71</v>
      </c>
      <c r="E32" s="20" t="s">
        <v>20823</v>
      </c>
      <c r="F32" s="3" t="str">
        <f t="shared" si="2"/>
        <v/>
      </c>
      <c r="G32">
        <f t="shared" si="0"/>
        <v>1</v>
      </c>
      <c r="H32" s="10" t="s">
        <v>18136</v>
      </c>
      <c r="I32" t="s">
        <v>546</v>
      </c>
      <c r="J32" t="s">
        <v>547</v>
      </c>
      <c r="K32" t="s">
        <v>548</v>
      </c>
      <c r="L32">
        <v>10</v>
      </c>
      <c r="M32">
        <v>9781509062300</v>
      </c>
      <c r="N32" t="str">
        <f t="shared" si="1"/>
        <v>Workshop</v>
      </c>
      <c r="O32" t="s">
        <v>549</v>
      </c>
      <c r="P32" t="s">
        <v>550</v>
      </c>
      <c r="Q32" s="3">
        <v>2017</v>
      </c>
      <c r="R32" t="s">
        <v>551</v>
      </c>
      <c r="S32" t="s">
        <v>6</v>
      </c>
      <c r="T32" t="s">
        <v>147</v>
      </c>
    </row>
    <row r="33" spans="1:20" x14ac:dyDescent="0.35">
      <c r="A33" t="str" cm="1">
        <f t="array" ref="A33">IF(OR(ISNUMBER(SEARCH("serious", $H33:$J33)),ISNUMBER(SEARCH("Serious", $H33:$J33)),ISNUMBER(SEARCH("gamification", $H33:$J33)),ISNUMBER(SEARCH("Gamification", $H33:$J33)),ISNUMBER(SEARCH("education", $H33:$J33)),ISNUMBER(SEARCH("Education", $H33:$J33)),),DataValidation!$E$12,B33)</f>
        <v>Serious games or gamification</v>
      </c>
      <c r="B33" t="s">
        <v>70</v>
      </c>
      <c r="C33" t="s">
        <v>33</v>
      </c>
      <c r="D33" t="s">
        <v>33</v>
      </c>
      <c r="E33" s="20" t="s">
        <v>6</v>
      </c>
      <c r="F33" s="3" t="str">
        <f t="shared" si="2"/>
        <v/>
      </c>
      <c r="G33">
        <f t="shared" si="0"/>
        <v>1</v>
      </c>
      <c r="H33" s="10" t="s">
        <v>18138</v>
      </c>
      <c r="I33" t="s">
        <v>560</v>
      </c>
      <c r="J33" t="s">
        <v>561</v>
      </c>
      <c r="K33" t="s">
        <v>562</v>
      </c>
      <c r="L33">
        <v>10</v>
      </c>
      <c r="M33">
        <v>9781479988273</v>
      </c>
      <c r="N33" t="str">
        <f t="shared" si="1"/>
        <v>Conference</v>
      </c>
      <c r="O33" t="s">
        <v>563</v>
      </c>
      <c r="P33" t="s">
        <v>564</v>
      </c>
      <c r="Q33" s="3">
        <v>2015</v>
      </c>
      <c r="R33" t="s">
        <v>565</v>
      </c>
      <c r="S33" t="s">
        <v>6</v>
      </c>
      <c r="T33" t="s">
        <v>217</v>
      </c>
    </row>
    <row r="34" spans="1:20" x14ac:dyDescent="0.35">
      <c r="A34" t="str" cm="1">
        <f t="array" ref="A34">IF(OR(ISNUMBER(SEARCH("serious", $H34:$J34)),ISNUMBER(SEARCH("Serious", $H34:$J34)),ISNUMBER(SEARCH("gamification", $H34:$J34)),ISNUMBER(SEARCH("Gamification", $H34:$J34)),ISNUMBER(SEARCH("education", $H34:$J34)),ISNUMBER(SEARCH("Education", $H34:$J34)),),DataValidation!$E$12,B34)</f>
        <v>None</v>
      </c>
      <c r="B34" t="s">
        <v>49</v>
      </c>
      <c r="C34" t="s">
        <v>57</v>
      </c>
      <c r="D34" t="s">
        <v>57</v>
      </c>
      <c r="E34" s="20" t="s">
        <v>20824</v>
      </c>
      <c r="F34" s="3" t="str">
        <f t="shared" si="2"/>
        <v/>
      </c>
      <c r="G34">
        <f t="shared" si="0"/>
        <v>1</v>
      </c>
      <c r="H34" s="10" t="s">
        <v>18139</v>
      </c>
      <c r="I34" t="s">
        <v>567</v>
      </c>
      <c r="J34" t="s">
        <v>568</v>
      </c>
      <c r="K34" t="s">
        <v>569</v>
      </c>
      <c r="L34">
        <v>10</v>
      </c>
      <c r="M34">
        <v>9781450308168</v>
      </c>
      <c r="N34" t="str">
        <f t="shared" si="1"/>
        <v>Conference</v>
      </c>
      <c r="O34" t="s">
        <v>570</v>
      </c>
      <c r="P34" t="s">
        <v>571</v>
      </c>
      <c r="Q34" s="3">
        <v>2011</v>
      </c>
      <c r="R34" t="s">
        <v>572</v>
      </c>
      <c r="S34" t="s">
        <v>6</v>
      </c>
      <c r="T34" t="s">
        <v>573</v>
      </c>
    </row>
    <row r="35" spans="1:20" x14ac:dyDescent="0.35">
      <c r="A35" t="str" cm="1">
        <f t="array" ref="A35">IF(OR(ISNUMBER(SEARCH("serious", $H35:$J35)),ISNUMBER(SEARCH("Serious", $H35:$J35)),ISNUMBER(SEARCH("gamification", $H35:$J35)),ISNUMBER(SEARCH("Gamification", $H35:$J35)),ISNUMBER(SEARCH("education", $H35:$J35)),ISNUMBER(SEARCH("Education", $H35:$J35)),),DataValidation!$E$12,B35)</f>
        <v>Not related to Video Games</v>
      </c>
      <c r="B35" t="s">
        <v>70</v>
      </c>
      <c r="C35" t="s">
        <v>33</v>
      </c>
      <c r="D35" t="s">
        <v>33</v>
      </c>
      <c r="E35" s="20" t="s">
        <v>6</v>
      </c>
      <c r="F35" s="3" t="str">
        <f t="shared" si="2"/>
        <v/>
      </c>
      <c r="G35">
        <f t="shared" si="0"/>
        <v>1</v>
      </c>
      <c r="H35" s="10" t="s">
        <v>18140</v>
      </c>
      <c r="I35" t="s">
        <v>575</v>
      </c>
      <c r="J35" t="s">
        <v>576</v>
      </c>
      <c r="K35" t="s">
        <v>577</v>
      </c>
      <c r="L35">
        <v>7</v>
      </c>
      <c r="N35" t="str">
        <f t="shared" si="1"/>
        <v>Journal</v>
      </c>
      <c r="O35" t="s">
        <v>261</v>
      </c>
      <c r="P35" t="s">
        <v>578</v>
      </c>
      <c r="Q35" s="3">
        <v>2013</v>
      </c>
      <c r="R35" t="s">
        <v>579</v>
      </c>
      <c r="S35" t="s">
        <v>6</v>
      </c>
      <c r="T35" t="s">
        <v>580</v>
      </c>
    </row>
    <row r="36" spans="1:20" x14ac:dyDescent="0.35">
      <c r="A36" t="str" cm="1">
        <f t="array" ref="A36">IF(OR(ISNUMBER(SEARCH("serious", $H36:$J36)),ISNUMBER(SEARCH("Serious", $H36:$J36)),ISNUMBER(SEARCH("gamification", $H36:$J36)),ISNUMBER(SEARCH("Gamification", $H36:$J36)),ISNUMBER(SEARCH("education", $H36:$J36)),ISNUMBER(SEARCH("Education", $H36:$J36)),),DataValidation!$E$12,B36)</f>
        <v>Serious games or gamification</v>
      </c>
      <c r="B36" t="s">
        <v>70</v>
      </c>
      <c r="C36" t="s">
        <v>33</v>
      </c>
      <c r="D36" t="s">
        <v>33</v>
      </c>
      <c r="E36" s="20" t="s">
        <v>6</v>
      </c>
      <c r="F36" s="3" t="str">
        <f t="shared" si="2"/>
        <v/>
      </c>
      <c r="G36">
        <f t="shared" si="0"/>
        <v>1</v>
      </c>
      <c r="H36" s="10" t="s">
        <v>18142</v>
      </c>
      <c r="I36" t="s">
        <v>588</v>
      </c>
      <c r="J36" t="s">
        <v>589</v>
      </c>
      <c r="K36" t="s">
        <v>590</v>
      </c>
      <c r="L36">
        <v>7</v>
      </c>
      <c r="M36">
        <v>9783642304477</v>
      </c>
      <c r="N36" t="str">
        <f t="shared" si="1"/>
        <v>Conference</v>
      </c>
      <c r="O36" t="s">
        <v>152</v>
      </c>
      <c r="P36" t="s">
        <v>591</v>
      </c>
      <c r="Q36" s="3">
        <v>2012</v>
      </c>
      <c r="R36" t="s">
        <v>592</v>
      </c>
      <c r="S36" t="s">
        <v>6</v>
      </c>
      <c r="T36" t="s">
        <v>217</v>
      </c>
    </row>
    <row r="37" spans="1:20" x14ac:dyDescent="0.35">
      <c r="A37" t="str" cm="1">
        <f t="array" ref="A37">IF(OR(ISNUMBER(SEARCH("serious", $H37:$J37)),ISNUMBER(SEARCH("Serious", $H37:$J37)),ISNUMBER(SEARCH("gamification", $H37:$J37)),ISNUMBER(SEARCH("Gamification", $H37:$J37)),ISNUMBER(SEARCH("education", $H37:$J37)),ISNUMBER(SEARCH("Education", $H37:$J37)),),DataValidation!$E$12,B37)</f>
        <v>Serious games or gamification</v>
      </c>
      <c r="B37" t="s">
        <v>70</v>
      </c>
      <c r="C37" t="s">
        <v>33</v>
      </c>
      <c r="D37" t="s">
        <v>33</v>
      </c>
      <c r="E37" s="20" t="s">
        <v>20825</v>
      </c>
      <c r="F37" s="3" t="str">
        <f t="shared" si="2"/>
        <v/>
      </c>
      <c r="G37">
        <f t="shared" si="0"/>
        <v>1</v>
      </c>
      <c r="H37" s="10" t="s">
        <v>18144</v>
      </c>
      <c r="I37" t="s">
        <v>602</v>
      </c>
      <c r="J37" t="s">
        <v>603</v>
      </c>
      <c r="K37" t="s">
        <v>604</v>
      </c>
      <c r="L37">
        <v>10</v>
      </c>
      <c r="M37">
        <v>9780769544199</v>
      </c>
      <c r="N37" t="str">
        <f t="shared" si="1"/>
        <v>Conference</v>
      </c>
      <c r="O37" t="s">
        <v>605</v>
      </c>
      <c r="P37" t="s">
        <v>606</v>
      </c>
      <c r="Q37" s="3">
        <v>2011</v>
      </c>
      <c r="R37" t="s">
        <v>607</v>
      </c>
      <c r="S37" t="s">
        <v>6</v>
      </c>
      <c r="T37" t="s">
        <v>480</v>
      </c>
    </row>
    <row r="38" spans="1:20" x14ac:dyDescent="0.35">
      <c r="A38" t="str" cm="1">
        <f t="array" ref="A38">IF(OR(ISNUMBER(SEARCH("serious", $H38:$J38)),ISNUMBER(SEARCH("Serious", $H38:$J38)),ISNUMBER(SEARCH("gamification", $H38:$J38)),ISNUMBER(SEARCH("Gamification", $H38:$J38)),ISNUMBER(SEARCH("education", $H38:$J38)),ISNUMBER(SEARCH("Education", $H38:$J38)),),DataValidation!$E$12,B38)</f>
        <v>Serious games or gamification</v>
      </c>
      <c r="B38" t="s">
        <v>70</v>
      </c>
      <c r="C38" t="s">
        <v>33</v>
      </c>
      <c r="D38" t="s">
        <v>33</v>
      </c>
      <c r="E38" s="20" t="s">
        <v>6</v>
      </c>
      <c r="F38" s="3" t="str">
        <f t="shared" si="2"/>
        <v/>
      </c>
      <c r="G38">
        <f t="shared" si="0"/>
        <v>1</v>
      </c>
      <c r="H38" s="10" t="s">
        <v>18145</v>
      </c>
      <c r="I38" t="s">
        <v>609</v>
      </c>
      <c r="J38" t="s">
        <v>610</v>
      </c>
      <c r="K38" t="s">
        <v>611</v>
      </c>
      <c r="L38">
        <v>10</v>
      </c>
      <c r="M38">
        <v>9781479909650</v>
      </c>
      <c r="N38" t="str">
        <f t="shared" si="1"/>
        <v>Conference</v>
      </c>
      <c r="O38" t="s">
        <v>612</v>
      </c>
      <c r="P38" t="s">
        <v>6</v>
      </c>
      <c r="Q38" s="3">
        <v>2013</v>
      </c>
      <c r="R38" t="s">
        <v>613</v>
      </c>
      <c r="S38" t="s">
        <v>6</v>
      </c>
      <c r="T38" t="s">
        <v>337</v>
      </c>
    </row>
    <row r="39" spans="1:20" x14ac:dyDescent="0.35">
      <c r="A39" t="str" cm="1">
        <f t="array" ref="A39">IF(OR(ISNUMBER(SEARCH("serious", $H39:$J39)),ISNUMBER(SEARCH("Serious", $H39:$J39)),ISNUMBER(SEARCH("gamification", $H39:$J39)),ISNUMBER(SEARCH("Gamification", $H39:$J39)),ISNUMBER(SEARCH("education", $H39:$J39)),ISNUMBER(SEARCH("Education", $H39:$J39)),),DataValidation!$E$12,B39)</f>
        <v>None</v>
      </c>
      <c r="B39" t="s">
        <v>49</v>
      </c>
      <c r="C39" t="s">
        <v>90</v>
      </c>
      <c r="D39" t="s">
        <v>90</v>
      </c>
      <c r="E39" s="20" t="s">
        <v>20826</v>
      </c>
      <c r="F39" s="3" t="str">
        <f t="shared" si="2"/>
        <v/>
      </c>
      <c r="G39">
        <f t="shared" si="0"/>
        <v>1</v>
      </c>
      <c r="H39" s="10" t="s">
        <v>18147</v>
      </c>
      <c r="I39" t="s">
        <v>625</v>
      </c>
      <c r="J39" t="s">
        <v>626</v>
      </c>
      <c r="K39" t="s">
        <v>627</v>
      </c>
      <c r="L39">
        <v>7</v>
      </c>
      <c r="M39">
        <v>9783319986777</v>
      </c>
      <c r="N39" t="str">
        <f t="shared" si="1"/>
        <v>Journal</v>
      </c>
      <c r="O39" t="s">
        <v>207</v>
      </c>
      <c r="P39" t="s">
        <v>628</v>
      </c>
      <c r="Q39" s="3">
        <v>2019</v>
      </c>
      <c r="R39" t="s">
        <v>629</v>
      </c>
      <c r="S39" t="s">
        <v>6</v>
      </c>
      <c r="T39" t="s">
        <v>162</v>
      </c>
    </row>
    <row r="40" spans="1:20" x14ac:dyDescent="0.35">
      <c r="A40" t="str" cm="1">
        <f t="array" ref="A40">IF(OR(ISNUMBER(SEARCH("serious", $H40:$J40)),ISNUMBER(SEARCH("Serious", $H40:$J40)),ISNUMBER(SEARCH("gamification", $H40:$J40)),ISNUMBER(SEARCH("Gamification", $H40:$J40)),ISNUMBER(SEARCH("education", $H40:$J40)),ISNUMBER(SEARCH("Education", $H40:$J40)),),DataValidation!$E$12,B40)</f>
        <v>Serious games or gamification</v>
      </c>
      <c r="B40" t="s">
        <v>70</v>
      </c>
      <c r="C40" t="s">
        <v>33</v>
      </c>
      <c r="D40" t="s">
        <v>33</v>
      </c>
      <c r="E40" s="20" t="s">
        <v>20827</v>
      </c>
      <c r="F40" s="3" t="str">
        <f t="shared" si="2"/>
        <v/>
      </c>
      <c r="G40">
        <f t="shared" si="0"/>
        <v>1</v>
      </c>
      <c r="H40" s="10" t="s">
        <v>18148</v>
      </c>
      <c r="I40" t="s">
        <v>631</v>
      </c>
      <c r="J40" t="s">
        <v>632</v>
      </c>
      <c r="K40" t="s">
        <v>633</v>
      </c>
      <c r="L40">
        <v>7</v>
      </c>
      <c r="N40" t="str">
        <f t="shared" si="1"/>
        <v>Journal</v>
      </c>
      <c r="O40" t="s">
        <v>634</v>
      </c>
      <c r="P40" t="s">
        <v>6</v>
      </c>
      <c r="Q40" s="3">
        <v>2017</v>
      </c>
      <c r="R40" t="s">
        <v>635</v>
      </c>
      <c r="S40" t="s">
        <v>6</v>
      </c>
      <c r="T40" t="s">
        <v>636</v>
      </c>
    </row>
    <row r="41" spans="1:20" x14ac:dyDescent="0.35">
      <c r="A41" t="str" cm="1">
        <f t="array" ref="A41">IF(OR(ISNUMBER(SEARCH("serious", $H41:$J41)),ISNUMBER(SEARCH("Serious", $H41:$J41)),ISNUMBER(SEARCH("gamification", $H41:$J41)),ISNUMBER(SEARCH("Gamification", $H41:$J41)),ISNUMBER(SEARCH("education", $H41:$J41)),ISNUMBER(SEARCH("Education", $H41:$J41)),),DataValidation!$E$12,B41)</f>
        <v>Not related to Software Engineering</v>
      </c>
      <c r="B41" t="s">
        <v>67</v>
      </c>
      <c r="C41" t="s">
        <v>33</v>
      </c>
      <c r="D41" t="s">
        <v>33</v>
      </c>
      <c r="E41" s="20" t="s">
        <v>6</v>
      </c>
      <c r="F41" s="3" t="str">
        <f t="shared" si="2"/>
        <v/>
      </c>
      <c r="G41">
        <f t="shared" si="0"/>
        <v>1</v>
      </c>
      <c r="H41" s="10" t="s">
        <v>18151</v>
      </c>
      <c r="I41" t="s">
        <v>651</v>
      </c>
      <c r="J41" t="s">
        <v>652</v>
      </c>
      <c r="K41" t="s">
        <v>653</v>
      </c>
      <c r="L41">
        <v>10</v>
      </c>
      <c r="M41">
        <v>9781450366885</v>
      </c>
      <c r="N41" t="str">
        <f t="shared" si="1"/>
        <v>Conference</v>
      </c>
      <c r="O41" t="s">
        <v>288</v>
      </c>
      <c r="P41" t="s">
        <v>654</v>
      </c>
      <c r="Q41" s="3">
        <v>2019</v>
      </c>
      <c r="R41" t="s">
        <v>655</v>
      </c>
      <c r="S41" t="s">
        <v>6</v>
      </c>
      <c r="T41" t="s">
        <v>155</v>
      </c>
    </row>
    <row r="42" spans="1:20" x14ac:dyDescent="0.35">
      <c r="A42" t="str" cm="1">
        <f t="array" ref="A42">IF(OR(ISNUMBER(SEARCH("serious", $H42:$J42)),ISNUMBER(SEARCH("Serious", $H42:$J42)),ISNUMBER(SEARCH("gamification", $H42:$J42)),ISNUMBER(SEARCH("Gamification", $H42:$J42)),ISNUMBER(SEARCH("education", $H42:$J42)),ISNUMBER(SEARCH("Education", $H42:$J42)),),DataValidation!$E$12,B42)</f>
        <v>None</v>
      </c>
      <c r="B42" t="s">
        <v>49</v>
      </c>
      <c r="C42" t="s">
        <v>57</v>
      </c>
      <c r="D42" t="s">
        <v>57</v>
      </c>
      <c r="E42" s="20" t="s">
        <v>6</v>
      </c>
      <c r="F42" s="3" t="str">
        <f t="shared" si="2"/>
        <v/>
      </c>
      <c r="G42">
        <f t="shared" si="0"/>
        <v>1</v>
      </c>
      <c r="H42" s="10" t="s">
        <v>18152</v>
      </c>
      <c r="I42" t="s">
        <v>657</v>
      </c>
      <c r="J42" t="s">
        <v>658</v>
      </c>
      <c r="K42" t="s">
        <v>659</v>
      </c>
      <c r="L42">
        <v>7</v>
      </c>
      <c r="M42">
        <v>9783030351656</v>
      </c>
      <c r="N42" t="str">
        <f t="shared" si="1"/>
        <v>Conference</v>
      </c>
      <c r="O42" t="s">
        <v>152</v>
      </c>
      <c r="P42" t="s">
        <v>660</v>
      </c>
      <c r="Q42" s="3">
        <v>2019</v>
      </c>
      <c r="R42" t="s">
        <v>661</v>
      </c>
      <c r="S42" t="s">
        <v>6</v>
      </c>
      <c r="T42" t="s">
        <v>162</v>
      </c>
    </row>
    <row r="43" spans="1:20" x14ac:dyDescent="0.35">
      <c r="A43" t="str" cm="1">
        <f t="array" ref="A43">IF(OR(ISNUMBER(SEARCH("serious", $H43:$J43)),ISNUMBER(SEARCH("Serious", $H43:$J43)),ISNUMBER(SEARCH("gamification", $H43:$J43)),ISNUMBER(SEARCH("Gamification", $H43:$J43)),ISNUMBER(SEARCH("education", $H43:$J43)),ISNUMBER(SEARCH("Education", $H43:$J43)),),DataValidation!$E$12,B43)</f>
        <v>Not related to Video Games</v>
      </c>
      <c r="B43" t="s">
        <v>70</v>
      </c>
      <c r="C43" t="s">
        <v>33</v>
      </c>
      <c r="D43" t="s">
        <v>33</v>
      </c>
      <c r="E43" s="20" t="s">
        <v>6</v>
      </c>
      <c r="F43" s="3" t="str">
        <f t="shared" si="2"/>
        <v/>
      </c>
      <c r="G43">
        <f t="shared" si="0"/>
        <v>1</v>
      </c>
      <c r="H43" s="10" t="s">
        <v>18153</v>
      </c>
      <c r="I43" t="s">
        <v>663</v>
      </c>
      <c r="J43" t="s">
        <v>664</v>
      </c>
      <c r="K43" t="s">
        <v>665</v>
      </c>
      <c r="L43">
        <v>7</v>
      </c>
      <c r="N43" t="str">
        <f t="shared" si="1"/>
        <v>Journal</v>
      </c>
      <c r="O43" t="s">
        <v>666</v>
      </c>
      <c r="P43" t="s">
        <v>667</v>
      </c>
      <c r="Q43" s="3">
        <v>2017</v>
      </c>
      <c r="R43" t="s">
        <v>668</v>
      </c>
      <c r="S43" t="s">
        <v>6</v>
      </c>
      <c r="T43" t="s">
        <v>217</v>
      </c>
    </row>
    <row r="44" spans="1:20" x14ac:dyDescent="0.35">
      <c r="A44" t="str" cm="1">
        <f t="array" ref="A44">IF(OR(ISNUMBER(SEARCH("serious", $H44:$J44)),ISNUMBER(SEARCH("Serious", $H44:$J44)),ISNUMBER(SEARCH("gamification", $H44:$J44)),ISNUMBER(SEARCH("Gamification", $H44:$J44)),ISNUMBER(SEARCH("education", $H44:$J44)),ISNUMBER(SEARCH("Education", $H44:$J44)),),DataValidation!$E$12,B44)</f>
        <v>Serious games or gamification</v>
      </c>
      <c r="B44" t="s">
        <v>70</v>
      </c>
      <c r="C44" t="s">
        <v>33</v>
      </c>
      <c r="D44" t="s">
        <v>33</v>
      </c>
      <c r="E44" s="20" t="s">
        <v>6</v>
      </c>
      <c r="F44" s="3" t="str">
        <f t="shared" si="2"/>
        <v/>
      </c>
      <c r="G44">
        <f t="shared" si="0"/>
        <v>1</v>
      </c>
      <c r="H44" s="10" t="s">
        <v>18159</v>
      </c>
      <c r="I44" t="s">
        <v>705</v>
      </c>
      <c r="J44" t="s">
        <v>706</v>
      </c>
      <c r="K44" t="s">
        <v>707</v>
      </c>
      <c r="L44">
        <v>7</v>
      </c>
      <c r="M44">
        <v>9783319474397</v>
      </c>
      <c r="N44" t="str">
        <f t="shared" si="1"/>
        <v>Conference</v>
      </c>
      <c r="O44" t="s">
        <v>152</v>
      </c>
      <c r="P44" t="s">
        <v>708</v>
      </c>
      <c r="Q44" s="3">
        <v>2016</v>
      </c>
      <c r="R44" t="s">
        <v>709</v>
      </c>
      <c r="S44" t="s">
        <v>6</v>
      </c>
      <c r="T44" t="s">
        <v>217</v>
      </c>
    </row>
    <row r="45" spans="1:20" x14ac:dyDescent="0.35">
      <c r="A45" t="str" cm="1">
        <f t="array" ref="A45">IF(OR(ISNUMBER(SEARCH("serious", $H45:$J45)),ISNUMBER(SEARCH("Serious", $H45:$J45)),ISNUMBER(SEARCH("gamification", $H45:$J45)),ISNUMBER(SEARCH("Gamification", $H45:$J45)),ISNUMBER(SEARCH("education", $H45:$J45)),ISNUMBER(SEARCH("Education", $H45:$J45)),),DataValidation!$E$12,B45)</f>
        <v>Serious games or gamification</v>
      </c>
      <c r="B45" t="s">
        <v>70</v>
      </c>
      <c r="C45" t="s">
        <v>33</v>
      </c>
      <c r="D45" t="s">
        <v>33</v>
      </c>
      <c r="E45" s="20" t="s">
        <v>6</v>
      </c>
      <c r="F45" s="3" t="str">
        <f t="shared" si="2"/>
        <v/>
      </c>
      <c r="G45">
        <f t="shared" si="0"/>
        <v>1</v>
      </c>
      <c r="H45" s="10" t="s">
        <v>18163</v>
      </c>
      <c r="I45" t="s">
        <v>731</v>
      </c>
      <c r="J45" t="s">
        <v>732</v>
      </c>
      <c r="K45" t="s">
        <v>733</v>
      </c>
      <c r="L45">
        <v>10</v>
      </c>
      <c r="M45">
        <v>9781538617106</v>
      </c>
      <c r="N45" t="str">
        <f t="shared" si="1"/>
        <v>Conference</v>
      </c>
      <c r="O45" t="s">
        <v>734</v>
      </c>
      <c r="P45" t="s">
        <v>735</v>
      </c>
      <c r="Q45" s="3">
        <v>2017</v>
      </c>
      <c r="R45" t="s">
        <v>736</v>
      </c>
      <c r="S45" t="s">
        <v>6</v>
      </c>
      <c r="T45" t="s">
        <v>283</v>
      </c>
    </row>
    <row r="46" spans="1:20" x14ac:dyDescent="0.35">
      <c r="A46" t="str" cm="1">
        <f t="array" ref="A46">IF(OR(ISNUMBER(SEARCH("serious", $H46:$J46)),ISNUMBER(SEARCH("Serious", $H46:$J46)),ISNUMBER(SEARCH("gamification", $H46:$J46)),ISNUMBER(SEARCH("Gamification", $H46:$J46)),ISNUMBER(SEARCH("education", $H46:$J46)),ISNUMBER(SEARCH("Education", $H46:$J46)),),DataValidation!$E$12,B46)</f>
        <v>Serious games or gamification</v>
      </c>
      <c r="B46" t="s">
        <v>70</v>
      </c>
      <c r="C46" t="s">
        <v>33</v>
      </c>
      <c r="D46" t="s">
        <v>33</v>
      </c>
      <c r="E46" s="20" t="s">
        <v>20828</v>
      </c>
      <c r="F46" s="3" t="str">
        <f t="shared" si="2"/>
        <v/>
      </c>
      <c r="G46">
        <f t="shared" si="0"/>
        <v>1</v>
      </c>
      <c r="H46" s="10" t="s">
        <v>18165</v>
      </c>
      <c r="I46" t="s">
        <v>746</v>
      </c>
      <c r="J46" t="s">
        <v>747</v>
      </c>
      <c r="K46" t="s">
        <v>748</v>
      </c>
      <c r="L46">
        <v>7</v>
      </c>
      <c r="N46" t="str">
        <f t="shared" si="1"/>
        <v>Journal</v>
      </c>
      <c r="O46" t="s">
        <v>749</v>
      </c>
      <c r="P46" t="s">
        <v>750</v>
      </c>
      <c r="Q46" s="3">
        <v>2012</v>
      </c>
      <c r="R46" t="s">
        <v>751</v>
      </c>
      <c r="S46" t="s">
        <v>6</v>
      </c>
      <c r="T46" t="s">
        <v>323</v>
      </c>
    </row>
    <row r="47" spans="1:20" x14ac:dyDescent="0.35">
      <c r="A47" t="str" cm="1">
        <f t="array" ref="A47">IF(OR(ISNUMBER(SEARCH("serious", $H47:$J47)),ISNUMBER(SEARCH("Serious", $H47:$J47)),ISNUMBER(SEARCH("gamification", $H47:$J47)),ISNUMBER(SEARCH("Gamification", $H47:$J47)),ISNUMBER(SEARCH("education", $H47:$J47)),ISNUMBER(SEARCH("Education", $H47:$J47)),),DataValidation!$E$12,B47)</f>
        <v>None</v>
      </c>
      <c r="B47" t="s">
        <v>49</v>
      </c>
      <c r="C47" t="s">
        <v>90</v>
      </c>
      <c r="D47" t="s">
        <v>90</v>
      </c>
      <c r="E47" s="20" t="s">
        <v>20829</v>
      </c>
      <c r="F47" s="3" t="str">
        <f t="shared" si="2"/>
        <v/>
      </c>
      <c r="G47">
        <f t="shared" si="0"/>
        <v>1</v>
      </c>
      <c r="H47" s="10" t="s">
        <v>18166</v>
      </c>
      <c r="I47" t="s">
        <v>753</v>
      </c>
      <c r="J47" t="s">
        <v>754</v>
      </c>
      <c r="K47" t="s">
        <v>755</v>
      </c>
      <c r="L47">
        <v>10</v>
      </c>
      <c r="M47">
        <v>9781450348577</v>
      </c>
      <c r="N47" t="str">
        <f t="shared" si="1"/>
        <v>Conference</v>
      </c>
      <c r="O47" t="s">
        <v>308</v>
      </c>
      <c r="P47" t="s">
        <v>756</v>
      </c>
      <c r="Q47" s="3">
        <v>2017</v>
      </c>
      <c r="R47" t="s">
        <v>757</v>
      </c>
      <c r="S47" t="s">
        <v>6</v>
      </c>
      <c r="T47" t="s">
        <v>162</v>
      </c>
    </row>
    <row r="48" spans="1:20" x14ac:dyDescent="0.35">
      <c r="A48" t="str" cm="1">
        <f t="array" ref="A48">IF(OR(ISNUMBER(SEARCH("serious", $H48:$J48)),ISNUMBER(SEARCH("Serious", $H48:$J48)),ISNUMBER(SEARCH("gamification", $H48:$J48)),ISNUMBER(SEARCH("Gamification", $H48:$J48)),ISNUMBER(SEARCH("education", $H48:$J48)),ISNUMBER(SEARCH("Education", $H48:$J48)),),DataValidation!$E$12,B48)</f>
        <v>None</v>
      </c>
      <c r="B48" t="s">
        <v>49</v>
      </c>
      <c r="C48" t="s">
        <v>66</v>
      </c>
      <c r="D48" t="s">
        <v>66</v>
      </c>
      <c r="E48" s="20" t="s">
        <v>6</v>
      </c>
      <c r="F48" s="3" t="str">
        <f t="shared" si="2"/>
        <v/>
      </c>
      <c r="G48">
        <f t="shared" si="0"/>
        <v>1</v>
      </c>
      <c r="H48" s="10" t="s">
        <v>18167</v>
      </c>
      <c r="I48" t="s">
        <v>759</v>
      </c>
      <c r="J48" t="s">
        <v>760</v>
      </c>
      <c r="K48" t="s">
        <v>761</v>
      </c>
      <c r="L48">
        <v>10</v>
      </c>
      <c r="M48">
        <v>9781728145334</v>
      </c>
      <c r="N48" t="str">
        <f t="shared" si="1"/>
        <v>Conference</v>
      </c>
      <c r="O48" t="s">
        <v>762</v>
      </c>
      <c r="P48" t="s">
        <v>763</v>
      </c>
      <c r="Q48" s="3">
        <v>2020</v>
      </c>
      <c r="R48" t="s">
        <v>764</v>
      </c>
      <c r="S48" t="s">
        <v>6</v>
      </c>
      <c r="T48" t="s">
        <v>217</v>
      </c>
    </row>
    <row r="49" spans="1:20" x14ac:dyDescent="0.35">
      <c r="A49" t="str" cm="1">
        <f t="array" ref="A49">IF(OR(ISNUMBER(SEARCH("serious", $H49:$J49)),ISNUMBER(SEARCH("Serious", $H49:$J49)),ISNUMBER(SEARCH("gamification", $H49:$J49)),ISNUMBER(SEARCH("Gamification", $H49:$J49)),ISNUMBER(SEARCH("education", $H49:$J49)),ISNUMBER(SEARCH("Education", $H49:$J49)),),DataValidation!$E$12,B49)</f>
        <v>None</v>
      </c>
      <c r="B49" t="s">
        <v>49</v>
      </c>
      <c r="C49" t="s">
        <v>66</v>
      </c>
      <c r="D49" t="s">
        <v>66</v>
      </c>
      <c r="E49" s="20" t="s">
        <v>6</v>
      </c>
      <c r="F49" s="3" t="str">
        <f t="shared" si="2"/>
        <v/>
      </c>
      <c r="G49">
        <f t="shared" si="0"/>
        <v>1</v>
      </c>
      <c r="H49" s="10" t="s">
        <v>18168</v>
      </c>
      <c r="I49" t="s">
        <v>766</v>
      </c>
      <c r="J49" t="s">
        <v>767</v>
      </c>
      <c r="K49" t="s">
        <v>761</v>
      </c>
      <c r="L49">
        <v>7</v>
      </c>
      <c r="N49" t="str">
        <f t="shared" si="1"/>
        <v>Journal</v>
      </c>
      <c r="O49" t="s">
        <v>369</v>
      </c>
      <c r="P49" t="s">
        <v>768</v>
      </c>
      <c r="Q49" s="3">
        <v>2021</v>
      </c>
      <c r="R49" t="s">
        <v>769</v>
      </c>
      <c r="S49" t="s">
        <v>6</v>
      </c>
      <c r="T49" t="s">
        <v>283</v>
      </c>
    </row>
    <row r="50" spans="1:20" x14ac:dyDescent="0.35">
      <c r="A50" t="str" cm="1">
        <f t="array" ref="A50">IF(OR(ISNUMBER(SEARCH("serious", $H50:$J50)),ISNUMBER(SEARCH("Serious", $H50:$J50)),ISNUMBER(SEARCH("gamification", $H50:$J50)),ISNUMBER(SEARCH("Gamification", $H50:$J50)),ISNUMBER(SEARCH("education", $H50:$J50)),ISNUMBER(SEARCH("Education", $H50:$J50)),),DataValidation!$E$12,B50)</f>
        <v>None</v>
      </c>
      <c r="B50" t="s">
        <v>49</v>
      </c>
      <c r="C50" t="s">
        <v>71</v>
      </c>
      <c r="D50" t="s">
        <v>71</v>
      </c>
      <c r="E50" s="20" t="s">
        <v>20823</v>
      </c>
      <c r="F50" s="3" t="str">
        <f t="shared" si="2"/>
        <v/>
      </c>
      <c r="G50">
        <f t="shared" si="0"/>
        <v>1</v>
      </c>
      <c r="H50" s="10" t="s">
        <v>18171</v>
      </c>
      <c r="I50" t="s">
        <v>784</v>
      </c>
      <c r="J50" t="s">
        <v>785</v>
      </c>
      <c r="K50" t="s">
        <v>786</v>
      </c>
      <c r="L50">
        <v>10</v>
      </c>
      <c r="M50">
        <v>9781728118840</v>
      </c>
      <c r="N50" t="str">
        <f t="shared" si="1"/>
        <v>Conference</v>
      </c>
      <c r="O50" t="s">
        <v>762</v>
      </c>
      <c r="P50" t="s">
        <v>6</v>
      </c>
      <c r="Q50" s="3">
        <v>2019</v>
      </c>
      <c r="R50" t="s">
        <v>787</v>
      </c>
      <c r="S50" t="s">
        <v>6</v>
      </c>
      <c r="T50" t="s">
        <v>162</v>
      </c>
    </row>
    <row r="51" spans="1:20" x14ac:dyDescent="0.35">
      <c r="A51" t="str" cm="1">
        <f t="array" ref="A51">IF(OR(ISNUMBER(SEARCH("serious", $H51:$J51)),ISNUMBER(SEARCH("Serious", $H51:$J51)),ISNUMBER(SEARCH("gamification", $H51:$J51)),ISNUMBER(SEARCH("Gamification", $H51:$J51)),ISNUMBER(SEARCH("education", $H51:$J51)),ISNUMBER(SEARCH("Education", $H51:$J51)),),DataValidation!$E$12,B51)</f>
        <v>Serious games or gamification</v>
      </c>
      <c r="B51" t="s">
        <v>70</v>
      </c>
      <c r="C51" t="s">
        <v>33</v>
      </c>
      <c r="D51" t="s">
        <v>33</v>
      </c>
      <c r="E51" s="20" t="s">
        <v>6</v>
      </c>
      <c r="F51" s="3" t="str">
        <f t="shared" si="2"/>
        <v/>
      </c>
      <c r="G51">
        <f t="shared" si="0"/>
        <v>1</v>
      </c>
      <c r="H51" s="10" t="s">
        <v>18173</v>
      </c>
      <c r="I51" t="s">
        <v>795</v>
      </c>
      <c r="J51" t="s">
        <v>796</v>
      </c>
      <c r="K51" t="s">
        <v>797</v>
      </c>
      <c r="L51">
        <v>10</v>
      </c>
      <c r="M51">
        <v>9789860491029</v>
      </c>
      <c r="N51" t="str">
        <f t="shared" si="1"/>
        <v>Conference</v>
      </c>
      <c r="O51" t="s">
        <v>798</v>
      </c>
      <c r="P51" t="s">
        <v>6</v>
      </c>
      <c r="Q51" s="3">
        <v>2016</v>
      </c>
      <c r="R51" t="s">
        <v>799</v>
      </c>
      <c r="S51" t="s">
        <v>6</v>
      </c>
      <c r="T51" t="s">
        <v>480</v>
      </c>
    </row>
    <row r="52" spans="1:20" x14ac:dyDescent="0.35">
      <c r="A52" t="str" cm="1">
        <f t="array" ref="A52">IF(OR(ISNUMBER(SEARCH("serious", $H52:$J52)),ISNUMBER(SEARCH("Serious", $H52:$J52)),ISNUMBER(SEARCH("gamification", $H52:$J52)),ISNUMBER(SEARCH("Gamification", $H52:$J52)),ISNUMBER(SEARCH("education", $H52:$J52)),ISNUMBER(SEARCH("Education", $H52:$J52)),),DataValidation!$E$12,B52)</f>
        <v>None</v>
      </c>
      <c r="B52" t="s">
        <v>49</v>
      </c>
      <c r="C52" t="s">
        <v>60</v>
      </c>
      <c r="D52" t="s">
        <v>60</v>
      </c>
      <c r="E52" s="20" t="s">
        <v>20830</v>
      </c>
      <c r="F52" s="3" t="str">
        <f t="shared" si="2"/>
        <v/>
      </c>
      <c r="G52">
        <f t="shared" si="0"/>
        <v>1</v>
      </c>
      <c r="H52" s="10" t="s">
        <v>18176</v>
      </c>
      <c r="I52" t="s">
        <v>812</v>
      </c>
      <c r="J52" t="s">
        <v>813</v>
      </c>
      <c r="K52" t="s">
        <v>814</v>
      </c>
      <c r="L52">
        <v>10</v>
      </c>
      <c r="M52">
        <v>9781450388078</v>
      </c>
      <c r="N52" t="str">
        <f t="shared" si="1"/>
        <v>Journal</v>
      </c>
      <c r="O52" t="s">
        <v>194</v>
      </c>
      <c r="P52" t="s">
        <v>6</v>
      </c>
      <c r="Q52" s="3">
        <v>2020</v>
      </c>
      <c r="R52" t="s">
        <v>815</v>
      </c>
      <c r="S52" t="s">
        <v>6</v>
      </c>
      <c r="T52" t="s">
        <v>162</v>
      </c>
    </row>
    <row r="53" spans="1:20" x14ac:dyDescent="0.35">
      <c r="A53" t="str" cm="1">
        <f t="array" ref="A53">IF(OR(ISNUMBER(SEARCH("serious", $H53:$J53)),ISNUMBER(SEARCH("Serious", $H53:$J53)),ISNUMBER(SEARCH("gamification", $H53:$J53)),ISNUMBER(SEARCH("Gamification", $H53:$J53)),ISNUMBER(SEARCH("education", $H53:$J53)),ISNUMBER(SEARCH("Education", $H53:$J53)),),DataValidation!$E$12,B53)</f>
        <v>Not related to Software Engineering</v>
      </c>
      <c r="B53" t="s">
        <v>67</v>
      </c>
      <c r="C53" t="s">
        <v>33</v>
      </c>
      <c r="D53" t="s">
        <v>33</v>
      </c>
      <c r="E53" s="20" t="s">
        <v>6</v>
      </c>
      <c r="F53" s="3" t="str">
        <f t="shared" si="2"/>
        <v/>
      </c>
      <c r="G53">
        <f t="shared" si="0"/>
        <v>1</v>
      </c>
      <c r="H53" s="10" t="s">
        <v>18178</v>
      </c>
      <c r="I53" t="s">
        <v>824</v>
      </c>
      <c r="J53" t="s">
        <v>825</v>
      </c>
      <c r="K53" t="s">
        <v>826</v>
      </c>
      <c r="L53">
        <v>10</v>
      </c>
      <c r="M53">
        <v>9780769542621</v>
      </c>
      <c r="N53" t="str">
        <f t="shared" si="1"/>
        <v>Conference</v>
      </c>
      <c r="O53" t="s">
        <v>827</v>
      </c>
      <c r="P53" t="s">
        <v>828</v>
      </c>
      <c r="Q53" s="3">
        <v>2010</v>
      </c>
      <c r="R53" t="s">
        <v>829</v>
      </c>
      <c r="S53" t="s">
        <v>6</v>
      </c>
      <c r="T53" t="s">
        <v>147</v>
      </c>
    </row>
    <row r="54" spans="1:20" x14ac:dyDescent="0.35">
      <c r="A54" t="str" cm="1">
        <f t="array" ref="A54">IF(OR(ISNUMBER(SEARCH("serious", $H54:$J54)),ISNUMBER(SEARCH("Serious", $H54:$J54)),ISNUMBER(SEARCH("gamification", $H54:$J54)),ISNUMBER(SEARCH("Gamification", $H54:$J54)),ISNUMBER(SEARCH("education", $H54:$J54)),ISNUMBER(SEARCH("Education", $H54:$J54)),),DataValidation!$E$12,B54)</f>
        <v>Not related to Video Games</v>
      </c>
      <c r="B54" t="s">
        <v>70</v>
      </c>
      <c r="C54" t="s">
        <v>33</v>
      </c>
      <c r="D54" t="s">
        <v>33</v>
      </c>
      <c r="E54" s="20" t="s">
        <v>6</v>
      </c>
      <c r="F54" s="3" t="str">
        <f t="shared" si="2"/>
        <v/>
      </c>
      <c r="G54">
        <f t="shared" si="0"/>
        <v>1</v>
      </c>
      <c r="H54" s="10" t="s">
        <v>18179</v>
      </c>
      <c r="I54" t="s">
        <v>831</v>
      </c>
      <c r="J54" t="s">
        <v>832</v>
      </c>
      <c r="K54" t="s">
        <v>833</v>
      </c>
      <c r="L54">
        <v>7</v>
      </c>
      <c r="N54" t="str">
        <f t="shared" si="1"/>
        <v>Journal</v>
      </c>
      <c r="O54" t="s">
        <v>749</v>
      </c>
      <c r="P54" t="s">
        <v>834</v>
      </c>
      <c r="Q54" s="3">
        <v>2014</v>
      </c>
      <c r="R54" t="s">
        <v>835</v>
      </c>
      <c r="S54" t="s">
        <v>6</v>
      </c>
      <c r="T54" t="s">
        <v>836</v>
      </c>
    </row>
    <row r="55" spans="1:20" x14ac:dyDescent="0.35">
      <c r="A55" t="str" cm="1">
        <f t="array" ref="A55">IF(OR(ISNUMBER(SEARCH("serious", $H55:$J55)),ISNUMBER(SEARCH("Serious", $H55:$J55)),ISNUMBER(SEARCH("gamification", $H55:$J55)),ISNUMBER(SEARCH("Gamification", $H55:$J55)),ISNUMBER(SEARCH("education", $H55:$J55)),ISNUMBER(SEARCH("Education", $H55:$J55)),),DataValidation!$E$12,B55)</f>
        <v>Serious games or gamification</v>
      </c>
      <c r="B55" t="s">
        <v>70</v>
      </c>
      <c r="C55" t="s">
        <v>33</v>
      </c>
      <c r="D55" t="s">
        <v>33</v>
      </c>
      <c r="E55" s="20" t="s">
        <v>20831</v>
      </c>
      <c r="F55" s="3" t="str">
        <f t="shared" si="2"/>
        <v/>
      </c>
      <c r="G55">
        <f t="shared" si="0"/>
        <v>1</v>
      </c>
      <c r="H55" s="10" t="s">
        <v>18181</v>
      </c>
      <c r="I55" t="s">
        <v>843</v>
      </c>
      <c r="J55" t="s">
        <v>844</v>
      </c>
      <c r="K55" t="s">
        <v>845</v>
      </c>
      <c r="L55">
        <v>10</v>
      </c>
      <c r="M55">
        <v>9781509058129</v>
      </c>
      <c r="N55" t="str">
        <f t="shared" si="1"/>
        <v>Conference</v>
      </c>
      <c r="O55" t="s">
        <v>846</v>
      </c>
      <c r="P55" t="s">
        <v>847</v>
      </c>
      <c r="Q55" s="3">
        <v>2017</v>
      </c>
      <c r="R55" t="s">
        <v>848</v>
      </c>
      <c r="S55" t="s">
        <v>6</v>
      </c>
      <c r="T55" t="s">
        <v>217</v>
      </c>
    </row>
    <row r="56" spans="1:20" x14ac:dyDescent="0.35">
      <c r="A56" t="str" cm="1">
        <f t="array" ref="A56">IF(OR(ISNUMBER(SEARCH("serious", $H56:$J56)),ISNUMBER(SEARCH("Serious", $H56:$J56)),ISNUMBER(SEARCH("gamification", $H56:$J56)),ISNUMBER(SEARCH("Gamification", $H56:$J56)),ISNUMBER(SEARCH("education", $H56:$J56)),ISNUMBER(SEARCH("Education", $H56:$J56)),),DataValidation!$E$12,B56)</f>
        <v>None</v>
      </c>
      <c r="B56" t="s">
        <v>49</v>
      </c>
      <c r="C56" t="s">
        <v>57</v>
      </c>
      <c r="D56" t="s">
        <v>57</v>
      </c>
      <c r="E56" s="20" t="s">
        <v>6</v>
      </c>
      <c r="F56" s="3" t="str">
        <f t="shared" si="2"/>
        <v/>
      </c>
      <c r="G56">
        <f t="shared" si="0"/>
        <v>1</v>
      </c>
      <c r="H56" s="10" t="s">
        <v>18182</v>
      </c>
      <c r="I56" t="s">
        <v>850</v>
      </c>
      <c r="J56" t="s">
        <v>851</v>
      </c>
      <c r="K56" t="s">
        <v>852</v>
      </c>
      <c r="L56">
        <v>10</v>
      </c>
      <c r="M56">
        <v>9781509060580</v>
      </c>
      <c r="N56" t="str">
        <f t="shared" si="1"/>
        <v>Conference</v>
      </c>
      <c r="O56" t="s">
        <v>853</v>
      </c>
      <c r="P56" t="s">
        <v>854</v>
      </c>
      <c r="Q56" s="3">
        <v>2017</v>
      </c>
      <c r="R56" t="s">
        <v>855</v>
      </c>
      <c r="S56" t="s">
        <v>6</v>
      </c>
      <c r="T56" t="s">
        <v>217</v>
      </c>
    </row>
    <row r="57" spans="1:20" x14ac:dyDescent="0.35">
      <c r="A57" t="str" cm="1">
        <f t="array" ref="A57">IF(OR(ISNUMBER(SEARCH("serious", $H57:$J57)),ISNUMBER(SEARCH("Serious", $H57:$J57)),ISNUMBER(SEARCH("gamification", $H57:$J57)),ISNUMBER(SEARCH("Gamification", $H57:$J57)),ISNUMBER(SEARCH("education", $H57:$J57)),ISNUMBER(SEARCH("Education", $H57:$J57)),),DataValidation!$E$12,B57)</f>
        <v>Serious games or gamification</v>
      </c>
      <c r="B57" t="s">
        <v>70</v>
      </c>
      <c r="C57" t="s">
        <v>33</v>
      </c>
      <c r="D57" t="s">
        <v>33</v>
      </c>
      <c r="E57" s="20" t="s">
        <v>6</v>
      </c>
      <c r="F57" s="3" t="str">
        <f t="shared" si="2"/>
        <v/>
      </c>
      <c r="G57">
        <f t="shared" si="0"/>
        <v>1</v>
      </c>
      <c r="H57" s="10" t="s">
        <v>18183</v>
      </c>
      <c r="I57" t="s">
        <v>857</v>
      </c>
      <c r="J57" t="s">
        <v>858</v>
      </c>
      <c r="K57" t="s">
        <v>859</v>
      </c>
      <c r="L57">
        <v>7</v>
      </c>
      <c r="M57">
        <v>9783030300326</v>
      </c>
      <c r="N57" t="str">
        <f t="shared" si="1"/>
        <v>Conference</v>
      </c>
      <c r="O57" t="s">
        <v>152</v>
      </c>
      <c r="P57" t="s">
        <v>860</v>
      </c>
      <c r="Q57" s="3">
        <v>2019</v>
      </c>
      <c r="R57" t="s">
        <v>861</v>
      </c>
      <c r="S57" t="s">
        <v>6</v>
      </c>
      <c r="T57" t="s">
        <v>162</v>
      </c>
    </row>
    <row r="58" spans="1:20" x14ac:dyDescent="0.35">
      <c r="A58" t="str" cm="1">
        <f t="array" ref="A58">IF(OR(ISNUMBER(SEARCH("serious", $H58:$J58)),ISNUMBER(SEARCH("Serious", $H58:$J58)),ISNUMBER(SEARCH("gamification", $H58:$J58)),ISNUMBER(SEARCH("Gamification", $H58:$J58)),ISNUMBER(SEARCH("education", $H58:$J58)),ISNUMBER(SEARCH("Education", $H58:$J58)),),DataValidation!$E$12,B58)</f>
        <v>None</v>
      </c>
      <c r="B58" t="s">
        <v>49</v>
      </c>
      <c r="C58" t="s">
        <v>57</v>
      </c>
      <c r="D58" t="s">
        <v>57</v>
      </c>
      <c r="E58" s="20" t="s">
        <v>6</v>
      </c>
      <c r="F58" s="3" t="str">
        <f t="shared" si="2"/>
        <v/>
      </c>
      <c r="G58">
        <f t="shared" si="0"/>
        <v>1</v>
      </c>
      <c r="H58" s="10" t="s">
        <v>18184</v>
      </c>
      <c r="I58" t="s">
        <v>863</v>
      </c>
      <c r="J58" t="s">
        <v>864</v>
      </c>
      <c r="K58" t="s">
        <v>865</v>
      </c>
      <c r="L58">
        <v>7</v>
      </c>
      <c r="M58">
        <v>9783030419127</v>
      </c>
      <c r="N58" t="str">
        <f t="shared" si="1"/>
        <v>Journal</v>
      </c>
      <c r="O58" t="s">
        <v>866</v>
      </c>
      <c r="P58" t="s">
        <v>867</v>
      </c>
      <c r="Q58" s="3">
        <v>2020</v>
      </c>
      <c r="R58" t="s">
        <v>868</v>
      </c>
      <c r="S58" t="s">
        <v>6</v>
      </c>
      <c r="T58" t="s">
        <v>217</v>
      </c>
    </row>
    <row r="59" spans="1:20" x14ac:dyDescent="0.35">
      <c r="A59" t="str" cm="1">
        <f t="array" ref="A59">IF(OR(ISNUMBER(SEARCH("serious", $H59:$J59)),ISNUMBER(SEARCH("Serious", $H59:$J59)),ISNUMBER(SEARCH("gamification", $H59:$J59)),ISNUMBER(SEARCH("Gamification", $H59:$J59)),ISNUMBER(SEARCH("education", $H59:$J59)),ISNUMBER(SEARCH("Education", $H59:$J59)),),DataValidation!$E$12,B59)</f>
        <v>Not related to Video Games</v>
      </c>
      <c r="B59" t="s">
        <v>70</v>
      </c>
      <c r="C59" t="s">
        <v>33</v>
      </c>
      <c r="D59" t="s">
        <v>33</v>
      </c>
      <c r="E59" s="20" t="s">
        <v>6</v>
      </c>
      <c r="F59" s="3" t="str">
        <f t="shared" si="2"/>
        <v/>
      </c>
      <c r="G59">
        <f t="shared" si="0"/>
        <v>1</v>
      </c>
      <c r="H59" s="10" t="s">
        <v>18187</v>
      </c>
      <c r="I59" t="s">
        <v>883</v>
      </c>
      <c r="J59" t="s">
        <v>884</v>
      </c>
      <c r="K59" t="s">
        <v>885</v>
      </c>
      <c r="L59">
        <v>7</v>
      </c>
      <c r="N59" t="str">
        <f t="shared" si="1"/>
        <v>Journal</v>
      </c>
      <c r="O59" t="s">
        <v>459</v>
      </c>
      <c r="P59" t="s">
        <v>886</v>
      </c>
      <c r="Q59" s="3">
        <v>2013</v>
      </c>
      <c r="R59" t="s">
        <v>887</v>
      </c>
      <c r="S59" t="s">
        <v>6</v>
      </c>
      <c r="T59" t="s">
        <v>283</v>
      </c>
    </row>
    <row r="60" spans="1:20" x14ac:dyDescent="0.35">
      <c r="A60" t="str" cm="1">
        <f t="array" ref="A60">IF(OR(ISNUMBER(SEARCH("serious", $H60:$J60)),ISNUMBER(SEARCH("Serious", $H60:$J60)),ISNUMBER(SEARCH("gamification", $H60:$J60)),ISNUMBER(SEARCH("Gamification", $H60:$J60)),ISNUMBER(SEARCH("education", $H60:$J60)),ISNUMBER(SEARCH("Education", $H60:$J60)),),DataValidation!$E$12,B60)</f>
        <v>Not related to Video Games</v>
      </c>
      <c r="B60" t="s">
        <v>70</v>
      </c>
      <c r="C60" s="29" t="s">
        <v>33</v>
      </c>
      <c r="D60" s="29" t="s">
        <v>33</v>
      </c>
      <c r="E60" s="20" t="s">
        <v>6</v>
      </c>
      <c r="F60" s="3" t="str">
        <f t="shared" si="2"/>
        <v/>
      </c>
      <c r="G60">
        <f t="shared" si="0"/>
        <v>1</v>
      </c>
      <c r="H60" s="10" t="s">
        <v>18191</v>
      </c>
      <c r="I60" t="s">
        <v>906</v>
      </c>
      <c r="J60" t="s">
        <v>907</v>
      </c>
      <c r="K60" t="s">
        <v>908</v>
      </c>
      <c r="L60">
        <v>10</v>
      </c>
      <c r="M60">
        <v>9780954901684</v>
      </c>
      <c r="N60" t="str">
        <f t="shared" si="1"/>
        <v>Conference</v>
      </c>
      <c r="O60" t="s">
        <v>909</v>
      </c>
      <c r="P60" t="s">
        <v>910</v>
      </c>
      <c r="Q60" s="3">
        <v>2010</v>
      </c>
      <c r="R60" t="s">
        <v>911</v>
      </c>
      <c r="S60" t="s">
        <v>6</v>
      </c>
      <c r="T60" t="s">
        <v>162</v>
      </c>
    </row>
    <row r="61" spans="1:20" x14ac:dyDescent="0.35">
      <c r="A61" t="s">
        <v>82</v>
      </c>
      <c r="B61" t="s">
        <v>70</v>
      </c>
      <c r="C61" t="s">
        <v>33</v>
      </c>
      <c r="D61" t="s">
        <v>33</v>
      </c>
      <c r="E61" s="20" t="s">
        <v>6</v>
      </c>
      <c r="F61" s="3" t="str">
        <f t="shared" si="2"/>
        <v/>
      </c>
      <c r="G61">
        <f t="shared" si="0"/>
        <v>1</v>
      </c>
      <c r="H61" s="10" t="s">
        <v>18193</v>
      </c>
      <c r="I61" t="s">
        <v>919</v>
      </c>
      <c r="J61" t="s">
        <v>920</v>
      </c>
      <c r="K61" t="s">
        <v>921</v>
      </c>
      <c r="L61">
        <v>7</v>
      </c>
      <c r="N61" t="str">
        <f t="shared" si="1"/>
        <v>Journal</v>
      </c>
      <c r="O61" t="s">
        <v>922</v>
      </c>
      <c r="P61" t="s">
        <v>923</v>
      </c>
      <c r="Q61" s="3">
        <v>2021</v>
      </c>
      <c r="R61" t="s">
        <v>924</v>
      </c>
      <c r="S61" t="s">
        <v>6</v>
      </c>
      <c r="T61" t="s">
        <v>162</v>
      </c>
    </row>
    <row r="62" spans="1:20" x14ac:dyDescent="0.35">
      <c r="A62" t="str" cm="1">
        <f t="array" ref="A62">IF(OR(ISNUMBER(SEARCH("serious", $H62:$J62)),ISNUMBER(SEARCH("Serious", $H62:$J62)),ISNUMBER(SEARCH("gamification", $H62:$J62)),ISNUMBER(SEARCH("Gamification", $H62:$J62)),ISNUMBER(SEARCH("education", $H62:$J62)),ISNUMBER(SEARCH("Education", $H62:$J62)),),DataValidation!$E$12,B62)</f>
        <v>Not related to Software Engineering</v>
      </c>
      <c r="B62" t="s">
        <v>67</v>
      </c>
      <c r="C62" t="s">
        <v>33</v>
      </c>
      <c r="D62" t="s">
        <v>33</v>
      </c>
      <c r="E62" s="20" t="s">
        <v>20832</v>
      </c>
      <c r="F62" s="3" t="str">
        <f t="shared" si="2"/>
        <v/>
      </c>
      <c r="G62">
        <f t="shared" si="0"/>
        <v>1</v>
      </c>
      <c r="H62" s="10" t="s">
        <v>18195</v>
      </c>
      <c r="I62" t="s">
        <v>933</v>
      </c>
      <c r="J62" t="s">
        <v>934</v>
      </c>
      <c r="K62" t="s">
        <v>935</v>
      </c>
      <c r="L62">
        <v>10</v>
      </c>
      <c r="M62">
        <v>9781479981021</v>
      </c>
      <c r="N62" t="str">
        <f t="shared" si="1"/>
        <v>Conference</v>
      </c>
      <c r="O62" t="s">
        <v>936</v>
      </c>
      <c r="P62" t="s">
        <v>6</v>
      </c>
      <c r="Q62" s="3">
        <v>2015</v>
      </c>
      <c r="R62" t="s">
        <v>937</v>
      </c>
      <c r="S62" t="s">
        <v>6</v>
      </c>
      <c r="T62" t="s">
        <v>480</v>
      </c>
    </row>
    <row r="63" spans="1:20" x14ac:dyDescent="0.35">
      <c r="A63" t="str" cm="1">
        <f t="array" ref="A63">IF(OR(ISNUMBER(SEARCH("serious", $H63:$J63)),ISNUMBER(SEARCH("Serious", $H63:$J63)),ISNUMBER(SEARCH("gamification", $H63:$J63)),ISNUMBER(SEARCH("Gamification", $H63:$J63)),ISNUMBER(SEARCH("education", $H63:$J63)),ISNUMBER(SEARCH("Education", $H63:$J63)),),DataValidation!$E$12,B63)</f>
        <v>Not related to Video Games</v>
      </c>
      <c r="B63" t="s">
        <v>70</v>
      </c>
      <c r="C63" t="s">
        <v>33</v>
      </c>
      <c r="D63" t="s">
        <v>33</v>
      </c>
      <c r="E63" s="20" t="s">
        <v>20833</v>
      </c>
      <c r="F63" s="3" t="str">
        <f t="shared" si="2"/>
        <v/>
      </c>
      <c r="G63">
        <f t="shared" si="0"/>
        <v>1</v>
      </c>
      <c r="H63" s="10" t="s">
        <v>18197</v>
      </c>
      <c r="I63" t="s">
        <v>945</v>
      </c>
      <c r="J63" t="s">
        <v>946</v>
      </c>
      <c r="K63" t="s">
        <v>947</v>
      </c>
      <c r="L63">
        <v>10</v>
      </c>
      <c r="M63">
        <v>9781479914579</v>
      </c>
      <c r="N63" t="str">
        <f t="shared" si="1"/>
        <v>Conference</v>
      </c>
      <c r="O63" t="s">
        <v>948</v>
      </c>
      <c r="P63" t="s">
        <v>6</v>
      </c>
      <c r="Q63" s="3">
        <v>2013</v>
      </c>
      <c r="R63" t="s">
        <v>949</v>
      </c>
      <c r="S63" t="s">
        <v>6</v>
      </c>
      <c r="T63" t="s">
        <v>323</v>
      </c>
    </row>
    <row r="64" spans="1:20" x14ac:dyDescent="0.35">
      <c r="A64" t="str" cm="1">
        <f t="array" ref="A64">IF(OR(ISNUMBER(SEARCH("serious", $H64:$J64)),ISNUMBER(SEARCH("Serious", $H64:$J64)),ISNUMBER(SEARCH("gamification", $H64:$J64)),ISNUMBER(SEARCH("Gamification", $H64:$J64)),ISNUMBER(SEARCH("education", $H64:$J64)),ISNUMBER(SEARCH("Education", $H64:$J64)),),DataValidation!$E$12,B64)</f>
        <v>Not related to Video Games</v>
      </c>
      <c r="B64" t="s">
        <v>70</v>
      </c>
      <c r="C64" t="s">
        <v>33</v>
      </c>
      <c r="D64" t="s">
        <v>33</v>
      </c>
      <c r="E64" s="20" t="s">
        <v>20834</v>
      </c>
      <c r="F64" s="3" t="str">
        <f t="shared" si="2"/>
        <v/>
      </c>
      <c r="G64">
        <f t="shared" si="0"/>
        <v>1</v>
      </c>
      <c r="H64" s="10" t="s">
        <v>18198</v>
      </c>
      <c r="I64" t="s">
        <v>951</v>
      </c>
      <c r="J64" t="s">
        <v>952</v>
      </c>
      <c r="K64" t="s">
        <v>953</v>
      </c>
      <c r="L64">
        <v>10</v>
      </c>
      <c r="M64">
        <v>9781467357395</v>
      </c>
      <c r="N64" t="str">
        <f t="shared" si="1"/>
        <v>Conference</v>
      </c>
      <c r="O64" t="s">
        <v>954</v>
      </c>
      <c r="P64" t="s">
        <v>955</v>
      </c>
      <c r="Q64" s="3">
        <v>2013</v>
      </c>
      <c r="R64" t="s">
        <v>956</v>
      </c>
      <c r="S64" t="s">
        <v>6</v>
      </c>
      <c r="T64" t="s">
        <v>695</v>
      </c>
    </row>
    <row r="65" spans="1:20" x14ac:dyDescent="0.35">
      <c r="A65" t="str" cm="1">
        <f t="array" ref="A65">IF(OR(ISNUMBER(SEARCH("serious", $H65:$J65)),ISNUMBER(SEARCH("Serious", $H65:$J65)),ISNUMBER(SEARCH("gamification", $H65:$J65)),ISNUMBER(SEARCH("Gamification", $H65:$J65)),ISNUMBER(SEARCH("education", $H65:$J65)),ISNUMBER(SEARCH("Education", $H65:$J65)),),DataValidation!$E$12,B65)</f>
        <v>Not related to Video Games</v>
      </c>
      <c r="B65" t="s">
        <v>70</v>
      </c>
      <c r="C65" t="s">
        <v>33</v>
      </c>
      <c r="D65" t="s">
        <v>33</v>
      </c>
      <c r="E65" s="20" t="s">
        <v>6</v>
      </c>
      <c r="F65" s="3" t="str">
        <f t="shared" si="2"/>
        <v/>
      </c>
      <c r="G65">
        <f t="shared" si="0"/>
        <v>1</v>
      </c>
      <c r="H65" s="10" t="s">
        <v>18200</v>
      </c>
      <c r="I65" t="s">
        <v>965</v>
      </c>
      <c r="J65" t="s">
        <v>966</v>
      </c>
      <c r="K65" t="s">
        <v>967</v>
      </c>
      <c r="L65">
        <v>10</v>
      </c>
      <c r="M65">
        <v>9781509022212</v>
      </c>
      <c r="N65" t="str">
        <f t="shared" si="1"/>
        <v>Conference</v>
      </c>
      <c r="O65" t="s">
        <v>968</v>
      </c>
      <c r="P65" t="s">
        <v>969</v>
      </c>
      <c r="Q65" s="3">
        <v>2016</v>
      </c>
      <c r="R65" t="s">
        <v>970</v>
      </c>
      <c r="S65" t="s">
        <v>6</v>
      </c>
      <c r="T65" t="s">
        <v>147</v>
      </c>
    </row>
    <row r="66" spans="1:20" x14ac:dyDescent="0.35">
      <c r="A66" t="str" cm="1">
        <f t="array" ref="A66">IF(OR(ISNUMBER(SEARCH("serious", $H66:$J66)),ISNUMBER(SEARCH("Serious", $H66:$J66)),ISNUMBER(SEARCH("gamification", $H66:$J66)),ISNUMBER(SEARCH("Gamification", $H66:$J66)),ISNUMBER(SEARCH("education", $H66:$J66)),ISNUMBER(SEARCH("Education", $H66:$J66)),),DataValidation!$E$12,B66)</f>
        <v>None</v>
      </c>
      <c r="B66" t="s">
        <v>49</v>
      </c>
      <c r="C66" t="s">
        <v>57</v>
      </c>
      <c r="D66" t="s">
        <v>57</v>
      </c>
      <c r="E66" s="20" t="s">
        <v>6</v>
      </c>
      <c r="F66" s="3" t="str">
        <f t="shared" si="2"/>
        <v/>
      </c>
      <c r="G66">
        <f t="shared" ref="G66:G129" si="3">COUNTIF(H:H,H66)</f>
        <v>1</v>
      </c>
      <c r="H66" s="10" t="s">
        <v>18201</v>
      </c>
      <c r="I66" t="s">
        <v>972</v>
      </c>
      <c r="J66" t="s">
        <v>973</v>
      </c>
      <c r="K66" t="s">
        <v>974</v>
      </c>
      <c r="L66">
        <v>10</v>
      </c>
      <c r="M66">
        <v>9781450361057</v>
      </c>
      <c r="N66" t="str">
        <f t="shared" ref="N66:N129" si="4">IF(ISNUMBER(SEARCH("Workshop", O66)),"Workshop",IF(OR(ISNUMBER(SEARCH("Conference", O66)), ISNUMBER(SEARCH("Symposium", O66)), ISNUMBER(SEARCH("Lecture Notes", O66)), ISNUMBER(SEARCH("Proceedings", O66))),"Conference", "Journal"))</f>
        <v>Journal</v>
      </c>
      <c r="O66" t="s">
        <v>194</v>
      </c>
      <c r="P66" t="s">
        <v>975</v>
      </c>
      <c r="Q66" s="3">
        <v>2019</v>
      </c>
      <c r="R66" t="s">
        <v>976</v>
      </c>
      <c r="S66" t="s">
        <v>6</v>
      </c>
      <c r="T66" t="s">
        <v>147</v>
      </c>
    </row>
    <row r="67" spans="1:20" x14ac:dyDescent="0.35">
      <c r="A67" t="str" cm="1">
        <f t="array" ref="A67">IF(OR(ISNUMBER(SEARCH("serious", $H67:$J67)),ISNUMBER(SEARCH("Serious", $H67:$J67)),ISNUMBER(SEARCH("gamification", $H67:$J67)),ISNUMBER(SEARCH("Gamification", $H67:$J67)),ISNUMBER(SEARCH("education", $H67:$J67)),ISNUMBER(SEARCH("Education", $H67:$J67)),),DataValidation!$E$12,B67)</f>
        <v>None</v>
      </c>
      <c r="B67" t="s">
        <v>49</v>
      </c>
      <c r="C67" t="s">
        <v>57</v>
      </c>
      <c r="D67" t="s">
        <v>57</v>
      </c>
      <c r="E67" s="20" t="s">
        <v>6</v>
      </c>
      <c r="F67" s="3" t="str">
        <f t="shared" si="2"/>
        <v/>
      </c>
      <c r="G67">
        <f t="shared" si="3"/>
        <v>1</v>
      </c>
      <c r="H67" s="10" t="s">
        <v>18203</v>
      </c>
      <c r="I67" t="s">
        <v>986</v>
      </c>
      <c r="J67" t="s">
        <v>987</v>
      </c>
      <c r="K67" t="s">
        <v>988</v>
      </c>
      <c r="L67">
        <v>10</v>
      </c>
      <c r="M67">
        <v>9781605588643</v>
      </c>
      <c r="N67" t="str">
        <f t="shared" si="4"/>
        <v>Conference</v>
      </c>
      <c r="O67" t="s">
        <v>308</v>
      </c>
      <c r="P67" t="s">
        <v>989</v>
      </c>
      <c r="Q67" s="3">
        <v>2009</v>
      </c>
      <c r="R67" t="s">
        <v>990</v>
      </c>
      <c r="S67" t="s">
        <v>6</v>
      </c>
      <c r="T67" t="s">
        <v>162</v>
      </c>
    </row>
    <row r="68" spans="1:20" x14ac:dyDescent="0.35">
      <c r="A68" t="str" cm="1">
        <f t="array" ref="A68">IF(OR(ISNUMBER(SEARCH("serious", $H68:$J68)),ISNUMBER(SEARCH("Serious", $H68:$J68)),ISNUMBER(SEARCH("gamification", $H68:$J68)),ISNUMBER(SEARCH("Gamification", $H68:$J68)),ISNUMBER(SEARCH("education", $H68:$J68)),ISNUMBER(SEARCH("Education", $H68:$J68)),),DataValidation!$E$12,B68)</f>
        <v>Not related to Video Games</v>
      </c>
      <c r="B68" t="s">
        <v>70</v>
      </c>
      <c r="C68" t="s">
        <v>33</v>
      </c>
      <c r="D68" t="s">
        <v>33</v>
      </c>
      <c r="E68" s="20" t="s">
        <v>6</v>
      </c>
      <c r="F68" s="3" t="str">
        <f t="shared" ref="F68:F131" si="5">IF(C68&lt;&gt;D68,IF(OR(C68="",D68=""),"NR","Yes"),"")</f>
        <v/>
      </c>
      <c r="G68">
        <f t="shared" si="3"/>
        <v>1</v>
      </c>
      <c r="H68" s="10" t="s">
        <v>18204</v>
      </c>
      <c r="I68" t="s">
        <v>992</v>
      </c>
      <c r="J68" t="s">
        <v>993</v>
      </c>
      <c r="K68" t="s">
        <v>994</v>
      </c>
      <c r="L68">
        <v>10</v>
      </c>
      <c r="M68">
        <v>9781479963904</v>
      </c>
      <c r="N68" t="str">
        <f t="shared" si="4"/>
        <v>Conference</v>
      </c>
      <c r="O68" t="s">
        <v>995</v>
      </c>
      <c r="P68" t="s">
        <v>996</v>
      </c>
      <c r="Q68" s="3">
        <v>2015</v>
      </c>
      <c r="R68" t="s">
        <v>997</v>
      </c>
      <c r="S68" t="s">
        <v>6</v>
      </c>
      <c r="T68" t="s">
        <v>147</v>
      </c>
    </row>
    <row r="69" spans="1:20" x14ac:dyDescent="0.35">
      <c r="A69" t="str" cm="1">
        <f t="array" ref="A69">IF(OR(ISNUMBER(SEARCH("serious", $H69:$J69)),ISNUMBER(SEARCH("Serious", $H69:$J69)),ISNUMBER(SEARCH("gamification", $H69:$J69)),ISNUMBER(SEARCH("Gamification", $H69:$J69)),ISNUMBER(SEARCH("education", $H69:$J69)),ISNUMBER(SEARCH("Education", $H69:$J69)),),DataValidation!$E$12,B69)</f>
        <v>Serious games or gamification</v>
      </c>
      <c r="B69" t="s">
        <v>70</v>
      </c>
      <c r="C69" t="s">
        <v>33</v>
      </c>
      <c r="D69" t="s">
        <v>33</v>
      </c>
      <c r="E69" s="20" t="s">
        <v>6</v>
      </c>
      <c r="F69" s="3" t="str">
        <f t="shared" si="5"/>
        <v/>
      </c>
      <c r="G69">
        <f t="shared" si="3"/>
        <v>1</v>
      </c>
      <c r="H69" s="10" t="s">
        <v>18205</v>
      </c>
      <c r="I69" t="s">
        <v>999</v>
      </c>
      <c r="J69" t="s">
        <v>1000</v>
      </c>
      <c r="K69" t="s">
        <v>1001</v>
      </c>
      <c r="L69">
        <v>10</v>
      </c>
      <c r="M69">
        <v>9781509002528</v>
      </c>
      <c r="N69" t="str">
        <f t="shared" si="4"/>
        <v>Conference</v>
      </c>
      <c r="O69" t="s">
        <v>1002</v>
      </c>
      <c r="P69" t="s">
        <v>1003</v>
      </c>
      <c r="Q69" s="3">
        <v>2016</v>
      </c>
      <c r="R69" t="s">
        <v>1004</v>
      </c>
      <c r="S69" t="s">
        <v>6</v>
      </c>
      <c r="T69" t="s">
        <v>573</v>
      </c>
    </row>
    <row r="70" spans="1:20" x14ac:dyDescent="0.35">
      <c r="A70" t="str" cm="1">
        <f t="array" ref="A70">IF(OR(ISNUMBER(SEARCH("serious", $H70:$J70)),ISNUMBER(SEARCH("Serious", $H70:$J70)),ISNUMBER(SEARCH("gamification", $H70:$J70)),ISNUMBER(SEARCH("Gamification", $H70:$J70)),ISNUMBER(SEARCH("education", $H70:$J70)),ISNUMBER(SEARCH("Education", $H70:$J70)),),DataValidation!$E$12,B70)</f>
        <v>None</v>
      </c>
      <c r="B70" t="s">
        <v>49</v>
      </c>
      <c r="C70" t="s">
        <v>66</v>
      </c>
      <c r="D70" t="s">
        <v>66</v>
      </c>
      <c r="E70" s="20" t="s">
        <v>6</v>
      </c>
      <c r="F70" s="3" t="str">
        <f t="shared" si="5"/>
        <v/>
      </c>
      <c r="G70">
        <f t="shared" si="3"/>
        <v>1</v>
      </c>
      <c r="H70" s="10" t="s">
        <v>18206</v>
      </c>
      <c r="I70" t="s">
        <v>1006</v>
      </c>
      <c r="J70" t="s">
        <v>1007</v>
      </c>
      <c r="K70" t="s">
        <v>1008</v>
      </c>
      <c r="L70">
        <v>7</v>
      </c>
      <c r="N70" t="str">
        <f t="shared" si="4"/>
        <v>Journal</v>
      </c>
      <c r="O70" t="s">
        <v>261</v>
      </c>
      <c r="P70" t="s">
        <v>1009</v>
      </c>
      <c r="Q70" s="3">
        <v>2018</v>
      </c>
      <c r="R70" t="s">
        <v>1010</v>
      </c>
      <c r="S70" t="s">
        <v>6</v>
      </c>
      <c r="T70" t="s">
        <v>323</v>
      </c>
    </row>
    <row r="71" spans="1:20" x14ac:dyDescent="0.35">
      <c r="A71" t="str" cm="1">
        <f t="array" ref="A71">IF(OR(ISNUMBER(SEARCH("serious", $H71:$J71)),ISNUMBER(SEARCH("Serious", $H71:$J71)),ISNUMBER(SEARCH("gamification", $H71:$J71)),ISNUMBER(SEARCH("Gamification", $H71:$J71)),ISNUMBER(SEARCH("education", $H71:$J71)),ISNUMBER(SEARCH("Education", $H71:$J71)),),DataValidation!$E$12,B71)</f>
        <v>None</v>
      </c>
      <c r="B71" t="s">
        <v>49</v>
      </c>
      <c r="C71" t="s">
        <v>57</v>
      </c>
      <c r="D71" t="s">
        <v>57</v>
      </c>
      <c r="E71" s="20" t="s">
        <v>6</v>
      </c>
      <c r="F71" s="3" t="str">
        <f t="shared" si="5"/>
        <v/>
      </c>
      <c r="G71">
        <f t="shared" si="3"/>
        <v>1</v>
      </c>
      <c r="H71" s="10" t="s">
        <v>18208</v>
      </c>
      <c r="I71" t="s">
        <v>1018</v>
      </c>
      <c r="J71" t="s">
        <v>1019</v>
      </c>
      <c r="K71" t="s">
        <v>1020</v>
      </c>
      <c r="L71">
        <v>10</v>
      </c>
      <c r="M71">
        <v>9781450353267</v>
      </c>
      <c r="N71" t="str">
        <f t="shared" si="4"/>
        <v>Conference</v>
      </c>
      <c r="O71" t="s">
        <v>308</v>
      </c>
      <c r="P71" t="s">
        <v>1021</v>
      </c>
      <c r="Q71" s="3">
        <v>2017</v>
      </c>
      <c r="R71" t="s">
        <v>1022</v>
      </c>
      <c r="S71" t="s">
        <v>6</v>
      </c>
      <c r="T71" t="s">
        <v>147</v>
      </c>
    </row>
    <row r="72" spans="1:20" x14ac:dyDescent="0.35">
      <c r="A72" t="str" cm="1">
        <f t="array" ref="A72">IF(OR(ISNUMBER(SEARCH("serious", $H72:$J72)),ISNUMBER(SEARCH("Serious", $H72:$J72)),ISNUMBER(SEARCH("gamification", $H72:$J72)),ISNUMBER(SEARCH("Gamification", $H72:$J72)),ISNUMBER(SEARCH("education", $H72:$J72)),ISNUMBER(SEARCH("Education", $H72:$J72)),),DataValidation!$E$12,B72)</f>
        <v>None</v>
      </c>
      <c r="B72" t="s">
        <v>49</v>
      </c>
      <c r="C72" t="s">
        <v>57</v>
      </c>
      <c r="D72" t="s">
        <v>57</v>
      </c>
      <c r="E72" s="20" t="s">
        <v>6</v>
      </c>
      <c r="F72" s="3" t="str">
        <f t="shared" si="5"/>
        <v/>
      </c>
      <c r="G72">
        <f t="shared" si="3"/>
        <v>1</v>
      </c>
      <c r="H72" s="10" t="s">
        <v>18209</v>
      </c>
      <c r="I72" t="s">
        <v>1024</v>
      </c>
      <c r="J72" t="s">
        <v>1025</v>
      </c>
      <c r="K72" t="s">
        <v>1026</v>
      </c>
      <c r="L72">
        <v>7</v>
      </c>
      <c r="M72">
        <v>9783319770277</v>
      </c>
      <c r="N72" t="str">
        <f t="shared" si="4"/>
        <v>Journal</v>
      </c>
      <c r="O72" t="s">
        <v>207</v>
      </c>
      <c r="P72" t="s">
        <v>1027</v>
      </c>
      <c r="Q72" s="3">
        <v>2018</v>
      </c>
      <c r="R72" t="s">
        <v>1028</v>
      </c>
      <c r="S72" t="s">
        <v>6</v>
      </c>
      <c r="T72" t="s">
        <v>217</v>
      </c>
    </row>
    <row r="73" spans="1:20" x14ac:dyDescent="0.35">
      <c r="A73" t="str" cm="1">
        <f t="array" ref="A73">IF(OR(ISNUMBER(SEARCH("serious", $H73:$J73)),ISNUMBER(SEARCH("Serious", $H73:$J73)),ISNUMBER(SEARCH("gamification", $H73:$J73)),ISNUMBER(SEARCH("Gamification", $H73:$J73)),ISNUMBER(SEARCH("education", $H73:$J73)),ISNUMBER(SEARCH("Education", $H73:$J73)),),DataValidation!$E$12,B73)</f>
        <v>None</v>
      </c>
      <c r="B73" t="s">
        <v>49</v>
      </c>
      <c r="C73" t="s">
        <v>57</v>
      </c>
      <c r="D73" t="s">
        <v>57</v>
      </c>
      <c r="E73" s="20" t="s">
        <v>6</v>
      </c>
      <c r="F73" s="3" t="str">
        <f t="shared" si="5"/>
        <v/>
      </c>
      <c r="G73">
        <f t="shared" si="3"/>
        <v>1</v>
      </c>
      <c r="H73" s="10" t="s">
        <v>18210</v>
      </c>
      <c r="I73" t="s">
        <v>1030</v>
      </c>
      <c r="J73" t="s">
        <v>1031</v>
      </c>
      <c r="K73" t="s">
        <v>1020</v>
      </c>
      <c r="L73">
        <v>7</v>
      </c>
      <c r="N73" t="str">
        <f t="shared" si="4"/>
        <v>Journal</v>
      </c>
      <c r="O73" t="s">
        <v>1032</v>
      </c>
      <c r="P73" t="s">
        <v>1033</v>
      </c>
      <c r="Q73" s="3">
        <v>2021</v>
      </c>
      <c r="R73" t="s">
        <v>1034</v>
      </c>
      <c r="S73" t="s">
        <v>6</v>
      </c>
      <c r="T73" t="s">
        <v>162</v>
      </c>
    </row>
    <row r="74" spans="1:20" x14ac:dyDescent="0.35">
      <c r="A74" t="str" cm="1">
        <f t="array" ref="A74">IF(OR(ISNUMBER(SEARCH("serious", $H74:$J74)),ISNUMBER(SEARCH("Serious", $H74:$J74)),ISNUMBER(SEARCH("gamification", $H74:$J74)),ISNUMBER(SEARCH("Gamification", $H74:$J74)),ISNUMBER(SEARCH("education", $H74:$J74)),ISNUMBER(SEARCH("Education", $H74:$J74)),),DataValidation!$E$12,B74)</f>
        <v>Not related to Video Games</v>
      </c>
      <c r="B74" t="s">
        <v>70</v>
      </c>
      <c r="C74" t="s">
        <v>33</v>
      </c>
      <c r="D74" t="s">
        <v>33</v>
      </c>
      <c r="E74" s="20" t="s">
        <v>6</v>
      </c>
      <c r="F74" s="3" t="str">
        <f t="shared" si="5"/>
        <v/>
      </c>
      <c r="G74">
        <f t="shared" si="3"/>
        <v>1</v>
      </c>
      <c r="H74" s="10" t="s">
        <v>18212</v>
      </c>
      <c r="I74" t="s">
        <v>1041</v>
      </c>
      <c r="J74" t="s">
        <v>1042</v>
      </c>
      <c r="K74" t="s">
        <v>1043</v>
      </c>
      <c r="L74">
        <v>7</v>
      </c>
      <c r="N74" t="str">
        <f t="shared" si="4"/>
        <v>Journal</v>
      </c>
      <c r="O74" t="s">
        <v>1044</v>
      </c>
      <c r="P74" t="s">
        <v>1045</v>
      </c>
      <c r="Q74" s="3">
        <v>2020</v>
      </c>
      <c r="R74" t="s">
        <v>1046</v>
      </c>
      <c r="S74" t="s">
        <v>6</v>
      </c>
      <c r="T74" t="s">
        <v>162</v>
      </c>
    </row>
    <row r="75" spans="1:20" x14ac:dyDescent="0.35">
      <c r="A75" t="str" cm="1">
        <f t="array" ref="A75">IF(OR(ISNUMBER(SEARCH("serious", $H75:$J75)),ISNUMBER(SEARCH("Serious", $H75:$J75)),ISNUMBER(SEARCH("gamification", $H75:$J75)),ISNUMBER(SEARCH("Gamification", $H75:$J75)),ISNUMBER(SEARCH("education", $H75:$J75)),ISNUMBER(SEARCH("Education", $H75:$J75)),),DataValidation!$E$12,B75)</f>
        <v>Serious games or gamification</v>
      </c>
      <c r="B75" t="s">
        <v>70</v>
      </c>
      <c r="C75" t="s">
        <v>33</v>
      </c>
      <c r="D75" t="s">
        <v>33</v>
      </c>
      <c r="E75" s="20" t="s">
        <v>20835</v>
      </c>
      <c r="F75" s="3" t="str">
        <f t="shared" si="5"/>
        <v/>
      </c>
      <c r="G75">
        <f t="shared" si="3"/>
        <v>1</v>
      </c>
      <c r="H75" s="10" t="s">
        <v>18213</v>
      </c>
      <c r="I75" t="s">
        <v>1048</v>
      </c>
      <c r="J75" t="s">
        <v>1049</v>
      </c>
      <c r="K75" t="s">
        <v>1050</v>
      </c>
      <c r="L75">
        <v>10</v>
      </c>
      <c r="M75">
        <v>9781450353595</v>
      </c>
      <c r="N75" t="str">
        <f t="shared" si="4"/>
        <v>Conference</v>
      </c>
      <c r="O75" t="s">
        <v>308</v>
      </c>
      <c r="P75" t="s">
        <v>1051</v>
      </c>
      <c r="Q75" s="3">
        <v>2018</v>
      </c>
      <c r="R75" t="s">
        <v>1052</v>
      </c>
      <c r="S75" t="s">
        <v>6</v>
      </c>
      <c r="T75" t="s">
        <v>283</v>
      </c>
    </row>
    <row r="76" spans="1:20" x14ac:dyDescent="0.35">
      <c r="A76" t="str" cm="1">
        <f t="array" ref="A76">IF(OR(ISNUMBER(SEARCH("serious", $H76:$J76)),ISNUMBER(SEARCH("Serious", $H76:$J76)),ISNUMBER(SEARCH("gamification", $H76:$J76)),ISNUMBER(SEARCH("Gamification", $H76:$J76)),ISNUMBER(SEARCH("education", $H76:$J76)),ISNUMBER(SEARCH("Education", $H76:$J76)),),DataValidation!$E$12,B76)</f>
        <v>None</v>
      </c>
      <c r="B76" t="s">
        <v>49</v>
      </c>
      <c r="C76" t="s">
        <v>77</v>
      </c>
      <c r="D76" t="s">
        <v>77</v>
      </c>
      <c r="E76" s="20" t="s">
        <v>6</v>
      </c>
      <c r="F76" s="3" t="str">
        <f t="shared" si="5"/>
        <v/>
      </c>
      <c r="G76">
        <f t="shared" si="3"/>
        <v>1</v>
      </c>
      <c r="H76" s="10" t="s">
        <v>18215</v>
      </c>
      <c r="I76" t="s">
        <v>1062</v>
      </c>
      <c r="J76" t="s">
        <v>1063</v>
      </c>
      <c r="K76" t="s">
        <v>1064</v>
      </c>
      <c r="L76">
        <v>10</v>
      </c>
      <c r="M76">
        <v>9781728171166</v>
      </c>
      <c r="N76" t="str">
        <f t="shared" si="4"/>
        <v>Conference</v>
      </c>
      <c r="O76" t="s">
        <v>1065</v>
      </c>
      <c r="P76" t="s">
        <v>6</v>
      </c>
      <c r="Q76" s="3">
        <v>2020</v>
      </c>
      <c r="R76" t="s">
        <v>1066</v>
      </c>
      <c r="S76" t="s">
        <v>6</v>
      </c>
      <c r="T76" t="s">
        <v>162</v>
      </c>
    </row>
    <row r="77" spans="1:20" x14ac:dyDescent="0.35">
      <c r="A77" t="str" cm="1">
        <f t="array" ref="A77">IF(OR(ISNUMBER(SEARCH("serious", $H77:$J77)),ISNUMBER(SEARCH("Serious", $H77:$J77)),ISNUMBER(SEARCH("gamification", $H77:$J77)),ISNUMBER(SEARCH("Gamification", $H77:$J77)),ISNUMBER(SEARCH("education", $H77:$J77)),ISNUMBER(SEARCH("Education", $H77:$J77)),),DataValidation!$E$12,B77)</f>
        <v>None</v>
      </c>
      <c r="B77" t="s">
        <v>49</v>
      </c>
      <c r="C77" t="s">
        <v>51</v>
      </c>
      <c r="D77" t="s">
        <v>51</v>
      </c>
      <c r="E77" s="20"/>
      <c r="F77" s="3" t="str">
        <f t="shared" si="5"/>
        <v/>
      </c>
      <c r="G77">
        <f t="shared" si="3"/>
        <v>1</v>
      </c>
      <c r="H77" s="10" t="s">
        <v>18221</v>
      </c>
      <c r="I77" t="s">
        <v>1108</v>
      </c>
      <c r="J77" t="s">
        <v>1109</v>
      </c>
      <c r="K77" t="s">
        <v>1110</v>
      </c>
      <c r="L77">
        <v>10</v>
      </c>
      <c r="M77">
        <v>9781450346702</v>
      </c>
      <c r="N77" t="str">
        <f t="shared" si="4"/>
        <v>Workshop</v>
      </c>
      <c r="O77" t="s">
        <v>1111</v>
      </c>
      <c r="P77" t="s">
        <v>6</v>
      </c>
      <c r="Q77" s="3">
        <v>2016</v>
      </c>
      <c r="R77" t="s">
        <v>1112</v>
      </c>
      <c r="S77" t="s">
        <v>6</v>
      </c>
      <c r="T77" t="s">
        <v>402</v>
      </c>
    </row>
    <row r="78" spans="1:20" x14ac:dyDescent="0.35">
      <c r="A78" t="str" cm="1">
        <f t="array" ref="A78">IF(OR(ISNUMBER(SEARCH("serious", $H78:$J78)),ISNUMBER(SEARCH("Serious", $H78:$J78)),ISNUMBER(SEARCH("gamification", $H78:$J78)),ISNUMBER(SEARCH("Gamification", $H78:$J78)),ISNUMBER(SEARCH("education", $H78:$J78)),ISNUMBER(SEARCH("Education", $H78:$J78)),),DataValidation!$E$12,B78)</f>
        <v>Not related to Video Games</v>
      </c>
      <c r="B78" t="s">
        <v>70</v>
      </c>
      <c r="C78" t="s">
        <v>33</v>
      </c>
      <c r="D78" t="s">
        <v>33</v>
      </c>
      <c r="E78" s="20" t="s">
        <v>20836</v>
      </c>
      <c r="F78" s="3" t="str">
        <f t="shared" si="5"/>
        <v/>
      </c>
      <c r="G78">
        <f t="shared" si="3"/>
        <v>1</v>
      </c>
      <c r="H78" s="10" t="s">
        <v>18222</v>
      </c>
      <c r="I78" t="s">
        <v>1114</v>
      </c>
      <c r="J78" t="s">
        <v>1115</v>
      </c>
      <c r="K78" t="s">
        <v>1116</v>
      </c>
      <c r="L78">
        <v>7</v>
      </c>
      <c r="N78" t="str">
        <f t="shared" si="4"/>
        <v>Journal</v>
      </c>
      <c r="O78" t="s">
        <v>1117</v>
      </c>
      <c r="P78" t="s">
        <v>1118</v>
      </c>
      <c r="Q78" s="3">
        <v>2012</v>
      </c>
      <c r="R78" t="s">
        <v>1119</v>
      </c>
      <c r="S78" t="s">
        <v>6</v>
      </c>
      <c r="T78" t="s">
        <v>1120</v>
      </c>
    </row>
    <row r="79" spans="1:20" x14ac:dyDescent="0.35">
      <c r="A79" t="str" cm="1">
        <f t="array" ref="A79">IF(OR(ISNUMBER(SEARCH("serious", $H79:$J79)),ISNUMBER(SEARCH("Serious", $H79:$J79)),ISNUMBER(SEARCH("gamification", $H79:$J79)),ISNUMBER(SEARCH("Gamification", $H79:$J79)),ISNUMBER(SEARCH("education", $H79:$J79)),ISNUMBER(SEARCH("Education", $H79:$J79)),),DataValidation!$E$12,B79)</f>
        <v>None</v>
      </c>
      <c r="B79" t="s">
        <v>49</v>
      </c>
      <c r="C79" t="s">
        <v>71</v>
      </c>
      <c r="D79" t="s">
        <v>71</v>
      </c>
      <c r="E79" s="20"/>
      <c r="F79" s="3" t="str">
        <f t="shared" si="5"/>
        <v/>
      </c>
      <c r="G79">
        <f t="shared" si="3"/>
        <v>1</v>
      </c>
      <c r="H79" s="10" t="s">
        <v>18223</v>
      </c>
      <c r="I79" t="s">
        <v>1122</v>
      </c>
      <c r="J79" t="s">
        <v>1123</v>
      </c>
      <c r="K79" t="s">
        <v>1124</v>
      </c>
      <c r="L79">
        <v>10</v>
      </c>
      <c r="M79">
        <v>9781509018833</v>
      </c>
      <c r="N79" t="str">
        <f t="shared" si="4"/>
        <v>Conference</v>
      </c>
      <c r="O79" t="s">
        <v>762</v>
      </c>
      <c r="P79" t="s">
        <v>6</v>
      </c>
      <c r="Q79" s="3">
        <v>2016</v>
      </c>
      <c r="R79" t="s">
        <v>1125</v>
      </c>
      <c r="S79" t="s">
        <v>6</v>
      </c>
      <c r="T79" t="s">
        <v>155</v>
      </c>
    </row>
    <row r="80" spans="1:20" x14ac:dyDescent="0.35">
      <c r="A80" t="str" cm="1">
        <f t="array" ref="A80">IF(OR(ISNUMBER(SEARCH("serious", $H80:$J80)),ISNUMBER(SEARCH("Serious", $H80:$J80)),ISNUMBER(SEARCH("gamification", $H80:$J80)),ISNUMBER(SEARCH("Gamification", $H80:$J80)),ISNUMBER(SEARCH("education", $H80:$J80)),ISNUMBER(SEARCH("Education", $H80:$J80)),),DataValidation!$E$12,B80)</f>
        <v>None</v>
      </c>
      <c r="B80" t="s">
        <v>49</v>
      </c>
      <c r="C80" t="s">
        <v>66</v>
      </c>
      <c r="D80" t="s">
        <v>66</v>
      </c>
      <c r="E80" s="20" t="s">
        <v>6</v>
      </c>
      <c r="F80" s="3" t="str">
        <f t="shared" si="5"/>
        <v/>
      </c>
      <c r="G80">
        <f t="shared" si="3"/>
        <v>1</v>
      </c>
      <c r="H80" s="10" t="s">
        <v>18224</v>
      </c>
      <c r="I80" t="s">
        <v>1127</v>
      </c>
      <c r="J80" t="s">
        <v>1128</v>
      </c>
      <c r="K80" t="s">
        <v>1129</v>
      </c>
      <c r="L80">
        <v>10</v>
      </c>
      <c r="N80" t="str">
        <f t="shared" si="4"/>
        <v>Workshop</v>
      </c>
      <c r="O80" t="s">
        <v>496</v>
      </c>
      <c r="P80" t="s">
        <v>1130</v>
      </c>
      <c r="Q80" s="3">
        <v>2015</v>
      </c>
      <c r="R80" t="s">
        <v>1131</v>
      </c>
      <c r="S80" t="s">
        <v>6</v>
      </c>
      <c r="T80" t="s">
        <v>162</v>
      </c>
    </row>
    <row r="81" spans="1:20" x14ac:dyDescent="0.35">
      <c r="A81" t="str" cm="1">
        <f t="array" ref="A81">IF(OR(ISNUMBER(SEARCH("serious", $H81:$J81)),ISNUMBER(SEARCH("Serious", $H81:$J81)),ISNUMBER(SEARCH("gamification", $H81:$J81)),ISNUMBER(SEARCH("Gamification", $H81:$J81)),ISNUMBER(SEARCH("education", $H81:$J81)),ISNUMBER(SEARCH("Education", $H81:$J81)),),DataValidation!$E$12,B81)</f>
        <v>Serious games or gamification</v>
      </c>
      <c r="B81" t="s">
        <v>70</v>
      </c>
      <c r="C81" t="s">
        <v>33</v>
      </c>
      <c r="D81" t="s">
        <v>33</v>
      </c>
      <c r="E81" s="20" t="s">
        <v>6</v>
      </c>
      <c r="F81" s="3" t="str">
        <f t="shared" si="5"/>
        <v/>
      </c>
      <c r="G81">
        <f t="shared" si="3"/>
        <v>1</v>
      </c>
      <c r="H81" s="10" t="s">
        <v>18225</v>
      </c>
      <c r="I81" t="s">
        <v>1133</v>
      </c>
      <c r="J81" t="s">
        <v>1134</v>
      </c>
      <c r="K81" t="s">
        <v>1135</v>
      </c>
      <c r="L81">
        <v>10</v>
      </c>
      <c r="M81">
        <v>9781910309551</v>
      </c>
      <c r="N81" t="str">
        <f t="shared" si="4"/>
        <v>Conference</v>
      </c>
      <c r="O81" t="s">
        <v>452</v>
      </c>
      <c r="P81" t="s">
        <v>1136</v>
      </c>
      <c r="Q81" s="3">
        <v>2014</v>
      </c>
      <c r="R81" t="s">
        <v>1137</v>
      </c>
      <c r="S81" t="s">
        <v>6</v>
      </c>
      <c r="T81" t="s">
        <v>283</v>
      </c>
    </row>
    <row r="82" spans="1:20" x14ac:dyDescent="0.35">
      <c r="A82" t="str" cm="1">
        <f t="array" ref="A82">IF(OR(ISNUMBER(SEARCH("serious", $H82:$J82)),ISNUMBER(SEARCH("Serious", $H82:$J82)),ISNUMBER(SEARCH("gamification", $H82:$J82)),ISNUMBER(SEARCH("Gamification", $H82:$J82)),ISNUMBER(SEARCH("education", $H82:$J82)),ISNUMBER(SEARCH("Education", $H82:$J82)),),DataValidation!$E$12,B82)</f>
        <v>Not related to Video Games</v>
      </c>
      <c r="B82" t="s">
        <v>70</v>
      </c>
      <c r="C82" t="s">
        <v>33</v>
      </c>
      <c r="D82" t="s">
        <v>33</v>
      </c>
      <c r="E82" s="20" t="s">
        <v>6</v>
      </c>
      <c r="F82" s="3" t="str">
        <f t="shared" si="5"/>
        <v/>
      </c>
      <c r="G82">
        <f t="shared" si="3"/>
        <v>1</v>
      </c>
      <c r="H82" s="10" t="s">
        <v>18228</v>
      </c>
      <c r="I82" t="s">
        <v>1151</v>
      </c>
      <c r="J82" t="s">
        <v>1152</v>
      </c>
      <c r="K82" t="s">
        <v>1153</v>
      </c>
      <c r="L82">
        <v>7</v>
      </c>
      <c r="M82">
        <v>9783319091075</v>
      </c>
      <c r="N82" t="str">
        <f t="shared" si="4"/>
        <v>Conference</v>
      </c>
      <c r="O82" t="s">
        <v>152</v>
      </c>
      <c r="P82" t="s">
        <v>1154</v>
      </c>
      <c r="Q82" s="3">
        <v>2014</v>
      </c>
      <c r="R82" t="s">
        <v>1155</v>
      </c>
      <c r="S82" t="s">
        <v>6</v>
      </c>
      <c r="T82" t="s">
        <v>176</v>
      </c>
    </row>
    <row r="83" spans="1:20" x14ac:dyDescent="0.35">
      <c r="A83" t="str" cm="1">
        <f t="array" ref="A83">IF(OR(ISNUMBER(SEARCH("serious", $H83:$J83)),ISNUMBER(SEARCH("Serious", $H83:$J83)),ISNUMBER(SEARCH("gamification", $H83:$J83)),ISNUMBER(SEARCH("Gamification", $H83:$J83)),ISNUMBER(SEARCH("education", $H83:$J83)),ISNUMBER(SEARCH("Education", $H83:$J83)),),DataValidation!$E$12,B83)</f>
        <v>None</v>
      </c>
      <c r="B83" t="s">
        <v>49</v>
      </c>
      <c r="C83" t="s">
        <v>71</v>
      </c>
      <c r="D83" t="s">
        <v>71</v>
      </c>
      <c r="E83" s="20" t="s">
        <v>6</v>
      </c>
      <c r="F83" s="3" t="str">
        <f t="shared" si="5"/>
        <v/>
      </c>
      <c r="G83">
        <f t="shared" si="3"/>
        <v>1</v>
      </c>
      <c r="H83" s="10" t="s">
        <v>18231</v>
      </c>
      <c r="I83" t="s">
        <v>1171</v>
      </c>
      <c r="J83" t="s">
        <v>1172</v>
      </c>
      <c r="K83" t="s">
        <v>1173</v>
      </c>
      <c r="L83">
        <v>10</v>
      </c>
      <c r="N83" t="str">
        <f t="shared" si="4"/>
        <v>Workshop</v>
      </c>
      <c r="O83" t="s">
        <v>496</v>
      </c>
      <c r="P83" t="s">
        <v>6</v>
      </c>
      <c r="Q83" s="3">
        <v>2019</v>
      </c>
      <c r="R83" t="s">
        <v>1174</v>
      </c>
      <c r="S83" t="s">
        <v>6</v>
      </c>
      <c r="T83" t="s">
        <v>217</v>
      </c>
    </row>
    <row r="84" spans="1:20" x14ac:dyDescent="0.35">
      <c r="A84" t="str" cm="1">
        <f t="array" ref="A84">IF(OR(ISNUMBER(SEARCH("serious", $H84:$J84)),ISNUMBER(SEARCH("Serious", $H84:$J84)),ISNUMBER(SEARCH("gamification", $H84:$J84)),ISNUMBER(SEARCH("Gamification", $H84:$J84)),ISNUMBER(SEARCH("education", $H84:$J84)),ISNUMBER(SEARCH("Education", $H84:$J84)),),DataValidation!$E$12,B84)</f>
        <v>None</v>
      </c>
      <c r="B84" t="s">
        <v>49</v>
      </c>
      <c r="C84" t="s">
        <v>66</v>
      </c>
      <c r="D84" t="s">
        <v>66</v>
      </c>
      <c r="E84" s="20" t="s">
        <v>6</v>
      </c>
      <c r="F84" s="3" t="str">
        <f t="shared" si="5"/>
        <v/>
      </c>
      <c r="G84">
        <f t="shared" si="3"/>
        <v>1</v>
      </c>
      <c r="H84" s="10" t="s">
        <v>18235</v>
      </c>
      <c r="I84" t="s">
        <v>1192</v>
      </c>
      <c r="J84" t="s">
        <v>1193</v>
      </c>
      <c r="K84" t="s">
        <v>1194</v>
      </c>
      <c r="L84">
        <v>10</v>
      </c>
      <c r="M84">
        <v>9781728145334</v>
      </c>
      <c r="N84" t="str">
        <f t="shared" si="4"/>
        <v>Conference</v>
      </c>
      <c r="O84" t="s">
        <v>762</v>
      </c>
      <c r="P84" t="s">
        <v>1195</v>
      </c>
      <c r="Q84" s="3">
        <v>2020</v>
      </c>
      <c r="R84" t="s">
        <v>1196</v>
      </c>
      <c r="S84" t="s">
        <v>6</v>
      </c>
      <c r="T84" t="s">
        <v>283</v>
      </c>
    </row>
    <row r="85" spans="1:20" x14ac:dyDescent="0.35">
      <c r="A85" t="str" cm="1">
        <f t="array" ref="A85">IF(OR(ISNUMBER(SEARCH("serious", $H85:$J85)),ISNUMBER(SEARCH("Serious", $H85:$J85)),ISNUMBER(SEARCH("gamification", $H85:$J85)),ISNUMBER(SEARCH("Gamification", $H85:$J85)),ISNUMBER(SEARCH("education", $H85:$J85)),ISNUMBER(SEARCH("Education", $H85:$J85)),),DataValidation!$E$12,B85)</f>
        <v>Not related to Video Games</v>
      </c>
      <c r="B85" t="s">
        <v>70</v>
      </c>
      <c r="C85" t="s">
        <v>33</v>
      </c>
      <c r="D85" t="s">
        <v>33</v>
      </c>
      <c r="E85" s="20" t="s">
        <v>20837</v>
      </c>
      <c r="F85" s="3" t="str">
        <f t="shared" si="5"/>
        <v/>
      </c>
      <c r="G85">
        <f t="shared" si="3"/>
        <v>1</v>
      </c>
      <c r="H85" s="10" t="s">
        <v>18236</v>
      </c>
      <c r="I85" t="s">
        <v>1198</v>
      </c>
      <c r="J85" t="s">
        <v>1199</v>
      </c>
      <c r="K85" t="s">
        <v>1200</v>
      </c>
      <c r="L85">
        <v>10</v>
      </c>
      <c r="N85" t="str">
        <f t="shared" si="4"/>
        <v>Conference</v>
      </c>
      <c r="O85" t="s">
        <v>1201</v>
      </c>
      <c r="P85" t="s">
        <v>6</v>
      </c>
      <c r="Q85" s="3">
        <v>2018</v>
      </c>
      <c r="R85" t="s">
        <v>1202</v>
      </c>
      <c r="S85" t="s">
        <v>6</v>
      </c>
      <c r="T85" t="s">
        <v>147</v>
      </c>
    </row>
    <row r="86" spans="1:20" x14ac:dyDescent="0.35">
      <c r="A86" t="str" cm="1">
        <f t="array" ref="A86">IF(OR(ISNUMBER(SEARCH("serious", $H86:$J86)),ISNUMBER(SEARCH("Serious", $H86:$J86)),ISNUMBER(SEARCH("gamification", $H86:$J86)),ISNUMBER(SEARCH("Gamification", $H86:$J86)),ISNUMBER(SEARCH("education", $H86:$J86)),ISNUMBER(SEARCH("Education", $H86:$J86)),),DataValidation!$E$12,B86)</f>
        <v>Serious games or gamification</v>
      </c>
      <c r="B86" t="s">
        <v>70</v>
      </c>
      <c r="C86" t="s">
        <v>33</v>
      </c>
      <c r="D86" t="s">
        <v>33</v>
      </c>
      <c r="E86" s="20" t="s">
        <v>6</v>
      </c>
      <c r="F86" s="3" t="str">
        <f t="shared" si="5"/>
        <v/>
      </c>
      <c r="G86">
        <f t="shared" si="3"/>
        <v>1</v>
      </c>
      <c r="H86" s="10" t="s">
        <v>18239</v>
      </c>
      <c r="I86" t="s">
        <v>1217</v>
      </c>
      <c r="J86" t="s">
        <v>1218</v>
      </c>
      <c r="K86" t="s">
        <v>1219</v>
      </c>
      <c r="L86">
        <v>10</v>
      </c>
      <c r="M86">
        <v>9781728125442</v>
      </c>
      <c r="N86" t="str">
        <f t="shared" si="4"/>
        <v>Conference</v>
      </c>
      <c r="O86" t="s">
        <v>1220</v>
      </c>
      <c r="P86" t="s">
        <v>1221</v>
      </c>
      <c r="Q86" s="3">
        <v>2019</v>
      </c>
      <c r="R86" t="s">
        <v>1222</v>
      </c>
      <c r="S86" t="s">
        <v>6</v>
      </c>
      <c r="T86" t="s">
        <v>162</v>
      </c>
    </row>
    <row r="87" spans="1:20" x14ac:dyDescent="0.35">
      <c r="A87" t="str" cm="1">
        <f t="array" ref="A87">IF(OR(ISNUMBER(SEARCH("serious", $H87:$J87)),ISNUMBER(SEARCH("Serious", $H87:$J87)),ISNUMBER(SEARCH("gamification", $H87:$J87)),ISNUMBER(SEARCH("Gamification", $H87:$J87)),ISNUMBER(SEARCH("education", $H87:$J87)),ISNUMBER(SEARCH("Education", $H87:$J87)),),DataValidation!$E$12,B87)</f>
        <v>None</v>
      </c>
      <c r="B87" t="s">
        <v>49</v>
      </c>
      <c r="C87" t="s">
        <v>90</v>
      </c>
      <c r="D87" t="s">
        <v>90</v>
      </c>
      <c r="E87" s="20" t="s">
        <v>20835</v>
      </c>
      <c r="F87" s="3" t="str">
        <f t="shared" si="5"/>
        <v/>
      </c>
      <c r="G87">
        <f t="shared" si="3"/>
        <v>1</v>
      </c>
      <c r="H87" s="10" t="s">
        <v>18240</v>
      </c>
      <c r="I87" t="s">
        <v>1224</v>
      </c>
      <c r="J87" t="s">
        <v>1225</v>
      </c>
      <c r="K87" t="s">
        <v>1226</v>
      </c>
      <c r="L87">
        <v>10</v>
      </c>
      <c r="M87">
        <v>9781538677698</v>
      </c>
      <c r="N87" t="str">
        <f t="shared" si="4"/>
        <v>Conference</v>
      </c>
      <c r="O87" t="s">
        <v>388</v>
      </c>
      <c r="P87" t="s">
        <v>1227</v>
      </c>
      <c r="Q87" s="3">
        <v>2019</v>
      </c>
      <c r="R87" t="s">
        <v>1228</v>
      </c>
      <c r="S87" t="s">
        <v>6</v>
      </c>
      <c r="T87" t="s">
        <v>162</v>
      </c>
    </row>
    <row r="88" spans="1:20" x14ac:dyDescent="0.35">
      <c r="A88" t="str" cm="1">
        <f t="array" ref="A88">IF(OR(ISNUMBER(SEARCH("serious", $H88:$J88)),ISNUMBER(SEARCH("Serious", $H88:$J88)),ISNUMBER(SEARCH("gamification", $H88:$J88)),ISNUMBER(SEARCH("Gamification", $H88:$J88)),ISNUMBER(SEARCH("education", $H88:$J88)),ISNUMBER(SEARCH("Education", $H88:$J88)),),DataValidation!$E$12,B88)</f>
        <v>Not related to Video Games</v>
      </c>
      <c r="B88" t="s">
        <v>70</v>
      </c>
      <c r="C88" t="s">
        <v>33</v>
      </c>
      <c r="D88" t="s">
        <v>33</v>
      </c>
      <c r="E88" s="20" t="s">
        <v>6</v>
      </c>
      <c r="F88" s="3" t="str">
        <f t="shared" si="5"/>
        <v/>
      </c>
      <c r="G88">
        <f t="shared" si="3"/>
        <v>1</v>
      </c>
      <c r="H88" s="10" t="s">
        <v>18241</v>
      </c>
      <c r="I88" t="s">
        <v>1230</v>
      </c>
      <c r="J88" t="s">
        <v>1231</v>
      </c>
      <c r="K88" t="s">
        <v>1232</v>
      </c>
      <c r="L88">
        <v>7</v>
      </c>
      <c r="M88">
        <v>9783319237657</v>
      </c>
      <c r="N88" t="str">
        <f t="shared" si="4"/>
        <v>Journal</v>
      </c>
      <c r="O88" t="s">
        <v>866</v>
      </c>
      <c r="P88" t="s">
        <v>1233</v>
      </c>
      <c r="Q88" s="3">
        <v>2015</v>
      </c>
      <c r="R88" t="s">
        <v>1234</v>
      </c>
      <c r="S88" t="s">
        <v>6</v>
      </c>
      <c r="T88" t="s">
        <v>162</v>
      </c>
    </row>
    <row r="89" spans="1:20" x14ac:dyDescent="0.35">
      <c r="A89" t="str" cm="1">
        <f t="array" ref="A89">IF(OR(ISNUMBER(SEARCH("serious", $H89:$J89)),ISNUMBER(SEARCH("Serious", $H89:$J89)),ISNUMBER(SEARCH("gamification", $H89:$J89)),ISNUMBER(SEARCH("Gamification", $H89:$J89)),ISNUMBER(SEARCH("education", $H89:$J89)),ISNUMBER(SEARCH("Education", $H89:$J89)),),DataValidation!$E$12,B89)</f>
        <v>Serious games or gamification</v>
      </c>
      <c r="B89" t="s">
        <v>70</v>
      </c>
      <c r="C89" t="s">
        <v>33</v>
      </c>
      <c r="D89" t="s">
        <v>33</v>
      </c>
      <c r="E89" s="20" t="s">
        <v>6</v>
      </c>
      <c r="F89" s="3" t="str">
        <f t="shared" si="5"/>
        <v/>
      </c>
      <c r="G89">
        <f t="shared" si="3"/>
        <v>1</v>
      </c>
      <c r="H89" s="10" t="s">
        <v>18242</v>
      </c>
      <c r="I89" t="s">
        <v>1236</v>
      </c>
      <c r="J89" t="s">
        <v>1237</v>
      </c>
      <c r="K89" t="s">
        <v>1238</v>
      </c>
      <c r="L89">
        <v>10</v>
      </c>
      <c r="M89">
        <v>9781612847023</v>
      </c>
      <c r="N89" t="str">
        <f t="shared" si="4"/>
        <v>Conference</v>
      </c>
      <c r="O89" t="s">
        <v>1239</v>
      </c>
      <c r="P89" t="s">
        <v>1240</v>
      </c>
      <c r="Q89" s="3">
        <v>2011</v>
      </c>
      <c r="R89" t="s">
        <v>1241</v>
      </c>
      <c r="S89" t="s">
        <v>6</v>
      </c>
      <c r="T89" t="s">
        <v>147</v>
      </c>
    </row>
    <row r="90" spans="1:20" x14ac:dyDescent="0.35">
      <c r="A90" t="str" cm="1">
        <f t="array" ref="A90">IF(OR(ISNUMBER(SEARCH("serious", $H90:$J90)),ISNUMBER(SEARCH("Serious", $H90:$J90)),ISNUMBER(SEARCH("gamification", $H90:$J90)),ISNUMBER(SEARCH("Gamification", $H90:$J90)),ISNUMBER(SEARCH("education", $H90:$J90)),ISNUMBER(SEARCH("Education", $H90:$J90)),),DataValidation!$E$12,B90)</f>
        <v>None</v>
      </c>
      <c r="B90" t="s">
        <v>49</v>
      </c>
      <c r="C90" t="s">
        <v>60</v>
      </c>
      <c r="D90" t="s">
        <v>60</v>
      </c>
      <c r="E90" s="20" t="s">
        <v>20838</v>
      </c>
      <c r="F90" s="3" t="str">
        <f t="shared" si="5"/>
        <v/>
      </c>
      <c r="G90">
        <f t="shared" si="3"/>
        <v>1</v>
      </c>
      <c r="H90" s="10" t="s">
        <v>18243</v>
      </c>
      <c r="I90" t="s">
        <v>1243</v>
      </c>
      <c r="J90" t="s">
        <v>1244</v>
      </c>
      <c r="K90" t="s">
        <v>1245</v>
      </c>
      <c r="L90">
        <v>10</v>
      </c>
      <c r="N90" t="str">
        <f t="shared" si="4"/>
        <v>Workshop</v>
      </c>
      <c r="O90" t="s">
        <v>1246</v>
      </c>
      <c r="P90" t="s">
        <v>6</v>
      </c>
      <c r="Q90" s="3">
        <v>2013</v>
      </c>
      <c r="R90" t="s">
        <v>1247</v>
      </c>
      <c r="S90" t="s">
        <v>6</v>
      </c>
      <c r="T90" t="s">
        <v>217</v>
      </c>
    </row>
    <row r="91" spans="1:20" x14ac:dyDescent="0.35">
      <c r="A91" t="str" cm="1">
        <f t="array" ref="A91">IF(OR(ISNUMBER(SEARCH("serious", $H91:$J91)),ISNUMBER(SEARCH("Serious", $H91:$J91)),ISNUMBER(SEARCH("gamification", $H91:$J91)),ISNUMBER(SEARCH("Gamification", $H91:$J91)),ISNUMBER(SEARCH("education", $H91:$J91)),ISNUMBER(SEARCH("Education", $H91:$J91)),),DataValidation!$E$12,B91)</f>
        <v>None</v>
      </c>
      <c r="B91" t="s">
        <v>49</v>
      </c>
      <c r="C91" t="s">
        <v>90</v>
      </c>
      <c r="D91" t="s">
        <v>90</v>
      </c>
      <c r="E91" s="20" t="s">
        <v>6</v>
      </c>
      <c r="F91" s="3" t="str">
        <f t="shared" si="5"/>
        <v/>
      </c>
      <c r="G91">
        <f t="shared" si="3"/>
        <v>1</v>
      </c>
      <c r="H91" s="10" t="s">
        <v>18244</v>
      </c>
      <c r="I91" t="s">
        <v>1249</v>
      </c>
      <c r="J91" t="s">
        <v>1250</v>
      </c>
      <c r="K91" t="s">
        <v>1251</v>
      </c>
      <c r="L91">
        <v>7</v>
      </c>
      <c r="N91" t="str">
        <f t="shared" si="4"/>
        <v>Conference</v>
      </c>
      <c r="O91" t="s">
        <v>152</v>
      </c>
      <c r="P91" t="s">
        <v>1252</v>
      </c>
      <c r="Q91" s="3">
        <v>2015</v>
      </c>
      <c r="R91" t="s">
        <v>1253</v>
      </c>
      <c r="S91" t="s">
        <v>6</v>
      </c>
      <c r="T91" t="s">
        <v>217</v>
      </c>
    </row>
    <row r="92" spans="1:20" x14ac:dyDescent="0.35">
      <c r="A92" t="str" cm="1">
        <f t="array" ref="A92">IF(OR(ISNUMBER(SEARCH("serious", $H92:$J92)),ISNUMBER(SEARCH("Serious", $H92:$J92)),ISNUMBER(SEARCH("gamification", $H92:$J92)),ISNUMBER(SEARCH("Gamification", $H92:$J92)),ISNUMBER(SEARCH("education", $H92:$J92)),ISNUMBER(SEARCH("Education", $H92:$J92)),),DataValidation!$E$12,B92)</f>
        <v>Serious games or gamification</v>
      </c>
      <c r="B92" t="s">
        <v>70</v>
      </c>
      <c r="C92" t="s">
        <v>33</v>
      </c>
      <c r="D92" t="s">
        <v>33</v>
      </c>
      <c r="E92" s="20" t="s">
        <v>6</v>
      </c>
      <c r="F92" s="3" t="str">
        <f t="shared" si="5"/>
        <v/>
      </c>
      <c r="G92">
        <f t="shared" si="3"/>
        <v>1</v>
      </c>
      <c r="H92" s="10" t="s">
        <v>18246</v>
      </c>
      <c r="I92" t="s">
        <v>1260</v>
      </c>
      <c r="J92" t="s">
        <v>1261</v>
      </c>
      <c r="K92" t="s">
        <v>1262</v>
      </c>
      <c r="L92">
        <v>10</v>
      </c>
      <c r="M92">
        <v>9781450321310</v>
      </c>
      <c r="N92" t="str">
        <f t="shared" si="4"/>
        <v>Conference</v>
      </c>
      <c r="O92" t="s">
        <v>1263</v>
      </c>
      <c r="P92" t="s">
        <v>1264</v>
      </c>
      <c r="Q92" s="3">
        <v>2013</v>
      </c>
      <c r="R92" t="s">
        <v>1265</v>
      </c>
      <c r="S92" t="s">
        <v>6</v>
      </c>
      <c r="T92" t="s">
        <v>162</v>
      </c>
    </row>
    <row r="93" spans="1:20" x14ac:dyDescent="0.35">
      <c r="A93" t="str" cm="1">
        <f t="array" ref="A93">IF(OR(ISNUMBER(SEARCH("serious", $H93:$J93)),ISNUMBER(SEARCH("Serious", $H93:$J93)),ISNUMBER(SEARCH("gamification", $H93:$J93)),ISNUMBER(SEARCH("Gamification", $H93:$J93)),ISNUMBER(SEARCH("education", $H93:$J93)),ISNUMBER(SEARCH("Education", $H93:$J93)),),DataValidation!$E$12,B93)</f>
        <v>None</v>
      </c>
      <c r="B93" t="s">
        <v>49</v>
      </c>
      <c r="C93" t="s">
        <v>57</v>
      </c>
      <c r="D93" t="s">
        <v>57</v>
      </c>
      <c r="E93" s="20" t="s">
        <v>20839</v>
      </c>
      <c r="F93" s="3" t="str">
        <f t="shared" si="5"/>
        <v/>
      </c>
      <c r="G93">
        <f t="shared" si="3"/>
        <v>1</v>
      </c>
      <c r="H93" s="10" t="s">
        <v>18247</v>
      </c>
      <c r="I93" t="s">
        <v>1267</v>
      </c>
      <c r="J93" t="s">
        <v>1268</v>
      </c>
      <c r="K93" t="s">
        <v>1269</v>
      </c>
      <c r="L93">
        <v>10</v>
      </c>
      <c r="N93" t="str">
        <f t="shared" si="4"/>
        <v>Conference</v>
      </c>
      <c r="O93" t="s">
        <v>1270</v>
      </c>
      <c r="P93" t="s">
        <v>1271</v>
      </c>
      <c r="Q93" s="3">
        <v>2011</v>
      </c>
      <c r="R93" t="s">
        <v>1272</v>
      </c>
      <c r="S93" t="s">
        <v>6</v>
      </c>
      <c r="T93" t="s">
        <v>147</v>
      </c>
    </row>
    <row r="94" spans="1:20" x14ac:dyDescent="0.35">
      <c r="A94" t="str" cm="1">
        <f t="array" ref="A94">IF(OR(ISNUMBER(SEARCH("serious", $H94:$J94)),ISNUMBER(SEARCH("Serious", $H94:$J94)),ISNUMBER(SEARCH("gamification", $H94:$J94)),ISNUMBER(SEARCH("Gamification", $H94:$J94)),ISNUMBER(SEARCH("education", $H94:$J94)),ISNUMBER(SEARCH("Education", $H94:$J94)),),DataValidation!$E$12,B94)</f>
        <v>Serious games or gamification</v>
      </c>
      <c r="B94" t="s">
        <v>70</v>
      </c>
      <c r="C94" t="s">
        <v>33</v>
      </c>
      <c r="D94" t="s">
        <v>33</v>
      </c>
      <c r="E94" s="20" t="s">
        <v>6</v>
      </c>
      <c r="F94" s="3" t="str">
        <f t="shared" si="5"/>
        <v/>
      </c>
      <c r="G94">
        <f t="shared" si="3"/>
        <v>1</v>
      </c>
      <c r="H94" s="10" t="s">
        <v>18248</v>
      </c>
      <c r="I94" t="s">
        <v>1274</v>
      </c>
      <c r="J94" t="s">
        <v>1275</v>
      </c>
      <c r="K94" t="s">
        <v>1276</v>
      </c>
      <c r="L94">
        <v>10</v>
      </c>
      <c r="M94">
        <v>9781509037384</v>
      </c>
      <c r="N94" t="str">
        <f t="shared" si="4"/>
        <v>Conference</v>
      </c>
      <c r="O94" t="s">
        <v>1277</v>
      </c>
      <c r="P94" t="s">
        <v>1278</v>
      </c>
      <c r="Q94" s="3">
        <v>2016</v>
      </c>
      <c r="R94" t="s">
        <v>1279</v>
      </c>
      <c r="S94" t="s">
        <v>6</v>
      </c>
      <c r="T94" t="s">
        <v>162</v>
      </c>
    </row>
    <row r="95" spans="1:20" x14ac:dyDescent="0.35">
      <c r="A95" t="str" cm="1">
        <f t="array" ref="A95">IF(OR(ISNUMBER(SEARCH("serious", $H95:$J95)),ISNUMBER(SEARCH("Serious", $H95:$J95)),ISNUMBER(SEARCH("gamification", $H95:$J95)),ISNUMBER(SEARCH("Gamification", $H95:$J95)),ISNUMBER(SEARCH("education", $H95:$J95)),ISNUMBER(SEARCH("Education", $H95:$J95)),),DataValidation!$E$12,B95)</f>
        <v>Serious games or gamification</v>
      </c>
      <c r="B95" t="s">
        <v>70</v>
      </c>
      <c r="C95" t="s">
        <v>33</v>
      </c>
      <c r="D95" t="s">
        <v>33</v>
      </c>
      <c r="E95" s="20" t="s">
        <v>6</v>
      </c>
      <c r="F95" s="3" t="str">
        <f t="shared" si="5"/>
        <v/>
      </c>
      <c r="G95">
        <f t="shared" si="3"/>
        <v>1</v>
      </c>
      <c r="H95" s="10" t="s">
        <v>18249</v>
      </c>
      <c r="I95" t="s">
        <v>1281</v>
      </c>
      <c r="J95" t="s">
        <v>1282</v>
      </c>
      <c r="K95" t="s">
        <v>1283</v>
      </c>
      <c r="L95">
        <v>10</v>
      </c>
      <c r="M95">
        <v>9781467378741</v>
      </c>
      <c r="N95" t="str">
        <f t="shared" si="4"/>
        <v>Conference</v>
      </c>
      <c r="O95" t="s">
        <v>1284</v>
      </c>
      <c r="P95" t="s">
        <v>1285</v>
      </c>
      <c r="Q95" s="3">
        <v>2016</v>
      </c>
      <c r="R95" t="s">
        <v>1286</v>
      </c>
      <c r="S95" t="s">
        <v>6</v>
      </c>
      <c r="T95" t="s">
        <v>283</v>
      </c>
    </row>
    <row r="96" spans="1:20" x14ac:dyDescent="0.35">
      <c r="A96" t="str" cm="1">
        <f t="array" ref="A96">IF(OR(ISNUMBER(SEARCH("serious", $H96:$J96)),ISNUMBER(SEARCH("Serious", $H96:$J96)),ISNUMBER(SEARCH("gamification", $H96:$J96)),ISNUMBER(SEARCH("Gamification", $H96:$J96)),ISNUMBER(SEARCH("education", $H96:$J96)),ISNUMBER(SEARCH("Education", $H96:$J96)),),DataValidation!$E$12,B96)</f>
        <v>Serious games or gamification</v>
      </c>
      <c r="B96" t="s">
        <v>70</v>
      </c>
      <c r="C96" t="s">
        <v>33</v>
      </c>
      <c r="D96" t="s">
        <v>33</v>
      </c>
      <c r="E96" s="20" t="s">
        <v>20835</v>
      </c>
      <c r="F96" s="3" t="str">
        <f t="shared" si="5"/>
        <v/>
      </c>
      <c r="G96">
        <f t="shared" si="3"/>
        <v>1</v>
      </c>
      <c r="H96" s="10" t="s">
        <v>18251</v>
      </c>
      <c r="I96" t="s">
        <v>1295</v>
      </c>
      <c r="J96" t="s">
        <v>1296</v>
      </c>
      <c r="K96" t="s">
        <v>1297</v>
      </c>
      <c r="L96">
        <v>10</v>
      </c>
      <c r="M96">
        <v>9781910810583</v>
      </c>
      <c r="N96" t="str">
        <f t="shared" si="4"/>
        <v>Conference</v>
      </c>
      <c r="O96" t="s">
        <v>452</v>
      </c>
      <c r="P96" t="s">
        <v>1298</v>
      </c>
      <c r="Q96" s="3">
        <v>2015</v>
      </c>
      <c r="R96" t="s">
        <v>1299</v>
      </c>
      <c r="S96" t="s">
        <v>6</v>
      </c>
      <c r="T96" t="s">
        <v>217</v>
      </c>
    </row>
    <row r="97" spans="1:20" x14ac:dyDescent="0.35">
      <c r="A97" t="str" cm="1">
        <f t="array" ref="A97">IF(OR(ISNUMBER(SEARCH("serious", $H97:$J97)),ISNUMBER(SEARCH("Serious", $H97:$J97)),ISNUMBER(SEARCH("gamification", $H97:$J97)),ISNUMBER(SEARCH("Gamification", $H97:$J97)),ISNUMBER(SEARCH("education", $H97:$J97)),ISNUMBER(SEARCH("Education", $H97:$J97)),),DataValidation!$E$12,B97)</f>
        <v>Serious games or gamification</v>
      </c>
      <c r="B97" t="s">
        <v>70</v>
      </c>
      <c r="C97" t="s">
        <v>33</v>
      </c>
      <c r="D97" t="s">
        <v>33</v>
      </c>
      <c r="E97" s="20" t="s">
        <v>6</v>
      </c>
      <c r="F97" s="3" t="str">
        <f t="shared" si="5"/>
        <v/>
      </c>
      <c r="G97">
        <f t="shared" si="3"/>
        <v>1</v>
      </c>
      <c r="H97" s="10" t="s">
        <v>18252</v>
      </c>
      <c r="I97" t="s">
        <v>1301</v>
      </c>
      <c r="J97" t="s">
        <v>1302</v>
      </c>
      <c r="K97" t="s">
        <v>1303</v>
      </c>
      <c r="L97">
        <v>10</v>
      </c>
      <c r="M97">
        <v>9781509019410</v>
      </c>
      <c r="N97" t="str">
        <f t="shared" si="4"/>
        <v>Workshop</v>
      </c>
      <c r="O97" t="s">
        <v>1304</v>
      </c>
      <c r="P97" t="s">
        <v>6</v>
      </c>
      <c r="Q97" s="3">
        <v>2016</v>
      </c>
      <c r="R97" t="s">
        <v>1305</v>
      </c>
      <c r="S97" t="s">
        <v>6</v>
      </c>
      <c r="T97" t="s">
        <v>573</v>
      </c>
    </row>
    <row r="98" spans="1:20" x14ac:dyDescent="0.35">
      <c r="A98" t="str" cm="1">
        <f t="array" ref="A98">IF(OR(ISNUMBER(SEARCH("serious", $H98:$J98)),ISNUMBER(SEARCH("Serious", $H98:$J98)),ISNUMBER(SEARCH("gamification", $H98:$J98)),ISNUMBER(SEARCH("Gamification", $H98:$J98)),ISNUMBER(SEARCH("education", $H98:$J98)),ISNUMBER(SEARCH("Education", $H98:$J98)),),DataValidation!$E$12,B98)</f>
        <v>Serious games or gamification</v>
      </c>
      <c r="B98" t="s">
        <v>70</v>
      </c>
      <c r="C98" t="s">
        <v>33</v>
      </c>
      <c r="D98" t="s">
        <v>33</v>
      </c>
      <c r="E98" s="20" t="s">
        <v>6</v>
      </c>
      <c r="F98" s="3" t="str">
        <f t="shared" si="5"/>
        <v/>
      </c>
      <c r="G98">
        <f t="shared" si="3"/>
        <v>1</v>
      </c>
      <c r="H98" s="10" t="s">
        <v>18254</v>
      </c>
      <c r="I98" t="s">
        <v>1313</v>
      </c>
      <c r="J98" t="s">
        <v>1314</v>
      </c>
      <c r="K98" t="s">
        <v>1315</v>
      </c>
      <c r="L98">
        <v>7</v>
      </c>
      <c r="N98" t="str">
        <f t="shared" si="4"/>
        <v>Journal</v>
      </c>
      <c r="O98" t="s">
        <v>1316</v>
      </c>
      <c r="P98" t="s">
        <v>1317</v>
      </c>
      <c r="Q98" s="3">
        <v>2009</v>
      </c>
      <c r="R98" t="s">
        <v>1318</v>
      </c>
      <c r="S98" t="s">
        <v>6</v>
      </c>
      <c r="T98" t="s">
        <v>473</v>
      </c>
    </row>
    <row r="99" spans="1:20" x14ac:dyDescent="0.35">
      <c r="A99" t="str" cm="1">
        <f t="array" ref="A99">IF(OR(ISNUMBER(SEARCH("serious", $H99:$J99)),ISNUMBER(SEARCH("Serious", $H99:$J99)),ISNUMBER(SEARCH("gamification", $H99:$J99)),ISNUMBER(SEARCH("Gamification", $H99:$J99)),ISNUMBER(SEARCH("education", $H99:$J99)),ISNUMBER(SEARCH("Education", $H99:$J99)),),DataValidation!$E$12,B99)</f>
        <v>None</v>
      </c>
      <c r="B99" t="s">
        <v>49</v>
      </c>
      <c r="C99" t="s">
        <v>77</v>
      </c>
      <c r="D99" t="s">
        <v>77</v>
      </c>
      <c r="E99" s="20" t="s">
        <v>6</v>
      </c>
      <c r="F99" s="3" t="str">
        <f t="shared" si="5"/>
        <v/>
      </c>
      <c r="G99">
        <f t="shared" si="3"/>
        <v>1</v>
      </c>
      <c r="H99" s="10" t="s">
        <v>18256</v>
      </c>
      <c r="I99" t="s">
        <v>1325</v>
      </c>
      <c r="J99" t="s">
        <v>1326</v>
      </c>
      <c r="K99" t="s">
        <v>1327</v>
      </c>
      <c r="L99">
        <v>10</v>
      </c>
      <c r="M99">
        <v>9781728124995</v>
      </c>
      <c r="N99" t="str">
        <f t="shared" si="4"/>
        <v>Conference</v>
      </c>
      <c r="O99" t="s">
        <v>1328</v>
      </c>
      <c r="P99" t="s">
        <v>6</v>
      </c>
      <c r="Q99" s="3">
        <v>2019</v>
      </c>
      <c r="R99" t="s">
        <v>1329</v>
      </c>
      <c r="S99" t="s">
        <v>6</v>
      </c>
      <c r="T99" t="s">
        <v>162</v>
      </c>
    </row>
    <row r="100" spans="1:20" x14ac:dyDescent="0.35">
      <c r="A100" t="str" cm="1">
        <f t="array" ref="A100">IF(OR(ISNUMBER(SEARCH("serious", $H100:$J100)),ISNUMBER(SEARCH("Serious", $H100:$J100)),ISNUMBER(SEARCH("gamification", $H100:$J100)),ISNUMBER(SEARCH("Gamification", $H100:$J100)),ISNUMBER(SEARCH("education", $H100:$J100)),ISNUMBER(SEARCH("Education", $H100:$J100)),),DataValidation!$E$12,B100)</f>
        <v>Not related to Video Games</v>
      </c>
      <c r="B100" t="s">
        <v>70</v>
      </c>
      <c r="C100" t="s">
        <v>33</v>
      </c>
      <c r="D100" t="s">
        <v>33</v>
      </c>
      <c r="E100" s="20" t="s">
        <v>6</v>
      </c>
      <c r="F100" s="3" t="str">
        <f t="shared" si="5"/>
        <v/>
      </c>
      <c r="G100">
        <f t="shared" si="3"/>
        <v>1</v>
      </c>
      <c r="H100" s="10" t="s">
        <v>18258</v>
      </c>
      <c r="I100" t="s">
        <v>1338</v>
      </c>
      <c r="J100" t="s">
        <v>1339</v>
      </c>
      <c r="K100" t="s">
        <v>1340</v>
      </c>
      <c r="L100">
        <v>7</v>
      </c>
      <c r="M100">
        <v>9783319579689</v>
      </c>
      <c r="N100" t="str">
        <f t="shared" si="4"/>
        <v>Journal</v>
      </c>
      <c r="O100" t="s">
        <v>866</v>
      </c>
      <c r="P100" t="s">
        <v>1341</v>
      </c>
      <c r="Q100" s="3">
        <v>2017</v>
      </c>
      <c r="R100" t="s">
        <v>1342</v>
      </c>
      <c r="S100" t="s">
        <v>6</v>
      </c>
      <c r="T100" t="s">
        <v>283</v>
      </c>
    </row>
    <row r="101" spans="1:20" x14ac:dyDescent="0.35">
      <c r="A101" t="str" cm="1">
        <f t="array" ref="A101">IF(OR(ISNUMBER(SEARCH("serious", $H101:$J101)),ISNUMBER(SEARCH("Serious", $H101:$J101)),ISNUMBER(SEARCH("gamification", $H101:$J101)),ISNUMBER(SEARCH("Gamification", $H101:$J101)),ISNUMBER(SEARCH("education", $H101:$J101)),ISNUMBER(SEARCH("Education", $H101:$J101)),),DataValidation!$E$12,B101)</f>
        <v>Not related to Video Games</v>
      </c>
      <c r="B101" t="s">
        <v>70</v>
      </c>
      <c r="C101" t="s">
        <v>33</v>
      </c>
      <c r="D101" t="s">
        <v>33</v>
      </c>
      <c r="E101" s="20" t="s">
        <v>20840</v>
      </c>
      <c r="F101" s="3" t="str">
        <f t="shared" si="5"/>
        <v/>
      </c>
      <c r="G101">
        <f t="shared" si="3"/>
        <v>1</v>
      </c>
      <c r="H101" s="10" t="s">
        <v>18261</v>
      </c>
      <c r="I101" t="s">
        <v>1357</v>
      </c>
      <c r="J101" t="s">
        <v>1358</v>
      </c>
      <c r="K101" t="s">
        <v>1359</v>
      </c>
      <c r="L101">
        <v>10</v>
      </c>
      <c r="M101">
        <v>9781479931873</v>
      </c>
      <c r="N101" t="str">
        <f t="shared" si="4"/>
        <v>Conference</v>
      </c>
      <c r="O101" t="s">
        <v>1360</v>
      </c>
      <c r="P101" t="s">
        <v>1361</v>
      </c>
      <c r="Q101" s="3">
        <v>2014</v>
      </c>
      <c r="R101" t="s">
        <v>1362</v>
      </c>
      <c r="S101" t="s">
        <v>6</v>
      </c>
      <c r="T101" t="s">
        <v>217</v>
      </c>
    </row>
    <row r="102" spans="1:20" x14ac:dyDescent="0.35">
      <c r="A102" t="str" cm="1">
        <f t="array" ref="A102">IF(OR(ISNUMBER(SEARCH("serious", $H102:$J102)),ISNUMBER(SEARCH("Serious", $H102:$J102)),ISNUMBER(SEARCH("gamification", $H102:$J102)),ISNUMBER(SEARCH("Gamification", $H102:$J102)),ISNUMBER(SEARCH("education", $H102:$J102)),ISNUMBER(SEARCH("Education", $H102:$J102)),),DataValidation!$E$12,B102)</f>
        <v>None</v>
      </c>
      <c r="B102" t="s">
        <v>49</v>
      </c>
      <c r="C102" t="s">
        <v>71</v>
      </c>
      <c r="D102" t="s">
        <v>71</v>
      </c>
      <c r="E102" s="20" t="s">
        <v>20841</v>
      </c>
      <c r="F102" s="3" t="str">
        <f t="shared" si="5"/>
        <v/>
      </c>
      <c r="G102">
        <f t="shared" si="3"/>
        <v>1</v>
      </c>
      <c r="H102" s="10" t="s">
        <v>18265</v>
      </c>
      <c r="I102" t="s">
        <v>1383</v>
      </c>
      <c r="J102" t="s">
        <v>1384</v>
      </c>
      <c r="K102" t="s">
        <v>1385</v>
      </c>
      <c r="L102">
        <v>7</v>
      </c>
      <c r="N102" t="str">
        <f t="shared" si="4"/>
        <v>Journal</v>
      </c>
      <c r="O102" t="s">
        <v>1386</v>
      </c>
      <c r="P102" t="s">
        <v>6</v>
      </c>
      <c r="Q102" s="3">
        <v>2020</v>
      </c>
      <c r="R102" t="s">
        <v>1387</v>
      </c>
      <c r="S102" t="s">
        <v>6</v>
      </c>
      <c r="T102" t="s">
        <v>147</v>
      </c>
    </row>
    <row r="103" spans="1:20" x14ac:dyDescent="0.35">
      <c r="A103" t="str" cm="1">
        <f t="array" ref="A103">IF(OR(ISNUMBER(SEARCH("serious", $H103:$J103)),ISNUMBER(SEARCH("Serious", $H103:$J103)),ISNUMBER(SEARCH("gamification", $H103:$J103)),ISNUMBER(SEARCH("Gamification", $H103:$J103)),ISNUMBER(SEARCH("education", $H103:$J103)),ISNUMBER(SEARCH("Education", $H103:$J103)),),DataValidation!$E$12,B103)</f>
        <v>None</v>
      </c>
      <c r="B103" t="s">
        <v>49</v>
      </c>
      <c r="C103" t="s">
        <v>57</v>
      </c>
      <c r="D103" t="s">
        <v>57</v>
      </c>
      <c r="E103" s="20" t="s">
        <v>20841</v>
      </c>
      <c r="F103" s="3" t="str">
        <f t="shared" si="5"/>
        <v/>
      </c>
      <c r="G103">
        <f t="shared" si="3"/>
        <v>1</v>
      </c>
      <c r="H103" s="10" t="s">
        <v>18266</v>
      </c>
      <c r="I103" t="s">
        <v>1389</v>
      </c>
      <c r="J103" t="s">
        <v>1390</v>
      </c>
      <c r="K103" t="s">
        <v>1391</v>
      </c>
      <c r="L103">
        <v>7</v>
      </c>
      <c r="N103" t="str">
        <f t="shared" si="4"/>
        <v>Journal</v>
      </c>
      <c r="O103" t="s">
        <v>1392</v>
      </c>
      <c r="P103" t="s">
        <v>6</v>
      </c>
      <c r="Q103" s="3">
        <v>2021</v>
      </c>
      <c r="R103" t="s">
        <v>1393</v>
      </c>
      <c r="S103" t="s">
        <v>6</v>
      </c>
      <c r="T103" t="s">
        <v>283</v>
      </c>
    </row>
    <row r="104" spans="1:20" x14ac:dyDescent="0.35">
      <c r="A104" t="str" cm="1">
        <f t="array" ref="A104">IF(OR(ISNUMBER(SEARCH("serious", $H104:$J104)),ISNUMBER(SEARCH("Serious", $H104:$J104)),ISNUMBER(SEARCH("gamification", $H104:$J104)),ISNUMBER(SEARCH("Gamification", $H104:$J104)),ISNUMBER(SEARCH("education", $H104:$J104)),ISNUMBER(SEARCH("Education", $H104:$J104)),),DataValidation!$E$12,B104)</f>
        <v>None</v>
      </c>
      <c r="B104" t="s">
        <v>49</v>
      </c>
      <c r="C104" t="s">
        <v>60</v>
      </c>
      <c r="D104" t="s">
        <v>60</v>
      </c>
      <c r="E104" s="20" t="s">
        <v>6</v>
      </c>
      <c r="F104" s="3" t="str">
        <f t="shared" si="5"/>
        <v/>
      </c>
      <c r="G104">
        <f t="shared" si="3"/>
        <v>1</v>
      </c>
      <c r="H104" s="10" t="s">
        <v>18267</v>
      </c>
      <c r="I104" t="s">
        <v>1395</v>
      </c>
      <c r="J104" t="s">
        <v>1396</v>
      </c>
      <c r="K104" t="s">
        <v>1397</v>
      </c>
      <c r="L104">
        <v>7</v>
      </c>
      <c r="N104" t="str">
        <f t="shared" si="4"/>
        <v>Journal</v>
      </c>
      <c r="O104" t="s">
        <v>1398</v>
      </c>
      <c r="P104" t="s">
        <v>1399</v>
      </c>
      <c r="Q104" s="3">
        <v>2013</v>
      </c>
      <c r="R104" t="s">
        <v>1400</v>
      </c>
      <c r="S104" t="s">
        <v>6</v>
      </c>
      <c r="T104" t="s">
        <v>155</v>
      </c>
    </row>
    <row r="105" spans="1:20" x14ac:dyDescent="0.35">
      <c r="A105" t="str" cm="1">
        <f t="array" ref="A105">IF(OR(ISNUMBER(SEARCH("serious", $H105:$J105)),ISNUMBER(SEARCH("Serious", $H105:$J105)),ISNUMBER(SEARCH("gamification", $H105:$J105)),ISNUMBER(SEARCH("Gamification", $H105:$J105)),ISNUMBER(SEARCH("education", $H105:$J105)),ISNUMBER(SEARCH("Education", $H105:$J105)),),DataValidation!$E$12,B105)</f>
        <v>None</v>
      </c>
      <c r="B105" t="s">
        <v>49</v>
      </c>
      <c r="C105" t="s">
        <v>68</v>
      </c>
      <c r="D105" t="s">
        <v>68</v>
      </c>
      <c r="E105" s="20" t="s">
        <v>6</v>
      </c>
      <c r="F105" s="3" t="str">
        <f t="shared" si="5"/>
        <v/>
      </c>
      <c r="G105">
        <f t="shared" si="3"/>
        <v>1</v>
      </c>
      <c r="H105" s="10" t="s">
        <v>18269</v>
      </c>
      <c r="I105" t="s">
        <v>1407</v>
      </c>
      <c r="J105" t="s">
        <v>1408</v>
      </c>
      <c r="K105" t="s">
        <v>1409</v>
      </c>
      <c r="L105">
        <v>7</v>
      </c>
      <c r="N105" t="str">
        <f t="shared" si="4"/>
        <v>Journal</v>
      </c>
      <c r="O105" t="s">
        <v>478</v>
      </c>
      <c r="P105" t="s">
        <v>6</v>
      </c>
      <c r="Q105" s="3">
        <v>2017</v>
      </c>
      <c r="R105" t="s">
        <v>1410</v>
      </c>
      <c r="S105" t="s">
        <v>6</v>
      </c>
      <c r="T105" t="s">
        <v>283</v>
      </c>
    </row>
    <row r="106" spans="1:20" x14ac:dyDescent="0.35">
      <c r="A106" t="str" cm="1">
        <f t="array" ref="A106">IF(OR(ISNUMBER(SEARCH("serious", $H106:$J106)),ISNUMBER(SEARCH("Serious", $H106:$J106)),ISNUMBER(SEARCH("gamification", $H106:$J106)),ISNUMBER(SEARCH("Gamification", $H106:$J106)),ISNUMBER(SEARCH("education", $H106:$J106)),ISNUMBER(SEARCH("Education", $H106:$J106)),),DataValidation!$E$12,B106)</f>
        <v>None</v>
      </c>
      <c r="B106" t="s">
        <v>49</v>
      </c>
      <c r="C106" t="s">
        <v>63</v>
      </c>
      <c r="D106" t="s">
        <v>63</v>
      </c>
      <c r="E106" s="20" t="s">
        <v>20842</v>
      </c>
      <c r="F106" s="3" t="str">
        <f t="shared" si="5"/>
        <v/>
      </c>
      <c r="G106">
        <f t="shared" si="3"/>
        <v>1</v>
      </c>
      <c r="H106" s="10" t="s">
        <v>18272</v>
      </c>
      <c r="I106" t="s">
        <v>1424</v>
      </c>
      <c r="J106" t="s">
        <v>1425</v>
      </c>
      <c r="K106" t="s">
        <v>1426</v>
      </c>
      <c r="L106">
        <v>10</v>
      </c>
      <c r="M106">
        <v>9781450388078</v>
      </c>
      <c r="N106" t="str">
        <f t="shared" si="4"/>
        <v>Journal</v>
      </c>
      <c r="O106" t="s">
        <v>194</v>
      </c>
      <c r="P106" t="s">
        <v>6</v>
      </c>
      <c r="Q106" s="3">
        <v>2020</v>
      </c>
      <c r="R106" t="s">
        <v>1427</v>
      </c>
      <c r="S106" t="s">
        <v>6</v>
      </c>
      <c r="T106" t="s">
        <v>162</v>
      </c>
    </row>
    <row r="107" spans="1:20" x14ac:dyDescent="0.35">
      <c r="A107" t="str" cm="1">
        <f t="array" ref="A107">IF(OR(ISNUMBER(SEARCH("serious", $H107:$J107)),ISNUMBER(SEARCH("Serious", $H107:$J107)),ISNUMBER(SEARCH("gamification", $H107:$J107)),ISNUMBER(SEARCH("Gamification", $H107:$J107)),ISNUMBER(SEARCH("education", $H107:$J107)),ISNUMBER(SEARCH("Education", $H107:$J107)),),DataValidation!$E$12,B107)</f>
        <v>Not related to Video Games</v>
      </c>
      <c r="B107" t="s">
        <v>70</v>
      </c>
      <c r="C107" t="s">
        <v>33</v>
      </c>
      <c r="D107" t="s">
        <v>33</v>
      </c>
      <c r="E107" s="20" t="s">
        <v>6</v>
      </c>
      <c r="F107" s="3" t="str">
        <f t="shared" si="5"/>
        <v/>
      </c>
      <c r="G107">
        <f t="shared" si="3"/>
        <v>1</v>
      </c>
      <c r="H107" s="10" t="s">
        <v>18273</v>
      </c>
      <c r="I107" t="s">
        <v>1429</v>
      </c>
      <c r="J107" t="s">
        <v>1430</v>
      </c>
      <c r="K107" t="s">
        <v>1431</v>
      </c>
      <c r="L107">
        <v>10</v>
      </c>
      <c r="N107" t="str">
        <f t="shared" si="4"/>
        <v>Workshop</v>
      </c>
      <c r="O107" t="s">
        <v>496</v>
      </c>
      <c r="P107" t="s">
        <v>1432</v>
      </c>
      <c r="Q107" s="3">
        <v>2019</v>
      </c>
      <c r="R107" t="s">
        <v>1433</v>
      </c>
      <c r="S107" t="s">
        <v>6</v>
      </c>
      <c r="T107" t="s">
        <v>155</v>
      </c>
    </row>
    <row r="108" spans="1:20" x14ac:dyDescent="0.35">
      <c r="A108" t="str" cm="1">
        <f t="array" ref="A108">IF(OR(ISNUMBER(SEARCH("serious", $H108:$J108)),ISNUMBER(SEARCH("Serious", $H108:$J108)),ISNUMBER(SEARCH("gamification", $H108:$J108)),ISNUMBER(SEARCH("Gamification", $H108:$J108)),ISNUMBER(SEARCH("education", $H108:$J108)),ISNUMBER(SEARCH("Education", $H108:$J108)),),DataValidation!$E$12,B108)</f>
        <v>Not related to Software Engineering</v>
      </c>
      <c r="B108" t="s">
        <v>67</v>
      </c>
      <c r="C108" t="s">
        <v>33</v>
      </c>
      <c r="D108" t="s">
        <v>33</v>
      </c>
      <c r="E108" s="20" t="s">
        <v>6</v>
      </c>
      <c r="F108" s="3" t="str">
        <f t="shared" si="5"/>
        <v/>
      </c>
      <c r="G108">
        <f t="shared" si="3"/>
        <v>1</v>
      </c>
      <c r="H108" s="10" t="s">
        <v>18274</v>
      </c>
      <c r="I108" t="s">
        <v>1435</v>
      </c>
      <c r="J108" t="s">
        <v>1436</v>
      </c>
      <c r="K108" t="s">
        <v>1437</v>
      </c>
      <c r="L108">
        <v>7</v>
      </c>
      <c r="N108" t="str">
        <f t="shared" si="4"/>
        <v>Journal</v>
      </c>
      <c r="O108" t="s">
        <v>1438</v>
      </c>
      <c r="P108" t="s">
        <v>1439</v>
      </c>
      <c r="Q108" s="3">
        <v>2016</v>
      </c>
      <c r="R108" t="s">
        <v>1440</v>
      </c>
      <c r="S108" t="s">
        <v>6</v>
      </c>
      <c r="T108" t="s">
        <v>1369</v>
      </c>
    </row>
    <row r="109" spans="1:20" x14ac:dyDescent="0.35">
      <c r="A109" t="str" cm="1">
        <f t="array" ref="A109">IF(OR(ISNUMBER(SEARCH("serious", $H109:$J109)),ISNUMBER(SEARCH("Serious", $H109:$J109)),ISNUMBER(SEARCH("gamification", $H109:$J109)),ISNUMBER(SEARCH("Gamification", $H109:$J109)),ISNUMBER(SEARCH("education", $H109:$J109)),ISNUMBER(SEARCH("Education", $H109:$J109)),),DataValidation!$E$12,B109)</f>
        <v>Serious games or gamification</v>
      </c>
      <c r="B109" t="s">
        <v>70</v>
      </c>
      <c r="C109" t="s">
        <v>33</v>
      </c>
      <c r="D109" t="s">
        <v>33</v>
      </c>
      <c r="E109" s="20" t="s">
        <v>20843</v>
      </c>
      <c r="F109" s="3" t="str">
        <f t="shared" si="5"/>
        <v/>
      </c>
      <c r="G109">
        <f t="shared" si="3"/>
        <v>1</v>
      </c>
      <c r="H109" s="10" t="s">
        <v>18275</v>
      </c>
      <c r="I109" t="s">
        <v>1442</v>
      </c>
      <c r="J109" t="s">
        <v>1443</v>
      </c>
      <c r="K109" t="s">
        <v>1444</v>
      </c>
      <c r="L109">
        <v>10</v>
      </c>
      <c r="M109">
        <v>9789897583797</v>
      </c>
      <c r="N109" t="str">
        <f t="shared" si="4"/>
        <v>Conference</v>
      </c>
      <c r="O109" t="s">
        <v>1445</v>
      </c>
      <c r="P109" t="s">
        <v>1446</v>
      </c>
      <c r="Q109" s="3">
        <v>2019</v>
      </c>
      <c r="R109" t="s">
        <v>1447</v>
      </c>
      <c r="S109" t="s">
        <v>6</v>
      </c>
      <c r="T109" t="s">
        <v>155</v>
      </c>
    </row>
    <row r="110" spans="1:20" x14ac:dyDescent="0.35">
      <c r="A110" t="str" cm="1">
        <f t="array" ref="A110">IF(OR(ISNUMBER(SEARCH("serious", $H110:$J110)),ISNUMBER(SEARCH("Serious", $H110:$J110)),ISNUMBER(SEARCH("gamification", $H110:$J110)),ISNUMBER(SEARCH("Gamification", $H110:$J110)),ISNUMBER(SEARCH("education", $H110:$J110)),ISNUMBER(SEARCH("Education", $H110:$J110)),),DataValidation!$E$12,B110)</f>
        <v>Not related to Software Engineering</v>
      </c>
      <c r="B110" t="s">
        <v>67</v>
      </c>
      <c r="C110" t="s">
        <v>33</v>
      </c>
      <c r="D110" t="s">
        <v>33</v>
      </c>
      <c r="E110" s="20" t="s">
        <v>20844</v>
      </c>
      <c r="F110" s="3" t="str">
        <f t="shared" si="5"/>
        <v/>
      </c>
      <c r="G110">
        <f t="shared" si="3"/>
        <v>1</v>
      </c>
      <c r="H110" s="10" t="s">
        <v>18277</v>
      </c>
      <c r="I110" t="s">
        <v>1456</v>
      </c>
      <c r="J110" t="s">
        <v>1457</v>
      </c>
      <c r="K110" t="s">
        <v>1458</v>
      </c>
      <c r="L110">
        <v>10</v>
      </c>
      <c r="M110">
        <v>9783959771313</v>
      </c>
      <c r="N110" t="str">
        <f t="shared" si="4"/>
        <v>Conference</v>
      </c>
      <c r="O110" t="s">
        <v>1459</v>
      </c>
      <c r="P110" t="s">
        <v>6</v>
      </c>
      <c r="Q110" s="3">
        <v>2019</v>
      </c>
      <c r="R110" t="s">
        <v>1460</v>
      </c>
      <c r="S110" t="s">
        <v>6</v>
      </c>
      <c r="T110" t="s">
        <v>147</v>
      </c>
    </row>
    <row r="111" spans="1:20" x14ac:dyDescent="0.35">
      <c r="A111" t="str" cm="1">
        <f t="array" ref="A111">IF(OR(ISNUMBER(SEARCH("serious", $H111:$J111)),ISNUMBER(SEARCH("Serious", $H111:$J111)),ISNUMBER(SEARCH("gamification", $H111:$J111)),ISNUMBER(SEARCH("Gamification", $H111:$J111)),ISNUMBER(SEARCH("education", $H111:$J111)),ISNUMBER(SEARCH("Education", $H111:$J111)),),DataValidation!$E$12,B111)</f>
        <v>Not related to Software Engineering</v>
      </c>
      <c r="B111" t="s">
        <v>67</v>
      </c>
      <c r="C111" t="s">
        <v>33</v>
      </c>
      <c r="D111" t="s">
        <v>33</v>
      </c>
      <c r="E111" s="20" t="s">
        <v>20845</v>
      </c>
      <c r="F111" s="3" t="str">
        <f t="shared" si="5"/>
        <v/>
      </c>
      <c r="G111">
        <f t="shared" si="3"/>
        <v>1</v>
      </c>
      <c r="H111" s="10" t="s">
        <v>18283</v>
      </c>
      <c r="I111" t="s">
        <v>1493</v>
      </c>
      <c r="J111" t="s">
        <v>1494</v>
      </c>
      <c r="K111" t="s">
        <v>1495</v>
      </c>
      <c r="L111">
        <v>10</v>
      </c>
      <c r="M111">
        <v>9789077381915</v>
      </c>
      <c r="N111" t="str">
        <f t="shared" si="4"/>
        <v>Conference</v>
      </c>
      <c r="O111" t="s">
        <v>1496</v>
      </c>
      <c r="P111" t="s">
        <v>1497</v>
      </c>
      <c r="Q111" s="3">
        <v>2015</v>
      </c>
      <c r="R111" t="s">
        <v>1498</v>
      </c>
      <c r="S111" t="s">
        <v>6</v>
      </c>
      <c r="T111" t="s">
        <v>217</v>
      </c>
    </row>
    <row r="112" spans="1:20" x14ac:dyDescent="0.35">
      <c r="A112" t="str" cm="1">
        <f t="array" ref="A112">IF(OR(ISNUMBER(SEARCH("serious", $H112:$J112)),ISNUMBER(SEARCH("Serious", $H112:$J112)),ISNUMBER(SEARCH("gamification", $H112:$J112)),ISNUMBER(SEARCH("Gamification", $H112:$J112)),ISNUMBER(SEARCH("education", $H112:$J112)),ISNUMBER(SEARCH("Education", $H112:$J112)),),DataValidation!$E$12,B112)</f>
        <v>Serious games or gamification</v>
      </c>
      <c r="B112" t="s">
        <v>70</v>
      </c>
      <c r="C112" t="s">
        <v>33</v>
      </c>
      <c r="D112" t="s">
        <v>33</v>
      </c>
      <c r="E112" s="20" t="s">
        <v>20846</v>
      </c>
      <c r="F112" s="3" t="str">
        <f t="shared" si="5"/>
        <v/>
      </c>
      <c r="G112">
        <f t="shared" si="3"/>
        <v>1</v>
      </c>
      <c r="H112" s="10" t="s">
        <v>18285</v>
      </c>
      <c r="I112" t="s">
        <v>1507</v>
      </c>
      <c r="J112" t="s">
        <v>1508</v>
      </c>
      <c r="K112" t="s">
        <v>1509</v>
      </c>
      <c r="L112">
        <v>7</v>
      </c>
      <c r="N112" t="str">
        <f t="shared" si="4"/>
        <v>Journal</v>
      </c>
      <c r="O112" t="s">
        <v>1510</v>
      </c>
      <c r="P112" t="s">
        <v>1511</v>
      </c>
      <c r="Q112" s="3">
        <v>2016</v>
      </c>
      <c r="R112" t="s">
        <v>1512</v>
      </c>
      <c r="S112" t="s">
        <v>6</v>
      </c>
      <c r="T112" t="s">
        <v>1513</v>
      </c>
    </row>
    <row r="113" spans="1:20" x14ac:dyDescent="0.35">
      <c r="A113" t="str" cm="1">
        <f t="array" ref="A113">IF(OR(ISNUMBER(SEARCH("serious", $H113:$J113)),ISNUMBER(SEARCH("Serious", $H113:$J113)),ISNUMBER(SEARCH("gamification", $H113:$J113)),ISNUMBER(SEARCH("Gamification", $H113:$J113)),ISNUMBER(SEARCH("education", $H113:$J113)),ISNUMBER(SEARCH("Education", $H113:$J113)),),DataValidation!$E$12,B113)</f>
        <v>None</v>
      </c>
      <c r="B113" t="s">
        <v>49</v>
      </c>
      <c r="C113" t="s">
        <v>66</v>
      </c>
      <c r="D113" t="s">
        <v>66</v>
      </c>
      <c r="E113" s="20" t="s">
        <v>20847</v>
      </c>
      <c r="F113" s="3" t="str">
        <f t="shared" si="5"/>
        <v/>
      </c>
      <c r="G113">
        <f t="shared" si="3"/>
        <v>1</v>
      </c>
      <c r="H113" s="10" t="s">
        <v>18286</v>
      </c>
      <c r="I113" t="s">
        <v>1515</v>
      </c>
      <c r="J113" t="s">
        <v>1516</v>
      </c>
      <c r="K113" t="s">
        <v>1517</v>
      </c>
      <c r="L113">
        <v>7</v>
      </c>
      <c r="N113" t="str">
        <f t="shared" si="4"/>
        <v>Journal</v>
      </c>
      <c r="O113" t="s">
        <v>866</v>
      </c>
      <c r="P113" t="s">
        <v>1518</v>
      </c>
      <c r="Q113" s="3">
        <v>2014</v>
      </c>
      <c r="R113" t="s">
        <v>1519</v>
      </c>
      <c r="S113" t="s">
        <v>6</v>
      </c>
      <c r="T113" t="s">
        <v>162</v>
      </c>
    </row>
    <row r="114" spans="1:20" x14ac:dyDescent="0.35">
      <c r="A114" t="str" cm="1">
        <f t="array" ref="A114">IF(OR(ISNUMBER(SEARCH("serious", $H114:$J114)),ISNUMBER(SEARCH("Serious", $H114:$J114)),ISNUMBER(SEARCH("gamification", $H114:$J114)),ISNUMBER(SEARCH("Gamification", $H114:$J114)),ISNUMBER(SEARCH("education", $H114:$J114)),ISNUMBER(SEARCH("Education", $H114:$J114)),),DataValidation!$E$12,B114)</f>
        <v>Serious games or gamification</v>
      </c>
      <c r="B114" t="s">
        <v>70</v>
      </c>
      <c r="C114" t="s">
        <v>33</v>
      </c>
      <c r="D114" t="s">
        <v>33</v>
      </c>
      <c r="E114" s="20" t="s">
        <v>20848</v>
      </c>
      <c r="F114" s="3" t="str">
        <f t="shared" si="5"/>
        <v/>
      </c>
      <c r="G114">
        <f t="shared" si="3"/>
        <v>1</v>
      </c>
      <c r="H114" s="10" t="s">
        <v>18287</v>
      </c>
      <c r="I114" t="s">
        <v>1521</v>
      </c>
      <c r="J114" t="s">
        <v>1522</v>
      </c>
      <c r="K114" t="s">
        <v>1523</v>
      </c>
      <c r="L114">
        <v>7</v>
      </c>
      <c r="M114">
        <v>9783319461519</v>
      </c>
      <c r="N114" t="str">
        <f t="shared" si="4"/>
        <v>Conference</v>
      </c>
      <c r="O114" t="s">
        <v>152</v>
      </c>
      <c r="P114" t="s">
        <v>1524</v>
      </c>
      <c r="Q114" s="3">
        <v>2016</v>
      </c>
      <c r="R114" t="s">
        <v>1525</v>
      </c>
      <c r="S114" t="s">
        <v>6</v>
      </c>
      <c r="T114" t="s">
        <v>473</v>
      </c>
    </row>
    <row r="115" spans="1:20" x14ac:dyDescent="0.35">
      <c r="A115" t="str" cm="1">
        <f t="array" ref="A115">IF(OR(ISNUMBER(SEARCH("serious", $H115:$J115)),ISNUMBER(SEARCH("Serious", $H115:$J115)),ISNUMBER(SEARCH("gamification", $H115:$J115)),ISNUMBER(SEARCH("Gamification", $H115:$J115)),ISNUMBER(SEARCH("education", $H115:$J115)),ISNUMBER(SEARCH("Education", $H115:$J115)),),DataValidation!$E$12,B115)</f>
        <v>Serious games or gamification</v>
      </c>
      <c r="B115" t="s">
        <v>70</v>
      </c>
      <c r="C115" t="s">
        <v>33</v>
      </c>
      <c r="D115" t="s">
        <v>33</v>
      </c>
      <c r="E115" s="20" t="s">
        <v>20849</v>
      </c>
      <c r="F115" s="3" t="str">
        <f t="shared" si="5"/>
        <v/>
      </c>
      <c r="G115">
        <f t="shared" si="3"/>
        <v>1</v>
      </c>
      <c r="H115" s="10" t="s">
        <v>12199</v>
      </c>
      <c r="I115" t="s">
        <v>1527</v>
      </c>
      <c r="J115" t="s">
        <v>1528</v>
      </c>
      <c r="K115" t="s">
        <v>1529</v>
      </c>
      <c r="L115">
        <v>10</v>
      </c>
      <c r="M115">
        <v>9781450313087</v>
      </c>
      <c r="N115" t="str">
        <f t="shared" si="4"/>
        <v>Conference</v>
      </c>
      <c r="O115" t="s">
        <v>308</v>
      </c>
      <c r="P115" t="s">
        <v>1530</v>
      </c>
      <c r="Q115" s="3">
        <v>2012</v>
      </c>
      <c r="R115" t="s">
        <v>1531</v>
      </c>
      <c r="S115" t="s">
        <v>6</v>
      </c>
      <c r="T115" t="s">
        <v>147</v>
      </c>
    </row>
    <row r="116" spans="1:20" x14ac:dyDescent="0.35">
      <c r="A116" t="str" cm="1">
        <f t="array" ref="A116">IF(OR(ISNUMBER(SEARCH("serious", $H116:$J116)),ISNUMBER(SEARCH("Serious", $H116:$J116)),ISNUMBER(SEARCH("gamification", $H116:$J116)),ISNUMBER(SEARCH("Gamification", $H116:$J116)),ISNUMBER(SEARCH("education", $H116:$J116)),ISNUMBER(SEARCH("Education", $H116:$J116)),),DataValidation!$E$12,B116)</f>
        <v>None</v>
      </c>
      <c r="B116" t="s">
        <v>49</v>
      </c>
      <c r="C116" t="s">
        <v>86</v>
      </c>
      <c r="D116" t="s">
        <v>86</v>
      </c>
      <c r="E116" s="20" t="s">
        <v>6</v>
      </c>
      <c r="F116" s="3" t="str">
        <f t="shared" si="5"/>
        <v/>
      </c>
      <c r="G116">
        <f t="shared" si="3"/>
        <v>1</v>
      </c>
      <c r="H116" s="10" t="s">
        <v>18290</v>
      </c>
      <c r="I116" t="s">
        <v>1547</v>
      </c>
      <c r="J116" t="s">
        <v>1548</v>
      </c>
      <c r="K116" t="s">
        <v>1549</v>
      </c>
      <c r="L116">
        <v>10</v>
      </c>
      <c r="M116">
        <v>9781450305785</v>
      </c>
      <c r="N116" t="str">
        <f t="shared" si="4"/>
        <v>Conference</v>
      </c>
      <c r="O116" t="s">
        <v>274</v>
      </c>
      <c r="P116" t="s">
        <v>1550</v>
      </c>
      <c r="Q116" s="3">
        <v>2011</v>
      </c>
      <c r="R116" t="s">
        <v>1551</v>
      </c>
      <c r="S116" t="s">
        <v>6</v>
      </c>
      <c r="T116" t="s">
        <v>155</v>
      </c>
    </row>
    <row r="117" spans="1:20" x14ac:dyDescent="0.35">
      <c r="A117" t="str" cm="1">
        <f t="array" ref="A117">IF(OR(ISNUMBER(SEARCH("serious", $H117:$J117)),ISNUMBER(SEARCH("Serious", $H117:$J117)),ISNUMBER(SEARCH("gamification", $H117:$J117)),ISNUMBER(SEARCH("Gamification", $H117:$J117)),ISNUMBER(SEARCH("education", $H117:$J117)),ISNUMBER(SEARCH("Education", $H117:$J117)),),DataValidation!$E$12,B117)</f>
        <v>Not related to Video Games</v>
      </c>
      <c r="B117" t="s">
        <v>70</v>
      </c>
      <c r="C117" t="s">
        <v>33</v>
      </c>
      <c r="D117" t="s">
        <v>33</v>
      </c>
      <c r="E117" s="20" t="s">
        <v>20850</v>
      </c>
      <c r="F117" s="3" t="str">
        <f t="shared" si="5"/>
        <v/>
      </c>
      <c r="G117">
        <f t="shared" si="3"/>
        <v>1</v>
      </c>
      <c r="H117" s="10" t="s">
        <v>18291</v>
      </c>
      <c r="I117" t="s">
        <v>1553</v>
      </c>
      <c r="J117" t="s">
        <v>1554</v>
      </c>
      <c r="K117" t="s">
        <v>1555</v>
      </c>
      <c r="L117">
        <v>7</v>
      </c>
      <c r="M117">
        <v>9783319899596</v>
      </c>
      <c r="N117" t="str">
        <f t="shared" si="4"/>
        <v>Conference</v>
      </c>
      <c r="O117" t="s">
        <v>152</v>
      </c>
      <c r="P117" t="s">
        <v>1556</v>
      </c>
      <c r="Q117" s="3">
        <v>2018</v>
      </c>
      <c r="R117" t="s">
        <v>1557</v>
      </c>
      <c r="S117" t="s">
        <v>6</v>
      </c>
      <c r="T117" t="s">
        <v>703</v>
      </c>
    </row>
    <row r="118" spans="1:20" x14ac:dyDescent="0.35">
      <c r="A118" t="str" cm="1">
        <f t="array" ref="A118">IF(OR(ISNUMBER(SEARCH("serious", $H118:$J118)),ISNUMBER(SEARCH("Serious", $H118:$J118)),ISNUMBER(SEARCH("gamification", $H118:$J118)),ISNUMBER(SEARCH("Gamification", $H118:$J118)),ISNUMBER(SEARCH("education", $H118:$J118)),ISNUMBER(SEARCH("Education", $H118:$J118)),),DataValidation!$E$12,B118)</f>
        <v>Not related to Video Games</v>
      </c>
      <c r="B118" t="s">
        <v>70</v>
      </c>
      <c r="C118" t="s">
        <v>33</v>
      </c>
      <c r="D118" t="s">
        <v>33</v>
      </c>
      <c r="E118" s="20" t="s">
        <v>20851</v>
      </c>
      <c r="F118" s="3" t="str">
        <f t="shared" si="5"/>
        <v/>
      </c>
      <c r="G118">
        <f t="shared" si="3"/>
        <v>1</v>
      </c>
      <c r="H118" s="10" t="s">
        <v>18292</v>
      </c>
      <c r="I118" t="s">
        <v>1559</v>
      </c>
      <c r="J118" t="s">
        <v>1560</v>
      </c>
      <c r="K118" t="s">
        <v>1561</v>
      </c>
      <c r="L118">
        <v>10</v>
      </c>
      <c r="M118">
        <v>9781450302357</v>
      </c>
      <c r="N118" t="str">
        <f t="shared" si="4"/>
        <v>Conference</v>
      </c>
      <c r="O118" t="s">
        <v>1562</v>
      </c>
      <c r="P118" t="s">
        <v>1563</v>
      </c>
      <c r="Q118" s="3">
        <v>2010</v>
      </c>
      <c r="R118" t="s">
        <v>1564</v>
      </c>
      <c r="S118" t="s">
        <v>6</v>
      </c>
      <c r="T118" t="s">
        <v>480</v>
      </c>
    </row>
    <row r="119" spans="1:20" x14ac:dyDescent="0.35">
      <c r="A119" t="str" cm="1">
        <f t="array" ref="A119">IF(OR(ISNUMBER(SEARCH("serious", $H119:$J119)),ISNUMBER(SEARCH("Serious", $H119:$J119)),ISNUMBER(SEARCH("gamification", $H119:$J119)),ISNUMBER(SEARCH("Gamification", $H119:$J119)),ISNUMBER(SEARCH("education", $H119:$J119)),ISNUMBER(SEARCH("Education", $H119:$J119)),),DataValidation!$E$12,B119)</f>
        <v>None</v>
      </c>
      <c r="B119" t="s">
        <v>49</v>
      </c>
      <c r="C119" t="s">
        <v>90</v>
      </c>
      <c r="D119" t="s">
        <v>90</v>
      </c>
      <c r="E119" s="20" t="s">
        <v>20852</v>
      </c>
      <c r="F119" s="3" t="str">
        <f t="shared" si="5"/>
        <v/>
      </c>
      <c r="G119">
        <f t="shared" si="3"/>
        <v>1</v>
      </c>
      <c r="H119" s="10" t="s">
        <v>18296</v>
      </c>
      <c r="I119" t="s">
        <v>1586</v>
      </c>
      <c r="J119" t="s">
        <v>1587</v>
      </c>
      <c r="K119" t="s">
        <v>1588</v>
      </c>
      <c r="L119">
        <v>10</v>
      </c>
      <c r="M119">
        <v>9781479944897</v>
      </c>
      <c r="N119" t="str">
        <f t="shared" si="4"/>
        <v>Conference</v>
      </c>
      <c r="O119" t="s">
        <v>1589</v>
      </c>
      <c r="P119" t="s">
        <v>1590</v>
      </c>
      <c r="Q119" s="3">
        <v>2015</v>
      </c>
      <c r="R119" t="s">
        <v>1591</v>
      </c>
      <c r="S119" t="s">
        <v>6</v>
      </c>
      <c r="T119" t="s">
        <v>147</v>
      </c>
    </row>
    <row r="120" spans="1:20" x14ac:dyDescent="0.35">
      <c r="A120" t="str" cm="1">
        <f t="array" ref="A120">IF(OR(ISNUMBER(SEARCH("serious", $H120:$J120)),ISNUMBER(SEARCH("Serious", $H120:$J120)),ISNUMBER(SEARCH("gamification", $H120:$J120)),ISNUMBER(SEARCH("Gamification", $H120:$J120)),ISNUMBER(SEARCH("education", $H120:$J120)),ISNUMBER(SEARCH("Education", $H120:$J120)),),DataValidation!$E$12,B120)</f>
        <v>Not related to Software Engineering</v>
      </c>
      <c r="B120" t="s">
        <v>67</v>
      </c>
      <c r="C120" t="s">
        <v>33</v>
      </c>
      <c r="D120" t="s">
        <v>33</v>
      </c>
      <c r="E120" s="20" t="s">
        <v>6</v>
      </c>
      <c r="F120" s="3" t="str">
        <f t="shared" si="5"/>
        <v/>
      </c>
      <c r="G120">
        <f t="shared" si="3"/>
        <v>1</v>
      </c>
      <c r="H120" s="10" t="s">
        <v>18297</v>
      </c>
      <c r="I120" t="s">
        <v>1593</v>
      </c>
      <c r="J120" t="s">
        <v>1594</v>
      </c>
      <c r="K120" t="s">
        <v>1595</v>
      </c>
      <c r="L120">
        <v>7</v>
      </c>
      <c r="N120" t="str">
        <f t="shared" si="4"/>
        <v>Conference</v>
      </c>
      <c r="O120" t="s">
        <v>152</v>
      </c>
      <c r="P120" t="s">
        <v>1596</v>
      </c>
      <c r="Q120" s="3">
        <v>2009</v>
      </c>
      <c r="R120" t="s">
        <v>1597</v>
      </c>
      <c r="S120" t="s">
        <v>6</v>
      </c>
      <c r="T120" t="s">
        <v>1120</v>
      </c>
    </row>
    <row r="121" spans="1:20" x14ac:dyDescent="0.35">
      <c r="A121" t="str" cm="1">
        <f t="array" ref="A121">IF(OR(ISNUMBER(SEARCH("serious", $H121:$J121)),ISNUMBER(SEARCH("Serious", $H121:$J121)),ISNUMBER(SEARCH("gamification", $H121:$J121)),ISNUMBER(SEARCH("Gamification", $H121:$J121)),ISNUMBER(SEARCH("education", $H121:$J121)),ISNUMBER(SEARCH("Education", $H121:$J121)),),DataValidation!$E$12,B121)</f>
        <v>Not related to Video Games</v>
      </c>
      <c r="B121" t="s">
        <v>70</v>
      </c>
      <c r="C121" t="s">
        <v>33</v>
      </c>
      <c r="D121" t="s">
        <v>33</v>
      </c>
      <c r="E121" s="20" t="s">
        <v>6</v>
      </c>
      <c r="F121" s="3" t="str">
        <f t="shared" si="5"/>
        <v/>
      </c>
      <c r="G121">
        <f t="shared" si="3"/>
        <v>1</v>
      </c>
      <c r="H121" s="10" t="s">
        <v>18298</v>
      </c>
      <c r="I121" t="s">
        <v>1599</v>
      </c>
      <c r="J121" t="s">
        <v>1600</v>
      </c>
      <c r="K121" t="s">
        <v>1601</v>
      </c>
      <c r="L121">
        <v>7</v>
      </c>
      <c r="N121" t="str">
        <f t="shared" si="4"/>
        <v>Conference</v>
      </c>
      <c r="O121" t="s">
        <v>152</v>
      </c>
      <c r="P121" t="s">
        <v>1602</v>
      </c>
      <c r="Q121" s="3">
        <v>2015</v>
      </c>
      <c r="R121" t="s">
        <v>1603</v>
      </c>
      <c r="S121" t="s">
        <v>6</v>
      </c>
      <c r="T121" t="s">
        <v>176</v>
      </c>
    </row>
    <row r="122" spans="1:20" x14ac:dyDescent="0.35">
      <c r="A122" t="str" cm="1">
        <f t="array" ref="A122">IF(OR(ISNUMBER(SEARCH("serious", $H122:$J122)),ISNUMBER(SEARCH("Serious", $H122:$J122)),ISNUMBER(SEARCH("gamification", $H122:$J122)),ISNUMBER(SEARCH("Gamification", $H122:$J122)),ISNUMBER(SEARCH("education", $H122:$J122)),ISNUMBER(SEARCH("Education", $H122:$J122)),),DataValidation!$E$12,B122)</f>
        <v>Serious games or gamification</v>
      </c>
      <c r="B122" t="s">
        <v>70</v>
      </c>
      <c r="C122" t="s">
        <v>33</v>
      </c>
      <c r="D122" t="s">
        <v>33</v>
      </c>
      <c r="E122" s="20" t="s">
        <v>20853</v>
      </c>
      <c r="F122" s="3" t="str">
        <f t="shared" si="5"/>
        <v/>
      </c>
      <c r="G122">
        <f t="shared" si="3"/>
        <v>1</v>
      </c>
      <c r="H122" s="10" t="s">
        <v>18300</v>
      </c>
      <c r="I122" t="s">
        <v>1612</v>
      </c>
      <c r="J122" t="s">
        <v>1613</v>
      </c>
      <c r="K122" t="s">
        <v>1614</v>
      </c>
      <c r="L122">
        <v>10</v>
      </c>
      <c r="M122">
        <v>9781450348850</v>
      </c>
      <c r="N122" t="str">
        <f t="shared" si="4"/>
        <v>Conference</v>
      </c>
      <c r="O122" t="s">
        <v>1615</v>
      </c>
      <c r="P122" t="s">
        <v>1616</v>
      </c>
      <c r="Q122" s="3">
        <v>2017</v>
      </c>
      <c r="R122" t="s">
        <v>1617</v>
      </c>
      <c r="S122" t="s">
        <v>6</v>
      </c>
      <c r="T122" t="s">
        <v>283</v>
      </c>
    </row>
    <row r="123" spans="1:20" x14ac:dyDescent="0.35">
      <c r="A123" t="str" cm="1">
        <f t="array" ref="A123">IF(OR(ISNUMBER(SEARCH("serious", $H123:$J123)),ISNUMBER(SEARCH("Serious", $H123:$J123)),ISNUMBER(SEARCH("gamification", $H123:$J123)),ISNUMBER(SEARCH("Gamification", $H123:$J123)),ISNUMBER(SEARCH("education", $H123:$J123)),ISNUMBER(SEARCH("Education", $H123:$J123)),),DataValidation!$E$12,B123)</f>
        <v>None</v>
      </c>
      <c r="B123" t="s">
        <v>49</v>
      </c>
      <c r="C123" t="s">
        <v>83</v>
      </c>
      <c r="D123" t="s">
        <v>83</v>
      </c>
      <c r="E123" s="20" t="s">
        <v>6</v>
      </c>
      <c r="F123" s="3" t="str">
        <f t="shared" si="5"/>
        <v/>
      </c>
      <c r="G123">
        <f t="shared" si="3"/>
        <v>1</v>
      </c>
      <c r="H123" s="10" t="s">
        <v>18301</v>
      </c>
      <c r="I123" t="s">
        <v>1619</v>
      </c>
      <c r="J123" t="s">
        <v>1620</v>
      </c>
      <c r="K123" t="s">
        <v>1621</v>
      </c>
      <c r="L123">
        <v>7</v>
      </c>
      <c r="N123" t="str">
        <f t="shared" si="4"/>
        <v>Journal</v>
      </c>
      <c r="O123" t="s">
        <v>1622</v>
      </c>
      <c r="P123" t="s">
        <v>6</v>
      </c>
      <c r="Q123" s="3">
        <v>2021</v>
      </c>
      <c r="R123" t="s">
        <v>1623</v>
      </c>
      <c r="S123" t="s">
        <v>6</v>
      </c>
      <c r="T123" t="s">
        <v>162</v>
      </c>
    </row>
    <row r="124" spans="1:20" x14ac:dyDescent="0.35">
      <c r="A124" t="str" cm="1">
        <f t="array" ref="A124">IF(OR(ISNUMBER(SEARCH("serious", $H124:$J124)),ISNUMBER(SEARCH("Serious", $H124:$J124)),ISNUMBER(SEARCH("gamification", $H124:$J124)),ISNUMBER(SEARCH("Gamification", $H124:$J124)),ISNUMBER(SEARCH("education", $H124:$J124)),ISNUMBER(SEARCH("Education", $H124:$J124)),),DataValidation!$E$12,B124)</f>
        <v>None</v>
      </c>
      <c r="B124" t="s">
        <v>49</v>
      </c>
      <c r="C124" t="s">
        <v>51</v>
      </c>
      <c r="D124" t="s">
        <v>51</v>
      </c>
      <c r="E124" s="20" t="s">
        <v>6</v>
      </c>
      <c r="F124" s="3" t="str">
        <f t="shared" si="5"/>
        <v/>
      </c>
      <c r="G124">
        <f t="shared" si="3"/>
        <v>1</v>
      </c>
      <c r="H124" s="10" t="s">
        <v>18302</v>
      </c>
      <c r="I124" t="s">
        <v>1625</v>
      </c>
      <c r="J124" t="s">
        <v>1626</v>
      </c>
      <c r="K124" t="s">
        <v>1621</v>
      </c>
      <c r="L124">
        <v>10</v>
      </c>
      <c r="M124">
        <v>9789897584916</v>
      </c>
      <c r="N124" t="str">
        <f t="shared" si="4"/>
        <v>Conference</v>
      </c>
      <c r="O124" t="s">
        <v>1627</v>
      </c>
      <c r="P124" t="s">
        <v>1628</v>
      </c>
      <c r="Q124" s="3">
        <v>2021</v>
      </c>
      <c r="R124" t="s">
        <v>1629</v>
      </c>
      <c r="S124" t="s">
        <v>6</v>
      </c>
      <c r="T124" t="s">
        <v>162</v>
      </c>
    </row>
    <row r="125" spans="1:20" x14ac:dyDescent="0.35">
      <c r="A125" t="str" cm="1">
        <f t="array" ref="A125">IF(OR(ISNUMBER(SEARCH("serious", $H125:$J125)),ISNUMBER(SEARCH("Serious", $H125:$J125)),ISNUMBER(SEARCH("gamification", $H125:$J125)),ISNUMBER(SEARCH("Gamification", $H125:$J125)),ISNUMBER(SEARCH("education", $H125:$J125)),ISNUMBER(SEARCH("Education", $H125:$J125)),),DataValidation!$E$12,B125)</f>
        <v>None</v>
      </c>
      <c r="B125" t="s">
        <v>49</v>
      </c>
      <c r="C125" t="s">
        <v>57</v>
      </c>
      <c r="D125" t="s">
        <v>57</v>
      </c>
      <c r="E125" s="20" t="s">
        <v>6</v>
      </c>
      <c r="F125" s="3" t="str">
        <f t="shared" si="5"/>
        <v/>
      </c>
      <c r="G125">
        <f t="shared" si="3"/>
        <v>1</v>
      </c>
      <c r="H125" s="10" t="s">
        <v>18303</v>
      </c>
      <c r="I125" t="s">
        <v>1631</v>
      </c>
      <c r="J125" t="s">
        <v>1632</v>
      </c>
      <c r="K125" t="s">
        <v>1633</v>
      </c>
      <c r="L125">
        <v>10</v>
      </c>
      <c r="M125">
        <v>9781538673157</v>
      </c>
      <c r="N125" t="str">
        <f t="shared" si="4"/>
        <v>Conference</v>
      </c>
      <c r="O125" t="s">
        <v>1634</v>
      </c>
      <c r="P125" t="s">
        <v>1635</v>
      </c>
      <c r="Q125" s="3">
        <v>2018</v>
      </c>
      <c r="R125" t="s">
        <v>1636</v>
      </c>
      <c r="S125" t="s">
        <v>6</v>
      </c>
      <c r="T125" t="s">
        <v>147</v>
      </c>
    </row>
    <row r="126" spans="1:20" x14ac:dyDescent="0.35">
      <c r="A126" t="str" cm="1">
        <f t="array" ref="A126">IF(OR(ISNUMBER(SEARCH("serious", $H126:$J126)),ISNUMBER(SEARCH("Serious", $H126:$J126)),ISNUMBER(SEARCH("gamification", $H126:$J126)),ISNUMBER(SEARCH("Gamification", $H126:$J126)),ISNUMBER(SEARCH("education", $H126:$J126)),ISNUMBER(SEARCH("Education", $H126:$J126)),),DataValidation!$E$12,B126)</f>
        <v>Serious games or gamification</v>
      </c>
      <c r="B126" t="s">
        <v>70</v>
      </c>
      <c r="C126" t="s">
        <v>33</v>
      </c>
      <c r="D126" t="s">
        <v>33</v>
      </c>
      <c r="E126" s="20" t="s">
        <v>6</v>
      </c>
      <c r="F126" s="3" t="str">
        <f t="shared" si="5"/>
        <v/>
      </c>
      <c r="G126">
        <f t="shared" si="3"/>
        <v>1</v>
      </c>
      <c r="H126" s="10" t="s">
        <v>18307</v>
      </c>
      <c r="I126" t="s">
        <v>1657</v>
      </c>
      <c r="J126" t="s">
        <v>1658</v>
      </c>
      <c r="K126" t="s">
        <v>1659</v>
      </c>
      <c r="L126">
        <v>10</v>
      </c>
      <c r="M126">
        <v>9781538611739</v>
      </c>
      <c r="N126" t="str">
        <f t="shared" si="4"/>
        <v>Conference</v>
      </c>
      <c r="O126" t="s">
        <v>1374</v>
      </c>
      <c r="P126" t="s">
        <v>6</v>
      </c>
      <c r="Q126" s="3">
        <v>2019</v>
      </c>
      <c r="R126" t="s">
        <v>1660</v>
      </c>
      <c r="S126" t="s">
        <v>6</v>
      </c>
      <c r="T126" t="s">
        <v>217</v>
      </c>
    </row>
    <row r="127" spans="1:20" x14ac:dyDescent="0.35">
      <c r="A127" t="str" cm="1">
        <f t="array" ref="A127">IF(OR(ISNUMBER(SEARCH("serious", $H127:$J127)),ISNUMBER(SEARCH("Serious", $H127:$J127)),ISNUMBER(SEARCH("gamification", $H127:$J127)),ISNUMBER(SEARCH("Gamification", $H127:$J127)),ISNUMBER(SEARCH("education", $H127:$J127)),ISNUMBER(SEARCH("Education", $H127:$J127)),),DataValidation!$E$12,B127)</f>
        <v>Not related to Video Games</v>
      </c>
      <c r="B127" t="s">
        <v>70</v>
      </c>
      <c r="C127" t="s">
        <v>33</v>
      </c>
      <c r="D127" t="s">
        <v>33</v>
      </c>
      <c r="E127" s="20" t="s">
        <v>20854</v>
      </c>
      <c r="F127" s="3" t="str">
        <f t="shared" si="5"/>
        <v/>
      </c>
      <c r="G127">
        <f t="shared" si="3"/>
        <v>1</v>
      </c>
      <c r="H127" s="10" t="s">
        <v>18308</v>
      </c>
      <c r="I127" t="s">
        <v>1662</v>
      </c>
      <c r="J127" t="s">
        <v>1663</v>
      </c>
      <c r="K127" t="s">
        <v>1664</v>
      </c>
      <c r="L127">
        <v>10</v>
      </c>
      <c r="M127">
        <v>9781939133243</v>
      </c>
      <c r="N127" t="str">
        <f t="shared" si="4"/>
        <v>Conference</v>
      </c>
      <c r="O127" t="s">
        <v>1665</v>
      </c>
      <c r="P127" t="s">
        <v>1666</v>
      </c>
      <c r="Q127" s="3">
        <v>2021</v>
      </c>
      <c r="R127" t="s">
        <v>1667</v>
      </c>
      <c r="S127" t="s">
        <v>6</v>
      </c>
      <c r="T127" t="s">
        <v>162</v>
      </c>
    </row>
    <row r="128" spans="1:20" x14ac:dyDescent="0.35">
      <c r="A128" t="str" cm="1">
        <f t="array" ref="A128">IF(OR(ISNUMBER(SEARCH("serious", $H128:$J128)),ISNUMBER(SEARCH("Serious", $H128:$J128)),ISNUMBER(SEARCH("gamification", $H128:$J128)),ISNUMBER(SEARCH("Gamification", $H128:$J128)),ISNUMBER(SEARCH("education", $H128:$J128)),ISNUMBER(SEARCH("Education", $H128:$J128)),),DataValidation!$E$12,B128)</f>
        <v>Serious games or gamification</v>
      </c>
      <c r="B128" t="s">
        <v>70</v>
      </c>
      <c r="C128" t="s">
        <v>33</v>
      </c>
      <c r="D128" t="s">
        <v>33</v>
      </c>
      <c r="E128" s="20" t="s">
        <v>20855</v>
      </c>
      <c r="F128" s="3" t="str">
        <f t="shared" si="5"/>
        <v/>
      </c>
      <c r="G128">
        <f t="shared" si="3"/>
        <v>1</v>
      </c>
      <c r="H128" s="10" t="s">
        <v>18309</v>
      </c>
      <c r="I128" t="s">
        <v>1669</v>
      </c>
      <c r="J128" t="s">
        <v>1670</v>
      </c>
      <c r="K128" t="s">
        <v>1671</v>
      </c>
      <c r="L128">
        <v>7</v>
      </c>
      <c r="M128">
        <v>9783030297497</v>
      </c>
      <c r="N128" t="str">
        <f t="shared" si="4"/>
        <v>Journal</v>
      </c>
      <c r="O128" t="s">
        <v>866</v>
      </c>
      <c r="P128" t="s">
        <v>1672</v>
      </c>
      <c r="Q128" s="3">
        <v>2019</v>
      </c>
      <c r="R128" t="s">
        <v>1673</v>
      </c>
      <c r="S128" t="s">
        <v>6</v>
      </c>
      <c r="T128" t="s">
        <v>217</v>
      </c>
    </row>
    <row r="129" spans="1:20" x14ac:dyDescent="0.35">
      <c r="A129" t="str" cm="1">
        <f t="array" ref="A129">IF(OR(ISNUMBER(SEARCH("serious", $H129:$J129)),ISNUMBER(SEARCH("Serious", $H129:$J129)),ISNUMBER(SEARCH("gamification", $H129:$J129)),ISNUMBER(SEARCH("Gamification", $H129:$J129)),ISNUMBER(SEARCH("education", $H129:$J129)),ISNUMBER(SEARCH("Education", $H129:$J129)),),DataValidation!$E$12,B129)</f>
        <v>None</v>
      </c>
      <c r="B129" t="s">
        <v>49</v>
      </c>
      <c r="C129" t="s">
        <v>86</v>
      </c>
      <c r="D129" t="s">
        <v>86</v>
      </c>
      <c r="E129" s="20" t="s">
        <v>20856</v>
      </c>
      <c r="F129" s="3" t="str">
        <f t="shared" si="5"/>
        <v/>
      </c>
      <c r="G129">
        <f t="shared" si="3"/>
        <v>1</v>
      </c>
      <c r="H129" s="10" t="s">
        <v>18311</v>
      </c>
      <c r="I129" t="s">
        <v>1682</v>
      </c>
      <c r="J129" t="s">
        <v>6</v>
      </c>
      <c r="K129" t="s">
        <v>1683</v>
      </c>
      <c r="L129">
        <v>10</v>
      </c>
      <c r="M129">
        <v>9781479924813</v>
      </c>
      <c r="N129" t="str">
        <f t="shared" si="4"/>
        <v>Conference</v>
      </c>
      <c r="O129" t="s">
        <v>1684</v>
      </c>
      <c r="P129" t="s">
        <v>1685</v>
      </c>
      <c r="Q129" s="3">
        <v>2013</v>
      </c>
      <c r="R129" t="s">
        <v>1686</v>
      </c>
      <c r="S129" t="s">
        <v>6</v>
      </c>
      <c r="T129" t="s">
        <v>147</v>
      </c>
    </row>
    <row r="130" spans="1:20" x14ac:dyDescent="0.35">
      <c r="A130" t="str" cm="1">
        <f t="array" ref="A130">IF(OR(ISNUMBER(SEARCH("serious", $H130:$J130)),ISNUMBER(SEARCH("Serious", $H130:$J130)),ISNUMBER(SEARCH("gamification", $H130:$J130)),ISNUMBER(SEARCH("Gamification", $H130:$J130)),ISNUMBER(SEARCH("education", $H130:$J130)),ISNUMBER(SEARCH("Education", $H130:$J130)),),DataValidation!$E$12,B130)</f>
        <v>Not related to Video Games</v>
      </c>
      <c r="B130" t="s">
        <v>70</v>
      </c>
      <c r="C130" t="s">
        <v>33</v>
      </c>
      <c r="D130" t="s">
        <v>33</v>
      </c>
      <c r="E130" s="20" t="s">
        <v>20857</v>
      </c>
      <c r="F130" s="3" t="str">
        <f t="shared" si="5"/>
        <v/>
      </c>
      <c r="G130">
        <f t="shared" ref="G130:G193" si="6">COUNTIF(H:H,H130)</f>
        <v>1</v>
      </c>
      <c r="H130" s="10" t="s">
        <v>18312</v>
      </c>
      <c r="I130" t="s">
        <v>1688</v>
      </c>
      <c r="J130" t="s">
        <v>1689</v>
      </c>
      <c r="K130" t="s">
        <v>1690</v>
      </c>
      <c r="L130">
        <v>7</v>
      </c>
      <c r="N130" t="str">
        <f t="shared" ref="N130:N193" si="7">IF(ISNUMBER(SEARCH("Workshop", O130)),"Workshop",IF(OR(ISNUMBER(SEARCH("Conference", O130)), ISNUMBER(SEARCH("Symposium", O130)), ISNUMBER(SEARCH("Lecture Notes", O130)), ISNUMBER(SEARCH("Proceedings", O130))),"Conference", "Journal"))</f>
        <v>Journal</v>
      </c>
      <c r="O130" t="s">
        <v>1691</v>
      </c>
      <c r="P130" t="s">
        <v>6</v>
      </c>
      <c r="Q130" s="3">
        <v>2018</v>
      </c>
      <c r="R130" t="s">
        <v>1692</v>
      </c>
      <c r="S130" t="s">
        <v>6</v>
      </c>
      <c r="T130" t="s">
        <v>480</v>
      </c>
    </row>
    <row r="131" spans="1:20" x14ac:dyDescent="0.35">
      <c r="A131" t="str" cm="1">
        <f t="array" ref="A131">IF(OR(ISNUMBER(SEARCH("serious", $H131:$J131)),ISNUMBER(SEARCH("Serious", $H131:$J131)),ISNUMBER(SEARCH("gamification", $H131:$J131)),ISNUMBER(SEARCH("Gamification", $H131:$J131)),ISNUMBER(SEARCH("education", $H131:$J131)),ISNUMBER(SEARCH("Education", $H131:$J131)),),DataValidation!$E$12,B131)</f>
        <v>Not related to Video Games</v>
      </c>
      <c r="B131" t="s">
        <v>70</v>
      </c>
      <c r="C131" t="s">
        <v>33</v>
      </c>
      <c r="D131" t="s">
        <v>33</v>
      </c>
      <c r="E131" s="20" t="s">
        <v>20858</v>
      </c>
      <c r="F131" s="3" t="str">
        <f t="shared" si="5"/>
        <v/>
      </c>
      <c r="G131">
        <f t="shared" si="6"/>
        <v>1</v>
      </c>
      <c r="H131" s="10" t="s">
        <v>18313</v>
      </c>
      <c r="I131" t="s">
        <v>1694</v>
      </c>
      <c r="J131" t="s">
        <v>1695</v>
      </c>
      <c r="K131" t="s">
        <v>1696</v>
      </c>
      <c r="L131">
        <v>7</v>
      </c>
      <c r="N131" t="str">
        <f t="shared" si="7"/>
        <v>Journal</v>
      </c>
      <c r="O131" t="s">
        <v>542</v>
      </c>
      <c r="P131" t="s">
        <v>1697</v>
      </c>
      <c r="Q131" s="3">
        <v>2014</v>
      </c>
      <c r="R131" t="s">
        <v>1698</v>
      </c>
      <c r="S131" t="s">
        <v>6</v>
      </c>
      <c r="T131" t="s">
        <v>480</v>
      </c>
    </row>
    <row r="132" spans="1:20" x14ac:dyDescent="0.35">
      <c r="A132" t="str" cm="1">
        <f t="array" ref="A132">IF(OR(ISNUMBER(SEARCH("serious", $H132:$J132)),ISNUMBER(SEARCH("Serious", $H132:$J132)),ISNUMBER(SEARCH("gamification", $H132:$J132)),ISNUMBER(SEARCH("Gamification", $H132:$J132)),ISNUMBER(SEARCH("education", $H132:$J132)),ISNUMBER(SEARCH("Education", $H132:$J132)),),DataValidation!$E$12,B132)</f>
        <v>Not related to Video Games</v>
      </c>
      <c r="B132" t="s">
        <v>70</v>
      </c>
      <c r="C132" t="s">
        <v>33</v>
      </c>
      <c r="D132" t="s">
        <v>33</v>
      </c>
      <c r="E132" s="20" t="s">
        <v>20859</v>
      </c>
      <c r="F132" s="3" t="str">
        <f t="shared" ref="F132:F195" si="8">IF(C132&lt;&gt;D132,IF(OR(C132="",D132=""),"NR","Yes"),"")</f>
        <v/>
      </c>
      <c r="G132">
        <f t="shared" si="6"/>
        <v>1</v>
      </c>
      <c r="H132" s="10" t="s">
        <v>1699</v>
      </c>
      <c r="I132" t="s">
        <v>1700</v>
      </c>
      <c r="J132" t="s">
        <v>1701</v>
      </c>
      <c r="K132" t="s">
        <v>1702</v>
      </c>
      <c r="L132">
        <v>7</v>
      </c>
      <c r="N132" t="str">
        <f t="shared" si="7"/>
        <v>Journal</v>
      </c>
      <c r="O132" t="s">
        <v>1703</v>
      </c>
      <c r="P132" t="s">
        <v>1704</v>
      </c>
      <c r="Q132" s="3">
        <v>2018</v>
      </c>
      <c r="R132" t="s">
        <v>1705</v>
      </c>
      <c r="S132" t="s">
        <v>6</v>
      </c>
      <c r="T132" t="s">
        <v>1120</v>
      </c>
    </row>
    <row r="133" spans="1:20" x14ac:dyDescent="0.35">
      <c r="A133" t="str" cm="1">
        <f t="array" ref="A133">IF(OR(ISNUMBER(SEARCH("serious", $H133:$J133)),ISNUMBER(SEARCH("Serious", $H133:$J133)),ISNUMBER(SEARCH("gamification", $H133:$J133)),ISNUMBER(SEARCH("Gamification", $H133:$J133)),ISNUMBER(SEARCH("education", $H133:$J133)),ISNUMBER(SEARCH("Education", $H133:$J133)),),DataValidation!$E$12,B133)</f>
        <v>Serious games or gamification</v>
      </c>
      <c r="B133" t="s">
        <v>70</v>
      </c>
      <c r="C133" t="s">
        <v>33</v>
      </c>
      <c r="D133" t="s">
        <v>33</v>
      </c>
      <c r="E133" s="20" t="s">
        <v>6</v>
      </c>
      <c r="F133" s="3" t="str">
        <f t="shared" si="8"/>
        <v/>
      </c>
      <c r="G133">
        <f t="shared" si="6"/>
        <v>1</v>
      </c>
      <c r="H133" s="10" t="s">
        <v>18314</v>
      </c>
      <c r="I133" t="s">
        <v>1707</v>
      </c>
      <c r="J133" t="s">
        <v>1708</v>
      </c>
      <c r="K133" t="s">
        <v>1709</v>
      </c>
      <c r="L133">
        <v>10</v>
      </c>
      <c r="M133">
        <v>9781538627952</v>
      </c>
      <c r="N133" t="str">
        <f t="shared" si="7"/>
        <v>Workshop</v>
      </c>
      <c r="O133" t="s">
        <v>1710</v>
      </c>
      <c r="P133" t="s">
        <v>1711</v>
      </c>
      <c r="Q133" s="3">
        <v>2017</v>
      </c>
      <c r="R133" t="s">
        <v>1712</v>
      </c>
      <c r="S133" t="s">
        <v>6</v>
      </c>
      <c r="T133" t="s">
        <v>337</v>
      </c>
    </row>
    <row r="134" spans="1:20" x14ac:dyDescent="0.35">
      <c r="A134" t="str" cm="1">
        <f t="array" ref="A134">IF(OR(ISNUMBER(SEARCH("serious", $H134:$J134)),ISNUMBER(SEARCH("Serious", $H134:$J134)),ISNUMBER(SEARCH("gamification", $H134:$J134)),ISNUMBER(SEARCH("Gamification", $H134:$J134)),ISNUMBER(SEARCH("education", $H134:$J134)),ISNUMBER(SEARCH("Education", $H134:$J134)),),DataValidation!$E$12,B134)</f>
        <v>Not related to Software Engineering</v>
      </c>
      <c r="B134" t="s">
        <v>67</v>
      </c>
      <c r="C134" t="s">
        <v>33</v>
      </c>
      <c r="D134" t="s">
        <v>33</v>
      </c>
      <c r="E134" s="20" t="s">
        <v>6</v>
      </c>
      <c r="F134" s="3" t="str">
        <f t="shared" si="8"/>
        <v/>
      </c>
      <c r="G134">
        <f t="shared" si="6"/>
        <v>1</v>
      </c>
      <c r="H134" s="10" t="s">
        <v>18318</v>
      </c>
      <c r="I134" t="s">
        <v>1734</v>
      </c>
      <c r="J134" t="s">
        <v>1735</v>
      </c>
      <c r="K134" t="s">
        <v>1736</v>
      </c>
      <c r="L134">
        <v>10</v>
      </c>
      <c r="M134">
        <v>9781424476978</v>
      </c>
      <c r="N134" t="str">
        <f t="shared" si="7"/>
        <v>Workshop</v>
      </c>
      <c r="O134" t="s">
        <v>1737</v>
      </c>
      <c r="P134" t="s">
        <v>295</v>
      </c>
      <c r="Q134" s="3">
        <v>2009</v>
      </c>
      <c r="R134" t="s">
        <v>1738</v>
      </c>
      <c r="S134" t="s">
        <v>6</v>
      </c>
      <c r="T134" t="s">
        <v>147</v>
      </c>
    </row>
    <row r="135" spans="1:20" x14ac:dyDescent="0.35">
      <c r="A135" t="str" cm="1">
        <f t="array" ref="A135">IF(OR(ISNUMBER(SEARCH("serious", $H135:$J135)),ISNUMBER(SEARCH("Serious", $H135:$J135)),ISNUMBER(SEARCH("gamification", $H135:$J135)),ISNUMBER(SEARCH("Gamification", $H135:$J135)),ISNUMBER(SEARCH("education", $H135:$J135)),ISNUMBER(SEARCH("Education", $H135:$J135)),),DataValidation!$E$12,B135)</f>
        <v>Not related to Software Engineering</v>
      </c>
      <c r="B135" t="s">
        <v>67</v>
      </c>
      <c r="C135" t="s">
        <v>33</v>
      </c>
      <c r="D135" t="s">
        <v>33</v>
      </c>
      <c r="E135" s="20" t="s">
        <v>20860</v>
      </c>
      <c r="F135" s="3" t="str">
        <f t="shared" si="8"/>
        <v/>
      </c>
      <c r="G135">
        <f t="shared" si="6"/>
        <v>1</v>
      </c>
      <c r="H135" s="10" t="s">
        <v>18320</v>
      </c>
      <c r="I135" t="s">
        <v>1746</v>
      </c>
      <c r="J135" t="s">
        <v>1747</v>
      </c>
      <c r="K135" t="s">
        <v>1736</v>
      </c>
      <c r="L135">
        <v>10</v>
      </c>
      <c r="M135">
        <v>9781424487653</v>
      </c>
      <c r="N135" t="str">
        <f t="shared" si="7"/>
        <v>Workshop</v>
      </c>
      <c r="O135" t="s">
        <v>1748</v>
      </c>
      <c r="P135" t="s">
        <v>1749</v>
      </c>
      <c r="Q135" s="3">
        <v>2010</v>
      </c>
      <c r="R135" t="s">
        <v>1750</v>
      </c>
      <c r="S135" t="s">
        <v>6</v>
      </c>
      <c r="T135" t="s">
        <v>283</v>
      </c>
    </row>
    <row r="136" spans="1:20" x14ac:dyDescent="0.35">
      <c r="A136" t="str" cm="1">
        <f t="array" ref="A136">IF(OR(ISNUMBER(SEARCH("serious", $H136:$J136)),ISNUMBER(SEARCH("Serious", $H136:$J136)),ISNUMBER(SEARCH("gamification", $H136:$J136)),ISNUMBER(SEARCH("Gamification", $H136:$J136)),ISNUMBER(SEARCH("education", $H136:$J136)),ISNUMBER(SEARCH("Education", $H136:$J136)),),DataValidation!$E$12,B136)</f>
        <v>None</v>
      </c>
      <c r="B136" t="s">
        <v>49</v>
      </c>
      <c r="C136" t="s">
        <v>54</v>
      </c>
      <c r="D136" t="s">
        <v>54</v>
      </c>
      <c r="E136" s="20" t="s">
        <v>6</v>
      </c>
      <c r="F136" s="3" t="str">
        <f t="shared" si="8"/>
        <v/>
      </c>
      <c r="G136">
        <f t="shared" si="6"/>
        <v>1</v>
      </c>
      <c r="H136" s="10" t="s">
        <v>18321</v>
      </c>
      <c r="I136" t="s">
        <v>1752</v>
      </c>
      <c r="J136" t="s">
        <v>1753</v>
      </c>
      <c r="K136" t="s">
        <v>1736</v>
      </c>
      <c r="L136">
        <v>10</v>
      </c>
      <c r="M136">
        <v>9781457709340</v>
      </c>
      <c r="N136" t="str">
        <f t="shared" si="7"/>
        <v>Workshop</v>
      </c>
      <c r="O136" t="s">
        <v>1754</v>
      </c>
      <c r="P136" t="s">
        <v>1136</v>
      </c>
      <c r="Q136" s="3">
        <v>2011</v>
      </c>
      <c r="R136" t="s">
        <v>1755</v>
      </c>
      <c r="S136" t="s">
        <v>6</v>
      </c>
      <c r="T136" t="s">
        <v>480</v>
      </c>
    </row>
    <row r="137" spans="1:20" x14ac:dyDescent="0.35">
      <c r="A137" t="str" cm="1">
        <f t="array" ref="A137">IF(OR(ISNUMBER(SEARCH("serious", $H137:$J137)),ISNUMBER(SEARCH("Serious", $H137:$J137)),ISNUMBER(SEARCH("gamification", $H137:$J137)),ISNUMBER(SEARCH("Gamification", $H137:$J137)),ISNUMBER(SEARCH("education", $H137:$J137)),ISNUMBER(SEARCH("Education", $H137:$J137)),),DataValidation!$E$12,B137)</f>
        <v>Not related to Video Games</v>
      </c>
      <c r="B137" t="s">
        <v>70</v>
      </c>
      <c r="C137" t="s">
        <v>33</v>
      </c>
      <c r="D137" t="s">
        <v>33</v>
      </c>
      <c r="E137" s="20" t="s">
        <v>6</v>
      </c>
      <c r="F137" s="3" t="str">
        <f t="shared" si="8"/>
        <v/>
      </c>
      <c r="G137">
        <f t="shared" si="6"/>
        <v>1</v>
      </c>
      <c r="H137" s="10" t="s">
        <v>18328</v>
      </c>
      <c r="I137" t="s">
        <v>1792</v>
      </c>
      <c r="J137" t="s">
        <v>6</v>
      </c>
      <c r="K137" t="s">
        <v>1793</v>
      </c>
      <c r="L137">
        <v>7</v>
      </c>
      <c r="N137" t="str">
        <f t="shared" si="7"/>
        <v>Journal</v>
      </c>
      <c r="O137" t="s">
        <v>1794</v>
      </c>
      <c r="P137" t="s">
        <v>1795</v>
      </c>
      <c r="Q137" s="3">
        <v>2020</v>
      </c>
      <c r="R137" t="s">
        <v>1796</v>
      </c>
      <c r="S137" t="s">
        <v>6</v>
      </c>
      <c r="T137" t="s">
        <v>176</v>
      </c>
    </row>
    <row r="138" spans="1:20" x14ac:dyDescent="0.35">
      <c r="A138" t="str" cm="1">
        <f t="array" ref="A138">IF(OR(ISNUMBER(SEARCH("serious", $H138:$J138)),ISNUMBER(SEARCH("Serious", $H138:$J138)),ISNUMBER(SEARCH("gamification", $H138:$J138)),ISNUMBER(SEARCH("Gamification", $H138:$J138)),ISNUMBER(SEARCH("education", $H138:$J138)),ISNUMBER(SEARCH("Education", $H138:$J138)),),DataValidation!$E$12,B138)</f>
        <v>None</v>
      </c>
      <c r="B138" t="s">
        <v>49</v>
      </c>
      <c r="C138" t="s">
        <v>57</v>
      </c>
      <c r="D138" t="s">
        <v>57</v>
      </c>
      <c r="E138" s="20" t="s">
        <v>20851</v>
      </c>
      <c r="F138" s="3" t="str">
        <f t="shared" si="8"/>
        <v/>
      </c>
      <c r="G138">
        <f t="shared" si="6"/>
        <v>1</v>
      </c>
      <c r="H138" s="10" t="s">
        <v>18329</v>
      </c>
      <c r="I138" t="s">
        <v>1798</v>
      </c>
      <c r="J138" t="s">
        <v>1799</v>
      </c>
      <c r="K138" t="s">
        <v>1800</v>
      </c>
      <c r="L138">
        <v>7</v>
      </c>
      <c r="M138">
        <v>9783642287824</v>
      </c>
      <c r="N138" t="str">
        <f t="shared" si="7"/>
        <v>Journal</v>
      </c>
      <c r="O138" t="s">
        <v>1801</v>
      </c>
      <c r="P138" t="s">
        <v>1802</v>
      </c>
      <c r="Q138" s="3">
        <v>2012</v>
      </c>
      <c r="R138" t="s">
        <v>1803</v>
      </c>
      <c r="S138" t="s">
        <v>6</v>
      </c>
      <c r="T138" t="s">
        <v>155</v>
      </c>
    </row>
    <row r="139" spans="1:20" x14ac:dyDescent="0.35">
      <c r="A139" t="str" cm="1">
        <f t="array" ref="A139">IF(OR(ISNUMBER(SEARCH("serious", $H139:$J139)),ISNUMBER(SEARCH("Serious", $H139:$J139)),ISNUMBER(SEARCH("gamification", $H139:$J139)),ISNUMBER(SEARCH("Gamification", $H139:$J139)),ISNUMBER(SEARCH("education", $H139:$J139)),ISNUMBER(SEARCH("Education", $H139:$J139)),),DataValidation!$E$12,B139)</f>
        <v>Serious games or gamification</v>
      </c>
      <c r="B139" t="s">
        <v>70</v>
      </c>
      <c r="C139" t="s">
        <v>33</v>
      </c>
      <c r="D139" t="s">
        <v>33</v>
      </c>
      <c r="E139" s="20" t="s">
        <v>6</v>
      </c>
      <c r="F139" s="3" t="str">
        <f t="shared" si="8"/>
        <v/>
      </c>
      <c r="G139">
        <f t="shared" si="6"/>
        <v>1</v>
      </c>
      <c r="H139" s="10" t="s">
        <v>18330</v>
      </c>
      <c r="I139" t="s">
        <v>1805</v>
      </c>
      <c r="J139" t="s">
        <v>1806</v>
      </c>
      <c r="K139" t="s">
        <v>1807</v>
      </c>
      <c r="L139">
        <v>7</v>
      </c>
      <c r="N139" t="str">
        <f t="shared" si="7"/>
        <v>Journal</v>
      </c>
      <c r="O139" t="s">
        <v>1808</v>
      </c>
      <c r="P139" t="s">
        <v>1809</v>
      </c>
      <c r="Q139" s="3">
        <v>2015</v>
      </c>
      <c r="R139" t="s">
        <v>1810</v>
      </c>
      <c r="S139" t="s">
        <v>6</v>
      </c>
      <c r="T139" t="s">
        <v>176</v>
      </c>
    </row>
    <row r="140" spans="1:20" x14ac:dyDescent="0.35">
      <c r="A140" t="str" cm="1">
        <f t="array" ref="A140">IF(OR(ISNUMBER(SEARCH("serious", $H140:$J140)),ISNUMBER(SEARCH("Serious", $H140:$J140)),ISNUMBER(SEARCH("gamification", $H140:$J140)),ISNUMBER(SEARCH("Gamification", $H140:$J140)),ISNUMBER(SEARCH("education", $H140:$J140)),ISNUMBER(SEARCH("Education", $H140:$J140)),),DataValidation!$E$12,B140)</f>
        <v>Serious games or gamification</v>
      </c>
      <c r="B140" t="s">
        <v>70</v>
      </c>
      <c r="C140" t="s">
        <v>33</v>
      </c>
      <c r="D140" t="s">
        <v>33</v>
      </c>
      <c r="E140" s="20" t="s">
        <v>20861</v>
      </c>
      <c r="F140" s="3" t="str">
        <f t="shared" si="8"/>
        <v/>
      </c>
      <c r="G140">
        <f t="shared" si="6"/>
        <v>1</v>
      </c>
      <c r="H140" s="10" t="s">
        <v>18331</v>
      </c>
      <c r="I140" t="s">
        <v>1812</v>
      </c>
      <c r="J140" t="s">
        <v>1813</v>
      </c>
      <c r="K140" t="s">
        <v>1814</v>
      </c>
      <c r="L140">
        <v>10</v>
      </c>
      <c r="M140">
        <v>9781467390415</v>
      </c>
      <c r="N140" t="str">
        <f t="shared" si="7"/>
        <v>Conference</v>
      </c>
      <c r="O140" t="s">
        <v>1815</v>
      </c>
      <c r="P140" t="s">
        <v>1816</v>
      </c>
      <c r="Q140" s="3">
        <v>2016</v>
      </c>
      <c r="R140" t="s">
        <v>1817</v>
      </c>
      <c r="S140" t="s">
        <v>6</v>
      </c>
      <c r="T140" t="s">
        <v>703</v>
      </c>
    </row>
    <row r="141" spans="1:20" x14ac:dyDescent="0.35">
      <c r="A141" t="str" cm="1">
        <f t="array" ref="A141">IF(OR(ISNUMBER(SEARCH("serious", $H141:$J141)),ISNUMBER(SEARCH("Serious", $H141:$J141)),ISNUMBER(SEARCH("gamification", $H141:$J141)),ISNUMBER(SEARCH("Gamification", $H141:$J141)),ISNUMBER(SEARCH("education", $H141:$J141)),ISNUMBER(SEARCH("Education", $H141:$J141)),),DataValidation!$E$12,B141)</f>
        <v>None</v>
      </c>
      <c r="B141" t="s">
        <v>49</v>
      </c>
      <c r="C141" t="s">
        <v>57</v>
      </c>
      <c r="D141" t="s">
        <v>57</v>
      </c>
      <c r="E141" s="20" t="s">
        <v>20851</v>
      </c>
      <c r="F141" s="3" t="str">
        <f t="shared" si="8"/>
        <v/>
      </c>
      <c r="G141">
        <f t="shared" si="6"/>
        <v>1</v>
      </c>
      <c r="H141" s="10" t="s">
        <v>18335</v>
      </c>
      <c r="I141" t="s">
        <v>1837</v>
      </c>
      <c r="J141" t="s">
        <v>1838</v>
      </c>
      <c r="K141" t="s">
        <v>1839</v>
      </c>
      <c r="L141">
        <v>7</v>
      </c>
      <c r="N141" t="str">
        <f t="shared" si="7"/>
        <v>Journal</v>
      </c>
      <c r="O141" t="s">
        <v>597</v>
      </c>
      <c r="P141" t="s">
        <v>1840</v>
      </c>
      <c r="Q141" s="3">
        <v>2020</v>
      </c>
      <c r="R141" t="s">
        <v>1841</v>
      </c>
      <c r="S141" t="s">
        <v>6</v>
      </c>
      <c r="T141" t="s">
        <v>283</v>
      </c>
    </row>
    <row r="142" spans="1:20" x14ac:dyDescent="0.35">
      <c r="A142" t="str" cm="1">
        <f t="array" ref="A142">IF(OR(ISNUMBER(SEARCH("serious", $H142:$J142)),ISNUMBER(SEARCH("Serious", $H142:$J142)),ISNUMBER(SEARCH("gamification", $H142:$J142)),ISNUMBER(SEARCH("Gamification", $H142:$J142)),ISNUMBER(SEARCH("education", $H142:$J142)),ISNUMBER(SEARCH("Education", $H142:$J142)),),DataValidation!$E$12,B142)</f>
        <v>None</v>
      </c>
      <c r="B142" t="s">
        <v>49</v>
      </c>
      <c r="C142" t="s">
        <v>51</v>
      </c>
      <c r="D142" t="s">
        <v>71</v>
      </c>
      <c r="E142" s="20" t="s">
        <v>20862</v>
      </c>
      <c r="F142" s="3" t="str">
        <f t="shared" si="8"/>
        <v>Yes</v>
      </c>
      <c r="G142">
        <f t="shared" si="6"/>
        <v>1</v>
      </c>
      <c r="H142" s="10" t="s">
        <v>18339</v>
      </c>
      <c r="I142" t="s">
        <v>1862</v>
      </c>
      <c r="J142" t="s">
        <v>1863</v>
      </c>
      <c r="K142" t="s">
        <v>1864</v>
      </c>
      <c r="L142">
        <v>10</v>
      </c>
      <c r="M142">
        <v>9781728176246</v>
      </c>
      <c r="N142" t="str">
        <f t="shared" si="7"/>
        <v>Conference</v>
      </c>
      <c r="O142" t="s">
        <v>1865</v>
      </c>
      <c r="P142" t="s">
        <v>1866</v>
      </c>
      <c r="Q142" s="3">
        <v>2020</v>
      </c>
      <c r="R142" t="s">
        <v>1867</v>
      </c>
      <c r="S142" t="s">
        <v>6</v>
      </c>
      <c r="T142" t="s">
        <v>162</v>
      </c>
    </row>
    <row r="143" spans="1:20" x14ac:dyDescent="0.35">
      <c r="A143" t="str" cm="1">
        <f t="array" ref="A143">IF(OR(ISNUMBER(SEARCH("serious", $H143:$J143)),ISNUMBER(SEARCH("Serious", $H143:$J143)),ISNUMBER(SEARCH("gamification", $H143:$J143)),ISNUMBER(SEARCH("Gamification", $H143:$J143)),ISNUMBER(SEARCH("education", $H143:$J143)),ISNUMBER(SEARCH("Education", $H143:$J143)),),DataValidation!$E$12,B143)</f>
        <v>None</v>
      </c>
      <c r="B143" t="s">
        <v>49</v>
      </c>
      <c r="C143" t="s">
        <v>71</v>
      </c>
      <c r="D143" t="s">
        <v>71</v>
      </c>
      <c r="E143" s="20" t="s">
        <v>20863</v>
      </c>
      <c r="F143" s="3" t="str">
        <f t="shared" si="8"/>
        <v/>
      </c>
      <c r="G143">
        <f t="shared" si="6"/>
        <v>1</v>
      </c>
      <c r="H143" s="10" t="s">
        <v>18340</v>
      </c>
      <c r="I143" t="s">
        <v>1869</v>
      </c>
      <c r="J143" t="s">
        <v>1870</v>
      </c>
      <c r="K143" t="s">
        <v>1871</v>
      </c>
      <c r="L143">
        <v>7</v>
      </c>
      <c r="N143" t="str">
        <f t="shared" si="7"/>
        <v>Journal</v>
      </c>
      <c r="O143" t="s">
        <v>1872</v>
      </c>
      <c r="P143" t="s">
        <v>1873</v>
      </c>
      <c r="Q143" s="3">
        <v>2015</v>
      </c>
      <c r="R143" t="s">
        <v>1874</v>
      </c>
      <c r="S143" t="s">
        <v>6</v>
      </c>
      <c r="T143" t="s">
        <v>323</v>
      </c>
    </row>
    <row r="144" spans="1:20" x14ac:dyDescent="0.35">
      <c r="A144" t="str" cm="1">
        <f t="array" ref="A144">IF(OR(ISNUMBER(SEARCH("serious", $H144:$J144)),ISNUMBER(SEARCH("Serious", $H144:$J144)),ISNUMBER(SEARCH("gamification", $H144:$J144)),ISNUMBER(SEARCH("Gamification", $H144:$J144)),ISNUMBER(SEARCH("education", $H144:$J144)),ISNUMBER(SEARCH("Education", $H144:$J144)),),DataValidation!$E$12,B144)</f>
        <v>None</v>
      </c>
      <c r="B144" t="s">
        <v>49</v>
      </c>
      <c r="C144" t="s">
        <v>57</v>
      </c>
      <c r="D144" t="s">
        <v>57</v>
      </c>
      <c r="E144" s="20" t="s">
        <v>6</v>
      </c>
      <c r="F144" s="3" t="str">
        <f t="shared" si="8"/>
        <v/>
      </c>
      <c r="G144">
        <f t="shared" si="6"/>
        <v>1</v>
      </c>
      <c r="H144" s="10" t="s">
        <v>18341</v>
      </c>
      <c r="I144" t="s">
        <v>1876</v>
      </c>
      <c r="J144" t="s">
        <v>6</v>
      </c>
      <c r="K144" t="s">
        <v>1877</v>
      </c>
      <c r="L144">
        <v>7</v>
      </c>
      <c r="N144" t="str">
        <f t="shared" si="7"/>
        <v>Journal</v>
      </c>
      <c r="O144" t="s">
        <v>693</v>
      </c>
      <c r="P144" t="s">
        <v>6</v>
      </c>
      <c r="Q144" s="3">
        <v>2021</v>
      </c>
      <c r="R144" t="s">
        <v>1878</v>
      </c>
      <c r="S144" t="s">
        <v>6</v>
      </c>
      <c r="T144" t="s">
        <v>162</v>
      </c>
    </row>
    <row r="145" spans="1:20" x14ac:dyDescent="0.35">
      <c r="A145" t="str" cm="1">
        <f t="array" ref="A145">IF(OR(ISNUMBER(SEARCH("serious", $H145:$J145)),ISNUMBER(SEARCH("Serious", $H145:$J145)),ISNUMBER(SEARCH("gamification", $H145:$J145)),ISNUMBER(SEARCH("Gamification", $H145:$J145)),ISNUMBER(SEARCH("education", $H145:$J145)),ISNUMBER(SEARCH("Education", $H145:$J145)),),DataValidation!$E$12,B145)</f>
        <v>Serious games or gamification</v>
      </c>
      <c r="B145" t="s">
        <v>70</v>
      </c>
      <c r="C145" t="s">
        <v>33</v>
      </c>
      <c r="D145" t="s">
        <v>33</v>
      </c>
      <c r="E145" s="20" t="s">
        <v>6</v>
      </c>
      <c r="F145" s="3" t="str">
        <f t="shared" si="8"/>
        <v/>
      </c>
      <c r="G145">
        <f t="shared" si="6"/>
        <v>1</v>
      </c>
      <c r="H145" s="10" t="s">
        <v>18342</v>
      </c>
      <c r="I145" t="s">
        <v>1880</v>
      </c>
      <c r="J145" t="s">
        <v>1881</v>
      </c>
      <c r="K145" t="s">
        <v>1882</v>
      </c>
      <c r="L145">
        <v>10</v>
      </c>
      <c r="M145">
        <v>9781911218562</v>
      </c>
      <c r="N145" t="str">
        <f t="shared" si="7"/>
        <v>Conference</v>
      </c>
      <c r="O145" t="s">
        <v>1883</v>
      </c>
      <c r="P145" t="s">
        <v>1884</v>
      </c>
      <c r="Q145" s="3">
        <v>2017</v>
      </c>
      <c r="R145" t="s">
        <v>1885</v>
      </c>
      <c r="S145" t="s">
        <v>6</v>
      </c>
      <c r="T145" t="s">
        <v>162</v>
      </c>
    </row>
    <row r="146" spans="1:20" x14ac:dyDescent="0.35">
      <c r="A146" t="str" cm="1">
        <f t="array" ref="A146">IF(OR(ISNUMBER(SEARCH("serious", $H146:$J146)),ISNUMBER(SEARCH("Serious", $H146:$J146)),ISNUMBER(SEARCH("gamification", $H146:$J146)),ISNUMBER(SEARCH("Gamification", $H146:$J146)),ISNUMBER(SEARCH("education", $H146:$J146)),ISNUMBER(SEARCH("Education", $H146:$J146)),),DataValidation!$E$12,B146)</f>
        <v>Serious games or gamification</v>
      </c>
      <c r="B146" t="s">
        <v>70</v>
      </c>
      <c r="C146" t="s">
        <v>33</v>
      </c>
      <c r="D146" t="s">
        <v>33</v>
      </c>
      <c r="E146" s="20" t="s">
        <v>20864</v>
      </c>
      <c r="F146" s="3" t="str">
        <f t="shared" si="8"/>
        <v/>
      </c>
      <c r="G146">
        <f t="shared" si="6"/>
        <v>1</v>
      </c>
      <c r="H146" s="10" t="s">
        <v>18348</v>
      </c>
      <c r="I146" t="s">
        <v>1915</v>
      </c>
      <c r="J146" t="s">
        <v>6</v>
      </c>
      <c r="K146" t="s">
        <v>1916</v>
      </c>
      <c r="L146">
        <v>7</v>
      </c>
      <c r="N146" t="str">
        <f t="shared" si="7"/>
        <v>Journal</v>
      </c>
      <c r="O146" t="s">
        <v>693</v>
      </c>
      <c r="P146" t="s">
        <v>1917</v>
      </c>
      <c r="Q146" s="3">
        <v>2020</v>
      </c>
      <c r="R146" t="s">
        <v>1918</v>
      </c>
      <c r="S146" t="s">
        <v>6</v>
      </c>
      <c r="T146" t="s">
        <v>147</v>
      </c>
    </row>
    <row r="147" spans="1:20" x14ac:dyDescent="0.35">
      <c r="A147" t="str" cm="1">
        <f t="array" ref="A147">IF(OR(ISNUMBER(SEARCH("serious", $H147:$J147)),ISNUMBER(SEARCH("Serious", $H147:$J147)),ISNUMBER(SEARCH("gamification", $H147:$J147)),ISNUMBER(SEARCH("Gamification", $H147:$J147)),ISNUMBER(SEARCH("education", $H147:$J147)),ISNUMBER(SEARCH("Education", $H147:$J147)),),DataValidation!$E$12,B147)</f>
        <v>Not related to Video Games</v>
      </c>
      <c r="B147" t="s">
        <v>70</v>
      </c>
      <c r="C147" t="s">
        <v>33</v>
      </c>
      <c r="D147" t="s">
        <v>33</v>
      </c>
      <c r="E147" s="20" t="s">
        <v>20865</v>
      </c>
      <c r="F147" s="3" t="str">
        <f t="shared" si="8"/>
        <v/>
      </c>
      <c r="G147">
        <f t="shared" si="6"/>
        <v>1</v>
      </c>
      <c r="H147" s="10" t="s">
        <v>18350</v>
      </c>
      <c r="I147" t="s">
        <v>1925</v>
      </c>
      <c r="J147" t="s">
        <v>1926</v>
      </c>
      <c r="K147" t="s">
        <v>1927</v>
      </c>
      <c r="L147">
        <v>7</v>
      </c>
      <c r="M147">
        <v>9783319716480</v>
      </c>
      <c r="N147" t="str">
        <f t="shared" si="7"/>
        <v>Conference</v>
      </c>
      <c r="O147" t="s">
        <v>152</v>
      </c>
      <c r="P147" t="s">
        <v>1928</v>
      </c>
      <c r="Q147" s="3">
        <v>2017</v>
      </c>
      <c r="R147" t="s">
        <v>1929</v>
      </c>
      <c r="S147" t="s">
        <v>6</v>
      </c>
      <c r="T147" t="s">
        <v>162</v>
      </c>
    </row>
    <row r="148" spans="1:20" x14ac:dyDescent="0.35">
      <c r="A148" t="str" cm="1">
        <f t="array" ref="A148">IF(OR(ISNUMBER(SEARCH("serious", $H148:$J148)),ISNUMBER(SEARCH("Serious", $H148:$J148)),ISNUMBER(SEARCH("gamification", $H148:$J148)),ISNUMBER(SEARCH("Gamification", $H148:$J148)),ISNUMBER(SEARCH("education", $H148:$J148)),ISNUMBER(SEARCH("Education", $H148:$J148)),),DataValidation!$E$12,B148)</f>
        <v>Not related to Video Games</v>
      </c>
      <c r="B148" t="s">
        <v>70</v>
      </c>
      <c r="C148" t="s">
        <v>33</v>
      </c>
      <c r="D148" t="s">
        <v>33</v>
      </c>
      <c r="E148" s="20" t="s">
        <v>20866</v>
      </c>
      <c r="F148" s="3" t="str">
        <f t="shared" si="8"/>
        <v/>
      </c>
      <c r="G148">
        <f t="shared" si="6"/>
        <v>1</v>
      </c>
      <c r="H148" s="10" t="s">
        <v>18351</v>
      </c>
      <c r="I148" t="s">
        <v>1931</v>
      </c>
      <c r="J148" t="s">
        <v>1932</v>
      </c>
      <c r="K148" t="s">
        <v>1933</v>
      </c>
      <c r="L148">
        <v>10</v>
      </c>
      <c r="M148">
        <v>9789898533913</v>
      </c>
      <c r="N148" t="str">
        <f t="shared" si="7"/>
        <v>Conference</v>
      </c>
      <c r="O148" t="s">
        <v>301</v>
      </c>
      <c r="P148" t="s">
        <v>1934</v>
      </c>
      <c r="Q148" s="3">
        <v>2019</v>
      </c>
      <c r="R148" t="s">
        <v>1935</v>
      </c>
      <c r="S148" t="s">
        <v>6</v>
      </c>
      <c r="T148" t="s">
        <v>162</v>
      </c>
    </row>
    <row r="149" spans="1:20" x14ac:dyDescent="0.35">
      <c r="A149" t="str" cm="1">
        <f t="array" ref="A149">IF(OR(ISNUMBER(SEARCH("serious", $H149:$J149)),ISNUMBER(SEARCH("Serious", $H149:$J149)),ISNUMBER(SEARCH("gamification", $H149:$J149)),ISNUMBER(SEARCH("Gamification", $H149:$J149)),ISNUMBER(SEARCH("education", $H149:$J149)),ISNUMBER(SEARCH("Education", $H149:$J149)),),DataValidation!$E$12,B149)</f>
        <v>None</v>
      </c>
      <c r="B149" t="s">
        <v>49</v>
      </c>
      <c r="C149" t="s">
        <v>57</v>
      </c>
      <c r="D149" t="s">
        <v>57</v>
      </c>
      <c r="E149" s="20" t="s">
        <v>20851</v>
      </c>
      <c r="F149" s="3" t="str">
        <f t="shared" si="8"/>
        <v/>
      </c>
      <c r="G149">
        <f t="shared" si="6"/>
        <v>1</v>
      </c>
      <c r="H149" s="10" t="s">
        <v>18352</v>
      </c>
      <c r="I149" t="s">
        <v>1937</v>
      </c>
      <c r="J149" t="s">
        <v>1938</v>
      </c>
      <c r="K149" t="s">
        <v>1939</v>
      </c>
      <c r="L149">
        <v>10</v>
      </c>
      <c r="M149">
        <v>9781450360876</v>
      </c>
      <c r="N149" t="str">
        <f t="shared" si="7"/>
        <v>Conference</v>
      </c>
      <c r="O149" t="s">
        <v>1940</v>
      </c>
      <c r="P149" t="s">
        <v>6</v>
      </c>
      <c r="Q149" s="3">
        <v>2018</v>
      </c>
      <c r="R149" t="s">
        <v>1941</v>
      </c>
      <c r="S149" t="s">
        <v>6</v>
      </c>
      <c r="T149" t="s">
        <v>147</v>
      </c>
    </row>
    <row r="150" spans="1:20" x14ac:dyDescent="0.35">
      <c r="A150" t="str" cm="1">
        <f t="array" ref="A150">IF(OR(ISNUMBER(SEARCH("serious", $H150:$J150)),ISNUMBER(SEARCH("Serious", $H150:$J150)),ISNUMBER(SEARCH("gamification", $H150:$J150)),ISNUMBER(SEARCH("Gamification", $H150:$J150)),ISNUMBER(SEARCH("education", $H150:$J150)),ISNUMBER(SEARCH("Education", $H150:$J150)),),DataValidation!$E$12,B150)</f>
        <v>None</v>
      </c>
      <c r="B150" t="s">
        <v>49</v>
      </c>
      <c r="C150" t="s">
        <v>57</v>
      </c>
      <c r="D150" t="s">
        <v>57</v>
      </c>
      <c r="E150" s="20" t="s">
        <v>20851</v>
      </c>
      <c r="F150" s="3" t="str">
        <f t="shared" si="8"/>
        <v/>
      </c>
      <c r="G150">
        <f t="shared" si="6"/>
        <v>1</v>
      </c>
      <c r="H150" s="10" t="s">
        <v>18353</v>
      </c>
      <c r="I150" t="s">
        <v>1943</v>
      </c>
      <c r="J150" t="s">
        <v>1944</v>
      </c>
      <c r="K150" t="s">
        <v>1945</v>
      </c>
      <c r="L150">
        <v>10</v>
      </c>
      <c r="M150">
        <v>9781450370219</v>
      </c>
      <c r="N150" t="str">
        <f t="shared" si="7"/>
        <v>Journal</v>
      </c>
      <c r="O150" t="s">
        <v>1946</v>
      </c>
      <c r="P150" t="s">
        <v>6</v>
      </c>
      <c r="Q150" s="3">
        <v>2019</v>
      </c>
      <c r="R150" t="s">
        <v>1947</v>
      </c>
      <c r="S150" t="s">
        <v>6</v>
      </c>
      <c r="T150" t="s">
        <v>162</v>
      </c>
    </row>
    <row r="151" spans="1:20" x14ac:dyDescent="0.35">
      <c r="A151" t="str" cm="1">
        <f t="array" ref="A151">IF(OR(ISNUMBER(SEARCH("serious", $H151:$J151)),ISNUMBER(SEARCH("Serious", $H151:$J151)),ISNUMBER(SEARCH("gamification", $H151:$J151)),ISNUMBER(SEARCH("Gamification", $H151:$J151)),ISNUMBER(SEARCH("education", $H151:$J151)),ISNUMBER(SEARCH("Education", $H151:$J151)),),DataValidation!$E$12,B151)</f>
        <v>None</v>
      </c>
      <c r="B151" t="s">
        <v>49</v>
      </c>
      <c r="C151" t="s">
        <v>63</v>
      </c>
      <c r="D151" t="s">
        <v>63</v>
      </c>
      <c r="E151" s="20" t="s">
        <v>6</v>
      </c>
      <c r="F151" s="3" t="str">
        <f t="shared" si="8"/>
        <v/>
      </c>
      <c r="G151">
        <f t="shared" si="6"/>
        <v>1</v>
      </c>
      <c r="H151" s="10" t="s">
        <v>18355</v>
      </c>
      <c r="I151" t="s">
        <v>1956</v>
      </c>
      <c r="J151" t="s">
        <v>1957</v>
      </c>
      <c r="K151" t="s">
        <v>1958</v>
      </c>
      <c r="L151">
        <v>10</v>
      </c>
      <c r="M151">
        <v>9781467388436</v>
      </c>
      <c r="N151" t="str">
        <f t="shared" si="7"/>
        <v>Conference</v>
      </c>
      <c r="O151" t="s">
        <v>388</v>
      </c>
      <c r="P151" t="s">
        <v>1959</v>
      </c>
      <c r="Q151" s="3">
        <v>2016</v>
      </c>
      <c r="R151" t="s">
        <v>1960</v>
      </c>
      <c r="S151" t="s">
        <v>6</v>
      </c>
      <c r="T151" t="s">
        <v>147</v>
      </c>
    </row>
    <row r="152" spans="1:20" x14ac:dyDescent="0.35">
      <c r="A152" t="str" cm="1">
        <f t="array" ref="A152">IF(OR(ISNUMBER(SEARCH("serious", $H152:$J152)),ISNUMBER(SEARCH("Serious", $H152:$J152)),ISNUMBER(SEARCH("gamification", $H152:$J152)),ISNUMBER(SEARCH("Gamification", $H152:$J152)),ISNUMBER(SEARCH("education", $H152:$J152)),ISNUMBER(SEARCH("Education", $H152:$J152)),),DataValidation!$E$12,B152)</f>
        <v>Not related to Video Games</v>
      </c>
      <c r="B152" t="s">
        <v>70</v>
      </c>
      <c r="C152" t="s">
        <v>33</v>
      </c>
      <c r="D152" t="s">
        <v>33</v>
      </c>
      <c r="E152" s="20" t="s">
        <v>20867</v>
      </c>
      <c r="F152" s="3" t="str">
        <f t="shared" si="8"/>
        <v/>
      </c>
      <c r="G152">
        <f t="shared" si="6"/>
        <v>1</v>
      </c>
      <c r="H152" s="10" t="s">
        <v>18357</v>
      </c>
      <c r="I152" t="s">
        <v>1969</v>
      </c>
      <c r="J152" t="s">
        <v>1970</v>
      </c>
      <c r="K152" t="s">
        <v>1971</v>
      </c>
      <c r="L152">
        <v>7</v>
      </c>
      <c r="N152" t="str">
        <f t="shared" si="7"/>
        <v>Journal</v>
      </c>
      <c r="O152" t="s">
        <v>1398</v>
      </c>
      <c r="P152" t="s">
        <v>1972</v>
      </c>
      <c r="Q152" s="3">
        <v>2014</v>
      </c>
      <c r="R152" t="s">
        <v>1973</v>
      </c>
      <c r="S152" t="s">
        <v>6</v>
      </c>
      <c r="T152" t="s">
        <v>283</v>
      </c>
    </row>
    <row r="153" spans="1:20" x14ac:dyDescent="0.35">
      <c r="A153" t="str" cm="1">
        <f t="array" ref="A153">IF(OR(ISNUMBER(SEARCH("serious", $H153:$J153)),ISNUMBER(SEARCH("Serious", $H153:$J153)),ISNUMBER(SEARCH("gamification", $H153:$J153)),ISNUMBER(SEARCH("Gamification", $H153:$J153)),ISNUMBER(SEARCH("education", $H153:$J153)),ISNUMBER(SEARCH("Education", $H153:$J153)),),DataValidation!$E$12,B153)</f>
        <v>None</v>
      </c>
      <c r="B153" t="s">
        <v>49</v>
      </c>
      <c r="C153" t="s">
        <v>80</v>
      </c>
      <c r="D153" t="s">
        <v>80</v>
      </c>
      <c r="E153" s="20" t="s">
        <v>6</v>
      </c>
      <c r="F153" s="3" t="str">
        <f t="shared" si="8"/>
        <v/>
      </c>
      <c r="G153">
        <f t="shared" si="6"/>
        <v>1</v>
      </c>
      <c r="H153" s="10" t="s">
        <v>18358</v>
      </c>
      <c r="I153" t="s">
        <v>1975</v>
      </c>
      <c r="J153" t="s">
        <v>1976</v>
      </c>
      <c r="K153" t="s">
        <v>1977</v>
      </c>
      <c r="L153">
        <v>10</v>
      </c>
      <c r="M153">
        <v>9789077381809</v>
      </c>
      <c r="N153" t="str">
        <f t="shared" si="7"/>
        <v>Conference</v>
      </c>
      <c r="O153" t="s">
        <v>1978</v>
      </c>
      <c r="P153" t="s">
        <v>1979</v>
      </c>
      <c r="Q153" s="3">
        <v>2013</v>
      </c>
      <c r="R153" t="s">
        <v>1980</v>
      </c>
      <c r="S153" t="s">
        <v>6</v>
      </c>
      <c r="T153" t="s">
        <v>162</v>
      </c>
    </row>
    <row r="154" spans="1:20" x14ac:dyDescent="0.35">
      <c r="A154" t="str" cm="1">
        <f t="array" ref="A154">IF(OR(ISNUMBER(SEARCH("serious", $H154:$J154)),ISNUMBER(SEARCH("Serious", $H154:$J154)),ISNUMBER(SEARCH("gamification", $H154:$J154)),ISNUMBER(SEARCH("Gamification", $H154:$J154)),ISNUMBER(SEARCH("education", $H154:$J154)),ISNUMBER(SEARCH("Education", $H154:$J154)),),DataValidation!$E$12,B154)</f>
        <v>Serious games or gamification</v>
      </c>
      <c r="B154" t="s">
        <v>70</v>
      </c>
      <c r="C154" t="s">
        <v>33</v>
      </c>
      <c r="D154" t="s">
        <v>33</v>
      </c>
      <c r="E154" s="20" t="s">
        <v>20868</v>
      </c>
      <c r="F154" s="3" t="str">
        <f t="shared" si="8"/>
        <v/>
      </c>
      <c r="G154">
        <f t="shared" si="6"/>
        <v>1</v>
      </c>
      <c r="H154" s="10" t="s">
        <v>18359</v>
      </c>
      <c r="I154" t="s">
        <v>1982</v>
      </c>
      <c r="J154" t="s">
        <v>1983</v>
      </c>
      <c r="K154" t="s">
        <v>1984</v>
      </c>
      <c r="L154">
        <v>7</v>
      </c>
      <c r="M154">
        <v>9783319989976</v>
      </c>
      <c r="N154" t="str">
        <f t="shared" si="7"/>
        <v>Journal</v>
      </c>
      <c r="O154" t="s">
        <v>866</v>
      </c>
      <c r="P154" t="s">
        <v>1985</v>
      </c>
      <c r="Q154" s="3">
        <v>2018</v>
      </c>
      <c r="R154" t="s">
        <v>1986</v>
      </c>
      <c r="S154" t="s">
        <v>6</v>
      </c>
      <c r="T154" t="s">
        <v>162</v>
      </c>
    </row>
    <row r="155" spans="1:20" x14ac:dyDescent="0.35">
      <c r="A155" t="str" cm="1">
        <f t="array" ref="A155">IF(OR(ISNUMBER(SEARCH("serious", $H155:$J155)),ISNUMBER(SEARCH("Serious", $H155:$J155)),ISNUMBER(SEARCH("gamification", $H155:$J155)),ISNUMBER(SEARCH("Gamification", $H155:$J155)),ISNUMBER(SEARCH("education", $H155:$J155)),ISNUMBER(SEARCH("Education", $H155:$J155)),),DataValidation!$E$12,B155)</f>
        <v>Serious games or gamification</v>
      </c>
      <c r="B155" t="s">
        <v>70</v>
      </c>
      <c r="C155" t="s">
        <v>33</v>
      </c>
      <c r="D155" t="s">
        <v>33</v>
      </c>
      <c r="E155" s="20" t="s">
        <v>20868</v>
      </c>
      <c r="F155" s="3" t="str">
        <f t="shared" si="8"/>
        <v/>
      </c>
      <c r="G155">
        <f t="shared" si="6"/>
        <v>1</v>
      </c>
      <c r="H155" s="10" t="s">
        <v>18360</v>
      </c>
      <c r="I155" t="s">
        <v>1988</v>
      </c>
      <c r="J155" t="s">
        <v>1989</v>
      </c>
      <c r="K155" t="s">
        <v>1990</v>
      </c>
      <c r="L155">
        <v>10</v>
      </c>
      <c r="M155">
        <v>9781605585147</v>
      </c>
      <c r="N155" t="str">
        <f t="shared" si="7"/>
        <v>Conference</v>
      </c>
      <c r="O155" t="s">
        <v>1991</v>
      </c>
      <c r="P155" t="s">
        <v>1992</v>
      </c>
      <c r="Q155" s="3">
        <v>2009</v>
      </c>
      <c r="R155" t="s">
        <v>1993</v>
      </c>
      <c r="S155" t="s">
        <v>6</v>
      </c>
      <c r="T155" t="s">
        <v>1994</v>
      </c>
    </row>
    <row r="156" spans="1:20" x14ac:dyDescent="0.35">
      <c r="A156" t="str" cm="1">
        <f t="array" ref="A156">IF(OR(ISNUMBER(SEARCH("serious", $H156:$J156)),ISNUMBER(SEARCH("Serious", $H156:$J156)),ISNUMBER(SEARCH("gamification", $H156:$J156)),ISNUMBER(SEARCH("Gamification", $H156:$J156)),ISNUMBER(SEARCH("education", $H156:$J156)),ISNUMBER(SEARCH("Education", $H156:$J156)),),DataValidation!$E$12,B156)</f>
        <v>None</v>
      </c>
      <c r="B156" t="s">
        <v>49</v>
      </c>
      <c r="C156" t="s">
        <v>54</v>
      </c>
      <c r="D156" t="s">
        <v>54</v>
      </c>
      <c r="E156" s="20" t="s">
        <v>6</v>
      </c>
      <c r="F156" s="3" t="str">
        <f t="shared" si="8"/>
        <v/>
      </c>
      <c r="G156">
        <f t="shared" si="6"/>
        <v>1</v>
      </c>
      <c r="H156" s="10" t="s">
        <v>18361</v>
      </c>
      <c r="I156" t="s">
        <v>1996</v>
      </c>
      <c r="J156" t="s">
        <v>1997</v>
      </c>
      <c r="K156" t="s">
        <v>1998</v>
      </c>
      <c r="L156">
        <v>7</v>
      </c>
      <c r="N156" t="str">
        <f t="shared" si="7"/>
        <v>Journal</v>
      </c>
      <c r="O156" t="s">
        <v>1999</v>
      </c>
      <c r="P156" t="s">
        <v>2000</v>
      </c>
      <c r="Q156" s="3">
        <v>2017</v>
      </c>
      <c r="R156" t="s">
        <v>2001</v>
      </c>
      <c r="S156" t="s">
        <v>6</v>
      </c>
      <c r="T156" t="s">
        <v>155</v>
      </c>
    </row>
    <row r="157" spans="1:20" x14ac:dyDescent="0.35">
      <c r="A157" t="str" cm="1">
        <f t="array" ref="A157">IF(OR(ISNUMBER(SEARCH("serious", $H157:$J157)),ISNUMBER(SEARCH("Serious", $H157:$J157)),ISNUMBER(SEARCH("gamification", $H157:$J157)),ISNUMBER(SEARCH("Gamification", $H157:$J157)),ISNUMBER(SEARCH("education", $H157:$J157)),ISNUMBER(SEARCH("Education", $H157:$J157)),),DataValidation!$E$12,B157)</f>
        <v>Serious games or gamification</v>
      </c>
      <c r="B157" t="s">
        <v>70</v>
      </c>
      <c r="C157" t="s">
        <v>33</v>
      </c>
      <c r="D157" t="s">
        <v>33</v>
      </c>
      <c r="E157" s="20" t="s">
        <v>20869</v>
      </c>
      <c r="F157" s="3" t="str">
        <f t="shared" si="8"/>
        <v/>
      </c>
      <c r="G157">
        <f t="shared" si="6"/>
        <v>1</v>
      </c>
      <c r="H157" s="10" t="s">
        <v>18362</v>
      </c>
      <c r="I157" t="s">
        <v>2003</v>
      </c>
      <c r="J157" t="s">
        <v>2004</v>
      </c>
      <c r="K157" t="s">
        <v>2005</v>
      </c>
      <c r="L157">
        <v>7</v>
      </c>
      <c r="M157">
        <v>9783319074634</v>
      </c>
      <c r="N157" t="str">
        <f t="shared" si="7"/>
        <v>Conference</v>
      </c>
      <c r="O157" t="s">
        <v>152</v>
      </c>
      <c r="P157" t="s">
        <v>2006</v>
      </c>
      <c r="Q157" s="3">
        <v>2014</v>
      </c>
      <c r="R157" t="s">
        <v>2007</v>
      </c>
      <c r="S157" t="s">
        <v>6</v>
      </c>
      <c r="T157" t="s">
        <v>162</v>
      </c>
    </row>
    <row r="158" spans="1:20" x14ac:dyDescent="0.35">
      <c r="A158" t="str" cm="1">
        <f t="array" ref="A158">IF(OR(ISNUMBER(SEARCH("serious", $H158:$J158)),ISNUMBER(SEARCH("Serious", $H158:$J158)),ISNUMBER(SEARCH("gamification", $H158:$J158)),ISNUMBER(SEARCH("Gamification", $H158:$J158)),ISNUMBER(SEARCH("education", $H158:$J158)),ISNUMBER(SEARCH("Education", $H158:$J158)),),DataValidation!$E$12,B158)</f>
        <v>None</v>
      </c>
      <c r="B158" t="s">
        <v>49</v>
      </c>
      <c r="C158" t="s">
        <v>60</v>
      </c>
      <c r="D158" t="s">
        <v>60</v>
      </c>
      <c r="E158" s="20" t="s">
        <v>20870</v>
      </c>
      <c r="F158" s="3" t="str">
        <f t="shared" si="8"/>
        <v/>
      </c>
      <c r="G158">
        <f t="shared" si="6"/>
        <v>1</v>
      </c>
      <c r="H158" s="10" t="s">
        <v>18364</v>
      </c>
      <c r="I158" t="s">
        <v>2016</v>
      </c>
      <c r="J158" t="s">
        <v>2017</v>
      </c>
      <c r="K158" t="s">
        <v>2018</v>
      </c>
      <c r="L158">
        <v>10</v>
      </c>
      <c r="M158">
        <v>9780954901684</v>
      </c>
      <c r="N158" t="str">
        <f t="shared" si="7"/>
        <v>Conference</v>
      </c>
      <c r="O158" t="s">
        <v>909</v>
      </c>
      <c r="P158" t="s">
        <v>2019</v>
      </c>
      <c r="Q158" s="3">
        <v>2010</v>
      </c>
      <c r="R158" t="s">
        <v>2020</v>
      </c>
      <c r="S158" t="s">
        <v>6</v>
      </c>
      <c r="T158" t="s">
        <v>147</v>
      </c>
    </row>
    <row r="159" spans="1:20" x14ac:dyDescent="0.35">
      <c r="A159" t="str" cm="1">
        <f t="array" ref="A159">IF(OR(ISNUMBER(SEARCH("serious", $H159:$J159)),ISNUMBER(SEARCH("Serious", $H159:$J159)),ISNUMBER(SEARCH("gamification", $H159:$J159)),ISNUMBER(SEARCH("Gamification", $H159:$J159)),ISNUMBER(SEARCH("education", $H159:$J159)),ISNUMBER(SEARCH("Education", $H159:$J159)),),DataValidation!$E$12,B159)</f>
        <v>Not related to Video Games</v>
      </c>
      <c r="B159" t="s">
        <v>70</v>
      </c>
      <c r="C159" s="29" t="s">
        <v>33</v>
      </c>
      <c r="D159" s="29" t="s">
        <v>33</v>
      </c>
      <c r="E159" s="20" t="s">
        <v>20871</v>
      </c>
      <c r="F159" s="3" t="str">
        <f t="shared" si="8"/>
        <v/>
      </c>
      <c r="G159">
        <f t="shared" si="6"/>
        <v>1</v>
      </c>
      <c r="H159" s="10" t="s">
        <v>18365</v>
      </c>
      <c r="I159" t="s">
        <v>2022</v>
      </c>
      <c r="J159" t="s">
        <v>2023</v>
      </c>
      <c r="K159" t="s">
        <v>2024</v>
      </c>
      <c r="L159">
        <v>10</v>
      </c>
      <c r="M159">
        <v>9780954901677</v>
      </c>
      <c r="N159" t="str">
        <f t="shared" si="7"/>
        <v>Conference</v>
      </c>
      <c r="O159" t="s">
        <v>1071</v>
      </c>
      <c r="P159" t="s">
        <v>2025</v>
      </c>
      <c r="Q159" s="3">
        <v>2009</v>
      </c>
      <c r="R159" t="s">
        <v>2026</v>
      </c>
      <c r="S159" t="s">
        <v>6</v>
      </c>
      <c r="T159" t="s">
        <v>162</v>
      </c>
    </row>
    <row r="160" spans="1:20" x14ac:dyDescent="0.35">
      <c r="A160" t="str" cm="1">
        <f t="array" ref="A160">IF(OR(ISNUMBER(SEARCH("serious", $H160:$J160)),ISNUMBER(SEARCH("Serious", $H160:$J160)),ISNUMBER(SEARCH("gamification", $H160:$J160)),ISNUMBER(SEARCH("Gamification", $H160:$J160)),ISNUMBER(SEARCH("education", $H160:$J160)),ISNUMBER(SEARCH("Education", $H160:$J160)),),DataValidation!$E$12,B160)</f>
        <v>Not related to Video Games</v>
      </c>
      <c r="B160" t="s">
        <v>70</v>
      </c>
      <c r="C160" t="s">
        <v>33</v>
      </c>
      <c r="D160" t="s">
        <v>33</v>
      </c>
      <c r="E160" s="20" t="s">
        <v>20872</v>
      </c>
      <c r="F160" s="3" t="str">
        <f t="shared" si="8"/>
        <v/>
      </c>
      <c r="G160">
        <f t="shared" si="6"/>
        <v>1</v>
      </c>
      <c r="H160" s="10" t="s">
        <v>18366</v>
      </c>
      <c r="I160" t="s">
        <v>2028</v>
      </c>
      <c r="J160" t="s">
        <v>2029</v>
      </c>
      <c r="K160" t="s">
        <v>2030</v>
      </c>
      <c r="L160">
        <v>10</v>
      </c>
      <c r="M160">
        <v>9781509057320</v>
      </c>
      <c r="N160" t="str">
        <f t="shared" si="7"/>
        <v>Conference</v>
      </c>
      <c r="O160" t="s">
        <v>2031</v>
      </c>
      <c r="P160" t="s">
        <v>2032</v>
      </c>
      <c r="Q160" s="3">
        <v>2017</v>
      </c>
      <c r="R160" t="s">
        <v>2033</v>
      </c>
      <c r="S160" t="s">
        <v>6</v>
      </c>
      <c r="T160" t="s">
        <v>217</v>
      </c>
    </row>
    <row r="161" spans="1:20" x14ac:dyDescent="0.35">
      <c r="A161" t="str" cm="1">
        <f t="array" ref="A161">IF(OR(ISNUMBER(SEARCH("serious", $H161:$J161)),ISNUMBER(SEARCH("Serious", $H161:$J161)),ISNUMBER(SEARCH("gamification", $H161:$J161)),ISNUMBER(SEARCH("Gamification", $H161:$J161)),ISNUMBER(SEARCH("education", $H161:$J161)),ISNUMBER(SEARCH("Education", $H161:$J161)),),DataValidation!$E$12,B161)</f>
        <v>Serious games or gamification</v>
      </c>
      <c r="B161" t="s">
        <v>70</v>
      </c>
      <c r="C161" t="s">
        <v>33</v>
      </c>
      <c r="D161" t="s">
        <v>33</v>
      </c>
      <c r="E161" s="20" t="s">
        <v>20873</v>
      </c>
      <c r="F161" s="3" t="str">
        <f t="shared" si="8"/>
        <v/>
      </c>
      <c r="G161">
        <f t="shared" si="6"/>
        <v>1</v>
      </c>
      <c r="H161" s="10" t="s">
        <v>18367</v>
      </c>
      <c r="I161" t="s">
        <v>2035</v>
      </c>
      <c r="J161" t="s">
        <v>2036</v>
      </c>
      <c r="K161" t="s">
        <v>2037</v>
      </c>
      <c r="L161">
        <v>10</v>
      </c>
      <c r="M161">
        <v>9781538683743</v>
      </c>
      <c r="N161" t="str">
        <f t="shared" si="7"/>
        <v>Conference</v>
      </c>
      <c r="O161" t="s">
        <v>2038</v>
      </c>
      <c r="P161" t="s">
        <v>6</v>
      </c>
      <c r="Q161" s="3">
        <v>2018</v>
      </c>
      <c r="R161" t="s">
        <v>2039</v>
      </c>
      <c r="S161" t="s">
        <v>6</v>
      </c>
      <c r="T161" t="s">
        <v>147</v>
      </c>
    </row>
    <row r="162" spans="1:20" x14ac:dyDescent="0.35">
      <c r="A162" t="str" cm="1">
        <f t="array" ref="A162">IF(OR(ISNUMBER(SEARCH("serious", $H162:$J162)),ISNUMBER(SEARCH("Serious", $H162:$J162)),ISNUMBER(SEARCH("gamification", $H162:$J162)),ISNUMBER(SEARCH("Gamification", $H162:$J162)),ISNUMBER(SEARCH("education", $H162:$J162)),ISNUMBER(SEARCH("Education", $H162:$J162)),),DataValidation!$E$12,B162)</f>
        <v>Not related to Software Engineering</v>
      </c>
      <c r="B162" t="s">
        <v>67</v>
      </c>
      <c r="C162" t="s">
        <v>33</v>
      </c>
      <c r="D162" t="s">
        <v>33</v>
      </c>
      <c r="E162" s="20" t="s">
        <v>20874</v>
      </c>
      <c r="F162" s="3" t="str">
        <f t="shared" si="8"/>
        <v/>
      </c>
      <c r="G162">
        <f t="shared" si="6"/>
        <v>1</v>
      </c>
      <c r="H162" s="10" t="s">
        <v>18368</v>
      </c>
      <c r="I162" t="s">
        <v>2041</v>
      </c>
      <c r="J162" t="s">
        <v>2042</v>
      </c>
      <c r="K162" t="s">
        <v>2043</v>
      </c>
      <c r="L162">
        <v>10</v>
      </c>
      <c r="M162">
        <v>9781538674475</v>
      </c>
      <c r="N162" t="str">
        <f t="shared" si="7"/>
        <v>Conference</v>
      </c>
      <c r="O162" t="s">
        <v>2044</v>
      </c>
      <c r="P162" t="s">
        <v>2045</v>
      </c>
      <c r="Q162" s="3">
        <v>2018</v>
      </c>
      <c r="R162" t="s">
        <v>2046</v>
      </c>
      <c r="S162" t="s">
        <v>6</v>
      </c>
      <c r="T162" t="s">
        <v>283</v>
      </c>
    </row>
    <row r="163" spans="1:20" x14ac:dyDescent="0.35">
      <c r="A163" t="str" cm="1">
        <f t="array" ref="A163">IF(OR(ISNUMBER(SEARCH("serious", $H163:$J163)),ISNUMBER(SEARCH("Serious", $H163:$J163)),ISNUMBER(SEARCH("gamification", $H163:$J163)),ISNUMBER(SEARCH("Gamification", $H163:$J163)),ISNUMBER(SEARCH("education", $H163:$J163)),ISNUMBER(SEARCH("Education", $H163:$J163)),),DataValidation!$E$12,B163)</f>
        <v>Not related to Software Engineering</v>
      </c>
      <c r="B163" t="s">
        <v>67</v>
      </c>
      <c r="C163" t="s">
        <v>33</v>
      </c>
      <c r="D163" t="s">
        <v>33</v>
      </c>
      <c r="E163" s="20" t="s">
        <v>20875</v>
      </c>
      <c r="F163" s="3" t="str">
        <f t="shared" si="8"/>
        <v/>
      </c>
      <c r="G163">
        <f t="shared" si="6"/>
        <v>1</v>
      </c>
      <c r="H163" s="10" t="s">
        <v>18370</v>
      </c>
      <c r="I163" t="s">
        <v>2055</v>
      </c>
      <c r="J163" t="s">
        <v>2056</v>
      </c>
      <c r="K163" t="s">
        <v>2057</v>
      </c>
      <c r="L163">
        <v>10</v>
      </c>
      <c r="M163">
        <v>9780769543673</v>
      </c>
      <c r="N163" t="str">
        <f t="shared" si="7"/>
        <v>Conference</v>
      </c>
      <c r="O163" t="s">
        <v>2058</v>
      </c>
      <c r="P163" t="s">
        <v>2059</v>
      </c>
      <c r="Q163" s="3">
        <v>2011</v>
      </c>
      <c r="R163" t="s">
        <v>2060</v>
      </c>
      <c r="S163" t="s">
        <v>6</v>
      </c>
      <c r="T163" t="s">
        <v>217</v>
      </c>
    </row>
    <row r="164" spans="1:20" x14ac:dyDescent="0.35">
      <c r="A164" t="str" cm="1">
        <f t="array" ref="A164">IF(OR(ISNUMBER(SEARCH("serious", $H164:$J164)),ISNUMBER(SEARCH("Serious", $H164:$J164)),ISNUMBER(SEARCH("gamification", $H164:$J164)),ISNUMBER(SEARCH("Gamification", $H164:$J164)),ISNUMBER(SEARCH("education", $H164:$J164)),ISNUMBER(SEARCH("Education", $H164:$J164)),),DataValidation!$E$12,B164)</f>
        <v>Not related to Video Games</v>
      </c>
      <c r="B164" t="s">
        <v>70</v>
      </c>
      <c r="C164" t="s">
        <v>33</v>
      </c>
      <c r="D164" t="s">
        <v>33</v>
      </c>
      <c r="E164" s="20" t="s">
        <v>20876</v>
      </c>
      <c r="F164" s="3" t="str">
        <f t="shared" si="8"/>
        <v/>
      </c>
      <c r="G164">
        <f t="shared" si="6"/>
        <v>1</v>
      </c>
      <c r="H164" s="10" t="s">
        <v>18372</v>
      </c>
      <c r="I164" t="s">
        <v>2075</v>
      </c>
      <c r="J164" t="s">
        <v>2076</v>
      </c>
      <c r="K164" t="s">
        <v>2077</v>
      </c>
      <c r="L164">
        <v>7</v>
      </c>
      <c r="N164" t="str">
        <f t="shared" si="7"/>
        <v>Journal</v>
      </c>
      <c r="O164" t="s">
        <v>2078</v>
      </c>
      <c r="P164" t="s">
        <v>6</v>
      </c>
      <c r="Q164" s="3">
        <v>2014</v>
      </c>
      <c r="R164" t="s">
        <v>2079</v>
      </c>
      <c r="S164" t="s">
        <v>6</v>
      </c>
      <c r="T164" t="s">
        <v>2080</v>
      </c>
    </row>
    <row r="165" spans="1:20" x14ac:dyDescent="0.35">
      <c r="A165" t="str" cm="1">
        <f t="array" ref="A165">IF(OR(ISNUMBER(SEARCH("serious", $H165:$J165)),ISNUMBER(SEARCH("Serious", $H165:$J165)),ISNUMBER(SEARCH("gamification", $H165:$J165)),ISNUMBER(SEARCH("Gamification", $H165:$J165)),ISNUMBER(SEARCH("education", $H165:$J165)),ISNUMBER(SEARCH("Education", $H165:$J165)),),DataValidation!$E$12,B165)</f>
        <v>Not related to Video Games</v>
      </c>
      <c r="B165" t="s">
        <v>70</v>
      </c>
      <c r="C165" t="s">
        <v>33</v>
      </c>
      <c r="D165" t="s">
        <v>33</v>
      </c>
      <c r="E165" s="20" t="s">
        <v>20877</v>
      </c>
      <c r="F165" s="3" t="str">
        <f t="shared" si="8"/>
        <v/>
      </c>
      <c r="G165">
        <f t="shared" si="6"/>
        <v>1</v>
      </c>
      <c r="H165" s="10" t="s">
        <v>18373</v>
      </c>
      <c r="I165" t="s">
        <v>2082</v>
      </c>
      <c r="J165" t="s">
        <v>2083</v>
      </c>
      <c r="K165" t="s">
        <v>2084</v>
      </c>
      <c r="L165">
        <v>7</v>
      </c>
      <c r="N165" t="str">
        <f t="shared" si="7"/>
        <v>Journal</v>
      </c>
      <c r="O165" t="s">
        <v>2085</v>
      </c>
      <c r="P165" t="s">
        <v>2086</v>
      </c>
      <c r="Q165" s="3">
        <v>2015</v>
      </c>
      <c r="R165" t="s">
        <v>2087</v>
      </c>
      <c r="S165" t="s">
        <v>6</v>
      </c>
      <c r="T165" t="s">
        <v>323</v>
      </c>
    </row>
    <row r="166" spans="1:20" x14ac:dyDescent="0.35">
      <c r="A166" t="str" cm="1">
        <f t="array" ref="A166">IF(OR(ISNUMBER(SEARCH("serious", $H166:$J166)),ISNUMBER(SEARCH("Serious", $H166:$J166)),ISNUMBER(SEARCH("gamification", $H166:$J166)),ISNUMBER(SEARCH("Gamification", $H166:$J166)),ISNUMBER(SEARCH("education", $H166:$J166)),ISNUMBER(SEARCH("Education", $H166:$J166)),),DataValidation!$E$12,B166)</f>
        <v>Not related to Video Games</v>
      </c>
      <c r="B166" t="s">
        <v>70</v>
      </c>
      <c r="C166" t="s">
        <v>33</v>
      </c>
      <c r="D166" t="s">
        <v>33</v>
      </c>
      <c r="E166" s="20" t="s">
        <v>20878</v>
      </c>
      <c r="F166" s="3" t="str">
        <f t="shared" si="8"/>
        <v/>
      </c>
      <c r="G166">
        <f t="shared" si="6"/>
        <v>1</v>
      </c>
      <c r="H166" s="10" t="s">
        <v>18374</v>
      </c>
      <c r="I166" t="s">
        <v>2089</v>
      </c>
      <c r="J166" t="s">
        <v>2090</v>
      </c>
      <c r="K166" t="s">
        <v>2091</v>
      </c>
      <c r="L166">
        <v>10</v>
      </c>
      <c r="M166">
        <v>9781479988754</v>
      </c>
      <c r="N166" t="str">
        <f t="shared" si="7"/>
        <v>Conference</v>
      </c>
      <c r="O166" t="s">
        <v>2092</v>
      </c>
      <c r="P166" t="s">
        <v>2093</v>
      </c>
      <c r="Q166" s="3">
        <v>2015</v>
      </c>
      <c r="R166" t="s">
        <v>2094</v>
      </c>
      <c r="S166" t="s">
        <v>6</v>
      </c>
      <c r="T166" t="s">
        <v>695</v>
      </c>
    </row>
    <row r="167" spans="1:20" x14ac:dyDescent="0.35">
      <c r="A167" t="str" cm="1">
        <f t="array" ref="A167">IF(OR(ISNUMBER(SEARCH("serious", $H167:$J167)),ISNUMBER(SEARCH("Serious", $H167:$J167)),ISNUMBER(SEARCH("gamification", $H167:$J167)),ISNUMBER(SEARCH("Gamification", $H167:$J167)),ISNUMBER(SEARCH("education", $H167:$J167)),ISNUMBER(SEARCH("Education", $H167:$J167)),),DataValidation!$E$12,B167)</f>
        <v>Not related to Video Games</v>
      </c>
      <c r="B167" t="s">
        <v>70</v>
      </c>
      <c r="C167" t="s">
        <v>33</v>
      </c>
      <c r="D167" t="s">
        <v>33</v>
      </c>
      <c r="E167" s="20" t="s">
        <v>20878</v>
      </c>
      <c r="F167" s="3" t="str">
        <f t="shared" si="8"/>
        <v/>
      </c>
      <c r="G167">
        <f t="shared" si="6"/>
        <v>1</v>
      </c>
      <c r="H167" s="10" t="s">
        <v>18375</v>
      </c>
      <c r="I167" t="s">
        <v>2096</v>
      </c>
      <c r="J167" t="s">
        <v>2097</v>
      </c>
      <c r="K167" t="s">
        <v>2098</v>
      </c>
      <c r="L167">
        <v>10</v>
      </c>
      <c r="M167">
        <v>9783959770163</v>
      </c>
      <c r="N167" t="str">
        <f t="shared" si="7"/>
        <v>Conference</v>
      </c>
      <c r="O167" t="s">
        <v>1459</v>
      </c>
      <c r="P167" t="s">
        <v>6</v>
      </c>
      <c r="Q167" s="3">
        <v>2016</v>
      </c>
      <c r="R167" t="s">
        <v>2099</v>
      </c>
      <c r="S167" t="s">
        <v>6</v>
      </c>
      <c r="T167" t="s">
        <v>984</v>
      </c>
    </row>
    <row r="168" spans="1:20" x14ac:dyDescent="0.35">
      <c r="A168" t="str" cm="1">
        <f t="array" ref="A168">IF(OR(ISNUMBER(SEARCH("serious", $H168:$J168)),ISNUMBER(SEARCH("Serious", $H168:$J168)),ISNUMBER(SEARCH("gamification", $H168:$J168)),ISNUMBER(SEARCH("Gamification", $H168:$J168)),ISNUMBER(SEARCH("education", $H168:$J168)),ISNUMBER(SEARCH("Education", $H168:$J168)),),DataValidation!$E$12,B168)</f>
        <v>Not related to Video Games</v>
      </c>
      <c r="B168" t="s">
        <v>70</v>
      </c>
      <c r="C168" t="s">
        <v>33</v>
      </c>
      <c r="D168" t="s">
        <v>33</v>
      </c>
      <c r="E168" s="20" t="s">
        <v>20878</v>
      </c>
      <c r="F168" s="3" t="str">
        <f t="shared" si="8"/>
        <v/>
      </c>
      <c r="G168">
        <f t="shared" si="6"/>
        <v>1</v>
      </c>
      <c r="H168" s="10" t="s">
        <v>18376</v>
      </c>
      <c r="I168" t="s">
        <v>2101</v>
      </c>
      <c r="J168" t="s">
        <v>2102</v>
      </c>
      <c r="K168" t="s">
        <v>2091</v>
      </c>
      <c r="L168">
        <v>7</v>
      </c>
      <c r="N168" t="str">
        <f t="shared" si="7"/>
        <v>Journal</v>
      </c>
      <c r="O168" t="s">
        <v>2103</v>
      </c>
      <c r="P168" t="s">
        <v>6</v>
      </c>
      <c r="Q168" s="3">
        <v>2017</v>
      </c>
      <c r="R168" t="s">
        <v>2104</v>
      </c>
      <c r="S168" t="s">
        <v>6</v>
      </c>
      <c r="T168" t="s">
        <v>283</v>
      </c>
    </row>
    <row r="169" spans="1:20" x14ac:dyDescent="0.35">
      <c r="A169" t="str" cm="1">
        <f t="array" ref="A169">IF(OR(ISNUMBER(SEARCH("serious", $H169:$J169)),ISNUMBER(SEARCH("Serious", $H169:$J169)),ISNUMBER(SEARCH("gamification", $H169:$J169)),ISNUMBER(SEARCH("Gamification", $H169:$J169)),ISNUMBER(SEARCH("education", $H169:$J169)),ISNUMBER(SEARCH("Education", $H169:$J169)),),DataValidation!$E$12,B169)</f>
        <v>Serious games or gamification</v>
      </c>
      <c r="B169" t="s">
        <v>70</v>
      </c>
      <c r="C169" t="s">
        <v>33</v>
      </c>
      <c r="D169" t="s">
        <v>33</v>
      </c>
      <c r="E169" s="20" t="s">
        <v>20879</v>
      </c>
      <c r="F169" s="3" t="str">
        <f t="shared" si="8"/>
        <v/>
      </c>
      <c r="G169">
        <f t="shared" si="6"/>
        <v>1</v>
      </c>
      <c r="H169" s="10" t="s">
        <v>18377</v>
      </c>
      <c r="I169" t="s">
        <v>2106</v>
      </c>
      <c r="J169" t="s">
        <v>2107</v>
      </c>
      <c r="K169" t="s">
        <v>2108</v>
      </c>
      <c r="L169">
        <v>7</v>
      </c>
      <c r="N169" t="str">
        <f t="shared" si="7"/>
        <v>Journal</v>
      </c>
      <c r="O169" t="s">
        <v>2109</v>
      </c>
      <c r="P169" t="s">
        <v>2110</v>
      </c>
      <c r="Q169" s="3">
        <v>2014</v>
      </c>
      <c r="R169" t="s">
        <v>2111</v>
      </c>
      <c r="S169" t="s">
        <v>6</v>
      </c>
      <c r="T169" t="s">
        <v>217</v>
      </c>
    </row>
    <row r="170" spans="1:20" x14ac:dyDescent="0.35">
      <c r="A170" t="str" cm="1">
        <f t="array" ref="A170">IF(OR(ISNUMBER(SEARCH("serious", $H170:$J170)),ISNUMBER(SEARCH("Serious", $H170:$J170)),ISNUMBER(SEARCH("gamification", $H170:$J170)),ISNUMBER(SEARCH("Gamification", $H170:$J170)),ISNUMBER(SEARCH("education", $H170:$J170)),ISNUMBER(SEARCH("Education", $H170:$J170)),),DataValidation!$E$12,B170)</f>
        <v>Not related to Video Games</v>
      </c>
      <c r="B170" t="s">
        <v>70</v>
      </c>
      <c r="C170" t="s">
        <v>33</v>
      </c>
      <c r="D170" t="s">
        <v>33</v>
      </c>
      <c r="E170" s="20" t="s">
        <v>20880</v>
      </c>
      <c r="F170" s="3" t="str">
        <f t="shared" si="8"/>
        <v/>
      </c>
      <c r="G170">
        <f t="shared" si="6"/>
        <v>1</v>
      </c>
      <c r="H170" s="10" t="s">
        <v>18378</v>
      </c>
      <c r="I170" t="s">
        <v>2113</v>
      </c>
      <c r="J170" t="s">
        <v>2114</v>
      </c>
      <c r="K170" t="s">
        <v>2115</v>
      </c>
      <c r="L170">
        <v>10</v>
      </c>
      <c r="M170">
        <v>9781450347631</v>
      </c>
      <c r="N170" t="str">
        <f t="shared" si="7"/>
        <v>Conference</v>
      </c>
      <c r="O170" t="s">
        <v>308</v>
      </c>
      <c r="P170" t="s">
        <v>6</v>
      </c>
      <c r="Q170" s="3">
        <v>2016</v>
      </c>
      <c r="R170" t="s">
        <v>2116</v>
      </c>
      <c r="S170" t="s">
        <v>6</v>
      </c>
      <c r="T170" t="s">
        <v>162</v>
      </c>
    </row>
    <row r="171" spans="1:20" x14ac:dyDescent="0.35">
      <c r="A171" t="str" cm="1">
        <f t="array" ref="A171">IF(OR(ISNUMBER(SEARCH("serious", $H171:$J171)),ISNUMBER(SEARCH("Serious", $H171:$J171)),ISNUMBER(SEARCH("gamification", $H171:$J171)),ISNUMBER(SEARCH("Gamification", $H171:$J171)),ISNUMBER(SEARCH("education", $H171:$J171)),ISNUMBER(SEARCH("Education", $H171:$J171)),),DataValidation!$E$12,B171)</f>
        <v>Not related to Video Games</v>
      </c>
      <c r="B171" t="s">
        <v>70</v>
      </c>
      <c r="C171" t="s">
        <v>33</v>
      </c>
      <c r="D171" t="s">
        <v>33</v>
      </c>
      <c r="E171" s="20" t="s">
        <v>20881</v>
      </c>
      <c r="F171" s="3" t="str">
        <f t="shared" si="8"/>
        <v/>
      </c>
      <c r="G171">
        <f t="shared" si="6"/>
        <v>1</v>
      </c>
      <c r="H171" s="10" t="s">
        <v>18379</v>
      </c>
      <c r="I171" t="s">
        <v>2118</v>
      </c>
      <c r="J171" t="s">
        <v>2119</v>
      </c>
      <c r="K171" t="s">
        <v>2120</v>
      </c>
      <c r="L171">
        <v>10</v>
      </c>
      <c r="M171">
        <v>9789897580857</v>
      </c>
      <c r="N171" t="str">
        <f t="shared" si="7"/>
        <v>Conference</v>
      </c>
      <c r="O171" t="s">
        <v>2121</v>
      </c>
      <c r="P171" t="s">
        <v>2122</v>
      </c>
      <c r="Q171" s="3">
        <v>2015</v>
      </c>
      <c r="R171" t="s">
        <v>2123</v>
      </c>
      <c r="S171" t="s">
        <v>6</v>
      </c>
      <c r="T171" t="s">
        <v>155</v>
      </c>
    </row>
    <row r="172" spans="1:20" x14ac:dyDescent="0.35">
      <c r="A172" t="str" cm="1">
        <f t="array" ref="A172">IF(OR(ISNUMBER(SEARCH("serious", $H172:$J172)),ISNUMBER(SEARCH("Serious", $H172:$J172)),ISNUMBER(SEARCH("gamification", $H172:$J172)),ISNUMBER(SEARCH("Gamification", $H172:$J172)),ISNUMBER(SEARCH("education", $H172:$J172)),ISNUMBER(SEARCH("Education", $H172:$J172)),),DataValidation!$E$12,B172)</f>
        <v>Not related to Video Games</v>
      </c>
      <c r="B172" t="s">
        <v>70</v>
      </c>
      <c r="C172" t="s">
        <v>33</v>
      </c>
      <c r="D172" t="s">
        <v>33</v>
      </c>
      <c r="E172" s="20" t="s">
        <v>20882</v>
      </c>
      <c r="F172" s="3" t="str">
        <f t="shared" si="8"/>
        <v/>
      </c>
      <c r="G172">
        <f t="shared" si="6"/>
        <v>1</v>
      </c>
      <c r="H172" s="10" t="s">
        <v>18380</v>
      </c>
      <c r="I172" t="s">
        <v>2125</v>
      </c>
      <c r="J172" t="s">
        <v>2126</v>
      </c>
      <c r="K172" t="s">
        <v>2127</v>
      </c>
      <c r="L172">
        <v>10</v>
      </c>
      <c r="M172">
        <v>9781467387217</v>
      </c>
      <c r="N172" t="str">
        <f t="shared" si="7"/>
        <v>Conference</v>
      </c>
      <c r="O172" t="s">
        <v>2128</v>
      </c>
      <c r="P172" t="s">
        <v>6</v>
      </c>
      <c r="Q172" s="3">
        <v>2016</v>
      </c>
      <c r="R172" t="s">
        <v>2129</v>
      </c>
      <c r="S172" t="s">
        <v>6</v>
      </c>
      <c r="T172" t="s">
        <v>217</v>
      </c>
    </row>
    <row r="173" spans="1:20" x14ac:dyDescent="0.35">
      <c r="A173" t="str" cm="1">
        <f t="array" ref="A173">IF(OR(ISNUMBER(SEARCH("serious", $H173:$J173)),ISNUMBER(SEARCH("Serious", $H173:$J173)),ISNUMBER(SEARCH("gamification", $H173:$J173)),ISNUMBER(SEARCH("Gamification", $H173:$J173)),ISNUMBER(SEARCH("education", $H173:$J173)),ISNUMBER(SEARCH("Education", $H173:$J173)),),DataValidation!$E$12,B173)</f>
        <v>Serious games or gamification</v>
      </c>
      <c r="B173" t="s">
        <v>70</v>
      </c>
      <c r="C173" t="s">
        <v>33</v>
      </c>
      <c r="D173" t="s">
        <v>33</v>
      </c>
      <c r="E173" s="20" t="s">
        <v>20883</v>
      </c>
      <c r="F173" s="3" t="str">
        <f t="shared" si="8"/>
        <v/>
      </c>
      <c r="G173">
        <f t="shared" si="6"/>
        <v>1</v>
      </c>
      <c r="H173" s="10" t="s">
        <v>18381</v>
      </c>
      <c r="I173" t="s">
        <v>2131</v>
      </c>
      <c r="J173" t="s">
        <v>2132</v>
      </c>
      <c r="K173" t="s">
        <v>2133</v>
      </c>
      <c r="L173">
        <v>7</v>
      </c>
      <c r="N173" t="str">
        <f t="shared" si="7"/>
        <v>Journal</v>
      </c>
      <c r="O173" t="s">
        <v>2134</v>
      </c>
      <c r="P173" t="s">
        <v>2135</v>
      </c>
      <c r="Q173" s="3">
        <v>2009</v>
      </c>
      <c r="R173" t="s">
        <v>2136</v>
      </c>
      <c r="S173" t="s">
        <v>6</v>
      </c>
      <c r="T173" t="s">
        <v>155</v>
      </c>
    </row>
    <row r="174" spans="1:20" x14ac:dyDescent="0.35">
      <c r="A174" t="str" cm="1">
        <f t="array" ref="A174">IF(OR(ISNUMBER(SEARCH("serious", $H174:$J174)),ISNUMBER(SEARCH("Serious", $H174:$J174)),ISNUMBER(SEARCH("gamification", $H174:$J174)),ISNUMBER(SEARCH("Gamification", $H174:$J174)),ISNUMBER(SEARCH("education", $H174:$J174)),ISNUMBER(SEARCH("Education", $H174:$J174)),),DataValidation!$E$12,B174)</f>
        <v>Serious games or gamification</v>
      </c>
      <c r="B174" t="s">
        <v>70</v>
      </c>
      <c r="C174" t="s">
        <v>33</v>
      </c>
      <c r="D174" t="s">
        <v>33</v>
      </c>
      <c r="E174" s="20" t="s">
        <v>20884</v>
      </c>
      <c r="F174" s="3" t="str">
        <f t="shared" si="8"/>
        <v/>
      </c>
      <c r="G174">
        <f t="shared" si="6"/>
        <v>1</v>
      </c>
      <c r="H174" s="10" t="s">
        <v>18382</v>
      </c>
      <c r="I174" t="s">
        <v>2138</v>
      </c>
      <c r="J174" t="s">
        <v>2139</v>
      </c>
      <c r="K174" t="s">
        <v>2140</v>
      </c>
      <c r="L174">
        <v>10</v>
      </c>
      <c r="M174">
        <v>9781605587578</v>
      </c>
      <c r="N174" t="str">
        <f t="shared" si="7"/>
        <v>Workshop</v>
      </c>
      <c r="O174" t="s">
        <v>2141</v>
      </c>
      <c r="P174" t="s">
        <v>2142</v>
      </c>
      <c r="Q174" s="3">
        <v>2009</v>
      </c>
      <c r="R174" t="s">
        <v>2143</v>
      </c>
      <c r="S174" t="s">
        <v>6</v>
      </c>
      <c r="T174" t="s">
        <v>283</v>
      </c>
    </row>
    <row r="175" spans="1:20" x14ac:dyDescent="0.35">
      <c r="A175" t="str" cm="1">
        <f t="array" ref="A175">IF(OR(ISNUMBER(SEARCH("serious", $H175:$J175)),ISNUMBER(SEARCH("Serious", $H175:$J175)),ISNUMBER(SEARCH("gamification", $H175:$J175)),ISNUMBER(SEARCH("Gamification", $H175:$J175)),ISNUMBER(SEARCH("education", $H175:$J175)),ISNUMBER(SEARCH("Education", $H175:$J175)),),DataValidation!$E$12,B175)</f>
        <v>Not related to Software Engineering</v>
      </c>
      <c r="B175" t="s">
        <v>67</v>
      </c>
      <c r="C175" t="s">
        <v>33</v>
      </c>
      <c r="D175" t="s">
        <v>33</v>
      </c>
      <c r="E175" s="20" t="s">
        <v>20885</v>
      </c>
      <c r="F175" s="3" t="str">
        <f t="shared" si="8"/>
        <v/>
      </c>
      <c r="G175">
        <f t="shared" si="6"/>
        <v>1</v>
      </c>
      <c r="H175" s="10" t="s">
        <v>18383</v>
      </c>
      <c r="I175" t="s">
        <v>2145</v>
      </c>
      <c r="J175" t="s">
        <v>6</v>
      </c>
      <c r="K175" t="s">
        <v>2146</v>
      </c>
      <c r="L175">
        <v>10</v>
      </c>
      <c r="M175">
        <v>9781467397148</v>
      </c>
      <c r="N175" t="str">
        <f t="shared" si="7"/>
        <v>Conference</v>
      </c>
      <c r="O175" t="s">
        <v>2147</v>
      </c>
      <c r="P175" t="s">
        <v>2148</v>
      </c>
      <c r="Q175" s="3">
        <v>2016</v>
      </c>
      <c r="R175" t="s">
        <v>2149</v>
      </c>
      <c r="S175" t="s">
        <v>6</v>
      </c>
      <c r="T175" t="s">
        <v>162</v>
      </c>
    </row>
    <row r="176" spans="1:20" x14ac:dyDescent="0.35">
      <c r="A176" t="str" cm="1">
        <f t="array" ref="A176">IF(OR(ISNUMBER(SEARCH("serious", $H176:$J176)),ISNUMBER(SEARCH("Serious", $H176:$J176)),ISNUMBER(SEARCH("gamification", $H176:$J176)),ISNUMBER(SEARCH("Gamification", $H176:$J176)),ISNUMBER(SEARCH("education", $H176:$J176)),ISNUMBER(SEARCH("Education", $H176:$J176)),),DataValidation!$E$12,B176)</f>
        <v>None</v>
      </c>
      <c r="B176" t="s">
        <v>49</v>
      </c>
      <c r="C176" t="s">
        <v>83</v>
      </c>
      <c r="D176" t="s">
        <v>83</v>
      </c>
      <c r="E176" s="20" t="s">
        <v>20886</v>
      </c>
      <c r="F176" s="3" t="str">
        <f t="shared" si="8"/>
        <v/>
      </c>
      <c r="G176">
        <f t="shared" si="6"/>
        <v>1</v>
      </c>
      <c r="H176" s="10" t="s">
        <v>18384</v>
      </c>
      <c r="I176" t="s">
        <v>2151</v>
      </c>
      <c r="J176" t="s">
        <v>2152</v>
      </c>
      <c r="K176" t="s">
        <v>2153</v>
      </c>
      <c r="L176">
        <v>10</v>
      </c>
      <c r="M176">
        <v>9781509050932</v>
      </c>
      <c r="N176" t="str">
        <f t="shared" si="7"/>
        <v>Conference</v>
      </c>
      <c r="O176" t="s">
        <v>2154</v>
      </c>
      <c r="P176" t="s">
        <v>2155</v>
      </c>
      <c r="Q176" s="3">
        <v>2016</v>
      </c>
      <c r="R176" t="s">
        <v>2156</v>
      </c>
      <c r="S176" t="s">
        <v>6</v>
      </c>
      <c r="T176" t="s">
        <v>2157</v>
      </c>
    </row>
    <row r="177" spans="1:20" x14ac:dyDescent="0.35">
      <c r="A177" t="str" cm="1">
        <f t="array" ref="A177">IF(OR(ISNUMBER(SEARCH("serious", $H177:$J177)),ISNUMBER(SEARCH("Serious", $H177:$J177)),ISNUMBER(SEARCH("gamification", $H177:$J177)),ISNUMBER(SEARCH("Gamification", $H177:$J177)),ISNUMBER(SEARCH("education", $H177:$J177)),ISNUMBER(SEARCH("Education", $H177:$J177)),),DataValidation!$E$12,B177)</f>
        <v>None</v>
      </c>
      <c r="B177" t="s">
        <v>49</v>
      </c>
      <c r="C177" t="s">
        <v>57</v>
      </c>
      <c r="D177" t="s">
        <v>57</v>
      </c>
      <c r="E177" s="20" t="s">
        <v>20887</v>
      </c>
      <c r="F177" s="3" t="str">
        <f t="shared" si="8"/>
        <v/>
      </c>
      <c r="G177">
        <f t="shared" si="6"/>
        <v>1</v>
      </c>
      <c r="H177" s="10" t="s">
        <v>18387</v>
      </c>
      <c r="I177" t="s">
        <v>2172</v>
      </c>
      <c r="J177" t="s">
        <v>2173</v>
      </c>
      <c r="K177" t="s">
        <v>2174</v>
      </c>
      <c r="L177">
        <v>7</v>
      </c>
      <c r="N177" t="str">
        <f t="shared" si="7"/>
        <v>Journal</v>
      </c>
      <c r="O177" t="s">
        <v>2175</v>
      </c>
      <c r="P177" t="s">
        <v>6</v>
      </c>
      <c r="Q177" s="3">
        <v>2019</v>
      </c>
      <c r="R177" t="s">
        <v>2176</v>
      </c>
      <c r="S177" t="s">
        <v>6</v>
      </c>
      <c r="T177" t="s">
        <v>162</v>
      </c>
    </row>
    <row r="178" spans="1:20" x14ac:dyDescent="0.35">
      <c r="A178" t="str" cm="1">
        <f t="array" ref="A178">IF(OR(ISNUMBER(SEARCH("serious", $H178:$J178)),ISNUMBER(SEARCH("Serious", $H178:$J178)),ISNUMBER(SEARCH("gamification", $H178:$J178)),ISNUMBER(SEARCH("Gamification", $H178:$J178)),ISNUMBER(SEARCH("education", $H178:$J178)),ISNUMBER(SEARCH("Education", $H178:$J178)),),DataValidation!$E$12,B178)</f>
        <v>Serious games or gamification</v>
      </c>
      <c r="B178" t="s">
        <v>70</v>
      </c>
      <c r="C178" t="s">
        <v>33</v>
      </c>
      <c r="D178" t="s">
        <v>33</v>
      </c>
      <c r="E178" s="20" t="s">
        <v>20888</v>
      </c>
      <c r="F178" s="3" t="str">
        <f t="shared" si="8"/>
        <v/>
      </c>
      <c r="G178">
        <f t="shared" si="6"/>
        <v>1</v>
      </c>
      <c r="H178" s="10" t="s">
        <v>18388</v>
      </c>
      <c r="I178" t="s">
        <v>2178</v>
      </c>
      <c r="J178" t="s">
        <v>2179</v>
      </c>
      <c r="K178" t="s">
        <v>2180</v>
      </c>
      <c r="L178">
        <v>10</v>
      </c>
      <c r="M178">
        <v>9781728141602</v>
      </c>
      <c r="N178" t="str">
        <f t="shared" si="7"/>
        <v>Conference</v>
      </c>
      <c r="O178" t="s">
        <v>2181</v>
      </c>
      <c r="P178" t="s">
        <v>2182</v>
      </c>
      <c r="Q178" s="3">
        <v>2019</v>
      </c>
      <c r="R178" t="s">
        <v>2183</v>
      </c>
      <c r="S178" t="s">
        <v>6</v>
      </c>
      <c r="T178" t="s">
        <v>217</v>
      </c>
    </row>
    <row r="179" spans="1:20" x14ac:dyDescent="0.35">
      <c r="A179" t="str" cm="1">
        <f t="array" ref="A179">IF(OR(ISNUMBER(SEARCH("serious", $H179:$J179)),ISNUMBER(SEARCH("Serious", $H179:$J179)),ISNUMBER(SEARCH("gamification", $H179:$J179)),ISNUMBER(SEARCH("Gamification", $H179:$J179)),ISNUMBER(SEARCH("education", $H179:$J179)),ISNUMBER(SEARCH("Education", $H179:$J179)),),DataValidation!$E$12,B179)</f>
        <v>Serious games or gamification</v>
      </c>
      <c r="B179" t="s">
        <v>70</v>
      </c>
      <c r="C179" t="s">
        <v>33</v>
      </c>
      <c r="D179" t="s">
        <v>33</v>
      </c>
      <c r="E179" s="20" t="s">
        <v>20889</v>
      </c>
      <c r="F179" s="3" t="str">
        <f t="shared" si="8"/>
        <v/>
      </c>
      <c r="G179">
        <f t="shared" si="6"/>
        <v>1</v>
      </c>
      <c r="H179" s="10" t="s">
        <v>18389</v>
      </c>
      <c r="I179" t="s">
        <v>2185</v>
      </c>
      <c r="J179" t="s">
        <v>2186</v>
      </c>
      <c r="K179" t="s">
        <v>2187</v>
      </c>
      <c r="L179">
        <v>7</v>
      </c>
      <c r="N179" t="str">
        <f t="shared" si="7"/>
        <v>Journal</v>
      </c>
      <c r="O179" t="s">
        <v>2188</v>
      </c>
      <c r="P179" t="s">
        <v>2189</v>
      </c>
      <c r="Q179" s="3">
        <v>2019</v>
      </c>
      <c r="R179" t="s">
        <v>2190</v>
      </c>
      <c r="S179" t="s">
        <v>6</v>
      </c>
      <c r="T179" t="s">
        <v>1120</v>
      </c>
    </row>
    <row r="180" spans="1:20" x14ac:dyDescent="0.35">
      <c r="A180" t="str" cm="1">
        <f t="array" ref="A180">IF(OR(ISNUMBER(SEARCH("serious", $H180:$J180)),ISNUMBER(SEARCH("Serious", $H180:$J180)),ISNUMBER(SEARCH("gamification", $H180:$J180)),ISNUMBER(SEARCH("Gamification", $H180:$J180)),ISNUMBER(SEARCH("education", $H180:$J180)),ISNUMBER(SEARCH("Education", $H180:$J180)),),DataValidation!$E$12,B180)</f>
        <v>Not related to Video Games</v>
      </c>
      <c r="B180" t="s">
        <v>70</v>
      </c>
      <c r="C180" t="s">
        <v>33</v>
      </c>
      <c r="D180" t="s">
        <v>33</v>
      </c>
      <c r="E180" s="20" t="s">
        <v>20890</v>
      </c>
      <c r="F180" s="3" t="str">
        <f t="shared" si="8"/>
        <v/>
      </c>
      <c r="G180">
        <f t="shared" si="6"/>
        <v>1</v>
      </c>
      <c r="H180" s="10" t="s">
        <v>18390</v>
      </c>
      <c r="I180" t="s">
        <v>2192</v>
      </c>
      <c r="J180" t="s">
        <v>2193</v>
      </c>
      <c r="K180" t="s">
        <v>2194</v>
      </c>
      <c r="L180">
        <v>10</v>
      </c>
      <c r="M180">
        <v>9781728150895</v>
      </c>
      <c r="N180" t="str">
        <f t="shared" si="7"/>
        <v>Conference</v>
      </c>
      <c r="O180" t="s">
        <v>2195</v>
      </c>
      <c r="P180" t="s">
        <v>6</v>
      </c>
      <c r="Q180" s="3">
        <v>2020</v>
      </c>
      <c r="R180" t="s">
        <v>2196</v>
      </c>
      <c r="S180" t="s">
        <v>6</v>
      </c>
      <c r="T180" t="s">
        <v>162</v>
      </c>
    </row>
    <row r="181" spans="1:20" x14ac:dyDescent="0.35">
      <c r="A181" t="str" cm="1">
        <f t="array" ref="A181">IF(OR(ISNUMBER(SEARCH("serious", $H181:$J181)),ISNUMBER(SEARCH("Serious", $H181:$J181)),ISNUMBER(SEARCH("gamification", $H181:$J181)),ISNUMBER(SEARCH("Gamification", $H181:$J181)),ISNUMBER(SEARCH("education", $H181:$J181)),ISNUMBER(SEARCH("Education", $H181:$J181)),),DataValidation!$E$12,B181)</f>
        <v>None</v>
      </c>
      <c r="B181" t="s">
        <v>49</v>
      </c>
      <c r="C181" t="s">
        <v>71</v>
      </c>
      <c r="D181" t="s">
        <v>71</v>
      </c>
      <c r="E181" s="20" t="s">
        <v>20891</v>
      </c>
      <c r="F181" s="3" t="str">
        <f t="shared" si="8"/>
        <v/>
      </c>
      <c r="G181">
        <f t="shared" si="6"/>
        <v>1</v>
      </c>
      <c r="H181" s="10" t="s">
        <v>18391</v>
      </c>
      <c r="I181" t="s">
        <v>2198</v>
      </c>
      <c r="J181" t="s">
        <v>2199</v>
      </c>
      <c r="K181" t="s">
        <v>2200</v>
      </c>
      <c r="L181">
        <v>10</v>
      </c>
      <c r="M181">
        <v>9781450381352</v>
      </c>
      <c r="N181" t="str">
        <f t="shared" si="7"/>
        <v>Conference</v>
      </c>
      <c r="O181" t="s">
        <v>2201</v>
      </c>
      <c r="P181" t="s">
        <v>2202</v>
      </c>
      <c r="Q181" s="3">
        <v>2020</v>
      </c>
      <c r="R181" t="s">
        <v>2203</v>
      </c>
      <c r="S181" t="s">
        <v>6</v>
      </c>
      <c r="T181" t="s">
        <v>162</v>
      </c>
    </row>
    <row r="182" spans="1:20" x14ac:dyDescent="0.35">
      <c r="A182" t="str" cm="1">
        <f t="array" ref="A182">IF(OR(ISNUMBER(SEARCH("serious", $H182:$J182)),ISNUMBER(SEARCH("Serious", $H182:$J182)),ISNUMBER(SEARCH("gamification", $H182:$J182)),ISNUMBER(SEARCH("Gamification", $H182:$J182)),ISNUMBER(SEARCH("education", $H182:$J182)),ISNUMBER(SEARCH("Education", $H182:$J182)),),DataValidation!$E$12,B182)</f>
        <v>None</v>
      </c>
      <c r="B182" t="s">
        <v>49</v>
      </c>
      <c r="C182" t="s">
        <v>57</v>
      </c>
      <c r="D182" t="s">
        <v>57</v>
      </c>
      <c r="E182" s="20" t="s">
        <v>20892</v>
      </c>
      <c r="F182" s="3" t="str">
        <f t="shared" si="8"/>
        <v/>
      </c>
      <c r="G182">
        <f t="shared" si="6"/>
        <v>1</v>
      </c>
      <c r="H182" s="10" t="s">
        <v>18392</v>
      </c>
      <c r="I182" t="s">
        <v>2205</v>
      </c>
      <c r="J182" t="s">
        <v>2206</v>
      </c>
      <c r="K182" t="s">
        <v>2207</v>
      </c>
      <c r="L182">
        <v>10</v>
      </c>
      <c r="M182">
        <v>9781450385626</v>
      </c>
      <c r="N182" t="str">
        <f t="shared" si="7"/>
        <v>Conference</v>
      </c>
      <c r="O182" t="s">
        <v>2208</v>
      </c>
      <c r="P182" t="s">
        <v>2209</v>
      </c>
      <c r="Q182" s="3">
        <v>2021</v>
      </c>
      <c r="R182" t="s">
        <v>2210</v>
      </c>
      <c r="S182" t="s">
        <v>6</v>
      </c>
      <c r="T182" t="s">
        <v>162</v>
      </c>
    </row>
    <row r="183" spans="1:20" x14ac:dyDescent="0.35">
      <c r="A183" t="str" cm="1">
        <f t="array" ref="A183">IF(OR(ISNUMBER(SEARCH("serious", $H183:$J183)),ISNUMBER(SEARCH("Serious", $H183:$J183)),ISNUMBER(SEARCH("gamification", $H183:$J183)),ISNUMBER(SEARCH("Gamification", $H183:$J183)),ISNUMBER(SEARCH("education", $H183:$J183)),ISNUMBER(SEARCH("Education", $H183:$J183)),),DataValidation!$E$12,B183)</f>
        <v>None</v>
      </c>
      <c r="B183" t="s">
        <v>49</v>
      </c>
      <c r="C183" t="s">
        <v>71</v>
      </c>
      <c r="D183" t="s">
        <v>71</v>
      </c>
      <c r="E183" s="20" t="s">
        <v>20893</v>
      </c>
      <c r="F183" s="3" t="str">
        <f t="shared" si="8"/>
        <v/>
      </c>
      <c r="G183">
        <f t="shared" si="6"/>
        <v>1</v>
      </c>
      <c r="H183" s="10" t="s">
        <v>18397</v>
      </c>
      <c r="I183" t="s">
        <v>2239</v>
      </c>
      <c r="J183" t="s">
        <v>2240</v>
      </c>
      <c r="K183" t="s">
        <v>2241</v>
      </c>
      <c r="L183">
        <v>7</v>
      </c>
      <c r="N183" t="str">
        <f t="shared" si="7"/>
        <v>Conference</v>
      </c>
      <c r="O183" t="s">
        <v>152</v>
      </c>
      <c r="P183" t="s">
        <v>2242</v>
      </c>
      <c r="Q183" s="3">
        <v>2014</v>
      </c>
      <c r="R183" t="s">
        <v>2243</v>
      </c>
      <c r="S183" t="s">
        <v>6</v>
      </c>
      <c r="T183" t="s">
        <v>217</v>
      </c>
    </row>
    <row r="184" spans="1:20" x14ac:dyDescent="0.35">
      <c r="A184" t="str" cm="1">
        <f t="array" ref="A184">IF(OR(ISNUMBER(SEARCH("serious", $H184:$J184)),ISNUMBER(SEARCH("Serious", $H184:$J184)),ISNUMBER(SEARCH("gamification", $H184:$J184)),ISNUMBER(SEARCH("Gamification", $H184:$J184)),ISNUMBER(SEARCH("education", $H184:$J184)),ISNUMBER(SEARCH("Education", $H184:$J184)),),DataValidation!$E$12,B184)</f>
        <v>Not related to Software Engineering</v>
      </c>
      <c r="B184" t="s">
        <v>67</v>
      </c>
      <c r="C184" t="s">
        <v>33</v>
      </c>
      <c r="D184" t="s">
        <v>33</v>
      </c>
      <c r="E184" s="20" t="s">
        <v>20894</v>
      </c>
      <c r="F184" s="3" t="str">
        <f t="shared" si="8"/>
        <v/>
      </c>
      <c r="G184">
        <f t="shared" si="6"/>
        <v>1</v>
      </c>
      <c r="H184" s="10" t="s">
        <v>18399</v>
      </c>
      <c r="I184" t="s">
        <v>2250</v>
      </c>
      <c r="J184" t="s">
        <v>2251</v>
      </c>
      <c r="K184" t="s">
        <v>2252</v>
      </c>
      <c r="L184">
        <v>10</v>
      </c>
      <c r="N184" t="str">
        <f t="shared" si="7"/>
        <v>Conference</v>
      </c>
      <c r="O184" t="s">
        <v>2253</v>
      </c>
      <c r="P184" t="s">
        <v>2254</v>
      </c>
      <c r="Q184" s="3">
        <v>2013</v>
      </c>
      <c r="R184" t="s">
        <v>2255</v>
      </c>
      <c r="S184" t="s">
        <v>6</v>
      </c>
      <c r="T184" t="s">
        <v>162</v>
      </c>
    </row>
    <row r="185" spans="1:20" x14ac:dyDescent="0.35">
      <c r="A185" t="str" cm="1">
        <f t="array" ref="A185">IF(OR(ISNUMBER(SEARCH("serious", $H185:$J185)),ISNUMBER(SEARCH("Serious", $H185:$J185)),ISNUMBER(SEARCH("gamification", $H185:$J185)),ISNUMBER(SEARCH("Gamification", $H185:$J185)),ISNUMBER(SEARCH("education", $H185:$J185)),ISNUMBER(SEARCH("Education", $H185:$J185)),),DataValidation!$E$12,B185)</f>
        <v>None</v>
      </c>
      <c r="B185" t="s">
        <v>49</v>
      </c>
      <c r="C185" t="s">
        <v>83</v>
      </c>
      <c r="D185" t="s">
        <v>83</v>
      </c>
      <c r="E185" s="20" t="s">
        <v>20895</v>
      </c>
      <c r="F185" s="3" t="str">
        <f t="shared" si="8"/>
        <v/>
      </c>
      <c r="G185">
        <f t="shared" si="6"/>
        <v>1</v>
      </c>
      <c r="H185" s="10" t="s">
        <v>18400</v>
      </c>
      <c r="I185" t="s">
        <v>2257</v>
      </c>
      <c r="J185" t="s">
        <v>2258</v>
      </c>
      <c r="K185" t="s">
        <v>2259</v>
      </c>
      <c r="L185">
        <v>10</v>
      </c>
      <c r="M185">
        <v>9781509057320</v>
      </c>
      <c r="N185" t="str">
        <f t="shared" si="7"/>
        <v>Conference</v>
      </c>
      <c r="O185" t="s">
        <v>2031</v>
      </c>
      <c r="P185" t="s">
        <v>2260</v>
      </c>
      <c r="Q185" s="3">
        <v>2017</v>
      </c>
      <c r="R185" t="s">
        <v>2261</v>
      </c>
      <c r="S185" t="s">
        <v>6</v>
      </c>
      <c r="T185" t="s">
        <v>162</v>
      </c>
    </row>
    <row r="186" spans="1:20" x14ac:dyDescent="0.35">
      <c r="A186" t="str" cm="1">
        <f t="array" ref="A186">IF(OR(ISNUMBER(SEARCH("serious", $H186:$J186)),ISNUMBER(SEARCH("Serious", $H186:$J186)),ISNUMBER(SEARCH("gamification", $H186:$J186)),ISNUMBER(SEARCH("Gamification", $H186:$J186)),ISNUMBER(SEARCH("education", $H186:$J186)),ISNUMBER(SEARCH("Education", $H186:$J186)),),DataValidation!$E$12,B186)</f>
        <v>Not related to Video Games</v>
      </c>
      <c r="B186" t="s">
        <v>70</v>
      </c>
      <c r="C186" t="s">
        <v>33</v>
      </c>
      <c r="D186" t="s">
        <v>33</v>
      </c>
      <c r="E186" s="20" t="s">
        <v>20896</v>
      </c>
      <c r="F186" s="3" t="str">
        <f t="shared" si="8"/>
        <v/>
      </c>
      <c r="G186">
        <f t="shared" si="6"/>
        <v>1</v>
      </c>
      <c r="H186" s="10" t="s">
        <v>18402</v>
      </c>
      <c r="I186" t="s">
        <v>2269</v>
      </c>
      <c r="J186" t="s">
        <v>2270</v>
      </c>
      <c r="K186" t="s">
        <v>2271</v>
      </c>
      <c r="L186">
        <v>7</v>
      </c>
      <c r="N186" t="str">
        <f t="shared" si="7"/>
        <v>Journal</v>
      </c>
      <c r="O186" t="s">
        <v>2272</v>
      </c>
      <c r="P186" t="s">
        <v>2273</v>
      </c>
      <c r="Q186" s="3">
        <v>2021</v>
      </c>
      <c r="R186" t="s">
        <v>2274</v>
      </c>
      <c r="S186" t="s">
        <v>6</v>
      </c>
      <c r="T186" t="s">
        <v>162</v>
      </c>
    </row>
    <row r="187" spans="1:20" x14ac:dyDescent="0.35">
      <c r="A187" t="str" cm="1">
        <f t="array" ref="A187">IF(OR(ISNUMBER(SEARCH("serious", $H187:$J187)),ISNUMBER(SEARCH("Serious", $H187:$J187)),ISNUMBER(SEARCH("gamification", $H187:$J187)),ISNUMBER(SEARCH("Gamification", $H187:$J187)),ISNUMBER(SEARCH("education", $H187:$J187)),ISNUMBER(SEARCH("Education", $H187:$J187)),),DataValidation!$E$12,B187)</f>
        <v>Not related to Video Games</v>
      </c>
      <c r="B187" t="s">
        <v>70</v>
      </c>
      <c r="C187" t="s">
        <v>33</v>
      </c>
      <c r="D187" t="s">
        <v>33</v>
      </c>
      <c r="E187" s="20" t="s">
        <v>20897</v>
      </c>
      <c r="F187" s="3" t="str">
        <f t="shared" si="8"/>
        <v/>
      </c>
      <c r="G187">
        <f t="shared" si="6"/>
        <v>1</v>
      </c>
      <c r="H187" s="10" t="s">
        <v>18403</v>
      </c>
      <c r="I187" t="s">
        <v>2276</v>
      </c>
      <c r="J187" t="s">
        <v>2277</v>
      </c>
      <c r="K187" t="s">
        <v>2278</v>
      </c>
      <c r="L187">
        <v>10</v>
      </c>
      <c r="M187">
        <v>9789896740115</v>
      </c>
      <c r="N187" t="str">
        <f t="shared" si="7"/>
        <v>Conference</v>
      </c>
      <c r="O187" t="s">
        <v>2279</v>
      </c>
      <c r="P187" t="s">
        <v>2280</v>
      </c>
      <c r="Q187" s="3">
        <v>2009</v>
      </c>
      <c r="R187" t="s">
        <v>2281</v>
      </c>
      <c r="S187" t="s">
        <v>6</v>
      </c>
      <c r="T187" t="s">
        <v>283</v>
      </c>
    </row>
    <row r="188" spans="1:20" x14ac:dyDescent="0.35">
      <c r="A188" t="str" cm="1">
        <f t="array" ref="A188">IF(OR(ISNUMBER(SEARCH("serious", $H188:$J188)),ISNUMBER(SEARCH("Serious", $H188:$J188)),ISNUMBER(SEARCH("gamification", $H188:$J188)),ISNUMBER(SEARCH("Gamification", $H188:$J188)),ISNUMBER(SEARCH("education", $H188:$J188)),ISNUMBER(SEARCH("Education", $H188:$J188)),),DataValidation!$E$12,B188)</f>
        <v>None</v>
      </c>
      <c r="B188" t="s">
        <v>49</v>
      </c>
      <c r="C188" t="s">
        <v>68</v>
      </c>
      <c r="D188" t="s">
        <v>68</v>
      </c>
      <c r="E188" s="20" t="s">
        <v>20898</v>
      </c>
      <c r="F188" s="3" t="str">
        <f t="shared" si="8"/>
        <v/>
      </c>
      <c r="G188">
        <f t="shared" si="6"/>
        <v>1</v>
      </c>
      <c r="H188" s="10" t="s">
        <v>18405</v>
      </c>
      <c r="I188" t="s">
        <v>2290</v>
      </c>
      <c r="J188" t="s">
        <v>2291</v>
      </c>
      <c r="K188" t="s">
        <v>2292</v>
      </c>
      <c r="L188">
        <v>7</v>
      </c>
      <c r="N188" t="str">
        <f t="shared" si="7"/>
        <v>Journal</v>
      </c>
      <c r="O188" t="s">
        <v>922</v>
      </c>
      <c r="P188" t="s">
        <v>2293</v>
      </c>
      <c r="Q188" s="3">
        <v>2020</v>
      </c>
      <c r="R188" t="s">
        <v>2294</v>
      </c>
      <c r="S188" t="s">
        <v>6</v>
      </c>
      <c r="T188" t="s">
        <v>1120</v>
      </c>
    </row>
    <row r="189" spans="1:20" x14ac:dyDescent="0.35">
      <c r="A189" t="str" cm="1">
        <f t="array" ref="A189">IF(OR(ISNUMBER(SEARCH("serious", $H189:$J189)),ISNUMBER(SEARCH("Serious", $H189:$J189)),ISNUMBER(SEARCH("gamification", $H189:$J189)),ISNUMBER(SEARCH("Gamification", $H189:$J189)),ISNUMBER(SEARCH("education", $H189:$J189)),ISNUMBER(SEARCH("Education", $H189:$J189)),),DataValidation!$E$12,B189)</f>
        <v>None</v>
      </c>
      <c r="B189" t="s">
        <v>49</v>
      </c>
      <c r="C189" t="s">
        <v>57</v>
      </c>
      <c r="D189" t="s">
        <v>57</v>
      </c>
      <c r="E189" s="20" t="s">
        <v>20899</v>
      </c>
      <c r="F189" s="3" t="str">
        <f t="shared" si="8"/>
        <v/>
      </c>
      <c r="G189">
        <f t="shared" si="6"/>
        <v>1</v>
      </c>
      <c r="H189" s="10" t="s">
        <v>18406</v>
      </c>
      <c r="I189" t="s">
        <v>2296</v>
      </c>
      <c r="J189" t="s">
        <v>2297</v>
      </c>
      <c r="K189" t="s">
        <v>2298</v>
      </c>
      <c r="L189">
        <v>10</v>
      </c>
      <c r="M189">
        <v>9789077381748</v>
      </c>
      <c r="N189" t="str">
        <f t="shared" si="7"/>
        <v>Conference</v>
      </c>
      <c r="O189" t="s">
        <v>2299</v>
      </c>
      <c r="P189" t="s">
        <v>2300</v>
      </c>
      <c r="Q189" s="3">
        <v>2012</v>
      </c>
      <c r="R189" t="s">
        <v>2301</v>
      </c>
      <c r="S189" t="s">
        <v>6</v>
      </c>
      <c r="T189" t="s">
        <v>283</v>
      </c>
    </row>
    <row r="190" spans="1:20" x14ac:dyDescent="0.35">
      <c r="A190" t="str" cm="1">
        <f t="array" ref="A190">IF(OR(ISNUMBER(SEARCH("serious", $H190:$J190)),ISNUMBER(SEARCH("Serious", $H190:$J190)),ISNUMBER(SEARCH("gamification", $H190:$J190)),ISNUMBER(SEARCH("Gamification", $H190:$J190)),ISNUMBER(SEARCH("education", $H190:$J190)),ISNUMBER(SEARCH("Education", $H190:$J190)),),DataValidation!$E$12,B190)</f>
        <v>Not related to Video Games</v>
      </c>
      <c r="B190" t="s">
        <v>70</v>
      </c>
      <c r="C190" s="29" t="s">
        <v>33</v>
      </c>
      <c r="D190" s="29" t="s">
        <v>33</v>
      </c>
      <c r="E190" s="20" t="s">
        <v>20900</v>
      </c>
      <c r="F190" s="3" t="str">
        <f t="shared" si="8"/>
        <v/>
      </c>
      <c r="G190">
        <f t="shared" si="6"/>
        <v>1</v>
      </c>
      <c r="H190" s="10" t="s">
        <v>18407</v>
      </c>
      <c r="I190" t="s">
        <v>2303</v>
      </c>
      <c r="J190" t="s">
        <v>2304</v>
      </c>
      <c r="K190" t="s">
        <v>2298</v>
      </c>
      <c r="L190">
        <v>10</v>
      </c>
      <c r="M190">
        <v>9781467311199</v>
      </c>
      <c r="N190" t="str">
        <f t="shared" si="7"/>
        <v>Conference</v>
      </c>
      <c r="O190" t="s">
        <v>2305</v>
      </c>
      <c r="P190" t="s">
        <v>2306</v>
      </c>
      <c r="Q190" s="3">
        <v>2012</v>
      </c>
      <c r="R190" t="s">
        <v>2307</v>
      </c>
      <c r="S190" t="s">
        <v>6</v>
      </c>
      <c r="T190" t="s">
        <v>323</v>
      </c>
    </row>
    <row r="191" spans="1:20" x14ac:dyDescent="0.35">
      <c r="A191" t="str" cm="1">
        <f t="array" ref="A191">IF(OR(ISNUMBER(SEARCH("serious", $H191:$J191)),ISNUMBER(SEARCH("Serious", $H191:$J191)),ISNUMBER(SEARCH("gamification", $H191:$J191)),ISNUMBER(SEARCH("Gamification", $H191:$J191)),ISNUMBER(SEARCH("education", $H191:$J191)),ISNUMBER(SEARCH("Education", $H191:$J191)),),DataValidation!$E$12,B191)</f>
        <v>Not related to Video Games</v>
      </c>
      <c r="B191" t="s">
        <v>70</v>
      </c>
      <c r="C191" s="29" t="s">
        <v>33</v>
      </c>
      <c r="D191" s="29" t="s">
        <v>33</v>
      </c>
      <c r="E191" s="20" t="s">
        <v>20901</v>
      </c>
      <c r="F191" s="3" t="str">
        <f t="shared" si="8"/>
        <v/>
      </c>
      <c r="G191">
        <f t="shared" si="6"/>
        <v>1</v>
      </c>
      <c r="H191" s="10" t="s">
        <v>18408</v>
      </c>
      <c r="I191" t="s">
        <v>2309</v>
      </c>
      <c r="J191" t="s">
        <v>2310</v>
      </c>
      <c r="K191" t="s">
        <v>2298</v>
      </c>
      <c r="L191">
        <v>10</v>
      </c>
      <c r="M191">
        <v>9781479908189</v>
      </c>
      <c r="N191" t="str">
        <f t="shared" si="7"/>
        <v>Conference</v>
      </c>
      <c r="O191" t="s">
        <v>1678</v>
      </c>
      <c r="P191" t="s">
        <v>2311</v>
      </c>
      <c r="Q191" s="3">
        <v>2013</v>
      </c>
      <c r="R191" t="s">
        <v>2312</v>
      </c>
      <c r="S191" t="s">
        <v>6</v>
      </c>
      <c r="T191" t="s">
        <v>162</v>
      </c>
    </row>
    <row r="192" spans="1:20" x14ac:dyDescent="0.35">
      <c r="A192" t="str" cm="1">
        <f t="array" ref="A192">IF(OR(ISNUMBER(SEARCH("serious", $H192:$J192)),ISNUMBER(SEARCH("Serious", $H192:$J192)),ISNUMBER(SEARCH("gamification", $H192:$J192)),ISNUMBER(SEARCH("Gamification", $H192:$J192)),ISNUMBER(SEARCH("education", $H192:$J192)),ISNUMBER(SEARCH("Education", $H192:$J192)),),DataValidation!$E$12,B192)</f>
        <v>Serious games or gamification</v>
      </c>
      <c r="B192" t="s">
        <v>70</v>
      </c>
      <c r="C192" t="s">
        <v>33</v>
      </c>
      <c r="D192" t="s">
        <v>33</v>
      </c>
      <c r="E192" s="20" t="s">
        <v>20902</v>
      </c>
      <c r="F192" s="3" t="str">
        <f t="shared" si="8"/>
        <v/>
      </c>
      <c r="G192">
        <f t="shared" si="6"/>
        <v>1</v>
      </c>
      <c r="H192" s="10" t="s">
        <v>18409</v>
      </c>
      <c r="I192" t="s">
        <v>2314</v>
      </c>
      <c r="J192" t="s">
        <v>2315</v>
      </c>
      <c r="K192" t="s">
        <v>2316</v>
      </c>
      <c r="L192">
        <v>10</v>
      </c>
      <c r="M192">
        <v>9781509023264</v>
      </c>
      <c r="N192" t="str">
        <f t="shared" si="7"/>
        <v>Conference</v>
      </c>
      <c r="O192" t="s">
        <v>2317</v>
      </c>
      <c r="P192" t="s">
        <v>2182</v>
      </c>
      <c r="Q192" s="3">
        <v>2017</v>
      </c>
      <c r="R192" t="s">
        <v>2318</v>
      </c>
      <c r="S192" t="s">
        <v>6</v>
      </c>
      <c r="T192" t="s">
        <v>162</v>
      </c>
    </row>
    <row r="193" spans="1:20" x14ac:dyDescent="0.35">
      <c r="A193" t="str" cm="1">
        <f t="array" ref="A193">IF(OR(ISNUMBER(SEARCH("serious", $H193:$J193)),ISNUMBER(SEARCH("Serious", $H193:$J193)),ISNUMBER(SEARCH("gamification", $H193:$J193)),ISNUMBER(SEARCH("Gamification", $H193:$J193)),ISNUMBER(SEARCH("education", $H193:$J193)),ISNUMBER(SEARCH("Education", $H193:$J193)),),DataValidation!$E$12,B193)</f>
        <v>Not related to Video Games</v>
      </c>
      <c r="B193" t="s">
        <v>70</v>
      </c>
      <c r="C193" t="s">
        <v>33</v>
      </c>
      <c r="D193" t="s">
        <v>33</v>
      </c>
      <c r="E193" s="20" t="s">
        <v>20903</v>
      </c>
      <c r="F193" s="3" t="str">
        <f t="shared" si="8"/>
        <v/>
      </c>
      <c r="G193">
        <f t="shared" si="6"/>
        <v>1</v>
      </c>
      <c r="H193" s="10" t="s">
        <v>18412</v>
      </c>
      <c r="I193" t="s">
        <v>2333</v>
      </c>
      <c r="J193" t="s">
        <v>2334</v>
      </c>
      <c r="K193" t="s">
        <v>2335</v>
      </c>
      <c r="L193">
        <v>7</v>
      </c>
      <c r="N193" t="str">
        <f t="shared" si="7"/>
        <v>Journal</v>
      </c>
      <c r="O193" t="s">
        <v>411</v>
      </c>
      <c r="P193" t="s">
        <v>2336</v>
      </c>
      <c r="Q193" s="3">
        <v>2015</v>
      </c>
      <c r="R193" t="s">
        <v>2337</v>
      </c>
      <c r="S193" t="s">
        <v>6</v>
      </c>
      <c r="T193" t="s">
        <v>402</v>
      </c>
    </row>
    <row r="194" spans="1:20" x14ac:dyDescent="0.35">
      <c r="A194" t="str" cm="1">
        <f t="array" ref="A194">IF(OR(ISNUMBER(SEARCH("serious", $H194:$J194)),ISNUMBER(SEARCH("Serious", $H194:$J194)),ISNUMBER(SEARCH("gamification", $H194:$J194)),ISNUMBER(SEARCH("Gamification", $H194:$J194)),ISNUMBER(SEARCH("education", $H194:$J194)),ISNUMBER(SEARCH("Education", $H194:$J194)),),DataValidation!$E$12,B194)</f>
        <v>Not related to Video Games</v>
      </c>
      <c r="B194" t="s">
        <v>70</v>
      </c>
      <c r="C194" t="s">
        <v>33</v>
      </c>
      <c r="D194" t="s">
        <v>33</v>
      </c>
      <c r="E194" s="20" t="s">
        <v>20904</v>
      </c>
      <c r="F194" s="3" t="str">
        <f t="shared" si="8"/>
        <v/>
      </c>
      <c r="G194">
        <f t="shared" ref="G194:G257" si="9">COUNTIF(H:H,H194)</f>
        <v>1</v>
      </c>
      <c r="H194" s="10" t="s">
        <v>18414</v>
      </c>
      <c r="I194" t="s">
        <v>2346</v>
      </c>
      <c r="J194" t="s">
        <v>2347</v>
      </c>
      <c r="K194" t="s">
        <v>2348</v>
      </c>
      <c r="L194">
        <v>7</v>
      </c>
      <c r="N194" t="str">
        <f t="shared" ref="N194:N257" si="10">IF(ISNUMBER(SEARCH("Workshop", O194)),"Workshop",IF(OR(ISNUMBER(SEARCH("Conference", O194)), ISNUMBER(SEARCH("Symposium", O194)), ISNUMBER(SEARCH("Lecture Notes", O194)), ISNUMBER(SEARCH("Proceedings", O194))),"Conference", "Journal"))</f>
        <v>Journal</v>
      </c>
      <c r="O194" t="s">
        <v>2349</v>
      </c>
      <c r="P194" t="s">
        <v>2350</v>
      </c>
      <c r="Q194" s="3">
        <v>2014</v>
      </c>
      <c r="R194" t="s">
        <v>2351</v>
      </c>
      <c r="S194" t="s">
        <v>6</v>
      </c>
      <c r="T194" t="s">
        <v>2352</v>
      </c>
    </row>
    <row r="195" spans="1:20" x14ac:dyDescent="0.35">
      <c r="A195" t="str" cm="1">
        <f t="array" ref="A195">IF(OR(ISNUMBER(SEARCH("serious", $H195:$J195)),ISNUMBER(SEARCH("Serious", $H195:$J195)),ISNUMBER(SEARCH("gamification", $H195:$J195)),ISNUMBER(SEARCH("Gamification", $H195:$J195)),ISNUMBER(SEARCH("education", $H195:$J195)),ISNUMBER(SEARCH("Education", $H195:$J195)),),DataValidation!$E$12,B195)</f>
        <v>Serious games or gamification</v>
      </c>
      <c r="B195" t="s">
        <v>70</v>
      </c>
      <c r="C195" t="s">
        <v>33</v>
      </c>
      <c r="D195" t="s">
        <v>33</v>
      </c>
      <c r="E195" s="20" t="s">
        <v>20905</v>
      </c>
      <c r="F195" s="3" t="str">
        <f t="shared" si="8"/>
        <v/>
      </c>
      <c r="G195">
        <f t="shared" si="9"/>
        <v>1</v>
      </c>
      <c r="H195" s="10" t="s">
        <v>18416</v>
      </c>
      <c r="I195" t="s">
        <v>2360</v>
      </c>
      <c r="J195" t="s">
        <v>2361</v>
      </c>
      <c r="K195" t="s">
        <v>2362</v>
      </c>
      <c r="L195">
        <v>10</v>
      </c>
      <c r="M195">
        <v>9781450353199</v>
      </c>
      <c r="N195" t="str">
        <f t="shared" si="10"/>
        <v>Conference</v>
      </c>
      <c r="O195" t="s">
        <v>308</v>
      </c>
      <c r="P195" t="s">
        <v>6</v>
      </c>
      <c r="Q195" s="3">
        <v>2017</v>
      </c>
      <c r="R195" t="s">
        <v>2363</v>
      </c>
      <c r="S195" t="s">
        <v>6</v>
      </c>
      <c r="T195" t="s">
        <v>162</v>
      </c>
    </row>
    <row r="196" spans="1:20" x14ac:dyDescent="0.35">
      <c r="A196" t="str" cm="1">
        <f t="array" ref="A196">IF(OR(ISNUMBER(SEARCH("serious", $H196:$J196)),ISNUMBER(SEARCH("Serious", $H196:$J196)),ISNUMBER(SEARCH("gamification", $H196:$J196)),ISNUMBER(SEARCH("Gamification", $H196:$J196)),ISNUMBER(SEARCH("education", $H196:$J196)),ISNUMBER(SEARCH("Education", $H196:$J196)),),DataValidation!$E$12,B196)</f>
        <v>None</v>
      </c>
      <c r="B196" t="s">
        <v>49</v>
      </c>
      <c r="C196" t="s">
        <v>57</v>
      </c>
      <c r="D196" t="s">
        <v>57</v>
      </c>
      <c r="E196" s="20" t="s">
        <v>20906</v>
      </c>
      <c r="F196" s="3" t="str">
        <f t="shared" ref="F196:F259" si="11">IF(C196&lt;&gt;D196,IF(OR(C196="",D196=""),"NR","Yes"),"")</f>
        <v/>
      </c>
      <c r="G196">
        <f t="shared" si="9"/>
        <v>1</v>
      </c>
      <c r="H196" s="10" t="s">
        <v>18417</v>
      </c>
      <c r="I196" t="s">
        <v>2365</v>
      </c>
      <c r="J196" t="s">
        <v>2366</v>
      </c>
      <c r="K196" t="s">
        <v>2367</v>
      </c>
      <c r="L196">
        <v>7</v>
      </c>
      <c r="M196">
        <v>9783319149226</v>
      </c>
      <c r="N196" t="str">
        <f t="shared" si="10"/>
        <v>Journal</v>
      </c>
      <c r="O196" t="s">
        <v>866</v>
      </c>
      <c r="P196" t="s">
        <v>2368</v>
      </c>
      <c r="Q196" s="3">
        <v>2014</v>
      </c>
      <c r="R196" t="s">
        <v>2369</v>
      </c>
      <c r="S196" t="s">
        <v>6</v>
      </c>
      <c r="T196" t="s">
        <v>162</v>
      </c>
    </row>
    <row r="197" spans="1:20" x14ac:dyDescent="0.35">
      <c r="A197" t="str" cm="1">
        <f t="array" ref="A197">IF(OR(ISNUMBER(SEARCH("serious", $H197:$J197)),ISNUMBER(SEARCH("Serious", $H197:$J197)),ISNUMBER(SEARCH("gamification", $H197:$J197)),ISNUMBER(SEARCH("Gamification", $H197:$J197)),ISNUMBER(SEARCH("education", $H197:$J197)),ISNUMBER(SEARCH("Education", $H197:$J197)),),DataValidation!$E$12,B197)</f>
        <v>Not related to Video Games</v>
      </c>
      <c r="B197" t="s">
        <v>70</v>
      </c>
      <c r="C197" t="s">
        <v>33</v>
      </c>
      <c r="D197" t="s">
        <v>33</v>
      </c>
      <c r="E197" s="20" t="s">
        <v>20907</v>
      </c>
      <c r="F197" s="3" t="str">
        <f t="shared" si="11"/>
        <v/>
      </c>
      <c r="G197">
        <f t="shared" si="9"/>
        <v>1</v>
      </c>
      <c r="H197" s="10" t="s">
        <v>18418</v>
      </c>
      <c r="I197" t="s">
        <v>2371</v>
      </c>
      <c r="J197" t="s">
        <v>2372</v>
      </c>
      <c r="K197" t="s">
        <v>2373</v>
      </c>
      <c r="L197">
        <v>10</v>
      </c>
      <c r="M197">
        <v>9781450368711</v>
      </c>
      <c r="N197" t="str">
        <f t="shared" si="10"/>
        <v>Conference</v>
      </c>
      <c r="O197" t="s">
        <v>2374</v>
      </c>
      <c r="P197" t="s">
        <v>2375</v>
      </c>
      <c r="Q197" s="3">
        <v>2019</v>
      </c>
      <c r="R197" t="s">
        <v>2376</v>
      </c>
      <c r="S197" t="s">
        <v>6</v>
      </c>
      <c r="T197" t="s">
        <v>217</v>
      </c>
    </row>
    <row r="198" spans="1:20" x14ac:dyDescent="0.35">
      <c r="A198" t="str" cm="1">
        <f t="array" ref="A198">IF(OR(ISNUMBER(SEARCH("serious", $H198:$J198)),ISNUMBER(SEARCH("Serious", $H198:$J198)),ISNUMBER(SEARCH("gamification", $H198:$J198)),ISNUMBER(SEARCH("Gamification", $H198:$J198)),ISNUMBER(SEARCH("education", $H198:$J198)),ISNUMBER(SEARCH("Education", $H198:$J198)),),DataValidation!$E$12,B198)</f>
        <v>Serious games or gamification</v>
      </c>
      <c r="B198" t="s">
        <v>70</v>
      </c>
      <c r="C198" t="s">
        <v>33</v>
      </c>
      <c r="D198" t="s">
        <v>33</v>
      </c>
      <c r="E198" s="20" t="s">
        <v>20908</v>
      </c>
      <c r="F198" s="3" t="str">
        <f t="shared" si="11"/>
        <v/>
      </c>
      <c r="G198">
        <f t="shared" si="9"/>
        <v>1</v>
      </c>
      <c r="H198" s="10" t="s">
        <v>18419</v>
      </c>
      <c r="I198" t="s">
        <v>2378</v>
      </c>
      <c r="J198" t="s">
        <v>2379</v>
      </c>
      <c r="K198" t="s">
        <v>2380</v>
      </c>
      <c r="L198">
        <v>10</v>
      </c>
      <c r="M198">
        <v>9781450353199</v>
      </c>
      <c r="N198" t="str">
        <f t="shared" si="10"/>
        <v>Conference</v>
      </c>
      <c r="O198" t="s">
        <v>308</v>
      </c>
      <c r="P198" t="s">
        <v>6</v>
      </c>
      <c r="Q198" s="3">
        <v>2017</v>
      </c>
      <c r="R198" t="s">
        <v>2381</v>
      </c>
      <c r="S198" t="s">
        <v>6</v>
      </c>
      <c r="T198" t="s">
        <v>162</v>
      </c>
    </row>
    <row r="199" spans="1:20" x14ac:dyDescent="0.35">
      <c r="A199" t="str" cm="1">
        <f t="array" ref="A199">IF(OR(ISNUMBER(SEARCH("serious", $H199:$J199)),ISNUMBER(SEARCH("Serious", $H199:$J199)),ISNUMBER(SEARCH("gamification", $H199:$J199)),ISNUMBER(SEARCH("Gamification", $H199:$J199)),ISNUMBER(SEARCH("education", $H199:$J199)),ISNUMBER(SEARCH("Education", $H199:$J199)),),DataValidation!$E$12,B199)</f>
        <v>Serious games or gamification</v>
      </c>
      <c r="B199" t="s">
        <v>70</v>
      </c>
      <c r="C199" t="s">
        <v>33</v>
      </c>
      <c r="D199" t="s">
        <v>33</v>
      </c>
      <c r="E199" s="20" t="s">
        <v>20909</v>
      </c>
      <c r="F199" s="3" t="str">
        <f t="shared" si="11"/>
        <v/>
      </c>
      <c r="G199">
        <f t="shared" si="9"/>
        <v>1</v>
      </c>
      <c r="H199" s="10" t="s">
        <v>18420</v>
      </c>
      <c r="I199" t="s">
        <v>2383</v>
      </c>
      <c r="J199" t="s">
        <v>2384</v>
      </c>
      <c r="K199" t="s">
        <v>2385</v>
      </c>
      <c r="L199">
        <v>10</v>
      </c>
      <c r="M199">
        <v>9781538662984</v>
      </c>
      <c r="N199" t="str">
        <f t="shared" si="10"/>
        <v>Conference</v>
      </c>
      <c r="O199" t="s">
        <v>2386</v>
      </c>
      <c r="P199" t="s">
        <v>188</v>
      </c>
      <c r="Q199" s="3">
        <v>2018</v>
      </c>
      <c r="R199" t="s">
        <v>2387</v>
      </c>
      <c r="S199" t="s">
        <v>6</v>
      </c>
      <c r="T199" t="s">
        <v>283</v>
      </c>
    </row>
    <row r="200" spans="1:20" x14ac:dyDescent="0.35">
      <c r="A200" t="str" cm="1">
        <f t="array" ref="A200">IF(OR(ISNUMBER(SEARCH("serious", $H200:$J200)),ISNUMBER(SEARCH("Serious", $H200:$J200)),ISNUMBER(SEARCH("gamification", $H200:$J200)),ISNUMBER(SEARCH("Gamification", $H200:$J200)),ISNUMBER(SEARCH("education", $H200:$J200)),ISNUMBER(SEARCH("Education", $H200:$J200)),),DataValidation!$E$12,B200)</f>
        <v>Serious games or gamification</v>
      </c>
      <c r="B200" t="s">
        <v>70</v>
      </c>
      <c r="C200" t="s">
        <v>33</v>
      </c>
      <c r="D200" t="s">
        <v>33</v>
      </c>
      <c r="E200" s="20" t="s">
        <v>20910</v>
      </c>
      <c r="F200" s="3" t="str">
        <f t="shared" si="11"/>
        <v/>
      </c>
      <c r="G200">
        <f t="shared" si="9"/>
        <v>1</v>
      </c>
      <c r="H200" s="10" t="s">
        <v>18421</v>
      </c>
      <c r="I200" t="s">
        <v>2389</v>
      </c>
      <c r="J200" t="s">
        <v>6</v>
      </c>
      <c r="K200" t="s">
        <v>2390</v>
      </c>
      <c r="L200">
        <v>7</v>
      </c>
      <c r="N200" t="str">
        <f t="shared" si="10"/>
        <v>Journal</v>
      </c>
      <c r="O200" t="s">
        <v>1794</v>
      </c>
      <c r="P200" t="s">
        <v>2391</v>
      </c>
      <c r="Q200" s="3">
        <v>2013</v>
      </c>
      <c r="R200" t="s">
        <v>2392</v>
      </c>
      <c r="S200" t="s">
        <v>6</v>
      </c>
      <c r="T200" t="s">
        <v>1120</v>
      </c>
    </row>
    <row r="201" spans="1:20" x14ac:dyDescent="0.35">
      <c r="A201" t="str" cm="1">
        <f t="array" ref="A201">IF(OR(ISNUMBER(SEARCH("serious", $H201:$J201)),ISNUMBER(SEARCH("Serious", $H201:$J201)),ISNUMBER(SEARCH("gamification", $H201:$J201)),ISNUMBER(SEARCH("Gamification", $H201:$J201)),ISNUMBER(SEARCH("education", $H201:$J201)),ISNUMBER(SEARCH("Education", $H201:$J201)),),DataValidation!$E$12,B201)</f>
        <v>None</v>
      </c>
      <c r="B201" t="s">
        <v>49</v>
      </c>
      <c r="C201" t="s">
        <v>71</v>
      </c>
      <c r="D201" t="s">
        <v>71</v>
      </c>
      <c r="E201" s="20" t="s">
        <v>20911</v>
      </c>
      <c r="F201" s="3" t="str">
        <f t="shared" si="11"/>
        <v/>
      </c>
      <c r="G201">
        <f t="shared" si="9"/>
        <v>1</v>
      </c>
      <c r="H201" s="10" t="s">
        <v>18422</v>
      </c>
      <c r="I201" t="s">
        <v>2394</v>
      </c>
      <c r="J201" t="s">
        <v>2395</v>
      </c>
      <c r="K201" t="s">
        <v>2396</v>
      </c>
      <c r="L201">
        <v>7</v>
      </c>
      <c r="N201" t="str">
        <f t="shared" si="10"/>
        <v>Journal</v>
      </c>
      <c r="O201" t="s">
        <v>2397</v>
      </c>
      <c r="P201" t="s">
        <v>2398</v>
      </c>
      <c r="Q201" s="3">
        <v>2010</v>
      </c>
      <c r="R201" t="s">
        <v>2399</v>
      </c>
      <c r="S201" t="s">
        <v>6</v>
      </c>
      <c r="T201" t="s">
        <v>217</v>
      </c>
    </row>
    <row r="202" spans="1:20" x14ac:dyDescent="0.35">
      <c r="A202" t="str" cm="1">
        <f t="array" ref="A202">IF(OR(ISNUMBER(SEARCH("serious", $H202:$J202)),ISNUMBER(SEARCH("Serious", $H202:$J202)),ISNUMBER(SEARCH("gamification", $H202:$J202)),ISNUMBER(SEARCH("Gamification", $H202:$J202)),ISNUMBER(SEARCH("education", $H202:$J202)),ISNUMBER(SEARCH("Education", $H202:$J202)),),DataValidation!$E$12,B202)</f>
        <v>Not related to Video Games</v>
      </c>
      <c r="B202" t="s">
        <v>70</v>
      </c>
      <c r="C202" t="s">
        <v>33</v>
      </c>
      <c r="D202" t="s">
        <v>33</v>
      </c>
      <c r="E202" s="20" t="s">
        <v>20912</v>
      </c>
      <c r="F202" s="3" t="str">
        <f t="shared" si="11"/>
        <v/>
      </c>
      <c r="G202">
        <f t="shared" si="9"/>
        <v>1</v>
      </c>
      <c r="H202" s="10" t="s">
        <v>18423</v>
      </c>
      <c r="I202" t="s">
        <v>2401</v>
      </c>
      <c r="J202" t="s">
        <v>2402</v>
      </c>
      <c r="K202" t="s">
        <v>2403</v>
      </c>
      <c r="L202">
        <v>7</v>
      </c>
      <c r="N202" t="str">
        <f t="shared" si="10"/>
        <v>Journal</v>
      </c>
      <c r="O202" t="s">
        <v>2404</v>
      </c>
      <c r="P202" t="s">
        <v>2405</v>
      </c>
      <c r="Q202" s="3">
        <v>2009</v>
      </c>
      <c r="R202" t="s">
        <v>2406</v>
      </c>
      <c r="S202" t="s">
        <v>6</v>
      </c>
      <c r="T202" t="s">
        <v>283</v>
      </c>
    </row>
    <row r="203" spans="1:20" x14ac:dyDescent="0.35">
      <c r="A203" t="str" cm="1">
        <f t="array" ref="A203">IF(OR(ISNUMBER(SEARCH("serious", $H203:$J203)),ISNUMBER(SEARCH("Serious", $H203:$J203)),ISNUMBER(SEARCH("gamification", $H203:$J203)),ISNUMBER(SEARCH("Gamification", $H203:$J203)),ISNUMBER(SEARCH("education", $H203:$J203)),ISNUMBER(SEARCH("Education", $H203:$J203)),),DataValidation!$E$12,B203)</f>
        <v>Serious games or gamification</v>
      </c>
      <c r="B203" t="s">
        <v>70</v>
      </c>
      <c r="C203" t="s">
        <v>33</v>
      </c>
      <c r="D203" t="s">
        <v>33</v>
      </c>
      <c r="E203" s="20" t="s">
        <v>20913</v>
      </c>
      <c r="F203" s="3" t="str">
        <f t="shared" si="11"/>
        <v/>
      </c>
      <c r="G203">
        <f t="shared" si="9"/>
        <v>1</v>
      </c>
      <c r="H203" s="10" t="s">
        <v>18427</v>
      </c>
      <c r="I203" t="s">
        <v>2425</v>
      </c>
      <c r="J203" t="s">
        <v>2426</v>
      </c>
      <c r="K203" t="s">
        <v>2427</v>
      </c>
      <c r="L203">
        <v>10</v>
      </c>
      <c r="N203" t="str">
        <f t="shared" si="10"/>
        <v>Journal</v>
      </c>
      <c r="O203" t="s">
        <v>2428</v>
      </c>
      <c r="P203" t="s">
        <v>6</v>
      </c>
      <c r="Q203" s="3">
        <v>2014</v>
      </c>
      <c r="R203" t="s">
        <v>2429</v>
      </c>
      <c r="S203" t="s">
        <v>6</v>
      </c>
      <c r="T203" t="s">
        <v>473</v>
      </c>
    </row>
    <row r="204" spans="1:20" x14ac:dyDescent="0.35">
      <c r="A204" t="str" cm="1">
        <f t="array" ref="A204">IF(OR(ISNUMBER(SEARCH("serious", $H204:$J204)),ISNUMBER(SEARCH("Serious", $H204:$J204)),ISNUMBER(SEARCH("gamification", $H204:$J204)),ISNUMBER(SEARCH("Gamification", $H204:$J204)),ISNUMBER(SEARCH("education", $H204:$J204)),ISNUMBER(SEARCH("Education", $H204:$J204)),),DataValidation!$E$12,B204)</f>
        <v>Not related to Video Games</v>
      </c>
      <c r="B204" t="s">
        <v>70</v>
      </c>
      <c r="C204" t="s">
        <v>33</v>
      </c>
      <c r="D204" t="s">
        <v>33</v>
      </c>
      <c r="E204" s="20" t="s">
        <v>20914</v>
      </c>
      <c r="F204" s="3" t="str">
        <f t="shared" si="11"/>
        <v/>
      </c>
      <c r="G204">
        <f t="shared" si="9"/>
        <v>1</v>
      </c>
      <c r="H204" s="10" t="s">
        <v>18428</v>
      </c>
      <c r="I204" t="s">
        <v>2431</v>
      </c>
      <c r="J204" t="s">
        <v>2432</v>
      </c>
      <c r="K204" t="s">
        <v>2433</v>
      </c>
      <c r="L204">
        <v>10</v>
      </c>
      <c r="M204">
        <v>9781457704468</v>
      </c>
      <c r="N204" t="str">
        <f t="shared" si="10"/>
        <v>Conference</v>
      </c>
      <c r="O204" t="s">
        <v>2434</v>
      </c>
      <c r="P204" t="s">
        <v>2435</v>
      </c>
      <c r="Q204" s="3">
        <v>2011</v>
      </c>
      <c r="R204" t="s">
        <v>2436</v>
      </c>
      <c r="S204" t="s">
        <v>6</v>
      </c>
      <c r="T204" t="s">
        <v>323</v>
      </c>
    </row>
    <row r="205" spans="1:20" x14ac:dyDescent="0.35">
      <c r="A205" t="str" cm="1">
        <f t="array" ref="A205">IF(OR(ISNUMBER(SEARCH("serious", $H205:$J205)),ISNUMBER(SEARCH("Serious", $H205:$J205)),ISNUMBER(SEARCH("gamification", $H205:$J205)),ISNUMBER(SEARCH("Gamification", $H205:$J205)),ISNUMBER(SEARCH("education", $H205:$J205)),ISNUMBER(SEARCH("Education", $H205:$J205)),),DataValidation!$E$12,B205)</f>
        <v>None</v>
      </c>
      <c r="B205" t="s">
        <v>49</v>
      </c>
      <c r="C205" t="s">
        <v>71</v>
      </c>
      <c r="D205" t="s">
        <v>71</v>
      </c>
      <c r="E205" s="20" t="s">
        <v>20915</v>
      </c>
      <c r="F205" s="3" t="str">
        <f t="shared" si="11"/>
        <v/>
      </c>
      <c r="G205">
        <f t="shared" si="9"/>
        <v>1</v>
      </c>
      <c r="H205" s="10" t="s">
        <v>18436</v>
      </c>
      <c r="I205" t="s">
        <v>2472</v>
      </c>
      <c r="J205" t="s">
        <v>2473</v>
      </c>
      <c r="K205" t="s">
        <v>2474</v>
      </c>
      <c r="L205">
        <v>10</v>
      </c>
      <c r="M205">
        <v>9781728146379</v>
      </c>
      <c r="N205" t="str">
        <f t="shared" si="10"/>
        <v>Conference</v>
      </c>
      <c r="O205" t="s">
        <v>388</v>
      </c>
      <c r="P205" t="s">
        <v>1278</v>
      </c>
      <c r="Q205" s="3">
        <v>2019</v>
      </c>
      <c r="R205" t="s">
        <v>2475</v>
      </c>
      <c r="S205" t="s">
        <v>6</v>
      </c>
      <c r="T205" t="s">
        <v>217</v>
      </c>
    </row>
    <row r="206" spans="1:20" x14ac:dyDescent="0.35">
      <c r="A206" t="str" cm="1">
        <f t="array" ref="A206">IF(OR(ISNUMBER(SEARCH("serious", $H206:$J206)),ISNUMBER(SEARCH("Serious", $H206:$J206)),ISNUMBER(SEARCH("gamification", $H206:$J206)),ISNUMBER(SEARCH("Gamification", $H206:$J206)),ISNUMBER(SEARCH("education", $H206:$J206)),ISNUMBER(SEARCH("Education", $H206:$J206)),),DataValidation!$E$12,B206)</f>
        <v>None</v>
      </c>
      <c r="B206" t="s">
        <v>49</v>
      </c>
      <c r="C206" t="s">
        <v>77</v>
      </c>
      <c r="D206" t="s">
        <v>77</v>
      </c>
      <c r="E206" s="20" t="s">
        <v>20916</v>
      </c>
      <c r="F206" s="3" t="str">
        <f t="shared" si="11"/>
        <v/>
      </c>
      <c r="G206">
        <f t="shared" si="9"/>
        <v>1</v>
      </c>
      <c r="H206" s="10" t="s">
        <v>18438</v>
      </c>
      <c r="I206" t="s">
        <v>2484</v>
      </c>
      <c r="J206" t="s">
        <v>2485</v>
      </c>
      <c r="K206" t="s">
        <v>2486</v>
      </c>
      <c r="L206">
        <v>10</v>
      </c>
      <c r="M206">
        <v>9781509026807</v>
      </c>
      <c r="N206" t="str">
        <f t="shared" si="10"/>
        <v>Conference</v>
      </c>
      <c r="O206" t="s">
        <v>2487</v>
      </c>
      <c r="P206" t="s">
        <v>2488</v>
      </c>
      <c r="Q206" s="3">
        <v>2016</v>
      </c>
      <c r="R206" t="s">
        <v>2489</v>
      </c>
      <c r="S206" t="s">
        <v>6</v>
      </c>
      <c r="T206" t="s">
        <v>162</v>
      </c>
    </row>
    <row r="207" spans="1:20" x14ac:dyDescent="0.35">
      <c r="A207" t="str" cm="1">
        <f t="array" ref="A207">IF(OR(ISNUMBER(SEARCH("serious", $H207:$J207)),ISNUMBER(SEARCH("Serious", $H207:$J207)),ISNUMBER(SEARCH("gamification", $H207:$J207)),ISNUMBER(SEARCH("Gamification", $H207:$J207)),ISNUMBER(SEARCH("education", $H207:$J207)),ISNUMBER(SEARCH("Education", $H207:$J207)),),DataValidation!$E$12,B207)</f>
        <v>None</v>
      </c>
      <c r="B207" t="s">
        <v>49</v>
      </c>
      <c r="C207" t="s">
        <v>60</v>
      </c>
      <c r="D207" t="s">
        <v>60</v>
      </c>
      <c r="E207" s="20" t="s">
        <v>20917</v>
      </c>
      <c r="F207" s="3" t="str">
        <f t="shared" si="11"/>
        <v/>
      </c>
      <c r="G207">
        <f t="shared" si="9"/>
        <v>1</v>
      </c>
      <c r="H207" s="10" t="s">
        <v>18440</v>
      </c>
      <c r="I207" t="s">
        <v>2497</v>
      </c>
      <c r="J207" t="s">
        <v>2498</v>
      </c>
      <c r="K207" t="s">
        <v>2499</v>
      </c>
      <c r="L207">
        <v>7</v>
      </c>
      <c r="M207">
        <v>9783642412011</v>
      </c>
      <c r="N207" t="str">
        <f t="shared" si="10"/>
        <v>Conference</v>
      </c>
      <c r="O207" t="s">
        <v>152</v>
      </c>
      <c r="P207" t="s">
        <v>2500</v>
      </c>
      <c r="Q207" s="3">
        <v>2013</v>
      </c>
      <c r="R207" t="s">
        <v>2501</v>
      </c>
      <c r="S207" t="s">
        <v>6</v>
      </c>
      <c r="T207" t="s">
        <v>217</v>
      </c>
    </row>
    <row r="208" spans="1:20" x14ac:dyDescent="0.35">
      <c r="A208" t="str" cm="1">
        <f t="array" ref="A208">IF(OR(ISNUMBER(SEARCH("serious", $H208:$J208)),ISNUMBER(SEARCH("Serious", $H208:$J208)),ISNUMBER(SEARCH("gamification", $H208:$J208)),ISNUMBER(SEARCH("Gamification", $H208:$J208)),ISNUMBER(SEARCH("education", $H208:$J208)),ISNUMBER(SEARCH("Education", $H208:$J208)),),DataValidation!$E$12,B208)</f>
        <v>None</v>
      </c>
      <c r="B208" t="s">
        <v>49</v>
      </c>
      <c r="C208" t="s">
        <v>83</v>
      </c>
      <c r="D208" t="s">
        <v>83</v>
      </c>
      <c r="E208" s="20" t="s">
        <v>20918</v>
      </c>
      <c r="F208" s="3" t="str">
        <f t="shared" si="11"/>
        <v/>
      </c>
      <c r="G208">
        <f t="shared" si="9"/>
        <v>1</v>
      </c>
      <c r="H208" s="10" t="s">
        <v>18443</v>
      </c>
      <c r="I208" t="s">
        <v>2515</v>
      </c>
      <c r="J208" t="s">
        <v>2516</v>
      </c>
      <c r="K208" t="s">
        <v>2517</v>
      </c>
      <c r="L208">
        <v>10</v>
      </c>
      <c r="M208">
        <v>9781450334945</v>
      </c>
      <c r="N208" t="str">
        <f t="shared" si="10"/>
        <v>Conference</v>
      </c>
      <c r="O208" t="s">
        <v>2518</v>
      </c>
      <c r="P208" t="s">
        <v>2519</v>
      </c>
      <c r="Q208" s="3">
        <v>2015</v>
      </c>
      <c r="R208" t="s">
        <v>2520</v>
      </c>
      <c r="S208" t="s">
        <v>6</v>
      </c>
      <c r="T208" t="s">
        <v>729</v>
      </c>
    </row>
    <row r="209" spans="1:20" x14ac:dyDescent="0.35">
      <c r="A209" t="str" cm="1">
        <f t="array" ref="A209">IF(OR(ISNUMBER(SEARCH("serious", $H209:$J209)),ISNUMBER(SEARCH("Serious", $H209:$J209)),ISNUMBER(SEARCH("gamification", $H209:$J209)),ISNUMBER(SEARCH("Gamification", $H209:$J209)),ISNUMBER(SEARCH("education", $H209:$J209)),ISNUMBER(SEARCH("Education", $H209:$J209)),),DataValidation!$E$12,B209)</f>
        <v>Not related to Video Games</v>
      </c>
      <c r="B209" t="s">
        <v>70</v>
      </c>
      <c r="C209" t="s">
        <v>33</v>
      </c>
      <c r="D209" t="s">
        <v>33</v>
      </c>
      <c r="E209" s="20" t="s">
        <v>20919</v>
      </c>
      <c r="F209" s="3" t="str">
        <f t="shared" si="11"/>
        <v/>
      </c>
      <c r="G209">
        <f t="shared" si="9"/>
        <v>1</v>
      </c>
      <c r="H209" s="10" t="s">
        <v>18444</v>
      </c>
      <c r="I209" t="s">
        <v>2522</v>
      </c>
      <c r="J209" t="s">
        <v>2523</v>
      </c>
      <c r="K209" t="s">
        <v>2524</v>
      </c>
      <c r="L209">
        <v>7</v>
      </c>
      <c r="N209" t="str">
        <f t="shared" si="10"/>
        <v>Journal</v>
      </c>
      <c r="O209" t="s">
        <v>2525</v>
      </c>
      <c r="P209" t="s">
        <v>6</v>
      </c>
      <c r="Q209" s="3">
        <v>2020</v>
      </c>
      <c r="R209" t="s">
        <v>2526</v>
      </c>
      <c r="S209" t="s">
        <v>6</v>
      </c>
      <c r="T209" t="s">
        <v>480</v>
      </c>
    </row>
    <row r="210" spans="1:20" x14ac:dyDescent="0.35">
      <c r="A210" t="str" cm="1">
        <f t="array" ref="A210">IF(OR(ISNUMBER(SEARCH("serious", $H210:$J210)),ISNUMBER(SEARCH("Serious", $H210:$J210)),ISNUMBER(SEARCH("gamification", $H210:$J210)),ISNUMBER(SEARCH("Gamification", $H210:$J210)),ISNUMBER(SEARCH("education", $H210:$J210)),ISNUMBER(SEARCH("Education", $H210:$J210)),),DataValidation!$E$12,B210)</f>
        <v>Not related to Video Games</v>
      </c>
      <c r="B210" t="s">
        <v>70</v>
      </c>
      <c r="C210" t="s">
        <v>33</v>
      </c>
      <c r="D210" t="s">
        <v>33</v>
      </c>
      <c r="E210" s="20" t="s">
        <v>20920</v>
      </c>
      <c r="F210" s="3" t="str">
        <f t="shared" si="11"/>
        <v/>
      </c>
      <c r="G210">
        <f t="shared" si="9"/>
        <v>1</v>
      </c>
      <c r="H210" s="10" t="s">
        <v>18445</v>
      </c>
      <c r="I210" t="s">
        <v>2528</v>
      </c>
      <c r="J210" t="s">
        <v>2529</v>
      </c>
      <c r="K210" t="s">
        <v>2530</v>
      </c>
      <c r="L210">
        <v>10</v>
      </c>
      <c r="M210">
        <v>9780819481580</v>
      </c>
      <c r="N210" t="str">
        <f t="shared" si="10"/>
        <v>Conference</v>
      </c>
      <c r="O210" t="s">
        <v>2531</v>
      </c>
      <c r="P210" t="s">
        <v>6</v>
      </c>
      <c r="Q210" s="3">
        <v>2010</v>
      </c>
      <c r="R210" t="s">
        <v>2532</v>
      </c>
      <c r="S210" t="s">
        <v>6</v>
      </c>
      <c r="T210" t="s">
        <v>162</v>
      </c>
    </row>
    <row r="211" spans="1:20" x14ac:dyDescent="0.35">
      <c r="A211" t="str" cm="1">
        <f t="array" ref="A211">IF(OR(ISNUMBER(SEARCH("serious", $H211:$J211)),ISNUMBER(SEARCH("Serious", $H211:$J211)),ISNUMBER(SEARCH("gamification", $H211:$J211)),ISNUMBER(SEARCH("Gamification", $H211:$J211)),ISNUMBER(SEARCH("education", $H211:$J211)),ISNUMBER(SEARCH("Education", $H211:$J211)),),DataValidation!$E$12,B211)</f>
        <v>Serious games or gamification</v>
      </c>
      <c r="B211" t="s">
        <v>70</v>
      </c>
      <c r="C211" t="s">
        <v>33</v>
      </c>
      <c r="D211" t="s">
        <v>33</v>
      </c>
      <c r="E211" s="20" t="s">
        <v>20921</v>
      </c>
      <c r="F211" s="3" t="str">
        <f t="shared" si="11"/>
        <v/>
      </c>
      <c r="G211">
        <f t="shared" si="9"/>
        <v>1</v>
      </c>
      <c r="H211" s="10" t="s">
        <v>18450</v>
      </c>
      <c r="I211" t="s">
        <v>2558</v>
      </c>
      <c r="J211" t="s">
        <v>2559</v>
      </c>
      <c r="K211" t="s">
        <v>2560</v>
      </c>
      <c r="L211">
        <v>10</v>
      </c>
      <c r="M211">
        <v>9781479908189</v>
      </c>
      <c r="N211" t="str">
        <f t="shared" si="10"/>
        <v>Conference</v>
      </c>
      <c r="O211" t="s">
        <v>1678</v>
      </c>
      <c r="P211" t="s">
        <v>2561</v>
      </c>
      <c r="Q211" s="3">
        <v>2013</v>
      </c>
      <c r="R211" t="s">
        <v>2562</v>
      </c>
      <c r="S211" t="s">
        <v>6</v>
      </c>
      <c r="T211" t="s">
        <v>155</v>
      </c>
    </row>
    <row r="212" spans="1:20" x14ac:dyDescent="0.35">
      <c r="A212" t="str" cm="1">
        <f t="array" ref="A212">IF(OR(ISNUMBER(SEARCH("serious", $H212:$J212)),ISNUMBER(SEARCH("Serious", $H212:$J212)),ISNUMBER(SEARCH("gamification", $H212:$J212)),ISNUMBER(SEARCH("Gamification", $H212:$J212)),ISNUMBER(SEARCH("education", $H212:$J212)),ISNUMBER(SEARCH("Education", $H212:$J212)),),DataValidation!$E$12,B212)</f>
        <v>None</v>
      </c>
      <c r="B212" t="s">
        <v>49</v>
      </c>
      <c r="C212" t="s">
        <v>66</v>
      </c>
      <c r="D212" t="s">
        <v>66</v>
      </c>
      <c r="E212" s="20" t="s">
        <v>20922</v>
      </c>
      <c r="F212" s="3" t="str">
        <f t="shared" si="11"/>
        <v/>
      </c>
      <c r="G212">
        <f t="shared" si="9"/>
        <v>1</v>
      </c>
      <c r="H212" s="10" t="s">
        <v>18452</v>
      </c>
      <c r="I212" t="s">
        <v>2571</v>
      </c>
      <c r="J212" t="s">
        <v>2572</v>
      </c>
      <c r="K212" t="s">
        <v>2573</v>
      </c>
      <c r="L212">
        <v>7</v>
      </c>
      <c r="M212">
        <v>9783319586366</v>
      </c>
      <c r="N212" t="str">
        <f t="shared" si="10"/>
        <v>Conference</v>
      </c>
      <c r="O212" t="s">
        <v>152</v>
      </c>
      <c r="P212" t="s">
        <v>2574</v>
      </c>
      <c r="Q212" s="3">
        <v>2017</v>
      </c>
      <c r="R212" t="s">
        <v>2575</v>
      </c>
      <c r="S212" t="s">
        <v>6</v>
      </c>
      <c r="T212" t="s">
        <v>217</v>
      </c>
    </row>
    <row r="213" spans="1:20" x14ac:dyDescent="0.35">
      <c r="A213" t="str" cm="1">
        <f t="array" ref="A213">IF(OR(ISNUMBER(SEARCH("serious", $H213:$J213)),ISNUMBER(SEARCH("Serious", $H213:$J213)),ISNUMBER(SEARCH("gamification", $H213:$J213)),ISNUMBER(SEARCH("Gamification", $H213:$J213)),ISNUMBER(SEARCH("education", $H213:$J213)),ISNUMBER(SEARCH("Education", $H213:$J213)),),DataValidation!$E$12,B213)</f>
        <v>Not related to Video Games</v>
      </c>
      <c r="B213" t="s">
        <v>70</v>
      </c>
      <c r="C213" t="s">
        <v>33</v>
      </c>
      <c r="D213" t="s">
        <v>33</v>
      </c>
      <c r="E213" s="20" t="s">
        <v>20923</v>
      </c>
      <c r="F213" s="3" t="str">
        <f t="shared" si="11"/>
        <v/>
      </c>
      <c r="G213">
        <f t="shared" si="9"/>
        <v>1</v>
      </c>
      <c r="H213" s="10" t="s">
        <v>18453</v>
      </c>
      <c r="I213" t="s">
        <v>2577</v>
      </c>
      <c r="J213" t="s">
        <v>2578</v>
      </c>
      <c r="K213" t="s">
        <v>2579</v>
      </c>
      <c r="L213">
        <v>10</v>
      </c>
      <c r="M213">
        <v>9781538635889</v>
      </c>
      <c r="N213" t="str">
        <f t="shared" si="10"/>
        <v>Conference</v>
      </c>
      <c r="O213" t="s">
        <v>2580</v>
      </c>
      <c r="P213" t="s">
        <v>2581</v>
      </c>
      <c r="Q213" s="3">
        <v>2017</v>
      </c>
      <c r="R213" t="s">
        <v>2582</v>
      </c>
      <c r="S213" t="s">
        <v>6</v>
      </c>
      <c r="T213" t="s">
        <v>162</v>
      </c>
    </row>
    <row r="214" spans="1:20" x14ac:dyDescent="0.35">
      <c r="A214" t="str" cm="1">
        <f t="array" ref="A214">IF(OR(ISNUMBER(SEARCH("serious", $H214:$J214)),ISNUMBER(SEARCH("Serious", $H214:$J214)),ISNUMBER(SEARCH("gamification", $H214:$J214)),ISNUMBER(SEARCH("Gamification", $H214:$J214)),ISNUMBER(SEARCH("education", $H214:$J214)),ISNUMBER(SEARCH("Education", $H214:$J214)),),DataValidation!$E$12,B214)</f>
        <v>Not related to Software Engineering</v>
      </c>
      <c r="B214" t="s">
        <v>67</v>
      </c>
      <c r="C214" t="s">
        <v>33</v>
      </c>
      <c r="D214" t="s">
        <v>33</v>
      </c>
      <c r="E214" s="20" t="s">
        <v>20924</v>
      </c>
      <c r="F214" s="3" t="str">
        <f t="shared" si="11"/>
        <v/>
      </c>
      <c r="G214">
        <f t="shared" si="9"/>
        <v>1</v>
      </c>
      <c r="H214" s="10" t="s">
        <v>18454</v>
      </c>
      <c r="I214" t="s">
        <v>2584</v>
      </c>
      <c r="J214" t="s">
        <v>2585</v>
      </c>
      <c r="K214" t="s">
        <v>2586</v>
      </c>
      <c r="L214">
        <v>7</v>
      </c>
      <c r="M214">
        <v>9783319765860</v>
      </c>
      <c r="N214" t="str">
        <f t="shared" si="10"/>
        <v>Conference</v>
      </c>
      <c r="O214" t="s">
        <v>2587</v>
      </c>
      <c r="P214" t="s">
        <v>2588</v>
      </c>
      <c r="Q214" s="3">
        <v>2018</v>
      </c>
      <c r="R214" t="s">
        <v>2589</v>
      </c>
      <c r="S214" t="s">
        <v>6</v>
      </c>
      <c r="T214" t="s">
        <v>217</v>
      </c>
    </row>
    <row r="215" spans="1:20" x14ac:dyDescent="0.35">
      <c r="A215" t="str" cm="1">
        <f t="array" ref="A215">IF(OR(ISNUMBER(SEARCH("serious", $H215:$J215)),ISNUMBER(SEARCH("Serious", $H215:$J215)),ISNUMBER(SEARCH("gamification", $H215:$J215)),ISNUMBER(SEARCH("Gamification", $H215:$J215)),ISNUMBER(SEARCH("education", $H215:$J215)),ISNUMBER(SEARCH("Education", $H215:$J215)),),DataValidation!$E$12,B215)</f>
        <v>Serious games or gamification</v>
      </c>
      <c r="B215" t="s">
        <v>70</v>
      </c>
      <c r="C215" t="s">
        <v>33</v>
      </c>
      <c r="D215" t="s">
        <v>33</v>
      </c>
      <c r="E215" s="20" t="s">
        <v>20925</v>
      </c>
      <c r="F215" s="3" t="str">
        <f t="shared" si="11"/>
        <v/>
      </c>
      <c r="G215">
        <f t="shared" si="9"/>
        <v>1</v>
      </c>
      <c r="H215" s="10" t="s">
        <v>18456</v>
      </c>
      <c r="I215" t="s">
        <v>2596</v>
      </c>
      <c r="J215" t="s">
        <v>2597</v>
      </c>
      <c r="K215" t="s">
        <v>2598</v>
      </c>
      <c r="L215">
        <v>10</v>
      </c>
      <c r="M215">
        <v>9781450353625</v>
      </c>
      <c r="N215" t="str">
        <f t="shared" si="10"/>
        <v>Conference</v>
      </c>
      <c r="O215" t="s">
        <v>308</v>
      </c>
      <c r="P215" t="s">
        <v>6</v>
      </c>
      <c r="Q215" s="3">
        <v>2015</v>
      </c>
      <c r="R215" t="s">
        <v>2599</v>
      </c>
      <c r="S215" t="s">
        <v>6</v>
      </c>
      <c r="T215" t="s">
        <v>162</v>
      </c>
    </row>
    <row r="216" spans="1:20" x14ac:dyDescent="0.35">
      <c r="A216" t="str" cm="1">
        <f t="array" ref="A216">IF(OR(ISNUMBER(SEARCH("serious", $H216:$J216)),ISNUMBER(SEARCH("Serious", $H216:$J216)),ISNUMBER(SEARCH("gamification", $H216:$J216)),ISNUMBER(SEARCH("Gamification", $H216:$J216)),ISNUMBER(SEARCH("education", $H216:$J216)),ISNUMBER(SEARCH("Education", $H216:$J216)),),DataValidation!$E$12,B216)</f>
        <v>Not related to Software Engineering</v>
      </c>
      <c r="B216" t="s">
        <v>67</v>
      </c>
      <c r="C216" t="s">
        <v>33</v>
      </c>
      <c r="D216" t="s">
        <v>33</v>
      </c>
      <c r="E216" s="20" t="s">
        <v>20926</v>
      </c>
      <c r="F216" s="3" t="str">
        <f t="shared" si="11"/>
        <v/>
      </c>
      <c r="G216">
        <f t="shared" si="9"/>
        <v>1</v>
      </c>
      <c r="H216" s="10" t="s">
        <v>18457</v>
      </c>
      <c r="I216" t="s">
        <v>2601</v>
      </c>
      <c r="J216" t="s">
        <v>2602</v>
      </c>
      <c r="K216" t="s">
        <v>2603</v>
      </c>
      <c r="L216">
        <v>7</v>
      </c>
      <c r="M216">
        <v>9783030027490</v>
      </c>
      <c r="N216" t="str">
        <f t="shared" si="10"/>
        <v>Conference</v>
      </c>
      <c r="O216" t="s">
        <v>152</v>
      </c>
      <c r="P216" t="s">
        <v>2604</v>
      </c>
      <c r="Q216" s="3">
        <v>2018</v>
      </c>
      <c r="R216" t="s">
        <v>2605</v>
      </c>
      <c r="S216" t="s">
        <v>6</v>
      </c>
      <c r="T216" t="s">
        <v>147</v>
      </c>
    </row>
    <row r="217" spans="1:20" x14ac:dyDescent="0.35">
      <c r="A217" t="str" cm="1">
        <f t="array" ref="A217">IF(OR(ISNUMBER(SEARCH("serious", $H217:$J217)),ISNUMBER(SEARCH("Serious", $H217:$J217)),ISNUMBER(SEARCH("gamification", $H217:$J217)),ISNUMBER(SEARCH("Gamification", $H217:$J217)),ISNUMBER(SEARCH("education", $H217:$J217)),ISNUMBER(SEARCH("Education", $H217:$J217)),),DataValidation!$E$12,B217)</f>
        <v>Not related to Video Games</v>
      </c>
      <c r="B217" t="s">
        <v>70</v>
      </c>
      <c r="C217" t="s">
        <v>33</v>
      </c>
      <c r="D217" t="s">
        <v>33</v>
      </c>
      <c r="E217" s="20" t="s">
        <v>20927</v>
      </c>
      <c r="F217" s="3" t="str">
        <f t="shared" si="11"/>
        <v/>
      </c>
      <c r="G217">
        <f t="shared" si="9"/>
        <v>1</v>
      </c>
      <c r="H217" s="10" t="s">
        <v>18460</v>
      </c>
      <c r="I217" t="s">
        <v>2618</v>
      </c>
      <c r="J217" t="s">
        <v>2619</v>
      </c>
      <c r="K217" t="s">
        <v>2620</v>
      </c>
      <c r="L217">
        <v>7</v>
      </c>
      <c r="M217">
        <v>9783319686110</v>
      </c>
      <c r="N217" t="str">
        <f t="shared" si="10"/>
        <v>Conference</v>
      </c>
      <c r="O217" t="s">
        <v>152</v>
      </c>
      <c r="P217" t="s">
        <v>2621</v>
      </c>
      <c r="Q217" s="3">
        <v>2017</v>
      </c>
      <c r="R217" t="s">
        <v>2622</v>
      </c>
      <c r="S217" t="s">
        <v>6</v>
      </c>
      <c r="T217" t="s">
        <v>162</v>
      </c>
    </row>
    <row r="218" spans="1:20" x14ac:dyDescent="0.35">
      <c r="A218" t="str" cm="1">
        <f t="array" ref="A218">IF(OR(ISNUMBER(SEARCH("serious", $H218:$J218)),ISNUMBER(SEARCH("Serious", $H218:$J218)),ISNUMBER(SEARCH("gamification", $H218:$J218)),ISNUMBER(SEARCH("Gamification", $H218:$J218)),ISNUMBER(SEARCH("education", $H218:$J218)),ISNUMBER(SEARCH("Education", $H218:$J218)),),DataValidation!$E$12,B218)</f>
        <v>Not related to Software Engineering</v>
      </c>
      <c r="B218" t="s">
        <v>67</v>
      </c>
      <c r="C218" t="s">
        <v>33</v>
      </c>
      <c r="D218" t="s">
        <v>33</v>
      </c>
      <c r="E218" s="20" t="s">
        <v>20928</v>
      </c>
      <c r="F218" s="3" t="str">
        <f t="shared" si="11"/>
        <v/>
      </c>
      <c r="G218">
        <f t="shared" si="9"/>
        <v>1</v>
      </c>
      <c r="H218" s="10" t="s">
        <v>18462</v>
      </c>
      <c r="I218" t="s">
        <v>2630</v>
      </c>
      <c r="J218" t="s">
        <v>2631</v>
      </c>
      <c r="K218" t="s">
        <v>2632</v>
      </c>
      <c r="L218">
        <v>7</v>
      </c>
      <c r="M218">
        <v>9783319403540</v>
      </c>
      <c r="N218" t="str">
        <f t="shared" si="10"/>
        <v>Conference</v>
      </c>
      <c r="O218" t="s">
        <v>152</v>
      </c>
      <c r="P218" t="s">
        <v>2633</v>
      </c>
      <c r="Q218" s="3">
        <v>2016</v>
      </c>
      <c r="R218" t="s">
        <v>2634</v>
      </c>
      <c r="S218" t="s">
        <v>6</v>
      </c>
      <c r="T218" t="s">
        <v>217</v>
      </c>
    </row>
    <row r="219" spans="1:20" x14ac:dyDescent="0.35">
      <c r="A219" t="s">
        <v>82</v>
      </c>
      <c r="B219" t="s">
        <v>70</v>
      </c>
      <c r="C219" t="s">
        <v>33</v>
      </c>
      <c r="D219" t="s">
        <v>33</v>
      </c>
      <c r="E219" s="20" t="s">
        <v>20929</v>
      </c>
      <c r="F219" s="3" t="str">
        <f t="shared" si="11"/>
        <v/>
      </c>
      <c r="G219">
        <f t="shared" si="9"/>
        <v>1</v>
      </c>
      <c r="H219" s="10" t="s">
        <v>18463</v>
      </c>
      <c r="I219" t="s">
        <v>2636</v>
      </c>
      <c r="J219" t="s">
        <v>2637</v>
      </c>
      <c r="K219" t="s">
        <v>2638</v>
      </c>
      <c r="L219">
        <v>10</v>
      </c>
      <c r="M219">
        <v>9789898533913</v>
      </c>
      <c r="N219" t="str">
        <f t="shared" si="10"/>
        <v>Conference</v>
      </c>
      <c r="O219" t="s">
        <v>301</v>
      </c>
      <c r="P219" t="s">
        <v>281</v>
      </c>
      <c r="Q219" s="3">
        <v>2019</v>
      </c>
      <c r="R219" t="s">
        <v>2639</v>
      </c>
      <c r="S219" t="s">
        <v>6</v>
      </c>
      <c r="T219" t="s">
        <v>162</v>
      </c>
    </row>
    <row r="220" spans="1:20" x14ac:dyDescent="0.35">
      <c r="A220" t="str" cm="1">
        <f t="array" ref="A220">IF(OR(ISNUMBER(SEARCH("serious", $H220:$J220)),ISNUMBER(SEARCH("Serious", $H220:$J220)),ISNUMBER(SEARCH("gamification", $H220:$J220)),ISNUMBER(SEARCH("Gamification", $H220:$J220)),ISNUMBER(SEARCH("education", $H220:$J220)),ISNUMBER(SEARCH("Education", $H220:$J220)),),DataValidation!$E$12,B220)</f>
        <v>Serious games or gamification</v>
      </c>
      <c r="B220" t="s">
        <v>70</v>
      </c>
      <c r="C220" t="s">
        <v>33</v>
      </c>
      <c r="D220" t="s">
        <v>33</v>
      </c>
      <c r="E220" s="20" t="s">
        <v>20930</v>
      </c>
      <c r="F220" s="3" t="str">
        <f t="shared" si="11"/>
        <v/>
      </c>
      <c r="G220">
        <f t="shared" si="9"/>
        <v>1</v>
      </c>
      <c r="H220" s="10" t="s">
        <v>18464</v>
      </c>
      <c r="I220" t="s">
        <v>2641</v>
      </c>
      <c r="J220" t="s">
        <v>2642</v>
      </c>
      <c r="K220" t="s">
        <v>2643</v>
      </c>
      <c r="L220">
        <v>10</v>
      </c>
      <c r="M220">
        <v>9781941763162</v>
      </c>
      <c r="N220" t="str">
        <f t="shared" si="10"/>
        <v>Conference</v>
      </c>
      <c r="O220" t="s">
        <v>2644</v>
      </c>
      <c r="P220" t="s">
        <v>2645</v>
      </c>
      <c r="Q220" s="3">
        <v>2015</v>
      </c>
      <c r="R220" t="s">
        <v>2646</v>
      </c>
      <c r="S220" t="s">
        <v>6</v>
      </c>
      <c r="T220" t="s">
        <v>162</v>
      </c>
    </row>
    <row r="221" spans="1:20" x14ac:dyDescent="0.35">
      <c r="A221" t="str" cm="1">
        <f t="array" ref="A221">IF(OR(ISNUMBER(SEARCH("serious", $H221:$J221)),ISNUMBER(SEARCH("Serious", $H221:$J221)),ISNUMBER(SEARCH("gamification", $H221:$J221)),ISNUMBER(SEARCH("Gamification", $H221:$J221)),ISNUMBER(SEARCH("education", $H221:$J221)),ISNUMBER(SEARCH("Education", $H221:$J221)),),DataValidation!$E$12,B221)</f>
        <v>None</v>
      </c>
      <c r="B221" t="s">
        <v>49</v>
      </c>
      <c r="C221" t="s">
        <v>60</v>
      </c>
      <c r="D221" t="s">
        <v>60</v>
      </c>
      <c r="E221" s="20" t="s">
        <v>20931</v>
      </c>
      <c r="F221" s="3" t="str">
        <f t="shared" si="11"/>
        <v/>
      </c>
      <c r="G221">
        <f t="shared" si="9"/>
        <v>1</v>
      </c>
      <c r="H221" s="10" t="s">
        <v>18466</v>
      </c>
      <c r="I221" t="s">
        <v>2655</v>
      </c>
      <c r="J221" t="s">
        <v>6</v>
      </c>
      <c r="K221" t="s">
        <v>2656</v>
      </c>
      <c r="L221">
        <v>7</v>
      </c>
      <c r="N221" t="str">
        <f t="shared" si="10"/>
        <v>Journal</v>
      </c>
      <c r="O221" t="s">
        <v>2657</v>
      </c>
      <c r="P221" t="s">
        <v>6</v>
      </c>
      <c r="Q221" s="3">
        <v>2013</v>
      </c>
      <c r="R221" t="s">
        <v>2658</v>
      </c>
      <c r="S221" t="s">
        <v>6</v>
      </c>
      <c r="T221" t="s">
        <v>162</v>
      </c>
    </row>
    <row r="222" spans="1:20" x14ac:dyDescent="0.35">
      <c r="A222" t="str" cm="1">
        <f t="array" ref="A222">IF(OR(ISNUMBER(SEARCH("serious", $H222:$J222)),ISNUMBER(SEARCH("Serious", $H222:$J222)),ISNUMBER(SEARCH("gamification", $H222:$J222)),ISNUMBER(SEARCH("Gamification", $H222:$J222)),ISNUMBER(SEARCH("education", $H222:$J222)),ISNUMBER(SEARCH("Education", $H222:$J222)),),DataValidation!$E$12,B222)</f>
        <v>Not related to Video Games</v>
      </c>
      <c r="B222" t="s">
        <v>70</v>
      </c>
      <c r="C222" t="s">
        <v>33</v>
      </c>
      <c r="D222" t="s">
        <v>33</v>
      </c>
      <c r="E222" s="20" t="s">
        <v>20932</v>
      </c>
      <c r="F222" s="3" t="str">
        <f t="shared" si="11"/>
        <v/>
      </c>
      <c r="G222">
        <f t="shared" si="9"/>
        <v>1</v>
      </c>
      <c r="H222" s="10" t="s">
        <v>18467</v>
      </c>
      <c r="I222" t="s">
        <v>2660</v>
      </c>
      <c r="J222" t="s">
        <v>2661</v>
      </c>
      <c r="K222" t="s">
        <v>2662</v>
      </c>
      <c r="L222">
        <v>10</v>
      </c>
      <c r="N222" t="str">
        <f t="shared" si="10"/>
        <v>Conference</v>
      </c>
      <c r="O222" t="s">
        <v>388</v>
      </c>
      <c r="P222" t="s">
        <v>2663</v>
      </c>
      <c r="Q222" s="3">
        <v>2014</v>
      </c>
      <c r="R222" t="s">
        <v>2664</v>
      </c>
      <c r="S222" t="s">
        <v>6</v>
      </c>
      <c r="T222" t="s">
        <v>162</v>
      </c>
    </row>
    <row r="223" spans="1:20" x14ac:dyDescent="0.35">
      <c r="A223" t="str" cm="1">
        <f t="array" ref="A223">IF(OR(ISNUMBER(SEARCH("serious", $H223:$J223)),ISNUMBER(SEARCH("Serious", $H223:$J223)),ISNUMBER(SEARCH("gamification", $H223:$J223)),ISNUMBER(SEARCH("Gamification", $H223:$J223)),ISNUMBER(SEARCH("education", $H223:$J223)),ISNUMBER(SEARCH("Education", $H223:$J223)),),DataValidation!$E$12,B223)</f>
        <v>Not related to Software Engineering</v>
      </c>
      <c r="B223" t="s">
        <v>67</v>
      </c>
      <c r="C223" t="s">
        <v>33</v>
      </c>
      <c r="D223" t="s">
        <v>33</v>
      </c>
      <c r="E223" s="20" t="s">
        <v>20933</v>
      </c>
      <c r="F223" s="3" t="str">
        <f t="shared" si="11"/>
        <v/>
      </c>
      <c r="G223">
        <f t="shared" si="9"/>
        <v>1</v>
      </c>
      <c r="H223" s="10" t="s">
        <v>18470</v>
      </c>
      <c r="I223" t="s">
        <v>2679</v>
      </c>
      <c r="J223" t="s">
        <v>2680</v>
      </c>
      <c r="K223" t="s">
        <v>2681</v>
      </c>
      <c r="L223">
        <v>10</v>
      </c>
      <c r="M223">
        <v>9781467313575</v>
      </c>
      <c r="N223" t="str">
        <f t="shared" si="10"/>
        <v>Conference</v>
      </c>
      <c r="O223" t="s">
        <v>2682</v>
      </c>
      <c r="P223" t="s">
        <v>6</v>
      </c>
      <c r="Q223" s="3">
        <v>2012</v>
      </c>
      <c r="R223" t="s">
        <v>2683</v>
      </c>
      <c r="S223" t="s">
        <v>6</v>
      </c>
      <c r="T223" t="s">
        <v>162</v>
      </c>
    </row>
    <row r="224" spans="1:20" x14ac:dyDescent="0.35">
      <c r="A224" t="str" cm="1">
        <f t="array" ref="A224">IF(OR(ISNUMBER(SEARCH("serious", $H224:$J224)),ISNUMBER(SEARCH("Serious", $H224:$J224)),ISNUMBER(SEARCH("gamification", $H224:$J224)),ISNUMBER(SEARCH("Gamification", $H224:$J224)),ISNUMBER(SEARCH("education", $H224:$J224)),ISNUMBER(SEARCH("Education", $H224:$J224)),),DataValidation!$E$12,B224)</f>
        <v>None</v>
      </c>
      <c r="B224" t="s">
        <v>49</v>
      </c>
      <c r="C224" t="s">
        <v>71</v>
      </c>
      <c r="D224" t="s">
        <v>71</v>
      </c>
      <c r="E224" s="20" t="s">
        <v>20934</v>
      </c>
      <c r="F224" s="3" t="str">
        <f t="shared" si="11"/>
        <v/>
      </c>
      <c r="G224">
        <f t="shared" si="9"/>
        <v>1</v>
      </c>
      <c r="H224" s="10" t="s">
        <v>18472</v>
      </c>
      <c r="I224" t="s">
        <v>2691</v>
      </c>
      <c r="J224" t="s">
        <v>2692</v>
      </c>
      <c r="K224" t="s">
        <v>2693</v>
      </c>
      <c r="L224">
        <v>10</v>
      </c>
      <c r="M224">
        <v>9781509060177</v>
      </c>
      <c r="N224" t="str">
        <f t="shared" si="10"/>
        <v>Conference</v>
      </c>
      <c r="O224" t="s">
        <v>2694</v>
      </c>
      <c r="P224" t="s">
        <v>6</v>
      </c>
      <c r="Q224" s="3">
        <v>2018</v>
      </c>
      <c r="R224" t="s">
        <v>2695</v>
      </c>
      <c r="S224" t="s">
        <v>6</v>
      </c>
      <c r="T224" t="s">
        <v>217</v>
      </c>
    </row>
    <row r="225" spans="1:20" x14ac:dyDescent="0.35">
      <c r="A225" t="str" cm="1">
        <f t="array" ref="A225">IF(OR(ISNUMBER(SEARCH("serious", $H225:$J225)),ISNUMBER(SEARCH("Serious", $H225:$J225)),ISNUMBER(SEARCH("gamification", $H225:$J225)),ISNUMBER(SEARCH("Gamification", $H225:$J225)),ISNUMBER(SEARCH("education", $H225:$J225)),ISNUMBER(SEARCH("Education", $H225:$J225)),),DataValidation!$E$12,B225)</f>
        <v>Not related to Video Games</v>
      </c>
      <c r="B225" t="s">
        <v>70</v>
      </c>
      <c r="C225" t="s">
        <v>33</v>
      </c>
      <c r="D225" t="s">
        <v>33</v>
      </c>
      <c r="E225" s="20" t="s">
        <v>20935</v>
      </c>
      <c r="F225" s="3" t="str">
        <f t="shared" si="11"/>
        <v/>
      </c>
      <c r="G225">
        <f t="shared" si="9"/>
        <v>1</v>
      </c>
      <c r="H225" s="10" t="s">
        <v>18473</v>
      </c>
      <c r="I225" t="s">
        <v>2697</v>
      </c>
      <c r="J225" t="s">
        <v>2698</v>
      </c>
      <c r="K225" t="s">
        <v>2699</v>
      </c>
      <c r="L225">
        <v>10</v>
      </c>
      <c r="M225">
        <v>9781538648469</v>
      </c>
      <c r="N225" t="str">
        <f t="shared" si="10"/>
        <v>Conference</v>
      </c>
      <c r="O225" t="s">
        <v>388</v>
      </c>
      <c r="P225" t="s">
        <v>2700</v>
      </c>
      <c r="Q225" s="3">
        <v>2018</v>
      </c>
      <c r="R225" t="s">
        <v>2701</v>
      </c>
      <c r="S225" t="s">
        <v>6</v>
      </c>
      <c r="T225" t="s">
        <v>162</v>
      </c>
    </row>
    <row r="226" spans="1:20" x14ac:dyDescent="0.35">
      <c r="A226" t="str" cm="1">
        <f t="array" ref="A226">IF(OR(ISNUMBER(SEARCH("serious", $H226:$J226)),ISNUMBER(SEARCH("Serious", $H226:$J226)),ISNUMBER(SEARCH("gamification", $H226:$J226)),ISNUMBER(SEARCH("Gamification", $H226:$J226)),ISNUMBER(SEARCH("education", $H226:$J226)),ISNUMBER(SEARCH("Education", $H226:$J226)),),DataValidation!$E$12,B226)</f>
        <v>Not related to Video Games</v>
      </c>
      <c r="B226" t="s">
        <v>70</v>
      </c>
      <c r="C226" t="s">
        <v>33</v>
      </c>
      <c r="D226" t="s">
        <v>33</v>
      </c>
      <c r="E226" s="20" t="s">
        <v>20936</v>
      </c>
      <c r="F226" s="3" t="str">
        <f t="shared" si="11"/>
        <v/>
      </c>
      <c r="G226">
        <f t="shared" si="9"/>
        <v>1</v>
      </c>
      <c r="H226" s="10" t="s">
        <v>18475</v>
      </c>
      <c r="I226" t="s">
        <v>2709</v>
      </c>
      <c r="J226" t="s">
        <v>2710</v>
      </c>
      <c r="K226" t="s">
        <v>2711</v>
      </c>
      <c r="L226">
        <v>10</v>
      </c>
      <c r="N226" t="str">
        <f t="shared" si="10"/>
        <v>Journal</v>
      </c>
      <c r="O226" t="s">
        <v>2712</v>
      </c>
      <c r="P226" t="s">
        <v>2713</v>
      </c>
      <c r="Q226" s="3">
        <v>2018</v>
      </c>
      <c r="R226" t="s">
        <v>2714</v>
      </c>
      <c r="S226" t="s">
        <v>6</v>
      </c>
      <c r="T226" t="s">
        <v>283</v>
      </c>
    </row>
    <row r="227" spans="1:20" x14ac:dyDescent="0.35">
      <c r="A227" t="str" cm="1">
        <f t="array" ref="A227">IF(OR(ISNUMBER(SEARCH("serious", $H227:$J227)),ISNUMBER(SEARCH("Serious", $H227:$J227)),ISNUMBER(SEARCH("gamification", $H227:$J227)),ISNUMBER(SEARCH("Gamification", $H227:$J227)),ISNUMBER(SEARCH("education", $H227:$J227)),ISNUMBER(SEARCH("Education", $H227:$J227)),),DataValidation!$E$12,B227)</f>
        <v>Serious games or gamification</v>
      </c>
      <c r="B227" t="s">
        <v>70</v>
      </c>
      <c r="C227" t="s">
        <v>33</v>
      </c>
      <c r="D227" t="s">
        <v>33</v>
      </c>
      <c r="E227" s="20" t="s">
        <v>20937</v>
      </c>
      <c r="F227" s="3" t="str">
        <f t="shared" si="11"/>
        <v/>
      </c>
      <c r="G227">
        <f t="shared" si="9"/>
        <v>1</v>
      </c>
      <c r="H227" s="10" t="s">
        <v>18476</v>
      </c>
      <c r="I227" t="s">
        <v>2716</v>
      </c>
      <c r="J227" t="s">
        <v>2717</v>
      </c>
      <c r="K227" t="s">
        <v>2718</v>
      </c>
      <c r="L227">
        <v>10</v>
      </c>
      <c r="N227" t="str">
        <f t="shared" si="10"/>
        <v>Conference</v>
      </c>
      <c r="O227" t="s">
        <v>274</v>
      </c>
      <c r="P227" t="s">
        <v>2719</v>
      </c>
      <c r="Q227" s="3">
        <v>2016</v>
      </c>
      <c r="R227" t="s">
        <v>2720</v>
      </c>
      <c r="S227" t="s">
        <v>6</v>
      </c>
      <c r="T227" t="s">
        <v>147</v>
      </c>
    </row>
    <row r="228" spans="1:20" x14ac:dyDescent="0.35">
      <c r="A228" t="str" cm="1">
        <f t="array" ref="A228">IF(OR(ISNUMBER(SEARCH("serious", $H228:$J228)),ISNUMBER(SEARCH("Serious", $H228:$J228)),ISNUMBER(SEARCH("gamification", $H228:$J228)),ISNUMBER(SEARCH("Gamification", $H228:$J228)),ISNUMBER(SEARCH("education", $H228:$J228)),ISNUMBER(SEARCH("Education", $H228:$J228)),),DataValidation!$E$12,B228)</f>
        <v>Not related to Software Engineering</v>
      </c>
      <c r="B228" t="s">
        <v>67</v>
      </c>
      <c r="C228" t="s">
        <v>33</v>
      </c>
      <c r="D228" t="s">
        <v>33</v>
      </c>
      <c r="E228" s="20" t="s">
        <v>20938</v>
      </c>
      <c r="F228" s="3" t="str">
        <f t="shared" si="11"/>
        <v/>
      </c>
      <c r="G228">
        <f t="shared" si="9"/>
        <v>1</v>
      </c>
      <c r="H228" s="10" t="s">
        <v>18478</v>
      </c>
      <c r="I228" t="s">
        <v>2729</v>
      </c>
      <c r="J228" t="s">
        <v>2730</v>
      </c>
      <c r="K228" t="s">
        <v>2731</v>
      </c>
      <c r="L228">
        <v>7</v>
      </c>
      <c r="N228" t="str">
        <f t="shared" si="10"/>
        <v>Journal</v>
      </c>
      <c r="O228" t="s">
        <v>542</v>
      </c>
      <c r="P228" t="s">
        <v>2732</v>
      </c>
      <c r="Q228" s="3">
        <v>2019</v>
      </c>
      <c r="R228" t="s">
        <v>2733</v>
      </c>
      <c r="S228" t="s">
        <v>6</v>
      </c>
      <c r="T228" t="s">
        <v>162</v>
      </c>
    </row>
    <row r="229" spans="1:20" x14ac:dyDescent="0.35">
      <c r="A229" t="str" cm="1">
        <f t="array" ref="A229">IF(OR(ISNUMBER(SEARCH("serious", $H229:$J229)),ISNUMBER(SEARCH("Serious", $H229:$J229)),ISNUMBER(SEARCH("gamification", $H229:$J229)),ISNUMBER(SEARCH("Gamification", $H229:$J229)),ISNUMBER(SEARCH("education", $H229:$J229)),ISNUMBER(SEARCH("Education", $H229:$J229)),),DataValidation!$E$12,B229)</f>
        <v>Not related to Video Games</v>
      </c>
      <c r="B229" t="s">
        <v>70</v>
      </c>
      <c r="C229" t="s">
        <v>33</v>
      </c>
      <c r="D229" t="s">
        <v>33</v>
      </c>
      <c r="E229" s="20" t="s">
        <v>20939</v>
      </c>
      <c r="F229" s="3" t="str">
        <f t="shared" si="11"/>
        <v/>
      </c>
      <c r="G229">
        <f t="shared" si="9"/>
        <v>1</v>
      </c>
      <c r="H229" s="10" t="s">
        <v>2754</v>
      </c>
      <c r="I229" t="s">
        <v>2755</v>
      </c>
      <c r="J229" t="s">
        <v>2756</v>
      </c>
      <c r="K229" t="s">
        <v>2757</v>
      </c>
      <c r="L229">
        <v>7</v>
      </c>
      <c r="M229">
        <v>9783030226015</v>
      </c>
      <c r="N229" t="str">
        <f t="shared" si="10"/>
        <v>Conference</v>
      </c>
      <c r="O229" t="s">
        <v>152</v>
      </c>
      <c r="P229" t="s">
        <v>2758</v>
      </c>
      <c r="Q229" s="3">
        <v>2019</v>
      </c>
      <c r="R229" t="s">
        <v>2759</v>
      </c>
      <c r="S229" t="s">
        <v>6</v>
      </c>
      <c r="T229" t="s">
        <v>162</v>
      </c>
    </row>
    <row r="230" spans="1:20" x14ac:dyDescent="0.35">
      <c r="A230" t="str" cm="1">
        <f t="array" ref="A230">IF(OR(ISNUMBER(SEARCH("serious", $H230:$J230)),ISNUMBER(SEARCH("Serious", $H230:$J230)),ISNUMBER(SEARCH("gamification", $H230:$J230)),ISNUMBER(SEARCH("Gamification", $H230:$J230)),ISNUMBER(SEARCH("education", $H230:$J230)),ISNUMBER(SEARCH("Education", $H230:$J230)),),DataValidation!$E$12,B230)</f>
        <v>None</v>
      </c>
      <c r="B230" t="s">
        <v>49</v>
      </c>
      <c r="C230" t="s">
        <v>71</v>
      </c>
      <c r="D230" t="s">
        <v>71</v>
      </c>
      <c r="E230" s="20" t="s">
        <v>20940</v>
      </c>
      <c r="F230" s="3" t="str">
        <f t="shared" si="11"/>
        <v/>
      </c>
      <c r="G230">
        <f t="shared" si="9"/>
        <v>1</v>
      </c>
      <c r="H230" s="10" t="s">
        <v>18482</v>
      </c>
      <c r="I230" t="s">
        <v>2761</v>
      </c>
      <c r="J230" t="s">
        <v>2762</v>
      </c>
      <c r="K230" t="s">
        <v>2763</v>
      </c>
      <c r="L230">
        <v>10</v>
      </c>
      <c r="M230">
        <v>9781450369947</v>
      </c>
      <c r="N230" t="str">
        <f t="shared" si="10"/>
        <v>Conference</v>
      </c>
      <c r="O230" t="s">
        <v>2764</v>
      </c>
      <c r="P230" t="s">
        <v>6</v>
      </c>
      <c r="Q230" s="3">
        <v>2019</v>
      </c>
      <c r="R230" t="s">
        <v>2765</v>
      </c>
      <c r="S230" t="s">
        <v>6</v>
      </c>
      <c r="T230" t="s">
        <v>162</v>
      </c>
    </row>
    <row r="231" spans="1:20" x14ac:dyDescent="0.35">
      <c r="A231" t="str" cm="1">
        <f t="array" ref="A231">IF(OR(ISNUMBER(SEARCH("serious", $H231:$J231)),ISNUMBER(SEARCH("Serious", $H231:$J231)),ISNUMBER(SEARCH("gamification", $H231:$J231)),ISNUMBER(SEARCH("Gamification", $H231:$J231)),ISNUMBER(SEARCH("education", $H231:$J231)),ISNUMBER(SEARCH("Education", $H231:$J231)),),DataValidation!$E$12,B231)</f>
        <v>Serious games or gamification</v>
      </c>
      <c r="B231" t="s">
        <v>70</v>
      </c>
      <c r="C231" t="s">
        <v>33</v>
      </c>
      <c r="D231" t="s">
        <v>33</v>
      </c>
      <c r="E231" s="20" t="s">
        <v>20941</v>
      </c>
      <c r="F231" s="3" t="str">
        <f t="shared" si="11"/>
        <v/>
      </c>
      <c r="G231">
        <f t="shared" si="9"/>
        <v>1</v>
      </c>
      <c r="H231" s="10" t="s">
        <v>18483</v>
      </c>
      <c r="I231" t="s">
        <v>2767</v>
      </c>
      <c r="J231" t="s">
        <v>2768</v>
      </c>
      <c r="K231" t="s">
        <v>2769</v>
      </c>
      <c r="L231">
        <v>10</v>
      </c>
      <c r="M231">
        <v>9781450339605</v>
      </c>
      <c r="N231" t="str">
        <f t="shared" si="10"/>
        <v>Conference</v>
      </c>
      <c r="O231" t="s">
        <v>2770</v>
      </c>
      <c r="P231" t="s">
        <v>6</v>
      </c>
      <c r="Q231" s="3">
        <v>2015</v>
      </c>
      <c r="R231" t="s">
        <v>2771</v>
      </c>
      <c r="S231" t="s">
        <v>6</v>
      </c>
      <c r="T231" t="s">
        <v>323</v>
      </c>
    </row>
    <row r="232" spans="1:20" x14ac:dyDescent="0.35">
      <c r="A232" t="str" cm="1">
        <f t="array" ref="A232">IF(OR(ISNUMBER(SEARCH("serious", $H232:$J232)),ISNUMBER(SEARCH("Serious", $H232:$J232)),ISNUMBER(SEARCH("gamification", $H232:$J232)),ISNUMBER(SEARCH("Gamification", $H232:$J232)),ISNUMBER(SEARCH("education", $H232:$J232)),ISNUMBER(SEARCH("Education", $H232:$J232)),),DataValidation!$E$12,B232)</f>
        <v>Serious games or gamification</v>
      </c>
      <c r="B232" t="s">
        <v>70</v>
      </c>
      <c r="C232" t="s">
        <v>33</v>
      </c>
      <c r="D232" t="s">
        <v>33</v>
      </c>
      <c r="E232" s="20" t="s">
        <v>20942</v>
      </c>
      <c r="F232" s="3" t="str">
        <f t="shared" si="11"/>
        <v/>
      </c>
      <c r="G232">
        <f t="shared" si="9"/>
        <v>1</v>
      </c>
      <c r="H232" s="10" t="s">
        <v>18486</v>
      </c>
      <c r="I232" t="s">
        <v>2785</v>
      </c>
      <c r="J232" t="s">
        <v>2786</v>
      </c>
      <c r="K232" t="s">
        <v>2787</v>
      </c>
      <c r="L232">
        <v>10</v>
      </c>
      <c r="M232">
        <v>9781509027224</v>
      </c>
      <c r="N232" t="str">
        <f t="shared" si="10"/>
        <v>Conference</v>
      </c>
      <c r="O232" t="s">
        <v>2788</v>
      </c>
      <c r="P232" t="s">
        <v>6</v>
      </c>
      <c r="Q232" s="3">
        <v>2016</v>
      </c>
      <c r="R232" t="s">
        <v>2789</v>
      </c>
      <c r="S232" t="s">
        <v>6</v>
      </c>
      <c r="T232" t="s">
        <v>256</v>
      </c>
    </row>
    <row r="233" spans="1:20" x14ac:dyDescent="0.35">
      <c r="A233" t="str" cm="1">
        <f t="array" ref="A233">IF(OR(ISNUMBER(SEARCH("serious", $H233:$J233)),ISNUMBER(SEARCH("Serious", $H233:$J233)),ISNUMBER(SEARCH("gamification", $H233:$J233)),ISNUMBER(SEARCH("Gamification", $H233:$J233)),ISNUMBER(SEARCH("education", $H233:$J233)),ISNUMBER(SEARCH("Education", $H233:$J233)),),DataValidation!$E$12,B233)</f>
        <v>Not related to Video Games</v>
      </c>
      <c r="B233" t="s">
        <v>70</v>
      </c>
      <c r="C233" t="s">
        <v>33</v>
      </c>
      <c r="D233" t="s">
        <v>33</v>
      </c>
      <c r="E233" s="20" t="s">
        <v>20943</v>
      </c>
      <c r="F233" s="3" t="str">
        <f t="shared" si="11"/>
        <v/>
      </c>
      <c r="G233">
        <f t="shared" si="9"/>
        <v>1</v>
      </c>
      <c r="H233" s="10" t="s">
        <v>18488</v>
      </c>
      <c r="I233" t="s">
        <v>2797</v>
      </c>
      <c r="J233" t="s">
        <v>2798</v>
      </c>
      <c r="K233" t="s">
        <v>2799</v>
      </c>
      <c r="L233">
        <v>10</v>
      </c>
      <c r="M233">
        <v>9781605585741</v>
      </c>
      <c r="N233" t="str">
        <f t="shared" si="10"/>
        <v>Conference</v>
      </c>
      <c r="O233" t="s">
        <v>308</v>
      </c>
      <c r="P233" t="s">
        <v>2800</v>
      </c>
      <c r="Q233" s="3">
        <v>2009</v>
      </c>
      <c r="R233" t="s">
        <v>2801</v>
      </c>
      <c r="S233" t="s">
        <v>6</v>
      </c>
      <c r="T233" t="s">
        <v>217</v>
      </c>
    </row>
    <row r="234" spans="1:20" x14ac:dyDescent="0.35">
      <c r="A234" t="str" cm="1">
        <f t="array" ref="A234">IF(OR(ISNUMBER(SEARCH("serious", $H234:$J234)),ISNUMBER(SEARCH("Serious", $H234:$J234)),ISNUMBER(SEARCH("gamification", $H234:$J234)),ISNUMBER(SEARCH("Gamification", $H234:$J234)),ISNUMBER(SEARCH("education", $H234:$J234)),ISNUMBER(SEARCH("Education", $H234:$J234)),),DataValidation!$E$12,B234)</f>
        <v>Serious games or gamification</v>
      </c>
      <c r="B234" t="s">
        <v>70</v>
      </c>
      <c r="C234" t="s">
        <v>33</v>
      </c>
      <c r="D234" t="s">
        <v>33</v>
      </c>
      <c r="E234" s="20" t="s">
        <v>20910</v>
      </c>
      <c r="F234" s="3" t="str">
        <f t="shared" si="11"/>
        <v/>
      </c>
      <c r="G234">
        <f t="shared" si="9"/>
        <v>1</v>
      </c>
      <c r="H234" s="10" t="s">
        <v>18490</v>
      </c>
      <c r="I234" t="s">
        <v>2809</v>
      </c>
      <c r="J234" t="s">
        <v>2810</v>
      </c>
      <c r="K234" t="s">
        <v>2811</v>
      </c>
      <c r="L234">
        <v>10</v>
      </c>
      <c r="N234" t="str">
        <f t="shared" si="10"/>
        <v>Workshop</v>
      </c>
      <c r="O234" t="s">
        <v>496</v>
      </c>
      <c r="P234" t="s">
        <v>2812</v>
      </c>
      <c r="Q234" s="3">
        <v>2019</v>
      </c>
      <c r="R234" t="s">
        <v>2813</v>
      </c>
      <c r="S234" t="s">
        <v>6</v>
      </c>
      <c r="T234" t="s">
        <v>703</v>
      </c>
    </row>
    <row r="235" spans="1:20" x14ac:dyDescent="0.35">
      <c r="A235" t="str" cm="1">
        <f t="array" ref="A235">IF(OR(ISNUMBER(SEARCH("serious", $H235:$J235)),ISNUMBER(SEARCH("Serious", $H235:$J235)),ISNUMBER(SEARCH("gamification", $H235:$J235)),ISNUMBER(SEARCH("Gamification", $H235:$J235)),ISNUMBER(SEARCH("education", $H235:$J235)),ISNUMBER(SEARCH("Education", $H235:$J235)),),DataValidation!$E$12,B235)</f>
        <v>None</v>
      </c>
      <c r="B235" t="s">
        <v>49</v>
      </c>
      <c r="C235" t="s">
        <v>57</v>
      </c>
      <c r="D235" t="s">
        <v>57</v>
      </c>
      <c r="E235" s="20" t="s">
        <v>20944</v>
      </c>
      <c r="F235" s="3" t="str">
        <f t="shared" si="11"/>
        <v/>
      </c>
      <c r="G235">
        <f t="shared" si="9"/>
        <v>1</v>
      </c>
      <c r="H235" s="10" t="s">
        <v>18494</v>
      </c>
      <c r="I235" t="s">
        <v>2834</v>
      </c>
      <c r="J235" t="s">
        <v>2835</v>
      </c>
      <c r="K235" t="s">
        <v>2836</v>
      </c>
      <c r="L235">
        <v>10</v>
      </c>
      <c r="M235">
        <v>9781457706523</v>
      </c>
      <c r="N235" t="str">
        <f t="shared" si="10"/>
        <v>Conference</v>
      </c>
      <c r="O235" t="s">
        <v>2837</v>
      </c>
      <c r="P235" t="s">
        <v>2838</v>
      </c>
      <c r="Q235" s="3">
        <v>2011</v>
      </c>
      <c r="R235" t="s">
        <v>2839</v>
      </c>
      <c r="S235" t="s">
        <v>6</v>
      </c>
      <c r="T235" t="s">
        <v>176</v>
      </c>
    </row>
    <row r="236" spans="1:20" x14ac:dyDescent="0.35">
      <c r="A236" t="str" cm="1">
        <f t="array" ref="A236">IF(OR(ISNUMBER(SEARCH("serious", $H236:$J236)),ISNUMBER(SEARCH("Serious", $H236:$J236)),ISNUMBER(SEARCH("gamification", $H236:$J236)),ISNUMBER(SEARCH("Gamification", $H236:$J236)),ISNUMBER(SEARCH("education", $H236:$J236)),ISNUMBER(SEARCH("Education", $H236:$J236)),),DataValidation!$E$12,B236)</f>
        <v>Serious games or gamification</v>
      </c>
      <c r="B236" t="s">
        <v>70</v>
      </c>
      <c r="C236" t="s">
        <v>33</v>
      </c>
      <c r="D236" t="s">
        <v>33</v>
      </c>
      <c r="E236" s="20" t="s">
        <v>20945</v>
      </c>
      <c r="F236" s="3" t="str">
        <f t="shared" si="11"/>
        <v/>
      </c>
      <c r="G236">
        <f t="shared" si="9"/>
        <v>1</v>
      </c>
      <c r="H236" s="10" t="s">
        <v>18496</v>
      </c>
      <c r="I236" t="s">
        <v>2847</v>
      </c>
      <c r="J236" t="s">
        <v>2848</v>
      </c>
      <c r="K236" t="s">
        <v>2849</v>
      </c>
      <c r="L236">
        <v>10</v>
      </c>
      <c r="M236">
        <v>9781509059195</v>
      </c>
      <c r="N236" t="str">
        <f t="shared" si="10"/>
        <v>Conference</v>
      </c>
      <c r="O236" t="s">
        <v>1374</v>
      </c>
      <c r="P236" t="s">
        <v>188</v>
      </c>
      <c r="Q236" s="3">
        <v>2017</v>
      </c>
      <c r="R236" t="s">
        <v>2850</v>
      </c>
      <c r="S236" t="s">
        <v>6</v>
      </c>
      <c r="T236" t="s">
        <v>162</v>
      </c>
    </row>
    <row r="237" spans="1:20" x14ac:dyDescent="0.35">
      <c r="A237" t="str" cm="1">
        <f t="array" ref="A237">IF(OR(ISNUMBER(SEARCH("serious", $H237:$J237)),ISNUMBER(SEARCH("Serious", $H237:$J237)),ISNUMBER(SEARCH("gamification", $H237:$J237)),ISNUMBER(SEARCH("Gamification", $H237:$J237)),ISNUMBER(SEARCH("education", $H237:$J237)),ISNUMBER(SEARCH("Education", $H237:$J237)),),DataValidation!$E$12,B237)</f>
        <v>Serious games or gamification</v>
      </c>
      <c r="B237" t="s">
        <v>70</v>
      </c>
      <c r="C237" t="s">
        <v>33</v>
      </c>
      <c r="D237" t="s">
        <v>33</v>
      </c>
      <c r="E237" s="20" t="s">
        <v>20946</v>
      </c>
      <c r="F237" s="3" t="str">
        <f t="shared" si="11"/>
        <v/>
      </c>
      <c r="G237">
        <f t="shared" si="9"/>
        <v>1</v>
      </c>
      <c r="H237" s="10" t="s">
        <v>18497</v>
      </c>
      <c r="I237" t="s">
        <v>2852</v>
      </c>
      <c r="J237" t="s">
        <v>6</v>
      </c>
      <c r="K237" t="s">
        <v>2853</v>
      </c>
      <c r="L237">
        <v>7</v>
      </c>
      <c r="N237" t="str">
        <f t="shared" si="10"/>
        <v>Journal</v>
      </c>
      <c r="O237" t="s">
        <v>2854</v>
      </c>
      <c r="P237" t="s">
        <v>6</v>
      </c>
      <c r="Q237" s="3">
        <v>2018</v>
      </c>
      <c r="R237" t="s">
        <v>2855</v>
      </c>
      <c r="S237" t="s">
        <v>6</v>
      </c>
      <c r="T237" t="s">
        <v>217</v>
      </c>
    </row>
    <row r="238" spans="1:20" x14ac:dyDescent="0.35">
      <c r="A238" t="str" cm="1">
        <f t="array" ref="A238">IF(OR(ISNUMBER(SEARCH("serious", $H238:$J238)),ISNUMBER(SEARCH("Serious", $H238:$J238)),ISNUMBER(SEARCH("gamification", $H238:$J238)),ISNUMBER(SEARCH("Gamification", $H238:$J238)),ISNUMBER(SEARCH("education", $H238:$J238)),ISNUMBER(SEARCH("Education", $H238:$J238)),),DataValidation!$E$12,B238)</f>
        <v>None</v>
      </c>
      <c r="B238" t="s">
        <v>49</v>
      </c>
      <c r="C238" t="s">
        <v>71</v>
      </c>
      <c r="D238" t="s">
        <v>71</v>
      </c>
      <c r="E238" s="20" t="s">
        <v>20947</v>
      </c>
      <c r="F238" s="3" t="str">
        <f t="shared" si="11"/>
        <v/>
      </c>
      <c r="G238">
        <f t="shared" si="9"/>
        <v>1</v>
      </c>
      <c r="H238" s="10" t="s">
        <v>18498</v>
      </c>
      <c r="I238" t="s">
        <v>2857</v>
      </c>
      <c r="J238" t="s">
        <v>2858</v>
      </c>
      <c r="K238" t="s">
        <v>2859</v>
      </c>
      <c r="L238">
        <v>10</v>
      </c>
      <c r="M238">
        <v>9781728184326</v>
      </c>
      <c r="N238" t="str">
        <f t="shared" si="10"/>
        <v>Conference</v>
      </c>
      <c r="O238" t="s">
        <v>388</v>
      </c>
      <c r="P238" t="s">
        <v>2860</v>
      </c>
      <c r="Q238" s="3">
        <v>2020</v>
      </c>
      <c r="R238" t="s">
        <v>2861</v>
      </c>
      <c r="S238" t="s">
        <v>6</v>
      </c>
      <c r="T238" t="s">
        <v>162</v>
      </c>
    </row>
    <row r="239" spans="1:20" x14ac:dyDescent="0.35">
      <c r="A239" t="str" cm="1">
        <f t="array" ref="A239">IF(OR(ISNUMBER(SEARCH("serious", $H239:$J239)),ISNUMBER(SEARCH("Serious", $H239:$J239)),ISNUMBER(SEARCH("gamification", $H239:$J239)),ISNUMBER(SEARCH("Gamification", $H239:$J239)),ISNUMBER(SEARCH("education", $H239:$J239)),ISNUMBER(SEARCH("Education", $H239:$J239)),),DataValidation!$E$12,B239)</f>
        <v>Serious games or gamification</v>
      </c>
      <c r="B239" t="s">
        <v>70</v>
      </c>
      <c r="C239" t="s">
        <v>33</v>
      </c>
      <c r="D239" t="s">
        <v>33</v>
      </c>
      <c r="E239" s="20" t="s">
        <v>20948</v>
      </c>
      <c r="F239" s="3" t="str">
        <f t="shared" si="11"/>
        <v/>
      </c>
      <c r="G239">
        <f t="shared" si="9"/>
        <v>1</v>
      </c>
      <c r="H239" s="10" t="s">
        <v>18505</v>
      </c>
      <c r="I239" t="s">
        <v>2900</v>
      </c>
      <c r="J239" t="s">
        <v>2901</v>
      </c>
      <c r="K239" t="s">
        <v>2902</v>
      </c>
      <c r="L239">
        <v>7</v>
      </c>
      <c r="N239" t="str">
        <f t="shared" si="10"/>
        <v>Journal</v>
      </c>
      <c r="O239" t="s">
        <v>542</v>
      </c>
      <c r="P239" t="s">
        <v>2903</v>
      </c>
      <c r="Q239" s="3">
        <v>2019</v>
      </c>
      <c r="R239" t="s">
        <v>2904</v>
      </c>
      <c r="S239" t="s">
        <v>6</v>
      </c>
      <c r="T239" t="s">
        <v>256</v>
      </c>
    </row>
    <row r="240" spans="1:20" x14ac:dyDescent="0.35">
      <c r="A240" t="str" cm="1">
        <f t="array" ref="A240">IF(OR(ISNUMBER(SEARCH("serious", $H240:$J240)),ISNUMBER(SEARCH("Serious", $H240:$J240)),ISNUMBER(SEARCH("gamification", $H240:$J240)),ISNUMBER(SEARCH("Gamification", $H240:$J240)),ISNUMBER(SEARCH("education", $H240:$J240)),ISNUMBER(SEARCH("Education", $H240:$J240)),),DataValidation!$E$12,B240)</f>
        <v>Serious games or gamification</v>
      </c>
      <c r="B240" t="s">
        <v>70</v>
      </c>
      <c r="C240" t="s">
        <v>33</v>
      </c>
      <c r="D240" t="s">
        <v>33</v>
      </c>
      <c r="E240" s="20" t="s">
        <v>20949</v>
      </c>
      <c r="F240" s="3" t="str">
        <f t="shared" si="11"/>
        <v/>
      </c>
      <c r="G240">
        <f t="shared" si="9"/>
        <v>1</v>
      </c>
      <c r="H240" s="10" t="s">
        <v>18509</v>
      </c>
      <c r="I240" t="s">
        <v>2924</v>
      </c>
      <c r="J240" t="s">
        <v>6</v>
      </c>
      <c r="K240" t="s">
        <v>2925</v>
      </c>
      <c r="L240">
        <v>7</v>
      </c>
      <c r="N240" t="str">
        <f t="shared" si="10"/>
        <v>Journal</v>
      </c>
      <c r="O240" t="s">
        <v>2926</v>
      </c>
      <c r="P240" t="s">
        <v>2927</v>
      </c>
      <c r="Q240" s="3">
        <v>2019</v>
      </c>
      <c r="R240" t="s">
        <v>2928</v>
      </c>
      <c r="S240" t="s">
        <v>6</v>
      </c>
      <c r="T240" t="s">
        <v>217</v>
      </c>
    </row>
    <row r="241" spans="1:20" x14ac:dyDescent="0.35">
      <c r="A241" t="str" cm="1">
        <f t="array" ref="A241">IF(OR(ISNUMBER(SEARCH("serious", $H241:$J241)),ISNUMBER(SEARCH("Serious", $H241:$J241)),ISNUMBER(SEARCH("gamification", $H241:$J241)),ISNUMBER(SEARCH("Gamification", $H241:$J241)),ISNUMBER(SEARCH("education", $H241:$J241)),ISNUMBER(SEARCH("Education", $H241:$J241)),),DataValidation!$E$12,B241)</f>
        <v>Serious games or gamification</v>
      </c>
      <c r="B241" t="s">
        <v>70</v>
      </c>
      <c r="C241" t="s">
        <v>33</v>
      </c>
      <c r="D241" t="s">
        <v>33</v>
      </c>
      <c r="E241" s="20" t="s">
        <v>20950</v>
      </c>
      <c r="F241" s="3" t="str">
        <f t="shared" si="11"/>
        <v/>
      </c>
      <c r="G241">
        <f t="shared" si="9"/>
        <v>1</v>
      </c>
      <c r="H241" s="10" t="s">
        <v>18513</v>
      </c>
      <c r="I241" t="s">
        <v>2950</v>
      </c>
      <c r="J241" t="s">
        <v>2951</v>
      </c>
      <c r="K241" t="s">
        <v>2952</v>
      </c>
      <c r="L241">
        <v>10</v>
      </c>
      <c r="M241">
        <v>9781538657201</v>
      </c>
      <c r="N241" t="str">
        <f t="shared" si="10"/>
        <v>Conference</v>
      </c>
      <c r="O241" t="s">
        <v>2953</v>
      </c>
      <c r="P241" t="s">
        <v>2954</v>
      </c>
      <c r="Q241" s="3">
        <v>2019</v>
      </c>
      <c r="R241" t="s">
        <v>2955</v>
      </c>
      <c r="S241" t="s">
        <v>6</v>
      </c>
      <c r="T241" t="s">
        <v>283</v>
      </c>
    </row>
    <row r="242" spans="1:20" x14ac:dyDescent="0.35">
      <c r="A242" t="str" cm="1">
        <f t="array" ref="A242">IF(OR(ISNUMBER(SEARCH("serious", $H242:$J242)),ISNUMBER(SEARCH("Serious", $H242:$J242)),ISNUMBER(SEARCH("gamification", $H242:$J242)),ISNUMBER(SEARCH("Gamification", $H242:$J242)),ISNUMBER(SEARCH("education", $H242:$J242)),ISNUMBER(SEARCH("Education", $H242:$J242)),),DataValidation!$E$12,B242)</f>
        <v>Serious games or gamification</v>
      </c>
      <c r="B242" t="s">
        <v>70</v>
      </c>
      <c r="C242" t="s">
        <v>33</v>
      </c>
      <c r="D242" t="s">
        <v>33</v>
      </c>
      <c r="E242" s="20" t="s">
        <v>20951</v>
      </c>
      <c r="F242" s="3" t="str">
        <f t="shared" si="11"/>
        <v/>
      </c>
      <c r="G242">
        <f t="shared" si="9"/>
        <v>1</v>
      </c>
      <c r="H242" s="10" t="s">
        <v>18515</v>
      </c>
      <c r="I242" t="s">
        <v>2964</v>
      </c>
      <c r="J242" t="s">
        <v>2965</v>
      </c>
      <c r="K242" t="s">
        <v>2966</v>
      </c>
      <c r="L242">
        <v>7</v>
      </c>
      <c r="M242">
        <v>9783319461519</v>
      </c>
      <c r="N242" t="str">
        <f t="shared" si="10"/>
        <v>Conference</v>
      </c>
      <c r="O242" t="s">
        <v>152</v>
      </c>
      <c r="P242" t="s">
        <v>2967</v>
      </c>
      <c r="Q242" s="3">
        <v>2016</v>
      </c>
      <c r="R242" t="s">
        <v>2968</v>
      </c>
      <c r="S242" t="s">
        <v>6</v>
      </c>
      <c r="T242" t="s">
        <v>217</v>
      </c>
    </row>
    <row r="243" spans="1:20" x14ac:dyDescent="0.35">
      <c r="A243" t="str" cm="1">
        <f t="array" ref="A243">IF(OR(ISNUMBER(SEARCH("serious", $H243:$J243)),ISNUMBER(SEARCH("Serious", $H243:$J243)),ISNUMBER(SEARCH("gamification", $H243:$J243)),ISNUMBER(SEARCH("Gamification", $H243:$J243)),ISNUMBER(SEARCH("education", $H243:$J243)),ISNUMBER(SEARCH("Education", $H243:$J243)),),DataValidation!$E$12,B243)</f>
        <v>Serious games or gamification</v>
      </c>
      <c r="B243" t="s">
        <v>70</v>
      </c>
      <c r="C243" t="s">
        <v>33</v>
      </c>
      <c r="D243" t="s">
        <v>33</v>
      </c>
      <c r="E243" s="20" t="s">
        <v>20952</v>
      </c>
      <c r="F243" s="3" t="str">
        <f t="shared" si="11"/>
        <v/>
      </c>
      <c r="G243">
        <f t="shared" si="9"/>
        <v>1</v>
      </c>
      <c r="H243" s="10" t="s">
        <v>18516</v>
      </c>
      <c r="I243" t="s">
        <v>2970</v>
      </c>
      <c r="J243" t="s">
        <v>2971</v>
      </c>
      <c r="K243" t="s">
        <v>2972</v>
      </c>
      <c r="L243">
        <v>10</v>
      </c>
      <c r="M243">
        <v>9781424456512</v>
      </c>
      <c r="N243" t="str">
        <f t="shared" si="10"/>
        <v>Conference</v>
      </c>
      <c r="O243" t="s">
        <v>2973</v>
      </c>
      <c r="P243" t="s">
        <v>2974</v>
      </c>
      <c r="Q243" s="3">
        <v>2010</v>
      </c>
      <c r="R243" t="s">
        <v>2975</v>
      </c>
      <c r="S243" t="s">
        <v>6</v>
      </c>
      <c r="T243" t="s">
        <v>2976</v>
      </c>
    </row>
    <row r="244" spans="1:20" x14ac:dyDescent="0.35">
      <c r="A244" t="str" cm="1">
        <f t="array" ref="A244">IF(OR(ISNUMBER(SEARCH("serious", $H244:$J244)),ISNUMBER(SEARCH("Serious", $H244:$J244)),ISNUMBER(SEARCH("gamification", $H244:$J244)),ISNUMBER(SEARCH("Gamification", $H244:$J244)),ISNUMBER(SEARCH("education", $H244:$J244)),ISNUMBER(SEARCH("Education", $H244:$J244)),),DataValidation!$E$12,B244)</f>
        <v>None</v>
      </c>
      <c r="B244" t="s">
        <v>49</v>
      </c>
      <c r="C244" t="s">
        <v>57</v>
      </c>
      <c r="D244" t="s">
        <v>57</v>
      </c>
      <c r="E244" s="20" t="s">
        <v>20953</v>
      </c>
      <c r="F244" s="3" t="str">
        <f t="shared" si="11"/>
        <v/>
      </c>
      <c r="G244">
        <f t="shared" si="9"/>
        <v>1</v>
      </c>
      <c r="H244" s="10" t="s">
        <v>18517</v>
      </c>
      <c r="I244" t="s">
        <v>2978</v>
      </c>
      <c r="J244" t="s">
        <v>2979</v>
      </c>
      <c r="K244" t="s">
        <v>2980</v>
      </c>
      <c r="L244">
        <v>10</v>
      </c>
      <c r="M244">
        <v>9781728118840</v>
      </c>
      <c r="N244" t="str">
        <f t="shared" si="10"/>
        <v>Conference</v>
      </c>
      <c r="O244" t="s">
        <v>762</v>
      </c>
      <c r="P244" t="s">
        <v>6</v>
      </c>
      <c r="Q244" s="3">
        <v>2019</v>
      </c>
      <c r="R244" t="s">
        <v>2981</v>
      </c>
      <c r="S244" t="s">
        <v>6</v>
      </c>
      <c r="T244" t="s">
        <v>480</v>
      </c>
    </row>
    <row r="245" spans="1:20" x14ac:dyDescent="0.35">
      <c r="A245" t="str" cm="1">
        <f t="array" ref="A245">IF(OR(ISNUMBER(SEARCH("serious", $H245:$J245)),ISNUMBER(SEARCH("Serious", $H245:$J245)),ISNUMBER(SEARCH("gamification", $H245:$J245)),ISNUMBER(SEARCH("Gamification", $H245:$J245)),ISNUMBER(SEARCH("education", $H245:$J245)),ISNUMBER(SEARCH("Education", $H245:$J245)),),DataValidation!$E$12,B245)</f>
        <v>None</v>
      </c>
      <c r="B245" t="s">
        <v>49</v>
      </c>
      <c r="C245" t="s">
        <v>57</v>
      </c>
      <c r="D245" t="s">
        <v>57</v>
      </c>
      <c r="E245" s="20" t="s">
        <v>20954</v>
      </c>
      <c r="F245" s="3" t="str">
        <f t="shared" si="11"/>
        <v/>
      </c>
      <c r="G245">
        <f t="shared" si="9"/>
        <v>1</v>
      </c>
      <c r="H245" s="10" t="s">
        <v>18522</v>
      </c>
      <c r="I245" t="s">
        <v>3006</v>
      </c>
      <c r="J245" t="s">
        <v>3007</v>
      </c>
      <c r="K245" t="s">
        <v>3008</v>
      </c>
      <c r="L245">
        <v>7</v>
      </c>
      <c r="M245">
        <v>9783319496153</v>
      </c>
      <c r="N245" t="str">
        <f t="shared" si="10"/>
        <v>Conference</v>
      </c>
      <c r="O245" t="s">
        <v>3009</v>
      </c>
      <c r="P245" t="s">
        <v>3010</v>
      </c>
      <c r="Q245" s="3">
        <v>2017</v>
      </c>
      <c r="R245" t="s">
        <v>3011</v>
      </c>
      <c r="S245" t="s">
        <v>6</v>
      </c>
      <c r="T245" t="s">
        <v>147</v>
      </c>
    </row>
    <row r="246" spans="1:20" x14ac:dyDescent="0.35">
      <c r="A246" t="str" cm="1">
        <f t="array" ref="A246">IF(OR(ISNUMBER(SEARCH("serious", $H246:$J246)),ISNUMBER(SEARCH("Serious", $H246:$J246)),ISNUMBER(SEARCH("gamification", $H246:$J246)),ISNUMBER(SEARCH("Gamification", $H246:$J246)),ISNUMBER(SEARCH("education", $H246:$J246)),ISNUMBER(SEARCH("Education", $H246:$J246)),),DataValidation!$E$12,B246)</f>
        <v>None</v>
      </c>
      <c r="B246" t="s">
        <v>49</v>
      </c>
      <c r="C246" t="s">
        <v>83</v>
      </c>
      <c r="D246" t="s">
        <v>83</v>
      </c>
      <c r="E246" s="20" t="s">
        <v>20955</v>
      </c>
      <c r="F246" s="3" t="str">
        <f t="shared" si="11"/>
        <v/>
      </c>
      <c r="G246">
        <f t="shared" si="9"/>
        <v>1</v>
      </c>
      <c r="H246" s="10" t="s">
        <v>18523</v>
      </c>
      <c r="I246" t="s">
        <v>3013</v>
      </c>
      <c r="J246" t="s">
        <v>3014</v>
      </c>
      <c r="K246" t="s">
        <v>3015</v>
      </c>
      <c r="L246">
        <v>7</v>
      </c>
      <c r="N246" t="str">
        <f t="shared" si="10"/>
        <v>Journal</v>
      </c>
      <c r="O246" t="s">
        <v>261</v>
      </c>
      <c r="P246" t="s">
        <v>3016</v>
      </c>
      <c r="Q246" s="3">
        <v>2017</v>
      </c>
      <c r="R246" t="s">
        <v>3017</v>
      </c>
      <c r="S246" t="s">
        <v>6</v>
      </c>
      <c r="T246" t="s">
        <v>217</v>
      </c>
    </row>
    <row r="247" spans="1:20" x14ac:dyDescent="0.35">
      <c r="A247" t="str" cm="1">
        <f t="array" ref="A247">IF(OR(ISNUMBER(SEARCH("serious", $H247:$J247)),ISNUMBER(SEARCH("Serious", $H247:$J247)),ISNUMBER(SEARCH("gamification", $H247:$J247)),ISNUMBER(SEARCH("Gamification", $H247:$J247)),ISNUMBER(SEARCH("education", $H247:$J247)),ISNUMBER(SEARCH("Education", $H247:$J247)),),DataValidation!$E$12,B247)</f>
        <v>None</v>
      </c>
      <c r="B247" t="s">
        <v>49</v>
      </c>
      <c r="C247" t="s">
        <v>63</v>
      </c>
      <c r="D247" t="s">
        <v>63</v>
      </c>
      <c r="E247" s="20" t="s">
        <v>20956</v>
      </c>
      <c r="F247" s="3" t="str">
        <f t="shared" si="11"/>
        <v/>
      </c>
      <c r="G247">
        <f t="shared" si="9"/>
        <v>1</v>
      </c>
      <c r="H247" s="10" t="s">
        <v>18525</v>
      </c>
      <c r="I247" t="s">
        <v>3026</v>
      </c>
      <c r="J247" t="s">
        <v>3027</v>
      </c>
      <c r="K247" t="s">
        <v>3028</v>
      </c>
      <c r="L247">
        <v>10</v>
      </c>
      <c r="M247">
        <v>9781424445073</v>
      </c>
      <c r="N247" t="str">
        <f t="shared" si="10"/>
        <v>Conference</v>
      </c>
      <c r="O247" t="s">
        <v>3029</v>
      </c>
      <c r="P247" t="s">
        <v>6</v>
      </c>
      <c r="Q247" s="3">
        <v>2009</v>
      </c>
      <c r="R247" t="s">
        <v>3030</v>
      </c>
      <c r="S247" t="s">
        <v>6</v>
      </c>
      <c r="T247" t="s">
        <v>283</v>
      </c>
    </row>
    <row r="248" spans="1:20" x14ac:dyDescent="0.35">
      <c r="A248" t="str" cm="1">
        <f t="array" ref="A248">IF(OR(ISNUMBER(SEARCH("serious", $H248:$J248)),ISNUMBER(SEARCH("Serious", $H248:$J248)),ISNUMBER(SEARCH("gamification", $H248:$J248)),ISNUMBER(SEARCH("Gamification", $H248:$J248)),ISNUMBER(SEARCH("education", $H248:$J248)),ISNUMBER(SEARCH("Education", $H248:$J248)),),DataValidation!$E$12,B248)</f>
        <v>None</v>
      </c>
      <c r="B248" t="s">
        <v>49</v>
      </c>
      <c r="C248" t="s">
        <v>90</v>
      </c>
      <c r="D248" t="s">
        <v>90</v>
      </c>
      <c r="E248" s="20" t="s">
        <v>20957</v>
      </c>
      <c r="F248" s="3" t="str">
        <f t="shared" si="11"/>
        <v/>
      </c>
      <c r="G248">
        <f t="shared" si="9"/>
        <v>1</v>
      </c>
      <c r="H248" s="10" t="s">
        <v>18526</v>
      </c>
      <c r="I248" t="s">
        <v>3032</v>
      </c>
      <c r="J248" t="s">
        <v>3033</v>
      </c>
      <c r="K248" t="s">
        <v>3034</v>
      </c>
      <c r="L248">
        <v>7</v>
      </c>
      <c r="N248" t="str">
        <f t="shared" si="10"/>
        <v>Journal</v>
      </c>
      <c r="O248" t="s">
        <v>3035</v>
      </c>
      <c r="P248" t="s">
        <v>3036</v>
      </c>
      <c r="Q248" s="3">
        <v>2020</v>
      </c>
      <c r="R248" t="s">
        <v>3037</v>
      </c>
      <c r="S248" t="s">
        <v>6</v>
      </c>
      <c r="T248" t="s">
        <v>217</v>
      </c>
    </row>
    <row r="249" spans="1:20" x14ac:dyDescent="0.35">
      <c r="A249" t="str" cm="1">
        <f t="array" ref="A249">IF(OR(ISNUMBER(SEARCH("serious", $H249:$J249)),ISNUMBER(SEARCH("Serious", $H249:$J249)),ISNUMBER(SEARCH("gamification", $H249:$J249)),ISNUMBER(SEARCH("Gamification", $H249:$J249)),ISNUMBER(SEARCH("education", $H249:$J249)),ISNUMBER(SEARCH("Education", $H249:$J249)),),DataValidation!$E$12,B249)</f>
        <v>Not related to Video Games</v>
      </c>
      <c r="B249" t="s">
        <v>70</v>
      </c>
      <c r="C249" t="s">
        <v>33</v>
      </c>
      <c r="D249" t="s">
        <v>33</v>
      </c>
      <c r="E249" s="20" t="s">
        <v>20958</v>
      </c>
      <c r="F249" s="3" t="str">
        <f t="shared" si="11"/>
        <v/>
      </c>
      <c r="G249">
        <f t="shared" si="9"/>
        <v>1</v>
      </c>
      <c r="H249" s="10" t="s">
        <v>18527</v>
      </c>
      <c r="I249" t="s">
        <v>3039</v>
      </c>
      <c r="J249" t="s">
        <v>3040</v>
      </c>
      <c r="K249" t="s">
        <v>3041</v>
      </c>
      <c r="L249">
        <v>10</v>
      </c>
      <c r="M249">
        <v>9781728155869</v>
      </c>
      <c r="N249" t="str">
        <f t="shared" si="10"/>
        <v>Conference</v>
      </c>
      <c r="O249" t="s">
        <v>3042</v>
      </c>
      <c r="P249" t="s">
        <v>3043</v>
      </c>
      <c r="Q249" s="3">
        <v>2019</v>
      </c>
      <c r="R249" t="s">
        <v>3044</v>
      </c>
      <c r="S249" t="s">
        <v>6</v>
      </c>
      <c r="T249" t="s">
        <v>162</v>
      </c>
    </row>
    <row r="250" spans="1:20" x14ac:dyDescent="0.35">
      <c r="A250" t="str" cm="1">
        <f t="array" ref="A250">IF(OR(ISNUMBER(SEARCH("serious", $H250:$J250)),ISNUMBER(SEARCH("Serious", $H250:$J250)),ISNUMBER(SEARCH("gamification", $H250:$J250)),ISNUMBER(SEARCH("Gamification", $H250:$J250)),ISNUMBER(SEARCH("education", $H250:$J250)),ISNUMBER(SEARCH("Education", $H250:$J250)),),DataValidation!$E$12,B250)</f>
        <v>Serious games or gamification</v>
      </c>
      <c r="B250" t="s">
        <v>70</v>
      </c>
      <c r="C250" t="s">
        <v>33</v>
      </c>
      <c r="D250" t="s">
        <v>33</v>
      </c>
      <c r="E250" s="20" t="s">
        <v>20959</v>
      </c>
      <c r="F250" s="3" t="str">
        <f t="shared" si="11"/>
        <v/>
      </c>
      <c r="G250">
        <f t="shared" si="9"/>
        <v>1</v>
      </c>
      <c r="H250" s="10" t="s">
        <v>18529</v>
      </c>
      <c r="I250" t="s">
        <v>3053</v>
      </c>
      <c r="J250" t="s">
        <v>3054</v>
      </c>
      <c r="K250" t="s">
        <v>3055</v>
      </c>
      <c r="L250">
        <v>7</v>
      </c>
      <c r="N250" t="str">
        <f t="shared" si="10"/>
        <v>Conference</v>
      </c>
      <c r="O250" t="s">
        <v>152</v>
      </c>
      <c r="P250" t="s">
        <v>3056</v>
      </c>
      <c r="Q250" s="3">
        <v>2009</v>
      </c>
      <c r="R250" t="s">
        <v>3057</v>
      </c>
      <c r="S250" t="s">
        <v>6</v>
      </c>
      <c r="T250" t="s">
        <v>162</v>
      </c>
    </row>
    <row r="251" spans="1:20" x14ac:dyDescent="0.35">
      <c r="A251" t="str" cm="1">
        <f t="array" ref="A251">IF(OR(ISNUMBER(SEARCH("serious", $H251:$J251)),ISNUMBER(SEARCH("Serious", $H251:$J251)),ISNUMBER(SEARCH("gamification", $H251:$J251)),ISNUMBER(SEARCH("Gamification", $H251:$J251)),ISNUMBER(SEARCH("education", $H251:$J251)),ISNUMBER(SEARCH("Education", $H251:$J251)),),DataValidation!$E$12,B251)</f>
        <v>Serious games or gamification</v>
      </c>
      <c r="B251" t="s">
        <v>70</v>
      </c>
      <c r="C251" t="s">
        <v>33</v>
      </c>
      <c r="D251" t="s">
        <v>33</v>
      </c>
      <c r="E251" s="20" t="s">
        <v>20960</v>
      </c>
      <c r="F251" s="3" t="str">
        <f t="shared" si="11"/>
        <v/>
      </c>
      <c r="G251">
        <f t="shared" si="9"/>
        <v>1</v>
      </c>
      <c r="H251" s="10" t="s">
        <v>17682</v>
      </c>
      <c r="I251" t="s">
        <v>3059</v>
      </c>
      <c r="J251" t="s">
        <v>3060</v>
      </c>
      <c r="K251" t="s">
        <v>3061</v>
      </c>
      <c r="L251">
        <v>10</v>
      </c>
      <c r="M251">
        <v>9781450355735</v>
      </c>
      <c r="N251" t="str">
        <f t="shared" si="10"/>
        <v>Conference</v>
      </c>
      <c r="O251" t="s">
        <v>3062</v>
      </c>
      <c r="P251" t="s">
        <v>3063</v>
      </c>
      <c r="Q251" s="3">
        <v>2018</v>
      </c>
      <c r="R251" t="s">
        <v>3064</v>
      </c>
      <c r="S251" t="s">
        <v>6</v>
      </c>
      <c r="T251" t="s">
        <v>147</v>
      </c>
    </row>
    <row r="252" spans="1:20" x14ac:dyDescent="0.35">
      <c r="A252" t="str" cm="1">
        <f t="array" ref="A252">IF(OR(ISNUMBER(SEARCH("serious", $H252:$J252)),ISNUMBER(SEARCH("Serious", $H252:$J252)),ISNUMBER(SEARCH("gamification", $H252:$J252)),ISNUMBER(SEARCH("Gamification", $H252:$J252)),ISNUMBER(SEARCH("education", $H252:$J252)),ISNUMBER(SEARCH("Education", $H252:$J252)),),DataValidation!$E$12,B252)</f>
        <v>None</v>
      </c>
      <c r="B252" t="s">
        <v>49</v>
      </c>
      <c r="C252" t="s">
        <v>57</v>
      </c>
      <c r="D252" t="s">
        <v>57</v>
      </c>
      <c r="E252" s="20" t="s">
        <v>20961</v>
      </c>
      <c r="F252" s="3" t="str">
        <f t="shared" si="11"/>
        <v/>
      </c>
      <c r="G252">
        <f t="shared" si="9"/>
        <v>1</v>
      </c>
      <c r="H252" s="10" t="s">
        <v>18532</v>
      </c>
      <c r="I252" t="s">
        <v>3077</v>
      </c>
      <c r="J252" t="s">
        <v>3078</v>
      </c>
      <c r="K252" t="s">
        <v>3079</v>
      </c>
      <c r="L252">
        <v>7</v>
      </c>
      <c r="M252">
        <v>9783030494346</v>
      </c>
      <c r="N252" t="str">
        <f t="shared" si="10"/>
        <v>Conference</v>
      </c>
      <c r="O252" t="s">
        <v>152</v>
      </c>
      <c r="P252" t="s">
        <v>3080</v>
      </c>
      <c r="Q252" s="3">
        <v>2020</v>
      </c>
      <c r="R252" t="s">
        <v>3081</v>
      </c>
      <c r="S252" t="s">
        <v>6</v>
      </c>
      <c r="T252" t="s">
        <v>147</v>
      </c>
    </row>
    <row r="253" spans="1:20" x14ac:dyDescent="0.35">
      <c r="A253" t="str" cm="1">
        <f t="array" ref="A253">IF(OR(ISNUMBER(SEARCH("serious", $H253:$J253)),ISNUMBER(SEARCH("Serious", $H253:$J253)),ISNUMBER(SEARCH("gamification", $H253:$J253)),ISNUMBER(SEARCH("Gamification", $H253:$J253)),ISNUMBER(SEARCH("education", $H253:$J253)),ISNUMBER(SEARCH("Education", $H253:$J253)),),DataValidation!$E$12,B253)</f>
        <v>None</v>
      </c>
      <c r="B253" t="s">
        <v>49</v>
      </c>
      <c r="C253" t="s">
        <v>57</v>
      </c>
      <c r="D253" t="s">
        <v>57</v>
      </c>
      <c r="E253" s="20" t="s">
        <v>20961</v>
      </c>
      <c r="F253" s="3" t="str">
        <f t="shared" si="11"/>
        <v/>
      </c>
      <c r="G253">
        <f t="shared" si="9"/>
        <v>1</v>
      </c>
      <c r="H253" s="10" t="s">
        <v>18533</v>
      </c>
      <c r="I253" t="s">
        <v>3083</v>
      </c>
      <c r="J253" t="s">
        <v>3084</v>
      </c>
      <c r="K253" t="s">
        <v>3079</v>
      </c>
      <c r="L253">
        <v>7</v>
      </c>
      <c r="M253">
        <v>9783030793814</v>
      </c>
      <c r="N253" t="str">
        <f t="shared" si="10"/>
        <v>Conference</v>
      </c>
      <c r="O253" t="s">
        <v>152</v>
      </c>
      <c r="P253" t="s">
        <v>3085</v>
      </c>
      <c r="Q253" s="3">
        <v>2021</v>
      </c>
      <c r="R253" t="s">
        <v>3086</v>
      </c>
      <c r="S253" t="s">
        <v>6</v>
      </c>
      <c r="T253" t="s">
        <v>162</v>
      </c>
    </row>
    <row r="254" spans="1:20" x14ac:dyDescent="0.35">
      <c r="A254" t="str" cm="1">
        <f t="array" ref="A254">IF(OR(ISNUMBER(SEARCH("serious", $H254:$J254)),ISNUMBER(SEARCH("Serious", $H254:$J254)),ISNUMBER(SEARCH("gamification", $H254:$J254)),ISNUMBER(SEARCH("Gamification", $H254:$J254)),ISNUMBER(SEARCH("education", $H254:$J254)),ISNUMBER(SEARCH("Education", $H254:$J254)),),DataValidation!$E$12,B254)</f>
        <v>None</v>
      </c>
      <c r="B254" t="s">
        <v>49</v>
      </c>
      <c r="C254" t="s">
        <v>60</v>
      </c>
      <c r="D254" t="s">
        <v>60</v>
      </c>
      <c r="E254" s="20" t="s">
        <v>20962</v>
      </c>
      <c r="F254" s="3" t="str">
        <f t="shared" si="11"/>
        <v/>
      </c>
      <c r="G254">
        <f t="shared" si="9"/>
        <v>1</v>
      </c>
      <c r="H254" s="10" t="s">
        <v>18535</v>
      </c>
      <c r="I254" t="s">
        <v>3094</v>
      </c>
      <c r="J254" t="s">
        <v>3095</v>
      </c>
      <c r="K254" t="s">
        <v>3096</v>
      </c>
      <c r="L254">
        <v>7</v>
      </c>
      <c r="M254">
        <v>9783642250897</v>
      </c>
      <c r="N254" t="str">
        <f t="shared" si="10"/>
        <v>Conference</v>
      </c>
      <c r="O254" t="s">
        <v>152</v>
      </c>
      <c r="P254" t="s">
        <v>867</v>
      </c>
      <c r="Q254" s="3">
        <v>2011</v>
      </c>
      <c r="R254" t="s">
        <v>3097</v>
      </c>
      <c r="S254" t="s">
        <v>6</v>
      </c>
      <c r="T254" t="s">
        <v>162</v>
      </c>
    </row>
    <row r="255" spans="1:20" x14ac:dyDescent="0.35">
      <c r="A255" t="str" cm="1">
        <f t="array" ref="A255">IF(OR(ISNUMBER(SEARCH("serious", $H255:$J255)),ISNUMBER(SEARCH("Serious", $H255:$J255)),ISNUMBER(SEARCH("gamification", $H255:$J255)),ISNUMBER(SEARCH("Gamification", $H255:$J255)),ISNUMBER(SEARCH("education", $H255:$J255)),ISNUMBER(SEARCH("Education", $H255:$J255)),),DataValidation!$E$12,B255)</f>
        <v>None</v>
      </c>
      <c r="B255" t="s">
        <v>49</v>
      </c>
      <c r="C255" t="s">
        <v>51</v>
      </c>
      <c r="D255" t="s">
        <v>51</v>
      </c>
      <c r="E255" s="20" t="s">
        <v>20963</v>
      </c>
      <c r="F255" s="3" t="str">
        <f t="shared" si="11"/>
        <v/>
      </c>
      <c r="G255">
        <f t="shared" si="9"/>
        <v>1</v>
      </c>
      <c r="H255" s="10" t="s">
        <v>18537</v>
      </c>
      <c r="I255" t="s">
        <v>3107</v>
      </c>
      <c r="J255" t="s">
        <v>3108</v>
      </c>
      <c r="K255" t="s">
        <v>3109</v>
      </c>
      <c r="L255">
        <v>10</v>
      </c>
      <c r="M255">
        <v>9781538650356</v>
      </c>
      <c r="N255" t="str">
        <f t="shared" si="10"/>
        <v>Conference</v>
      </c>
      <c r="O255" t="s">
        <v>3110</v>
      </c>
      <c r="P255" t="s">
        <v>3111</v>
      </c>
      <c r="Q255" s="3">
        <v>2019</v>
      </c>
      <c r="R255" t="s">
        <v>3112</v>
      </c>
      <c r="S255" t="s">
        <v>6</v>
      </c>
      <c r="T255" t="s">
        <v>217</v>
      </c>
    </row>
    <row r="256" spans="1:20" x14ac:dyDescent="0.35">
      <c r="A256" t="str" cm="1">
        <f t="array" ref="A256">IF(OR(ISNUMBER(SEARCH("serious", $H256:$J256)),ISNUMBER(SEARCH("Serious", $H256:$J256)),ISNUMBER(SEARCH("gamification", $H256:$J256)),ISNUMBER(SEARCH("Gamification", $H256:$J256)),ISNUMBER(SEARCH("education", $H256:$J256)),ISNUMBER(SEARCH("Education", $H256:$J256)),),DataValidation!$E$12,B256)</f>
        <v>Not related to Video Games</v>
      </c>
      <c r="B256" t="s">
        <v>70</v>
      </c>
      <c r="C256" t="s">
        <v>33</v>
      </c>
      <c r="D256" t="s">
        <v>33</v>
      </c>
      <c r="E256" s="20" t="s">
        <v>20964</v>
      </c>
      <c r="F256" s="3" t="str">
        <f t="shared" si="11"/>
        <v/>
      </c>
      <c r="G256">
        <f t="shared" si="9"/>
        <v>1</v>
      </c>
      <c r="H256" s="10" t="s">
        <v>18540</v>
      </c>
      <c r="I256" t="s">
        <v>3128</v>
      </c>
      <c r="J256" t="s">
        <v>3129</v>
      </c>
      <c r="K256" t="s">
        <v>3130</v>
      </c>
      <c r="L256">
        <v>10</v>
      </c>
      <c r="N256" t="str">
        <f t="shared" si="10"/>
        <v>Conference</v>
      </c>
      <c r="O256" t="s">
        <v>388</v>
      </c>
      <c r="P256" t="s">
        <v>528</v>
      </c>
      <c r="Q256" s="3">
        <v>2014</v>
      </c>
      <c r="R256" t="s">
        <v>3131</v>
      </c>
      <c r="S256" t="s">
        <v>6</v>
      </c>
      <c r="T256" t="s">
        <v>162</v>
      </c>
    </row>
    <row r="257" spans="1:20" x14ac:dyDescent="0.35">
      <c r="A257" t="str" cm="1">
        <f t="array" ref="A257">IF(OR(ISNUMBER(SEARCH("serious", $H257:$J257)),ISNUMBER(SEARCH("Serious", $H257:$J257)),ISNUMBER(SEARCH("gamification", $H257:$J257)),ISNUMBER(SEARCH("Gamification", $H257:$J257)),ISNUMBER(SEARCH("education", $H257:$J257)),ISNUMBER(SEARCH("Education", $H257:$J257)),),DataValidation!$E$12,B257)</f>
        <v>None</v>
      </c>
      <c r="B257" t="s">
        <v>49</v>
      </c>
      <c r="C257" t="s">
        <v>57</v>
      </c>
      <c r="D257" t="s">
        <v>57</v>
      </c>
      <c r="E257" s="20" t="s">
        <v>20965</v>
      </c>
      <c r="F257" s="3" t="str">
        <f t="shared" si="11"/>
        <v/>
      </c>
      <c r="G257">
        <f t="shared" si="9"/>
        <v>1</v>
      </c>
      <c r="H257" s="10" t="s">
        <v>18543</v>
      </c>
      <c r="I257" t="s">
        <v>3145</v>
      </c>
      <c r="J257" t="s">
        <v>3146</v>
      </c>
      <c r="K257" t="s">
        <v>3147</v>
      </c>
      <c r="L257">
        <v>10</v>
      </c>
      <c r="M257">
        <v>9781450305785</v>
      </c>
      <c r="N257" t="str">
        <f t="shared" si="10"/>
        <v>Conference</v>
      </c>
      <c r="O257" t="s">
        <v>274</v>
      </c>
      <c r="P257" t="s">
        <v>174</v>
      </c>
      <c r="Q257" s="3">
        <v>2011</v>
      </c>
      <c r="R257" t="s">
        <v>3148</v>
      </c>
      <c r="S257" t="s">
        <v>6</v>
      </c>
      <c r="T257" t="s">
        <v>703</v>
      </c>
    </row>
    <row r="258" spans="1:20" x14ac:dyDescent="0.35">
      <c r="A258" t="str" cm="1">
        <f t="array" ref="A258">IF(OR(ISNUMBER(SEARCH("serious", $H258:$J258)),ISNUMBER(SEARCH("Serious", $H258:$J258)),ISNUMBER(SEARCH("gamification", $H258:$J258)),ISNUMBER(SEARCH("Gamification", $H258:$J258)),ISNUMBER(SEARCH("education", $H258:$J258)),ISNUMBER(SEARCH("Education", $H258:$J258)),),DataValidation!$E$12,B258)</f>
        <v>None</v>
      </c>
      <c r="B258" t="s">
        <v>49</v>
      </c>
      <c r="C258" t="s">
        <v>88</v>
      </c>
      <c r="D258" t="s">
        <v>88</v>
      </c>
      <c r="E258" s="20" t="s">
        <v>20966</v>
      </c>
      <c r="F258" s="3" t="str">
        <f t="shared" si="11"/>
        <v/>
      </c>
      <c r="G258">
        <f t="shared" ref="G258:G321" si="12">COUNTIF(H:H,H258)</f>
        <v>1</v>
      </c>
      <c r="H258" s="10" t="s">
        <v>18544</v>
      </c>
      <c r="I258" t="s">
        <v>3150</v>
      </c>
      <c r="J258" t="s">
        <v>3151</v>
      </c>
      <c r="K258" t="s">
        <v>3147</v>
      </c>
      <c r="L258">
        <v>10</v>
      </c>
      <c r="M258">
        <v>9781467317689</v>
      </c>
      <c r="N258" t="str">
        <f t="shared" ref="N258:N321" si="13">IF(ISNUMBER(SEARCH("Workshop", O258)),"Workshop",IF(OR(ISNUMBER(SEARCH("Conference", O258)), ISNUMBER(SEARCH("Symposium", O258)), ISNUMBER(SEARCH("Lecture Notes", O258)), ISNUMBER(SEARCH("Proceedings", O258))),"Conference", "Journal"))</f>
        <v>Workshop</v>
      </c>
      <c r="O258" t="s">
        <v>3152</v>
      </c>
      <c r="P258" t="s">
        <v>3153</v>
      </c>
      <c r="Q258" s="3">
        <v>2012</v>
      </c>
      <c r="R258" t="s">
        <v>3154</v>
      </c>
      <c r="S258" t="s">
        <v>6</v>
      </c>
      <c r="T258" t="s">
        <v>1120</v>
      </c>
    </row>
    <row r="259" spans="1:20" x14ac:dyDescent="0.35">
      <c r="A259" t="str" cm="1">
        <f t="array" ref="A259">IF(OR(ISNUMBER(SEARCH("serious", $H259:$J259)),ISNUMBER(SEARCH("Serious", $H259:$J259)),ISNUMBER(SEARCH("gamification", $H259:$J259)),ISNUMBER(SEARCH("Gamification", $H259:$J259)),ISNUMBER(SEARCH("education", $H259:$J259)),ISNUMBER(SEARCH("Education", $H259:$J259)),),DataValidation!$E$12,B259)</f>
        <v>Serious games or gamification</v>
      </c>
      <c r="B259" t="s">
        <v>70</v>
      </c>
      <c r="C259" t="s">
        <v>33</v>
      </c>
      <c r="D259" t="s">
        <v>33</v>
      </c>
      <c r="E259" s="20" t="s">
        <v>20967</v>
      </c>
      <c r="F259" s="3" t="str">
        <f t="shared" si="11"/>
        <v/>
      </c>
      <c r="G259">
        <f t="shared" si="12"/>
        <v>1</v>
      </c>
      <c r="H259" s="10" t="s">
        <v>18546</v>
      </c>
      <c r="I259" t="s">
        <v>3163</v>
      </c>
      <c r="J259" t="s">
        <v>3164</v>
      </c>
      <c r="K259" t="s">
        <v>3165</v>
      </c>
      <c r="L259">
        <v>10</v>
      </c>
      <c r="M259">
        <v>9781728147895</v>
      </c>
      <c r="N259" t="str">
        <f t="shared" si="13"/>
        <v>Journal</v>
      </c>
      <c r="O259" t="s">
        <v>3166</v>
      </c>
      <c r="P259" t="s">
        <v>6</v>
      </c>
      <c r="Q259" s="3">
        <v>2019</v>
      </c>
      <c r="R259" t="s">
        <v>3167</v>
      </c>
      <c r="S259" t="s">
        <v>6</v>
      </c>
      <c r="T259" t="s">
        <v>162</v>
      </c>
    </row>
    <row r="260" spans="1:20" x14ac:dyDescent="0.35">
      <c r="A260" t="str" cm="1">
        <f t="array" ref="A260">IF(OR(ISNUMBER(SEARCH("serious", $H260:$J260)),ISNUMBER(SEARCH("Serious", $H260:$J260)),ISNUMBER(SEARCH("gamification", $H260:$J260)),ISNUMBER(SEARCH("Gamification", $H260:$J260)),ISNUMBER(SEARCH("education", $H260:$J260)),ISNUMBER(SEARCH("Education", $H260:$J260)),),DataValidation!$E$12,B260)</f>
        <v>None</v>
      </c>
      <c r="B260" t="s">
        <v>49</v>
      </c>
      <c r="C260" t="s">
        <v>71</v>
      </c>
      <c r="D260" t="s">
        <v>71</v>
      </c>
      <c r="E260" s="20" t="s">
        <v>20968</v>
      </c>
      <c r="F260" s="3" t="str">
        <f t="shared" ref="F260:F287" si="14">IF(C260&lt;&gt;D260,IF(OR(C260="",D260=""),"NR","Yes"),"")</f>
        <v/>
      </c>
      <c r="G260">
        <f t="shared" si="12"/>
        <v>1</v>
      </c>
      <c r="H260" s="10" t="s">
        <v>18549</v>
      </c>
      <c r="I260" t="s">
        <v>3180</v>
      </c>
      <c r="J260" t="s">
        <v>3181</v>
      </c>
      <c r="K260" t="s">
        <v>3182</v>
      </c>
      <c r="L260">
        <v>10</v>
      </c>
      <c r="M260">
        <v>9781728142425</v>
      </c>
      <c r="N260" t="str">
        <f t="shared" si="13"/>
        <v>Conference</v>
      </c>
      <c r="O260" t="s">
        <v>3183</v>
      </c>
      <c r="P260" t="s">
        <v>2974</v>
      </c>
      <c r="Q260" s="3">
        <v>2019</v>
      </c>
      <c r="R260" t="s">
        <v>3184</v>
      </c>
      <c r="S260" t="s">
        <v>6</v>
      </c>
      <c r="T260" t="s">
        <v>162</v>
      </c>
    </row>
    <row r="261" spans="1:20" x14ac:dyDescent="0.35">
      <c r="A261" t="str" cm="1">
        <f t="array" ref="A261">IF(OR(ISNUMBER(SEARCH("serious", $H261:$J261)),ISNUMBER(SEARCH("Serious", $H261:$J261)),ISNUMBER(SEARCH("gamification", $H261:$J261)),ISNUMBER(SEARCH("Gamification", $H261:$J261)),ISNUMBER(SEARCH("education", $H261:$J261)),ISNUMBER(SEARCH("Education", $H261:$J261)),),DataValidation!$E$12,B261)</f>
        <v>Serious games or gamification</v>
      </c>
      <c r="B261" t="s">
        <v>70</v>
      </c>
      <c r="C261" t="s">
        <v>33</v>
      </c>
      <c r="D261" t="s">
        <v>33</v>
      </c>
      <c r="E261" s="20" t="s">
        <v>20969</v>
      </c>
      <c r="F261" s="3" t="str">
        <f t="shared" si="14"/>
        <v/>
      </c>
      <c r="G261">
        <f t="shared" si="12"/>
        <v>1</v>
      </c>
      <c r="H261" s="10" t="s">
        <v>18550</v>
      </c>
      <c r="I261" t="s">
        <v>3186</v>
      </c>
      <c r="J261" t="s">
        <v>6</v>
      </c>
      <c r="K261" t="s">
        <v>3187</v>
      </c>
      <c r="L261">
        <v>10</v>
      </c>
      <c r="N261" t="str">
        <f t="shared" si="13"/>
        <v>Conference</v>
      </c>
      <c r="O261" t="s">
        <v>3188</v>
      </c>
      <c r="P261" t="s">
        <v>3189</v>
      </c>
      <c r="Q261" s="3">
        <v>2020</v>
      </c>
      <c r="R261" t="s">
        <v>3190</v>
      </c>
      <c r="S261" t="s">
        <v>6</v>
      </c>
      <c r="T261" t="s">
        <v>162</v>
      </c>
    </row>
    <row r="262" spans="1:20" x14ac:dyDescent="0.35">
      <c r="A262" t="str" cm="1">
        <f t="array" ref="A262">IF(OR(ISNUMBER(SEARCH("serious", $H262:$J262)),ISNUMBER(SEARCH("Serious", $H262:$J262)),ISNUMBER(SEARCH("gamification", $H262:$J262)),ISNUMBER(SEARCH("Gamification", $H262:$J262)),ISNUMBER(SEARCH("education", $H262:$J262)),ISNUMBER(SEARCH("Education", $H262:$J262)),),DataValidation!$E$12,B262)</f>
        <v>Not related to Video Games</v>
      </c>
      <c r="B262" t="s">
        <v>70</v>
      </c>
      <c r="C262" t="s">
        <v>33</v>
      </c>
      <c r="D262" t="s">
        <v>33</v>
      </c>
      <c r="E262" s="20" t="s">
        <v>20970</v>
      </c>
      <c r="F262" s="3" t="str">
        <f t="shared" si="14"/>
        <v/>
      </c>
      <c r="G262">
        <f t="shared" si="12"/>
        <v>1</v>
      </c>
      <c r="H262" s="10" t="s">
        <v>18552</v>
      </c>
      <c r="I262" t="s">
        <v>3199</v>
      </c>
      <c r="J262" t="s">
        <v>3200</v>
      </c>
      <c r="K262" t="s">
        <v>3201</v>
      </c>
      <c r="L262">
        <v>10</v>
      </c>
      <c r="M262">
        <v>9781450311120</v>
      </c>
      <c r="N262" t="str">
        <f t="shared" si="13"/>
        <v>Conference</v>
      </c>
      <c r="O262" t="s">
        <v>308</v>
      </c>
      <c r="P262" t="s">
        <v>3202</v>
      </c>
      <c r="Q262" s="3">
        <v>2012</v>
      </c>
      <c r="R262" t="s">
        <v>3203</v>
      </c>
      <c r="S262" t="s">
        <v>6</v>
      </c>
      <c r="T262" t="s">
        <v>256</v>
      </c>
    </row>
    <row r="263" spans="1:20" x14ac:dyDescent="0.35">
      <c r="A263" t="str" cm="1">
        <f t="array" ref="A263">IF(OR(ISNUMBER(SEARCH("serious", $H263:$J263)),ISNUMBER(SEARCH("Serious", $H263:$J263)),ISNUMBER(SEARCH("gamification", $H263:$J263)),ISNUMBER(SEARCH("Gamification", $H263:$J263)),ISNUMBER(SEARCH("education", $H263:$J263)),ISNUMBER(SEARCH("Education", $H263:$J263)),),DataValidation!$E$12,B263)</f>
        <v>None</v>
      </c>
      <c r="B263" t="s">
        <v>49</v>
      </c>
      <c r="C263" t="s">
        <v>57</v>
      </c>
      <c r="D263" t="s">
        <v>57</v>
      </c>
      <c r="E263" s="20" t="s">
        <v>20971</v>
      </c>
      <c r="F263" s="3" t="str">
        <f t="shared" si="14"/>
        <v/>
      </c>
      <c r="G263">
        <f t="shared" si="12"/>
        <v>1</v>
      </c>
      <c r="H263" s="10" t="s">
        <v>18556</v>
      </c>
      <c r="I263" t="s">
        <v>3222</v>
      </c>
      <c r="J263" t="s">
        <v>3223</v>
      </c>
      <c r="K263" t="s">
        <v>3224</v>
      </c>
      <c r="L263">
        <v>7</v>
      </c>
      <c r="M263">
        <v>9783030497590</v>
      </c>
      <c r="N263" t="str">
        <f t="shared" si="13"/>
        <v>Conference</v>
      </c>
      <c r="O263" t="s">
        <v>152</v>
      </c>
      <c r="P263" t="s">
        <v>3225</v>
      </c>
      <c r="Q263" s="3">
        <v>2020</v>
      </c>
      <c r="R263" t="s">
        <v>3226</v>
      </c>
      <c r="S263" t="s">
        <v>6</v>
      </c>
      <c r="T263" t="s">
        <v>217</v>
      </c>
    </row>
    <row r="264" spans="1:20" x14ac:dyDescent="0.35">
      <c r="A264" t="str" cm="1">
        <f t="array" ref="A264">IF(OR(ISNUMBER(SEARCH("serious", $H264:$J264)),ISNUMBER(SEARCH("Serious", $H264:$J264)),ISNUMBER(SEARCH("gamification", $H264:$J264)),ISNUMBER(SEARCH("Gamification", $H264:$J264)),ISNUMBER(SEARCH("education", $H264:$J264)),ISNUMBER(SEARCH("Education", $H264:$J264)),),DataValidation!$E$12,B264)</f>
        <v>None</v>
      </c>
      <c r="B264" t="s">
        <v>49</v>
      </c>
      <c r="C264" t="s">
        <v>57</v>
      </c>
      <c r="D264" t="s">
        <v>57</v>
      </c>
      <c r="E264" s="20" t="s">
        <v>20972</v>
      </c>
      <c r="F264" s="3" t="str">
        <f t="shared" si="14"/>
        <v/>
      </c>
      <c r="G264">
        <f t="shared" si="12"/>
        <v>1</v>
      </c>
      <c r="H264" s="10" t="s">
        <v>18557</v>
      </c>
      <c r="I264" t="s">
        <v>3228</v>
      </c>
      <c r="J264" t="s">
        <v>3229</v>
      </c>
      <c r="K264" t="s">
        <v>3230</v>
      </c>
      <c r="L264">
        <v>10</v>
      </c>
      <c r="M264">
        <v>9781538680667</v>
      </c>
      <c r="N264" t="str">
        <f t="shared" si="13"/>
        <v>Conference</v>
      </c>
      <c r="O264" t="s">
        <v>3231</v>
      </c>
      <c r="P264" t="s">
        <v>6</v>
      </c>
      <c r="Q264" s="3">
        <v>2018</v>
      </c>
      <c r="R264" t="s">
        <v>3232</v>
      </c>
      <c r="S264" t="s">
        <v>6</v>
      </c>
      <c r="T264" t="s">
        <v>155</v>
      </c>
    </row>
    <row r="265" spans="1:20" x14ac:dyDescent="0.35">
      <c r="A265" t="str" cm="1">
        <f t="array" ref="A265">IF(OR(ISNUMBER(SEARCH("serious", $H265:$J265)),ISNUMBER(SEARCH("Serious", $H265:$J265)),ISNUMBER(SEARCH("gamification", $H265:$J265)),ISNUMBER(SEARCH("Gamification", $H265:$J265)),ISNUMBER(SEARCH("education", $H265:$J265)),ISNUMBER(SEARCH("Education", $H265:$J265)),),DataValidation!$E$12,B265)</f>
        <v>Serious games or gamification</v>
      </c>
      <c r="B265" t="s">
        <v>70</v>
      </c>
      <c r="C265" t="s">
        <v>33</v>
      </c>
      <c r="D265" t="s">
        <v>33</v>
      </c>
      <c r="E265" s="20" t="s">
        <v>20973</v>
      </c>
      <c r="F265" s="3" t="str">
        <f t="shared" si="14"/>
        <v/>
      </c>
      <c r="G265">
        <f t="shared" si="12"/>
        <v>1</v>
      </c>
      <c r="H265" s="10" t="s">
        <v>18558</v>
      </c>
      <c r="I265" t="s">
        <v>3234</v>
      </c>
      <c r="J265" t="s">
        <v>3235</v>
      </c>
      <c r="K265" t="s">
        <v>3236</v>
      </c>
      <c r="L265">
        <v>10</v>
      </c>
      <c r="M265">
        <v>9781479974795</v>
      </c>
      <c r="N265" t="str">
        <f t="shared" si="13"/>
        <v>Conference</v>
      </c>
      <c r="O265" t="s">
        <v>3237</v>
      </c>
      <c r="P265" t="s">
        <v>3238</v>
      </c>
      <c r="Q265" s="3">
        <v>2015</v>
      </c>
      <c r="R265" t="s">
        <v>3239</v>
      </c>
      <c r="S265" t="s">
        <v>6</v>
      </c>
      <c r="T265" t="s">
        <v>162</v>
      </c>
    </row>
    <row r="266" spans="1:20" x14ac:dyDescent="0.35">
      <c r="A266" t="str" cm="1">
        <f t="array" ref="A266">IF(OR(ISNUMBER(SEARCH("serious", $H266:$J266)),ISNUMBER(SEARCH("Serious", $H266:$J266)),ISNUMBER(SEARCH("gamification", $H266:$J266)),ISNUMBER(SEARCH("Gamification", $H266:$J266)),ISNUMBER(SEARCH("education", $H266:$J266)),ISNUMBER(SEARCH("Education", $H266:$J266)),),DataValidation!$E$12,B266)</f>
        <v>None</v>
      </c>
      <c r="B266" t="s">
        <v>49</v>
      </c>
      <c r="C266" t="s">
        <v>60</v>
      </c>
      <c r="D266" t="s">
        <v>60</v>
      </c>
      <c r="E266" s="20" t="s">
        <v>20974</v>
      </c>
      <c r="F266" s="3" t="str">
        <f t="shared" si="14"/>
        <v/>
      </c>
      <c r="G266">
        <f t="shared" si="12"/>
        <v>1</v>
      </c>
      <c r="H266" s="10" t="s">
        <v>18560</v>
      </c>
      <c r="I266" t="s">
        <v>3248</v>
      </c>
      <c r="J266" t="s">
        <v>3249</v>
      </c>
      <c r="K266" t="s">
        <v>3250</v>
      </c>
      <c r="L266">
        <v>7</v>
      </c>
      <c r="N266" t="str">
        <f t="shared" si="13"/>
        <v>Journal</v>
      </c>
      <c r="O266" t="s">
        <v>1398</v>
      </c>
      <c r="P266" t="s">
        <v>3251</v>
      </c>
      <c r="Q266" s="3">
        <v>2016</v>
      </c>
      <c r="R266" t="s">
        <v>3252</v>
      </c>
      <c r="S266" t="s">
        <v>6</v>
      </c>
      <c r="T266" t="s">
        <v>283</v>
      </c>
    </row>
    <row r="267" spans="1:20" x14ac:dyDescent="0.35">
      <c r="A267" t="str" cm="1">
        <f t="array" ref="A267">IF(OR(ISNUMBER(SEARCH("serious", $H267:$J267)),ISNUMBER(SEARCH("Serious", $H267:$J267)),ISNUMBER(SEARCH("gamification", $H267:$J267)),ISNUMBER(SEARCH("Gamification", $H267:$J267)),ISNUMBER(SEARCH("education", $H267:$J267)),ISNUMBER(SEARCH("Education", $H267:$J267)),),DataValidation!$E$12,B267)</f>
        <v>Proceedings</v>
      </c>
      <c r="B267" t="s">
        <v>18434</v>
      </c>
      <c r="C267" t="s">
        <v>33</v>
      </c>
      <c r="D267" t="s">
        <v>33</v>
      </c>
      <c r="E267" s="20" t="s">
        <v>20975</v>
      </c>
      <c r="F267" s="3" t="str">
        <f t="shared" si="14"/>
        <v/>
      </c>
      <c r="G267">
        <f t="shared" si="12"/>
        <v>1</v>
      </c>
      <c r="H267" s="10" t="s">
        <v>18561</v>
      </c>
      <c r="I267" t="s">
        <v>3254</v>
      </c>
      <c r="J267" t="s">
        <v>3255</v>
      </c>
      <c r="K267" t="s">
        <v>3256</v>
      </c>
      <c r="L267">
        <v>10</v>
      </c>
      <c r="M267">
        <v>9781479953387</v>
      </c>
      <c r="N267" t="str">
        <f t="shared" si="13"/>
        <v>Conference</v>
      </c>
      <c r="O267" t="s">
        <v>3257</v>
      </c>
      <c r="P267" t="s">
        <v>3258</v>
      </c>
      <c r="Q267" s="3">
        <v>2014</v>
      </c>
      <c r="R267" t="s">
        <v>3259</v>
      </c>
      <c r="S267" t="s">
        <v>6</v>
      </c>
      <c r="T267" t="s">
        <v>162</v>
      </c>
    </row>
    <row r="268" spans="1:20" x14ac:dyDescent="0.35">
      <c r="A268" t="str" cm="1">
        <f t="array" ref="A268">IF(OR(ISNUMBER(SEARCH("serious", $H268:$J268)),ISNUMBER(SEARCH("Serious", $H268:$J268)),ISNUMBER(SEARCH("gamification", $H268:$J268)),ISNUMBER(SEARCH("Gamification", $H268:$J268)),ISNUMBER(SEARCH("education", $H268:$J268)),ISNUMBER(SEARCH("Education", $H268:$J268)),),DataValidation!$E$12,B268)</f>
        <v>Not related to Software Engineering</v>
      </c>
      <c r="B268" t="s">
        <v>67</v>
      </c>
      <c r="C268" t="s">
        <v>33</v>
      </c>
      <c r="D268" t="s">
        <v>33</v>
      </c>
      <c r="E268" s="20" t="s">
        <v>20976</v>
      </c>
      <c r="F268" s="3" t="str">
        <f t="shared" si="14"/>
        <v/>
      </c>
      <c r="G268">
        <f t="shared" si="12"/>
        <v>1</v>
      </c>
      <c r="H268" s="10" t="s">
        <v>18562</v>
      </c>
      <c r="I268" t="s">
        <v>3261</v>
      </c>
      <c r="J268" t="s">
        <v>3262</v>
      </c>
      <c r="K268" t="s">
        <v>3263</v>
      </c>
      <c r="L268">
        <v>10</v>
      </c>
      <c r="M268">
        <v>9781617820267</v>
      </c>
      <c r="N268" t="str">
        <f t="shared" si="13"/>
        <v>Workshop</v>
      </c>
      <c r="O268" t="s">
        <v>3264</v>
      </c>
      <c r="P268" t="s">
        <v>2182</v>
      </c>
      <c r="Q268" s="3">
        <v>2010</v>
      </c>
      <c r="R268" t="s">
        <v>3265</v>
      </c>
      <c r="S268" t="s">
        <v>6</v>
      </c>
      <c r="T268" t="s">
        <v>162</v>
      </c>
    </row>
    <row r="269" spans="1:20" x14ac:dyDescent="0.35">
      <c r="A269" t="str" cm="1">
        <f t="array" ref="A269">IF(OR(ISNUMBER(SEARCH("serious", $H269:$J269)),ISNUMBER(SEARCH("Serious", $H269:$J269)),ISNUMBER(SEARCH("gamification", $H269:$J269)),ISNUMBER(SEARCH("Gamification", $H269:$J269)),ISNUMBER(SEARCH("education", $H269:$J269)),ISNUMBER(SEARCH("Education", $H269:$J269)),),DataValidation!$E$12,B269)</f>
        <v>None</v>
      </c>
      <c r="B269" t="s">
        <v>49</v>
      </c>
      <c r="C269" t="s">
        <v>83</v>
      </c>
      <c r="D269" t="s">
        <v>83</v>
      </c>
      <c r="E269" s="20" t="s">
        <v>20977</v>
      </c>
      <c r="F269" s="3" t="str">
        <f t="shared" si="14"/>
        <v/>
      </c>
      <c r="G269">
        <f t="shared" si="12"/>
        <v>1</v>
      </c>
      <c r="H269" s="10" t="s">
        <v>18563</v>
      </c>
      <c r="I269" t="s">
        <v>3267</v>
      </c>
      <c r="J269" t="s">
        <v>3268</v>
      </c>
      <c r="K269" t="s">
        <v>3269</v>
      </c>
      <c r="L269">
        <v>7</v>
      </c>
      <c r="N269" t="str">
        <f t="shared" si="13"/>
        <v>Journal</v>
      </c>
      <c r="O269" t="s">
        <v>3270</v>
      </c>
      <c r="P269" t="s">
        <v>3271</v>
      </c>
      <c r="Q269" s="3">
        <v>2014</v>
      </c>
      <c r="R269" t="s">
        <v>3272</v>
      </c>
      <c r="S269" t="s">
        <v>6</v>
      </c>
      <c r="T269" t="s">
        <v>703</v>
      </c>
    </row>
    <row r="270" spans="1:20" x14ac:dyDescent="0.35">
      <c r="A270" t="str" cm="1">
        <f t="array" ref="A270">IF(OR(ISNUMBER(SEARCH("serious", $H270:$J270)),ISNUMBER(SEARCH("Serious", $H270:$J270)),ISNUMBER(SEARCH("gamification", $H270:$J270)),ISNUMBER(SEARCH("Gamification", $H270:$J270)),ISNUMBER(SEARCH("education", $H270:$J270)),ISNUMBER(SEARCH("Education", $H270:$J270)),),DataValidation!$E$12,B270)</f>
        <v>None</v>
      </c>
      <c r="B270" t="s">
        <v>49</v>
      </c>
      <c r="C270" t="s">
        <v>66</v>
      </c>
      <c r="D270" t="s">
        <v>66</v>
      </c>
      <c r="E270" s="20" t="s">
        <v>20978</v>
      </c>
      <c r="F270" s="3" t="str">
        <f t="shared" si="14"/>
        <v/>
      </c>
      <c r="G270">
        <f t="shared" si="12"/>
        <v>1</v>
      </c>
      <c r="H270" s="10" t="s">
        <v>18564</v>
      </c>
      <c r="I270" t="s">
        <v>3274</v>
      </c>
      <c r="J270" t="s">
        <v>3275</v>
      </c>
      <c r="K270" t="s">
        <v>3276</v>
      </c>
      <c r="L270">
        <v>10</v>
      </c>
      <c r="M270">
        <v>9780769539843</v>
      </c>
      <c r="N270" t="str">
        <f t="shared" si="13"/>
        <v>Conference</v>
      </c>
      <c r="O270" t="s">
        <v>3277</v>
      </c>
      <c r="P270" t="s">
        <v>3278</v>
      </c>
      <c r="Q270" s="3">
        <v>2010</v>
      </c>
      <c r="R270" t="s">
        <v>3279</v>
      </c>
      <c r="S270" t="s">
        <v>6</v>
      </c>
      <c r="T270" t="s">
        <v>1505</v>
      </c>
    </row>
    <row r="271" spans="1:20" x14ac:dyDescent="0.35">
      <c r="A271" t="str" cm="1">
        <f t="array" ref="A271">IF(OR(ISNUMBER(SEARCH("serious", $H271:$J271)),ISNUMBER(SEARCH("Serious", $H271:$J271)),ISNUMBER(SEARCH("gamification", $H271:$J271)),ISNUMBER(SEARCH("Gamification", $H271:$J271)),ISNUMBER(SEARCH("education", $H271:$J271)),ISNUMBER(SEARCH("Education", $H271:$J271)),),DataValidation!$E$12,B271)</f>
        <v>Serious games or gamification</v>
      </c>
      <c r="B271" t="s">
        <v>70</v>
      </c>
      <c r="C271" t="s">
        <v>33</v>
      </c>
      <c r="D271" t="s">
        <v>33</v>
      </c>
      <c r="E271" s="20" t="s">
        <v>20979</v>
      </c>
      <c r="F271" s="3" t="str">
        <f t="shared" si="14"/>
        <v/>
      </c>
      <c r="G271">
        <f t="shared" si="12"/>
        <v>1</v>
      </c>
      <c r="H271" s="10" t="s">
        <v>18565</v>
      </c>
      <c r="I271" t="s">
        <v>3281</v>
      </c>
      <c r="J271" t="s">
        <v>3282</v>
      </c>
      <c r="K271" t="s">
        <v>3283</v>
      </c>
      <c r="L271">
        <v>10</v>
      </c>
      <c r="N271" t="str">
        <f t="shared" si="13"/>
        <v>Conference</v>
      </c>
      <c r="O271" t="s">
        <v>3284</v>
      </c>
      <c r="P271" t="s">
        <v>3285</v>
      </c>
      <c r="Q271" s="3">
        <v>2011</v>
      </c>
      <c r="R271" t="s">
        <v>3286</v>
      </c>
      <c r="S271" t="s">
        <v>6</v>
      </c>
      <c r="T271" t="s">
        <v>147</v>
      </c>
    </row>
    <row r="272" spans="1:20" x14ac:dyDescent="0.35">
      <c r="A272" t="str" cm="1">
        <f t="array" ref="A272">IF(OR(ISNUMBER(SEARCH("serious", $H272:$J272)),ISNUMBER(SEARCH("Serious", $H272:$J272)),ISNUMBER(SEARCH("gamification", $H272:$J272)),ISNUMBER(SEARCH("Gamification", $H272:$J272)),ISNUMBER(SEARCH("education", $H272:$J272)),ISNUMBER(SEARCH("Education", $H272:$J272)),),DataValidation!$E$12,B272)</f>
        <v>Serious games or gamification</v>
      </c>
      <c r="B272" t="s">
        <v>70</v>
      </c>
      <c r="C272" t="s">
        <v>33</v>
      </c>
      <c r="D272" t="s">
        <v>33</v>
      </c>
      <c r="E272" s="20" t="s">
        <v>20980</v>
      </c>
      <c r="F272" s="3" t="str">
        <f t="shared" si="14"/>
        <v/>
      </c>
      <c r="G272">
        <f t="shared" si="12"/>
        <v>1</v>
      </c>
      <c r="H272" s="10" t="s">
        <v>18566</v>
      </c>
      <c r="I272" t="s">
        <v>3288</v>
      </c>
      <c r="J272" t="s">
        <v>3289</v>
      </c>
      <c r="K272" t="s">
        <v>3290</v>
      </c>
      <c r="L272">
        <v>10</v>
      </c>
      <c r="M272">
        <v>9781728134857</v>
      </c>
      <c r="N272" t="str">
        <f t="shared" si="13"/>
        <v>Conference</v>
      </c>
      <c r="O272" t="s">
        <v>3291</v>
      </c>
      <c r="P272" t="s">
        <v>3292</v>
      </c>
      <c r="Q272" s="3">
        <v>2019</v>
      </c>
      <c r="R272" t="s">
        <v>3293</v>
      </c>
      <c r="S272" t="s">
        <v>6</v>
      </c>
      <c r="T272" t="s">
        <v>217</v>
      </c>
    </row>
    <row r="273" spans="1:20" x14ac:dyDescent="0.35">
      <c r="A273" t="str" cm="1">
        <f t="array" ref="A273">IF(OR(ISNUMBER(SEARCH("serious", $H273:$J273)),ISNUMBER(SEARCH("Serious", $H273:$J273)),ISNUMBER(SEARCH("gamification", $H273:$J273)),ISNUMBER(SEARCH("Gamification", $H273:$J273)),ISNUMBER(SEARCH("education", $H273:$J273)),ISNUMBER(SEARCH("Education", $H273:$J273)),),DataValidation!$E$12,B273)</f>
        <v>Serious games or gamification</v>
      </c>
      <c r="B273" t="s">
        <v>70</v>
      </c>
      <c r="C273" t="s">
        <v>33</v>
      </c>
      <c r="D273" t="s">
        <v>33</v>
      </c>
      <c r="E273" s="20" t="s">
        <v>20981</v>
      </c>
      <c r="F273" s="3" t="str">
        <f t="shared" si="14"/>
        <v/>
      </c>
      <c r="G273">
        <f t="shared" si="12"/>
        <v>1</v>
      </c>
      <c r="H273" s="10" t="s">
        <v>18567</v>
      </c>
      <c r="I273" t="s">
        <v>3295</v>
      </c>
      <c r="J273" t="s">
        <v>3296</v>
      </c>
      <c r="K273" t="s">
        <v>3297</v>
      </c>
      <c r="L273">
        <v>10</v>
      </c>
      <c r="M273">
        <v>9781467311199</v>
      </c>
      <c r="N273" t="str">
        <f t="shared" si="13"/>
        <v>Conference</v>
      </c>
      <c r="O273" t="s">
        <v>2305</v>
      </c>
      <c r="P273" t="s">
        <v>3298</v>
      </c>
      <c r="Q273" s="3">
        <v>2012</v>
      </c>
      <c r="R273" t="s">
        <v>3299</v>
      </c>
      <c r="S273" t="s">
        <v>6</v>
      </c>
      <c r="T273" t="s">
        <v>147</v>
      </c>
    </row>
    <row r="274" spans="1:20" x14ac:dyDescent="0.35">
      <c r="A274" t="str" cm="1">
        <f t="array" ref="A274">IF(OR(ISNUMBER(SEARCH("serious", $H274:$J274)),ISNUMBER(SEARCH("Serious", $H274:$J274)),ISNUMBER(SEARCH("gamification", $H274:$J274)),ISNUMBER(SEARCH("Gamification", $H274:$J274)),ISNUMBER(SEARCH("education", $H274:$J274)),ISNUMBER(SEARCH("Education", $H274:$J274)),),DataValidation!$E$12,B274)</f>
        <v>Not related to Video Games</v>
      </c>
      <c r="B274" t="s">
        <v>70</v>
      </c>
      <c r="C274" t="s">
        <v>33</v>
      </c>
      <c r="D274" t="s">
        <v>33</v>
      </c>
      <c r="E274" s="20" t="s">
        <v>20982</v>
      </c>
      <c r="F274" s="3" t="str">
        <f t="shared" si="14"/>
        <v/>
      </c>
      <c r="G274">
        <f t="shared" si="12"/>
        <v>1</v>
      </c>
      <c r="H274" s="10" t="s">
        <v>18568</v>
      </c>
      <c r="I274" t="s">
        <v>3301</v>
      </c>
      <c r="J274" t="s">
        <v>3302</v>
      </c>
      <c r="K274" t="s">
        <v>3303</v>
      </c>
      <c r="L274">
        <v>7</v>
      </c>
      <c r="N274" t="str">
        <f t="shared" si="13"/>
        <v>Journal</v>
      </c>
      <c r="O274" t="s">
        <v>981</v>
      </c>
      <c r="P274" t="s">
        <v>3304</v>
      </c>
      <c r="Q274" s="3">
        <v>2020</v>
      </c>
      <c r="R274" t="s">
        <v>3305</v>
      </c>
      <c r="S274" t="s">
        <v>6</v>
      </c>
      <c r="T274" t="s">
        <v>147</v>
      </c>
    </row>
    <row r="275" spans="1:20" x14ac:dyDescent="0.35">
      <c r="A275" t="str" cm="1">
        <f t="array" ref="A275">IF(OR(ISNUMBER(SEARCH("serious", $H275:$J275)),ISNUMBER(SEARCH("Serious", $H275:$J275)),ISNUMBER(SEARCH("gamification", $H275:$J275)),ISNUMBER(SEARCH("Gamification", $H275:$J275)),ISNUMBER(SEARCH("education", $H275:$J275)),ISNUMBER(SEARCH("Education", $H275:$J275)),),DataValidation!$E$12,B275)</f>
        <v>Serious games or gamification</v>
      </c>
      <c r="B275" t="s">
        <v>70</v>
      </c>
      <c r="C275" t="s">
        <v>33</v>
      </c>
      <c r="D275" t="s">
        <v>33</v>
      </c>
      <c r="E275" s="20" t="s">
        <v>20983</v>
      </c>
      <c r="F275" s="3" t="str">
        <f t="shared" si="14"/>
        <v/>
      </c>
      <c r="G275">
        <f t="shared" si="12"/>
        <v>1</v>
      </c>
      <c r="H275" s="10" t="s">
        <v>18570</v>
      </c>
      <c r="I275" t="s">
        <v>3313</v>
      </c>
      <c r="J275" t="s">
        <v>3314</v>
      </c>
      <c r="K275" t="s">
        <v>3315</v>
      </c>
      <c r="L275">
        <v>10</v>
      </c>
      <c r="M275">
        <v>9789881821034</v>
      </c>
      <c r="N275" t="str">
        <f t="shared" si="13"/>
        <v>Conference</v>
      </c>
      <c r="O275" t="s">
        <v>3316</v>
      </c>
      <c r="P275" t="s">
        <v>3317</v>
      </c>
      <c r="Q275" s="3">
        <v>2011</v>
      </c>
      <c r="R275" t="s">
        <v>3318</v>
      </c>
      <c r="S275" t="s">
        <v>6</v>
      </c>
      <c r="T275" t="s">
        <v>162</v>
      </c>
    </row>
    <row r="276" spans="1:20" x14ac:dyDescent="0.35">
      <c r="A276" t="str" cm="1">
        <f t="array" ref="A276">IF(OR(ISNUMBER(SEARCH("serious", $H276:$J276)),ISNUMBER(SEARCH("Serious", $H276:$J276)),ISNUMBER(SEARCH("gamification", $H276:$J276)),ISNUMBER(SEARCH("Gamification", $H276:$J276)),ISNUMBER(SEARCH("education", $H276:$J276)),ISNUMBER(SEARCH("Education", $H276:$J276)),),DataValidation!$E$12,B276)</f>
        <v>None</v>
      </c>
      <c r="B276" t="s">
        <v>49</v>
      </c>
      <c r="C276" t="s">
        <v>57</v>
      </c>
      <c r="D276" t="s">
        <v>57</v>
      </c>
      <c r="E276" s="20" t="s">
        <v>20984</v>
      </c>
      <c r="F276" s="3" t="str">
        <f t="shared" si="14"/>
        <v/>
      </c>
      <c r="G276">
        <f t="shared" si="12"/>
        <v>1</v>
      </c>
      <c r="H276" s="10" t="s">
        <v>18572</v>
      </c>
      <c r="I276" t="s">
        <v>3325</v>
      </c>
      <c r="J276" t="s">
        <v>3326</v>
      </c>
      <c r="K276" t="s">
        <v>3327</v>
      </c>
      <c r="L276">
        <v>7</v>
      </c>
      <c r="N276" t="str">
        <f t="shared" si="13"/>
        <v>Journal</v>
      </c>
      <c r="O276" t="s">
        <v>1853</v>
      </c>
      <c r="P276" t="s">
        <v>6</v>
      </c>
      <c r="Q276" s="3">
        <v>2018</v>
      </c>
      <c r="R276" t="s">
        <v>3328</v>
      </c>
      <c r="S276" t="s">
        <v>6</v>
      </c>
      <c r="T276" t="s">
        <v>147</v>
      </c>
    </row>
    <row r="277" spans="1:20" x14ac:dyDescent="0.35">
      <c r="A277" t="str" cm="1">
        <f t="array" ref="A277">IF(OR(ISNUMBER(SEARCH("serious", $H277:$J277)),ISNUMBER(SEARCH("Serious", $H277:$J277)),ISNUMBER(SEARCH("gamification", $H277:$J277)),ISNUMBER(SEARCH("Gamification", $H277:$J277)),ISNUMBER(SEARCH("education", $H277:$J277)),ISNUMBER(SEARCH("Education", $H277:$J277)),),DataValidation!$E$12,B277)</f>
        <v>None</v>
      </c>
      <c r="B277" t="s">
        <v>49</v>
      </c>
      <c r="C277" t="s">
        <v>54</v>
      </c>
      <c r="D277" t="s">
        <v>54</v>
      </c>
      <c r="E277" s="4" t="s">
        <v>20816</v>
      </c>
      <c r="F277" s="3" t="str">
        <f t="shared" si="14"/>
        <v/>
      </c>
      <c r="G277" s="4">
        <f t="shared" si="12"/>
        <v>1</v>
      </c>
      <c r="H277" s="10" t="s">
        <v>18573</v>
      </c>
      <c r="I277" t="s">
        <v>3330</v>
      </c>
      <c r="J277" t="s">
        <v>3331</v>
      </c>
      <c r="K277" t="s">
        <v>3332</v>
      </c>
      <c r="L277">
        <v>7</v>
      </c>
      <c r="N277" t="str">
        <f t="shared" si="13"/>
        <v>Journal</v>
      </c>
      <c r="O277" t="s">
        <v>261</v>
      </c>
      <c r="P277" t="s">
        <v>3333</v>
      </c>
      <c r="Q277" s="3">
        <v>2018</v>
      </c>
      <c r="R277" t="s">
        <v>3334</v>
      </c>
      <c r="S277" t="s">
        <v>6</v>
      </c>
      <c r="T277" t="s">
        <v>480</v>
      </c>
    </row>
    <row r="278" spans="1:20" x14ac:dyDescent="0.35">
      <c r="A278" t="str" cm="1">
        <f t="array" ref="A278">IF(OR(ISNUMBER(SEARCH("serious", $H278:$J278)),ISNUMBER(SEARCH("Serious", $H278:$J278)),ISNUMBER(SEARCH("gamification", $H278:$J278)),ISNUMBER(SEARCH("Gamification", $H278:$J278)),ISNUMBER(SEARCH("education", $H278:$J278)),ISNUMBER(SEARCH("Education", $H278:$J278)),),DataValidation!$E$12,B278)</f>
        <v>None</v>
      </c>
      <c r="B278" t="s">
        <v>49</v>
      </c>
      <c r="C278" t="s">
        <v>57</v>
      </c>
      <c r="D278" t="s">
        <v>57</v>
      </c>
      <c r="E278" t="s">
        <v>20985</v>
      </c>
      <c r="F278" s="3" t="str">
        <f t="shared" si="14"/>
        <v/>
      </c>
      <c r="G278">
        <f t="shared" si="12"/>
        <v>1</v>
      </c>
      <c r="H278" s="10" t="s">
        <v>18574</v>
      </c>
      <c r="I278" t="s">
        <v>3336</v>
      </c>
      <c r="J278" t="s">
        <v>3337</v>
      </c>
      <c r="K278" t="s">
        <v>3338</v>
      </c>
      <c r="L278">
        <v>7</v>
      </c>
      <c r="N278" t="str">
        <f t="shared" si="13"/>
        <v>Journal</v>
      </c>
      <c r="O278" t="s">
        <v>3339</v>
      </c>
      <c r="P278" t="s">
        <v>3340</v>
      </c>
      <c r="Q278" s="3">
        <v>2019</v>
      </c>
      <c r="R278" t="s">
        <v>3341</v>
      </c>
      <c r="S278" t="s">
        <v>6</v>
      </c>
      <c r="T278" t="s">
        <v>162</v>
      </c>
    </row>
    <row r="279" spans="1:20" x14ac:dyDescent="0.35">
      <c r="A279" t="str" cm="1">
        <f t="array" ref="A279">IF(OR(ISNUMBER(SEARCH("serious", $H279:$J279)),ISNUMBER(SEARCH("Serious", $H279:$J279)),ISNUMBER(SEARCH("gamification", $H279:$J279)),ISNUMBER(SEARCH("Gamification", $H279:$J279)),ISNUMBER(SEARCH("education", $H279:$J279)),ISNUMBER(SEARCH("Education", $H279:$J279)),),DataValidation!$E$12,B279)</f>
        <v>Not related to Video Games</v>
      </c>
      <c r="B279" t="s">
        <v>70</v>
      </c>
      <c r="C279" t="s">
        <v>33</v>
      </c>
      <c r="D279" t="s">
        <v>33</v>
      </c>
      <c r="E279" t="s">
        <v>20986</v>
      </c>
      <c r="F279" s="3" t="str">
        <f t="shared" si="14"/>
        <v/>
      </c>
      <c r="G279">
        <f t="shared" si="12"/>
        <v>1</v>
      </c>
      <c r="H279" s="10" t="s">
        <v>18578</v>
      </c>
      <c r="I279" t="s">
        <v>3361</v>
      </c>
      <c r="J279" t="s">
        <v>3362</v>
      </c>
      <c r="K279" t="s">
        <v>3363</v>
      </c>
      <c r="L279">
        <v>7</v>
      </c>
      <c r="N279" t="str">
        <f t="shared" si="13"/>
        <v>Journal</v>
      </c>
      <c r="O279" t="s">
        <v>922</v>
      </c>
      <c r="P279" t="s">
        <v>3364</v>
      </c>
      <c r="Q279" s="3">
        <v>2018</v>
      </c>
      <c r="R279" t="s">
        <v>3365</v>
      </c>
      <c r="S279" t="s">
        <v>6</v>
      </c>
      <c r="T279" t="s">
        <v>176</v>
      </c>
    </row>
    <row r="280" spans="1:20" x14ac:dyDescent="0.35">
      <c r="A280" t="str" cm="1">
        <f t="array" ref="A280">IF(OR(ISNUMBER(SEARCH("serious", $H280:$J280)),ISNUMBER(SEARCH("Serious", $H280:$J280)),ISNUMBER(SEARCH("gamification", $H280:$J280)),ISNUMBER(SEARCH("Gamification", $H280:$J280)),ISNUMBER(SEARCH("education", $H280:$J280)),ISNUMBER(SEARCH("Education", $H280:$J280)),),DataValidation!$E$12,B280)</f>
        <v>Not related to Video Games</v>
      </c>
      <c r="B280" t="s">
        <v>70</v>
      </c>
      <c r="C280" t="s">
        <v>33</v>
      </c>
      <c r="D280" t="s">
        <v>33</v>
      </c>
      <c r="E280" t="s">
        <v>20987</v>
      </c>
      <c r="F280" s="3" t="str">
        <f t="shared" si="14"/>
        <v/>
      </c>
      <c r="G280">
        <f t="shared" si="12"/>
        <v>1</v>
      </c>
      <c r="H280" s="10" t="s">
        <v>18579</v>
      </c>
      <c r="I280" t="s">
        <v>3367</v>
      </c>
      <c r="J280" t="s">
        <v>3368</v>
      </c>
      <c r="K280" t="s">
        <v>3369</v>
      </c>
      <c r="L280">
        <v>7</v>
      </c>
      <c r="N280" t="str">
        <f t="shared" si="13"/>
        <v>Journal</v>
      </c>
      <c r="O280" t="s">
        <v>3370</v>
      </c>
      <c r="P280" t="s">
        <v>3371</v>
      </c>
      <c r="Q280" s="3">
        <v>2014</v>
      </c>
      <c r="R280" t="s">
        <v>3372</v>
      </c>
      <c r="S280" t="s">
        <v>6</v>
      </c>
      <c r="T280" t="s">
        <v>1505</v>
      </c>
    </row>
    <row r="281" spans="1:20" x14ac:dyDescent="0.35">
      <c r="A281" t="str" cm="1">
        <f t="array" ref="A281">IF(OR(ISNUMBER(SEARCH("serious", $H281:$J281)),ISNUMBER(SEARCH("Serious", $H281:$J281)),ISNUMBER(SEARCH("gamification", $H281:$J281)),ISNUMBER(SEARCH("Gamification", $H281:$J281)),ISNUMBER(SEARCH("education", $H281:$J281)),ISNUMBER(SEARCH("Education", $H281:$J281)),),DataValidation!$E$12,B281)</f>
        <v>Serious games or gamification</v>
      </c>
      <c r="B281" t="s">
        <v>70</v>
      </c>
      <c r="C281" t="s">
        <v>33</v>
      </c>
      <c r="D281" t="s">
        <v>33</v>
      </c>
      <c r="E281" t="s">
        <v>20988</v>
      </c>
      <c r="F281" s="3" t="str">
        <f t="shared" si="14"/>
        <v/>
      </c>
      <c r="G281">
        <f t="shared" si="12"/>
        <v>1</v>
      </c>
      <c r="H281" s="10" t="s">
        <v>18581</v>
      </c>
      <c r="I281" t="s">
        <v>3379</v>
      </c>
      <c r="J281" t="s">
        <v>3380</v>
      </c>
      <c r="K281" t="s">
        <v>3381</v>
      </c>
      <c r="L281">
        <v>7</v>
      </c>
      <c r="N281" t="str">
        <f t="shared" si="13"/>
        <v>Journal</v>
      </c>
      <c r="O281" t="s">
        <v>647</v>
      </c>
      <c r="P281" t="s">
        <v>1704</v>
      </c>
      <c r="Q281" s="3">
        <v>2011</v>
      </c>
      <c r="R281" t="s">
        <v>3382</v>
      </c>
      <c r="S281" t="s">
        <v>6</v>
      </c>
      <c r="T281" t="s">
        <v>176</v>
      </c>
    </row>
    <row r="282" spans="1:20" x14ac:dyDescent="0.35">
      <c r="A282" t="str" cm="1">
        <f t="array" ref="A282">IF(OR(ISNUMBER(SEARCH("serious", $H282:$J282)),ISNUMBER(SEARCH("Serious", $H282:$J282)),ISNUMBER(SEARCH("gamification", $H282:$J282)),ISNUMBER(SEARCH("Gamification", $H282:$J282)),ISNUMBER(SEARCH("education", $H282:$J282)),ISNUMBER(SEARCH("Education", $H282:$J282)),),DataValidation!$E$12,B282)</f>
        <v>None</v>
      </c>
      <c r="B282" t="s">
        <v>49</v>
      </c>
      <c r="C282" t="s">
        <v>71</v>
      </c>
      <c r="D282" t="s">
        <v>71</v>
      </c>
      <c r="E282" t="s">
        <v>20989</v>
      </c>
      <c r="F282" s="3" t="str">
        <f t="shared" si="14"/>
        <v/>
      </c>
      <c r="G282">
        <f t="shared" si="12"/>
        <v>1</v>
      </c>
      <c r="H282" s="10" t="s">
        <v>18583</v>
      </c>
      <c r="I282" t="s">
        <v>3391</v>
      </c>
      <c r="J282" t="s">
        <v>3392</v>
      </c>
      <c r="K282" t="s">
        <v>3393</v>
      </c>
      <c r="L282">
        <v>10</v>
      </c>
      <c r="M282">
        <v>9781728111148</v>
      </c>
      <c r="N282" t="str">
        <f t="shared" si="13"/>
        <v>Conference</v>
      </c>
      <c r="O282" t="s">
        <v>214</v>
      </c>
      <c r="P282" t="s">
        <v>3394</v>
      </c>
      <c r="Q282" s="3">
        <v>2018</v>
      </c>
      <c r="R282" t="s">
        <v>3395</v>
      </c>
      <c r="S282" t="s">
        <v>6</v>
      </c>
      <c r="T282" t="s">
        <v>480</v>
      </c>
    </row>
    <row r="283" spans="1:20" x14ac:dyDescent="0.35">
      <c r="A283" t="str" cm="1">
        <f t="array" ref="A283">IF(OR(ISNUMBER(SEARCH("serious", $H283:$J283)),ISNUMBER(SEARCH("Serious", $H283:$J283)),ISNUMBER(SEARCH("gamification", $H283:$J283)),ISNUMBER(SEARCH("Gamification", $H283:$J283)),ISNUMBER(SEARCH("education", $H283:$J283)),ISNUMBER(SEARCH("Education", $H283:$J283)),),DataValidation!$E$12,B283)</f>
        <v>Duplicated</v>
      </c>
      <c r="B283" t="s">
        <v>62</v>
      </c>
      <c r="C283" t="s">
        <v>33</v>
      </c>
      <c r="D283" t="s">
        <v>33</v>
      </c>
      <c r="E283" t="s">
        <v>20990</v>
      </c>
      <c r="F283" s="3" t="str">
        <f t="shared" si="14"/>
        <v/>
      </c>
      <c r="G283">
        <f t="shared" si="12"/>
        <v>1</v>
      </c>
      <c r="H283" s="10" t="s">
        <v>3403</v>
      </c>
      <c r="I283" t="s">
        <v>3404</v>
      </c>
      <c r="J283" t="s">
        <v>3405</v>
      </c>
      <c r="K283" t="s">
        <v>3406</v>
      </c>
      <c r="L283">
        <v>7</v>
      </c>
      <c r="M283">
        <v>9783030325046</v>
      </c>
      <c r="N283" t="str">
        <f t="shared" si="13"/>
        <v>Conference</v>
      </c>
      <c r="O283" t="s">
        <v>152</v>
      </c>
      <c r="P283" t="s">
        <v>3407</v>
      </c>
      <c r="Q283" s="3">
        <v>2019</v>
      </c>
      <c r="R283" t="s">
        <v>3408</v>
      </c>
      <c r="S283" t="s">
        <v>6</v>
      </c>
      <c r="T283" t="s">
        <v>283</v>
      </c>
    </row>
    <row r="284" spans="1:20" x14ac:dyDescent="0.35">
      <c r="A284" t="str" cm="1">
        <f t="array" ref="A284">IF(OR(ISNUMBER(SEARCH("serious", $H284:$J284)),ISNUMBER(SEARCH("Serious", $H284:$J284)),ISNUMBER(SEARCH("gamification", $H284:$J284)),ISNUMBER(SEARCH("Gamification", $H284:$J284)),ISNUMBER(SEARCH("education", $H284:$J284)),ISNUMBER(SEARCH("Education", $H284:$J284)),),DataValidation!$E$12,B284)</f>
        <v>Not related to Video Games</v>
      </c>
      <c r="B284" t="s">
        <v>70</v>
      </c>
      <c r="C284" t="s">
        <v>33</v>
      </c>
      <c r="D284" t="s">
        <v>33</v>
      </c>
      <c r="E284" t="s">
        <v>20982</v>
      </c>
      <c r="F284" s="3" t="str">
        <f t="shared" si="14"/>
        <v/>
      </c>
      <c r="G284">
        <f t="shared" si="12"/>
        <v>1</v>
      </c>
      <c r="H284" s="10" t="s">
        <v>18585</v>
      </c>
      <c r="I284" t="s">
        <v>3410</v>
      </c>
      <c r="J284" t="s">
        <v>3411</v>
      </c>
      <c r="K284" t="s">
        <v>3406</v>
      </c>
      <c r="L284">
        <v>7</v>
      </c>
      <c r="N284" t="str">
        <f t="shared" si="13"/>
        <v>Journal</v>
      </c>
      <c r="O284" t="s">
        <v>3412</v>
      </c>
      <c r="P284" t="s">
        <v>3413</v>
      </c>
      <c r="Q284" s="3">
        <v>2020</v>
      </c>
      <c r="R284" t="s">
        <v>3414</v>
      </c>
      <c r="S284" t="s">
        <v>6</v>
      </c>
      <c r="T284" t="s">
        <v>162</v>
      </c>
    </row>
    <row r="285" spans="1:20" x14ac:dyDescent="0.35">
      <c r="A285" t="str" cm="1">
        <f t="array" ref="A285">IF(OR(ISNUMBER(SEARCH("serious", $H285:$J285)),ISNUMBER(SEARCH("Serious", $H285:$J285)),ISNUMBER(SEARCH("gamification", $H285:$J285)),ISNUMBER(SEARCH("Gamification", $H285:$J285)),ISNUMBER(SEARCH("education", $H285:$J285)),ISNUMBER(SEARCH("Education", $H285:$J285)),),DataValidation!$E$12,B285)</f>
        <v>None</v>
      </c>
      <c r="B285" t="s">
        <v>49</v>
      </c>
      <c r="C285" t="s">
        <v>71</v>
      </c>
      <c r="D285" t="s">
        <v>71</v>
      </c>
      <c r="E285" t="s">
        <v>20991</v>
      </c>
      <c r="F285" s="3" t="str">
        <f t="shared" si="14"/>
        <v/>
      </c>
      <c r="G285">
        <f t="shared" si="12"/>
        <v>1</v>
      </c>
      <c r="H285" s="10" t="s">
        <v>18586</v>
      </c>
      <c r="I285" t="s">
        <v>3416</v>
      </c>
      <c r="J285" t="s">
        <v>3417</v>
      </c>
      <c r="K285" t="s">
        <v>3418</v>
      </c>
      <c r="L285">
        <v>10</v>
      </c>
      <c r="M285">
        <v>9781450339407</v>
      </c>
      <c r="N285" t="str">
        <f t="shared" si="13"/>
        <v>Conference</v>
      </c>
      <c r="O285" t="s">
        <v>3419</v>
      </c>
      <c r="P285" t="s">
        <v>3420</v>
      </c>
      <c r="Q285" s="3">
        <v>2015</v>
      </c>
      <c r="R285" t="s">
        <v>3421</v>
      </c>
      <c r="S285" t="s">
        <v>6</v>
      </c>
      <c r="T285" t="s">
        <v>217</v>
      </c>
    </row>
    <row r="286" spans="1:20" x14ac:dyDescent="0.35">
      <c r="A286" t="str" cm="1">
        <f t="array" ref="A286">IF(OR(ISNUMBER(SEARCH("serious", $H286:$J286)),ISNUMBER(SEARCH("Serious", $H286:$J286)),ISNUMBER(SEARCH("gamification", $H286:$J286)),ISNUMBER(SEARCH("Gamification", $H286:$J286)),ISNUMBER(SEARCH("education", $H286:$J286)),ISNUMBER(SEARCH("Education", $H286:$J286)),),DataValidation!$E$12,B286)</f>
        <v>Not related to Video Games</v>
      </c>
      <c r="B286" t="s">
        <v>70</v>
      </c>
      <c r="C286" t="s">
        <v>33</v>
      </c>
      <c r="D286" t="s">
        <v>33</v>
      </c>
      <c r="E286" t="s">
        <v>20992</v>
      </c>
      <c r="F286" s="3" t="str">
        <f t="shared" si="14"/>
        <v/>
      </c>
      <c r="G286">
        <f t="shared" si="12"/>
        <v>1</v>
      </c>
      <c r="H286" s="10" t="s">
        <v>18587</v>
      </c>
      <c r="I286" t="s">
        <v>3423</v>
      </c>
      <c r="J286" t="s">
        <v>3424</v>
      </c>
      <c r="K286" t="s">
        <v>3425</v>
      </c>
      <c r="L286">
        <v>7</v>
      </c>
      <c r="N286" t="str">
        <f t="shared" si="13"/>
        <v>Journal</v>
      </c>
      <c r="O286" t="s">
        <v>3426</v>
      </c>
      <c r="P286" t="s">
        <v>6</v>
      </c>
      <c r="Q286" s="3">
        <v>2017</v>
      </c>
      <c r="R286" t="s">
        <v>3427</v>
      </c>
      <c r="S286" t="s">
        <v>6</v>
      </c>
      <c r="T286" t="s">
        <v>217</v>
      </c>
    </row>
    <row r="287" spans="1:20" x14ac:dyDescent="0.35">
      <c r="A287" t="str" cm="1">
        <f t="array" ref="A287">IF(OR(ISNUMBER(SEARCH("serious", $H287:$J287)),ISNUMBER(SEARCH("Serious", $H287:$J287)),ISNUMBER(SEARCH("gamification", $H287:$J287)),ISNUMBER(SEARCH("Gamification", $H287:$J287)),ISNUMBER(SEARCH("education", $H287:$J287)),ISNUMBER(SEARCH("Education", $H287:$J287)),),DataValidation!$E$12,B287)</f>
        <v>Not related to Video Games</v>
      </c>
      <c r="B287" t="s">
        <v>70</v>
      </c>
      <c r="C287" t="s">
        <v>33</v>
      </c>
      <c r="D287" t="s">
        <v>33</v>
      </c>
      <c r="E287" t="s">
        <v>20993</v>
      </c>
      <c r="F287" s="3" t="str">
        <f t="shared" si="14"/>
        <v/>
      </c>
      <c r="G287">
        <f t="shared" si="12"/>
        <v>1</v>
      </c>
      <c r="H287" s="10" t="s">
        <v>18588</v>
      </c>
      <c r="I287" t="s">
        <v>3429</v>
      </c>
      <c r="J287" t="s">
        <v>3430</v>
      </c>
      <c r="K287" t="s">
        <v>3431</v>
      </c>
      <c r="L287">
        <v>10</v>
      </c>
      <c r="M287">
        <v>9789898704207</v>
      </c>
      <c r="N287" t="str">
        <f t="shared" si="13"/>
        <v>Conference</v>
      </c>
      <c r="O287" t="s">
        <v>521</v>
      </c>
      <c r="P287" t="s">
        <v>3432</v>
      </c>
      <c r="Q287" s="3">
        <v>2020</v>
      </c>
      <c r="R287" t="s">
        <v>3433</v>
      </c>
      <c r="S287" t="s">
        <v>6</v>
      </c>
      <c r="T287" t="s">
        <v>162</v>
      </c>
    </row>
    <row r="288" spans="1:20" x14ac:dyDescent="0.35">
      <c r="A288" t="str" cm="1">
        <f t="array" ref="A288">IF(OR(ISNUMBER(SEARCH("serious", $H288:$J288)),ISNUMBER(SEARCH("Serious", $H288:$J288)),ISNUMBER(SEARCH("gamification", $H288:$J288)),ISNUMBER(SEARCH("Gamification", $H288:$J288)),ISNUMBER(SEARCH("education", $H288:$J288)),ISNUMBER(SEARCH("Education", $H288:$J288)),),DataValidation!$E$12,B288)</f>
        <v>None</v>
      </c>
      <c r="B288" t="s">
        <v>49</v>
      </c>
      <c r="C288" t="s">
        <v>71</v>
      </c>
      <c r="D288" t="s">
        <v>71</v>
      </c>
      <c r="E288" t="s">
        <v>20994</v>
      </c>
      <c r="F288" s="3" t="str">
        <f>IF(C288&lt;&gt;D288,IF(OR(C288="",D288=""),"NR","Yes"),"")</f>
        <v/>
      </c>
      <c r="G288">
        <f t="shared" si="12"/>
        <v>1</v>
      </c>
      <c r="H288" s="10" t="s">
        <v>18589</v>
      </c>
      <c r="I288" t="s">
        <v>3435</v>
      </c>
      <c r="J288" t="s">
        <v>3436</v>
      </c>
      <c r="K288" t="s">
        <v>3437</v>
      </c>
      <c r="L288">
        <v>7</v>
      </c>
      <c r="N288" t="str">
        <f t="shared" si="13"/>
        <v>Journal</v>
      </c>
      <c r="O288" t="s">
        <v>3438</v>
      </c>
      <c r="P288" t="s">
        <v>2934</v>
      </c>
      <c r="Q288" s="3">
        <v>2012</v>
      </c>
      <c r="R288" t="s">
        <v>3439</v>
      </c>
      <c r="S288" t="s">
        <v>6</v>
      </c>
      <c r="T288" t="s">
        <v>256</v>
      </c>
    </row>
    <row r="289" spans="1:20" x14ac:dyDescent="0.35">
      <c r="A289" t="str" cm="1">
        <f t="array" ref="A289">IF(OR(ISNUMBER(SEARCH("serious", $H289:$J289)),ISNUMBER(SEARCH("Serious", $H289:$J289)),ISNUMBER(SEARCH("gamification", $H289:$J289)),ISNUMBER(SEARCH("Gamification", $H289:$J289)),ISNUMBER(SEARCH("education", $H289:$J289)),ISNUMBER(SEARCH("Education", $H289:$J289)),),DataValidation!$E$12,B289)</f>
        <v>None</v>
      </c>
      <c r="B289" t="s">
        <v>49</v>
      </c>
      <c r="C289" t="s">
        <v>57</v>
      </c>
      <c r="D289" t="s">
        <v>57</v>
      </c>
      <c r="E289" t="s">
        <v>20995</v>
      </c>
      <c r="F289" s="3" t="str">
        <f t="shared" ref="F289:F326" si="15">IF(C289&lt;&gt;D289,IF(OR(C289="",D289=""),"NR","Yes"),"")</f>
        <v/>
      </c>
      <c r="G289">
        <f t="shared" si="12"/>
        <v>1</v>
      </c>
      <c r="H289" s="10" t="s">
        <v>18590</v>
      </c>
      <c r="I289" t="s">
        <v>3441</v>
      </c>
      <c r="J289" t="s">
        <v>3442</v>
      </c>
      <c r="K289" t="s">
        <v>3443</v>
      </c>
      <c r="L289">
        <v>7</v>
      </c>
      <c r="M289">
        <v>9783030247805</v>
      </c>
      <c r="N289" t="str">
        <f t="shared" si="13"/>
        <v>Conference</v>
      </c>
      <c r="O289" t="s">
        <v>152</v>
      </c>
      <c r="P289" t="s">
        <v>3444</v>
      </c>
      <c r="Q289" s="3">
        <v>2019</v>
      </c>
      <c r="R289" t="s">
        <v>3445</v>
      </c>
      <c r="S289" t="s">
        <v>6</v>
      </c>
      <c r="T289" t="s">
        <v>283</v>
      </c>
    </row>
    <row r="290" spans="1:20" x14ac:dyDescent="0.35">
      <c r="A290" t="s">
        <v>82</v>
      </c>
      <c r="B290" t="s">
        <v>70</v>
      </c>
      <c r="C290" t="s">
        <v>33</v>
      </c>
      <c r="D290" t="s">
        <v>33</v>
      </c>
      <c r="E290" t="s">
        <v>20996</v>
      </c>
      <c r="F290" s="3" t="str">
        <f t="shared" si="15"/>
        <v/>
      </c>
      <c r="G290">
        <f t="shared" si="12"/>
        <v>1</v>
      </c>
      <c r="H290" s="10" t="s">
        <v>18591</v>
      </c>
      <c r="I290" t="s">
        <v>3447</v>
      </c>
      <c r="J290" t="s">
        <v>3448</v>
      </c>
      <c r="K290" t="s">
        <v>3449</v>
      </c>
      <c r="L290">
        <v>7</v>
      </c>
      <c r="N290" t="str">
        <f t="shared" si="13"/>
        <v>Journal</v>
      </c>
      <c r="O290" t="s">
        <v>749</v>
      </c>
      <c r="P290" t="s">
        <v>3450</v>
      </c>
      <c r="Q290" s="3">
        <v>2018</v>
      </c>
      <c r="R290" t="s">
        <v>3451</v>
      </c>
      <c r="S290" t="s">
        <v>6</v>
      </c>
      <c r="T290" t="s">
        <v>147</v>
      </c>
    </row>
    <row r="291" spans="1:20" x14ac:dyDescent="0.35">
      <c r="A291" t="str" cm="1">
        <f t="array" ref="A291">IF(OR(ISNUMBER(SEARCH("serious", $H291:$J291)),ISNUMBER(SEARCH("Serious", $H291:$J291)),ISNUMBER(SEARCH("gamification", $H291:$J291)),ISNUMBER(SEARCH("Gamification", $H291:$J291)),ISNUMBER(SEARCH("education", $H291:$J291)),ISNUMBER(SEARCH("Education", $H291:$J291)),),DataValidation!$E$12,B291)</f>
        <v>Not related to Video Games</v>
      </c>
      <c r="B291" t="s">
        <v>70</v>
      </c>
      <c r="C291" t="s">
        <v>33</v>
      </c>
      <c r="D291" t="s">
        <v>33</v>
      </c>
      <c r="E291" t="s">
        <v>20997</v>
      </c>
      <c r="F291" s="3" t="str">
        <f t="shared" si="15"/>
        <v/>
      </c>
      <c r="G291">
        <f t="shared" si="12"/>
        <v>1</v>
      </c>
      <c r="H291" s="10" t="s">
        <v>18592</v>
      </c>
      <c r="I291" t="s">
        <v>3453</v>
      </c>
      <c r="J291" t="s">
        <v>3454</v>
      </c>
      <c r="K291" t="s">
        <v>3455</v>
      </c>
      <c r="L291">
        <v>10</v>
      </c>
      <c r="N291" t="str">
        <f t="shared" si="13"/>
        <v>Conference</v>
      </c>
      <c r="O291" t="s">
        <v>274</v>
      </c>
      <c r="P291" t="s">
        <v>3456</v>
      </c>
      <c r="Q291" s="3">
        <v>2016</v>
      </c>
      <c r="R291" t="s">
        <v>3457</v>
      </c>
      <c r="S291" t="s">
        <v>6</v>
      </c>
      <c r="T291" t="s">
        <v>703</v>
      </c>
    </row>
    <row r="292" spans="1:20" x14ac:dyDescent="0.35">
      <c r="A292" t="str" cm="1">
        <f t="array" ref="A292">IF(OR(ISNUMBER(SEARCH("serious", $H292:$J292)),ISNUMBER(SEARCH("Serious", $H292:$J292)),ISNUMBER(SEARCH("gamification", $H292:$J292)),ISNUMBER(SEARCH("Gamification", $H292:$J292)),ISNUMBER(SEARCH("education", $H292:$J292)),ISNUMBER(SEARCH("Education", $H292:$J292)),),DataValidation!$E$12,B292)</f>
        <v>Serious games or gamification</v>
      </c>
      <c r="B292" t="s">
        <v>70</v>
      </c>
      <c r="C292" t="s">
        <v>33</v>
      </c>
      <c r="D292" t="s">
        <v>33</v>
      </c>
      <c r="E292" t="s">
        <v>20998</v>
      </c>
      <c r="F292" s="3" t="str">
        <f t="shared" si="15"/>
        <v/>
      </c>
      <c r="G292">
        <f t="shared" si="12"/>
        <v>1</v>
      </c>
      <c r="H292" s="10" t="s">
        <v>18594</v>
      </c>
      <c r="I292" t="s">
        <v>3465</v>
      </c>
      <c r="J292" t="s">
        <v>3466</v>
      </c>
      <c r="K292" t="s">
        <v>3467</v>
      </c>
      <c r="L292">
        <v>10</v>
      </c>
      <c r="M292">
        <v>9789898704023</v>
      </c>
      <c r="N292" t="str">
        <f t="shared" si="13"/>
        <v>Conference</v>
      </c>
      <c r="O292" t="s">
        <v>3468</v>
      </c>
      <c r="P292" t="s">
        <v>3469</v>
      </c>
      <c r="Q292" s="3">
        <v>2014</v>
      </c>
      <c r="R292" t="s">
        <v>3470</v>
      </c>
      <c r="S292" t="s">
        <v>6</v>
      </c>
      <c r="T292" t="s">
        <v>162</v>
      </c>
    </row>
    <row r="293" spans="1:20" x14ac:dyDescent="0.35">
      <c r="A293" t="str" cm="1">
        <f t="array" ref="A293">IF(OR(ISNUMBER(SEARCH("serious", $H293:$J293)),ISNUMBER(SEARCH("Serious", $H293:$J293)),ISNUMBER(SEARCH("gamification", $H293:$J293)),ISNUMBER(SEARCH("Gamification", $H293:$J293)),ISNUMBER(SEARCH("education", $H293:$J293)),ISNUMBER(SEARCH("Education", $H293:$J293)),),DataValidation!$E$12,B293)</f>
        <v>Serious games or gamification</v>
      </c>
      <c r="B293" t="s">
        <v>70</v>
      </c>
      <c r="C293" t="s">
        <v>33</v>
      </c>
      <c r="D293" t="s">
        <v>33</v>
      </c>
      <c r="E293" t="s">
        <v>20999</v>
      </c>
      <c r="F293" s="3" t="str">
        <f t="shared" si="15"/>
        <v/>
      </c>
      <c r="G293">
        <f t="shared" si="12"/>
        <v>1</v>
      </c>
      <c r="H293" s="10" t="s">
        <v>18595</v>
      </c>
      <c r="I293" t="s">
        <v>3472</v>
      </c>
      <c r="J293" t="s">
        <v>3473</v>
      </c>
      <c r="K293" t="s">
        <v>3474</v>
      </c>
      <c r="L293">
        <v>10</v>
      </c>
      <c r="M293">
        <v>9789810831905</v>
      </c>
      <c r="N293" t="str">
        <f t="shared" si="13"/>
        <v>Conference</v>
      </c>
      <c r="O293" t="s">
        <v>3475</v>
      </c>
      <c r="P293" t="s">
        <v>3476</v>
      </c>
      <c r="Q293" s="3">
        <v>2009</v>
      </c>
      <c r="R293" t="s">
        <v>3477</v>
      </c>
      <c r="S293" t="s">
        <v>6</v>
      </c>
      <c r="T293" t="s">
        <v>162</v>
      </c>
    </row>
    <row r="294" spans="1:20" x14ac:dyDescent="0.35">
      <c r="A294" t="str" cm="1">
        <f t="array" ref="A294">IF(OR(ISNUMBER(SEARCH("serious", $H294:$J294)),ISNUMBER(SEARCH("Serious", $H294:$J294)),ISNUMBER(SEARCH("gamification", $H294:$J294)),ISNUMBER(SEARCH("Gamification", $H294:$J294)),ISNUMBER(SEARCH("education", $H294:$J294)),ISNUMBER(SEARCH("Education", $H294:$J294)),),DataValidation!$E$12,B294)</f>
        <v>Serious games or gamification</v>
      </c>
      <c r="B294" t="s">
        <v>70</v>
      </c>
      <c r="C294" t="s">
        <v>33</v>
      </c>
      <c r="D294" t="s">
        <v>33</v>
      </c>
      <c r="E294" t="s">
        <v>21000</v>
      </c>
      <c r="F294" s="3" t="str">
        <f t="shared" si="15"/>
        <v/>
      </c>
      <c r="G294">
        <f t="shared" si="12"/>
        <v>1</v>
      </c>
      <c r="H294" s="10" t="s">
        <v>18603</v>
      </c>
      <c r="I294" t="s">
        <v>3520</v>
      </c>
      <c r="J294" t="s">
        <v>3521</v>
      </c>
      <c r="K294" t="s">
        <v>3522</v>
      </c>
      <c r="L294">
        <v>7</v>
      </c>
      <c r="M294">
        <v>9783030881054</v>
      </c>
      <c r="N294" t="str">
        <f t="shared" si="13"/>
        <v>Conference</v>
      </c>
      <c r="O294" t="s">
        <v>152</v>
      </c>
      <c r="P294" t="s">
        <v>3523</v>
      </c>
      <c r="Q294" s="3">
        <v>2021</v>
      </c>
      <c r="R294" t="s">
        <v>3524</v>
      </c>
      <c r="S294" t="s">
        <v>6</v>
      </c>
      <c r="T294" t="s">
        <v>162</v>
      </c>
    </row>
    <row r="295" spans="1:20" x14ac:dyDescent="0.35">
      <c r="A295" t="str" cm="1">
        <f t="array" ref="A295">IF(OR(ISNUMBER(SEARCH("serious", $H295:$J295)),ISNUMBER(SEARCH("Serious", $H295:$J295)),ISNUMBER(SEARCH("gamification", $H295:$J295)),ISNUMBER(SEARCH("Gamification", $H295:$J295)),ISNUMBER(SEARCH("education", $H295:$J295)),ISNUMBER(SEARCH("Education", $H295:$J295)),),DataValidation!$E$12,B295)</f>
        <v>None</v>
      </c>
      <c r="B295" t="s">
        <v>49</v>
      </c>
      <c r="C295" t="s">
        <v>63</v>
      </c>
      <c r="D295" t="s">
        <v>63</v>
      </c>
      <c r="E295" t="s">
        <v>21001</v>
      </c>
      <c r="F295" s="3" t="str">
        <f t="shared" si="15"/>
        <v/>
      </c>
      <c r="G295">
        <f t="shared" si="12"/>
        <v>1</v>
      </c>
      <c r="H295" s="10" t="s">
        <v>18604</v>
      </c>
      <c r="I295" t="s">
        <v>3526</v>
      </c>
      <c r="J295" t="s">
        <v>3527</v>
      </c>
      <c r="K295" t="s">
        <v>3528</v>
      </c>
      <c r="L295">
        <v>7</v>
      </c>
      <c r="M295">
        <v>9783642343469</v>
      </c>
      <c r="N295" t="str">
        <f t="shared" si="13"/>
        <v>Conference</v>
      </c>
      <c r="O295" t="s">
        <v>152</v>
      </c>
      <c r="P295" t="s">
        <v>3529</v>
      </c>
      <c r="Q295" s="3">
        <v>2012</v>
      </c>
      <c r="R295" t="s">
        <v>3530</v>
      </c>
      <c r="S295" t="s">
        <v>6</v>
      </c>
      <c r="T295" t="s">
        <v>480</v>
      </c>
    </row>
    <row r="296" spans="1:20" x14ac:dyDescent="0.35">
      <c r="A296" t="str" cm="1">
        <f t="array" ref="A296">IF(OR(ISNUMBER(SEARCH("serious", $H296:$J296)),ISNUMBER(SEARCH("Serious", $H296:$J296)),ISNUMBER(SEARCH("gamification", $H296:$J296)),ISNUMBER(SEARCH("Gamification", $H296:$J296)),ISNUMBER(SEARCH("education", $H296:$J296)),ISNUMBER(SEARCH("Education", $H296:$J296)),),DataValidation!$E$12,B296)</f>
        <v>Not related to Software Engineering</v>
      </c>
      <c r="B296" t="s">
        <v>67</v>
      </c>
      <c r="C296" t="s">
        <v>33</v>
      </c>
      <c r="D296" t="s">
        <v>33</v>
      </c>
      <c r="E296" t="s">
        <v>21002</v>
      </c>
      <c r="F296" s="3" t="str">
        <f t="shared" si="15"/>
        <v/>
      </c>
      <c r="G296">
        <f t="shared" si="12"/>
        <v>1</v>
      </c>
      <c r="H296" s="10" t="s">
        <v>18605</v>
      </c>
      <c r="I296" t="s">
        <v>3532</v>
      </c>
      <c r="J296" t="s">
        <v>3533</v>
      </c>
      <c r="K296" t="s">
        <v>3534</v>
      </c>
      <c r="L296">
        <v>10</v>
      </c>
      <c r="M296">
        <v>9781450343718</v>
      </c>
      <c r="N296" t="str">
        <f t="shared" si="13"/>
        <v>Journal</v>
      </c>
      <c r="O296" t="s">
        <v>3535</v>
      </c>
      <c r="P296" t="s">
        <v>6</v>
      </c>
      <c r="Q296" s="3">
        <v>2016</v>
      </c>
      <c r="R296" t="s">
        <v>3536</v>
      </c>
      <c r="S296" t="s">
        <v>6</v>
      </c>
      <c r="T296" t="s">
        <v>217</v>
      </c>
    </row>
    <row r="297" spans="1:20" x14ac:dyDescent="0.35">
      <c r="A297" t="str" cm="1">
        <f t="array" ref="A297">IF(OR(ISNUMBER(SEARCH("serious", $H297:$J297)),ISNUMBER(SEARCH("Serious", $H297:$J297)),ISNUMBER(SEARCH("gamification", $H297:$J297)),ISNUMBER(SEARCH("Gamification", $H297:$J297)),ISNUMBER(SEARCH("education", $H297:$J297)),ISNUMBER(SEARCH("Education", $H297:$J297)),),DataValidation!$E$12,B297)</f>
        <v>Not related to Video Games</v>
      </c>
      <c r="B297" t="s">
        <v>70</v>
      </c>
      <c r="C297" t="s">
        <v>33</v>
      </c>
      <c r="D297" t="s">
        <v>33</v>
      </c>
      <c r="E297" t="s">
        <v>21003</v>
      </c>
      <c r="F297" s="3" t="str">
        <f t="shared" si="15"/>
        <v/>
      </c>
      <c r="G297">
        <f t="shared" si="12"/>
        <v>1</v>
      </c>
      <c r="H297" s="10" t="s">
        <v>18606</v>
      </c>
      <c r="I297" t="s">
        <v>3538</v>
      </c>
      <c r="J297" t="s">
        <v>3539</v>
      </c>
      <c r="K297" t="s">
        <v>3540</v>
      </c>
      <c r="L297">
        <v>7</v>
      </c>
      <c r="N297" t="str">
        <f t="shared" si="13"/>
        <v>Journal</v>
      </c>
      <c r="O297" t="s">
        <v>3541</v>
      </c>
      <c r="P297" t="s">
        <v>3542</v>
      </c>
      <c r="Q297" s="3">
        <v>2019</v>
      </c>
      <c r="R297" t="s">
        <v>3543</v>
      </c>
      <c r="S297" t="s">
        <v>6</v>
      </c>
      <c r="T297" t="s">
        <v>984</v>
      </c>
    </row>
    <row r="298" spans="1:20" x14ac:dyDescent="0.35">
      <c r="A298" t="str" cm="1">
        <f t="array" ref="A298">IF(OR(ISNUMBER(SEARCH("serious", $H298:$J298)),ISNUMBER(SEARCH("Serious", $H298:$J298)),ISNUMBER(SEARCH("gamification", $H298:$J298)),ISNUMBER(SEARCH("Gamification", $H298:$J298)),ISNUMBER(SEARCH("education", $H298:$J298)),ISNUMBER(SEARCH("Education", $H298:$J298)),),DataValidation!$E$12,B298)</f>
        <v>None</v>
      </c>
      <c r="B298" t="s">
        <v>49</v>
      </c>
      <c r="C298" t="s">
        <v>57</v>
      </c>
      <c r="D298" t="s">
        <v>57</v>
      </c>
      <c r="E298" t="s">
        <v>21004</v>
      </c>
      <c r="F298" s="3" t="str">
        <f t="shared" si="15"/>
        <v/>
      </c>
      <c r="G298">
        <f t="shared" si="12"/>
        <v>1</v>
      </c>
      <c r="H298" s="10" t="s">
        <v>18608</v>
      </c>
      <c r="I298" t="s">
        <v>3552</v>
      </c>
      <c r="J298" t="s">
        <v>3553</v>
      </c>
      <c r="K298" t="s">
        <v>3554</v>
      </c>
      <c r="L298">
        <v>10</v>
      </c>
      <c r="M298">
        <v>9781538648469</v>
      </c>
      <c r="N298" t="str">
        <f t="shared" si="13"/>
        <v>Conference</v>
      </c>
      <c r="O298" t="s">
        <v>388</v>
      </c>
      <c r="P298" t="s">
        <v>3555</v>
      </c>
      <c r="Q298" s="3">
        <v>2018</v>
      </c>
      <c r="R298" t="s">
        <v>3556</v>
      </c>
      <c r="S298" t="s">
        <v>6</v>
      </c>
      <c r="T298" t="s">
        <v>217</v>
      </c>
    </row>
    <row r="299" spans="1:20" x14ac:dyDescent="0.35">
      <c r="A299" t="str" cm="1">
        <f t="array" ref="A299">IF(OR(ISNUMBER(SEARCH("serious", $H299:$J299)),ISNUMBER(SEARCH("Serious", $H299:$J299)),ISNUMBER(SEARCH("gamification", $H299:$J299)),ISNUMBER(SEARCH("Gamification", $H299:$J299)),ISNUMBER(SEARCH("education", $H299:$J299)),ISNUMBER(SEARCH("Education", $H299:$J299)),),DataValidation!$E$12,B299)</f>
        <v>Not related to Video Games</v>
      </c>
      <c r="B299" t="s">
        <v>70</v>
      </c>
      <c r="C299" t="s">
        <v>33</v>
      </c>
      <c r="D299" t="s">
        <v>33</v>
      </c>
      <c r="E299" t="s">
        <v>21005</v>
      </c>
      <c r="F299" s="3" t="str">
        <f t="shared" si="15"/>
        <v/>
      </c>
      <c r="G299">
        <f t="shared" si="12"/>
        <v>1</v>
      </c>
      <c r="H299" s="10" t="s">
        <v>18610</v>
      </c>
      <c r="I299" t="s">
        <v>3564</v>
      </c>
      <c r="J299" t="s">
        <v>3565</v>
      </c>
      <c r="K299" t="s">
        <v>3566</v>
      </c>
      <c r="L299">
        <v>10</v>
      </c>
      <c r="M299">
        <v>9781728184326</v>
      </c>
      <c r="N299" t="str">
        <f t="shared" si="13"/>
        <v>Conference</v>
      </c>
      <c r="O299" t="s">
        <v>388</v>
      </c>
      <c r="P299" t="s">
        <v>188</v>
      </c>
      <c r="Q299" s="3">
        <v>2020</v>
      </c>
      <c r="R299" t="s">
        <v>3567</v>
      </c>
      <c r="S299" t="s">
        <v>6</v>
      </c>
      <c r="T299" t="s">
        <v>162</v>
      </c>
    </row>
    <row r="300" spans="1:20" x14ac:dyDescent="0.35">
      <c r="A300" t="str" cm="1">
        <f t="array" ref="A300">IF(OR(ISNUMBER(SEARCH("serious", $H300:$J300)),ISNUMBER(SEARCH("Serious", $H300:$J300)),ISNUMBER(SEARCH("gamification", $H300:$J300)),ISNUMBER(SEARCH("Gamification", $H300:$J300)),ISNUMBER(SEARCH("education", $H300:$J300)),ISNUMBER(SEARCH("Education", $H300:$J300)),),DataValidation!$E$12,B300)</f>
        <v>Serious games or gamification</v>
      </c>
      <c r="B300" t="s">
        <v>70</v>
      </c>
      <c r="C300" t="s">
        <v>33</v>
      </c>
      <c r="D300" t="s">
        <v>33</v>
      </c>
      <c r="E300" t="s">
        <v>21006</v>
      </c>
      <c r="F300" s="3" t="str">
        <f t="shared" si="15"/>
        <v/>
      </c>
      <c r="G300">
        <f t="shared" si="12"/>
        <v>1</v>
      </c>
      <c r="H300" s="10" t="s">
        <v>18611</v>
      </c>
      <c r="I300" t="s">
        <v>3569</v>
      </c>
      <c r="J300" t="s">
        <v>6</v>
      </c>
      <c r="K300" t="s">
        <v>3570</v>
      </c>
      <c r="L300">
        <v>7</v>
      </c>
      <c r="M300">
        <v>9783642029363</v>
      </c>
      <c r="N300" t="str">
        <f t="shared" si="13"/>
        <v>Journal</v>
      </c>
      <c r="O300" t="s">
        <v>3571</v>
      </c>
      <c r="P300" t="s">
        <v>3572</v>
      </c>
      <c r="Q300" s="3">
        <v>2009</v>
      </c>
      <c r="R300" t="s">
        <v>3573</v>
      </c>
      <c r="S300" t="s">
        <v>6</v>
      </c>
      <c r="T300" t="s">
        <v>176</v>
      </c>
    </row>
    <row r="301" spans="1:20" x14ac:dyDescent="0.35">
      <c r="A301" t="str" cm="1">
        <f t="array" ref="A301">IF(OR(ISNUMBER(SEARCH("serious", $H301:$J301)),ISNUMBER(SEARCH("Serious", $H301:$J301)),ISNUMBER(SEARCH("gamification", $H301:$J301)),ISNUMBER(SEARCH("Gamification", $H301:$J301)),ISNUMBER(SEARCH("education", $H301:$J301)),ISNUMBER(SEARCH("Education", $H301:$J301)),),DataValidation!$E$12,B301)</f>
        <v>Serious games or gamification</v>
      </c>
      <c r="B301" t="s">
        <v>70</v>
      </c>
      <c r="C301" t="s">
        <v>33</v>
      </c>
      <c r="D301" t="s">
        <v>33</v>
      </c>
      <c r="E301" t="s">
        <v>21007</v>
      </c>
      <c r="F301" s="3" t="str">
        <f t="shared" si="15"/>
        <v/>
      </c>
      <c r="G301">
        <f t="shared" si="12"/>
        <v>1</v>
      </c>
      <c r="H301" s="10" t="s">
        <v>3574</v>
      </c>
      <c r="I301" t="s">
        <v>3575</v>
      </c>
      <c r="J301" t="s">
        <v>3576</v>
      </c>
      <c r="K301" t="s">
        <v>3577</v>
      </c>
      <c r="L301">
        <v>10</v>
      </c>
      <c r="M301">
        <v>9781665419710</v>
      </c>
      <c r="N301" t="str">
        <f t="shared" si="13"/>
        <v>Conference</v>
      </c>
      <c r="O301" t="s">
        <v>3578</v>
      </c>
      <c r="P301" t="s">
        <v>6</v>
      </c>
      <c r="Q301" s="3">
        <v>2020</v>
      </c>
      <c r="R301" t="s">
        <v>3579</v>
      </c>
      <c r="S301" t="s">
        <v>6</v>
      </c>
      <c r="T301" t="s">
        <v>162</v>
      </c>
    </row>
    <row r="302" spans="1:20" x14ac:dyDescent="0.35">
      <c r="A302" t="str" cm="1">
        <f t="array" ref="A302">IF(OR(ISNUMBER(SEARCH("serious", $H302:$J302)),ISNUMBER(SEARCH("Serious", $H302:$J302)),ISNUMBER(SEARCH("gamification", $H302:$J302)),ISNUMBER(SEARCH("Gamification", $H302:$J302)),ISNUMBER(SEARCH("education", $H302:$J302)),ISNUMBER(SEARCH("Education", $H302:$J302)),),DataValidation!$E$12,B302)</f>
        <v>None</v>
      </c>
      <c r="B302" t="s">
        <v>49</v>
      </c>
      <c r="C302" t="s">
        <v>57</v>
      </c>
      <c r="D302" t="s">
        <v>57</v>
      </c>
      <c r="E302" t="s">
        <v>21008</v>
      </c>
      <c r="F302" s="3" t="str">
        <f t="shared" si="15"/>
        <v/>
      </c>
      <c r="G302">
        <f t="shared" si="12"/>
        <v>1</v>
      </c>
      <c r="H302" s="10" t="s">
        <v>18613</v>
      </c>
      <c r="I302" t="s">
        <v>3587</v>
      </c>
      <c r="J302" t="s">
        <v>3588</v>
      </c>
      <c r="K302" t="s">
        <v>3589</v>
      </c>
      <c r="L302">
        <v>10</v>
      </c>
      <c r="M302">
        <v>9781450328807</v>
      </c>
      <c r="N302" t="str">
        <f t="shared" si="13"/>
        <v>Conference</v>
      </c>
      <c r="O302" t="s">
        <v>308</v>
      </c>
      <c r="P302" t="s">
        <v>6</v>
      </c>
      <c r="Q302" s="3">
        <v>2014</v>
      </c>
      <c r="R302" t="s">
        <v>3590</v>
      </c>
      <c r="S302" t="s">
        <v>6</v>
      </c>
      <c r="T302" t="s">
        <v>162</v>
      </c>
    </row>
    <row r="303" spans="1:20" x14ac:dyDescent="0.35">
      <c r="A303" t="str" cm="1">
        <f t="array" ref="A303">IF(OR(ISNUMBER(SEARCH("serious", $H303:$J303)),ISNUMBER(SEARCH("Serious", $H303:$J303)),ISNUMBER(SEARCH("gamification", $H303:$J303)),ISNUMBER(SEARCH("Gamification", $H303:$J303)),ISNUMBER(SEARCH("education", $H303:$J303)),ISNUMBER(SEARCH("Education", $H303:$J303)),),DataValidation!$E$12,B303)</f>
        <v>None</v>
      </c>
      <c r="B303" t="s">
        <v>49</v>
      </c>
      <c r="C303" t="s">
        <v>57</v>
      </c>
      <c r="D303" t="s">
        <v>57</v>
      </c>
      <c r="E303" t="s">
        <v>21009</v>
      </c>
      <c r="F303" s="3" t="str">
        <f t="shared" si="15"/>
        <v/>
      </c>
      <c r="G303">
        <f t="shared" si="12"/>
        <v>1</v>
      </c>
      <c r="H303" s="10" t="s">
        <v>18616</v>
      </c>
      <c r="I303" t="s">
        <v>3605</v>
      </c>
      <c r="J303" t="s">
        <v>3606</v>
      </c>
      <c r="K303" t="s">
        <v>3607</v>
      </c>
      <c r="L303">
        <v>10</v>
      </c>
      <c r="M303">
        <v>9781450339124</v>
      </c>
      <c r="N303" t="str">
        <f t="shared" si="13"/>
        <v>Conference</v>
      </c>
      <c r="O303" t="s">
        <v>3608</v>
      </c>
      <c r="P303" t="s">
        <v>3609</v>
      </c>
      <c r="Q303" s="3">
        <v>2015</v>
      </c>
      <c r="R303" t="s">
        <v>3610</v>
      </c>
      <c r="S303" t="s">
        <v>6</v>
      </c>
      <c r="T303" t="s">
        <v>1120</v>
      </c>
    </row>
    <row r="304" spans="1:20" x14ac:dyDescent="0.35">
      <c r="A304" t="str" cm="1">
        <f t="array" ref="A304">IF(OR(ISNUMBER(SEARCH("serious", $H304:$J304)),ISNUMBER(SEARCH("Serious", $H304:$J304)),ISNUMBER(SEARCH("gamification", $H304:$J304)),ISNUMBER(SEARCH("Gamification", $H304:$J304)),ISNUMBER(SEARCH("education", $H304:$J304)),ISNUMBER(SEARCH("Education", $H304:$J304)),),DataValidation!$E$12,B304)</f>
        <v>None</v>
      </c>
      <c r="B304" t="s">
        <v>49</v>
      </c>
      <c r="C304" t="s">
        <v>57</v>
      </c>
      <c r="D304" t="s">
        <v>57</v>
      </c>
      <c r="E304" t="s">
        <v>21010</v>
      </c>
      <c r="F304" s="3" t="str">
        <f t="shared" si="15"/>
        <v/>
      </c>
      <c r="G304">
        <f t="shared" si="12"/>
        <v>1</v>
      </c>
      <c r="H304" s="10" t="s">
        <v>18617</v>
      </c>
      <c r="I304" t="s">
        <v>3612</v>
      </c>
      <c r="J304" t="s">
        <v>3613</v>
      </c>
      <c r="K304" t="s">
        <v>3614</v>
      </c>
      <c r="L304">
        <v>10</v>
      </c>
      <c r="M304">
        <v>9781509042753</v>
      </c>
      <c r="N304" t="str">
        <f t="shared" si="13"/>
        <v>Workshop</v>
      </c>
      <c r="O304" t="s">
        <v>3615</v>
      </c>
      <c r="P304" t="s">
        <v>6</v>
      </c>
      <c r="Q304" s="3">
        <v>2016</v>
      </c>
      <c r="R304" t="s">
        <v>3616</v>
      </c>
      <c r="S304" t="s">
        <v>6</v>
      </c>
      <c r="T304" t="s">
        <v>147</v>
      </c>
    </row>
    <row r="305" spans="1:20" x14ac:dyDescent="0.35">
      <c r="A305" t="str" cm="1">
        <f t="array" ref="A305">IF(OR(ISNUMBER(SEARCH("serious", $H305:$J305)),ISNUMBER(SEARCH("Serious", $H305:$J305)),ISNUMBER(SEARCH("gamification", $H305:$J305)),ISNUMBER(SEARCH("Gamification", $H305:$J305)),ISNUMBER(SEARCH("education", $H305:$J305)),ISNUMBER(SEARCH("Education", $H305:$J305)),),DataValidation!$E$12,B305)</f>
        <v>None</v>
      </c>
      <c r="B305" t="s">
        <v>49</v>
      </c>
      <c r="C305" t="s">
        <v>57</v>
      </c>
      <c r="D305" t="s">
        <v>57</v>
      </c>
      <c r="E305" t="s">
        <v>21010</v>
      </c>
      <c r="F305" s="3" t="str">
        <f t="shared" si="15"/>
        <v/>
      </c>
      <c r="G305">
        <f t="shared" si="12"/>
        <v>1</v>
      </c>
      <c r="H305" s="10" t="s">
        <v>18618</v>
      </c>
      <c r="I305" t="s">
        <v>3618</v>
      </c>
      <c r="J305" t="s">
        <v>3619</v>
      </c>
      <c r="K305" t="s">
        <v>3614</v>
      </c>
      <c r="L305">
        <v>7</v>
      </c>
      <c r="N305" t="str">
        <f t="shared" si="13"/>
        <v>Journal</v>
      </c>
      <c r="O305" t="s">
        <v>3620</v>
      </c>
      <c r="P305" t="s">
        <v>3621</v>
      </c>
      <c r="Q305" s="3">
        <v>2017</v>
      </c>
      <c r="R305" t="s">
        <v>3622</v>
      </c>
      <c r="S305" t="s">
        <v>6</v>
      </c>
      <c r="T305" t="s">
        <v>473</v>
      </c>
    </row>
    <row r="306" spans="1:20" x14ac:dyDescent="0.35">
      <c r="A306" t="str" cm="1">
        <f t="array" ref="A306">IF(OR(ISNUMBER(SEARCH("serious", $H306:$J306)),ISNUMBER(SEARCH("Serious", $H306:$J306)),ISNUMBER(SEARCH("gamification", $H306:$J306)),ISNUMBER(SEARCH("Gamification", $H306:$J306)),ISNUMBER(SEARCH("education", $H306:$J306)),ISNUMBER(SEARCH("Education", $H306:$J306)),),DataValidation!$E$12,B306)</f>
        <v>Serious games or gamification</v>
      </c>
      <c r="B306" t="s">
        <v>70</v>
      </c>
      <c r="C306" t="s">
        <v>33</v>
      </c>
      <c r="D306" t="s">
        <v>33</v>
      </c>
      <c r="E306" t="s">
        <v>20874</v>
      </c>
      <c r="F306" s="3" t="str">
        <f t="shared" si="15"/>
        <v/>
      </c>
      <c r="G306">
        <f t="shared" si="12"/>
        <v>1</v>
      </c>
      <c r="H306" s="10" t="s">
        <v>18622</v>
      </c>
      <c r="I306" t="s">
        <v>3655</v>
      </c>
      <c r="J306" t="s">
        <v>3656</v>
      </c>
      <c r="K306" t="s">
        <v>3657</v>
      </c>
      <c r="L306">
        <v>10</v>
      </c>
      <c r="M306">
        <v>9781450346184</v>
      </c>
      <c r="N306" t="str">
        <f t="shared" si="13"/>
        <v>Conference</v>
      </c>
      <c r="O306" t="s">
        <v>3658</v>
      </c>
      <c r="P306" t="s">
        <v>3659</v>
      </c>
      <c r="Q306" s="3">
        <v>2016</v>
      </c>
      <c r="R306" t="s">
        <v>3660</v>
      </c>
      <c r="S306" t="s">
        <v>6</v>
      </c>
      <c r="T306" t="s">
        <v>217</v>
      </c>
    </row>
    <row r="307" spans="1:20" x14ac:dyDescent="0.35">
      <c r="A307" t="str" cm="1">
        <f t="array" ref="A307">IF(OR(ISNUMBER(SEARCH("serious", $H307:$J307)),ISNUMBER(SEARCH("Serious", $H307:$J307)),ISNUMBER(SEARCH("gamification", $H307:$J307)),ISNUMBER(SEARCH("Gamification", $H307:$J307)),ISNUMBER(SEARCH("education", $H307:$J307)),ISNUMBER(SEARCH("Education", $H307:$J307)),),DataValidation!$E$12,B307)</f>
        <v>Not related to Video Games</v>
      </c>
      <c r="B307" t="s">
        <v>70</v>
      </c>
      <c r="C307" s="29" t="s">
        <v>33</v>
      </c>
      <c r="D307" s="29" t="s">
        <v>33</v>
      </c>
      <c r="E307" t="s">
        <v>21011</v>
      </c>
      <c r="F307" s="3" t="str">
        <f t="shared" si="15"/>
        <v/>
      </c>
      <c r="G307">
        <f t="shared" si="12"/>
        <v>1</v>
      </c>
      <c r="H307" s="10" t="s">
        <v>18633</v>
      </c>
      <c r="I307" t="s">
        <v>3722</v>
      </c>
      <c r="J307" t="s">
        <v>3723</v>
      </c>
      <c r="K307" t="s">
        <v>3724</v>
      </c>
      <c r="L307">
        <v>10</v>
      </c>
      <c r="M307">
        <v>9781467311199</v>
      </c>
      <c r="N307" t="str">
        <f t="shared" si="13"/>
        <v>Conference</v>
      </c>
      <c r="O307" t="s">
        <v>2305</v>
      </c>
      <c r="P307" t="s">
        <v>3023</v>
      </c>
      <c r="Q307" s="3">
        <v>2012</v>
      </c>
      <c r="R307" t="s">
        <v>3725</v>
      </c>
      <c r="S307" t="s">
        <v>6</v>
      </c>
      <c r="T307" t="s">
        <v>1120</v>
      </c>
    </row>
    <row r="308" spans="1:20" x14ac:dyDescent="0.35">
      <c r="A308" t="str" cm="1">
        <f t="array" ref="A308">IF(OR(ISNUMBER(SEARCH("serious", $H308:$J308)),ISNUMBER(SEARCH("Serious", $H308:$J308)),ISNUMBER(SEARCH("gamification", $H308:$J308)),ISNUMBER(SEARCH("Gamification", $H308:$J308)),ISNUMBER(SEARCH("education", $H308:$J308)),ISNUMBER(SEARCH("Education", $H308:$J308)),),DataValidation!$E$12,B308)</f>
        <v>Not related to Video Games</v>
      </c>
      <c r="B308" t="s">
        <v>70</v>
      </c>
      <c r="C308" t="s">
        <v>33</v>
      </c>
      <c r="D308" t="s">
        <v>33</v>
      </c>
      <c r="E308" t="s">
        <v>21012</v>
      </c>
      <c r="F308" s="3" t="str">
        <f t="shared" si="15"/>
        <v/>
      </c>
      <c r="G308">
        <f t="shared" si="12"/>
        <v>1</v>
      </c>
      <c r="H308" s="10" t="s">
        <v>18634</v>
      </c>
      <c r="I308" t="s">
        <v>3727</v>
      </c>
      <c r="J308" t="s">
        <v>3728</v>
      </c>
      <c r="K308" t="s">
        <v>3729</v>
      </c>
      <c r="L308">
        <v>7</v>
      </c>
      <c r="N308" t="str">
        <f t="shared" si="13"/>
        <v>Journal</v>
      </c>
      <c r="O308" t="s">
        <v>3730</v>
      </c>
      <c r="P308" t="s">
        <v>3731</v>
      </c>
      <c r="Q308" s="3">
        <v>2020</v>
      </c>
      <c r="R308" t="s">
        <v>3732</v>
      </c>
      <c r="S308" t="s">
        <v>6</v>
      </c>
      <c r="T308" t="s">
        <v>162</v>
      </c>
    </row>
    <row r="309" spans="1:20" x14ac:dyDescent="0.35">
      <c r="A309" t="str" cm="1">
        <f t="array" ref="A309">IF(OR(ISNUMBER(SEARCH("serious", $H309:$J309)),ISNUMBER(SEARCH("Serious", $H309:$J309)),ISNUMBER(SEARCH("gamification", $H309:$J309)),ISNUMBER(SEARCH("Gamification", $H309:$J309)),ISNUMBER(SEARCH("education", $H309:$J309)),ISNUMBER(SEARCH("Education", $H309:$J309)),),DataValidation!$E$12,B309)</f>
        <v>None</v>
      </c>
      <c r="B309" t="s">
        <v>49</v>
      </c>
      <c r="C309" t="s">
        <v>77</v>
      </c>
      <c r="D309" t="s">
        <v>77</v>
      </c>
      <c r="E309" t="s">
        <v>21013</v>
      </c>
      <c r="F309" s="3" t="str">
        <f t="shared" si="15"/>
        <v/>
      </c>
      <c r="G309">
        <f t="shared" si="12"/>
        <v>1</v>
      </c>
      <c r="H309" s="10" t="s">
        <v>18635</v>
      </c>
      <c r="I309" t="s">
        <v>3734</v>
      </c>
      <c r="J309" t="s">
        <v>3735</v>
      </c>
      <c r="K309" t="s">
        <v>3736</v>
      </c>
      <c r="L309">
        <v>7</v>
      </c>
      <c r="N309" t="str">
        <f t="shared" si="13"/>
        <v>Journal</v>
      </c>
      <c r="O309" t="s">
        <v>3737</v>
      </c>
      <c r="P309" t="s">
        <v>3738</v>
      </c>
      <c r="Q309" s="3">
        <v>2019</v>
      </c>
      <c r="R309" t="s">
        <v>3739</v>
      </c>
      <c r="S309" t="s">
        <v>6</v>
      </c>
      <c r="T309" t="s">
        <v>217</v>
      </c>
    </row>
    <row r="310" spans="1:20" x14ac:dyDescent="0.35">
      <c r="A310" t="str" cm="1">
        <f t="array" ref="A310">IF(OR(ISNUMBER(SEARCH("serious", $H310:$J310)),ISNUMBER(SEARCH("Serious", $H310:$J310)),ISNUMBER(SEARCH("gamification", $H310:$J310)),ISNUMBER(SEARCH("Gamification", $H310:$J310)),ISNUMBER(SEARCH("education", $H310:$J310)),ISNUMBER(SEARCH("Education", $H310:$J310)),),DataValidation!$E$12,B310)</f>
        <v>Not related to Video Games</v>
      </c>
      <c r="B310" t="s">
        <v>70</v>
      </c>
      <c r="C310" t="s">
        <v>33</v>
      </c>
      <c r="D310" t="s">
        <v>33</v>
      </c>
      <c r="E310" t="s">
        <v>21014</v>
      </c>
      <c r="F310" s="3" t="str">
        <f t="shared" si="15"/>
        <v/>
      </c>
      <c r="G310">
        <f t="shared" si="12"/>
        <v>1</v>
      </c>
      <c r="H310" s="10" t="s">
        <v>18637</v>
      </c>
      <c r="I310" t="s">
        <v>3747</v>
      </c>
      <c r="J310" t="s">
        <v>3748</v>
      </c>
      <c r="K310" t="s">
        <v>3749</v>
      </c>
      <c r="L310">
        <v>7</v>
      </c>
      <c r="N310" t="str">
        <f t="shared" si="13"/>
        <v>Journal</v>
      </c>
      <c r="O310" t="s">
        <v>3750</v>
      </c>
      <c r="P310" t="s">
        <v>3751</v>
      </c>
      <c r="Q310" s="3">
        <v>2019</v>
      </c>
      <c r="R310" t="s">
        <v>3752</v>
      </c>
      <c r="S310" t="s">
        <v>6</v>
      </c>
      <c r="T310" t="s">
        <v>675</v>
      </c>
    </row>
    <row r="311" spans="1:20" x14ac:dyDescent="0.35">
      <c r="A311" t="str" cm="1">
        <f t="array" ref="A311">IF(OR(ISNUMBER(SEARCH("serious", $H311:$J311)),ISNUMBER(SEARCH("Serious", $H311:$J311)),ISNUMBER(SEARCH("gamification", $H311:$J311)),ISNUMBER(SEARCH("Gamification", $H311:$J311)),ISNUMBER(SEARCH("education", $H311:$J311)),ISNUMBER(SEARCH("Education", $H311:$J311)),),DataValidation!$E$12,B311)</f>
        <v>None</v>
      </c>
      <c r="B311" t="s">
        <v>49</v>
      </c>
      <c r="C311" t="s">
        <v>71</v>
      </c>
      <c r="D311" t="s">
        <v>71</v>
      </c>
      <c r="E311" t="s">
        <v>21015</v>
      </c>
      <c r="F311" s="3" t="str">
        <f t="shared" si="15"/>
        <v/>
      </c>
      <c r="G311">
        <f t="shared" si="12"/>
        <v>1</v>
      </c>
      <c r="H311" s="10" t="s">
        <v>18639</v>
      </c>
      <c r="I311" t="s">
        <v>3760</v>
      </c>
      <c r="J311" t="s">
        <v>3761</v>
      </c>
      <c r="K311" t="s">
        <v>3762</v>
      </c>
      <c r="L311">
        <v>10</v>
      </c>
      <c r="M311">
        <v>9781467374521</v>
      </c>
      <c r="N311" t="str">
        <f t="shared" si="13"/>
        <v>Conference</v>
      </c>
      <c r="O311" t="s">
        <v>3763</v>
      </c>
      <c r="P311" t="s">
        <v>6</v>
      </c>
      <c r="Q311" s="3">
        <v>2016</v>
      </c>
      <c r="R311" t="s">
        <v>3764</v>
      </c>
      <c r="S311" t="s">
        <v>6</v>
      </c>
      <c r="T311" t="s">
        <v>162</v>
      </c>
    </row>
    <row r="312" spans="1:20" x14ac:dyDescent="0.35">
      <c r="A312" t="str" cm="1">
        <f t="array" ref="A312">IF(OR(ISNUMBER(SEARCH("serious", $H312:$J312)),ISNUMBER(SEARCH("Serious", $H312:$J312)),ISNUMBER(SEARCH("gamification", $H312:$J312)),ISNUMBER(SEARCH("Gamification", $H312:$J312)),ISNUMBER(SEARCH("education", $H312:$J312)),ISNUMBER(SEARCH("Education", $H312:$J312)),),DataValidation!$E$12,B312)</f>
        <v>Not related to Video Games</v>
      </c>
      <c r="B312" t="s">
        <v>70</v>
      </c>
      <c r="C312" t="s">
        <v>33</v>
      </c>
      <c r="D312" t="s">
        <v>33</v>
      </c>
      <c r="E312" t="s">
        <v>21016</v>
      </c>
      <c r="F312" s="3" t="str">
        <f t="shared" si="15"/>
        <v/>
      </c>
      <c r="G312">
        <f t="shared" si="12"/>
        <v>1</v>
      </c>
      <c r="H312" s="10" t="s">
        <v>18642</v>
      </c>
      <c r="I312" t="s">
        <v>3780</v>
      </c>
      <c r="J312" t="s">
        <v>3781</v>
      </c>
      <c r="K312" t="s">
        <v>3782</v>
      </c>
      <c r="L312">
        <v>10</v>
      </c>
      <c r="M312">
        <v>9781467320054</v>
      </c>
      <c r="N312" t="str">
        <f t="shared" si="13"/>
        <v>Conference</v>
      </c>
      <c r="O312" t="s">
        <v>3783</v>
      </c>
      <c r="P312" t="s">
        <v>3784</v>
      </c>
      <c r="Q312" s="3">
        <v>2012</v>
      </c>
      <c r="R312" t="s">
        <v>3785</v>
      </c>
      <c r="S312" t="s">
        <v>6</v>
      </c>
      <c r="T312" t="s">
        <v>1120</v>
      </c>
    </row>
    <row r="313" spans="1:20" x14ac:dyDescent="0.35">
      <c r="A313" t="str" cm="1">
        <f t="array" ref="A313">IF(OR(ISNUMBER(SEARCH("serious", $H313:$J313)),ISNUMBER(SEARCH("Serious", $H313:$J313)),ISNUMBER(SEARCH("gamification", $H313:$J313)),ISNUMBER(SEARCH("Gamification", $H313:$J313)),ISNUMBER(SEARCH("education", $H313:$J313)),ISNUMBER(SEARCH("Education", $H313:$J313)),),DataValidation!$E$12,B313)</f>
        <v>None</v>
      </c>
      <c r="B313" t="s">
        <v>49</v>
      </c>
      <c r="C313" t="s">
        <v>77</v>
      </c>
      <c r="D313" t="s">
        <v>77</v>
      </c>
      <c r="E313" s="4" t="s">
        <v>21017</v>
      </c>
      <c r="F313" s="3" t="str">
        <f t="shared" si="15"/>
        <v/>
      </c>
      <c r="G313">
        <f t="shared" si="12"/>
        <v>1</v>
      </c>
      <c r="H313" s="10" t="s">
        <v>18650</v>
      </c>
      <c r="I313" t="s">
        <v>3832</v>
      </c>
      <c r="J313" t="s">
        <v>3833</v>
      </c>
      <c r="K313" t="s">
        <v>3834</v>
      </c>
      <c r="L313">
        <v>7</v>
      </c>
      <c r="N313" t="str">
        <f t="shared" si="13"/>
        <v>Conference</v>
      </c>
      <c r="O313" t="s">
        <v>152</v>
      </c>
      <c r="P313" t="s">
        <v>3835</v>
      </c>
      <c r="Q313" s="3">
        <v>2010</v>
      </c>
      <c r="R313" t="s">
        <v>3836</v>
      </c>
      <c r="S313" t="s">
        <v>6</v>
      </c>
      <c r="T313" t="s">
        <v>256</v>
      </c>
    </row>
    <row r="314" spans="1:20" x14ac:dyDescent="0.35">
      <c r="A314" t="str" cm="1">
        <f t="array" ref="A314">IF(OR(ISNUMBER(SEARCH("serious", $H314:$J314)),ISNUMBER(SEARCH("Serious", $H314:$J314)),ISNUMBER(SEARCH("gamification", $H314:$J314)),ISNUMBER(SEARCH("Gamification", $H314:$J314)),ISNUMBER(SEARCH("education", $H314:$J314)),ISNUMBER(SEARCH("Education", $H314:$J314)),),DataValidation!$E$12,B314)</f>
        <v>Not related to Video Games</v>
      </c>
      <c r="B314" t="s">
        <v>70</v>
      </c>
      <c r="C314" t="s">
        <v>33</v>
      </c>
      <c r="D314" t="s">
        <v>33</v>
      </c>
      <c r="E314" t="s">
        <v>21018</v>
      </c>
      <c r="F314" s="3" t="str">
        <f t="shared" si="15"/>
        <v/>
      </c>
      <c r="G314">
        <f t="shared" si="12"/>
        <v>1</v>
      </c>
      <c r="H314" s="10" t="s">
        <v>18651</v>
      </c>
      <c r="I314" t="s">
        <v>3838</v>
      </c>
      <c r="J314" t="s">
        <v>3839</v>
      </c>
      <c r="K314" t="s">
        <v>3840</v>
      </c>
      <c r="L314">
        <v>7</v>
      </c>
      <c r="N314" t="str">
        <f t="shared" si="13"/>
        <v>Journal</v>
      </c>
      <c r="O314" t="s">
        <v>3841</v>
      </c>
      <c r="P314" t="s">
        <v>3842</v>
      </c>
      <c r="Q314" s="3">
        <v>2014</v>
      </c>
      <c r="R314" t="s">
        <v>3843</v>
      </c>
      <c r="S314" t="s">
        <v>6</v>
      </c>
      <c r="T314" t="s">
        <v>1120</v>
      </c>
    </row>
    <row r="315" spans="1:20" x14ac:dyDescent="0.35">
      <c r="A315" t="str" cm="1">
        <f t="array" ref="A315">IF(OR(ISNUMBER(SEARCH("serious", $H315:$J315)),ISNUMBER(SEARCH("Serious", $H315:$J315)),ISNUMBER(SEARCH("gamification", $H315:$J315)),ISNUMBER(SEARCH("Gamification", $H315:$J315)),ISNUMBER(SEARCH("education", $H315:$J315)),ISNUMBER(SEARCH("Education", $H315:$J315)),),DataValidation!$E$12,B315)</f>
        <v>Not related to Video Games</v>
      </c>
      <c r="B315" t="s">
        <v>70</v>
      </c>
      <c r="C315" t="s">
        <v>33</v>
      </c>
      <c r="D315" t="s">
        <v>33</v>
      </c>
      <c r="E315" t="s">
        <v>21019</v>
      </c>
      <c r="F315" s="3" t="str">
        <f t="shared" si="15"/>
        <v/>
      </c>
      <c r="G315">
        <f t="shared" si="12"/>
        <v>1</v>
      </c>
      <c r="H315" s="10" t="s">
        <v>18653</v>
      </c>
      <c r="I315" t="s">
        <v>3852</v>
      </c>
      <c r="J315" t="s">
        <v>3853</v>
      </c>
      <c r="K315" t="s">
        <v>3854</v>
      </c>
      <c r="L315">
        <v>10</v>
      </c>
      <c r="M315">
        <v>9781450362245</v>
      </c>
      <c r="N315" t="str">
        <f t="shared" si="13"/>
        <v>Conference</v>
      </c>
      <c r="O315" t="s">
        <v>3855</v>
      </c>
      <c r="P315" t="s">
        <v>3856</v>
      </c>
      <c r="Q315" s="3">
        <v>2019</v>
      </c>
      <c r="R315" t="s">
        <v>3857</v>
      </c>
      <c r="S315" t="s">
        <v>6</v>
      </c>
      <c r="T315" t="s">
        <v>3858</v>
      </c>
    </row>
    <row r="316" spans="1:20" x14ac:dyDescent="0.35">
      <c r="A316" t="str" cm="1">
        <f t="array" ref="A316">IF(OR(ISNUMBER(SEARCH("serious", $H316:$J316)),ISNUMBER(SEARCH("Serious", $H316:$J316)),ISNUMBER(SEARCH("gamification", $H316:$J316)),ISNUMBER(SEARCH("Gamification", $H316:$J316)),ISNUMBER(SEARCH("education", $H316:$J316)),ISNUMBER(SEARCH("Education", $H316:$J316)),),DataValidation!$E$12,B316)</f>
        <v>Serious games or gamification</v>
      </c>
      <c r="B316" t="s">
        <v>70</v>
      </c>
      <c r="C316" t="s">
        <v>33</v>
      </c>
      <c r="D316" t="s">
        <v>33</v>
      </c>
      <c r="E316" t="s">
        <v>21020</v>
      </c>
      <c r="F316" s="3" t="str">
        <f t="shared" si="15"/>
        <v/>
      </c>
      <c r="G316">
        <f t="shared" si="12"/>
        <v>1</v>
      </c>
      <c r="H316" s="10" t="s">
        <v>18655</v>
      </c>
      <c r="I316" t="s">
        <v>3867</v>
      </c>
      <c r="J316" t="s">
        <v>3868</v>
      </c>
      <c r="K316" t="s">
        <v>3869</v>
      </c>
      <c r="L316">
        <v>7</v>
      </c>
      <c r="N316" t="str">
        <f t="shared" si="13"/>
        <v>Journal</v>
      </c>
      <c r="O316" t="s">
        <v>2175</v>
      </c>
      <c r="P316" t="s">
        <v>3870</v>
      </c>
      <c r="Q316" s="3">
        <v>2009</v>
      </c>
      <c r="R316" t="s">
        <v>3871</v>
      </c>
      <c r="S316" t="s">
        <v>6</v>
      </c>
      <c r="T316" t="s">
        <v>155</v>
      </c>
    </row>
    <row r="317" spans="1:20" x14ac:dyDescent="0.35">
      <c r="A317" t="str" cm="1">
        <f t="array" ref="A317">IF(OR(ISNUMBER(SEARCH("serious", $H317:$J317)),ISNUMBER(SEARCH("Serious", $H317:$J317)),ISNUMBER(SEARCH("gamification", $H317:$J317)),ISNUMBER(SEARCH("Gamification", $H317:$J317)),ISNUMBER(SEARCH("education", $H317:$J317)),ISNUMBER(SEARCH("Education", $H317:$J317)),),DataValidation!$E$12,B317)</f>
        <v>None</v>
      </c>
      <c r="B317" t="s">
        <v>49</v>
      </c>
      <c r="C317" t="s">
        <v>60</v>
      </c>
      <c r="D317" t="s">
        <v>60</v>
      </c>
      <c r="E317" t="s">
        <v>21021</v>
      </c>
      <c r="F317" s="3" t="str">
        <f t="shared" si="15"/>
        <v/>
      </c>
      <c r="G317">
        <f t="shared" si="12"/>
        <v>1</v>
      </c>
      <c r="H317" s="10" t="s">
        <v>18656</v>
      </c>
      <c r="I317" t="s">
        <v>3873</v>
      </c>
      <c r="J317" t="s">
        <v>3874</v>
      </c>
      <c r="K317" t="s">
        <v>3875</v>
      </c>
      <c r="L317">
        <v>10</v>
      </c>
      <c r="M317">
        <v>9781467329644</v>
      </c>
      <c r="N317" t="str">
        <f t="shared" si="13"/>
        <v>Conference</v>
      </c>
      <c r="O317" t="s">
        <v>3876</v>
      </c>
      <c r="P317" t="s">
        <v>3877</v>
      </c>
      <c r="Q317" s="3">
        <v>2012</v>
      </c>
      <c r="R317" t="s">
        <v>3878</v>
      </c>
      <c r="S317" t="s">
        <v>6</v>
      </c>
      <c r="T317" t="s">
        <v>147</v>
      </c>
    </row>
    <row r="318" spans="1:20" x14ac:dyDescent="0.35">
      <c r="A318" t="str" cm="1">
        <f t="array" ref="A318">IF(OR(ISNUMBER(SEARCH("serious", $H318:$J318)),ISNUMBER(SEARCH("Serious", $H318:$J318)),ISNUMBER(SEARCH("gamification", $H318:$J318)),ISNUMBER(SEARCH("Gamification", $H318:$J318)),ISNUMBER(SEARCH("education", $H318:$J318)),ISNUMBER(SEARCH("Education", $H318:$J318)),),DataValidation!$E$12,B318)</f>
        <v>Not related to Video Games</v>
      </c>
      <c r="B318" t="s">
        <v>70</v>
      </c>
      <c r="C318" t="s">
        <v>33</v>
      </c>
      <c r="D318" t="s">
        <v>33</v>
      </c>
      <c r="E318" t="s">
        <v>21018</v>
      </c>
      <c r="F318" s="3" t="str">
        <f t="shared" si="15"/>
        <v/>
      </c>
      <c r="G318">
        <f t="shared" si="12"/>
        <v>1</v>
      </c>
      <c r="H318" s="10" t="s">
        <v>18658</v>
      </c>
      <c r="I318" t="s">
        <v>3885</v>
      </c>
      <c r="J318" t="s">
        <v>3886</v>
      </c>
      <c r="K318" t="s">
        <v>3887</v>
      </c>
      <c r="L318">
        <v>7</v>
      </c>
      <c r="N318" t="str">
        <f t="shared" si="13"/>
        <v>Journal</v>
      </c>
      <c r="O318" t="s">
        <v>3426</v>
      </c>
      <c r="P318" t="s">
        <v>6</v>
      </c>
      <c r="Q318" s="3">
        <v>2020</v>
      </c>
      <c r="R318" t="s">
        <v>3888</v>
      </c>
      <c r="S318" t="s">
        <v>6</v>
      </c>
      <c r="T318" t="s">
        <v>162</v>
      </c>
    </row>
    <row r="319" spans="1:20" x14ac:dyDescent="0.35">
      <c r="A319" t="str" cm="1">
        <f t="array" ref="A319">IF(OR(ISNUMBER(SEARCH("serious", $H319:$J319)),ISNUMBER(SEARCH("Serious", $H319:$J319)),ISNUMBER(SEARCH("gamification", $H319:$J319)),ISNUMBER(SEARCH("Gamification", $H319:$J319)),ISNUMBER(SEARCH("education", $H319:$J319)),ISNUMBER(SEARCH("Education", $H319:$J319)),),DataValidation!$E$12,B319)</f>
        <v>None</v>
      </c>
      <c r="B319" t="s">
        <v>49</v>
      </c>
      <c r="C319" t="s">
        <v>57</v>
      </c>
      <c r="D319" t="s">
        <v>57</v>
      </c>
      <c r="E319" t="s">
        <v>20987</v>
      </c>
      <c r="F319" s="3" t="str">
        <f t="shared" si="15"/>
        <v/>
      </c>
      <c r="G319">
        <f t="shared" si="12"/>
        <v>1</v>
      </c>
      <c r="H319" s="10" t="s">
        <v>18660</v>
      </c>
      <c r="I319" t="s">
        <v>3896</v>
      </c>
      <c r="J319" t="s">
        <v>3897</v>
      </c>
      <c r="K319" t="s">
        <v>3898</v>
      </c>
      <c r="L319">
        <v>7</v>
      </c>
      <c r="M319">
        <v>9783030497590</v>
      </c>
      <c r="N319" t="str">
        <f t="shared" si="13"/>
        <v>Conference</v>
      </c>
      <c r="O319" t="s">
        <v>152</v>
      </c>
      <c r="P319" t="s">
        <v>3899</v>
      </c>
      <c r="Q319" s="3">
        <v>2020</v>
      </c>
      <c r="R319" t="s">
        <v>3900</v>
      </c>
      <c r="S319" t="s">
        <v>6</v>
      </c>
      <c r="T319" t="s">
        <v>162</v>
      </c>
    </row>
    <row r="320" spans="1:20" x14ac:dyDescent="0.35">
      <c r="A320" t="str" cm="1">
        <f t="array" ref="A320">IF(OR(ISNUMBER(SEARCH("serious", $H320:$J320)),ISNUMBER(SEARCH("Serious", $H320:$J320)),ISNUMBER(SEARCH("gamification", $H320:$J320)),ISNUMBER(SEARCH("Gamification", $H320:$J320)),ISNUMBER(SEARCH("education", $H320:$J320)),ISNUMBER(SEARCH("Education", $H320:$J320)),),DataValidation!$E$12,B320)</f>
        <v>None</v>
      </c>
      <c r="B320" t="s">
        <v>49</v>
      </c>
      <c r="C320" t="s">
        <v>83</v>
      </c>
      <c r="D320" t="s">
        <v>83</v>
      </c>
      <c r="E320" t="s">
        <v>21022</v>
      </c>
      <c r="F320" s="3" t="str">
        <f t="shared" si="15"/>
        <v/>
      </c>
      <c r="G320">
        <f t="shared" si="12"/>
        <v>1</v>
      </c>
      <c r="H320" s="10" t="s">
        <v>18663</v>
      </c>
      <c r="I320" t="s">
        <v>3914</v>
      </c>
      <c r="J320" t="s">
        <v>6</v>
      </c>
      <c r="K320" t="s">
        <v>3915</v>
      </c>
      <c r="L320">
        <v>7</v>
      </c>
      <c r="N320" t="str">
        <f t="shared" si="13"/>
        <v>Journal</v>
      </c>
      <c r="O320" t="s">
        <v>3916</v>
      </c>
      <c r="P320" t="s">
        <v>3917</v>
      </c>
      <c r="Q320" s="3">
        <v>2019</v>
      </c>
      <c r="R320" t="s">
        <v>3918</v>
      </c>
      <c r="S320" t="s">
        <v>6</v>
      </c>
      <c r="T320" t="s">
        <v>217</v>
      </c>
    </row>
    <row r="321" spans="1:20" x14ac:dyDescent="0.35">
      <c r="A321" t="str" cm="1">
        <f t="array" ref="A321">IF(OR(ISNUMBER(SEARCH("serious", $H321:$J321)),ISNUMBER(SEARCH("Serious", $H321:$J321)),ISNUMBER(SEARCH("gamification", $H321:$J321)),ISNUMBER(SEARCH("Gamification", $H321:$J321)),ISNUMBER(SEARCH("education", $H321:$J321)),ISNUMBER(SEARCH("Education", $H321:$J321)),),DataValidation!$E$12,B321)</f>
        <v>None</v>
      </c>
      <c r="B321" t="s">
        <v>49</v>
      </c>
      <c r="C321" t="s">
        <v>57</v>
      </c>
      <c r="D321" t="s">
        <v>57</v>
      </c>
      <c r="E321" t="s">
        <v>21023</v>
      </c>
      <c r="F321" s="3" t="str">
        <f t="shared" si="15"/>
        <v/>
      </c>
      <c r="G321">
        <f t="shared" si="12"/>
        <v>1</v>
      </c>
      <c r="H321" s="10" t="s">
        <v>18664</v>
      </c>
      <c r="I321" t="s">
        <v>3920</v>
      </c>
      <c r="J321" t="s">
        <v>3921</v>
      </c>
      <c r="K321" t="s">
        <v>3922</v>
      </c>
      <c r="L321">
        <v>7</v>
      </c>
      <c r="N321" t="str">
        <f t="shared" si="13"/>
        <v>Journal</v>
      </c>
      <c r="O321" t="s">
        <v>1999</v>
      </c>
      <c r="P321" t="s">
        <v>6</v>
      </c>
      <c r="Q321" s="3">
        <v>2020</v>
      </c>
      <c r="R321" t="s">
        <v>3923</v>
      </c>
      <c r="S321" t="s">
        <v>6</v>
      </c>
      <c r="T321" t="s">
        <v>217</v>
      </c>
    </row>
    <row r="322" spans="1:20" x14ac:dyDescent="0.35">
      <c r="A322" t="str" cm="1">
        <f t="array" ref="A322">IF(OR(ISNUMBER(SEARCH("serious", $H322:$J322)),ISNUMBER(SEARCH("Serious", $H322:$J322)),ISNUMBER(SEARCH("gamification", $H322:$J322)),ISNUMBER(SEARCH("Gamification", $H322:$J322)),ISNUMBER(SEARCH("education", $H322:$J322)),ISNUMBER(SEARCH("Education", $H322:$J322)),),DataValidation!$E$12,B322)</f>
        <v>Not related to Video Games</v>
      </c>
      <c r="B322" t="s">
        <v>70</v>
      </c>
      <c r="C322" t="s">
        <v>33</v>
      </c>
      <c r="D322" t="s">
        <v>33</v>
      </c>
      <c r="E322" t="s">
        <v>20982</v>
      </c>
      <c r="F322" s="3" t="str">
        <f t="shared" si="15"/>
        <v/>
      </c>
      <c r="G322">
        <f t="shared" ref="G322:G385" si="16">COUNTIF(H:H,H322)</f>
        <v>1</v>
      </c>
      <c r="H322" s="10" t="s">
        <v>18668</v>
      </c>
      <c r="I322" t="s">
        <v>3944</v>
      </c>
      <c r="J322" t="s">
        <v>3945</v>
      </c>
      <c r="K322" t="s">
        <v>3946</v>
      </c>
      <c r="L322">
        <v>10</v>
      </c>
      <c r="M322">
        <v>9781509047086</v>
      </c>
      <c r="N322" t="str">
        <f t="shared" ref="N322:N385" si="17">IF(ISNUMBER(SEARCH("Workshop", O322)),"Workshop",IF(OR(ISNUMBER(SEARCH("Conference", O322)), ISNUMBER(SEARCH("Symposium", O322)), ISNUMBER(SEARCH("Lecture Notes", O322)), ISNUMBER(SEARCH("Proceedings", O322))),"Conference", "Journal"))</f>
        <v>Conference</v>
      </c>
      <c r="O322" t="s">
        <v>3947</v>
      </c>
      <c r="P322" t="s">
        <v>3948</v>
      </c>
      <c r="Q322" s="3">
        <v>2017</v>
      </c>
      <c r="R322" t="s">
        <v>3949</v>
      </c>
      <c r="S322" t="s">
        <v>6</v>
      </c>
      <c r="T322" t="s">
        <v>162</v>
      </c>
    </row>
    <row r="323" spans="1:20" x14ac:dyDescent="0.35">
      <c r="A323" t="str" cm="1">
        <f t="array" ref="A323">IF(OR(ISNUMBER(SEARCH("serious", $H323:$J323)),ISNUMBER(SEARCH("Serious", $H323:$J323)),ISNUMBER(SEARCH("gamification", $H323:$J323)),ISNUMBER(SEARCH("Gamification", $H323:$J323)),ISNUMBER(SEARCH("education", $H323:$J323)),ISNUMBER(SEARCH("Education", $H323:$J323)),),DataValidation!$E$12,B323)</f>
        <v>Serious games or gamification</v>
      </c>
      <c r="B323" t="s">
        <v>70</v>
      </c>
      <c r="C323" t="s">
        <v>33</v>
      </c>
      <c r="D323" t="s">
        <v>33</v>
      </c>
      <c r="E323" t="s">
        <v>21024</v>
      </c>
      <c r="F323" s="3" t="str">
        <f t="shared" si="15"/>
        <v/>
      </c>
      <c r="G323">
        <f t="shared" si="16"/>
        <v>1</v>
      </c>
      <c r="H323" s="10" t="s">
        <v>18669</v>
      </c>
      <c r="I323" t="s">
        <v>3951</v>
      </c>
      <c r="J323" t="s">
        <v>3952</v>
      </c>
      <c r="K323" t="s">
        <v>3953</v>
      </c>
      <c r="L323">
        <v>10</v>
      </c>
      <c r="M323">
        <v>9781479919345</v>
      </c>
      <c r="N323" t="str">
        <f t="shared" si="17"/>
        <v>Workshop</v>
      </c>
      <c r="O323" t="s">
        <v>3954</v>
      </c>
      <c r="P323" t="s">
        <v>3955</v>
      </c>
      <c r="Q323" s="3">
        <v>2015</v>
      </c>
      <c r="R323" t="s">
        <v>3956</v>
      </c>
      <c r="S323" t="s">
        <v>6</v>
      </c>
      <c r="T323" t="s">
        <v>147</v>
      </c>
    </row>
    <row r="324" spans="1:20" x14ac:dyDescent="0.35">
      <c r="A324" t="str" cm="1">
        <f t="array" ref="A324">IF(OR(ISNUMBER(SEARCH("serious", $H324:$J324)),ISNUMBER(SEARCH("Serious", $H324:$J324)),ISNUMBER(SEARCH("gamification", $H324:$J324)),ISNUMBER(SEARCH("Gamification", $H324:$J324)),ISNUMBER(SEARCH("education", $H324:$J324)),ISNUMBER(SEARCH("Education", $H324:$J324)),),DataValidation!$E$12,B324)</f>
        <v>None</v>
      </c>
      <c r="B324" t="s">
        <v>49</v>
      </c>
      <c r="C324" t="s">
        <v>60</v>
      </c>
      <c r="D324" t="s">
        <v>60</v>
      </c>
      <c r="E324" t="s">
        <v>21025</v>
      </c>
      <c r="F324" s="3" t="str">
        <f t="shared" si="15"/>
        <v/>
      </c>
      <c r="G324">
        <f t="shared" si="16"/>
        <v>1</v>
      </c>
      <c r="H324" s="10" t="s">
        <v>18672</v>
      </c>
      <c r="I324" t="s">
        <v>3969</v>
      </c>
      <c r="J324" t="s">
        <v>3970</v>
      </c>
      <c r="K324" t="s">
        <v>3971</v>
      </c>
      <c r="L324">
        <v>10</v>
      </c>
      <c r="M324">
        <v>9781728194660</v>
      </c>
      <c r="N324" t="str">
        <f t="shared" si="17"/>
        <v>Conference</v>
      </c>
      <c r="O324" t="s">
        <v>3972</v>
      </c>
      <c r="P324" t="s">
        <v>6</v>
      </c>
      <c r="Q324" s="3">
        <v>2020</v>
      </c>
      <c r="R324" t="s">
        <v>3973</v>
      </c>
      <c r="S324" t="s">
        <v>6</v>
      </c>
      <c r="T324" t="s">
        <v>162</v>
      </c>
    </row>
    <row r="325" spans="1:20" x14ac:dyDescent="0.35">
      <c r="A325" t="str" cm="1">
        <f t="array" ref="A325">IF(OR(ISNUMBER(SEARCH("serious", $H325:$J325)),ISNUMBER(SEARCH("Serious", $H325:$J325)),ISNUMBER(SEARCH("gamification", $H325:$J325)),ISNUMBER(SEARCH("Gamification", $H325:$J325)),ISNUMBER(SEARCH("education", $H325:$J325)),ISNUMBER(SEARCH("Education", $H325:$J325)),),DataValidation!$E$12,B325)</f>
        <v>None</v>
      </c>
      <c r="B325" t="s">
        <v>49</v>
      </c>
      <c r="C325" t="s">
        <v>88</v>
      </c>
      <c r="D325" t="s">
        <v>88</v>
      </c>
      <c r="E325" t="s">
        <v>21026</v>
      </c>
      <c r="F325" s="3" t="str">
        <f t="shared" si="15"/>
        <v/>
      </c>
      <c r="G325">
        <f t="shared" si="16"/>
        <v>1</v>
      </c>
      <c r="H325" s="10" t="s">
        <v>18678</v>
      </c>
      <c r="I325" t="s">
        <v>4007</v>
      </c>
      <c r="J325" t="s">
        <v>4008</v>
      </c>
      <c r="K325" t="s">
        <v>4009</v>
      </c>
      <c r="L325">
        <v>10</v>
      </c>
      <c r="M325">
        <v>9781728101378</v>
      </c>
      <c r="N325" t="str">
        <f t="shared" si="17"/>
        <v>Conference</v>
      </c>
      <c r="O325" t="s">
        <v>4010</v>
      </c>
      <c r="P325" t="s">
        <v>6</v>
      </c>
      <c r="Q325" s="3">
        <v>2019</v>
      </c>
      <c r="R325" t="s">
        <v>4011</v>
      </c>
      <c r="S325" t="s">
        <v>6</v>
      </c>
      <c r="T325" t="s">
        <v>162</v>
      </c>
    </row>
    <row r="326" spans="1:20" x14ac:dyDescent="0.35">
      <c r="A326" t="str" cm="1">
        <f t="array" ref="A326">IF(OR(ISNUMBER(SEARCH("serious", $H326:$J326)),ISNUMBER(SEARCH("Serious", $H326:$J326)),ISNUMBER(SEARCH("gamification", $H326:$J326)),ISNUMBER(SEARCH("Gamification", $H326:$J326)),ISNUMBER(SEARCH("education", $H326:$J326)),ISNUMBER(SEARCH("Education", $H326:$J326)),),DataValidation!$E$12,B326)</f>
        <v>None</v>
      </c>
      <c r="B326" t="s">
        <v>49</v>
      </c>
      <c r="C326" t="s">
        <v>88</v>
      </c>
      <c r="D326" t="s">
        <v>88</v>
      </c>
      <c r="E326" t="s">
        <v>21027</v>
      </c>
      <c r="F326" s="3" t="str">
        <f t="shared" si="15"/>
        <v/>
      </c>
      <c r="G326">
        <f t="shared" si="16"/>
        <v>1</v>
      </c>
      <c r="H326" s="10" t="s">
        <v>18679</v>
      </c>
      <c r="I326" t="s">
        <v>4013</v>
      </c>
      <c r="J326" t="s">
        <v>4014</v>
      </c>
      <c r="K326" t="s">
        <v>4015</v>
      </c>
      <c r="L326">
        <v>7</v>
      </c>
      <c r="M326">
        <v>9783030700058</v>
      </c>
      <c r="N326" t="str">
        <f t="shared" si="17"/>
        <v>Journal</v>
      </c>
      <c r="O326" t="s">
        <v>866</v>
      </c>
      <c r="P326" t="s">
        <v>4016</v>
      </c>
      <c r="Q326" s="3">
        <v>2021</v>
      </c>
      <c r="R326" t="s">
        <v>4017</v>
      </c>
      <c r="S326" t="s">
        <v>6</v>
      </c>
      <c r="T326" t="s">
        <v>162</v>
      </c>
    </row>
    <row r="327" spans="1:20" x14ac:dyDescent="0.35">
      <c r="A327" t="str" cm="1">
        <f t="array" ref="A327">IF(OR(ISNUMBER(SEARCH("serious", $H327:$J327)),ISNUMBER(SEARCH("Serious", $H327:$J327)),ISNUMBER(SEARCH("gamification", $H327:$J327)),ISNUMBER(SEARCH("Gamification", $H327:$J327)),ISNUMBER(SEARCH("education", $H327:$J327)),ISNUMBER(SEARCH("Education", $H327:$J327)),),DataValidation!$E$12,B327)</f>
        <v>None</v>
      </c>
      <c r="B327" t="s">
        <v>49</v>
      </c>
      <c r="C327" t="s">
        <v>71</v>
      </c>
      <c r="D327" t="s">
        <v>71</v>
      </c>
      <c r="E327" t="s">
        <v>21028</v>
      </c>
      <c r="F327" s="3" t="str">
        <f>IF(C327&lt;&gt;D327,IF(OR(C327="",D327=""),"NR","Yes"),"")</f>
        <v/>
      </c>
      <c r="G327">
        <f t="shared" si="16"/>
        <v>1</v>
      </c>
      <c r="H327" s="10" t="s">
        <v>18680</v>
      </c>
      <c r="I327" t="s">
        <v>4019</v>
      </c>
      <c r="J327" t="s">
        <v>4020</v>
      </c>
      <c r="K327" t="s">
        <v>4021</v>
      </c>
      <c r="L327">
        <v>10</v>
      </c>
      <c r="M327">
        <v>9781450388078</v>
      </c>
      <c r="N327" t="str">
        <f t="shared" si="17"/>
        <v>Journal</v>
      </c>
      <c r="O327" t="s">
        <v>194</v>
      </c>
      <c r="P327" t="s">
        <v>6</v>
      </c>
      <c r="Q327" s="3">
        <v>2020</v>
      </c>
      <c r="R327" t="s">
        <v>4022</v>
      </c>
      <c r="S327" t="s">
        <v>6</v>
      </c>
      <c r="T327" t="s">
        <v>162</v>
      </c>
    </row>
    <row r="328" spans="1:20" x14ac:dyDescent="0.35">
      <c r="A328" t="str" cm="1">
        <f t="array" ref="A328">IF(OR(ISNUMBER(SEARCH("serious", $H328:$J328)),ISNUMBER(SEARCH("Serious", $H328:$J328)),ISNUMBER(SEARCH("gamification", $H328:$J328)),ISNUMBER(SEARCH("Gamification", $H328:$J328)),ISNUMBER(SEARCH("education", $H328:$J328)),ISNUMBER(SEARCH("Education", $H328:$J328)),),DataValidation!$E$12,B328)</f>
        <v>None</v>
      </c>
      <c r="B328" t="s">
        <v>49</v>
      </c>
      <c r="C328" t="s">
        <v>51</v>
      </c>
      <c r="D328" t="s">
        <v>51</v>
      </c>
      <c r="E328" t="s">
        <v>21029</v>
      </c>
      <c r="F328" s="3" t="str">
        <f t="shared" ref="F328:F340" si="18">IF(C328&lt;&gt;D328,IF(OR(C328="",D328=""),"NR","Yes"),"")</f>
        <v/>
      </c>
      <c r="G328">
        <f t="shared" si="16"/>
        <v>1</v>
      </c>
      <c r="H328" s="10" t="s">
        <v>18685</v>
      </c>
      <c r="I328" t="s">
        <v>4049</v>
      </c>
      <c r="J328" t="s">
        <v>4050</v>
      </c>
      <c r="K328" t="s">
        <v>4051</v>
      </c>
      <c r="L328">
        <v>10</v>
      </c>
      <c r="M328">
        <v>9781509043729</v>
      </c>
      <c r="N328" t="str">
        <f t="shared" si="17"/>
        <v>Conference</v>
      </c>
      <c r="O328" t="s">
        <v>4052</v>
      </c>
      <c r="P328" t="s">
        <v>4053</v>
      </c>
      <c r="Q328" s="3">
        <v>2017</v>
      </c>
      <c r="R328" t="s">
        <v>4054</v>
      </c>
      <c r="S328" t="s">
        <v>6</v>
      </c>
      <c r="T328" t="s">
        <v>162</v>
      </c>
    </row>
    <row r="329" spans="1:20" x14ac:dyDescent="0.35">
      <c r="A329" t="str" cm="1">
        <f t="array" ref="A329">IF(OR(ISNUMBER(SEARCH("serious", $H329:$J329)),ISNUMBER(SEARCH("Serious", $H329:$J329)),ISNUMBER(SEARCH("gamification", $H329:$J329)),ISNUMBER(SEARCH("Gamification", $H329:$J329)),ISNUMBER(SEARCH("education", $H329:$J329)),ISNUMBER(SEARCH("Education", $H329:$J329)),),DataValidation!$E$12,B329)</f>
        <v>None</v>
      </c>
      <c r="B329" t="s">
        <v>49</v>
      </c>
      <c r="C329" t="s">
        <v>60</v>
      </c>
      <c r="D329" t="s">
        <v>60</v>
      </c>
      <c r="E329" t="s">
        <v>21030</v>
      </c>
      <c r="F329" s="3" t="str">
        <f t="shared" si="18"/>
        <v/>
      </c>
      <c r="G329">
        <f t="shared" si="16"/>
        <v>1</v>
      </c>
      <c r="H329" s="10" t="s">
        <v>18686</v>
      </c>
      <c r="I329" t="s">
        <v>4056</v>
      </c>
      <c r="J329" t="s">
        <v>4057</v>
      </c>
      <c r="K329" t="s">
        <v>4058</v>
      </c>
      <c r="L329">
        <v>10</v>
      </c>
      <c r="M329">
        <v>9781665404266</v>
      </c>
      <c r="N329" t="str">
        <f t="shared" si="17"/>
        <v>Conference</v>
      </c>
      <c r="O329" t="s">
        <v>4059</v>
      </c>
      <c r="P329" t="s">
        <v>4060</v>
      </c>
      <c r="Q329" s="3">
        <v>2021</v>
      </c>
      <c r="R329" t="s">
        <v>4061</v>
      </c>
      <c r="S329" t="s">
        <v>6</v>
      </c>
      <c r="T329" t="s">
        <v>162</v>
      </c>
    </row>
    <row r="330" spans="1:20" x14ac:dyDescent="0.35">
      <c r="A330" t="str" cm="1">
        <f t="array" ref="A330">IF(OR(ISNUMBER(SEARCH("serious", $H330:$J330)),ISNUMBER(SEARCH("Serious", $H330:$J330)),ISNUMBER(SEARCH("gamification", $H330:$J330)),ISNUMBER(SEARCH("Gamification", $H330:$J330)),ISNUMBER(SEARCH("education", $H330:$J330)),ISNUMBER(SEARCH("Education", $H330:$J330)),),DataValidation!$E$12,B330)</f>
        <v>None</v>
      </c>
      <c r="B330" t="s">
        <v>49</v>
      </c>
      <c r="C330" t="s">
        <v>66</v>
      </c>
      <c r="D330" t="s">
        <v>66</v>
      </c>
      <c r="E330" t="s">
        <v>21031</v>
      </c>
      <c r="F330" s="3" t="str">
        <f t="shared" si="18"/>
        <v/>
      </c>
      <c r="G330">
        <f t="shared" si="16"/>
        <v>1</v>
      </c>
      <c r="H330" s="10" t="s">
        <v>18687</v>
      </c>
      <c r="I330" t="s">
        <v>4063</v>
      </c>
      <c r="J330" t="s">
        <v>4064</v>
      </c>
      <c r="K330" t="s">
        <v>4065</v>
      </c>
      <c r="L330">
        <v>7</v>
      </c>
      <c r="N330" t="str">
        <f t="shared" si="17"/>
        <v>Journal</v>
      </c>
      <c r="O330" t="s">
        <v>1386</v>
      </c>
      <c r="P330" t="s">
        <v>4066</v>
      </c>
      <c r="Q330" s="3">
        <v>2016</v>
      </c>
      <c r="R330" t="s">
        <v>4067</v>
      </c>
      <c r="S330" t="s">
        <v>6</v>
      </c>
      <c r="T330" t="s">
        <v>217</v>
      </c>
    </row>
    <row r="331" spans="1:20" x14ac:dyDescent="0.35">
      <c r="A331" t="str" cm="1">
        <f t="array" ref="A331">IF(OR(ISNUMBER(SEARCH("serious", $H331:$J331)),ISNUMBER(SEARCH("Serious", $H331:$J331)),ISNUMBER(SEARCH("gamification", $H331:$J331)),ISNUMBER(SEARCH("Gamification", $H331:$J331)),ISNUMBER(SEARCH("education", $H331:$J331)),ISNUMBER(SEARCH("Education", $H331:$J331)),),DataValidation!$E$12,B331)</f>
        <v>Serious games or gamification</v>
      </c>
      <c r="B331" t="s">
        <v>70</v>
      </c>
      <c r="C331" t="s">
        <v>33</v>
      </c>
      <c r="D331" t="s">
        <v>33</v>
      </c>
      <c r="E331" t="s">
        <v>21032</v>
      </c>
      <c r="F331" s="3" t="str">
        <f t="shared" si="18"/>
        <v/>
      </c>
      <c r="G331">
        <f t="shared" si="16"/>
        <v>1</v>
      </c>
      <c r="H331" s="10" t="s">
        <v>18689</v>
      </c>
      <c r="I331" t="s">
        <v>4076</v>
      </c>
      <c r="J331" t="s">
        <v>4077</v>
      </c>
      <c r="K331" t="s">
        <v>4078</v>
      </c>
      <c r="L331">
        <v>10</v>
      </c>
      <c r="M331">
        <v>9781467362634</v>
      </c>
      <c r="N331" t="str">
        <f t="shared" si="17"/>
        <v>Workshop</v>
      </c>
      <c r="O331" t="s">
        <v>349</v>
      </c>
      <c r="P331" t="s">
        <v>4079</v>
      </c>
      <c r="Q331" s="3">
        <v>2013</v>
      </c>
      <c r="R331" t="s">
        <v>4080</v>
      </c>
      <c r="S331" t="s">
        <v>6</v>
      </c>
      <c r="T331" t="s">
        <v>256</v>
      </c>
    </row>
    <row r="332" spans="1:20" x14ac:dyDescent="0.35">
      <c r="A332" t="str" cm="1">
        <f t="array" ref="A332">IF(OR(ISNUMBER(SEARCH("serious", $H332:$J332)),ISNUMBER(SEARCH("Serious", $H332:$J332)),ISNUMBER(SEARCH("gamification", $H332:$J332)),ISNUMBER(SEARCH("Gamification", $H332:$J332)),ISNUMBER(SEARCH("education", $H332:$J332)),ISNUMBER(SEARCH("Education", $H332:$J332)),),DataValidation!$E$12,B332)</f>
        <v>Not related to Software Engineering</v>
      </c>
      <c r="B332" t="s">
        <v>67</v>
      </c>
      <c r="C332" t="s">
        <v>33</v>
      </c>
      <c r="D332" t="s">
        <v>33</v>
      </c>
      <c r="E332" t="s">
        <v>21033</v>
      </c>
      <c r="F332" s="3" t="str">
        <f t="shared" si="18"/>
        <v/>
      </c>
      <c r="G332">
        <f t="shared" si="16"/>
        <v>1</v>
      </c>
      <c r="H332" s="10" t="s">
        <v>18693</v>
      </c>
      <c r="I332" t="s">
        <v>4099</v>
      </c>
      <c r="J332" t="s">
        <v>4100</v>
      </c>
      <c r="K332" t="s">
        <v>4101</v>
      </c>
      <c r="L332">
        <v>10</v>
      </c>
      <c r="M332">
        <v>9781538663042</v>
      </c>
      <c r="N332" t="str">
        <f t="shared" si="17"/>
        <v>Conference</v>
      </c>
      <c r="O332" t="s">
        <v>3708</v>
      </c>
      <c r="P332" t="s">
        <v>4102</v>
      </c>
      <c r="Q332" s="3">
        <v>2018</v>
      </c>
      <c r="R332" t="s">
        <v>4103</v>
      </c>
      <c r="S332" t="s">
        <v>6</v>
      </c>
      <c r="T332" t="s">
        <v>283</v>
      </c>
    </row>
    <row r="333" spans="1:20" x14ac:dyDescent="0.35">
      <c r="A333" t="str" cm="1">
        <f t="array" ref="A333">IF(OR(ISNUMBER(SEARCH("serious", $H333:$J333)),ISNUMBER(SEARCH("Serious", $H333:$J333)),ISNUMBER(SEARCH("gamification", $H333:$J333)),ISNUMBER(SEARCH("Gamification", $H333:$J333)),ISNUMBER(SEARCH("education", $H333:$J333)),ISNUMBER(SEARCH("Education", $H333:$J333)),),DataValidation!$E$12,B333)</f>
        <v>Serious games or gamification</v>
      </c>
      <c r="B333" t="s">
        <v>70</v>
      </c>
      <c r="C333" t="s">
        <v>33</v>
      </c>
      <c r="D333" t="s">
        <v>33</v>
      </c>
      <c r="E333" t="s">
        <v>21034</v>
      </c>
      <c r="F333" s="3" t="str">
        <f t="shared" si="18"/>
        <v/>
      </c>
      <c r="G333">
        <f t="shared" si="16"/>
        <v>1</v>
      </c>
      <c r="H333" s="10" t="s">
        <v>18699</v>
      </c>
      <c r="I333" t="s">
        <v>4138</v>
      </c>
      <c r="J333" t="s">
        <v>4139</v>
      </c>
      <c r="K333" t="s">
        <v>4140</v>
      </c>
      <c r="L333">
        <v>10</v>
      </c>
      <c r="M333">
        <v>9781911218562</v>
      </c>
      <c r="N333" t="str">
        <f t="shared" si="17"/>
        <v>Conference</v>
      </c>
      <c r="O333" t="s">
        <v>1883</v>
      </c>
      <c r="P333" t="s">
        <v>4141</v>
      </c>
      <c r="Q333" s="3">
        <v>2017</v>
      </c>
      <c r="R333" t="s">
        <v>4142</v>
      </c>
      <c r="S333" t="s">
        <v>6</v>
      </c>
      <c r="T333" t="s">
        <v>162</v>
      </c>
    </row>
    <row r="334" spans="1:20" x14ac:dyDescent="0.35">
      <c r="A334" t="str" cm="1">
        <f t="array" ref="A334">IF(OR(ISNUMBER(SEARCH("serious", $H334:$J334)),ISNUMBER(SEARCH("Serious", $H334:$J334)),ISNUMBER(SEARCH("gamification", $H334:$J334)),ISNUMBER(SEARCH("Gamification", $H334:$J334)),ISNUMBER(SEARCH("education", $H334:$J334)),ISNUMBER(SEARCH("Education", $H334:$J334)),),DataValidation!$E$12,B334)</f>
        <v>None</v>
      </c>
      <c r="B334" t="s">
        <v>49</v>
      </c>
      <c r="C334" t="s">
        <v>60</v>
      </c>
      <c r="D334" t="s">
        <v>60</v>
      </c>
      <c r="E334" t="s">
        <v>21035</v>
      </c>
      <c r="F334" s="3" t="str">
        <f t="shared" si="18"/>
        <v/>
      </c>
      <c r="G334">
        <f t="shared" si="16"/>
        <v>1</v>
      </c>
      <c r="H334" s="10" t="s">
        <v>18700</v>
      </c>
      <c r="I334" t="s">
        <v>4144</v>
      </c>
      <c r="J334" t="s">
        <v>4145</v>
      </c>
      <c r="K334" t="s">
        <v>4146</v>
      </c>
      <c r="L334">
        <v>10</v>
      </c>
      <c r="M334">
        <v>9781728184326</v>
      </c>
      <c r="N334" t="str">
        <f t="shared" si="17"/>
        <v>Conference</v>
      </c>
      <c r="O334" t="s">
        <v>388</v>
      </c>
      <c r="P334" t="s">
        <v>4147</v>
      </c>
      <c r="Q334" s="3">
        <v>2020</v>
      </c>
      <c r="R334" t="s">
        <v>4148</v>
      </c>
      <c r="S334" t="s">
        <v>6</v>
      </c>
      <c r="T334" t="s">
        <v>162</v>
      </c>
    </row>
    <row r="335" spans="1:20" x14ac:dyDescent="0.35">
      <c r="A335" t="str" cm="1">
        <f t="array" ref="A335">IF(OR(ISNUMBER(SEARCH("serious", $H335:$J335)),ISNUMBER(SEARCH("Serious", $H335:$J335)),ISNUMBER(SEARCH("gamification", $H335:$J335)),ISNUMBER(SEARCH("Gamification", $H335:$J335)),ISNUMBER(SEARCH("education", $H335:$J335)),ISNUMBER(SEARCH("Education", $H335:$J335)),),DataValidation!$E$12,B335)</f>
        <v>Serious games or gamification</v>
      </c>
      <c r="B335" t="s">
        <v>70</v>
      </c>
      <c r="C335" t="s">
        <v>33</v>
      </c>
      <c r="D335" t="s">
        <v>33</v>
      </c>
      <c r="E335" t="s">
        <v>21036</v>
      </c>
      <c r="F335" s="3" t="str">
        <f t="shared" si="18"/>
        <v/>
      </c>
      <c r="G335">
        <f t="shared" si="16"/>
        <v>1</v>
      </c>
      <c r="H335" s="10" t="s">
        <v>18704</v>
      </c>
      <c r="I335" t="s">
        <v>4166</v>
      </c>
      <c r="J335" t="s">
        <v>4167</v>
      </c>
      <c r="K335" t="s">
        <v>4168</v>
      </c>
      <c r="L335">
        <v>7</v>
      </c>
      <c r="N335" t="str">
        <f t="shared" si="17"/>
        <v>Journal</v>
      </c>
      <c r="O335" t="s">
        <v>1691</v>
      </c>
      <c r="P335" t="s">
        <v>3340</v>
      </c>
      <c r="Q335" s="3">
        <v>2020</v>
      </c>
      <c r="R335" t="s">
        <v>4169</v>
      </c>
      <c r="S335" t="s">
        <v>6</v>
      </c>
      <c r="T335" t="s">
        <v>217</v>
      </c>
    </row>
    <row r="336" spans="1:20" x14ac:dyDescent="0.35">
      <c r="A336" t="str" cm="1">
        <f t="array" ref="A336">IF(OR(ISNUMBER(SEARCH("serious", $H336:$J336)),ISNUMBER(SEARCH("Serious", $H336:$J336)),ISNUMBER(SEARCH("gamification", $H336:$J336)),ISNUMBER(SEARCH("Gamification", $H336:$J336)),ISNUMBER(SEARCH("education", $H336:$J336)),ISNUMBER(SEARCH("Education", $H336:$J336)),),DataValidation!$E$12,B336)</f>
        <v>Serious games or gamification</v>
      </c>
      <c r="B336" t="s">
        <v>70</v>
      </c>
      <c r="C336" t="s">
        <v>33</v>
      </c>
      <c r="D336" t="s">
        <v>33</v>
      </c>
      <c r="E336" t="s">
        <v>21037</v>
      </c>
      <c r="F336" s="3" t="str">
        <f t="shared" si="18"/>
        <v/>
      </c>
      <c r="G336">
        <f t="shared" si="16"/>
        <v>1</v>
      </c>
      <c r="H336" s="10" t="s">
        <v>18705</v>
      </c>
      <c r="I336" t="s">
        <v>4171</v>
      </c>
      <c r="J336" t="s">
        <v>4172</v>
      </c>
      <c r="K336" t="s">
        <v>4173</v>
      </c>
      <c r="L336">
        <v>10</v>
      </c>
      <c r="M336">
        <v>9781457716751</v>
      </c>
      <c r="N336" t="str">
        <f t="shared" si="17"/>
        <v>Conference</v>
      </c>
      <c r="O336" t="s">
        <v>4174</v>
      </c>
      <c r="P336" t="s">
        <v>4175</v>
      </c>
      <c r="Q336" s="3">
        <v>2011</v>
      </c>
      <c r="R336" t="s">
        <v>4176</v>
      </c>
      <c r="S336" t="s">
        <v>6</v>
      </c>
      <c r="T336" t="s">
        <v>4177</v>
      </c>
    </row>
    <row r="337" spans="1:20" x14ac:dyDescent="0.35">
      <c r="A337" t="str" cm="1">
        <f t="array" ref="A337">IF(OR(ISNUMBER(SEARCH("serious", $H337:$J337)),ISNUMBER(SEARCH("Serious", $H337:$J337)),ISNUMBER(SEARCH("gamification", $H337:$J337)),ISNUMBER(SEARCH("Gamification", $H337:$J337)),ISNUMBER(SEARCH("education", $H337:$J337)),ISNUMBER(SEARCH("Education", $H337:$J337)),),DataValidation!$E$12,B337)</f>
        <v>Serious games or gamification</v>
      </c>
      <c r="B337" t="s">
        <v>70</v>
      </c>
      <c r="C337" t="s">
        <v>33</v>
      </c>
      <c r="D337" t="s">
        <v>33</v>
      </c>
      <c r="E337" t="s">
        <v>21038</v>
      </c>
      <c r="F337" s="3" t="str">
        <f t="shared" si="18"/>
        <v/>
      </c>
      <c r="G337">
        <f t="shared" si="16"/>
        <v>1</v>
      </c>
      <c r="H337" s="10" t="s">
        <v>18710</v>
      </c>
      <c r="I337" t="s">
        <v>4204</v>
      </c>
      <c r="J337" t="s">
        <v>4205</v>
      </c>
      <c r="K337" t="s">
        <v>4206</v>
      </c>
      <c r="L337">
        <v>7</v>
      </c>
      <c r="N337" t="str">
        <f t="shared" si="17"/>
        <v>Journal</v>
      </c>
      <c r="O337" t="s">
        <v>1999</v>
      </c>
      <c r="P337" t="s">
        <v>4207</v>
      </c>
      <c r="Q337" s="3">
        <v>2019</v>
      </c>
      <c r="R337" t="s">
        <v>4208</v>
      </c>
      <c r="S337" t="s">
        <v>6</v>
      </c>
      <c r="T337" t="s">
        <v>703</v>
      </c>
    </row>
    <row r="338" spans="1:20" x14ac:dyDescent="0.35">
      <c r="A338" t="str" cm="1">
        <f t="array" ref="A338">IF(OR(ISNUMBER(SEARCH("serious", $H338:$J338)),ISNUMBER(SEARCH("Serious", $H338:$J338)),ISNUMBER(SEARCH("gamification", $H338:$J338)),ISNUMBER(SEARCH("Gamification", $H338:$J338)),ISNUMBER(SEARCH("education", $H338:$J338)),ISNUMBER(SEARCH("Education", $H338:$J338)),),DataValidation!$E$12,B338)</f>
        <v>None</v>
      </c>
      <c r="B338" t="s">
        <v>49</v>
      </c>
      <c r="C338" t="s">
        <v>74</v>
      </c>
      <c r="D338" t="s">
        <v>74</v>
      </c>
      <c r="E338" t="s">
        <v>21039</v>
      </c>
      <c r="F338" s="3" t="str">
        <f t="shared" si="18"/>
        <v/>
      </c>
      <c r="G338">
        <f t="shared" si="16"/>
        <v>1</v>
      </c>
      <c r="H338" s="10" t="s">
        <v>18714</v>
      </c>
      <c r="I338" t="s">
        <v>4227</v>
      </c>
      <c r="J338" t="s">
        <v>4228</v>
      </c>
      <c r="K338" t="s">
        <v>4229</v>
      </c>
      <c r="L338">
        <v>7</v>
      </c>
      <c r="M338">
        <v>9783642237676</v>
      </c>
      <c r="N338" t="str">
        <f t="shared" si="17"/>
        <v>Conference</v>
      </c>
      <c r="O338" t="s">
        <v>152</v>
      </c>
      <c r="P338" t="s">
        <v>4230</v>
      </c>
      <c r="Q338" s="3">
        <v>2011</v>
      </c>
      <c r="R338" t="s">
        <v>4231</v>
      </c>
      <c r="S338" t="s">
        <v>6</v>
      </c>
      <c r="T338" t="s">
        <v>256</v>
      </c>
    </row>
    <row r="339" spans="1:20" x14ac:dyDescent="0.35">
      <c r="A339" t="str" cm="1">
        <f t="array" ref="A339">IF(OR(ISNUMBER(SEARCH("serious", $H339:$J339)),ISNUMBER(SEARCH("Serious", $H339:$J339)),ISNUMBER(SEARCH("gamification", $H339:$J339)),ISNUMBER(SEARCH("Gamification", $H339:$J339)),ISNUMBER(SEARCH("education", $H339:$J339)),ISNUMBER(SEARCH("Education", $H339:$J339)),),DataValidation!$E$12,B339)</f>
        <v>Serious games or gamification</v>
      </c>
      <c r="B339" t="s">
        <v>70</v>
      </c>
      <c r="C339" t="s">
        <v>33</v>
      </c>
      <c r="D339" t="s">
        <v>33</v>
      </c>
      <c r="E339" t="s">
        <v>21040</v>
      </c>
      <c r="F339" s="3" t="str">
        <f t="shared" si="18"/>
        <v/>
      </c>
      <c r="G339">
        <f t="shared" si="16"/>
        <v>1</v>
      </c>
      <c r="H339" s="10" t="s">
        <v>18717</v>
      </c>
      <c r="I339" t="s">
        <v>4242</v>
      </c>
      <c r="J339" t="s">
        <v>4243</v>
      </c>
      <c r="K339" t="s">
        <v>4244</v>
      </c>
      <c r="L339">
        <v>7</v>
      </c>
      <c r="N339" t="str">
        <f t="shared" si="17"/>
        <v>Journal</v>
      </c>
      <c r="O339" t="s">
        <v>542</v>
      </c>
      <c r="P339" t="s">
        <v>4245</v>
      </c>
      <c r="Q339" s="3">
        <v>2021</v>
      </c>
      <c r="R339" t="s">
        <v>4246</v>
      </c>
      <c r="S339" t="s">
        <v>6</v>
      </c>
      <c r="T339" t="s">
        <v>162</v>
      </c>
    </row>
    <row r="340" spans="1:20" x14ac:dyDescent="0.35">
      <c r="A340" t="str" cm="1">
        <f t="array" ref="A340">IF(OR(ISNUMBER(SEARCH("serious", $H340:$J340)),ISNUMBER(SEARCH("Serious", $H340:$J340)),ISNUMBER(SEARCH("gamification", $H340:$J340)),ISNUMBER(SEARCH("Gamification", $H340:$J340)),ISNUMBER(SEARCH("education", $H340:$J340)),ISNUMBER(SEARCH("Education", $H340:$J340)),),DataValidation!$E$12,B340)</f>
        <v>None</v>
      </c>
      <c r="B340" t="s">
        <v>49</v>
      </c>
      <c r="C340" t="s">
        <v>60</v>
      </c>
      <c r="D340" t="s">
        <v>60</v>
      </c>
      <c r="E340" t="s">
        <v>21041</v>
      </c>
      <c r="F340" s="3" t="str">
        <f t="shared" si="18"/>
        <v/>
      </c>
      <c r="G340">
        <f t="shared" si="16"/>
        <v>1</v>
      </c>
      <c r="H340" s="10" t="s">
        <v>18718</v>
      </c>
      <c r="I340" t="s">
        <v>4248</v>
      </c>
      <c r="J340" t="s">
        <v>4249</v>
      </c>
      <c r="K340" t="s">
        <v>4250</v>
      </c>
      <c r="L340">
        <v>10</v>
      </c>
      <c r="M340">
        <v>9781450376617</v>
      </c>
      <c r="N340" t="str">
        <f t="shared" si="17"/>
        <v>Journal</v>
      </c>
      <c r="O340" t="s">
        <v>194</v>
      </c>
      <c r="P340" t="s">
        <v>6</v>
      </c>
      <c r="Q340" s="3">
        <v>2019</v>
      </c>
      <c r="R340" t="s">
        <v>4251</v>
      </c>
      <c r="S340" t="s">
        <v>6</v>
      </c>
      <c r="T340" t="s">
        <v>162</v>
      </c>
    </row>
    <row r="341" spans="1:20" x14ac:dyDescent="0.35">
      <c r="A341" t="str" cm="1">
        <f t="array" ref="A341">IF(OR(ISNUMBER(SEARCH("serious", $H341:$J341)),ISNUMBER(SEARCH("Serious", $H341:$J341)),ISNUMBER(SEARCH("gamification", $H341:$J341)),ISNUMBER(SEARCH("Gamification", $H341:$J341)),ISNUMBER(SEARCH("education", $H341:$J341)),ISNUMBER(SEARCH("Education", $H341:$J341)),),DataValidation!$E$12,B341)</f>
        <v>Serious games or gamification</v>
      </c>
      <c r="B341" t="s">
        <v>70</v>
      </c>
      <c r="C341" t="s">
        <v>33</v>
      </c>
      <c r="D341" t="s">
        <v>33</v>
      </c>
      <c r="E341" t="s">
        <v>21042</v>
      </c>
      <c r="F341" s="3" t="str">
        <f>IF(C341&lt;&gt;D341,IF(OR(C341="",D341=""),"NR","Yes"),"")</f>
        <v/>
      </c>
      <c r="G341">
        <f t="shared" si="16"/>
        <v>1</v>
      </c>
      <c r="H341" s="10" t="s">
        <v>18719</v>
      </c>
      <c r="I341" t="s">
        <v>4253</v>
      </c>
      <c r="J341" t="s">
        <v>4254</v>
      </c>
      <c r="K341" t="s">
        <v>4255</v>
      </c>
      <c r="L341">
        <v>10</v>
      </c>
      <c r="M341">
        <v>9781538626665</v>
      </c>
      <c r="N341" t="str">
        <f t="shared" si="17"/>
        <v>Conference</v>
      </c>
      <c r="O341" t="s">
        <v>4256</v>
      </c>
      <c r="P341" t="s">
        <v>4257</v>
      </c>
      <c r="Q341" s="3">
        <v>2018</v>
      </c>
      <c r="R341" t="s">
        <v>4258</v>
      </c>
      <c r="S341" t="s">
        <v>6</v>
      </c>
      <c r="T341" t="s">
        <v>256</v>
      </c>
    </row>
    <row r="342" spans="1:20" x14ac:dyDescent="0.35">
      <c r="A342" t="str" cm="1">
        <f t="array" ref="A342">IF(OR(ISNUMBER(SEARCH("serious", $H342:$J342)),ISNUMBER(SEARCH("Serious", $H342:$J342)),ISNUMBER(SEARCH("gamification", $H342:$J342)),ISNUMBER(SEARCH("Gamification", $H342:$J342)),ISNUMBER(SEARCH("education", $H342:$J342)),ISNUMBER(SEARCH("Education", $H342:$J342)),),DataValidation!$E$12,B342)</f>
        <v>Serious games or gamification</v>
      </c>
      <c r="B342" t="s">
        <v>70</v>
      </c>
      <c r="C342" t="s">
        <v>33</v>
      </c>
      <c r="D342" t="s">
        <v>33</v>
      </c>
      <c r="E342" t="s">
        <v>21042</v>
      </c>
      <c r="F342" s="3" t="str">
        <f>IF(C342&lt;&gt;D342,IF(OR(C342="",D342=""),"NR","Yes"),"")</f>
        <v/>
      </c>
      <c r="G342">
        <f t="shared" si="16"/>
        <v>1</v>
      </c>
      <c r="H342" s="10" t="s">
        <v>18723</v>
      </c>
      <c r="I342" t="s">
        <v>4277</v>
      </c>
      <c r="J342" t="s">
        <v>4278</v>
      </c>
      <c r="K342" t="s">
        <v>4279</v>
      </c>
      <c r="L342">
        <v>10</v>
      </c>
      <c r="N342" t="str">
        <f t="shared" si="17"/>
        <v>Conference</v>
      </c>
      <c r="O342" t="s">
        <v>4280</v>
      </c>
      <c r="P342" t="s">
        <v>6</v>
      </c>
      <c r="Q342" s="3">
        <v>2016</v>
      </c>
      <c r="R342" t="s">
        <v>4281</v>
      </c>
      <c r="S342" t="s">
        <v>6</v>
      </c>
      <c r="T342" t="s">
        <v>283</v>
      </c>
    </row>
    <row r="343" spans="1:20" x14ac:dyDescent="0.35">
      <c r="A343" t="str" cm="1">
        <f t="array" ref="A343">IF(OR(ISNUMBER(SEARCH("serious", $H343:$J343)),ISNUMBER(SEARCH("Serious", $H343:$J343)),ISNUMBER(SEARCH("gamification", $H343:$J343)),ISNUMBER(SEARCH("Gamification", $H343:$J343)),ISNUMBER(SEARCH("education", $H343:$J343)),ISNUMBER(SEARCH("Education", $H343:$J343)),),DataValidation!$E$12,B343)</f>
        <v>Not related to Video Games</v>
      </c>
      <c r="B343" t="s">
        <v>70</v>
      </c>
      <c r="C343" t="s">
        <v>33</v>
      </c>
      <c r="D343" t="s">
        <v>33</v>
      </c>
      <c r="E343" t="s">
        <v>20872</v>
      </c>
      <c r="F343" s="3" t="str">
        <f>IF(C343&lt;&gt;D343,IF(OR(C343="",D343=""),"NR","Yes"),"")</f>
        <v/>
      </c>
      <c r="G343">
        <f t="shared" si="16"/>
        <v>1</v>
      </c>
      <c r="H343" s="10" t="s">
        <v>18725</v>
      </c>
      <c r="I343" t="s">
        <v>4288</v>
      </c>
      <c r="J343" t="s">
        <v>4289</v>
      </c>
      <c r="K343" t="s">
        <v>4290</v>
      </c>
      <c r="L343">
        <v>7</v>
      </c>
      <c r="M343">
        <v>9783319279916</v>
      </c>
      <c r="N343" t="str">
        <f t="shared" si="17"/>
        <v>Conference</v>
      </c>
      <c r="O343" t="s">
        <v>152</v>
      </c>
      <c r="P343" t="s">
        <v>262</v>
      </c>
      <c r="Q343" s="3">
        <v>2015</v>
      </c>
      <c r="R343" t="s">
        <v>4291</v>
      </c>
      <c r="S343" t="s">
        <v>6</v>
      </c>
      <c r="T343" t="s">
        <v>323</v>
      </c>
    </row>
    <row r="344" spans="1:20" x14ac:dyDescent="0.35">
      <c r="A344" t="str" cm="1">
        <f t="array" ref="A344">IF(OR(ISNUMBER(SEARCH("serious", $H344:$J344)),ISNUMBER(SEARCH("Serious", $H344:$J344)),ISNUMBER(SEARCH("gamification", $H344:$J344)),ISNUMBER(SEARCH("Gamification", $H344:$J344)),ISNUMBER(SEARCH("education", $H344:$J344)),ISNUMBER(SEARCH("Education", $H344:$J344)),),DataValidation!$E$12,B344)</f>
        <v>None</v>
      </c>
      <c r="B344" t="s">
        <v>49</v>
      </c>
      <c r="C344" t="s">
        <v>57</v>
      </c>
      <c r="D344" t="s">
        <v>57</v>
      </c>
      <c r="E344" t="s">
        <v>21043</v>
      </c>
      <c r="F344" s="3" t="str">
        <f t="shared" ref="F344:F407" si="19">IF(C344&lt;&gt;D344,IF(OR(C344="",D344=""),"NR","Yes"),"")</f>
        <v/>
      </c>
      <c r="G344">
        <f t="shared" si="16"/>
        <v>1</v>
      </c>
      <c r="H344" s="10" t="s">
        <v>18729</v>
      </c>
      <c r="I344" t="s">
        <v>4310</v>
      </c>
      <c r="J344" t="s">
        <v>4311</v>
      </c>
      <c r="K344" t="s">
        <v>4312</v>
      </c>
      <c r="L344">
        <v>10</v>
      </c>
      <c r="M344">
        <v>9781479919345</v>
      </c>
      <c r="N344" t="str">
        <f t="shared" si="17"/>
        <v>Workshop</v>
      </c>
      <c r="O344" t="s">
        <v>3954</v>
      </c>
      <c r="P344" t="s">
        <v>4313</v>
      </c>
      <c r="Q344" s="3">
        <v>2015</v>
      </c>
      <c r="R344" t="s">
        <v>4314</v>
      </c>
      <c r="S344" t="s">
        <v>6</v>
      </c>
      <c r="T344" t="s">
        <v>573</v>
      </c>
    </row>
    <row r="345" spans="1:20" x14ac:dyDescent="0.35">
      <c r="A345" t="str" cm="1">
        <f t="array" ref="A345">IF(OR(ISNUMBER(SEARCH("serious", $H345:$J345)),ISNUMBER(SEARCH("Serious", $H345:$J345)),ISNUMBER(SEARCH("gamification", $H345:$J345)),ISNUMBER(SEARCH("Gamification", $H345:$J345)),ISNUMBER(SEARCH("education", $H345:$J345)),ISNUMBER(SEARCH("Education", $H345:$J345)),),DataValidation!$E$12,B345)</f>
        <v>None</v>
      </c>
      <c r="B345" t="s">
        <v>49</v>
      </c>
      <c r="C345" t="s">
        <v>80</v>
      </c>
      <c r="D345" t="s">
        <v>80</v>
      </c>
      <c r="E345" t="s">
        <v>21044</v>
      </c>
      <c r="F345" s="3" t="str">
        <f t="shared" si="19"/>
        <v/>
      </c>
      <c r="G345">
        <f t="shared" si="16"/>
        <v>1</v>
      </c>
      <c r="H345" s="10" t="s">
        <v>18730</v>
      </c>
      <c r="I345" t="s">
        <v>4316</v>
      </c>
      <c r="J345" t="s">
        <v>4317</v>
      </c>
      <c r="K345" t="s">
        <v>4318</v>
      </c>
      <c r="L345">
        <v>10</v>
      </c>
      <c r="M345">
        <v>9781450347730</v>
      </c>
      <c r="N345" t="str">
        <f t="shared" si="17"/>
        <v>Conference</v>
      </c>
      <c r="O345" t="s">
        <v>308</v>
      </c>
      <c r="P345" t="s">
        <v>6</v>
      </c>
      <c r="Q345" s="3">
        <v>2016</v>
      </c>
      <c r="R345" t="s">
        <v>4319</v>
      </c>
      <c r="S345" t="s">
        <v>6</v>
      </c>
      <c r="T345" t="s">
        <v>337</v>
      </c>
    </row>
    <row r="346" spans="1:20" x14ac:dyDescent="0.35">
      <c r="A346" t="str" cm="1">
        <f t="array" ref="A346">IF(OR(ISNUMBER(SEARCH("serious", $H346:$J346)),ISNUMBER(SEARCH("Serious", $H346:$J346)),ISNUMBER(SEARCH("gamification", $H346:$J346)),ISNUMBER(SEARCH("Gamification", $H346:$J346)),ISNUMBER(SEARCH("education", $H346:$J346)),ISNUMBER(SEARCH("Education", $H346:$J346)),),DataValidation!$E$12,B346)</f>
        <v>None</v>
      </c>
      <c r="B346" t="s">
        <v>49</v>
      </c>
      <c r="C346" t="s">
        <v>57</v>
      </c>
      <c r="D346" t="s">
        <v>57</v>
      </c>
      <c r="E346" t="s">
        <v>21045</v>
      </c>
      <c r="F346" s="3" t="str">
        <f t="shared" si="19"/>
        <v/>
      </c>
      <c r="G346">
        <f t="shared" si="16"/>
        <v>1</v>
      </c>
      <c r="H346" s="10" t="s">
        <v>18733</v>
      </c>
      <c r="I346" t="s">
        <v>4334</v>
      </c>
      <c r="J346" t="s">
        <v>4335</v>
      </c>
      <c r="K346" t="s">
        <v>4336</v>
      </c>
      <c r="L346">
        <v>10</v>
      </c>
      <c r="M346">
        <v>9781728152097</v>
      </c>
      <c r="N346" t="str">
        <f t="shared" si="17"/>
        <v>Conference</v>
      </c>
      <c r="O346" t="s">
        <v>4337</v>
      </c>
      <c r="P346" t="s">
        <v>4338</v>
      </c>
      <c r="Q346" s="3">
        <v>2019</v>
      </c>
      <c r="R346" t="s">
        <v>4339</v>
      </c>
      <c r="S346" t="s">
        <v>6</v>
      </c>
      <c r="T346" t="s">
        <v>217</v>
      </c>
    </row>
    <row r="347" spans="1:20" x14ac:dyDescent="0.35">
      <c r="A347" t="str" cm="1">
        <f t="array" ref="A347">IF(OR(ISNUMBER(SEARCH("serious", $H347:$J347)),ISNUMBER(SEARCH("Serious", $H347:$J347)),ISNUMBER(SEARCH("gamification", $H347:$J347)),ISNUMBER(SEARCH("Gamification", $H347:$J347)),ISNUMBER(SEARCH("education", $H347:$J347)),ISNUMBER(SEARCH("Education", $H347:$J347)),),DataValidation!$E$12,B347)</f>
        <v>None</v>
      </c>
      <c r="B347" t="s">
        <v>49</v>
      </c>
      <c r="C347" t="s">
        <v>68</v>
      </c>
      <c r="D347" t="s">
        <v>68</v>
      </c>
      <c r="E347" t="s">
        <v>21046</v>
      </c>
      <c r="F347" s="3" t="str">
        <f t="shared" si="19"/>
        <v/>
      </c>
      <c r="G347">
        <f t="shared" si="16"/>
        <v>1</v>
      </c>
      <c r="H347" s="10" t="s">
        <v>18734</v>
      </c>
      <c r="I347" t="s">
        <v>4341</v>
      </c>
      <c r="J347" t="s">
        <v>4342</v>
      </c>
      <c r="K347" t="s">
        <v>4343</v>
      </c>
      <c r="L347">
        <v>10</v>
      </c>
      <c r="M347">
        <v>9781450306867</v>
      </c>
      <c r="N347" t="str">
        <f t="shared" si="17"/>
        <v>Conference</v>
      </c>
      <c r="O347" t="s">
        <v>4344</v>
      </c>
      <c r="P347" t="s">
        <v>4345</v>
      </c>
      <c r="Q347" s="3">
        <v>2011</v>
      </c>
      <c r="R347" t="s">
        <v>4346</v>
      </c>
      <c r="S347" t="s">
        <v>6</v>
      </c>
      <c r="T347" t="s">
        <v>217</v>
      </c>
    </row>
    <row r="348" spans="1:20" x14ac:dyDescent="0.35">
      <c r="A348" t="str" cm="1">
        <f t="array" ref="A348">IF(OR(ISNUMBER(SEARCH("serious", $H348:$J348)),ISNUMBER(SEARCH("Serious", $H348:$J348)),ISNUMBER(SEARCH("gamification", $H348:$J348)),ISNUMBER(SEARCH("Gamification", $H348:$J348)),ISNUMBER(SEARCH("education", $H348:$J348)),ISNUMBER(SEARCH("Education", $H348:$J348)),),DataValidation!$E$12,B348)</f>
        <v>Not related to Video Games</v>
      </c>
      <c r="B348" t="s">
        <v>70</v>
      </c>
      <c r="C348" t="s">
        <v>33</v>
      </c>
      <c r="D348" t="s">
        <v>33</v>
      </c>
      <c r="E348" t="s">
        <v>21047</v>
      </c>
      <c r="F348" s="3" t="str">
        <f t="shared" si="19"/>
        <v/>
      </c>
      <c r="G348">
        <f t="shared" si="16"/>
        <v>1</v>
      </c>
      <c r="H348" s="10" t="s">
        <v>18735</v>
      </c>
      <c r="I348" t="s">
        <v>4348</v>
      </c>
      <c r="J348" t="s">
        <v>4349</v>
      </c>
      <c r="K348" t="s">
        <v>4350</v>
      </c>
      <c r="L348">
        <v>7</v>
      </c>
      <c r="M348">
        <v>9783030034016</v>
      </c>
      <c r="N348" t="str">
        <f t="shared" si="17"/>
        <v>Journal</v>
      </c>
      <c r="O348" t="s">
        <v>207</v>
      </c>
      <c r="P348" t="s">
        <v>4351</v>
      </c>
      <c r="Q348" s="3">
        <v>2019</v>
      </c>
      <c r="R348" t="s">
        <v>4352</v>
      </c>
      <c r="S348" t="s">
        <v>6</v>
      </c>
      <c r="T348" t="s">
        <v>162</v>
      </c>
    </row>
    <row r="349" spans="1:20" x14ac:dyDescent="0.35">
      <c r="A349" t="str" cm="1">
        <f t="array" ref="A349">IF(OR(ISNUMBER(SEARCH("serious", $H349:$J349)),ISNUMBER(SEARCH("Serious", $H349:$J349)),ISNUMBER(SEARCH("gamification", $H349:$J349)),ISNUMBER(SEARCH("Gamification", $H349:$J349)),ISNUMBER(SEARCH("education", $H349:$J349)),ISNUMBER(SEARCH("Education", $H349:$J349)),),DataValidation!$E$12,B349)</f>
        <v>None</v>
      </c>
      <c r="B349" t="s">
        <v>49</v>
      </c>
      <c r="C349" t="s">
        <v>54</v>
      </c>
      <c r="D349" t="s">
        <v>54</v>
      </c>
      <c r="E349" s="4" t="s">
        <v>21048</v>
      </c>
      <c r="F349" s="3" t="str">
        <f t="shared" si="19"/>
        <v/>
      </c>
      <c r="G349">
        <f t="shared" si="16"/>
        <v>1</v>
      </c>
      <c r="H349" s="10" t="s">
        <v>18736</v>
      </c>
      <c r="I349" t="s">
        <v>4354</v>
      </c>
      <c r="J349" t="s">
        <v>4355</v>
      </c>
      <c r="K349" t="s">
        <v>4356</v>
      </c>
      <c r="L349">
        <v>10</v>
      </c>
      <c r="N349" t="str">
        <f t="shared" si="17"/>
        <v>Conference</v>
      </c>
      <c r="O349" t="s">
        <v>4357</v>
      </c>
      <c r="P349" t="s">
        <v>3505</v>
      </c>
      <c r="Q349" s="3">
        <v>2009</v>
      </c>
      <c r="R349" t="s">
        <v>4358</v>
      </c>
      <c r="S349" t="s">
        <v>6</v>
      </c>
      <c r="T349" t="s">
        <v>147</v>
      </c>
    </row>
    <row r="350" spans="1:20" x14ac:dyDescent="0.35">
      <c r="A350" t="str" cm="1">
        <f t="array" ref="A350">IF(OR(ISNUMBER(SEARCH("serious", $H350:$J350)),ISNUMBER(SEARCH("Serious", $H350:$J350)),ISNUMBER(SEARCH("gamification", $H350:$J350)),ISNUMBER(SEARCH("Gamification", $H350:$J350)),ISNUMBER(SEARCH("education", $H350:$J350)),ISNUMBER(SEARCH("Education", $H350:$J350)),),DataValidation!$E$12,B350)</f>
        <v>None</v>
      </c>
      <c r="B350" t="s">
        <v>49</v>
      </c>
      <c r="C350" t="s">
        <v>57</v>
      </c>
      <c r="D350" t="s">
        <v>57</v>
      </c>
      <c r="E350" t="s">
        <v>21049</v>
      </c>
      <c r="F350" s="3" t="str">
        <f t="shared" si="19"/>
        <v/>
      </c>
      <c r="G350">
        <f t="shared" si="16"/>
        <v>1</v>
      </c>
      <c r="H350" s="10" t="s">
        <v>18738</v>
      </c>
      <c r="I350" t="s">
        <v>4367</v>
      </c>
      <c r="J350" t="s">
        <v>4368</v>
      </c>
      <c r="K350" t="s">
        <v>4369</v>
      </c>
      <c r="L350">
        <v>7</v>
      </c>
      <c r="M350">
        <v>9783662455494</v>
      </c>
      <c r="N350" t="str">
        <f t="shared" si="17"/>
        <v>Conference</v>
      </c>
      <c r="O350" t="s">
        <v>152</v>
      </c>
      <c r="P350" t="s">
        <v>4370</v>
      </c>
      <c r="Q350" s="3">
        <v>2014</v>
      </c>
      <c r="R350" t="s">
        <v>4371</v>
      </c>
      <c r="S350" t="s">
        <v>6</v>
      </c>
      <c r="T350" t="s">
        <v>323</v>
      </c>
    </row>
    <row r="351" spans="1:20" x14ac:dyDescent="0.35">
      <c r="A351" t="str" cm="1">
        <f t="array" ref="A351">IF(OR(ISNUMBER(SEARCH("serious", $H351:$J351)),ISNUMBER(SEARCH("Serious", $H351:$J351)),ISNUMBER(SEARCH("gamification", $H351:$J351)),ISNUMBER(SEARCH("Gamification", $H351:$J351)),ISNUMBER(SEARCH("education", $H351:$J351)),ISNUMBER(SEARCH("Education", $H351:$J351)),),DataValidation!$E$12,B351)</f>
        <v>None</v>
      </c>
      <c r="B351" t="s">
        <v>49</v>
      </c>
      <c r="C351" t="s">
        <v>57</v>
      </c>
      <c r="D351" t="s">
        <v>57</v>
      </c>
      <c r="E351" t="s">
        <v>21050</v>
      </c>
      <c r="F351" s="3" t="str">
        <f t="shared" si="19"/>
        <v/>
      </c>
      <c r="G351">
        <f t="shared" si="16"/>
        <v>1</v>
      </c>
      <c r="H351" s="10" t="s">
        <v>18739</v>
      </c>
      <c r="I351" t="s">
        <v>4373</v>
      </c>
      <c r="J351" t="s">
        <v>4374</v>
      </c>
      <c r="K351" t="s">
        <v>4369</v>
      </c>
      <c r="L351">
        <v>7</v>
      </c>
      <c r="N351" t="str">
        <f t="shared" si="17"/>
        <v>Journal</v>
      </c>
      <c r="O351" t="s">
        <v>4375</v>
      </c>
      <c r="P351" t="s">
        <v>4376</v>
      </c>
      <c r="Q351" s="3">
        <v>2015</v>
      </c>
      <c r="R351" t="s">
        <v>4377</v>
      </c>
      <c r="S351" t="s">
        <v>6</v>
      </c>
      <c r="T351" t="s">
        <v>323</v>
      </c>
    </row>
    <row r="352" spans="1:20" x14ac:dyDescent="0.35">
      <c r="A352" t="str" cm="1">
        <f t="array" ref="A352">IF(OR(ISNUMBER(SEARCH("serious", $H352:$J352)),ISNUMBER(SEARCH("Serious", $H352:$J352)),ISNUMBER(SEARCH("gamification", $H352:$J352)),ISNUMBER(SEARCH("Gamification", $H352:$J352)),ISNUMBER(SEARCH("education", $H352:$J352)),ISNUMBER(SEARCH("Education", $H352:$J352)),),DataValidation!$E$12,B352)</f>
        <v>None</v>
      </c>
      <c r="B352" t="s">
        <v>49</v>
      </c>
      <c r="C352" t="s">
        <v>57</v>
      </c>
      <c r="D352" t="s">
        <v>57</v>
      </c>
      <c r="E352" t="s">
        <v>21051</v>
      </c>
      <c r="F352" s="3" t="str">
        <f t="shared" si="19"/>
        <v/>
      </c>
      <c r="G352">
        <f t="shared" si="16"/>
        <v>1</v>
      </c>
      <c r="H352" s="10" t="s">
        <v>18740</v>
      </c>
      <c r="I352" t="s">
        <v>4379</v>
      </c>
      <c r="J352" t="s">
        <v>4380</v>
      </c>
      <c r="K352" t="s">
        <v>4381</v>
      </c>
      <c r="L352">
        <v>7</v>
      </c>
      <c r="N352" t="str">
        <f t="shared" si="17"/>
        <v>Journal</v>
      </c>
      <c r="O352" t="s">
        <v>4382</v>
      </c>
      <c r="P352" t="s">
        <v>4383</v>
      </c>
      <c r="Q352" s="3">
        <v>2015</v>
      </c>
      <c r="R352" t="s">
        <v>4384</v>
      </c>
      <c r="S352" t="s">
        <v>6</v>
      </c>
      <c r="T352" t="s">
        <v>283</v>
      </c>
    </row>
    <row r="353" spans="1:20" x14ac:dyDescent="0.35">
      <c r="A353" t="str" cm="1">
        <f t="array" ref="A353">IF(OR(ISNUMBER(SEARCH("serious", $H353:$J353)),ISNUMBER(SEARCH("Serious", $H353:$J353)),ISNUMBER(SEARCH("gamification", $H353:$J353)),ISNUMBER(SEARCH("Gamification", $H353:$J353)),ISNUMBER(SEARCH("education", $H353:$J353)),ISNUMBER(SEARCH("Education", $H353:$J353)),),DataValidation!$E$12,B353)</f>
        <v>None</v>
      </c>
      <c r="B353" t="s">
        <v>49</v>
      </c>
      <c r="C353" t="s">
        <v>57</v>
      </c>
      <c r="D353" t="s">
        <v>57</v>
      </c>
      <c r="E353" t="s">
        <v>21052</v>
      </c>
      <c r="F353" s="3" t="str">
        <f t="shared" si="19"/>
        <v/>
      </c>
      <c r="G353">
        <f t="shared" si="16"/>
        <v>1</v>
      </c>
      <c r="H353" s="10" t="s">
        <v>18741</v>
      </c>
      <c r="I353" t="s">
        <v>4386</v>
      </c>
      <c r="J353" t="s">
        <v>4387</v>
      </c>
      <c r="K353" t="s">
        <v>4388</v>
      </c>
      <c r="L353">
        <v>7</v>
      </c>
      <c r="N353" t="str">
        <f t="shared" si="17"/>
        <v>Conference</v>
      </c>
      <c r="O353" t="s">
        <v>152</v>
      </c>
      <c r="P353" t="s">
        <v>4389</v>
      </c>
      <c r="Q353" s="3">
        <v>2015</v>
      </c>
      <c r="R353" t="s">
        <v>4390</v>
      </c>
      <c r="S353" t="s">
        <v>6</v>
      </c>
      <c r="T353" t="s">
        <v>162</v>
      </c>
    </row>
    <row r="354" spans="1:20" x14ac:dyDescent="0.35">
      <c r="A354" t="str" cm="1">
        <f t="array" ref="A354">IF(OR(ISNUMBER(SEARCH("serious", $H354:$J354)),ISNUMBER(SEARCH("Serious", $H354:$J354)),ISNUMBER(SEARCH("gamification", $H354:$J354)),ISNUMBER(SEARCH("Gamification", $H354:$J354)),ISNUMBER(SEARCH("education", $H354:$J354)),ISNUMBER(SEARCH("Education", $H354:$J354)),),DataValidation!$E$12,B354)</f>
        <v>None</v>
      </c>
      <c r="B354" t="s">
        <v>49</v>
      </c>
      <c r="C354" t="s">
        <v>57</v>
      </c>
      <c r="D354" t="s">
        <v>57</v>
      </c>
      <c r="E354" t="s">
        <v>21053</v>
      </c>
      <c r="F354" s="3" t="str">
        <f t="shared" si="19"/>
        <v/>
      </c>
      <c r="G354">
        <f t="shared" si="16"/>
        <v>1</v>
      </c>
      <c r="H354" s="10" t="s">
        <v>18742</v>
      </c>
      <c r="I354" t="s">
        <v>4392</v>
      </c>
      <c r="J354" t="s">
        <v>4393</v>
      </c>
      <c r="K354" t="s">
        <v>4394</v>
      </c>
      <c r="L354">
        <v>7</v>
      </c>
      <c r="M354">
        <v>9783319192369</v>
      </c>
      <c r="N354" t="str">
        <f t="shared" si="17"/>
        <v>Conference</v>
      </c>
      <c r="O354" t="s">
        <v>2587</v>
      </c>
      <c r="P354" t="s">
        <v>4395</v>
      </c>
      <c r="Q354" s="3">
        <v>2015</v>
      </c>
      <c r="R354" t="s">
        <v>4396</v>
      </c>
      <c r="S354" t="s">
        <v>6</v>
      </c>
      <c r="T354" t="s">
        <v>283</v>
      </c>
    </row>
    <row r="355" spans="1:20" x14ac:dyDescent="0.35">
      <c r="A355" t="str" cm="1">
        <f t="array" ref="A355">IF(OR(ISNUMBER(SEARCH("serious", $H355:$J355)),ISNUMBER(SEARCH("Serious", $H355:$J355)),ISNUMBER(SEARCH("gamification", $H355:$J355)),ISNUMBER(SEARCH("Gamification", $H355:$J355)),ISNUMBER(SEARCH("education", $H355:$J355)),ISNUMBER(SEARCH("Education", $H355:$J355)),),DataValidation!$E$12,B355)</f>
        <v>None</v>
      </c>
      <c r="B355" t="s">
        <v>49</v>
      </c>
      <c r="C355" t="s">
        <v>57</v>
      </c>
      <c r="D355" t="s">
        <v>57</v>
      </c>
      <c r="E355" t="s">
        <v>21054</v>
      </c>
      <c r="F355" s="3" t="str">
        <f t="shared" si="19"/>
        <v/>
      </c>
      <c r="G355">
        <f t="shared" si="16"/>
        <v>1</v>
      </c>
      <c r="H355" s="10" t="s">
        <v>18743</v>
      </c>
      <c r="I355" t="s">
        <v>4398</v>
      </c>
      <c r="J355" t="s">
        <v>4399</v>
      </c>
      <c r="K355" t="s">
        <v>4400</v>
      </c>
      <c r="L355">
        <v>10</v>
      </c>
      <c r="M355">
        <v>9781467392037</v>
      </c>
      <c r="N355" t="str">
        <f t="shared" si="17"/>
        <v>Workshop</v>
      </c>
      <c r="O355" t="s">
        <v>4401</v>
      </c>
      <c r="P355" t="s">
        <v>4402</v>
      </c>
      <c r="Q355" s="3">
        <v>2015</v>
      </c>
      <c r="R355" t="s">
        <v>4403</v>
      </c>
      <c r="S355" t="s">
        <v>6</v>
      </c>
      <c r="T355" t="s">
        <v>147</v>
      </c>
    </row>
    <row r="356" spans="1:20" x14ac:dyDescent="0.35">
      <c r="A356" t="str" cm="1">
        <f t="array" ref="A356">IF(OR(ISNUMBER(SEARCH("serious", $H356:$J356)),ISNUMBER(SEARCH("Serious", $H356:$J356)),ISNUMBER(SEARCH("gamification", $H356:$J356)),ISNUMBER(SEARCH("Gamification", $H356:$J356)),ISNUMBER(SEARCH("education", $H356:$J356)),ISNUMBER(SEARCH("Education", $H356:$J356)),),DataValidation!$E$12,B356)</f>
        <v>None</v>
      </c>
      <c r="B356" t="s">
        <v>49</v>
      </c>
      <c r="C356" t="s">
        <v>57</v>
      </c>
      <c r="D356" t="s">
        <v>57</v>
      </c>
      <c r="E356" t="s">
        <v>21055</v>
      </c>
      <c r="F356" s="3" t="str">
        <f t="shared" si="19"/>
        <v/>
      </c>
      <c r="G356">
        <f t="shared" si="16"/>
        <v>1</v>
      </c>
      <c r="H356" s="10" t="s">
        <v>18746</v>
      </c>
      <c r="I356" t="s">
        <v>4417</v>
      </c>
      <c r="J356" t="s">
        <v>4418</v>
      </c>
      <c r="K356" t="s">
        <v>4419</v>
      </c>
      <c r="L356">
        <v>7</v>
      </c>
      <c r="N356" t="str">
        <f t="shared" si="17"/>
        <v>Journal</v>
      </c>
      <c r="O356" t="s">
        <v>1691</v>
      </c>
      <c r="P356" t="s">
        <v>6</v>
      </c>
      <c r="Q356" s="3">
        <v>2018</v>
      </c>
      <c r="R356" t="s">
        <v>4420</v>
      </c>
      <c r="S356" t="s">
        <v>6</v>
      </c>
      <c r="T356" t="s">
        <v>217</v>
      </c>
    </row>
    <row r="357" spans="1:20" x14ac:dyDescent="0.35">
      <c r="A357" t="str" cm="1">
        <f t="array" ref="A357">IF(OR(ISNUMBER(SEARCH("serious", $H357:$J357)),ISNUMBER(SEARCH("Serious", $H357:$J357)),ISNUMBER(SEARCH("gamification", $H357:$J357)),ISNUMBER(SEARCH("Gamification", $H357:$J357)),ISNUMBER(SEARCH("education", $H357:$J357)),ISNUMBER(SEARCH("Education", $H357:$J357)),),DataValidation!$E$12,B357)</f>
        <v>Not related to Video Games</v>
      </c>
      <c r="B357" t="s">
        <v>70</v>
      </c>
      <c r="C357" t="s">
        <v>33</v>
      </c>
      <c r="D357" t="s">
        <v>33</v>
      </c>
      <c r="E357" t="s">
        <v>21056</v>
      </c>
      <c r="F357" s="3" t="str">
        <f t="shared" si="19"/>
        <v/>
      </c>
      <c r="G357">
        <f t="shared" si="16"/>
        <v>1</v>
      </c>
      <c r="H357" s="10" t="s">
        <v>18747</v>
      </c>
      <c r="I357" t="s">
        <v>4422</v>
      </c>
      <c r="J357" t="s">
        <v>4423</v>
      </c>
      <c r="K357" t="s">
        <v>4424</v>
      </c>
      <c r="L357">
        <v>10</v>
      </c>
      <c r="M357">
        <v>9781538680889</v>
      </c>
      <c r="N357" t="str">
        <f t="shared" si="17"/>
        <v>Conference</v>
      </c>
      <c r="O357" t="s">
        <v>2195</v>
      </c>
      <c r="P357" t="s">
        <v>6</v>
      </c>
      <c r="Q357" s="3">
        <v>2019</v>
      </c>
      <c r="R357" t="s">
        <v>4425</v>
      </c>
      <c r="S357" t="s">
        <v>6</v>
      </c>
      <c r="T357" t="s">
        <v>283</v>
      </c>
    </row>
    <row r="358" spans="1:20" x14ac:dyDescent="0.35">
      <c r="A358" t="str" cm="1">
        <f t="array" ref="A358">IF(OR(ISNUMBER(SEARCH("serious", $H358:$J358)),ISNUMBER(SEARCH("Serious", $H358:$J358)),ISNUMBER(SEARCH("gamification", $H358:$J358)),ISNUMBER(SEARCH("Gamification", $H358:$J358)),ISNUMBER(SEARCH("education", $H358:$J358)),ISNUMBER(SEARCH("Education", $H358:$J358)),),DataValidation!$E$12,B358)</f>
        <v>Not related to Video Games</v>
      </c>
      <c r="B358" t="s">
        <v>70</v>
      </c>
      <c r="C358" t="s">
        <v>33</v>
      </c>
      <c r="D358" t="s">
        <v>33</v>
      </c>
      <c r="E358" t="s">
        <v>21057</v>
      </c>
      <c r="F358" s="3" t="str">
        <f t="shared" si="19"/>
        <v/>
      </c>
      <c r="G358">
        <f t="shared" si="16"/>
        <v>1</v>
      </c>
      <c r="H358" s="10" t="s">
        <v>18748</v>
      </c>
      <c r="I358" t="s">
        <v>4427</v>
      </c>
      <c r="J358" t="s">
        <v>4428</v>
      </c>
      <c r="K358" t="s">
        <v>4429</v>
      </c>
      <c r="L358">
        <v>7</v>
      </c>
      <c r="N358" t="str">
        <f t="shared" si="17"/>
        <v>Journal</v>
      </c>
      <c r="O358" t="s">
        <v>4430</v>
      </c>
      <c r="P358" t="s">
        <v>4431</v>
      </c>
      <c r="Q358" s="3">
        <v>2020</v>
      </c>
      <c r="R358" t="s">
        <v>4432</v>
      </c>
      <c r="S358" t="s">
        <v>6</v>
      </c>
      <c r="T358" t="s">
        <v>1120</v>
      </c>
    </row>
    <row r="359" spans="1:20" x14ac:dyDescent="0.35">
      <c r="A359" t="str" cm="1">
        <f t="array" ref="A359">IF(OR(ISNUMBER(SEARCH("serious", $H359:$J359)),ISNUMBER(SEARCH("Serious", $H359:$J359)),ISNUMBER(SEARCH("gamification", $H359:$J359)),ISNUMBER(SEARCH("Gamification", $H359:$J359)),ISNUMBER(SEARCH("education", $H359:$J359)),ISNUMBER(SEARCH("Education", $H359:$J359)),),DataValidation!$E$12,B359)</f>
        <v>Not related to Video Games</v>
      </c>
      <c r="B359" t="s">
        <v>70</v>
      </c>
      <c r="C359" t="s">
        <v>33</v>
      </c>
      <c r="D359" t="s">
        <v>33</v>
      </c>
      <c r="E359" t="s">
        <v>21058</v>
      </c>
      <c r="F359" s="3" t="str">
        <f t="shared" si="19"/>
        <v/>
      </c>
      <c r="G359">
        <f t="shared" si="16"/>
        <v>1</v>
      </c>
      <c r="H359" s="10" t="s">
        <v>18762</v>
      </c>
      <c r="I359" t="s">
        <v>4517</v>
      </c>
      <c r="J359" t="s">
        <v>4518</v>
      </c>
      <c r="K359" t="s">
        <v>4519</v>
      </c>
      <c r="L359">
        <v>10</v>
      </c>
      <c r="M359">
        <v>9781538692233</v>
      </c>
      <c r="N359" t="str">
        <f t="shared" si="17"/>
        <v>Conference</v>
      </c>
      <c r="O359" t="s">
        <v>4520</v>
      </c>
      <c r="P359" t="s">
        <v>4521</v>
      </c>
      <c r="Q359" s="3">
        <v>2019</v>
      </c>
      <c r="R359" t="s">
        <v>4522</v>
      </c>
      <c r="S359" t="s">
        <v>6</v>
      </c>
      <c r="T359" t="s">
        <v>155</v>
      </c>
    </row>
    <row r="360" spans="1:20" x14ac:dyDescent="0.35">
      <c r="A360" t="str" cm="1">
        <f t="array" ref="A360">IF(OR(ISNUMBER(SEARCH("serious", $H360:$J360)),ISNUMBER(SEARCH("Serious", $H360:$J360)),ISNUMBER(SEARCH("gamification", $H360:$J360)),ISNUMBER(SEARCH("Gamification", $H360:$J360)),ISNUMBER(SEARCH("education", $H360:$J360)),ISNUMBER(SEARCH("Education", $H360:$J360)),),DataValidation!$E$12,B360)</f>
        <v>Not related to Video Games</v>
      </c>
      <c r="B360" t="s">
        <v>70</v>
      </c>
      <c r="C360" t="s">
        <v>33</v>
      </c>
      <c r="D360" t="s">
        <v>33</v>
      </c>
      <c r="E360" t="s">
        <v>21059</v>
      </c>
      <c r="F360" s="3" t="str">
        <f t="shared" si="19"/>
        <v/>
      </c>
      <c r="G360">
        <f t="shared" si="16"/>
        <v>1</v>
      </c>
      <c r="H360" s="10" t="s">
        <v>18763</v>
      </c>
      <c r="I360" t="s">
        <v>4524</v>
      </c>
      <c r="J360" t="s">
        <v>4525</v>
      </c>
      <c r="K360" t="s">
        <v>4526</v>
      </c>
      <c r="L360">
        <v>7</v>
      </c>
      <c r="N360" t="str">
        <f t="shared" si="17"/>
        <v>Journal</v>
      </c>
      <c r="O360" t="s">
        <v>2525</v>
      </c>
      <c r="P360" t="s">
        <v>4527</v>
      </c>
      <c r="Q360" s="3">
        <v>2020</v>
      </c>
      <c r="R360" t="s">
        <v>4528</v>
      </c>
      <c r="S360" t="s">
        <v>6</v>
      </c>
      <c r="T360" t="s">
        <v>1120</v>
      </c>
    </row>
    <row r="361" spans="1:20" x14ac:dyDescent="0.35">
      <c r="A361" t="str" cm="1">
        <f t="array" ref="A361">IF(OR(ISNUMBER(SEARCH("serious", $H361:$J361)),ISNUMBER(SEARCH("Serious", $H361:$J361)),ISNUMBER(SEARCH("gamification", $H361:$J361)),ISNUMBER(SEARCH("Gamification", $H361:$J361)),ISNUMBER(SEARCH("education", $H361:$J361)),ISNUMBER(SEARCH("Education", $H361:$J361)),),DataValidation!$E$12,B361)</f>
        <v>Not related to Video Games</v>
      </c>
      <c r="B361" t="s">
        <v>70</v>
      </c>
      <c r="C361" t="s">
        <v>33</v>
      </c>
      <c r="D361" t="s">
        <v>33</v>
      </c>
      <c r="E361" t="s">
        <v>21060</v>
      </c>
      <c r="F361" s="3" t="str">
        <f t="shared" si="19"/>
        <v/>
      </c>
      <c r="G361">
        <f t="shared" si="16"/>
        <v>1</v>
      </c>
      <c r="H361" s="10" t="s">
        <v>18765</v>
      </c>
      <c r="I361" t="s">
        <v>4535</v>
      </c>
      <c r="J361" t="s">
        <v>4536</v>
      </c>
      <c r="K361" t="s">
        <v>4537</v>
      </c>
      <c r="L361">
        <v>7</v>
      </c>
      <c r="N361" t="str">
        <f t="shared" si="17"/>
        <v>Journal</v>
      </c>
      <c r="O361" t="s">
        <v>4538</v>
      </c>
      <c r="P361" t="s">
        <v>4539</v>
      </c>
      <c r="Q361" s="3">
        <v>2015</v>
      </c>
      <c r="R361" t="s">
        <v>4540</v>
      </c>
      <c r="S361" t="s">
        <v>6</v>
      </c>
      <c r="T361" t="s">
        <v>283</v>
      </c>
    </row>
    <row r="362" spans="1:20" x14ac:dyDescent="0.35">
      <c r="A362" t="str" cm="1">
        <f t="array" ref="A362">IF(OR(ISNUMBER(SEARCH("serious", $H362:$J362)),ISNUMBER(SEARCH("Serious", $H362:$J362)),ISNUMBER(SEARCH("gamification", $H362:$J362)),ISNUMBER(SEARCH("Gamification", $H362:$J362)),ISNUMBER(SEARCH("education", $H362:$J362)),ISNUMBER(SEARCH("Education", $H362:$J362)),),DataValidation!$E$12,B362)</f>
        <v>Serious games or gamification</v>
      </c>
      <c r="B362" t="s">
        <v>70</v>
      </c>
      <c r="C362" t="s">
        <v>33</v>
      </c>
      <c r="D362" t="s">
        <v>33</v>
      </c>
      <c r="F362" s="3" t="str">
        <f t="shared" si="19"/>
        <v/>
      </c>
      <c r="G362">
        <f t="shared" si="16"/>
        <v>1</v>
      </c>
      <c r="H362" s="10" t="s">
        <v>18768</v>
      </c>
      <c r="I362" t="s">
        <v>4553</v>
      </c>
      <c r="J362" t="s">
        <v>4554</v>
      </c>
      <c r="K362" t="s">
        <v>4555</v>
      </c>
      <c r="L362">
        <v>7</v>
      </c>
      <c r="M362">
        <v>9783030343491</v>
      </c>
      <c r="N362" t="str">
        <f t="shared" si="17"/>
        <v>Conference</v>
      </c>
      <c r="O362" t="s">
        <v>152</v>
      </c>
      <c r="P362" t="s">
        <v>4556</v>
      </c>
      <c r="Q362" s="3">
        <v>2019</v>
      </c>
      <c r="R362" t="s">
        <v>4557</v>
      </c>
      <c r="S362" t="s">
        <v>6</v>
      </c>
      <c r="T362" t="s">
        <v>162</v>
      </c>
    </row>
    <row r="363" spans="1:20" x14ac:dyDescent="0.35">
      <c r="A363" t="str" cm="1">
        <f t="array" ref="A363">IF(OR(ISNUMBER(SEARCH("serious", $H363:$J363)),ISNUMBER(SEARCH("Serious", $H363:$J363)),ISNUMBER(SEARCH("gamification", $H363:$J363)),ISNUMBER(SEARCH("Gamification", $H363:$J363)),ISNUMBER(SEARCH("education", $H363:$J363)),ISNUMBER(SEARCH("Education", $H363:$J363)),),DataValidation!$E$12,B363)</f>
        <v>Not related to Video Games</v>
      </c>
      <c r="B363" t="s">
        <v>70</v>
      </c>
      <c r="C363" t="s">
        <v>33</v>
      </c>
      <c r="D363" t="s">
        <v>33</v>
      </c>
      <c r="F363" s="3" t="str">
        <f t="shared" si="19"/>
        <v/>
      </c>
      <c r="G363">
        <f t="shared" si="16"/>
        <v>1</v>
      </c>
      <c r="H363" s="10" t="s">
        <v>18769</v>
      </c>
      <c r="I363" t="s">
        <v>4559</v>
      </c>
      <c r="J363" t="s">
        <v>4560</v>
      </c>
      <c r="K363" t="s">
        <v>4561</v>
      </c>
      <c r="L363">
        <v>10</v>
      </c>
      <c r="M363">
        <v>9780769556970</v>
      </c>
      <c r="N363" t="str">
        <f t="shared" si="17"/>
        <v>Conference</v>
      </c>
      <c r="O363" t="s">
        <v>4562</v>
      </c>
      <c r="P363" t="s">
        <v>4563</v>
      </c>
      <c r="Q363" s="3">
        <v>2015</v>
      </c>
      <c r="R363" t="s">
        <v>4564</v>
      </c>
      <c r="S363" t="s">
        <v>6</v>
      </c>
      <c r="T363" t="s">
        <v>162</v>
      </c>
    </row>
    <row r="364" spans="1:20" x14ac:dyDescent="0.35">
      <c r="A364" t="str" cm="1">
        <f t="array" ref="A364">IF(OR(ISNUMBER(SEARCH("serious", $H364:$J364)),ISNUMBER(SEARCH("Serious", $H364:$J364)),ISNUMBER(SEARCH("gamification", $H364:$J364)),ISNUMBER(SEARCH("Gamification", $H364:$J364)),ISNUMBER(SEARCH("education", $H364:$J364)),ISNUMBER(SEARCH("Education", $H364:$J364)),),DataValidation!$E$12,B364)</f>
        <v>Not related to Software Engineering</v>
      </c>
      <c r="B364" t="s">
        <v>67</v>
      </c>
      <c r="C364" t="s">
        <v>33</v>
      </c>
      <c r="D364" t="s">
        <v>33</v>
      </c>
      <c r="F364" s="3" t="str">
        <f t="shared" si="19"/>
        <v/>
      </c>
      <c r="G364">
        <f t="shared" si="16"/>
        <v>1</v>
      </c>
      <c r="H364" s="10" t="s">
        <v>18770</v>
      </c>
      <c r="I364" t="s">
        <v>4566</v>
      </c>
      <c r="J364" t="s">
        <v>4567</v>
      </c>
      <c r="K364" t="s">
        <v>4568</v>
      </c>
      <c r="L364">
        <v>10</v>
      </c>
      <c r="M364">
        <v>9781424455386</v>
      </c>
      <c r="N364" t="str">
        <f t="shared" si="17"/>
        <v>Conference</v>
      </c>
      <c r="O364" t="s">
        <v>4569</v>
      </c>
      <c r="P364" t="s">
        <v>4570</v>
      </c>
      <c r="Q364" s="3">
        <v>2010</v>
      </c>
      <c r="R364" t="s">
        <v>4571</v>
      </c>
      <c r="S364" t="s">
        <v>6</v>
      </c>
      <c r="T364" t="s">
        <v>162</v>
      </c>
    </row>
    <row r="365" spans="1:20" x14ac:dyDescent="0.35">
      <c r="A365" t="str" cm="1">
        <f t="array" ref="A365">IF(OR(ISNUMBER(SEARCH("serious", $H365:$J365)),ISNUMBER(SEARCH("Serious", $H365:$J365)),ISNUMBER(SEARCH("gamification", $H365:$J365)),ISNUMBER(SEARCH("Gamification", $H365:$J365)),ISNUMBER(SEARCH("education", $H365:$J365)),ISNUMBER(SEARCH("Education", $H365:$J365)),),DataValidation!$E$12,B365)</f>
        <v>None</v>
      </c>
      <c r="B365" t="s">
        <v>49</v>
      </c>
      <c r="C365" t="s">
        <v>60</v>
      </c>
      <c r="D365" t="s">
        <v>60</v>
      </c>
      <c r="F365" s="3" t="str">
        <f t="shared" si="19"/>
        <v/>
      </c>
      <c r="G365">
        <f t="shared" si="16"/>
        <v>1</v>
      </c>
      <c r="H365" s="10" t="s">
        <v>18775</v>
      </c>
      <c r="I365" t="s">
        <v>4601</v>
      </c>
      <c r="J365" t="s">
        <v>4602</v>
      </c>
      <c r="K365" t="s">
        <v>4603</v>
      </c>
      <c r="L365">
        <v>10</v>
      </c>
      <c r="M365">
        <v>9781424459612</v>
      </c>
      <c r="N365" t="str">
        <f t="shared" si="17"/>
        <v>Conference</v>
      </c>
      <c r="O365" t="s">
        <v>4604</v>
      </c>
      <c r="P365" t="s">
        <v>4605</v>
      </c>
      <c r="Q365" s="3">
        <v>2010</v>
      </c>
      <c r="R365" t="s">
        <v>4606</v>
      </c>
      <c r="S365" t="s">
        <v>6</v>
      </c>
      <c r="T365" t="s">
        <v>675</v>
      </c>
    </row>
    <row r="366" spans="1:20" x14ac:dyDescent="0.35">
      <c r="A366" t="str" cm="1">
        <f t="array" ref="A366">IF(OR(ISNUMBER(SEARCH("serious", $H366:$J366)),ISNUMBER(SEARCH("Serious", $H366:$J366)),ISNUMBER(SEARCH("gamification", $H366:$J366)),ISNUMBER(SEARCH("Gamification", $H366:$J366)),ISNUMBER(SEARCH("education", $H366:$J366)),ISNUMBER(SEARCH("Education", $H366:$J366)),),DataValidation!$E$12,B366)</f>
        <v>None</v>
      </c>
      <c r="B366" t="s">
        <v>49</v>
      </c>
      <c r="C366" t="s">
        <v>63</v>
      </c>
      <c r="D366" t="s">
        <v>63</v>
      </c>
      <c r="F366" s="3" t="str">
        <f t="shared" si="19"/>
        <v/>
      </c>
      <c r="G366">
        <f t="shared" si="16"/>
        <v>1</v>
      </c>
      <c r="H366" s="10" t="s">
        <v>18781</v>
      </c>
      <c r="I366" t="s">
        <v>4640</v>
      </c>
      <c r="J366" t="s">
        <v>4641</v>
      </c>
      <c r="K366" t="s">
        <v>4642</v>
      </c>
      <c r="L366">
        <v>7</v>
      </c>
      <c r="M366">
        <v>9783030324087</v>
      </c>
      <c r="N366" t="str">
        <f t="shared" si="17"/>
        <v>Conference</v>
      </c>
      <c r="O366" t="s">
        <v>152</v>
      </c>
      <c r="P366" t="s">
        <v>4643</v>
      </c>
      <c r="Q366" s="3">
        <v>2019</v>
      </c>
      <c r="R366" t="s">
        <v>4644</v>
      </c>
      <c r="S366" t="s">
        <v>6</v>
      </c>
      <c r="T366" t="s">
        <v>217</v>
      </c>
    </row>
    <row r="367" spans="1:20" x14ac:dyDescent="0.35">
      <c r="A367" t="str" cm="1">
        <f t="array" ref="A367">IF(OR(ISNUMBER(SEARCH("serious", $H367:$J367)),ISNUMBER(SEARCH("Serious", $H367:$J367)),ISNUMBER(SEARCH("gamification", $H367:$J367)),ISNUMBER(SEARCH("Gamification", $H367:$J367)),ISNUMBER(SEARCH("education", $H367:$J367)),ISNUMBER(SEARCH("Education", $H367:$J367)),),DataValidation!$E$12,B367)</f>
        <v>None</v>
      </c>
      <c r="B367" t="s">
        <v>49</v>
      </c>
      <c r="C367" t="s">
        <v>57</v>
      </c>
      <c r="D367" t="s">
        <v>57</v>
      </c>
      <c r="F367" s="3" t="str">
        <f t="shared" si="19"/>
        <v/>
      </c>
      <c r="G367">
        <f t="shared" si="16"/>
        <v>1</v>
      </c>
      <c r="H367" s="10" t="s">
        <v>18782</v>
      </c>
      <c r="I367" t="s">
        <v>4646</v>
      </c>
      <c r="J367" t="s">
        <v>4647</v>
      </c>
      <c r="K367" t="s">
        <v>4648</v>
      </c>
      <c r="L367">
        <v>10</v>
      </c>
      <c r="M367">
        <v>9781467362634</v>
      </c>
      <c r="N367" t="str">
        <f t="shared" si="17"/>
        <v>Workshop</v>
      </c>
      <c r="O367" t="s">
        <v>349</v>
      </c>
      <c r="P367" t="s">
        <v>4649</v>
      </c>
      <c r="Q367" s="3">
        <v>2013</v>
      </c>
      <c r="R367" t="s">
        <v>4650</v>
      </c>
      <c r="S367" t="s">
        <v>6</v>
      </c>
      <c r="T367" t="s">
        <v>283</v>
      </c>
    </row>
    <row r="368" spans="1:20" x14ac:dyDescent="0.35">
      <c r="A368" t="s">
        <v>82</v>
      </c>
      <c r="B368" t="s">
        <v>70</v>
      </c>
      <c r="C368" t="s">
        <v>33</v>
      </c>
      <c r="D368" t="s">
        <v>33</v>
      </c>
      <c r="E368" t="s">
        <v>21061</v>
      </c>
      <c r="F368" s="3" t="str">
        <f t="shared" si="19"/>
        <v/>
      </c>
      <c r="G368">
        <f t="shared" si="16"/>
        <v>1</v>
      </c>
      <c r="H368" s="10" t="s">
        <v>18783</v>
      </c>
      <c r="I368" t="s">
        <v>4652</v>
      </c>
      <c r="J368" t="s">
        <v>4653</v>
      </c>
      <c r="K368" t="s">
        <v>4654</v>
      </c>
      <c r="L368">
        <v>10</v>
      </c>
      <c r="N368" t="str">
        <f t="shared" si="17"/>
        <v>Conference</v>
      </c>
      <c r="O368" t="s">
        <v>2818</v>
      </c>
      <c r="P368" t="s">
        <v>4655</v>
      </c>
      <c r="Q368" s="3">
        <v>2013</v>
      </c>
      <c r="R368" t="s">
        <v>4656</v>
      </c>
      <c r="S368" t="s">
        <v>6</v>
      </c>
      <c r="T368" t="s">
        <v>162</v>
      </c>
    </row>
    <row r="369" spans="1:20" x14ac:dyDescent="0.35">
      <c r="A369" t="str" cm="1">
        <f t="array" ref="A369">IF(OR(ISNUMBER(SEARCH("serious", $H369:$J369)),ISNUMBER(SEARCH("Serious", $H369:$J369)),ISNUMBER(SEARCH("gamification", $H369:$J369)),ISNUMBER(SEARCH("Gamification", $H369:$J369)),ISNUMBER(SEARCH("education", $H369:$J369)),ISNUMBER(SEARCH("Education", $H369:$J369)),),DataValidation!$E$12,B369)</f>
        <v>Serious games or gamification</v>
      </c>
      <c r="B369" t="s">
        <v>70</v>
      </c>
      <c r="C369" t="s">
        <v>33</v>
      </c>
      <c r="D369" t="s">
        <v>33</v>
      </c>
      <c r="F369" s="3" t="str">
        <f t="shared" si="19"/>
        <v/>
      </c>
      <c r="G369">
        <f t="shared" si="16"/>
        <v>1</v>
      </c>
      <c r="H369" s="10" t="s">
        <v>18786</v>
      </c>
      <c r="I369" t="s">
        <v>4671</v>
      </c>
      <c r="J369" t="s">
        <v>4672</v>
      </c>
      <c r="K369" t="s">
        <v>4673</v>
      </c>
      <c r="L369">
        <v>7</v>
      </c>
      <c r="M369">
        <v>9783319585086</v>
      </c>
      <c r="N369" t="str">
        <f t="shared" si="17"/>
        <v>Conference</v>
      </c>
      <c r="O369" t="s">
        <v>152</v>
      </c>
      <c r="P369" t="s">
        <v>4674</v>
      </c>
      <c r="Q369" s="3">
        <v>2017</v>
      </c>
      <c r="R369" t="s">
        <v>4675</v>
      </c>
      <c r="S369" t="s">
        <v>6</v>
      </c>
      <c r="T369" t="s">
        <v>162</v>
      </c>
    </row>
    <row r="370" spans="1:20" x14ac:dyDescent="0.35">
      <c r="A370" t="str" cm="1">
        <f t="array" ref="A370">IF(OR(ISNUMBER(SEARCH("serious", $H370:$J370)),ISNUMBER(SEARCH("Serious", $H370:$J370)),ISNUMBER(SEARCH("gamification", $H370:$J370)),ISNUMBER(SEARCH("Gamification", $H370:$J370)),ISNUMBER(SEARCH("education", $H370:$J370)),ISNUMBER(SEARCH("Education", $H370:$J370)),),DataValidation!$E$12,B370)</f>
        <v>None</v>
      </c>
      <c r="B370" t="s">
        <v>49</v>
      </c>
      <c r="C370" t="s">
        <v>60</v>
      </c>
      <c r="D370" t="s">
        <v>60</v>
      </c>
      <c r="F370" s="3" t="str">
        <f t="shared" si="19"/>
        <v/>
      </c>
      <c r="G370">
        <f t="shared" si="16"/>
        <v>1</v>
      </c>
      <c r="H370" s="10" t="s">
        <v>18789</v>
      </c>
      <c r="I370" t="s">
        <v>4690</v>
      </c>
      <c r="J370" t="s">
        <v>4691</v>
      </c>
      <c r="K370" t="s">
        <v>4692</v>
      </c>
      <c r="L370">
        <v>10</v>
      </c>
      <c r="M370">
        <v>9789949231782</v>
      </c>
      <c r="N370" t="str">
        <f t="shared" si="17"/>
        <v>Conference</v>
      </c>
      <c r="O370" t="s">
        <v>4693</v>
      </c>
      <c r="P370" t="s">
        <v>4694</v>
      </c>
      <c r="Q370" s="3">
        <v>2011</v>
      </c>
      <c r="R370" t="s">
        <v>4695</v>
      </c>
      <c r="S370" t="s">
        <v>6</v>
      </c>
      <c r="T370" t="s">
        <v>147</v>
      </c>
    </row>
    <row r="371" spans="1:20" x14ac:dyDescent="0.35">
      <c r="A371" t="str" cm="1">
        <f t="array" ref="A371">IF(OR(ISNUMBER(SEARCH("serious", $H371:$J371)),ISNUMBER(SEARCH("Serious", $H371:$J371)),ISNUMBER(SEARCH("gamification", $H371:$J371)),ISNUMBER(SEARCH("Gamification", $H371:$J371)),ISNUMBER(SEARCH("education", $H371:$J371)),ISNUMBER(SEARCH("Education", $H371:$J371)),),DataValidation!$E$12,B371)</f>
        <v>None</v>
      </c>
      <c r="B371" t="s">
        <v>49</v>
      </c>
      <c r="C371" t="s">
        <v>71</v>
      </c>
      <c r="D371" t="s">
        <v>71</v>
      </c>
      <c r="E371" t="s">
        <v>21062</v>
      </c>
      <c r="F371" s="3" t="str">
        <f t="shared" si="19"/>
        <v/>
      </c>
      <c r="G371">
        <f t="shared" si="16"/>
        <v>1</v>
      </c>
      <c r="H371" s="10" t="s">
        <v>18792</v>
      </c>
      <c r="I371" t="s">
        <v>4709</v>
      </c>
      <c r="J371" t="s">
        <v>4710</v>
      </c>
      <c r="K371" t="s">
        <v>4711</v>
      </c>
      <c r="L371">
        <v>10</v>
      </c>
      <c r="N371" t="str">
        <f t="shared" si="17"/>
        <v>Conference</v>
      </c>
      <c r="O371" t="s">
        <v>4712</v>
      </c>
      <c r="P371" t="s">
        <v>4713</v>
      </c>
      <c r="Q371" s="3">
        <v>2009</v>
      </c>
      <c r="R371" t="s">
        <v>4714</v>
      </c>
      <c r="S371" t="s">
        <v>6</v>
      </c>
      <c r="T371" t="s">
        <v>162</v>
      </c>
    </row>
    <row r="372" spans="1:20" x14ac:dyDescent="0.35">
      <c r="A372" t="str" cm="1">
        <f t="array" ref="A372">IF(OR(ISNUMBER(SEARCH("serious", $H372:$J372)),ISNUMBER(SEARCH("Serious", $H372:$J372)),ISNUMBER(SEARCH("gamification", $H372:$J372)),ISNUMBER(SEARCH("Gamification", $H372:$J372)),ISNUMBER(SEARCH("education", $H372:$J372)),ISNUMBER(SEARCH("Education", $H372:$J372)),),DataValidation!$E$12,B372)</f>
        <v>Not related to Video Games</v>
      </c>
      <c r="B372" t="s">
        <v>70</v>
      </c>
      <c r="C372" s="29" t="s">
        <v>33</v>
      </c>
      <c r="D372" s="29" t="s">
        <v>33</v>
      </c>
      <c r="F372" s="3" t="str">
        <f t="shared" si="19"/>
        <v/>
      </c>
      <c r="G372">
        <f t="shared" si="16"/>
        <v>1</v>
      </c>
      <c r="H372" s="10" t="s">
        <v>18796</v>
      </c>
      <c r="I372" t="s">
        <v>4734</v>
      </c>
      <c r="J372" t="s">
        <v>4735</v>
      </c>
      <c r="K372" t="s">
        <v>4736</v>
      </c>
      <c r="L372">
        <v>7</v>
      </c>
      <c r="N372" t="str">
        <f t="shared" si="17"/>
        <v>Journal</v>
      </c>
      <c r="O372" t="s">
        <v>144</v>
      </c>
      <c r="P372" t="s">
        <v>4737</v>
      </c>
      <c r="Q372" s="3">
        <v>2018</v>
      </c>
      <c r="R372" t="s">
        <v>4738</v>
      </c>
      <c r="S372" t="s">
        <v>6</v>
      </c>
      <c r="T372" t="s">
        <v>480</v>
      </c>
    </row>
    <row r="373" spans="1:20" x14ac:dyDescent="0.35">
      <c r="A373" t="str" cm="1">
        <f t="array" ref="A373">IF(OR(ISNUMBER(SEARCH("serious", $H373:$J373)),ISNUMBER(SEARCH("Serious", $H373:$J373)),ISNUMBER(SEARCH("gamification", $H373:$J373)),ISNUMBER(SEARCH("Gamification", $H373:$J373)),ISNUMBER(SEARCH("education", $H373:$J373)),ISNUMBER(SEARCH("Education", $H373:$J373)),),DataValidation!$E$12,B373)</f>
        <v>None</v>
      </c>
      <c r="B373" t="s">
        <v>49</v>
      </c>
      <c r="C373" t="s">
        <v>66</v>
      </c>
      <c r="D373" t="s">
        <v>66</v>
      </c>
      <c r="F373" s="3" t="str">
        <f t="shared" si="19"/>
        <v/>
      </c>
      <c r="G373">
        <f t="shared" si="16"/>
        <v>1</v>
      </c>
      <c r="H373" s="10" t="s">
        <v>18797</v>
      </c>
      <c r="I373" t="s">
        <v>4740</v>
      </c>
      <c r="J373" t="s">
        <v>4741</v>
      </c>
      <c r="K373" t="s">
        <v>4742</v>
      </c>
      <c r="L373">
        <v>7</v>
      </c>
      <c r="N373" t="str">
        <f t="shared" si="17"/>
        <v>Journal</v>
      </c>
      <c r="O373" t="s">
        <v>261</v>
      </c>
      <c r="P373" t="s">
        <v>4743</v>
      </c>
      <c r="Q373" s="3">
        <v>2017</v>
      </c>
      <c r="R373" t="s">
        <v>4744</v>
      </c>
      <c r="S373" t="s">
        <v>6</v>
      </c>
      <c r="T373" t="s">
        <v>323</v>
      </c>
    </row>
    <row r="374" spans="1:20" x14ac:dyDescent="0.35">
      <c r="A374" t="str" cm="1">
        <f t="array" ref="A374">IF(OR(ISNUMBER(SEARCH("serious", $H374:$J374)),ISNUMBER(SEARCH("Serious", $H374:$J374)),ISNUMBER(SEARCH("gamification", $H374:$J374)),ISNUMBER(SEARCH("Gamification", $H374:$J374)),ISNUMBER(SEARCH("education", $H374:$J374)),ISNUMBER(SEARCH("Education", $H374:$J374)),),DataValidation!$E$12,B374)</f>
        <v>Not related to Video Games</v>
      </c>
      <c r="B374" t="s">
        <v>70</v>
      </c>
      <c r="C374" s="29" t="s">
        <v>33</v>
      </c>
      <c r="D374" s="29" t="s">
        <v>33</v>
      </c>
      <c r="F374" s="3" t="str">
        <f t="shared" si="19"/>
        <v/>
      </c>
      <c r="G374">
        <f t="shared" si="16"/>
        <v>1</v>
      </c>
      <c r="H374" s="10" t="s">
        <v>18800</v>
      </c>
      <c r="I374" t="s">
        <v>4759</v>
      </c>
      <c r="J374" t="s">
        <v>4760</v>
      </c>
      <c r="K374" t="s">
        <v>4761</v>
      </c>
      <c r="L374">
        <v>10</v>
      </c>
      <c r="M374">
        <v>9781450347631</v>
      </c>
      <c r="N374" t="str">
        <f t="shared" si="17"/>
        <v>Conference</v>
      </c>
      <c r="O374" t="s">
        <v>308</v>
      </c>
      <c r="P374" t="s">
        <v>6</v>
      </c>
      <c r="Q374" s="3">
        <v>2016</v>
      </c>
      <c r="R374" t="s">
        <v>4762</v>
      </c>
      <c r="S374" t="s">
        <v>6</v>
      </c>
      <c r="T374" t="s">
        <v>162</v>
      </c>
    </row>
    <row r="375" spans="1:20" x14ac:dyDescent="0.35">
      <c r="A375" t="str" cm="1">
        <f t="array" ref="A375">IF(OR(ISNUMBER(SEARCH("serious", $H375:$J375)),ISNUMBER(SEARCH("Serious", $H375:$J375)),ISNUMBER(SEARCH("gamification", $H375:$J375)),ISNUMBER(SEARCH("Gamification", $H375:$J375)),ISNUMBER(SEARCH("education", $H375:$J375)),ISNUMBER(SEARCH("Education", $H375:$J375)),),DataValidation!$E$12,B375)</f>
        <v>Not related to Video Games</v>
      </c>
      <c r="B375" t="s">
        <v>70</v>
      </c>
      <c r="C375" s="29" t="s">
        <v>33</v>
      </c>
      <c r="D375" s="29" t="s">
        <v>33</v>
      </c>
      <c r="F375" s="3" t="str">
        <f t="shared" si="19"/>
        <v/>
      </c>
      <c r="G375">
        <f t="shared" si="16"/>
        <v>1</v>
      </c>
      <c r="H375" s="10" t="s">
        <v>18803</v>
      </c>
      <c r="I375" t="s">
        <v>4776</v>
      </c>
      <c r="J375" t="s">
        <v>6</v>
      </c>
      <c r="K375" t="s">
        <v>4777</v>
      </c>
      <c r="L375">
        <v>7</v>
      </c>
      <c r="N375" t="str">
        <f t="shared" si="17"/>
        <v>Journal</v>
      </c>
      <c r="O375" t="s">
        <v>4778</v>
      </c>
      <c r="P375" t="s">
        <v>6</v>
      </c>
      <c r="Q375" s="3">
        <v>2018</v>
      </c>
      <c r="R375" t="s">
        <v>4779</v>
      </c>
      <c r="S375" t="s">
        <v>6</v>
      </c>
      <c r="T375" t="s">
        <v>217</v>
      </c>
    </row>
    <row r="376" spans="1:20" x14ac:dyDescent="0.35">
      <c r="A376" t="str" cm="1">
        <f t="array" ref="A376">IF(OR(ISNUMBER(SEARCH("serious", $H376:$J376)),ISNUMBER(SEARCH("Serious", $H376:$J376)),ISNUMBER(SEARCH("gamification", $H376:$J376)),ISNUMBER(SEARCH("Gamification", $H376:$J376)),ISNUMBER(SEARCH("education", $H376:$J376)),ISNUMBER(SEARCH("Education", $H376:$J376)),),DataValidation!$E$12,B376)</f>
        <v>None</v>
      </c>
      <c r="B376" t="s">
        <v>49</v>
      </c>
      <c r="C376" t="s">
        <v>63</v>
      </c>
      <c r="D376" t="s">
        <v>63</v>
      </c>
      <c r="F376" s="3" t="str">
        <f t="shared" si="19"/>
        <v/>
      </c>
      <c r="G376">
        <f t="shared" si="16"/>
        <v>1</v>
      </c>
      <c r="H376" s="10" t="s">
        <v>18804</v>
      </c>
      <c r="I376" t="s">
        <v>4781</v>
      </c>
      <c r="J376" t="s">
        <v>4782</v>
      </c>
      <c r="K376" t="s">
        <v>4783</v>
      </c>
      <c r="L376">
        <v>7</v>
      </c>
      <c r="N376" t="str">
        <f t="shared" si="17"/>
        <v>Journal</v>
      </c>
      <c r="O376" t="s">
        <v>4784</v>
      </c>
      <c r="P376" t="s">
        <v>4785</v>
      </c>
      <c r="Q376" s="3">
        <v>2021</v>
      </c>
      <c r="R376" t="s">
        <v>4786</v>
      </c>
      <c r="S376" t="s">
        <v>6</v>
      </c>
      <c r="T376" t="s">
        <v>162</v>
      </c>
    </row>
    <row r="377" spans="1:20" x14ac:dyDescent="0.35">
      <c r="A377" t="str" cm="1">
        <f t="array" ref="A377">IF(OR(ISNUMBER(SEARCH("serious", $H377:$J377)),ISNUMBER(SEARCH("Serious", $H377:$J377)),ISNUMBER(SEARCH("gamification", $H377:$J377)),ISNUMBER(SEARCH("Gamification", $H377:$J377)),ISNUMBER(SEARCH("education", $H377:$J377)),ISNUMBER(SEARCH("Education", $H377:$J377)),),DataValidation!$E$12,B377)</f>
        <v>None</v>
      </c>
      <c r="B377" t="s">
        <v>49</v>
      </c>
      <c r="C377" t="s">
        <v>88</v>
      </c>
      <c r="D377" t="s">
        <v>88</v>
      </c>
      <c r="F377" s="3" t="str">
        <f t="shared" si="19"/>
        <v/>
      </c>
      <c r="G377">
        <f t="shared" si="16"/>
        <v>1</v>
      </c>
      <c r="H377" s="10" t="s">
        <v>18805</v>
      </c>
      <c r="I377" t="s">
        <v>4788</v>
      </c>
      <c r="J377" t="s">
        <v>4789</v>
      </c>
      <c r="K377" t="s">
        <v>4790</v>
      </c>
      <c r="L377">
        <v>10</v>
      </c>
      <c r="M377">
        <v>9781450330145</v>
      </c>
      <c r="N377" t="str">
        <f t="shared" si="17"/>
        <v>Conference</v>
      </c>
      <c r="O377" t="s">
        <v>4791</v>
      </c>
      <c r="P377" t="s">
        <v>4792</v>
      </c>
      <c r="Q377" s="3">
        <v>2014</v>
      </c>
      <c r="R377" t="s">
        <v>4793</v>
      </c>
      <c r="S377" t="s">
        <v>6</v>
      </c>
      <c r="T377" t="s">
        <v>162</v>
      </c>
    </row>
    <row r="378" spans="1:20" x14ac:dyDescent="0.35">
      <c r="A378" t="str" cm="1">
        <f t="array" ref="A378">IF(OR(ISNUMBER(SEARCH("serious", $H378:$J378)),ISNUMBER(SEARCH("Serious", $H378:$J378)),ISNUMBER(SEARCH("gamification", $H378:$J378)),ISNUMBER(SEARCH("Gamification", $H378:$J378)),ISNUMBER(SEARCH("education", $H378:$J378)),ISNUMBER(SEARCH("Education", $H378:$J378)),),DataValidation!$E$12,B378)</f>
        <v>Not related to Video Games</v>
      </c>
      <c r="B378" t="s">
        <v>70</v>
      </c>
      <c r="C378" s="29" t="s">
        <v>33</v>
      </c>
      <c r="D378" s="29" t="s">
        <v>33</v>
      </c>
      <c r="F378" s="3" t="str">
        <f t="shared" si="19"/>
        <v/>
      </c>
      <c r="G378">
        <f t="shared" si="16"/>
        <v>1</v>
      </c>
      <c r="H378" s="10" t="s">
        <v>18807</v>
      </c>
      <c r="I378" t="s">
        <v>4801</v>
      </c>
      <c r="J378" t="s">
        <v>4802</v>
      </c>
      <c r="K378" t="s">
        <v>4803</v>
      </c>
      <c r="L378">
        <v>7</v>
      </c>
      <c r="N378" t="str">
        <f t="shared" si="17"/>
        <v>Journal</v>
      </c>
      <c r="O378" t="s">
        <v>4804</v>
      </c>
      <c r="P378" t="s">
        <v>4805</v>
      </c>
      <c r="Q378" s="3">
        <v>2017</v>
      </c>
      <c r="R378" t="s">
        <v>4806</v>
      </c>
      <c r="S378" t="s">
        <v>6</v>
      </c>
      <c r="T378" t="s">
        <v>573</v>
      </c>
    </row>
    <row r="379" spans="1:20" x14ac:dyDescent="0.35">
      <c r="A379" t="str" cm="1">
        <f t="array" ref="A379">IF(OR(ISNUMBER(SEARCH("serious", $H379:$J379)),ISNUMBER(SEARCH("Serious", $H379:$J379)),ISNUMBER(SEARCH("gamification", $H379:$J379)),ISNUMBER(SEARCH("Gamification", $H379:$J379)),ISNUMBER(SEARCH("education", $H379:$J379)),ISNUMBER(SEARCH("Education", $H379:$J379)),),DataValidation!$E$12,B379)</f>
        <v>Serious games or gamification</v>
      </c>
      <c r="B379" t="s">
        <v>70</v>
      </c>
      <c r="C379" t="s">
        <v>33</v>
      </c>
      <c r="D379" t="s">
        <v>33</v>
      </c>
      <c r="F379" s="3" t="str">
        <f t="shared" si="19"/>
        <v/>
      </c>
      <c r="G379">
        <f t="shared" si="16"/>
        <v>1</v>
      </c>
      <c r="H379" s="10" t="s">
        <v>18812</v>
      </c>
      <c r="I379" t="s">
        <v>4833</v>
      </c>
      <c r="J379" t="s">
        <v>4834</v>
      </c>
      <c r="K379" t="s">
        <v>4835</v>
      </c>
      <c r="L379">
        <v>7</v>
      </c>
      <c r="N379" t="str">
        <f t="shared" si="17"/>
        <v>Conference</v>
      </c>
      <c r="O379" t="s">
        <v>4836</v>
      </c>
      <c r="P379" t="s">
        <v>4837</v>
      </c>
      <c r="Q379" s="3">
        <v>2014</v>
      </c>
      <c r="R379" t="s">
        <v>4838</v>
      </c>
      <c r="S379" t="s">
        <v>6</v>
      </c>
      <c r="T379" t="s">
        <v>217</v>
      </c>
    </row>
    <row r="380" spans="1:20" x14ac:dyDescent="0.35">
      <c r="A380" t="str" cm="1">
        <f t="array" ref="A380">IF(OR(ISNUMBER(SEARCH("serious", $H380:$J380)),ISNUMBER(SEARCH("Serious", $H380:$J380)),ISNUMBER(SEARCH("gamification", $H380:$J380)),ISNUMBER(SEARCH("Gamification", $H380:$J380)),ISNUMBER(SEARCH("education", $H380:$J380)),ISNUMBER(SEARCH("Education", $H380:$J380)),),DataValidation!$E$12,B380)</f>
        <v>Not related to Video Games</v>
      </c>
      <c r="B380" t="s">
        <v>70</v>
      </c>
      <c r="C380" s="29" t="s">
        <v>33</v>
      </c>
      <c r="D380" s="29" t="s">
        <v>33</v>
      </c>
      <c r="F380" s="3" t="str">
        <f t="shared" si="19"/>
        <v/>
      </c>
      <c r="G380">
        <f t="shared" si="16"/>
        <v>1</v>
      </c>
      <c r="H380" s="10" t="s">
        <v>18814</v>
      </c>
      <c r="I380" t="s">
        <v>4845</v>
      </c>
      <c r="J380" t="s">
        <v>4846</v>
      </c>
      <c r="K380" t="s">
        <v>4847</v>
      </c>
      <c r="L380">
        <v>7</v>
      </c>
      <c r="N380" t="str">
        <f t="shared" si="17"/>
        <v>Journal</v>
      </c>
      <c r="O380" t="s">
        <v>4848</v>
      </c>
      <c r="P380" t="s">
        <v>4849</v>
      </c>
      <c r="Q380" s="3">
        <v>2010</v>
      </c>
      <c r="R380" t="s">
        <v>4850</v>
      </c>
      <c r="S380" t="s">
        <v>6</v>
      </c>
      <c r="T380" t="s">
        <v>217</v>
      </c>
    </row>
    <row r="381" spans="1:20" x14ac:dyDescent="0.35">
      <c r="A381" t="str" cm="1">
        <f t="array" ref="A381">IF(OR(ISNUMBER(SEARCH("serious", $H381:$J381)),ISNUMBER(SEARCH("Serious", $H381:$J381)),ISNUMBER(SEARCH("gamification", $H381:$J381)),ISNUMBER(SEARCH("Gamification", $H381:$J381)),ISNUMBER(SEARCH("education", $H381:$J381)),ISNUMBER(SEARCH("Education", $H381:$J381)),),DataValidation!$E$12,B381)</f>
        <v>Not related to Video Games</v>
      </c>
      <c r="B381" t="s">
        <v>70</v>
      </c>
      <c r="C381" s="29" t="s">
        <v>33</v>
      </c>
      <c r="D381" s="29" t="s">
        <v>33</v>
      </c>
      <c r="F381" s="3" t="str">
        <f t="shared" si="19"/>
        <v/>
      </c>
      <c r="G381">
        <f t="shared" si="16"/>
        <v>1</v>
      </c>
      <c r="H381" s="10" t="s">
        <v>18815</v>
      </c>
      <c r="I381" t="s">
        <v>4852</v>
      </c>
      <c r="J381" t="s">
        <v>4853</v>
      </c>
      <c r="K381" t="s">
        <v>4854</v>
      </c>
      <c r="L381">
        <v>10</v>
      </c>
      <c r="M381">
        <v>9780791848999</v>
      </c>
      <c r="N381" t="str">
        <f t="shared" si="17"/>
        <v>Conference</v>
      </c>
      <c r="O381" t="s">
        <v>4855</v>
      </c>
      <c r="P381" t="s">
        <v>4856</v>
      </c>
      <c r="Q381" s="3">
        <v>2009</v>
      </c>
      <c r="R381" t="s">
        <v>4857</v>
      </c>
      <c r="S381" t="s">
        <v>6</v>
      </c>
      <c r="T381" t="s">
        <v>162</v>
      </c>
    </row>
    <row r="382" spans="1:20" x14ac:dyDescent="0.35">
      <c r="A382" t="str" cm="1">
        <f t="array" ref="A382">IF(OR(ISNUMBER(SEARCH("serious", $H382:$J382)),ISNUMBER(SEARCH("Serious", $H382:$J382)),ISNUMBER(SEARCH("gamification", $H382:$J382)),ISNUMBER(SEARCH("Gamification", $H382:$J382)),ISNUMBER(SEARCH("education", $H382:$J382)),ISNUMBER(SEARCH("Education", $H382:$J382)),),DataValidation!$E$12,B382)</f>
        <v>Serious games or gamification</v>
      </c>
      <c r="B382" t="s">
        <v>70</v>
      </c>
      <c r="C382" s="29" t="s">
        <v>33</v>
      </c>
      <c r="D382" s="29" t="s">
        <v>33</v>
      </c>
      <c r="F382" s="3" t="str">
        <f t="shared" si="19"/>
        <v/>
      </c>
      <c r="G382">
        <f t="shared" si="16"/>
        <v>1</v>
      </c>
      <c r="H382" s="10" t="s">
        <v>18820</v>
      </c>
      <c r="I382" t="s">
        <v>4887</v>
      </c>
      <c r="J382" t="s">
        <v>4888</v>
      </c>
      <c r="K382" t="s">
        <v>4889</v>
      </c>
      <c r="L382">
        <v>7</v>
      </c>
      <c r="M382">
        <v>9783030337193</v>
      </c>
      <c r="N382" t="str">
        <f t="shared" si="17"/>
        <v>Conference</v>
      </c>
      <c r="O382" t="s">
        <v>152</v>
      </c>
      <c r="P382" t="s">
        <v>4890</v>
      </c>
      <c r="Q382" s="3">
        <v>2019</v>
      </c>
      <c r="R382" t="s">
        <v>4891</v>
      </c>
      <c r="S382" t="s">
        <v>6</v>
      </c>
      <c r="T382" t="s">
        <v>147</v>
      </c>
    </row>
    <row r="383" spans="1:20" x14ac:dyDescent="0.35">
      <c r="A383" t="str" cm="1">
        <f t="array" ref="A383">IF(OR(ISNUMBER(SEARCH("serious", $H383:$J383)),ISNUMBER(SEARCH("Serious", $H383:$J383)),ISNUMBER(SEARCH("gamification", $H383:$J383)),ISNUMBER(SEARCH("Gamification", $H383:$J383)),ISNUMBER(SEARCH("education", $H383:$J383)),ISNUMBER(SEARCH("Education", $H383:$J383)),),DataValidation!$E$12,B383)</f>
        <v>Not related to Software Engineering</v>
      </c>
      <c r="B383" t="s">
        <v>67</v>
      </c>
      <c r="C383" s="29" t="s">
        <v>33</v>
      </c>
      <c r="D383" s="29" t="s">
        <v>33</v>
      </c>
      <c r="F383" s="3" t="str">
        <f t="shared" si="19"/>
        <v/>
      </c>
      <c r="G383">
        <f t="shared" si="16"/>
        <v>1</v>
      </c>
      <c r="H383" s="10" t="s">
        <v>18824</v>
      </c>
      <c r="I383" t="s">
        <v>4911</v>
      </c>
      <c r="J383" t="s">
        <v>4912</v>
      </c>
      <c r="K383" t="s">
        <v>4913</v>
      </c>
      <c r="L383">
        <v>10</v>
      </c>
      <c r="M383">
        <v>9781479942664</v>
      </c>
      <c r="N383" t="str">
        <f t="shared" si="17"/>
        <v>Workshop</v>
      </c>
      <c r="O383" t="s">
        <v>4914</v>
      </c>
      <c r="P383" t="s">
        <v>4915</v>
      </c>
      <c r="Q383" s="3">
        <v>2014</v>
      </c>
      <c r="R383" t="s">
        <v>4916</v>
      </c>
      <c r="S383" t="s">
        <v>6</v>
      </c>
      <c r="T383" t="s">
        <v>695</v>
      </c>
    </row>
    <row r="384" spans="1:20" x14ac:dyDescent="0.35">
      <c r="A384" t="str" cm="1">
        <f t="array" ref="A384">IF(OR(ISNUMBER(SEARCH("serious", $H384:$J384)),ISNUMBER(SEARCH("Serious", $H384:$J384)),ISNUMBER(SEARCH("gamification", $H384:$J384)),ISNUMBER(SEARCH("Gamification", $H384:$J384)),ISNUMBER(SEARCH("education", $H384:$J384)),ISNUMBER(SEARCH("Education", $H384:$J384)),),DataValidation!$E$12,B384)</f>
        <v>None</v>
      </c>
      <c r="B384" t="s">
        <v>49</v>
      </c>
      <c r="C384" t="s">
        <v>60</v>
      </c>
      <c r="D384" t="s">
        <v>60</v>
      </c>
      <c r="F384" s="3" t="str">
        <f t="shared" si="19"/>
        <v/>
      </c>
      <c r="G384">
        <f t="shared" si="16"/>
        <v>1</v>
      </c>
      <c r="H384" s="10" t="s">
        <v>18825</v>
      </c>
      <c r="I384" t="s">
        <v>4918</v>
      </c>
      <c r="J384" t="s">
        <v>4919</v>
      </c>
      <c r="K384" t="s">
        <v>4920</v>
      </c>
      <c r="L384">
        <v>10</v>
      </c>
      <c r="M384">
        <v>9781424486236</v>
      </c>
      <c r="N384" t="str">
        <f t="shared" si="17"/>
        <v>Conference</v>
      </c>
      <c r="O384" t="s">
        <v>4921</v>
      </c>
      <c r="P384" t="s">
        <v>4922</v>
      </c>
      <c r="Q384" s="3">
        <v>2011</v>
      </c>
      <c r="R384" t="s">
        <v>4923</v>
      </c>
      <c r="S384" t="s">
        <v>6</v>
      </c>
      <c r="T384" t="s">
        <v>155</v>
      </c>
    </row>
    <row r="385" spans="1:20" x14ac:dyDescent="0.35">
      <c r="A385" t="str" cm="1">
        <f t="array" ref="A385">IF(OR(ISNUMBER(SEARCH("serious", $H385:$J385)),ISNUMBER(SEARCH("Serious", $H385:$J385)),ISNUMBER(SEARCH("gamification", $H385:$J385)),ISNUMBER(SEARCH("Gamification", $H385:$J385)),ISNUMBER(SEARCH("education", $H385:$J385)),ISNUMBER(SEARCH("Education", $H385:$J385)),),DataValidation!$E$12,B385)</f>
        <v>Not related to Video Games</v>
      </c>
      <c r="B385" t="s">
        <v>70</v>
      </c>
      <c r="C385" s="29" t="s">
        <v>33</v>
      </c>
      <c r="D385" s="29" t="s">
        <v>33</v>
      </c>
      <c r="F385" s="3" t="str">
        <f t="shared" si="19"/>
        <v/>
      </c>
      <c r="G385">
        <f t="shared" si="16"/>
        <v>1</v>
      </c>
      <c r="H385" s="10" t="s">
        <v>18826</v>
      </c>
      <c r="I385" t="s">
        <v>4925</v>
      </c>
      <c r="J385" t="s">
        <v>4926</v>
      </c>
      <c r="K385" t="s">
        <v>4927</v>
      </c>
      <c r="L385">
        <v>10</v>
      </c>
      <c r="M385">
        <v>9789078677604</v>
      </c>
      <c r="N385" t="str">
        <f t="shared" si="17"/>
        <v>Conference</v>
      </c>
      <c r="O385" t="s">
        <v>4928</v>
      </c>
      <c r="P385" t="s">
        <v>4929</v>
      </c>
      <c r="Q385" s="3">
        <v>2012</v>
      </c>
      <c r="R385" t="s">
        <v>4930</v>
      </c>
      <c r="S385" t="s">
        <v>6</v>
      </c>
      <c r="T385" t="s">
        <v>147</v>
      </c>
    </row>
    <row r="386" spans="1:20" x14ac:dyDescent="0.35">
      <c r="A386" t="str" cm="1">
        <f t="array" ref="A386">IF(OR(ISNUMBER(SEARCH("serious", $H386:$J386)),ISNUMBER(SEARCH("Serious", $H386:$J386)),ISNUMBER(SEARCH("gamification", $H386:$J386)),ISNUMBER(SEARCH("Gamification", $H386:$J386)),ISNUMBER(SEARCH("education", $H386:$J386)),ISNUMBER(SEARCH("Education", $H386:$J386)),),DataValidation!$E$12,B386)</f>
        <v>None</v>
      </c>
      <c r="B386" t="s">
        <v>49</v>
      </c>
      <c r="C386" t="s">
        <v>63</v>
      </c>
      <c r="D386" t="s">
        <v>63</v>
      </c>
      <c r="F386" s="3" t="str">
        <f t="shared" si="19"/>
        <v/>
      </c>
      <c r="G386">
        <f t="shared" ref="G386:G449" si="20">COUNTIF(H:H,H386)</f>
        <v>1</v>
      </c>
      <c r="H386" s="10" t="s">
        <v>18827</v>
      </c>
      <c r="I386" t="s">
        <v>4932</v>
      </c>
      <c r="J386" t="s">
        <v>4933</v>
      </c>
      <c r="K386" t="s">
        <v>4934</v>
      </c>
      <c r="L386">
        <v>10</v>
      </c>
      <c r="M386">
        <v>9788988678213</v>
      </c>
      <c r="N386" t="str">
        <f t="shared" ref="N386:N449" si="21">IF(ISNUMBER(SEARCH("Workshop", O386)),"Workshop",IF(OR(ISNUMBER(SEARCH("Conference", O386)), ISNUMBER(SEARCH("Symposium", O386)), ISNUMBER(SEARCH("Lecture Notes", O386)), ISNUMBER(SEARCH("Proceedings", O386))),"Conference", "Journal"))</f>
        <v>Conference</v>
      </c>
      <c r="O386" t="s">
        <v>4935</v>
      </c>
      <c r="P386" t="s">
        <v>4936</v>
      </c>
      <c r="Q386" s="3">
        <v>2010</v>
      </c>
      <c r="R386" t="s">
        <v>4937</v>
      </c>
      <c r="S386" t="s">
        <v>6</v>
      </c>
      <c r="T386" t="s">
        <v>162</v>
      </c>
    </row>
    <row r="387" spans="1:20" x14ac:dyDescent="0.35">
      <c r="A387" t="str" cm="1">
        <f t="array" ref="A387">IF(OR(ISNUMBER(SEARCH("serious", $H387:$J387)),ISNUMBER(SEARCH("Serious", $H387:$J387)),ISNUMBER(SEARCH("gamification", $H387:$J387)),ISNUMBER(SEARCH("Gamification", $H387:$J387)),ISNUMBER(SEARCH("education", $H387:$J387)),ISNUMBER(SEARCH("Education", $H387:$J387)),),DataValidation!$E$12,B387)</f>
        <v>Not related to Video Games</v>
      </c>
      <c r="B387" t="s">
        <v>70</v>
      </c>
      <c r="C387" s="29" t="s">
        <v>33</v>
      </c>
      <c r="D387" s="29" t="s">
        <v>33</v>
      </c>
      <c r="F387" s="3" t="str">
        <f t="shared" si="19"/>
        <v/>
      </c>
      <c r="G387">
        <f t="shared" si="20"/>
        <v>1</v>
      </c>
      <c r="H387" s="10" t="s">
        <v>18828</v>
      </c>
      <c r="I387" t="s">
        <v>4939</v>
      </c>
      <c r="J387" t="s">
        <v>4940</v>
      </c>
      <c r="K387" t="s">
        <v>4941</v>
      </c>
      <c r="L387">
        <v>10</v>
      </c>
      <c r="M387">
        <v>9781457702587</v>
      </c>
      <c r="N387" t="str">
        <f t="shared" si="21"/>
        <v>Conference</v>
      </c>
      <c r="O387" t="s">
        <v>4942</v>
      </c>
      <c r="P387" t="s">
        <v>4943</v>
      </c>
      <c r="Q387" s="3">
        <v>2011</v>
      </c>
      <c r="R387" t="s">
        <v>4944</v>
      </c>
      <c r="S387" t="s">
        <v>6</v>
      </c>
      <c r="T387" t="s">
        <v>217</v>
      </c>
    </row>
    <row r="388" spans="1:20" x14ac:dyDescent="0.35">
      <c r="A388" t="str" cm="1">
        <f t="array" ref="A388">IF(OR(ISNUMBER(SEARCH("serious", $H388:$J388)),ISNUMBER(SEARCH("Serious", $H388:$J388)),ISNUMBER(SEARCH("gamification", $H388:$J388)),ISNUMBER(SEARCH("Gamification", $H388:$J388)),ISNUMBER(SEARCH("education", $H388:$J388)),ISNUMBER(SEARCH("Education", $H388:$J388)),),DataValidation!$E$12,B388)</f>
        <v>None</v>
      </c>
      <c r="B388" t="s">
        <v>49</v>
      </c>
      <c r="C388" t="s">
        <v>66</v>
      </c>
      <c r="D388" t="s">
        <v>66</v>
      </c>
      <c r="F388" s="3" t="str">
        <f t="shared" si="19"/>
        <v/>
      </c>
      <c r="G388">
        <f t="shared" si="20"/>
        <v>1</v>
      </c>
      <c r="H388" s="10" t="s">
        <v>18835</v>
      </c>
      <c r="I388" t="s">
        <v>4982</v>
      </c>
      <c r="J388" t="s">
        <v>4983</v>
      </c>
      <c r="K388" t="s">
        <v>4984</v>
      </c>
      <c r="L388">
        <v>10</v>
      </c>
      <c r="M388">
        <v>9781728145334</v>
      </c>
      <c r="N388" t="str">
        <f t="shared" si="21"/>
        <v>Conference</v>
      </c>
      <c r="O388" t="s">
        <v>762</v>
      </c>
      <c r="P388" t="s">
        <v>4985</v>
      </c>
      <c r="Q388" s="3">
        <v>2020</v>
      </c>
      <c r="R388" t="s">
        <v>4986</v>
      </c>
      <c r="S388" t="s">
        <v>6</v>
      </c>
      <c r="T388" t="s">
        <v>162</v>
      </c>
    </row>
    <row r="389" spans="1:20" x14ac:dyDescent="0.35">
      <c r="A389" t="str" cm="1">
        <f t="array" ref="A389">IF(OR(ISNUMBER(SEARCH("serious", $H389:$J389)),ISNUMBER(SEARCH("Serious", $H389:$J389)),ISNUMBER(SEARCH("gamification", $H389:$J389)),ISNUMBER(SEARCH("Gamification", $H389:$J389)),ISNUMBER(SEARCH("education", $H389:$J389)),ISNUMBER(SEARCH("Education", $H389:$J389)),),DataValidation!$E$12,B389)</f>
        <v>None</v>
      </c>
      <c r="B389" t="s">
        <v>49</v>
      </c>
      <c r="C389" t="s">
        <v>60</v>
      </c>
      <c r="D389" t="s">
        <v>60</v>
      </c>
      <c r="F389" s="3" t="str">
        <f t="shared" si="19"/>
        <v/>
      </c>
      <c r="G389">
        <f t="shared" si="20"/>
        <v>1</v>
      </c>
      <c r="H389" s="10" t="s">
        <v>18836</v>
      </c>
      <c r="I389" t="s">
        <v>4988</v>
      </c>
      <c r="J389" t="s">
        <v>4989</v>
      </c>
      <c r="K389" t="s">
        <v>4990</v>
      </c>
      <c r="L389">
        <v>7</v>
      </c>
      <c r="M389">
        <v>9783030433055</v>
      </c>
      <c r="N389" t="str">
        <f t="shared" si="21"/>
        <v>Journal</v>
      </c>
      <c r="O389" t="s">
        <v>207</v>
      </c>
      <c r="P389" t="s">
        <v>4991</v>
      </c>
      <c r="Q389" s="3">
        <v>2020</v>
      </c>
      <c r="R389" t="s">
        <v>4992</v>
      </c>
      <c r="S389" t="s">
        <v>6</v>
      </c>
      <c r="T389" t="s">
        <v>217</v>
      </c>
    </row>
    <row r="390" spans="1:20" x14ac:dyDescent="0.35">
      <c r="A390" t="str" cm="1">
        <f t="array" ref="A390">IF(OR(ISNUMBER(SEARCH("serious", $H390:$J390)),ISNUMBER(SEARCH("Serious", $H390:$J390)),ISNUMBER(SEARCH("gamification", $H390:$J390)),ISNUMBER(SEARCH("Gamification", $H390:$J390)),ISNUMBER(SEARCH("education", $H390:$J390)),ISNUMBER(SEARCH("Education", $H390:$J390)),),DataValidation!$E$12,B390)</f>
        <v>Not related to Video Games</v>
      </c>
      <c r="B390" t="s">
        <v>70</v>
      </c>
      <c r="C390" s="29" t="s">
        <v>33</v>
      </c>
      <c r="D390" s="29" t="s">
        <v>33</v>
      </c>
      <c r="F390" s="3" t="str">
        <f t="shared" si="19"/>
        <v/>
      </c>
      <c r="G390">
        <f t="shared" si="20"/>
        <v>1</v>
      </c>
      <c r="H390" s="10" t="s">
        <v>18839</v>
      </c>
      <c r="I390" t="s">
        <v>5006</v>
      </c>
      <c r="J390" t="s">
        <v>5007</v>
      </c>
      <c r="K390" t="s">
        <v>5008</v>
      </c>
      <c r="L390">
        <v>7</v>
      </c>
      <c r="M390">
        <v>9783030243364</v>
      </c>
      <c r="N390" t="str">
        <f t="shared" si="21"/>
        <v>Journal</v>
      </c>
      <c r="O390" t="s">
        <v>866</v>
      </c>
      <c r="P390" t="s">
        <v>5009</v>
      </c>
      <c r="Q390" s="3">
        <v>2019</v>
      </c>
      <c r="R390" t="s">
        <v>5010</v>
      </c>
      <c r="S390" t="s">
        <v>6</v>
      </c>
      <c r="T390" t="s">
        <v>162</v>
      </c>
    </row>
    <row r="391" spans="1:20" x14ac:dyDescent="0.35">
      <c r="A391" t="str" cm="1">
        <f t="array" ref="A391">IF(OR(ISNUMBER(SEARCH("serious", $H391:$J391)),ISNUMBER(SEARCH("Serious", $H391:$J391)),ISNUMBER(SEARCH("gamification", $H391:$J391)),ISNUMBER(SEARCH("Gamification", $H391:$J391)),ISNUMBER(SEARCH("education", $H391:$J391)),ISNUMBER(SEARCH("Education", $H391:$J391)),),DataValidation!$E$12,B391)</f>
        <v>Not related to Video Games</v>
      </c>
      <c r="B391" t="s">
        <v>70</v>
      </c>
      <c r="C391" s="29" t="s">
        <v>33</v>
      </c>
      <c r="D391" s="29" t="s">
        <v>33</v>
      </c>
      <c r="F391" s="3" t="str">
        <f t="shared" si="19"/>
        <v/>
      </c>
      <c r="G391">
        <f t="shared" si="20"/>
        <v>1</v>
      </c>
      <c r="H391" s="10" t="s">
        <v>18842</v>
      </c>
      <c r="I391" t="s">
        <v>5025</v>
      </c>
      <c r="J391" t="s">
        <v>5026</v>
      </c>
      <c r="K391" t="s">
        <v>5027</v>
      </c>
      <c r="L391">
        <v>10</v>
      </c>
      <c r="M391">
        <v>9781450347631</v>
      </c>
      <c r="N391" t="str">
        <f t="shared" si="21"/>
        <v>Conference</v>
      </c>
      <c r="O391" t="s">
        <v>308</v>
      </c>
      <c r="P391" t="s">
        <v>6</v>
      </c>
      <c r="Q391" s="3">
        <v>2016</v>
      </c>
      <c r="R391" t="s">
        <v>5028</v>
      </c>
      <c r="S391" t="s">
        <v>6</v>
      </c>
      <c r="T391" t="s">
        <v>162</v>
      </c>
    </row>
    <row r="392" spans="1:20" x14ac:dyDescent="0.35">
      <c r="A392" t="str" cm="1">
        <f t="array" ref="A392">IF(OR(ISNUMBER(SEARCH("serious", $H392:$J392)),ISNUMBER(SEARCH("Serious", $H392:$J392)),ISNUMBER(SEARCH("gamification", $H392:$J392)),ISNUMBER(SEARCH("Gamification", $H392:$J392)),ISNUMBER(SEARCH("education", $H392:$J392)),ISNUMBER(SEARCH("Education", $H392:$J392)),),DataValidation!$E$12,B392)</f>
        <v>None</v>
      </c>
      <c r="B392" t="s">
        <v>49</v>
      </c>
      <c r="C392" t="s">
        <v>60</v>
      </c>
      <c r="D392" t="s">
        <v>60</v>
      </c>
      <c r="F392" s="3" t="str">
        <f t="shared" si="19"/>
        <v/>
      </c>
      <c r="G392">
        <f t="shared" si="20"/>
        <v>1</v>
      </c>
      <c r="H392" s="10" t="s">
        <v>18843</v>
      </c>
      <c r="I392" t="s">
        <v>5030</v>
      </c>
      <c r="J392" t="s">
        <v>5031</v>
      </c>
      <c r="K392" t="s">
        <v>5032</v>
      </c>
      <c r="L392">
        <v>7</v>
      </c>
      <c r="N392" t="str">
        <f t="shared" si="21"/>
        <v>Journal</v>
      </c>
      <c r="O392" t="s">
        <v>5033</v>
      </c>
      <c r="P392" t="s">
        <v>5034</v>
      </c>
      <c r="Q392" s="3">
        <v>2009</v>
      </c>
      <c r="R392" t="s">
        <v>5035</v>
      </c>
      <c r="S392" t="s">
        <v>6</v>
      </c>
      <c r="T392" t="s">
        <v>337</v>
      </c>
    </row>
    <row r="393" spans="1:20" x14ac:dyDescent="0.35">
      <c r="A393" t="str" cm="1">
        <f t="array" ref="A393">IF(OR(ISNUMBER(SEARCH("serious", $H393:$J393)),ISNUMBER(SEARCH("Serious", $H393:$J393)),ISNUMBER(SEARCH("gamification", $H393:$J393)),ISNUMBER(SEARCH("Gamification", $H393:$J393)),ISNUMBER(SEARCH("education", $H393:$J393)),ISNUMBER(SEARCH("Education", $H393:$J393)),),DataValidation!$E$12,B393)</f>
        <v>None</v>
      </c>
      <c r="B393" t="s">
        <v>49</v>
      </c>
      <c r="C393" t="s">
        <v>71</v>
      </c>
      <c r="D393" t="s">
        <v>71</v>
      </c>
      <c r="F393" s="3" t="str">
        <f t="shared" si="19"/>
        <v/>
      </c>
      <c r="G393">
        <f t="shared" si="20"/>
        <v>1</v>
      </c>
      <c r="H393" s="10" t="s">
        <v>18850</v>
      </c>
      <c r="I393" t="s">
        <v>5074</v>
      </c>
      <c r="J393" t="s">
        <v>5075</v>
      </c>
      <c r="K393" t="s">
        <v>5071</v>
      </c>
      <c r="L393">
        <v>10</v>
      </c>
      <c r="N393" t="str">
        <f t="shared" si="21"/>
        <v>Workshop</v>
      </c>
      <c r="O393" t="s">
        <v>496</v>
      </c>
      <c r="P393" t="s">
        <v>5076</v>
      </c>
      <c r="Q393" s="3">
        <v>2017</v>
      </c>
      <c r="R393" t="s">
        <v>5077</v>
      </c>
      <c r="S393" t="s">
        <v>6</v>
      </c>
      <c r="T393" t="s">
        <v>162</v>
      </c>
    </row>
    <row r="394" spans="1:20" x14ac:dyDescent="0.35">
      <c r="A394" t="str" cm="1">
        <f t="array" ref="A394">IF(OR(ISNUMBER(SEARCH("serious", $H394:$J394)),ISNUMBER(SEARCH("Serious", $H394:$J394)),ISNUMBER(SEARCH("gamification", $H394:$J394)),ISNUMBER(SEARCH("Gamification", $H394:$J394)),ISNUMBER(SEARCH("education", $H394:$J394)),ISNUMBER(SEARCH("Education", $H394:$J394)),),DataValidation!$E$12,B394)</f>
        <v>None</v>
      </c>
      <c r="B394" t="s">
        <v>49</v>
      </c>
      <c r="C394" t="s">
        <v>63</v>
      </c>
      <c r="D394" t="s">
        <v>63</v>
      </c>
      <c r="F394" s="3" t="str">
        <f t="shared" si="19"/>
        <v/>
      </c>
      <c r="G394">
        <f t="shared" si="20"/>
        <v>1</v>
      </c>
      <c r="H394" s="10" t="s">
        <v>18853</v>
      </c>
      <c r="I394" t="s">
        <v>5092</v>
      </c>
      <c r="J394" t="s">
        <v>5093</v>
      </c>
      <c r="K394" t="s">
        <v>5094</v>
      </c>
      <c r="L394">
        <v>10</v>
      </c>
      <c r="M394">
        <v>9781728173979</v>
      </c>
      <c r="N394" t="str">
        <f t="shared" si="21"/>
        <v>Conference</v>
      </c>
      <c r="O394" t="s">
        <v>5095</v>
      </c>
      <c r="P394" t="s">
        <v>5096</v>
      </c>
      <c r="Q394" s="3">
        <v>2020</v>
      </c>
      <c r="R394" t="s">
        <v>5097</v>
      </c>
      <c r="S394" t="s">
        <v>6</v>
      </c>
      <c r="T394" t="s">
        <v>162</v>
      </c>
    </row>
    <row r="395" spans="1:20" x14ac:dyDescent="0.35">
      <c r="A395" t="str" cm="1">
        <f t="array" ref="A395">IF(OR(ISNUMBER(SEARCH("serious", $H395:$J395)),ISNUMBER(SEARCH("Serious", $H395:$J395)),ISNUMBER(SEARCH("gamification", $H395:$J395)),ISNUMBER(SEARCH("Gamification", $H395:$J395)),ISNUMBER(SEARCH("education", $H395:$J395)),ISNUMBER(SEARCH("Education", $H395:$J395)),),DataValidation!$E$12,B395)</f>
        <v>Serious games or gamification</v>
      </c>
      <c r="B395" t="s">
        <v>70</v>
      </c>
      <c r="C395" t="s">
        <v>33</v>
      </c>
      <c r="D395" t="s">
        <v>33</v>
      </c>
      <c r="E395" t="s">
        <v>21063</v>
      </c>
      <c r="F395" s="3" t="str">
        <f t="shared" si="19"/>
        <v/>
      </c>
      <c r="G395">
        <f t="shared" si="20"/>
        <v>1</v>
      </c>
      <c r="H395" s="10" t="s">
        <v>18857</v>
      </c>
      <c r="I395" t="s">
        <v>5116</v>
      </c>
      <c r="J395" t="s">
        <v>5117</v>
      </c>
      <c r="K395" t="s">
        <v>5118</v>
      </c>
      <c r="L395">
        <v>7</v>
      </c>
      <c r="N395" t="str">
        <f t="shared" si="21"/>
        <v>Journal</v>
      </c>
      <c r="O395" t="s">
        <v>556</v>
      </c>
      <c r="P395" t="s">
        <v>742</v>
      </c>
      <c r="Q395" s="3">
        <v>2019</v>
      </c>
      <c r="R395" t="s">
        <v>5119</v>
      </c>
      <c r="S395" t="s">
        <v>6</v>
      </c>
      <c r="T395" t="s">
        <v>1120</v>
      </c>
    </row>
    <row r="396" spans="1:20" x14ac:dyDescent="0.35">
      <c r="A396" t="str" cm="1">
        <f t="array" ref="A396">IF(OR(ISNUMBER(SEARCH("serious", $H396:$J396)),ISNUMBER(SEARCH("Serious", $H396:$J396)),ISNUMBER(SEARCH("gamification", $H396:$J396)),ISNUMBER(SEARCH("Gamification", $H396:$J396)),ISNUMBER(SEARCH("education", $H396:$J396)),ISNUMBER(SEARCH("Education", $H396:$J396)),),DataValidation!$E$12,B396)</f>
        <v>None</v>
      </c>
      <c r="B396" t="s">
        <v>49</v>
      </c>
      <c r="C396" t="s">
        <v>60</v>
      </c>
      <c r="D396" t="s">
        <v>60</v>
      </c>
      <c r="E396" t="s">
        <v>21064</v>
      </c>
      <c r="F396" s="3" t="str">
        <f t="shared" si="19"/>
        <v/>
      </c>
      <c r="G396">
        <f t="shared" si="20"/>
        <v>1</v>
      </c>
      <c r="H396" s="10" t="s">
        <v>18858</v>
      </c>
      <c r="I396" t="s">
        <v>5121</v>
      </c>
      <c r="J396" t="s">
        <v>5122</v>
      </c>
      <c r="K396" t="s">
        <v>5123</v>
      </c>
      <c r="L396">
        <v>10</v>
      </c>
      <c r="M396">
        <v>9781538643594</v>
      </c>
      <c r="N396" t="str">
        <f t="shared" si="21"/>
        <v>Conference</v>
      </c>
      <c r="O396" t="s">
        <v>762</v>
      </c>
      <c r="P396" t="s">
        <v>6</v>
      </c>
      <c r="Q396" s="3">
        <v>2018</v>
      </c>
      <c r="R396" t="s">
        <v>5124</v>
      </c>
      <c r="S396" t="s">
        <v>6</v>
      </c>
      <c r="T396" t="s">
        <v>337</v>
      </c>
    </row>
    <row r="397" spans="1:20" x14ac:dyDescent="0.35">
      <c r="A397" t="str" cm="1">
        <f t="array" ref="A397">IF(OR(ISNUMBER(SEARCH("serious", $H397:$J397)),ISNUMBER(SEARCH("Serious", $H397:$J397)),ISNUMBER(SEARCH("gamification", $H397:$J397)),ISNUMBER(SEARCH("Gamification", $H397:$J397)),ISNUMBER(SEARCH("education", $H397:$J397)),ISNUMBER(SEARCH("Education", $H397:$J397)),),DataValidation!$E$12,B397)</f>
        <v>None</v>
      </c>
      <c r="B397" t="s">
        <v>49</v>
      </c>
      <c r="C397" t="s">
        <v>60</v>
      </c>
      <c r="D397" t="s">
        <v>60</v>
      </c>
      <c r="E397" t="s">
        <v>21065</v>
      </c>
      <c r="F397" s="3" t="str">
        <f t="shared" si="19"/>
        <v/>
      </c>
      <c r="G397">
        <f t="shared" si="20"/>
        <v>1</v>
      </c>
      <c r="H397" s="10" t="s">
        <v>18860</v>
      </c>
      <c r="I397" t="s">
        <v>5132</v>
      </c>
      <c r="J397" t="s">
        <v>5133</v>
      </c>
      <c r="K397" t="s">
        <v>5134</v>
      </c>
      <c r="L397">
        <v>10</v>
      </c>
      <c r="M397">
        <v>9789898565624</v>
      </c>
      <c r="N397" t="str">
        <f t="shared" si="21"/>
        <v>Conference</v>
      </c>
      <c r="O397" t="s">
        <v>5135</v>
      </c>
      <c r="P397" t="s">
        <v>5136</v>
      </c>
      <c r="Q397" s="3">
        <v>2013</v>
      </c>
      <c r="R397" t="s">
        <v>5137</v>
      </c>
      <c r="S397" t="s">
        <v>6</v>
      </c>
      <c r="T397" t="s">
        <v>162</v>
      </c>
    </row>
    <row r="398" spans="1:20" x14ac:dyDescent="0.35">
      <c r="A398" t="str" cm="1">
        <f t="array" ref="A398">IF(OR(ISNUMBER(SEARCH("serious", $H398:$J398)),ISNUMBER(SEARCH("Serious", $H398:$J398)),ISNUMBER(SEARCH("gamification", $H398:$J398)),ISNUMBER(SEARCH("Gamification", $H398:$J398)),ISNUMBER(SEARCH("education", $H398:$J398)),ISNUMBER(SEARCH("Education", $H398:$J398)),),DataValidation!$E$12,B398)</f>
        <v>None</v>
      </c>
      <c r="B398" t="s">
        <v>49</v>
      </c>
      <c r="C398" t="s">
        <v>71</v>
      </c>
      <c r="D398" t="s">
        <v>71</v>
      </c>
      <c r="E398" t="s">
        <v>21066</v>
      </c>
      <c r="F398" s="3" t="str">
        <f t="shared" si="19"/>
        <v/>
      </c>
      <c r="G398">
        <f t="shared" si="20"/>
        <v>1</v>
      </c>
      <c r="H398" s="10" t="s">
        <v>18863</v>
      </c>
      <c r="I398" t="s">
        <v>5151</v>
      </c>
      <c r="J398" t="s">
        <v>5152</v>
      </c>
      <c r="K398" t="s">
        <v>5153</v>
      </c>
      <c r="L398">
        <v>10</v>
      </c>
      <c r="M398">
        <v>9789728939229</v>
      </c>
      <c r="N398" t="str">
        <f t="shared" si="21"/>
        <v>Journal</v>
      </c>
      <c r="O398" t="s">
        <v>5154</v>
      </c>
      <c r="P398" t="s">
        <v>5155</v>
      </c>
      <c r="Q398" s="3">
        <v>2010</v>
      </c>
      <c r="R398" t="s">
        <v>5156</v>
      </c>
      <c r="S398" t="s">
        <v>6</v>
      </c>
      <c r="T398" t="s">
        <v>162</v>
      </c>
    </row>
    <row r="399" spans="1:20" x14ac:dyDescent="0.35">
      <c r="A399" t="str" cm="1">
        <f t="array" ref="A399">IF(OR(ISNUMBER(SEARCH("serious", $H399:$J399)),ISNUMBER(SEARCH("Serious", $H399:$J399)),ISNUMBER(SEARCH("gamification", $H399:$J399)),ISNUMBER(SEARCH("Gamification", $H399:$J399)),ISNUMBER(SEARCH("education", $H399:$J399)),ISNUMBER(SEARCH("Education", $H399:$J399)),),DataValidation!$E$12,B399)</f>
        <v>Not related to Video Games</v>
      </c>
      <c r="B399" t="s">
        <v>70</v>
      </c>
      <c r="C399" t="s">
        <v>33</v>
      </c>
      <c r="D399" t="s">
        <v>33</v>
      </c>
      <c r="E399" t="s">
        <v>21067</v>
      </c>
      <c r="F399" s="3" t="str">
        <f t="shared" si="19"/>
        <v/>
      </c>
      <c r="G399">
        <f t="shared" si="20"/>
        <v>1</v>
      </c>
      <c r="H399" s="10" t="s">
        <v>18864</v>
      </c>
      <c r="I399" t="s">
        <v>5158</v>
      </c>
      <c r="J399" t="s">
        <v>5159</v>
      </c>
      <c r="K399" t="s">
        <v>5160</v>
      </c>
      <c r="L399">
        <v>7</v>
      </c>
      <c r="N399" t="str">
        <f t="shared" si="21"/>
        <v>Journal</v>
      </c>
      <c r="O399" t="s">
        <v>3541</v>
      </c>
      <c r="P399" t="s">
        <v>6</v>
      </c>
      <c r="Q399" s="3">
        <v>2020</v>
      </c>
      <c r="R399" t="s">
        <v>5161</v>
      </c>
      <c r="S399" t="s">
        <v>6</v>
      </c>
      <c r="T399" t="s">
        <v>147</v>
      </c>
    </row>
    <row r="400" spans="1:20" x14ac:dyDescent="0.35">
      <c r="A400" t="str" cm="1">
        <f t="array" ref="A400">IF(OR(ISNUMBER(SEARCH("serious", $H400:$J400)),ISNUMBER(SEARCH("Serious", $H400:$J400)),ISNUMBER(SEARCH("gamification", $H400:$J400)),ISNUMBER(SEARCH("Gamification", $H400:$J400)),ISNUMBER(SEARCH("education", $H400:$J400)),ISNUMBER(SEARCH("Education", $H400:$J400)),),DataValidation!$E$12,B400)</f>
        <v>None</v>
      </c>
      <c r="B400" t="s">
        <v>49</v>
      </c>
      <c r="C400" t="s">
        <v>74</v>
      </c>
      <c r="D400" t="s">
        <v>74</v>
      </c>
      <c r="E400" t="s">
        <v>21068</v>
      </c>
      <c r="F400" s="3" t="str">
        <f t="shared" si="19"/>
        <v/>
      </c>
      <c r="G400">
        <f t="shared" si="20"/>
        <v>1</v>
      </c>
      <c r="H400" s="10" t="s">
        <v>18865</v>
      </c>
      <c r="I400" t="s">
        <v>5163</v>
      </c>
      <c r="J400" t="s">
        <v>5164</v>
      </c>
      <c r="K400" t="s">
        <v>5165</v>
      </c>
      <c r="L400">
        <v>7</v>
      </c>
      <c r="M400">
        <v>9783319787947</v>
      </c>
      <c r="N400" t="str">
        <f t="shared" si="21"/>
        <v>Conference</v>
      </c>
      <c r="O400" t="s">
        <v>152</v>
      </c>
      <c r="P400" t="s">
        <v>5166</v>
      </c>
      <c r="Q400" s="3">
        <v>2018</v>
      </c>
      <c r="R400" t="s">
        <v>5167</v>
      </c>
      <c r="S400" t="s">
        <v>6</v>
      </c>
      <c r="T400" t="s">
        <v>162</v>
      </c>
    </row>
    <row r="401" spans="1:20" x14ac:dyDescent="0.35">
      <c r="A401" t="str" cm="1">
        <f t="array" ref="A401">IF(OR(ISNUMBER(SEARCH("serious", $H401:$J401)),ISNUMBER(SEARCH("Serious", $H401:$J401)),ISNUMBER(SEARCH("gamification", $H401:$J401)),ISNUMBER(SEARCH("Gamification", $H401:$J401)),ISNUMBER(SEARCH("education", $H401:$J401)),ISNUMBER(SEARCH("Education", $H401:$J401)),),DataValidation!$E$12,B401)</f>
        <v>Not related to Video Games</v>
      </c>
      <c r="B401" t="s">
        <v>70</v>
      </c>
      <c r="C401" s="29" t="s">
        <v>33</v>
      </c>
      <c r="D401" s="29" t="s">
        <v>33</v>
      </c>
      <c r="F401" s="3" t="str">
        <f t="shared" si="19"/>
        <v/>
      </c>
      <c r="G401">
        <f t="shared" si="20"/>
        <v>1</v>
      </c>
      <c r="H401" s="10" t="s">
        <v>18868</v>
      </c>
      <c r="I401" t="s">
        <v>5183</v>
      </c>
      <c r="J401" t="s">
        <v>5184</v>
      </c>
      <c r="K401" t="s">
        <v>5185</v>
      </c>
      <c r="L401">
        <v>10</v>
      </c>
      <c r="M401">
        <v>9781509020508</v>
      </c>
      <c r="N401" t="str">
        <f t="shared" si="21"/>
        <v>Conference</v>
      </c>
      <c r="O401" t="s">
        <v>5186</v>
      </c>
      <c r="P401" t="s">
        <v>5187</v>
      </c>
      <c r="Q401" s="3">
        <v>2017</v>
      </c>
      <c r="R401" t="s">
        <v>5188</v>
      </c>
      <c r="S401" t="s">
        <v>6</v>
      </c>
      <c r="T401" t="s">
        <v>1120</v>
      </c>
    </row>
    <row r="402" spans="1:20" x14ac:dyDescent="0.35">
      <c r="A402" t="str" cm="1">
        <f t="array" ref="A402">IF(OR(ISNUMBER(SEARCH("serious", $H402:$J402)),ISNUMBER(SEARCH("Serious", $H402:$J402)),ISNUMBER(SEARCH("gamification", $H402:$J402)),ISNUMBER(SEARCH("Gamification", $H402:$J402)),ISNUMBER(SEARCH("education", $H402:$J402)),ISNUMBER(SEARCH("Education", $H402:$J402)),),DataValidation!$E$12,B402)</f>
        <v>None</v>
      </c>
      <c r="B402" t="s">
        <v>49</v>
      </c>
      <c r="C402" t="s">
        <v>60</v>
      </c>
      <c r="D402" t="s">
        <v>60</v>
      </c>
      <c r="F402" s="3" t="str">
        <f t="shared" si="19"/>
        <v/>
      </c>
      <c r="G402">
        <f t="shared" si="20"/>
        <v>1</v>
      </c>
      <c r="H402" s="10" t="s">
        <v>18869</v>
      </c>
      <c r="I402" t="s">
        <v>5190</v>
      </c>
      <c r="J402" t="s">
        <v>5191</v>
      </c>
      <c r="K402" t="s">
        <v>5192</v>
      </c>
      <c r="L402">
        <v>7</v>
      </c>
      <c r="N402" t="str">
        <f t="shared" si="21"/>
        <v>Journal</v>
      </c>
      <c r="O402" t="s">
        <v>1398</v>
      </c>
      <c r="P402" t="s">
        <v>1009</v>
      </c>
      <c r="Q402" s="3">
        <v>2016</v>
      </c>
      <c r="R402" t="s">
        <v>5193</v>
      </c>
      <c r="S402" t="s">
        <v>6</v>
      </c>
      <c r="T402" t="s">
        <v>162</v>
      </c>
    </row>
    <row r="403" spans="1:20" x14ac:dyDescent="0.35">
      <c r="A403" t="str" cm="1">
        <f t="array" ref="A403">IF(OR(ISNUMBER(SEARCH("serious", $H403:$J403)),ISNUMBER(SEARCH("Serious", $H403:$J403)),ISNUMBER(SEARCH("gamification", $H403:$J403)),ISNUMBER(SEARCH("Gamification", $H403:$J403)),ISNUMBER(SEARCH("education", $H403:$J403)),ISNUMBER(SEARCH("Education", $H403:$J403)),),DataValidation!$E$12,B403)</f>
        <v>None</v>
      </c>
      <c r="B403" t="s">
        <v>49</v>
      </c>
      <c r="C403" t="s">
        <v>66</v>
      </c>
      <c r="D403" t="s">
        <v>66</v>
      </c>
      <c r="F403" s="3" t="str">
        <f t="shared" si="19"/>
        <v/>
      </c>
      <c r="G403">
        <f t="shared" si="20"/>
        <v>1</v>
      </c>
      <c r="H403" s="10" t="s">
        <v>18871</v>
      </c>
      <c r="I403" t="s">
        <v>5201</v>
      </c>
      <c r="J403" t="s">
        <v>5202</v>
      </c>
      <c r="K403" t="s">
        <v>5203</v>
      </c>
      <c r="L403">
        <v>7</v>
      </c>
      <c r="N403" t="str">
        <f t="shared" si="21"/>
        <v>Journal</v>
      </c>
      <c r="O403" t="s">
        <v>5204</v>
      </c>
      <c r="P403" t="s">
        <v>5205</v>
      </c>
      <c r="Q403" s="3">
        <v>2018</v>
      </c>
      <c r="R403" t="s">
        <v>5206</v>
      </c>
      <c r="S403" t="s">
        <v>6</v>
      </c>
      <c r="T403" t="s">
        <v>162</v>
      </c>
    </row>
    <row r="404" spans="1:20" x14ac:dyDescent="0.35">
      <c r="A404" t="str" cm="1">
        <f t="array" ref="A404">IF(OR(ISNUMBER(SEARCH("serious", $H404:$J404)),ISNUMBER(SEARCH("Serious", $H404:$J404)),ISNUMBER(SEARCH("gamification", $H404:$J404)),ISNUMBER(SEARCH("Gamification", $H404:$J404)),ISNUMBER(SEARCH("education", $H404:$J404)),ISNUMBER(SEARCH("Education", $H404:$J404)),),DataValidation!$E$12,B404)</f>
        <v>None</v>
      </c>
      <c r="B404" t="s">
        <v>49</v>
      </c>
      <c r="C404" t="s">
        <v>68</v>
      </c>
      <c r="D404" t="s">
        <v>68</v>
      </c>
      <c r="F404" s="3" t="str">
        <f t="shared" si="19"/>
        <v/>
      </c>
      <c r="G404">
        <f t="shared" si="20"/>
        <v>1</v>
      </c>
      <c r="H404" s="10" t="s">
        <v>18872</v>
      </c>
      <c r="I404" t="s">
        <v>5208</v>
      </c>
      <c r="J404" t="s">
        <v>5209</v>
      </c>
      <c r="K404" t="s">
        <v>5210</v>
      </c>
      <c r="L404">
        <v>10</v>
      </c>
      <c r="N404" t="str">
        <f t="shared" si="21"/>
        <v>Workshop</v>
      </c>
      <c r="O404" t="s">
        <v>496</v>
      </c>
      <c r="P404" t="s">
        <v>5211</v>
      </c>
      <c r="Q404" s="3">
        <v>2020</v>
      </c>
      <c r="R404" t="s">
        <v>5212</v>
      </c>
      <c r="S404" t="s">
        <v>6</v>
      </c>
      <c r="T404" t="s">
        <v>162</v>
      </c>
    </row>
    <row r="405" spans="1:20" x14ac:dyDescent="0.35">
      <c r="A405" t="str" cm="1">
        <f t="array" ref="A405">IF(OR(ISNUMBER(SEARCH("serious", $H405:$J405)),ISNUMBER(SEARCH("Serious", $H405:$J405)),ISNUMBER(SEARCH("gamification", $H405:$J405)),ISNUMBER(SEARCH("Gamification", $H405:$J405)),ISNUMBER(SEARCH("education", $H405:$J405)),ISNUMBER(SEARCH("Education", $H405:$J405)),),DataValidation!$E$12,B405)</f>
        <v>Serious games or gamification</v>
      </c>
      <c r="B405" t="s">
        <v>70</v>
      </c>
      <c r="C405" t="s">
        <v>33</v>
      </c>
      <c r="D405" t="s">
        <v>33</v>
      </c>
      <c r="F405" s="3" t="str">
        <f t="shared" si="19"/>
        <v/>
      </c>
      <c r="G405">
        <f t="shared" si="20"/>
        <v>1</v>
      </c>
      <c r="H405" s="10" t="s">
        <v>18873</v>
      </c>
      <c r="I405" t="s">
        <v>5214</v>
      </c>
      <c r="J405" t="s">
        <v>5215</v>
      </c>
      <c r="K405" t="s">
        <v>5216</v>
      </c>
      <c r="L405">
        <v>10</v>
      </c>
      <c r="M405">
        <v>9781450309172</v>
      </c>
      <c r="N405" t="str">
        <f t="shared" si="21"/>
        <v>Conference</v>
      </c>
      <c r="O405" t="s">
        <v>308</v>
      </c>
      <c r="P405" t="s">
        <v>5217</v>
      </c>
      <c r="Q405" s="3">
        <v>2011</v>
      </c>
      <c r="R405" t="s">
        <v>5218</v>
      </c>
      <c r="S405" t="s">
        <v>6</v>
      </c>
      <c r="T405" t="s">
        <v>1120</v>
      </c>
    </row>
    <row r="406" spans="1:20" x14ac:dyDescent="0.35">
      <c r="A406" t="str" cm="1">
        <f t="array" ref="A406">IF(OR(ISNUMBER(SEARCH("serious", $H406:$J406)),ISNUMBER(SEARCH("Serious", $H406:$J406)),ISNUMBER(SEARCH("gamification", $H406:$J406)),ISNUMBER(SEARCH("Gamification", $H406:$J406)),ISNUMBER(SEARCH("education", $H406:$J406)),ISNUMBER(SEARCH("Education", $H406:$J406)),),DataValidation!$E$12,B406)</f>
        <v>Not related to Video Games</v>
      </c>
      <c r="B406" t="s">
        <v>70</v>
      </c>
      <c r="C406" t="s">
        <v>33</v>
      </c>
      <c r="D406" t="s">
        <v>33</v>
      </c>
      <c r="F406" s="3" t="str">
        <f t="shared" si="19"/>
        <v/>
      </c>
      <c r="G406">
        <f t="shared" si="20"/>
        <v>1</v>
      </c>
      <c r="H406" s="10" t="s">
        <v>18874</v>
      </c>
      <c r="I406" t="s">
        <v>5220</v>
      </c>
      <c r="J406" t="s">
        <v>5221</v>
      </c>
      <c r="K406" t="s">
        <v>5222</v>
      </c>
      <c r="L406">
        <v>10</v>
      </c>
      <c r="M406">
        <v>9781450375870</v>
      </c>
      <c r="N406" t="str">
        <f t="shared" si="21"/>
        <v>Conference</v>
      </c>
      <c r="O406" t="s">
        <v>5223</v>
      </c>
      <c r="P406" t="s">
        <v>5224</v>
      </c>
      <c r="Q406" s="3">
        <v>2020</v>
      </c>
      <c r="R406" t="s">
        <v>5225</v>
      </c>
      <c r="S406" t="s">
        <v>6</v>
      </c>
      <c r="T406" t="s">
        <v>217</v>
      </c>
    </row>
    <row r="407" spans="1:20" x14ac:dyDescent="0.35">
      <c r="A407" t="str" cm="1">
        <f t="array" ref="A407">IF(OR(ISNUMBER(SEARCH("serious", $H407:$J407)),ISNUMBER(SEARCH("Serious", $H407:$J407)),ISNUMBER(SEARCH("gamification", $H407:$J407)),ISNUMBER(SEARCH("Gamification", $H407:$J407)),ISNUMBER(SEARCH("education", $H407:$J407)),ISNUMBER(SEARCH("Education", $H407:$J407)),),DataValidation!$E$12,B407)</f>
        <v>Not related to Video Games</v>
      </c>
      <c r="B407" t="s">
        <v>70</v>
      </c>
      <c r="C407" t="s">
        <v>33</v>
      </c>
      <c r="D407" t="s">
        <v>33</v>
      </c>
      <c r="F407" s="3" t="str">
        <f t="shared" si="19"/>
        <v/>
      </c>
      <c r="G407">
        <f t="shared" si="20"/>
        <v>1</v>
      </c>
      <c r="H407" s="10" t="s">
        <v>18875</v>
      </c>
      <c r="I407" t="s">
        <v>5227</v>
      </c>
      <c r="J407" t="s">
        <v>5228</v>
      </c>
      <c r="K407" t="s">
        <v>5229</v>
      </c>
      <c r="L407">
        <v>7</v>
      </c>
      <c r="M407">
        <v>9783030209148</v>
      </c>
      <c r="N407" t="str">
        <f t="shared" si="21"/>
        <v>Conference</v>
      </c>
      <c r="O407" t="s">
        <v>152</v>
      </c>
      <c r="P407" t="s">
        <v>5230</v>
      </c>
      <c r="Q407" s="3">
        <v>2019</v>
      </c>
      <c r="R407" t="s">
        <v>5231</v>
      </c>
      <c r="S407" t="s">
        <v>6</v>
      </c>
      <c r="T407" t="s">
        <v>283</v>
      </c>
    </row>
    <row r="408" spans="1:20" x14ac:dyDescent="0.35">
      <c r="A408" t="str" cm="1">
        <f t="array" ref="A408">IF(OR(ISNUMBER(SEARCH("serious", $H408:$J408)),ISNUMBER(SEARCH("Serious", $H408:$J408)),ISNUMBER(SEARCH("gamification", $H408:$J408)),ISNUMBER(SEARCH("Gamification", $H408:$J408)),ISNUMBER(SEARCH("education", $H408:$J408)),ISNUMBER(SEARCH("Education", $H408:$J408)),),DataValidation!$E$12,B408)</f>
        <v>None</v>
      </c>
      <c r="B408" t="s">
        <v>49</v>
      </c>
      <c r="C408" t="s">
        <v>60</v>
      </c>
      <c r="D408" t="s">
        <v>60</v>
      </c>
      <c r="F408" s="3" t="str">
        <f t="shared" ref="F408:F471" si="22">IF(C408&lt;&gt;D408,IF(OR(C408="",D408=""),"NR","Yes"),"")</f>
        <v/>
      </c>
      <c r="G408">
        <f t="shared" si="20"/>
        <v>1</v>
      </c>
      <c r="H408" s="10" t="s">
        <v>18876</v>
      </c>
      <c r="I408" t="s">
        <v>5233</v>
      </c>
      <c r="J408" t="s">
        <v>5234</v>
      </c>
      <c r="K408" t="s">
        <v>5235</v>
      </c>
      <c r="L408">
        <v>7</v>
      </c>
      <c r="M408">
        <v>9783319325811</v>
      </c>
      <c r="N408" t="str">
        <f t="shared" si="21"/>
        <v>Conference</v>
      </c>
      <c r="O408" t="s">
        <v>152</v>
      </c>
      <c r="P408" t="s">
        <v>5236</v>
      </c>
      <c r="Q408" s="3">
        <v>2016</v>
      </c>
      <c r="R408" t="s">
        <v>5237</v>
      </c>
      <c r="S408" t="s">
        <v>6</v>
      </c>
      <c r="T408" t="s">
        <v>703</v>
      </c>
    </row>
    <row r="409" spans="1:20" x14ac:dyDescent="0.35">
      <c r="A409" t="str" cm="1">
        <f t="array" ref="A409">IF(OR(ISNUMBER(SEARCH("serious", $H409:$J409)),ISNUMBER(SEARCH("Serious", $H409:$J409)),ISNUMBER(SEARCH("gamification", $H409:$J409)),ISNUMBER(SEARCH("Gamification", $H409:$J409)),ISNUMBER(SEARCH("education", $H409:$J409)),ISNUMBER(SEARCH("Education", $H409:$J409)),),DataValidation!$E$12,B409)</f>
        <v>None</v>
      </c>
      <c r="B409" t="s">
        <v>49</v>
      </c>
      <c r="C409" t="s">
        <v>60</v>
      </c>
      <c r="D409" t="s">
        <v>60</v>
      </c>
      <c r="F409" s="3" t="str">
        <f t="shared" si="22"/>
        <v/>
      </c>
      <c r="G409">
        <f t="shared" si="20"/>
        <v>1</v>
      </c>
      <c r="H409" s="10" t="s">
        <v>18877</v>
      </c>
      <c r="I409" t="s">
        <v>5239</v>
      </c>
      <c r="J409" t="s">
        <v>5240</v>
      </c>
      <c r="K409" t="s">
        <v>5235</v>
      </c>
      <c r="L409">
        <v>7</v>
      </c>
      <c r="N409" t="str">
        <f t="shared" si="21"/>
        <v>Journal</v>
      </c>
      <c r="O409" t="s">
        <v>5241</v>
      </c>
      <c r="P409" t="s">
        <v>5242</v>
      </c>
      <c r="Q409" s="3">
        <v>2018</v>
      </c>
      <c r="R409" t="s">
        <v>5243</v>
      </c>
      <c r="S409" t="s">
        <v>6</v>
      </c>
      <c r="T409" t="s">
        <v>323</v>
      </c>
    </row>
    <row r="410" spans="1:20" x14ac:dyDescent="0.35">
      <c r="A410" t="str" cm="1">
        <f t="array" ref="A410">IF(OR(ISNUMBER(SEARCH("serious", $H410:$J410)),ISNUMBER(SEARCH("Serious", $H410:$J410)),ISNUMBER(SEARCH("gamification", $H410:$J410)),ISNUMBER(SEARCH("Gamification", $H410:$J410)),ISNUMBER(SEARCH("education", $H410:$J410)),ISNUMBER(SEARCH("Education", $H410:$J410)),),DataValidation!$E$12,B410)</f>
        <v>None</v>
      </c>
      <c r="B410" t="s">
        <v>49</v>
      </c>
      <c r="C410" t="s">
        <v>60</v>
      </c>
      <c r="D410" t="s">
        <v>60</v>
      </c>
      <c r="F410" s="3" t="str">
        <f t="shared" si="22"/>
        <v/>
      </c>
      <c r="G410">
        <f t="shared" si="20"/>
        <v>1</v>
      </c>
      <c r="H410" s="10" t="s">
        <v>18878</v>
      </c>
      <c r="I410" t="s">
        <v>5245</v>
      </c>
      <c r="J410" t="s">
        <v>5246</v>
      </c>
      <c r="K410" t="s">
        <v>5247</v>
      </c>
      <c r="L410">
        <v>7</v>
      </c>
      <c r="N410" t="str">
        <f t="shared" si="21"/>
        <v>Journal</v>
      </c>
      <c r="O410" t="s">
        <v>5248</v>
      </c>
      <c r="P410" t="s">
        <v>5249</v>
      </c>
      <c r="Q410" s="3">
        <v>2012</v>
      </c>
      <c r="R410" t="s">
        <v>5250</v>
      </c>
      <c r="S410" t="s">
        <v>6</v>
      </c>
      <c r="T410" t="s">
        <v>155</v>
      </c>
    </row>
    <row r="411" spans="1:20" x14ac:dyDescent="0.35">
      <c r="A411" t="str" cm="1">
        <f t="array" ref="A411">IF(OR(ISNUMBER(SEARCH("serious", $H411:$J411)),ISNUMBER(SEARCH("Serious", $H411:$J411)),ISNUMBER(SEARCH("gamification", $H411:$J411)),ISNUMBER(SEARCH("Gamification", $H411:$J411)),ISNUMBER(SEARCH("education", $H411:$J411)),ISNUMBER(SEARCH("Education", $H411:$J411)),),DataValidation!$E$12,B411)</f>
        <v>None</v>
      </c>
      <c r="B411" t="s">
        <v>49</v>
      </c>
      <c r="C411" t="s">
        <v>71</v>
      </c>
      <c r="D411" t="s">
        <v>71</v>
      </c>
      <c r="E411" t="s">
        <v>21062</v>
      </c>
      <c r="F411" s="3" t="str">
        <f t="shared" si="22"/>
        <v/>
      </c>
      <c r="G411">
        <f t="shared" si="20"/>
        <v>1</v>
      </c>
      <c r="H411" s="10" t="s">
        <v>18879</v>
      </c>
      <c r="I411" t="s">
        <v>5252</v>
      </c>
      <c r="J411" t="s">
        <v>5253</v>
      </c>
      <c r="K411" t="s">
        <v>5254</v>
      </c>
      <c r="L411">
        <v>10</v>
      </c>
      <c r="N411" t="str">
        <f t="shared" si="21"/>
        <v>Workshop</v>
      </c>
      <c r="O411" t="s">
        <v>5255</v>
      </c>
      <c r="P411" t="s">
        <v>5256</v>
      </c>
      <c r="Q411" s="3">
        <v>2012</v>
      </c>
      <c r="R411" t="s">
        <v>5257</v>
      </c>
      <c r="S411" t="s">
        <v>6</v>
      </c>
      <c r="T411" t="s">
        <v>147</v>
      </c>
    </row>
    <row r="412" spans="1:20" x14ac:dyDescent="0.35">
      <c r="A412" t="str" cm="1">
        <f t="array" ref="A412">IF(OR(ISNUMBER(SEARCH("serious", $H412:$J412)),ISNUMBER(SEARCH("Serious", $H412:$J412)),ISNUMBER(SEARCH("gamification", $H412:$J412)),ISNUMBER(SEARCH("Gamification", $H412:$J412)),ISNUMBER(SEARCH("education", $H412:$J412)),ISNUMBER(SEARCH("Education", $H412:$J412)),),DataValidation!$E$12,B412)</f>
        <v>Serious games or gamification</v>
      </c>
      <c r="B412" t="s">
        <v>70</v>
      </c>
      <c r="C412" t="s">
        <v>33</v>
      </c>
      <c r="D412" t="s">
        <v>33</v>
      </c>
      <c r="F412" s="3" t="str">
        <f t="shared" si="22"/>
        <v/>
      </c>
      <c r="G412">
        <f t="shared" si="20"/>
        <v>1</v>
      </c>
      <c r="H412" s="10" t="s">
        <v>18881</v>
      </c>
      <c r="I412" t="s">
        <v>5264</v>
      </c>
      <c r="J412" t="s">
        <v>5265</v>
      </c>
      <c r="K412" t="s">
        <v>5266</v>
      </c>
      <c r="L412">
        <v>7</v>
      </c>
      <c r="M412">
        <v>9781614995029</v>
      </c>
      <c r="N412" t="str">
        <f t="shared" si="21"/>
        <v>Journal</v>
      </c>
      <c r="O412" t="s">
        <v>5267</v>
      </c>
      <c r="P412" t="s">
        <v>5268</v>
      </c>
      <c r="Q412" s="3">
        <v>2015</v>
      </c>
      <c r="R412" t="s">
        <v>5269</v>
      </c>
      <c r="S412" t="s">
        <v>6</v>
      </c>
      <c r="T412" t="s">
        <v>162</v>
      </c>
    </row>
    <row r="413" spans="1:20" x14ac:dyDescent="0.35">
      <c r="A413" t="str" cm="1">
        <f t="array" ref="A413">IF(OR(ISNUMBER(SEARCH("serious", $H413:$J413)),ISNUMBER(SEARCH("Serious", $H413:$J413)),ISNUMBER(SEARCH("gamification", $H413:$J413)),ISNUMBER(SEARCH("Gamification", $H413:$J413)),ISNUMBER(SEARCH("education", $H413:$J413)),ISNUMBER(SEARCH("Education", $H413:$J413)),),DataValidation!$E$12,B413)</f>
        <v>Serious games or gamification</v>
      </c>
      <c r="B413" t="s">
        <v>70</v>
      </c>
      <c r="C413" t="s">
        <v>33</v>
      </c>
      <c r="D413" t="s">
        <v>33</v>
      </c>
      <c r="F413" s="3" t="str">
        <f t="shared" si="22"/>
        <v/>
      </c>
      <c r="G413">
        <f t="shared" si="20"/>
        <v>1</v>
      </c>
      <c r="H413" s="10" t="s">
        <v>18882</v>
      </c>
      <c r="I413" t="s">
        <v>5271</v>
      </c>
      <c r="J413" t="s">
        <v>5272</v>
      </c>
      <c r="K413" t="s">
        <v>5273</v>
      </c>
      <c r="L413">
        <v>7</v>
      </c>
      <c r="N413" t="str">
        <f t="shared" si="21"/>
        <v>Journal</v>
      </c>
      <c r="O413" t="s">
        <v>5274</v>
      </c>
      <c r="P413" t="s">
        <v>5275</v>
      </c>
      <c r="Q413" s="3">
        <v>2017</v>
      </c>
      <c r="R413" t="s">
        <v>5276</v>
      </c>
      <c r="S413" t="s">
        <v>6</v>
      </c>
      <c r="T413" t="s">
        <v>147</v>
      </c>
    </row>
    <row r="414" spans="1:20" x14ac:dyDescent="0.35">
      <c r="A414" t="str" cm="1">
        <f t="array" ref="A414">IF(OR(ISNUMBER(SEARCH("serious", $H414:$J414)),ISNUMBER(SEARCH("Serious", $H414:$J414)),ISNUMBER(SEARCH("gamification", $H414:$J414)),ISNUMBER(SEARCH("Gamification", $H414:$J414)),ISNUMBER(SEARCH("education", $H414:$J414)),ISNUMBER(SEARCH("Education", $H414:$J414)),),DataValidation!$E$12,B414)</f>
        <v>Serious games or gamification</v>
      </c>
      <c r="B414" t="s">
        <v>70</v>
      </c>
      <c r="C414" t="s">
        <v>33</v>
      </c>
      <c r="D414" t="s">
        <v>33</v>
      </c>
      <c r="F414" s="3" t="str">
        <f t="shared" si="22"/>
        <v/>
      </c>
      <c r="G414">
        <f t="shared" si="20"/>
        <v>1</v>
      </c>
      <c r="H414" s="10" t="s">
        <v>18883</v>
      </c>
      <c r="I414" t="s">
        <v>5278</v>
      </c>
      <c r="J414" t="s">
        <v>5279</v>
      </c>
      <c r="K414" t="s">
        <v>5280</v>
      </c>
      <c r="L414">
        <v>10</v>
      </c>
      <c r="M414">
        <v>9781450333467</v>
      </c>
      <c r="N414" t="str">
        <f t="shared" si="21"/>
        <v>Conference</v>
      </c>
      <c r="O414" t="s">
        <v>308</v>
      </c>
      <c r="P414" t="s">
        <v>5281</v>
      </c>
      <c r="Q414" s="3">
        <v>2015</v>
      </c>
      <c r="R414" t="s">
        <v>5282</v>
      </c>
      <c r="S414" t="s">
        <v>6</v>
      </c>
      <c r="T414" t="s">
        <v>1120</v>
      </c>
    </row>
    <row r="415" spans="1:20" x14ac:dyDescent="0.35">
      <c r="A415" t="str" cm="1">
        <f t="array" ref="A415">IF(OR(ISNUMBER(SEARCH("serious", $H415:$J415)),ISNUMBER(SEARCH("Serious", $H415:$J415)),ISNUMBER(SEARCH("gamification", $H415:$J415)),ISNUMBER(SEARCH("Gamification", $H415:$J415)),ISNUMBER(SEARCH("education", $H415:$J415)),ISNUMBER(SEARCH("Education", $H415:$J415)),),DataValidation!$E$12,B415)</f>
        <v>Serious games or gamification</v>
      </c>
      <c r="B415" t="s">
        <v>70</v>
      </c>
      <c r="C415" t="s">
        <v>33</v>
      </c>
      <c r="D415" t="s">
        <v>33</v>
      </c>
      <c r="F415" s="3" t="str">
        <f t="shared" si="22"/>
        <v/>
      </c>
      <c r="G415">
        <f t="shared" si="20"/>
        <v>1</v>
      </c>
      <c r="H415" s="10" t="s">
        <v>18884</v>
      </c>
      <c r="I415" t="s">
        <v>5284</v>
      </c>
      <c r="J415" t="s">
        <v>5285</v>
      </c>
      <c r="K415" t="s">
        <v>5286</v>
      </c>
      <c r="L415">
        <v>10</v>
      </c>
      <c r="M415">
        <v>9781509010745</v>
      </c>
      <c r="N415" t="str">
        <f t="shared" si="21"/>
        <v>Conference</v>
      </c>
      <c r="O415" t="s">
        <v>5287</v>
      </c>
      <c r="P415" t="s">
        <v>5288</v>
      </c>
      <c r="Q415" s="3">
        <v>2016</v>
      </c>
      <c r="R415" t="s">
        <v>5289</v>
      </c>
      <c r="S415" t="s">
        <v>6</v>
      </c>
      <c r="T415" t="s">
        <v>573</v>
      </c>
    </row>
    <row r="416" spans="1:20" x14ac:dyDescent="0.35">
      <c r="A416" t="str" cm="1">
        <f t="array" ref="A416">IF(OR(ISNUMBER(SEARCH("serious", $H416:$J416)),ISNUMBER(SEARCH("Serious", $H416:$J416)),ISNUMBER(SEARCH("gamification", $H416:$J416)),ISNUMBER(SEARCH("Gamification", $H416:$J416)),ISNUMBER(SEARCH("education", $H416:$J416)),ISNUMBER(SEARCH("Education", $H416:$J416)),),DataValidation!$E$12,B416)</f>
        <v>Serious games or gamification</v>
      </c>
      <c r="B416" t="s">
        <v>70</v>
      </c>
      <c r="C416" t="s">
        <v>33</v>
      </c>
      <c r="D416" t="s">
        <v>33</v>
      </c>
      <c r="F416" s="3" t="str">
        <f t="shared" si="22"/>
        <v/>
      </c>
      <c r="G416">
        <f t="shared" si="20"/>
        <v>1</v>
      </c>
      <c r="H416" s="10" t="s">
        <v>18885</v>
      </c>
      <c r="I416" t="s">
        <v>5291</v>
      </c>
      <c r="J416" t="s">
        <v>5292</v>
      </c>
      <c r="K416" t="s">
        <v>5293</v>
      </c>
      <c r="L416">
        <v>10</v>
      </c>
      <c r="M416">
        <v>9781450362511</v>
      </c>
      <c r="N416" t="str">
        <f t="shared" si="21"/>
        <v>Conference</v>
      </c>
      <c r="O416" t="s">
        <v>5294</v>
      </c>
      <c r="P416" t="s">
        <v>2700</v>
      </c>
      <c r="Q416" s="3">
        <v>2019</v>
      </c>
      <c r="R416" t="s">
        <v>5295</v>
      </c>
      <c r="S416" t="s">
        <v>6</v>
      </c>
      <c r="T416" t="s">
        <v>217</v>
      </c>
    </row>
    <row r="417" spans="1:20" x14ac:dyDescent="0.35">
      <c r="A417" t="str" cm="1">
        <f t="array" ref="A417">IF(OR(ISNUMBER(SEARCH("serious", $H417:$J417)),ISNUMBER(SEARCH("Serious", $H417:$J417)),ISNUMBER(SEARCH("gamification", $H417:$J417)),ISNUMBER(SEARCH("Gamification", $H417:$J417)),ISNUMBER(SEARCH("education", $H417:$J417)),ISNUMBER(SEARCH("Education", $H417:$J417)),),DataValidation!$E$12,B417)</f>
        <v>None</v>
      </c>
      <c r="B417" t="s">
        <v>49</v>
      </c>
      <c r="C417" t="s">
        <v>54</v>
      </c>
      <c r="D417" t="s">
        <v>54</v>
      </c>
      <c r="F417" s="3" t="str">
        <f t="shared" si="22"/>
        <v/>
      </c>
      <c r="G417">
        <f t="shared" si="20"/>
        <v>1</v>
      </c>
      <c r="H417" s="10" t="s">
        <v>18886</v>
      </c>
      <c r="I417" t="s">
        <v>5297</v>
      </c>
      <c r="J417" t="s">
        <v>5298</v>
      </c>
      <c r="K417" t="s">
        <v>5299</v>
      </c>
      <c r="L417">
        <v>10</v>
      </c>
      <c r="M417">
        <v>9781665448543</v>
      </c>
      <c r="N417" t="str">
        <f t="shared" si="21"/>
        <v>Conference</v>
      </c>
      <c r="O417" t="s">
        <v>5300</v>
      </c>
      <c r="P417" t="s">
        <v>5301</v>
      </c>
      <c r="Q417" s="3">
        <v>2021</v>
      </c>
      <c r="R417" t="s">
        <v>5302</v>
      </c>
      <c r="S417" t="s">
        <v>6</v>
      </c>
      <c r="T417" t="s">
        <v>162</v>
      </c>
    </row>
    <row r="418" spans="1:20" x14ac:dyDescent="0.35">
      <c r="A418" t="s">
        <v>82</v>
      </c>
      <c r="B418" t="s">
        <v>70</v>
      </c>
      <c r="C418" t="s">
        <v>33</v>
      </c>
      <c r="D418" t="s">
        <v>33</v>
      </c>
      <c r="F418" s="3" t="str">
        <f t="shared" si="22"/>
        <v/>
      </c>
      <c r="G418">
        <f t="shared" si="20"/>
        <v>1</v>
      </c>
      <c r="H418" s="10" t="s">
        <v>18887</v>
      </c>
      <c r="I418" t="s">
        <v>5304</v>
      </c>
      <c r="J418" t="s">
        <v>5305</v>
      </c>
      <c r="K418" t="s">
        <v>5306</v>
      </c>
      <c r="L418">
        <v>10</v>
      </c>
      <c r="M418">
        <v>9781538627617</v>
      </c>
      <c r="N418" t="str">
        <f t="shared" si="21"/>
        <v>Workshop</v>
      </c>
      <c r="O418" t="s">
        <v>5307</v>
      </c>
      <c r="P418" t="s">
        <v>6</v>
      </c>
      <c r="Q418" s="3">
        <v>2017</v>
      </c>
      <c r="R418" t="s">
        <v>5308</v>
      </c>
      <c r="S418" t="s">
        <v>6</v>
      </c>
      <c r="T418" t="s">
        <v>162</v>
      </c>
    </row>
    <row r="419" spans="1:20" x14ac:dyDescent="0.35">
      <c r="A419" t="str" cm="1">
        <f t="array" ref="A419">IF(OR(ISNUMBER(SEARCH("serious", $H419:$J419)),ISNUMBER(SEARCH("Serious", $H419:$J419)),ISNUMBER(SEARCH("gamification", $H419:$J419)),ISNUMBER(SEARCH("Gamification", $H419:$J419)),ISNUMBER(SEARCH("education", $H419:$J419)),ISNUMBER(SEARCH("Education", $H419:$J419)),),DataValidation!$E$12,B419)</f>
        <v>Serious games or gamification</v>
      </c>
      <c r="B419" t="s">
        <v>70</v>
      </c>
      <c r="C419" t="s">
        <v>33</v>
      </c>
      <c r="D419" t="s">
        <v>33</v>
      </c>
      <c r="F419" s="3" t="str">
        <f t="shared" si="22"/>
        <v/>
      </c>
      <c r="G419">
        <f t="shared" si="20"/>
        <v>1</v>
      </c>
      <c r="H419" s="10" t="s">
        <v>18890</v>
      </c>
      <c r="I419" t="s">
        <v>5322</v>
      </c>
      <c r="J419" t="s">
        <v>5323</v>
      </c>
      <c r="K419" t="s">
        <v>5324</v>
      </c>
      <c r="L419">
        <v>10</v>
      </c>
      <c r="M419">
        <v>9781450348829</v>
      </c>
      <c r="N419" t="str">
        <f t="shared" si="21"/>
        <v>Conference</v>
      </c>
      <c r="O419" t="s">
        <v>5325</v>
      </c>
      <c r="P419" t="s">
        <v>5326</v>
      </c>
      <c r="Q419" s="3">
        <v>2016</v>
      </c>
      <c r="R419" t="s">
        <v>5327</v>
      </c>
      <c r="S419" t="s">
        <v>6</v>
      </c>
      <c r="T419" t="s">
        <v>337</v>
      </c>
    </row>
    <row r="420" spans="1:20" x14ac:dyDescent="0.35">
      <c r="A420" t="str" cm="1">
        <f t="array" ref="A420">IF(OR(ISNUMBER(SEARCH("serious", $H420:$J420)),ISNUMBER(SEARCH("Serious", $H420:$J420)),ISNUMBER(SEARCH("gamification", $H420:$J420)),ISNUMBER(SEARCH("Gamification", $H420:$J420)),ISNUMBER(SEARCH("education", $H420:$J420)),ISNUMBER(SEARCH("Education", $H420:$J420)),),DataValidation!$E$12,B420)</f>
        <v>Not related to Video Games</v>
      </c>
      <c r="B420" t="s">
        <v>70</v>
      </c>
      <c r="C420" t="s">
        <v>33</v>
      </c>
      <c r="D420" t="s">
        <v>33</v>
      </c>
      <c r="F420" s="3" t="str">
        <f t="shared" si="22"/>
        <v/>
      </c>
      <c r="G420">
        <f t="shared" si="20"/>
        <v>1</v>
      </c>
      <c r="H420" s="10" t="s">
        <v>18891</v>
      </c>
      <c r="I420" t="s">
        <v>5329</v>
      </c>
      <c r="J420" t="s">
        <v>5330</v>
      </c>
      <c r="K420" t="s">
        <v>5331</v>
      </c>
      <c r="L420">
        <v>10</v>
      </c>
      <c r="N420" t="str">
        <f t="shared" si="21"/>
        <v>Conference</v>
      </c>
      <c r="O420" t="s">
        <v>5332</v>
      </c>
      <c r="P420" t="s">
        <v>5333</v>
      </c>
      <c r="Q420" s="3">
        <v>2016</v>
      </c>
      <c r="R420" t="s">
        <v>5334</v>
      </c>
      <c r="S420" t="s">
        <v>6</v>
      </c>
      <c r="T420" t="s">
        <v>5335</v>
      </c>
    </row>
    <row r="421" spans="1:20" x14ac:dyDescent="0.35">
      <c r="A421" t="str" cm="1">
        <f t="array" ref="A421">IF(OR(ISNUMBER(SEARCH("serious", $H421:$J421)),ISNUMBER(SEARCH("Serious", $H421:$J421)),ISNUMBER(SEARCH("gamification", $H421:$J421)),ISNUMBER(SEARCH("Gamification", $H421:$J421)),ISNUMBER(SEARCH("education", $H421:$J421)),ISNUMBER(SEARCH("Education", $H421:$J421)),),DataValidation!$E$12,B421)</f>
        <v>None</v>
      </c>
      <c r="B421" t="s">
        <v>49</v>
      </c>
      <c r="C421" t="s">
        <v>54</v>
      </c>
      <c r="D421" t="s">
        <v>54</v>
      </c>
      <c r="F421" s="3" t="str">
        <f t="shared" si="22"/>
        <v/>
      </c>
      <c r="G421">
        <f t="shared" si="20"/>
        <v>1</v>
      </c>
      <c r="H421" s="10" t="s">
        <v>18893</v>
      </c>
      <c r="I421" t="s">
        <v>5343</v>
      </c>
      <c r="J421" t="s">
        <v>5344</v>
      </c>
      <c r="K421" t="s">
        <v>5345</v>
      </c>
      <c r="L421">
        <v>10</v>
      </c>
      <c r="M421">
        <v>9781728101255</v>
      </c>
      <c r="N421" t="str">
        <f t="shared" si="21"/>
        <v>Conference</v>
      </c>
      <c r="O421" t="s">
        <v>5346</v>
      </c>
      <c r="P421" t="s">
        <v>6</v>
      </c>
      <c r="Q421" s="3">
        <v>2019</v>
      </c>
      <c r="R421" t="s">
        <v>5347</v>
      </c>
      <c r="S421" t="s">
        <v>6</v>
      </c>
      <c r="T421" t="s">
        <v>162</v>
      </c>
    </row>
    <row r="422" spans="1:20" x14ac:dyDescent="0.35">
      <c r="A422" t="str" cm="1">
        <f t="array" ref="A422">IF(OR(ISNUMBER(SEARCH("serious", $H422:$J422)),ISNUMBER(SEARCH("Serious", $H422:$J422)),ISNUMBER(SEARCH("gamification", $H422:$J422)),ISNUMBER(SEARCH("Gamification", $H422:$J422)),ISNUMBER(SEARCH("education", $H422:$J422)),ISNUMBER(SEARCH("Education", $H422:$J422)),),DataValidation!$E$12,B422)</f>
        <v>None</v>
      </c>
      <c r="B422" t="s">
        <v>49</v>
      </c>
      <c r="C422" t="s">
        <v>90</v>
      </c>
      <c r="D422" t="s">
        <v>90</v>
      </c>
      <c r="F422" s="3" t="str">
        <f t="shared" si="22"/>
        <v/>
      </c>
      <c r="G422">
        <f t="shared" si="20"/>
        <v>1</v>
      </c>
      <c r="H422" s="10" t="s">
        <v>5348</v>
      </c>
      <c r="I422" t="s">
        <v>5349</v>
      </c>
      <c r="J422" t="s">
        <v>6</v>
      </c>
      <c r="K422" t="s">
        <v>5350</v>
      </c>
      <c r="L422">
        <v>7</v>
      </c>
      <c r="M422">
        <v>9789811610882</v>
      </c>
      <c r="N422" t="str">
        <f t="shared" si="21"/>
        <v>Conference</v>
      </c>
      <c r="O422" t="s">
        <v>5351</v>
      </c>
      <c r="P422" t="s">
        <v>5352</v>
      </c>
      <c r="Q422" s="3">
        <v>2021</v>
      </c>
      <c r="R422" t="s">
        <v>5353</v>
      </c>
      <c r="S422" t="s">
        <v>6</v>
      </c>
      <c r="T422" t="s">
        <v>162</v>
      </c>
    </row>
    <row r="423" spans="1:20" x14ac:dyDescent="0.35">
      <c r="A423" t="str" cm="1">
        <f t="array" ref="A423">IF(OR(ISNUMBER(SEARCH("serious", $H423:$J423)),ISNUMBER(SEARCH("Serious", $H423:$J423)),ISNUMBER(SEARCH("gamification", $H423:$J423)),ISNUMBER(SEARCH("Gamification", $H423:$J423)),ISNUMBER(SEARCH("education", $H423:$J423)),ISNUMBER(SEARCH("Education", $H423:$J423)),),DataValidation!$E$12,B423)</f>
        <v>Serious games or gamification</v>
      </c>
      <c r="B423" t="s">
        <v>70</v>
      </c>
      <c r="C423" t="s">
        <v>33</v>
      </c>
      <c r="D423" t="s">
        <v>33</v>
      </c>
      <c r="F423" s="3" t="str">
        <f t="shared" si="22"/>
        <v/>
      </c>
      <c r="G423">
        <f t="shared" si="20"/>
        <v>1</v>
      </c>
      <c r="H423" s="10" t="s">
        <v>18896</v>
      </c>
      <c r="I423" t="s">
        <v>5367</v>
      </c>
      <c r="J423" t="s">
        <v>5368</v>
      </c>
      <c r="K423" t="s">
        <v>5369</v>
      </c>
      <c r="L423">
        <v>10</v>
      </c>
      <c r="M423">
        <v>9781943436095</v>
      </c>
      <c r="N423" t="str">
        <f t="shared" si="21"/>
        <v>Conference</v>
      </c>
      <c r="O423" t="s">
        <v>5370</v>
      </c>
      <c r="P423" t="s">
        <v>5371</v>
      </c>
      <c r="Q423" s="3">
        <v>2017</v>
      </c>
      <c r="R423" t="s">
        <v>5372</v>
      </c>
      <c r="S423" t="s">
        <v>6</v>
      </c>
      <c r="T423" t="s">
        <v>162</v>
      </c>
    </row>
    <row r="424" spans="1:20" x14ac:dyDescent="0.35">
      <c r="A424" t="str" cm="1">
        <f t="array" ref="A424">IF(OR(ISNUMBER(SEARCH("serious", $H424:$J424)),ISNUMBER(SEARCH("Serious", $H424:$J424)),ISNUMBER(SEARCH("gamification", $H424:$J424)),ISNUMBER(SEARCH("Gamification", $H424:$J424)),ISNUMBER(SEARCH("education", $H424:$J424)),ISNUMBER(SEARCH("Education", $H424:$J424)),),DataValidation!$E$12,B424)</f>
        <v>None</v>
      </c>
      <c r="B424" t="s">
        <v>49</v>
      </c>
      <c r="C424" t="s">
        <v>60</v>
      </c>
      <c r="D424" t="s">
        <v>60</v>
      </c>
      <c r="F424" s="3" t="str">
        <f t="shared" si="22"/>
        <v/>
      </c>
      <c r="G424">
        <f t="shared" si="20"/>
        <v>1</v>
      </c>
      <c r="H424" s="10" t="s">
        <v>18897</v>
      </c>
      <c r="I424" t="s">
        <v>5374</v>
      </c>
      <c r="J424" t="s">
        <v>5375</v>
      </c>
      <c r="K424" t="s">
        <v>5376</v>
      </c>
      <c r="L424">
        <v>7</v>
      </c>
      <c r="M424">
        <v>9783642411052</v>
      </c>
      <c r="N424" t="str">
        <f t="shared" si="21"/>
        <v>Conference</v>
      </c>
      <c r="O424" t="s">
        <v>152</v>
      </c>
      <c r="P424" t="s">
        <v>5377</v>
      </c>
      <c r="Q424" s="3">
        <v>2013</v>
      </c>
      <c r="R424" t="s">
        <v>5378</v>
      </c>
      <c r="S424" t="s">
        <v>6</v>
      </c>
      <c r="T424" t="s">
        <v>217</v>
      </c>
    </row>
    <row r="425" spans="1:20" x14ac:dyDescent="0.35">
      <c r="A425" t="s">
        <v>82</v>
      </c>
      <c r="B425" t="s">
        <v>70</v>
      </c>
      <c r="C425" s="29" t="s">
        <v>33</v>
      </c>
      <c r="D425" s="29" t="s">
        <v>33</v>
      </c>
      <c r="F425" s="3" t="str">
        <f t="shared" si="22"/>
        <v/>
      </c>
      <c r="G425">
        <f t="shared" si="20"/>
        <v>1</v>
      </c>
      <c r="H425" s="10" t="s">
        <v>18898</v>
      </c>
      <c r="I425" t="s">
        <v>5380</v>
      </c>
      <c r="J425" t="s">
        <v>5381</v>
      </c>
      <c r="K425" t="s">
        <v>5382</v>
      </c>
      <c r="L425">
        <v>10</v>
      </c>
      <c r="M425">
        <v>9781450361965</v>
      </c>
      <c r="N425" t="str">
        <f t="shared" si="21"/>
        <v>Conference</v>
      </c>
      <c r="O425" t="s">
        <v>5383</v>
      </c>
      <c r="P425" t="s">
        <v>5384</v>
      </c>
      <c r="Q425" s="3">
        <v>2019</v>
      </c>
      <c r="R425" t="s">
        <v>5385</v>
      </c>
      <c r="S425" t="s">
        <v>6</v>
      </c>
      <c r="T425" t="s">
        <v>162</v>
      </c>
    </row>
    <row r="426" spans="1:20" x14ac:dyDescent="0.35">
      <c r="A426" t="str" cm="1">
        <f t="array" ref="A426">IF(OR(ISNUMBER(SEARCH("serious", $H426:$J426)),ISNUMBER(SEARCH("Serious", $H426:$J426)),ISNUMBER(SEARCH("gamification", $H426:$J426)),ISNUMBER(SEARCH("Gamification", $H426:$J426)),ISNUMBER(SEARCH("education", $H426:$J426)),ISNUMBER(SEARCH("Education", $H426:$J426)),),DataValidation!$E$12,B426)</f>
        <v>Serious games or gamification</v>
      </c>
      <c r="B426" t="s">
        <v>70</v>
      </c>
      <c r="C426" t="s">
        <v>33</v>
      </c>
      <c r="D426" t="s">
        <v>33</v>
      </c>
      <c r="F426" s="3" t="str">
        <f t="shared" si="22"/>
        <v/>
      </c>
      <c r="G426">
        <f t="shared" si="20"/>
        <v>1</v>
      </c>
      <c r="H426" s="10" t="s">
        <v>18899</v>
      </c>
      <c r="I426" t="s">
        <v>5387</v>
      </c>
      <c r="J426" t="s">
        <v>5388</v>
      </c>
      <c r="K426" t="s">
        <v>5389</v>
      </c>
      <c r="L426">
        <v>7</v>
      </c>
      <c r="N426" t="str">
        <f t="shared" si="21"/>
        <v>Journal</v>
      </c>
      <c r="O426" t="s">
        <v>144</v>
      </c>
      <c r="P426" t="s">
        <v>5390</v>
      </c>
      <c r="Q426" s="3">
        <v>2015</v>
      </c>
      <c r="R426" t="s">
        <v>5391</v>
      </c>
      <c r="S426" t="s">
        <v>6</v>
      </c>
      <c r="T426" t="s">
        <v>573</v>
      </c>
    </row>
    <row r="427" spans="1:20" x14ac:dyDescent="0.35">
      <c r="A427" t="str" cm="1">
        <f t="array" ref="A427">IF(OR(ISNUMBER(SEARCH("serious", $H427:$J427)),ISNUMBER(SEARCH("Serious", $H427:$J427)),ISNUMBER(SEARCH("gamification", $H427:$J427)),ISNUMBER(SEARCH("Gamification", $H427:$J427)),ISNUMBER(SEARCH("education", $H427:$J427)),ISNUMBER(SEARCH("Education", $H427:$J427)),),DataValidation!$E$12,B427)</f>
        <v>Serious games or gamification</v>
      </c>
      <c r="B427" t="s">
        <v>70</v>
      </c>
      <c r="C427" t="s">
        <v>33</v>
      </c>
      <c r="D427" t="s">
        <v>33</v>
      </c>
      <c r="F427" s="3" t="str">
        <f t="shared" si="22"/>
        <v/>
      </c>
      <c r="G427">
        <f t="shared" si="20"/>
        <v>1</v>
      </c>
      <c r="H427" s="10" t="s">
        <v>18900</v>
      </c>
      <c r="I427" t="s">
        <v>5393</v>
      </c>
      <c r="J427" t="s">
        <v>6</v>
      </c>
      <c r="K427" t="s">
        <v>5394</v>
      </c>
      <c r="L427">
        <v>7</v>
      </c>
      <c r="N427" t="str">
        <f t="shared" si="21"/>
        <v>Journal</v>
      </c>
      <c r="O427" t="s">
        <v>5395</v>
      </c>
      <c r="P427" t="s">
        <v>5396</v>
      </c>
      <c r="Q427" s="3">
        <v>2019</v>
      </c>
      <c r="R427" t="s">
        <v>5397</v>
      </c>
      <c r="S427" t="s">
        <v>6</v>
      </c>
      <c r="T427" t="s">
        <v>162</v>
      </c>
    </row>
    <row r="428" spans="1:20" x14ac:dyDescent="0.35">
      <c r="A428" t="str" cm="1">
        <f t="array" ref="A428">IF(OR(ISNUMBER(SEARCH("serious", $H428:$J428)),ISNUMBER(SEARCH("Serious", $H428:$J428)),ISNUMBER(SEARCH("gamification", $H428:$J428)),ISNUMBER(SEARCH("Gamification", $H428:$J428)),ISNUMBER(SEARCH("education", $H428:$J428)),ISNUMBER(SEARCH("Education", $H428:$J428)),),DataValidation!$E$12,B428)</f>
        <v>Not related to Software Engineering</v>
      </c>
      <c r="B428" t="s">
        <v>67</v>
      </c>
      <c r="C428" s="29" t="s">
        <v>33</v>
      </c>
      <c r="D428" s="29" t="s">
        <v>33</v>
      </c>
      <c r="F428" s="3" t="str">
        <f t="shared" si="22"/>
        <v/>
      </c>
      <c r="G428">
        <f t="shared" si="20"/>
        <v>1</v>
      </c>
      <c r="H428" s="10" t="s">
        <v>18901</v>
      </c>
      <c r="I428" t="s">
        <v>5399</v>
      </c>
      <c r="J428" t="s">
        <v>5400</v>
      </c>
      <c r="K428" t="s">
        <v>5401</v>
      </c>
      <c r="L428">
        <v>7</v>
      </c>
      <c r="N428" t="str">
        <f t="shared" si="21"/>
        <v>Journal</v>
      </c>
      <c r="O428" t="s">
        <v>5402</v>
      </c>
      <c r="P428" t="s">
        <v>5403</v>
      </c>
      <c r="Q428" s="3">
        <v>2011</v>
      </c>
      <c r="R428" t="s">
        <v>5404</v>
      </c>
      <c r="S428" t="s">
        <v>6</v>
      </c>
      <c r="T428" t="s">
        <v>162</v>
      </c>
    </row>
    <row r="429" spans="1:20" x14ac:dyDescent="0.35">
      <c r="A429" t="str" cm="1">
        <f t="array" ref="A429">IF(OR(ISNUMBER(SEARCH("serious", $H429:$J429)),ISNUMBER(SEARCH("Serious", $H429:$J429)),ISNUMBER(SEARCH("gamification", $H429:$J429)),ISNUMBER(SEARCH("Gamification", $H429:$J429)),ISNUMBER(SEARCH("education", $H429:$J429)),ISNUMBER(SEARCH("Education", $H429:$J429)),),DataValidation!$E$12,B429)</f>
        <v>None</v>
      </c>
      <c r="B429" t="s">
        <v>49</v>
      </c>
      <c r="C429" t="s">
        <v>57</v>
      </c>
      <c r="D429" t="s">
        <v>57</v>
      </c>
      <c r="F429" s="3" t="str">
        <f t="shared" si="22"/>
        <v/>
      </c>
      <c r="G429">
        <f t="shared" si="20"/>
        <v>1</v>
      </c>
      <c r="H429" s="10" t="s">
        <v>18903</v>
      </c>
      <c r="I429" t="s">
        <v>5413</v>
      </c>
      <c r="J429" t="s">
        <v>5414</v>
      </c>
      <c r="K429" t="s">
        <v>5415</v>
      </c>
      <c r="L429">
        <v>10</v>
      </c>
      <c r="M429">
        <v>9781510609112</v>
      </c>
      <c r="N429" t="str">
        <f t="shared" si="21"/>
        <v>Conference</v>
      </c>
      <c r="O429" t="s">
        <v>2531</v>
      </c>
      <c r="P429" t="s">
        <v>6</v>
      </c>
      <c r="Q429" s="3">
        <v>2017</v>
      </c>
      <c r="R429" t="s">
        <v>5416</v>
      </c>
      <c r="S429" t="s">
        <v>6</v>
      </c>
      <c r="T429" t="s">
        <v>162</v>
      </c>
    </row>
    <row r="430" spans="1:20" x14ac:dyDescent="0.35">
      <c r="A430" t="str" cm="1">
        <f t="array" ref="A430">IF(OR(ISNUMBER(SEARCH("serious", $H430:$J430)),ISNUMBER(SEARCH("Serious", $H430:$J430)),ISNUMBER(SEARCH("gamification", $H430:$J430)),ISNUMBER(SEARCH("Gamification", $H430:$J430)),ISNUMBER(SEARCH("education", $H430:$J430)),ISNUMBER(SEARCH("Education", $H430:$J430)),),DataValidation!$E$12,B430)</f>
        <v>None</v>
      </c>
      <c r="B430" t="s">
        <v>49</v>
      </c>
      <c r="C430" t="s">
        <v>51</v>
      </c>
      <c r="D430" t="s">
        <v>51</v>
      </c>
      <c r="E430" s="4" t="s">
        <v>20816</v>
      </c>
      <c r="F430" s="3" t="str">
        <f t="shared" si="22"/>
        <v/>
      </c>
      <c r="G430">
        <f t="shared" si="20"/>
        <v>1</v>
      </c>
      <c r="H430" s="10" t="s">
        <v>18904</v>
      </c>
      <c r="I430" t="s">
        <v>5418</v>
      </c>
      <c r="J430" t="s">
        <v>5419</v>
      </c>
      <c r="K430" t="s">
        <v>5420</v>
      </c>
      <c r="L430">
        <v>7</v>
      </c>
      <c r="N430" t="str">
        <f t="shared" si="21"/>
        <v>Journal</v>
      </c>
      <c r="O430" t="s">
        <v>1691</v>
      </c>
      <c r="P430" t="s">
        <v>6</v>
      </c>
      <c r="Q430" s="3">
        <v>2021</v>
      </c>
      <c r="R430" t="s">
        <v>5421</v>
      </c>
      <c r="S430" t="s">
        <v>6</v>
      </c>
      <c r="T430" t="s">
        <v>162</v>
      </c>
    </row>
    <row r="431" spans="1:20" x14ac:dyDescent="0.35">
      <c r="A431" t="s">
        <v>82</v>
      </c>
      <c r="B431" t="s">
        <v>70</v>
      </c>
      <c r="C431" t="s">
        <v>33</v>
      </c>
      <c r="D431" t="s">
        <v>33</v>
      </c>
      <c r="F431" s="3" t="str">
        <f t="shared" si="22"/>
        <v/>
      </c>
      <c r="G431">
        <f t="shared" si="20"/>
        <v>1</v>
      </c>
      <c r="H431" s="10" t="s">
        <v>18905</v>
      </c>
      <c r="I431" t="s">
        <v>5423</v>
      </c>
      <c r="J431" t="s">
        <v>5424</v>
      </c>
      <c r="K431" t="s">
        <v>5425</v>
      </c>
      <c r="L431">
        <v>7</v>
      </c>
      <c r="N431" t="str">
        <f t="shared" si="21"/>
        <v>Journal</v>
      </c>
      <c r="O431" t="s">
        <v>5409</v>
      </c>
      <c r="P431" t="s">
        <v>5426</v>
      </c>
      <c r="Q431" s="3">
        <v>2018</v>
      </c>
      <c r="R431" t="s">
        <v>5427</v>
      </c>
      <c r="S431" t="s">
        <v>6</v>
      </c>
      <c r="T431" t="s">
        <v>703</v>
      </c>
    </row>
    <row r="432" spans="1:20" x14ac:dyDescent="0.35">
      <c r="A432" t="str" cm="1">
        <f t="array" ref="A432">IF(OR(ISNUMBER(SEARCH("serious", $H432:$J432)),ISNUMBER(SEARCH("Serious", $H432:$J432)),ISNUMBER(SEARCH("gamification", $H432:$J432)),ISNUMBER(SEARCH("Gamification", $H432:$J432)),ISNUMBER(SEARCH("education", $H432:$J432)),ISNUMBER(SEARCH("Education", $H432:$J432)),),DataValidation!$E$12,B432)</f>
        <v>Serious games or gamification</v>
      </c>
      <c r="B432" t="s">
        <v>70</v>
      </c>
      <c r="C432" t="s">
        <v>33</v>
      </c>
      <c r="D432" t="s">
        <v>33</v>
      </c>
      <c r="F432" s="3" t="str">
        <f t="shared" si="22"/>
        <v/>
      </c>
      <c r="G432">
        <f t="shared" si="20"/>
        <v>1</v>
      </c>
      <c r="H432" s="10" t="s">
        <v>18907</v>
      </c>
      <c r="I432" t="s">
        <v>5436</v>
      </c>
      <c r="J432" t="s">
        <v>5437</v>
      </c>
      <c r="K432" t="s">
        <v>5438</v>
      </c>
      <c r="L432">
        <v>10</v>
      </c>
      <c r="M432">
        <v>9781605584379</v>
      </c>
      <c r="N432" t="str">
        <f t="shared" si="21"/>
        <v>Conference</v>
      </c>
      <c r="O432" t="s">
        <v>1582</v>
      </c>
      <c r="P432" t="s">
        <v>5439</v>
      </c>
      <c r="Q432" s="3">
        <v>2009</v>
      </c>
      <c r="R432" t="s">
        <v>5440</v>
      </c>
      <c r="S432" t="s">
        <v>6</v>
      </c>
      <c r="T432" t="s">
        <v>5441</v>
      </c>
    </row>
    <row r="433" spans="1:20" x14ac:dyDescent="0.35">
      <c r="A433" t="str" cm="1">
        <f t="array" ref="A433">IF(OR(ISNUMBER(SEARCH("serious", $H433:$J433)),ISNUMBER(SEARCH("Serious", $H433:$J433)),ISNUMBER(SEARCH("gamification", $H433:$J433)),ISNUMBER(SEARCH("Gamification", $H433:$J433)),ISNUMBER(SEARCH("education", $H433:$J433)),ISNUMBER(SEARCH("Education", $H433:$J433)),),DataValidation!$E$12,B433)</f>
        <v>None</v>
      </c>
      <c r="B433" t="s">
        <v>49</v>
      </c>
      <c r="C433" t="s">
        <v>57</v>
      </c>
      <c r="D433" t="s">
        <v>57</v>
      </c>
      <c r="F433" s="3" t="str">
        <f t="shared" si="22"/>
        <v/>
      </c>
      <c r="G433">
        <f t="shared" si="20"/>
        <v>1</v>
      </c>
      <c r="H433" s="10" t="s">
        <v>18908</v>
      </c>
      <c r="I433" t="s">
        <v>5443</v>
      </c>
      <c r="J433" t="s">
        <v>6</v>
      </c>
      <c r="K433" t="s">
        <v>5444</v>
      </c>
      <c r="L433">
        <v>7</v>
      </c>
      <c r="N433" t="str">
        <f t="shared" si="21"/>
        <v>Journal</v>
      </c>
      <c r="O433" t="s">
        <v>2536</v>
      </c>
      <c r="P433" t="s">
        <v>5445</v>
      </c>
      <c r="Q433" s="3">
        <v>2012</v>
      </c>
      <c r="R433" t="s">
        <v>5446</v>
      </c>
      <c r="S433" t="s">
        <v>6</v>
      </c>
      <c r="T433" t="s">
        <v>4177</v>
      </c>
    </row>
    <row r="434" spans="1:20" x14ac:dyDescent="0.35">
      <c r="A434" t="str" cm="1">
        <f t="array" ref="A434">IF(OR(ISNUMBER(SEARCH("serious", $H434:$J434)),ISNUMBER(SEARCH("Serious", $H434:$J434)),ISNUMBER(SEARCH("gamification", $H434:$J434)),ISNUMBER(SEARCH("Gamification", $H434:$J434)),ISNUMBER(SEARCH("education", $H434:$J434)),ISNUMBER(SEARCH("Education", $H434:$J434)),),DataValidation!$E$12,B434)</f>
        <v>Serious games or gamification</v>
      </c>
      <c r="B434" t="s">
        <v>70</v>
      </c>
      <c r="C434" t="s">
        <v>33</v>
      </c>
      <c r="D434" t="s">
        <v>33</v>
      </c>
      <c r="F434" s="3" t="str">
        <f t="shared" si="22"/>
        <v/>
      </c>
      <c r="G434">
        <f t="shared" si="20"/>
        <v>1</v>
      </c>
      <c r="H434" s="10" t="s">
        <v>18910</v>
      </c>
      <c r="I434" t="s">
        <v>5453</v>
      </c>
      <c r="J434" t="s">
        <v>5454</v>
      </c>
      <c r="K434" t="s">
        <v>5455</v>
      </c>
      <c r="L434">
        <v>10</v>
      </c>
      <c r="M434">
        <v>9789898533388</v>
      </c>
      <c r="N434" t="str">
        <f t="shared" si="21"/>
        <v>Conference</v>
      </c>
      <c r="O434" t="s">
        <v>514</v>
      </c>
      <c r="P434" t="s">
        <v>5456</v>
      </c>
      <c r="Q434" s="3">
        <v>2015</v>
      </c>
      <c r="R434" t="s">
        <v>5457</v>
      </c>
      <c r="S434" t="s">
        <v>6</v>
      </c>
      <c r="T434" t="s">
        <v>162</v>
      </c>
    </row>
    <row r="435" spans="1:20" x14ac:dyDescent="0.35">
      <c r="A435" t="str" cm="1">
        <f t="array" ref="A435">IF(OR(ISNUMBER(SEARCH("serious", $H435:$J435)),ISNUMBER(SEARCH("Serious", $H435:$J435)),ISNUMBER(SEARCH("gamification", $H435:$J435)),ISNUMBER(SEARCH("Gamification", $H435:$J435)),ISNUMBER(SEARCH("education", $H435:$J435)),ISNUMBER(SEARCH("Education", $H435:$J435)),),DataValidation!$E$12,B435)</f>
        <v>Not related to Video Games</v>
      </c>
      <c r="B435" t="s">
        <v>70</v>
      </c>
      <c r="C435" t="s">
        <v>33</v>
      </c>
      <c r="D435" t="s">
        <v>33</v>
      </c>
      <c r="F435" s="3" t="str">
        <f t="shared" si="22"/>
        <v/>
      </c>
      <c r="G435">
        <f t="shared" si="20"/>
        <v>1</v>
      </c>
      <c r="H435" s="10" t="s">
        <v>18913</v>
      </c>
      <c r="I435" t="s">
        <v>5473</v>
      </c>
      <c r="J435" t="s">
        <v>5474</v>
      </c>
      <c r="K435" t="s">
        <v>5475</v>
      </c>
      <c r="L435">
        <v>10</v>
      </c>
      <c r="M435">
        <v>9781607500490</v>
      </c>
      <c r="N435" t="str">
        <f t="shared" si="21"/>
        <v>Conference</v>
      </c>
      <c r="O435" t="s">
        <v>5476</v>
      </c>
      <c r="P435" t="s">
        <v>6</v>
      </c>
      <c r="Q435" s="3">
        <v>2009</v>
      </c>
      <c r="R435" t="s">
        <v>5477</v>
      </c>
      <c r="S435" t="s">
        <v>6</v>
      </c>
      <c r="T435" t="s">
        <v>162</v>
      </c>
    </row>
    <row r="436" spans="1:20" x14ac:dyDescent="0.35">
      <c r="A436" t="str" cm="1">
        <f t="array" ref="A436">IF(OR(ISNUMBER(SEARCH("serious", $H436:$J436)),ISNUMBER(SEARCH("Serious", $H436:$J436)),ISNUMBER(SEARCH("gamification", $H436:$J436)),ISNUMBER(SEARCH("Gamification", $H436:$J436)),ISNUMBER(SEARCH("education", $H436:$J436)),ISNUMBER(SEARCH("Education", $H436:$J436)),),DataValidation!$E$12,B436)</f>
        <v>Serious games or gamification</v>
      </c>
      <c r="B436" t="s">
        <v>70</v>
      </c>
      <c r="C436" t="s">
        <v>33</v>
      </c>
      <c r="D436" t="s">
        <v>33</v>
      </c>
      <c r="F436" s="3" t="str">
        <f t="shared" si="22"/>
        <v/>
      </c>
      <c r="G436">
        <f t="shared" si="20"/>
        <v>1</v>
      </c>
      <c r="H436" s="10" t="s">
        <v>18914</v>
      </c>
      <c r="I436" t="s">
        <v>5483</v>
      </c>
      <c r="J436" t="s">
        <v>5484</v>
      </c>
      <c r="K436" t="s">
        <v>5485</v>
      </c>
      <c r="L436">
        <v>10</v>
      </c>
      <c r="M436">
        <v>9781450351522</v>
      </c>
      <c r="N436" t="str">
        <f t="shared" si="21"/>
        <v>Conference</v>
      </c>
      <c r="O436" t="s">
        <v>5486</v>
      </c>
      <c r="P436" t="s">
        <v>5487</v>
      </c>
      <c r="Q436" s="3">
        <v>2018</v>
      </c>
      <c r="R436" t="s">
        <v>5488</v>
      </c>
      <c r="S436" t="s">
        <v>6</v>
      </c>
      <c r="T436" t="s">
        <v>473</v>
      </c>
    </row>
    <row r="437" spans="1:20" x14ac:dyDescent="0.35">
      <c r="A437" t="str" cm="1">
        <f t="array" ref="A437">IF(OR(ISNUMBER(SEARCH("serious", $H437:$J437)),ISNUMBER(SEARCH("Serious", $H437:$J437)),ISNUMBER(SEARCH("gamification", $H437:$J437)),ISNUMBER(SEARCH("Gamification", $H437:$J437)),ISNUMBER(SEARCH("education", $H437:$J437)),ISNUMBER(SEARCH("Education", $H437:$J437)),),DataValidation!$E$12,B437)</f>
        <v>Serious games or gamification</v>
      </c>
      <c r="B437" t="s">
        <v>70</v>
      </c>
      <c r="C437" t="s">
        <v>33</v>
      </c>
      <c r="D437" t="s">
        <v>33</v>
      </c>
      <c r="F437" s="3" t="str">
        <f t="shared" si="22"/>
        <v/>
      </c>
      <c r="G437">
        <f t="shared" si="20"/>
        <v>1</v>
      </c>
      <c r="H437" s="10" t="s">
        <v>18915</v>
      </c>
      <c r="I437" t="s">
        <v>5490</v>
      </c>
      <c r="J437" t="s">
        <v>5491</v>
      </c>
      <c r="K437" t="s">
        <v>5492</v>
      </c>
      <c r="L437">
        <v>10</v>
      </c>
      <c r="M437">
        <v>9789077381649</v>
      </c>
      <c r="N437" t="str">
        <f t="shared" si="21"/>
        <v>Conference</v>
      </c>
      <c r="O437" t="s">
        <v>5493</v>
      </c>
      <c r="P437" t="s">
        <v>5494</v>
      </c>
      <c r="Q437" s="3">
        <v>2011</v>
      </c>
      <c r="R437" t="s">
        <v>5495</v>
      </c>
      <c r="S437" t="s">
        <v>6</v>
      </c>
      <c r="T437" t="s">
        <v>1120</v>
      </c>
    </row>
    <row r="438" spans="1:20" x14ac:dyDescent="0.35">
      <c r="A438" t="str" cm="1">
        <f t="array" ref="A438">IF(OR(ISNUMBER(SEARCH("serious", $H438:$J438)),ISNUMBER(SEARCH("Serious", $H438:$J438)),ISNUMBER(SEARCH("gamification", $H438:$J438)),ISNUMBER(SEARCH("Gamification", $H438:$J438)),ISNUMBER(SEARCH("education", $H438:$J438)),ISNUMBER(SEARCH("Education", $H438:$J438)),),DataValidation!$E$12,B438)</f>
        <v>None</v>
      </c>
      <c r="B438" t="s">
        <v>49</v>
      </c>
      <c r="C438" t="s">
        <v>60</v>
      </c>
      <c r="D438" t="s">
        <v>60</v>
      </c>
      <c r="F438" s="3" t="str">
        <f t="shared" si="22"/>
        <v/>
      </c>
      <c r="G438">
        <f t="shared" si="20"/>
        <v>1</v>
      </c>
      <c r="H438" s="10" t="s">
        <v>18916</v>
      </c>
      <c r="I438" t="s">
        <v>5497</v>
      </c>
      <c r="J438" t="s">
        <v>5498</v>
      </c>
      <c r="K438" t="s">
        <v>5499</v>
      </c>
      <c r="L438">
        <v>10</v>
      </c>
      <c r="M438">
        <v>9781538645703</v>
      </c>
      <c r="N438" t="str">
        <f t="shared" si="21"/>
        <v>Conference</v>
      </c>
      <c r="O438" t="s">
        <v>4584</v>
      </c>
      <c r="P438" t="s">
        <v>5500</v>
      </c>
      <c r="Q438" s="3">
        <v>2018</v>
      </c>
      <c r="R438" t="s">
        <v>5501</v>
      </c>
      <c r="S438" t="s">
        <v>6</v>
      </c>
      <c r="T438" t="s">
        <v>217</v>
      </c>
    </row>
    <row r="439" spans="1:20" x14ac:dyDescent="0.35">
      <c r="A439" t="str" cm="1">
        <f t="array" ref="A439">IF(OR(ISNUMBER(SEARCH("serious", $H439:$J439)),ISNUMBER(SEARCH("Serious", $H439:$J439)),ISNUMBER(SEARCH("gamification", $H439:$J439)),ISNUMBER(SEARCH("Gamification", $H439:$J439)),ISNUMBER(SEARCH("education", $H439:$J439)),ISNUMBER(SEARCH("Education", $H439:$J439)),),DataValidation!$E$12,B439)</f>
        <v>None</v>
      </c>
      <c r="B439" t="s">
        <v>49</v>
      </c>
      <c r="C439" t="s">
        <v>54</v>
      </c>
      <c r="D439" t="s">
        <v>54</v>
      </c>
      <c r="F439" s="3" t="str">
        <f t="shared" si="22"/>
        <v/>
      </c>
      <c r="G439">
        <f t="shared" si="20"/>
        <v>1</v>
      </c>
      <c r="H439" s="10" t="s">
        <v>18917</v>
      </c>
      <c r="I439" t="s">
        <v>5503</v>
      </c>
      <c r="J439" t="s">
        <v>5504</v>
      </c>
      <c r="K439" t="s">
        <v>5505</v>
      </c>
      <c r="L439">
        <v>10</v>
      </c>
      <c r="M439">
        <v>9780769535968</v>
      </c>
      <c r="N439" t="str">
        <f t="shared" si="21"/>
        <v>Conference</v>
      </c>
      <c r="O439" t="s">
        <v>5506</v>
      </c>
      <c r="P439" t="s">
        <v>1544</v>
      </c>
      <c r="Q439" s="3">
        <v>2009</v>
      </c>
      <c r="R439" t="s">
        <v>5507</v>
      </c>
      <c r="S439" t="s">
        <v>6</v>
      </c>
      <c r="T439" t="s">
        <v>5508</v>
      </c>
    </row>
    <row r="440" spans="1:20" x14ac:dyDescent="0.35">
      <c r="A440" t="str" cm="1">
        <f t="array" ref="A440">IF(OR(ISNUMBER(SEARCH("serious", $H440:$J440)),ISNUMBER(SEARCH("Serious", $H440:$J440)),ISNUMBER(SEARCH("gamification", $H440:$J440)),ISNUMBER(SEARCH("Gamification", $H440:$J440)),ISNUMBER(SEARCH("education", $H440:$J440)),ISNUMBER(SEARCH("Education", $H440:$J440)),),DataValidation!$E$12,B440)</f>
        <v>Serious games or gamification</v>
      </c>
      <c r="B440" t="s">
        <v>70</v>
      </c>
      <c r="C440" t="s">
        <v>33</v>
      </c>
      <c r="D440" t="s">
        <v>33</v>
      </c>
      <c r="F440" s="3" t="str">
        <f t="shared" si="22"/>
        <v/>
      </c>
      <c r="G440">
        <f t="shared" si="20"/>
        <v>1</v>
      </c>
      <c r="H440" s="10" t="s">
        <v>18919</v>
      </c>
      <c r="I440" t="s">
        <v>5516</v>
      </c>
      <c r="J440" t="s">
        <v>5517</v>
      </c>
      <c r="K440" t="s">
        <v>5518</v>
      </c>
      <c r="L440">
        <v>10</v>
      </c>
      <c r="M440">
        <v>9781450353199</v>
      </c>
      <c r="N440" t="str">
        <f t="shared" si="21"/>
        <v>Conference</v>
      </c>
      <c r="O440" t="s">
        <v>308</v>
      </c>
      <c r="P440" t="s">
        <v>6</v>
      </c>
      <c r="Q440" s="3">
        <v>2017</v>
      </c>
      <c r="R440" t="s">
        <v>5519</v>
      </c>
      <c r="S440" t="s">
        <v>6</v>
      </c>
      <c r="T440" t="s">
        <v>147</v>
      </c>
    </row>
    <row r="441" spans="1:20" x14ac:dyDescent="0.35">
      <c r="A441" t="str" cm="1">
        <f t="array" ref="A441">IF(OR(ISNUMBER(SEARCH("serious", $H441:$J441)),ISNUMBER(SEARCH("Serious", $H441:$J441)),ISNUMBER(SEARCH("gamification", $H441:$J441)),ISNUMBER(SEARCH("Gamification", $H441:$J441)),ISNUMBER(SEARCH("education", $H441:$J441)),ISNUMBER(SEARCH("Education", $H441:$J441)),),DataValidation!$E$12,B441)</f>
        <v>None</v>
      </c>
      <c r="B441" t="s">
        <v>49</v>
      </c>
      <c r="C441" t="s">
        <v>68</v>
      </c>
      <c r="D441" t="s">
        <v>68</v>
      </c>
      <c r="F441" s="3" t="str">
        <f t="shared" si="22"/>
        <v/>
      </c>
      <c r="G441">
        <f t="shared" si="20"/>
        <v>1</v>
      </c>
      <c r="H441" s="10" t="s">
        <v>18920</v>
      </c>
      <c r="I441" t="s">
        <v>5521</v>
      </c>
      <c r="J441" t="s">
        <v>5522</v>
      </c>
      <c r="K441" t="s">
        <v>5523</v>
      </c>
      <c r="L441">
        <v>10</v>
      </c>
      <c r="M441">
        <v>9781450372176</v>
      </c>
      <c r="N441" t="str">
        <f t="shared" si="21"/>
        <v>Journal</v>
      </c>
      <c r="O441" t="s">
        <v>194</v>
      </c>
      <c r="P441" t="s">
        <v>6</v>
      </c>
      <c r="Q441" s="3">
        <v>2019</v>
      </c>
      <c r="R441" t="s">
        <v>5524</v>
      </c>
      <c r="S441" t="s">
        <v>6</v>
      </c>
      <c r="T441" t="s">
        <v>162</v>
      </c>
    </row>
    <row r="442" spans="1:20" x14ac:dyDescent="0.35">
      <c r="A442" t="str" cm="1">
        <f t="array" ref="A442">IF(OR(ISNUMBER(SEARCH("serious", $H442:$J442)),ISNUMBER(SEARCH("Serious", $H442:$J442)),ISNUMBER(SEARCH("gamification", $H442:$J442)),ISNUMBER(SEARCH("Gamification", $H442:$J442)),ISNUMBER(SEARCH("education", $H442:$J442)),ISNUMBER(SEARCH("Education", $H442:$J442)),),DataValidation!$E$12,B442)</f>
        <v>Not related to Video Games</v>
      </c>
      <c r="B442" t="s">
        <v>70</v>
      </c>
      <c r="C442" t="s">
        <v>33</v>
      </c>
      <c r="D442" t="s">
        <v>33</v>
      </c>
      <c r="F442" s="3" t="str">
        <f t="shared" si="22"/>
        <v/>
      </c>
      <c r="G442">
        <f t="shared" si="20"/>
        <v>1</v>
      </c>
      <c r="H442" s="10" t="s">
        <v>18921</v>
      </c>
      <c r="I442" t="s">
        <v>5526</v>
      </c>
      <c r="J442" t="s">
        <v>5527</v>
      </c>
      <c r="K442" t="s">
        <v>5523</v>
      </c>
      <c r="L442">
        <v>10</v>
      </c>
      <c r="M442">
        <v>9781450388078</v>
      </c>
      <c r="N442" t="str">
        <f t="shared" si="21"/>
        <v>Journal</v>
      </c>
      <c r="O442" t="s">
        <v>194</v>
      </c>
      <c r="P442" t="s">
        <v>6</v>
      </c>
      <c r="Q442" s="3">
        <v>2020</v>
      </c>
      <c r="R442" t="s">
        <v>5528</v>
      </c>
      <c r="S442" t="s">
        <v>6</v>
      </c>
      <c r="T442" t="s">
        <v>162</v>
      </c>
    </row>
    <row r="443" spans="1:20" x14ac:dyDescent="0.35">
      <c r="A443" t="str" cm="1">
        <f t="array" ref="A443">IF(OR(ISNUMBER(SEARCH("serious", $H443:$J443)),ISNUMBER(SEARCH("Serious", $H443:$J443)),ISNUMBER(SEARCH("gamification", $H443:$J443)),ISNUMBER(SEARCH("Gamification", $H443:$J443)),ISNUMBER(SEARCH("education", $H443:$J443)),ISNUMBER(SEARCH("Education", $H443:$J443)),),DataValidation!$E$12,B443)</f>
        <v>Not related to Video Games</v>
      </c>
      <c r="B443" t="s">
        <v>70</v>
      </c>
      <c r="C443" t="s">
        <v>33</v>
      </c>
      <c r="D443" t="s">
        <v>33</v>
      </c>
      <c r="F443" s="3" t="str">
        <f t="shared" si="22"/>
        <v/>
      </c>
      <c r="G443">
        <f t="shared" si="20"/>
        <v>1</v>
      </c>
      <c r="H443" s="10" t="s">
        <v>18922</v>
      </c>
      <c r="I443" t="s">
        <v>5530</v>
      </c>
      <c r="J443" t="s">
        <v>5531</v>
      </c>
      <c r="K443" t="s">
        <v>5532</v>
      </c>
      <c r="L443">
        <v>10</v>
      </c>
      <c r="M443">
        <v>9781605586106</v>
      </c>
      <c r="N443" t="str">
        <f t="shared" si="21"/>
        <v>Conference</v>
      </c>
      <c r="O443" t="s">
        <v>5533</v>
      </c>
      <c r="P443" t="s">
        <v>5534</v>
      </c>
      <c r="Q443" s="3">
        <v>2009</v>
      </c>
      <c r="R443" t="s">
        <v>5535</v>
      </c>
      <c r="S443" t="s">
        <v>6</v>
      </c>
      <c r="T443" t="s">
        <v>4202</v>
      </c>
    </row>
    <row r="444" spans="1:20" x14ac:dyDescent="0.35">
      <c r="A444" t="str" cm="1">
        <f t="array" ref="A444">IF(OR(ISNUMBER(SEARCH("serious", $H444:$J444)),ISNUMBER(SEARCH("Serious", $H444:$J444)),ISNUMBER(SEARCH("gamification", $H444:$J444)),ISNUMBER(SEARCH("Gamification", $H444:$J444)),ISNUMBER(SEARCH("education", $H444:$J444)),ISNUMBER(SEARCH("Education", $H444:$J444)),),DataValidation!$E$12,B444)</f>
        <v>Not related to Video Games</v>
      </c>
      <c r="B444" t="s">
        <v>70</v>
      </c>
      <c r="C444" t="s">
        <v>33</v>
      </c>
      <c r="D444" t="s">
        <v>33</v>
      </c>
      <c r="F444" s="3" t="str">
        <f t="shared" si="22"/>
        <v/>
      </c>
      <c r="G444">
        <f t="shared" si="20"/>
        <v>1</v>
      </c>
      <c r="H444" s="10" t="s">
        <v>18923</v>
      </c>
      <c r="I444" t="s">
        <v>5537</v>
      </c>
      <c r="J444" t="s">
        <v>5538</v>
      </c>
      <c r="K444" t="s">
        <v>5539</v>
      </c>
      <c r="L444">
        <v>7</v>
      </c>
      <c r="M444">
        <v>9783642335419</v>
      </c>
      <c r="N444" t="str">
        <f t="shared" si="21"/>
        <v>Conference</v>
      </c>
      <c r="O444" t="s">
        <v>152</v>
      </c>
      <c r="P444" t="s">
        <v>5540</v>
      </c>
      <c r="Q444" s="3">
        <v>2012</v>
      </c>
      <c r="R444" t="s">
        <v>5541</v>
      </c>
      <c r="S444" t="s">
        <v>6</v>
      </c>
      <c r="T444" t="s">
        <v>162</v>
      </c>
    </row>
    <row r="445" spans="1:20" x14ac:dyDescent="0.35">
      <c r="A445" t="str" cm="1">
        <f t="array" ref="A445">IF(OR(ISNUMBER(SEARCH("serious", $H445:$J445)),ISNUMBER(SEARCH("Serious", $H445:$J445)),ISNUMBER(SEARCH("gamification", $H445:$J445)),ISNUMBER(SEARCH("Gamification", $H445:$J445)),ISNUMBER(SEARCH("education", $H445:$J445)),ISNUMBER(SEARCH("Education", $H445:$J445)),),DataValidation!$E$12,B445)</f>
        <v>None</v>
      </c>
      <c r="B445" t="s">
        <v>49</v>
      </c>
      <c r="C445" t="s">
        <v>71</v>
      </c>
      <c r="D445" t="s">
        <v>71</v>
      </c>
      <c r="F445" s="3" t="str">
        <f t="shared" si="22"/>
        <v/>
      </c>
      <c r="G445">
        <f t="shared" si="20"/>
        <v>1</v>
      </c>
      <c r="H445" s="10" t="s">
        <v>18925</v>
      </c>
      <c r="I445" t="s">
        <v>5549</v>
      </c>
      <c r="J445" t="s">
        <v>5550</v>
      </c>
      <c r="K445" t="s">
        <v>5551</v>
      </c>
      <c r="L445">
        <v>10</v>
      </c>
      <c r="M445">
        <v>9781450353199</v>
      </c>
      <c r="N445" t="str">
        <f t="shared" si="21"/>
        <v>Conference</v>
      </c>
      <c r="O445" t="s">
        <v>308</v>
      </c>
      <c r="P445" t="s">
        <v>6</v>
      </c>
      <c r="Q445" s="3">
        <v>2017</v>
      </c>
      <c r="R445" t="s">
        <v>5552</v>
      </c>
      <c r="S445" t="s">
        <v>6</v>
      </c>
      <c r="T445" t="s">
        <v>147</v>
      </c>
    </row>
    <row r="446" spans="1:20" x14ac:dyDescent="0.35">
      <c r="A446" t="str" cm="1">
        <f t="array" ref="A446">IF(OR(ISNUMBER(SEARCH("serious", $H446:$J446)),ISNUMBER(SEARCH("Serious", $H446:$J446)),ISNUMBER(SEARCH("gamification", $H446:$J446)),ISNUMBER(SEARCH("Gamification", $H446:$J446)),ISNUMBER(SEARCH("education", $H446:$J446)),ISNUMBER(SEARCH("Education", $H446:$J446)),),DataValidation!$E$12,B446)</f>
        <v>Not related to Video Games</v>
      </c>
      <c r="B446" t="s">
        <v>70</v>
      </c>
      <c r="C446" t="s">
        <v>33</v>
      </c>
      <c r="D446" t="s">
        <v>33</v>
      </c>
      <c r="F446" s="3" t="str">
        <f t="shared" si="22"/>
        <v/>
      </c>
      <c r="G446">
        <f t="shared" si="20"/>
        <v>1</v>
      </c>
      <c r="H446" s="10" t="s">
        <v>18927</v>
      </c>
      <c r="I446" t="s">
        <v>5559</v>
      </c>
      <c r="J446" t="s">
        <v>5560</v>
      </c>
      <c r="K446" t="s">
        <v>5561</v>
      </c>
      <c r="L446">
        <v>10</v>
      </c>
      <c r="M446">
        <v>9781450353199</v>
      </c>
      <c r="N446" t="str">
        <f t="shared" si="21"/>
        <v>Conference</v>
      </c>
      <c r="O446" t="s">
        <v>308</v>
      </c>
      <c r="P446" t="s">
        <v>6</v>
      </c>
      <c r="Q446" s="3">
        <v>2017</v>
      </c>
      <c r="R446" t="s">
        <v>5562</v>
      </c>
      <c r="S446" t="s">
        <v>6</v>
      </c>
      <c r="T446" t="s">
        <v>480</v>
      </c>
    </row>
    <row r="447" spans="1:20" x14ac:dyDescent="0.35">
      <c r="A447" t="str" cm="1">
        <f t="array" ref="A447">IF(OR(ISNUMBER(SEARCH("serious", $H447:$J447)),ISNUMBER(SEARCH("Serious", $H447:$J447)),ISNUMBER(SEARCH("gamification", $H447:$J447)),ISNUMBER(SEARCH("Gamification", $H447:$J447)),ISNUMBER(SEARCH("education", $H447:$J447)),ISNUMBER(SEARCH("Education", $H447:$J447)),),DataValidation!$E$12,B447)</f>
        <v>Not related to Video Games</v>
      </c>
      <c r="B447" t="s">
        <v>70</v>
      </c>
      <c r="C447" t="s">
        <v>33</v>
      </c>
      <c r="D447" t="s">
        <v>33</v>
      </c>
      <c r="F447" s="3" t="str">
        <f t="shared" si="22"/>
        <v/>
      </c>
      <c r="G447">
        <f t="shared" si="20"/>
        <v>1</v>
      </c>
      <c r="H447" s="10" t="s">
        <v>18929</v>
      </c>
      <c r="I447" t="s">
        <v>5571</v>
      </c>
      <c r="J447" t="s">
        <v>5572</v>
      </c>
      <c r="K447" t="s">
        <v>5573</v>
      </c>
      <c r="L447">
        <v>10</v>
      </c>
      <c r="M447">
        <v>9781450347631</v>
      </c>
      <c r="N447" t="str">
        <f t="shared" si="21"/>
        <v>Conference</v>
      </c>
      <c r="O447" t="s">
        <v>308</v>
      </c>
      <c r="P447" t="s">
        <v>6</v>
      </c>
      <c r="Q447" s="3">
        <v>2016</v>
      </c>
      <c r="R447" t="s">
        <v>5574</v>
      </c>
      <c r="S447" t="s">
        <v>6</v>
      </c>
      <c r="T447" t="s">
        <v>703</v>
      </c>
    </row>
    <row r="448" spans="1:20" x14ac:dyDescent="0.35">
      <c r="A448" t="str" cm="1">
        <f t="array" ref="A448">IF(OR(ISNUMBER(SEARCH("serious", $H448:$J448)),ISNUMBER(SEARCH("Serious", $H448:$J448)),ISNUMBER(SEARCH("gamification", $H448:$J448)),ISNUMBER(SEARCH("Gamification", $H448:$J448)),ISNUMBER(SEARCH("education", $H448:$J448)),ISNUMBER(SEARCH("Education", $H448:$J448)),),DataValidation!$E$12,B448)</f>
        <v>None</v>
      </c>
      <c r="B448" t="s">
        <v>49</v>
      </c>
      <c r="C448" t="s">
        <v>60</v>
      </c>
      <c r="D448" t="s">
        <v>60</v>
      </c>
      <c r="F448" s="3" t="str">
        <f t="shared" si="22"/>
        <v/>
      </c>
      <c r="G448">
        <f t="shared" si="20"/>
        <v>1</v>
      </c>
      <c r="H448" s="10" t="s">
        <v>18930</v>
      </c>
      <c r="I448" t="s">
        <v>5576</v>
      </c>
      <c r="J448" t="s">
        <v>5577</v>
      </c>
      <c r="K448" t="s">
        <v>5578</v>
      </c>
      <c r="L448">
        <v>10</v>
      </c>
      <c r="M448">
        <v>9781509000685</v>
      </c>
      <c r="N448" t="str">
        <f t="shared" si="21"/>
        <v>Workshop</v>
      </c>
      <c r="O448" t="s">
        <v>5579</v>
      </c>
      <c r="P448" t="s">
        <v>6</v>
      </c>
      <c r="Q448" s="3">
        <v>2016</v>
      </c>
      <c r="R448" t="s">
        <v>5580</v>
      </c>
      <c r="S448" t="s">
        <v>6</v>
      </c>
      <c r="T448" t="s">
        <v>283</v>
      </c>
    </row>
    <row r="449" spans="1:20" x14ac:dyDescent="0.35">
      <c r="A449" t="str" cm="1">
        <f t="array" ref="A449">IF(OR(ISNUMBER(SEARCH("serious", $H449:$J449)),ISNUMBER(SEARCH("Serious", $H449:$J449)),ISNUMBER(SEARCH("gamification", $H449:$J449)),ISNUMBER(SEARCH("Gamification", $H449:$J449)),ISNUMBER(SEARCH("education", $H449:$J449)),ISNUMBER(SEARCH("Education", $H449:$J449)),),DataValidation!$E$12,B449)</f>
        <v>None</v>
      </c>
      <c r="B449" t="s">
        <v>49</v>
      </c>
      <c r="C449" t="s">
        <v>60</v>
      </c>
      <c r="D449" t="s">
        <v>60</v>
      </c>
      <c r="F449" s="3" t="str">
        <f t="shared" si="22"/>
        <v/>
      </c>
      <c r="G449">
        <f t="shared" si="20"/>
        <v>1</v>
      </c>
      <c r="H449" s="10" t="s">
        <v>18931</v>
      </c>
      <c r="I449" t="s">
        <v>5582</v>
      </c>
      <c r="J449" t="s">
        <v>5583</v>
      </c>
      <c r="K449" t="s">
        <v>5578</v>
      </c>
      <c r="L449">
        <v>7</v>
      </c>
      <c r="N449" t="str">
        <f t="shared" si="21"/>
        <v>Journal</v>
      </c>
      <c r="O449" t="s">
        <v>922</v>
      </c>
      <c r="P449" t="s">
        <v>5584</v>
      </c>
      <c r="Q449" s="3">
        <v>2017</v>
      </c>
      <c r="R449" t="s">
        <v>5585</v>
      </c>
      <c r="S449" t="s">
        <v>6</v>
      </c>
      <c r="T449" t="s">
        <v>256</v>
      </c>
    </row>
    <row r="450" spans="1:20" x14ac:dyDescent="0.35">
      <c r="A450" t="s">
        <v>82</v>
      </c>
      <c r="B450" t="s">
        <v>70</v>
      </c>
      <c r="C450" t="s">
        <v>33</v>
      </c>
      <c r="D450" t="s">
        <v>33</v>
      </c>
      <c r="F450" s="3" t="str">
        <f t="shared" si="22"/>
        <v/>
      </c>
      <c r="G450">
        <f t="shared" ref="G450:G513" si="23">COUNTIF(H:H,H450)</f>
        <v>1</v>
      </c>
      <c r="H450" s="10" t="s">
        <v>18933</v>
      </c>
      <c r="I450" t="s">
        <v>5594</v>
      </c>
      <c r="J450" t="s">
        <v>5595</v>
      </c>
      <c r="K450" t="s">
        <v>5596</v>
      </c>
      <c r="L450">
        <v>10</v>
      </c>
      <c r="M450">
        <v>9781450324823</v>
      </c>
      <c r="N450" t="str">
        <f t="shared" ref="N450:N513" si="24">IF(ISNUMBER(SEARCH("Workshop", O450)),"Workshop",IF(OR(ISNUMBER(SEARCH("Conference", O450)), ISNUMBER(SEARCH("Symposium", O450)), ISNUMBER(SEARCH("Lecture Notes", O450)), ISNUMBER(SEARCH("Proceedings", O450))),"Conference", "Journal"))</f>
        <v>Conference</v>
      </c>
      <c r="O450" t="s">
        <v>308</v>
      </c>
      <c r="P450" t="s">
        <v>5597</v>
      </c>
      <c r="Q450" s="3">
        <v>2013</v>
      </c>
      <c r="R450" t="s">
        <v>5598</v>
      </c>
      <c r="S450" t="s">
        <v>6</v>
      </c>
      <c r="T450" t="s">
        <v>323</v>
      </c>
    </row>
    <row r="451" spans="1:20" x14ac:dyDescent="0.35">
      <c r="A451" t="str" cm="1">
        <f t="array" ref="A451">IF(OR(ISNUMBER(SEARCH("serious", $H451:$J451)),ISNUMBER(SEARCH("Serious", $H451:$J451)),ISNUMBER(SEARCH("gamification", $H451:$J451)),ISNUMBER(SEARCH("Gamification", $H451:$J451)),ISNUMBER(SEARCH("education", $H451:$J451)),ISNUMBER(SEARCH("Education", $H451:$J451)),),DataValidation!$E$12,B451)</f>
        <v>None</v>
      </c>
      <c r="B451" t="s">
        <v>49</v>
      </c>
      <c r="C451" t="s">
        <v>54</v>
      </c>
      <c r="D451" t="s">
        <v>54</v>
      </c>
      <c r="E451" t="s">
        <v>21069</v>
      </c>
      <c r="F451" s="3" t="str">
        <f t="shared" si="22"/>
        <v/>
      </c>
      <c r="G451">
        <f t="shared" si="23"/>
        <v>1</v>
      </c>
      <c r="H451" s="10" t="s">
        <v>18934</v>
      </c>
      <c r="I451" t="s">
        <v>5600</v>
      </c>
      <c r="J451" t="s">
        <v>5601</v>
      </c>
      <c r="K451" t="s">
        <v>5602</v>
      </c>
      <c r="L451">
        <v>7</v>
      </c>
      <c r="M451">
        <v>9783319058429</v>
      </c>
      <c r="N451" t="str">
        <f t="shared" si="24"/>
        <v>Conference</v>
      </c>
      <c r="O451" t="s">
        <v>152</v>
      </c>
      <c r="P451" t="s">
        <v>1846</v>
      </c>
      <c r="Q451" s="3">
        <v>2014</v>
      </c>
      <c r="R451" t="s">
        <v>5603</v>
      </c>
      <c r="S451" t="s">
        <v>6</v>
      </c>
      <c r="T451" t="s">
        <v>4177</v>
      </c>
    </row>
    <row r="452" spans="1:20" x14ac:dyDescent="0.35">
      <c r="A452" t="str" cm="1">
        <f t="array" ref="A452">IF(OR(ISNUMBER(SEARCH("serious", $H452:$J452)),ISNUMBER(SEARCH("Serious", $H452:$J452)),ISNUMBER(SEARCH("gamification", $H452:$J452)),ISNUMBER(SEARCH("Gamification", $H452:$J452)),ISNUMBER(SEARCH("education", $H452:$J452)),ISNUMBER(SEARCH("Education", $H452:$J452)),),DataValidation!$E$12,B452)</f>
        <v>None</v>
      </c>
      <c r="B452" t="s">
        <v>49</v>
      </c>
      <c r="C452" t="s">
        <v>54</v>
      </c>
      <c r="D452" t="s">
        <v>54</v>
      </c>
      <c r="E452" s="4" t="s">
        <v>20816</v>
      </c>
      <c r="F452" s="3" t="str">
        <f t="shared" si="22"/>
        <v/>
      </c>
      <c r="G452" s="4">
        <f t="shared" si="23"/>
        <v>1</v>
      </c>
      <c r="H452" s="10" t="s">
        <v>18935</v>
      </c>
      <c r="I452" t="s">
        <v>5605</v>
      </c>
      <c r="J452" t="s">
        <v>5606</v>
      </c>
      <c r="K452" t="s">
        <v>5607</v>
      </c>
      <c r="L452">
        <v>10</v>
      </c>
      <c r="M452">
        <v>9781450341820</v>
      </c>
      <c r="N452" t="str">
        <f t="shared" si="24"/>
        <v>Conference</v>
      </c>
      <c r="O452" t="s">
        <v>308</v>
      </c>
      <c r="P452" t="s">
        <v>5608</v>
      </c>
      <c r="Q452" s="3">
        <v>2016</v>
      </c>
      <c r="R452" t="s">
        <v>5609</v>
      </c>
      <c r="S452" t="s">
        <v>6</v>
      </c>
      <c r="T452" t="s">
        <v>703</v>
      </c>
    </row>
    <row r="453" spans="1:20" x14ac:dyDescent="0.35">
      <c r="A453" t="str" cm="1">
        <f t="array" ref="A453">IF(OR(ISNUMBER(SEARCH("serious", $H453:$J453)),ISNUMBER(SEARCH("Serious", $H453:$J453)),ISNUMBER(SEARCH("gamification", $H453:$J453)),ISNUMBER(SEARCH("Gamification", $H453:$J453)),ISNUMBER(SEARCH("education", $H453:$J453)),ISNUMBER(SEARCH("Education", $H453:$J453)),),DataValidation!$E$12,B453)</f>
        <v>Serious games or gamification</v>
      </c>
      <c r="B453" t="s">
        <v>70</v>
      </c>
      <c r="C453" t="s">
        <v>33</v>
      </c>
      <c r="D453" t="s">
        <v>33</v>
      </c>
      <c r="F453" s="3" t="str">
        <f t="shared" si="22"/>
        <v/>
      </c>
      <c r="G453">
        <f t="shared" si="23"/>
        <v>1</v>
      </c>
      <c r="H453" s="10" t="s">
        <v>18936</v>
      </c>
      <c r="I453" t="s">
        <v>5611</v>
      </c>
      <c r="J453" t="s">
        <v>5612</v>
      </c>
      <c r="K453" t="s">
        <v>5613</v>
      </c>
      <c r="L453">
        <v>10</v>
      </c>
      <c r="M453">
        <v>9781467393119</v>
      </c>
      <c r="N453" t="str">
        <f t="shared" si="24"/>
        <v>Conference</v>
      </c>
      <c r="O453" t="s">
        <v>5614</v>
      </c>
      <c r="P453" t="s">
        <v>6</v>
      </c>
      <c r="Q453" s="3">
        <v>2016</v>
      </c>
      <c r="R453" t="s">
        <v>5615</v>
      </c>
      <c r="S453" t="s">
        <v>6</v>
      </c>
      <c r="T453" t="s">
        <v>155</v>
      </c>
    </row>
    <row r="454" spans="1:20" x14ac:dyDescent="0.35">
      <c r="A454" t="str" cm="1">
        <f t="array" ref="A454">IF(OR(ISNUMBER(SEARCH("serious", $H454:$J454)),ISNUMBER(SEARCH("Serious", $H454:$J454)),ISNUMBER(SEARCH("gamification", $H454:$J454)),ISNUMBER(SEARCH("Gamification", $H454:$J454)),ISNUMBER(SEARCH("education", $H454:$J454)),ISNUMBER(SEARCH("Education", $H454:$J454)),),DataValidation!$E$12,B454)</f>
        <v>Not related to Video Games</v>
      </c>
      <c r="B454" t="s">
        <v>70</v>
      </c>
      <c r="C454" t="s">
        <v>33</v>
      </c>
      <c r="D454" t="s">
        <v>33</v>
      </c>
      <c r="F454" s="3" t="str">
        <f t="shared" si="22"/>
        <v/>
      </c>
      <c r="G454">
        <f t="shared" si="23"/>
        <v>1</v>
      </c>
      <c r="H454" s="10" t="s">
        <v>18937</v>
      </c>
      <c r="I454" t="s">
        <v>5617</v>
      </c>
      <c r="J454" t="s">
        <v>5618</v>
      </c>
      <c r="K454" t="s">
        <v>5619</v>
      </c>
      <c r="L454">
        <v>10</v>
      </c>
      <c r="M454">
        <v>9781450347631</v>
      </c>
      <c r="N454" t="str">
        <f t="shared" si="24"/>
        <v>Conference</v>
      </c>
      <c r="O454" t="s">
        <v>308</v>
      </c>
      <c r="P454" t="s">
        <v>6</v>
      </c>
      <c r="Q454" s="3">
        <v>2016</v>
      </c>
      <c r="R454" t="s">
        <v>5620</v>
      </c>
      <c r="S454" t="s">
        <v>6</v>
      </c>
      <c r="T454" t="s">
        <v>217</v>
      </c>
    </row>
    <row r="455" spans="1:20" x14ac:dyDescent="0.35">
      <c r="A455" t="str" cm="1">
        <f t="array" ref="A455">IF(OR(ISNUMBER(SEARCH("serious", $H455:$J455)),ISNUMBER(SEARCH("Serious", $H455:$J455)),ISNUMBER(SEARCH("gamification", $H455:$J455)),ISNUMBER(SEARCH("Gamification", $H455:$J455)),ISNUMBER(SEARCH("education", $H455:$J455)),ISNUMBER(SEARCH("Education", $H455:$J455)),),DataValidation!$E$12,B455)</f>
        <v>None</v>
      </c>
      <c r="B455" t="s">
        <v>49</v>
      </c>
      <c r="C455" t="s">
        <v>83</v>
      </c>
      <c r="D455" t="s">
        <v>83</v>
      </c>
      <c r="F455" s="3" t="str">
        <f t="shared" si="22"/>
        <v/>
      </c>
      <c r="G455">
        <f t="shared" si="23"/>
        <v>1</v>
      </c>
      <c r="H455" s="10" t="s">
        <v>18938</v>
      </c>
      <c r="I455" t="s">
        <v>5622</v>
      </c>
      <c r="J455" t="s">
        <v>5623</v>
      </c>
      <c r="K455" t="s">
        <v>5624</v>
      </c>
      <c r="L455">
        <v>7</v>
      </c>
      <c r="N455" t="str">
        <f t="shared" si="24"/>
        <v>Journal</v>
      </c>
      <c r="O455" t="s">
        <v>5625</v>
      </c>
      <c r="P455" t="s">
        <v>5626</v>
      </c>
      <c r="Q455" s="3">
        <v>2015</v>
      </c>
      <c r="R455" t="s">
        <v>5627</v>
      </c>
      <c r="S455" t="s">
        <v>6</v>
      </c>
      <c r="T455" t="s">
        <v>836</v>
      </c>
    </row>
    <row r="456" spans="1:20" x14ac:dyDescent="0.35">
      <c r="A456" t="str" cm="1">
        <f t="array" ref="A456">IF(OR(ISNUMBER(SEARCH("serious", $H456:$J456)),ISNUMBER(SEARCH("Serious", $H456:$J456)),ISNUMBER(SEARCH("gamification", $H456:$J456)),ISNUMBER(SEARCH("Gamification", $H456:$J456)),ISNUMBER(SEARCH("education", $H456:$J456)),ISNUMBER(SEARCH("Education", $H456:$J456)),),DataValidation!$E$12,B456)</f>
        <v>Serious games or gamification</v>
      </c>
      <c r="B456" t="s">
        <v>70</v>
      </c>
      <c r="C456" t="s">
        <v>33</v>
      </c>
      <c r="D456" t="s">
        <v>33</v>
      </c>
      <c r="F456" s="3" t="str">
        <f t="shared" si="22"/>
        <v/>
      </c>
      <c r="G456">
        <f t="shared" si="23"/>
        <v>1</v>
      </c>
      <c r="H456" s="10" t="s">
        <v>18939</v>
      </c>
      <c r="I456" t="s">
        <v>5629</v>
      </c>
      <c r="J456" t="s">
        <v>5630</v>
      </c>
      <c r="K456" t="s">
        <v>5631</v>
      </c>
      <c r="L456">
        <v>7</v>
      </c>
      <c r="M456">
        <v>9783319587028</v>
      </c>
      <c r="N456" t="str">
        <f t="shared" si="24"/>
        <v>Conference</v>
      </c>
      <c r="O456" t="s">
        <v>152</v>
      </c>
      <c r="P456" t="s">
        <v>5632</v>
      </c>
      <c r="Q456" s="3">
        <v>2017</v>
      </c>
      <c r="R456" t="s">
        <v>5633</v>
      </c>
      <c r="S456" t="s">
        <v>6</v>
      </c>
      <c r="T456" t="s">
        <v>147</v>
      </c>
    </row>
    <row r="457" spans="1:20" x14ac:dyDescent="0.35">
      <c r="A457" t="str" cm="1">
        <f t="array" ref="A457">IF(OR(ISNUMBER(SEARCH("serious", $H457:$J457)),ISNUMBER(SEARCH("Serious", $H457:$J457)),ISNUMBER(SEARCH("gamification", $H457:$J457)),ISNUMBER(SEARCH("Gamification", $H457:$J457)),ISNUMBER(SEARCH("education", $H457:$J457)),ISNUMBER(SEARCH("Education", $H457:$J457)),),DataValidation!$E$12,B457)</f>
        <v>Serious games or gamification</v>
      </c>
      <c r="B457" t="s">
        <v>70</v>
      </c>
      <c r="C457" t="s">
        <v>33</v>
      </c>
      <c r="D457" t="s">
        <v>33</v>
      </c>
      <c r="F457" s="3" t="str">
        <f t="shared" si="22"/>
        <v/>
      </c>
      <c r="G457">
        <f t="shared" si="23"/>
        <v>1</v>
      </c>
      <c r="H457" s="10" t="s">
        <v>18940</v>
      </c>
      <c r="I457" t="s">
        <v>5635</v>
      </c>
      <c r="J457" t="s">
        <v>5636</v>
      </c>
      <c r="K457" t="s">
        <v>5637</v>
      </c>
      <c r="L457">
        <v>10</v>
      </c>
      <c r="M457">
        <v>9781450322393</v>
      </c>
      <c r="N457" t="str">
        <f t="shared" si="24"/>
        <v>Conference</v>
      </c>
      <c r="O457" t="s">
        <v>5638</v>
      </c>
      <c r="P457" t="s">
        <v>5639</v>
      </c>
      <c r="Q457" s="3">
        <v>2013</v>
      </c>
      <c r="R457" t="s">
        <v>5640</v>
      </c>
      <c r="S457" t="s">
        <v>6</v>
      </c>
      <c r="T457" t="s">
        <v>1120</v>
      </c>
    </row>
    <row r="458" spans="1:20" x14ac:dyDescent="0.35">
      <c r="A458" t="str" cm="1">
        <f t="array" ref="A458">IF(OR(ISNUMBER(SEARCH("serious", $H458:$J458)),ISNUMBER(SEARCH("Serious", $H458:$J458)),ISNUMBER(SEARCH("gamification", $H458:$J458)),ISNUMBER(SEARCH("Gamification", $H458:$J458)),ISNUMBER(SEARCH("education", $H458:$J458)),ISNUMBER(SEARCH("Education", $H458:$J458)),),DataValidation!$E$12,B458)</f>
        <v>Not related to Video Games</v>
      </c>
      <c r="B458" t="s">
        <v>70</v>
      </c>
      <c r="C458" t="s">
        <v>33</v>
      </c>
      <c r="D458" t="s">
        <v>33</v>
      </c>
      <c r="F458" s="3" t="str">
        <f t="shared" si="22"/>
        <v/>
      </c>
      <c r="G458">
        <f t="shared" si="23"/>
        <v>1</v>
      </c>
      <c r="H458" s="10" t="s">
        <v>18943</v>
      </c>
      <c r="I458" t="s">
        <v>5654</v>
      </c>
      <c r="J458" t="s">
        <v>5655</v>
      </c>
      <c r="K458" t="s">
        <v>5656</v>
      </c>
      <c r="L458">
        <v>7</v>
      </c>
      <c r="M458">
        <v>9783319961446</v>
      </c>
      <c r="N458" t="str">
        <f t="shared" si="24"/>
        <v>Conference</v>
      </c>
      <c r="O458" t="s">
        <v>152</v>
      </c>
      <c r="P458" t="s">
        <v>5657</v>
      </c>
      <c r="Q458" s="3">
        <v>2018</v>
      </c>
      <c r="R458" t="s">
        <v>5658</v>
      </c>
      <c r="S458" t="s">
        <v>6</v>
      </c>
      <c r="T458" t="s">
        <v>473</v>
      </c>
    </row>
    <row r="459" spans="1:20" x14ac:dyDescent="0.35">
      <c r="A459" t="str" cm="1">
        <f t="array" ref="A459">IF(OR(ISNUMBER(SEARCH("serious", $H459:$J459)),ISNUMBER(SEARCH("Serious", $H459:$J459)),ISNUMBER(SEARCH("gamification", $H459:$J459)),ISNUMBER(SEARCH("Gamification", $H459:$J459)),ISNUMBER(SEARCH("education", $H459:$J459)),ISNUMBER(SEARCH("Education", $H459:$J459)),),DataValidation!$E$12,B459)</f>
        <v>Not related to Video Games</v>
      </c>
      <c r="B459" t="s">
        <v>70</v>
      </c>
      <c r="C459" t="s">
        <v>33</v>
      </c>
      <c r="D459" t="s">
        <v>33</v>
      </c>
      <c r="F459" s="3" t="str">
        <f t="shared" si="22"/>
        <v/>
      </c>
      <c r="G459">
        <f t="shared" si="23"/>
        <v>1</v>
      </c>
      <c r="H459" s="10" t="s">
        <v>18944</v>
      </c>
      <c r="I459" t="s">
        <v>5660</v>
      </c>
      <c r="J459" t="s">
        <v>5661</v>
      </c>
      <c r="K459" t="s">
        <v>5662</v>
      </c>
      <c r="L459">
        <v>7</v>
      </c>
      <c r="N459" t="str">
        <f t="shared" si="24"/>
        <v>Journal</v>
      </c>
      <c r="O459" t="s">
        <v>597</v>
      </c>
      <c r="P459" t="s">
        <v>5663</v>
      </c>
      <c r="Q459" s="3">
        <v>2018</v>
      </c>
      <c r="R459" t="s">
        <v>5664</v>
      </c>
      <c r="S459" t="s">
        <v>6</v>
      </c>
      <c r="T459" t="s">
        <v>5665</v>
      </c>
    </row>
    <row r="460" spans="1:20" x14ac:dyDescent="0.35">
      <c r="A460" t="str" cm="1">
        <f t="array" ref="A460">IF(OR(ISNUMBER(SEARCH("serious", $H460:$J460)),ISNUMBER(SEARCH("Serious", $H460:$J460)),ISNUMBER(SEARCH("gamification", $H460:$J460)),ISNUMBER(SEARCH("Gamification", $H460:$J460)),ISNUMBER(SEARCH("education", $H460:$J460)),ISNUMBER(SEARCH("Education", $H460:$J460)),),DataValidation!$E$12,B460)</f>
        <v>Serious games or gamification</v>
      </c>
      <c r="B460" t="s">
        <v>70</v>
      </c>
      <c r="C460" t="s">
        <v>33</v>
      </c>
      <c r="D460" t="s">
        <v>33</v>
      </c>
      <c r="F460" s="3" t="str">
        <f t="shared" si="22"/>
        <v/>
      </c>
      <c r="G460">
        <f t="shared" si="23"/>
        <v>1</v>
      </c>
      <c r="H460" s="10" t="s">
        <v>18945</v>
      </c>
      <c r="I460" t="s">
        <v>5667</v>
      </c>
      <c r="J460" t="s">
        <v>5668</v>
      </c>
      <c r="K460" t="s">
        <v>5669</v>
      </c>
      <c r="L460">
        <v>7</v>
      </c>
      <c r="M460">
        <v>9783319138220</v>
      </c>
      <c r="N460" t="str">
        <f t="shared" si="24"/>
        <v>Conference</v>
      </c>
      <c r="O460" t="s">
        <v>152</v>
      </c>
      <c r="P460" t="s">
        <v>5670</v>
      </c>
      <c r="Q460" s="3">
        <v>2014</v>
      </c>
      <c r="R460" t="s">
        <v>5671</v>
      </c>
      <c r="S460" t="s">
        <v>6</v>
      </c>
      <c r="T460" t="s">
        <v>162</v>
      </c>
    </row>
    <row r="461" spans="1:20" x14ac:dyDescent="0.35">
      <c r="A461" t="str" cm="1">
        <f t="array" ref="A461">IF(OR(ISNUMBER(SEARCH("serious", $H461:$J461)),ISNUMBER(SEARCH("Serious", $H461:$J461)),ISNUMBER(SEARCH("gamification", $H461:$J461)),ISNUMBER(SEARCH("Gamification", $H461:$J461)),ISNUMBER(SEARCH("education", $H461:$J461)),ISNUMBER(SEARCH("Education", $H461:$J461)),),DataValidation!$E$12,B461)</f>
        <v>None</v>
      </c>
      <c r="B461" t="s">
        <v>49</v>
      </c>
      <c r="C461" t="s">
        <v>54</v>
      </c>
      <c r="D461" t="s">
        <v>54</v>
      </c>
      <c r="F461" s="3" t="str">
        <f t="shared" si="22"/>
        <v/>
      </c>
      <c r="G461">
        <f t="shared" si="23"/>
        <v>1</v>
      </c>
      <c r="H461" s="10" t="s">
        <v>18946</v>
      </c>
      <c r="I461" t="s">
        <v>5673</v>
      </c>
      <c r="J461" t="s">
        <v>5674</v>
      </c>
      <c r="K461" t="s">
        <v>5675</v>
      </c>
      <c r="L461">
        <v>10</v>
      </c>
      <c r="N461" t="str">
        <f t="shared" si="24"/>
        <v>Workshop</v>
      </c>
      <c r="O461" t="s">
        <v>5255</v>
      </c>
      <c r="P461" t="s">
        <v>5676</v>
      </c>
      <c r="Q461" s="3">
        <v>2012</v>
      </c>
      <c r="R461" t="s">
        <v>5677</v>
      </c>
      <c r="S461" t="s">
        <v>6</v>
      </c>
      <c r="T461" t="s">
        <v>984</v>
      </c>
    </row>
    <row r="462" spans="1:20" x14ac:dyDescent="0.35">
      <c r="A462" t="str" cm="1">
        <f t="array" ref="A462">IF(OR(ISNUMBER(SEARCH("serious", $H462:$J462)),ISNUMBER(SEARCH("Serious", $H462:$J462)),ISNUMBER(SEARCH("gamification", $H462:$J462)),ISNUMBER(SEARCH("Gamification", $H462:$J462)),ISNUMBER(SEARCH("education", $H462:$J462)),ISNUMBER(SEARCH("Education", $H462:$J462)),),DataValidation!$E$12,B462)</f>
        <v>Serious games or gamification</v>
      </c>
      <c r="B462" t="s">
        <v>70</v>
      </c>
      <c r="C462" t="s">
        <v>33</v>
      </c>
      <c r="D462" t="s">
        <v>33</v>
      </c>
      <c r="F462" s="3" t="str">
        <f t="shared" si="22"/>
        <v/>
      </c>
      <c r="G462">
        <f t="shared" si="23"/>
        <v>1</v>
      </c>
      <c r="H462" s="10" t="s">
        <v>18948</v>
      </c>
      <c r="I462" t="s">
        <v>5685</v>
      </c>
      <c r="J462" t="s">
        <v>5686</v>
      </c>
      <c r="K462" t="s">
        <v>5687</v>
      </c>
      <c r="L462">
        <v>7</v>
      </c>
      <c r="N462" t="str">
        <f t="shared" si="24"/>
        <v>Journal</v>
      </c>
      <c r="O462" t="s">
        <v>5688</v>
      </c>
      <c r="P462" t="s">
        <v>5689</v>
      </c>
      <c r="Q462" s="3">
        <v>2021</v>
      </c>
      <c r="R462" t="s">
        <v>5690</v>
      </c>
      <c r="S462" t="s">
        <v>6</v>
      </c>
      <c r="T462" t="s">
        <v>283</v>
      </c>
    </row>
    <row r="463" spans="1:20" x14ac:dyDescent="0.35">
      <c r="A463" t="str" cm="1">
        <f t="array" ref="A463">IF(OR(ISNUMBER(SEARCH("serious", $H463:$J463)),ISNUMBER(SEARCH("Serious", $H463:$J463)),ISNUMBER(SEARCH("gamification", $H463:$J463)),ISNUMBER(SEARCH("Gamification", $H463:$J463)),ISNUMBER(SEARCH("education", $H463:$J463)),ISNUMBER(SEARCH("Education", $H463:$J463)),),DataValidation!$E$12,B463)</f>
        <v>Not related to Video Games</v>
      </c>
      <c r="B463" t="s">
        <v>70</v>
      </c>
      <c r="C463" t="s">
        <v>33</v>
      </c>
      <c r="D463" t="s">
        <v>33</v>
      </c>
      <c r="F463" s="3" t="str">
        <f t="shared" si="22"/>
        <v/>
      </c>
      <c r="G463">
        <f t="shared" si="23"/>
        <v>1</v>
      </c>
      <c r="H463" s="10" t="s">
        <v>18949</v>
      </c>
      <c r="I463" t="s">
        <v>5692</v>
      </c>
      <c r="J463" t="s">
        <v>5693</v>
      </c>
      <c r="K463" t="s">
        <v>5694</v>
      </c>
      <c r="L463">
        <v>7</v>
      </c>
      <c r="M463">
        <v>9783642237706</v>
      </c>
      <c r="N463" t="str">
        <f t="shared" si="24"/>
        <v>Conference</v>
      </c>
      <c r="O463" t="s">
        <v>152</v>
      </c>
      <c r="P463" t="s">
        <v>5695</v>
      </c>
      <c r="Q463" s="3">
        <v>2011</v>
      </c>
      <c r="R463" t="s">
        <v>5696</v>
      </c>
      <c r="S463" t="s">
        <v>6</v>
      </c>
      <c r="T463" t="s">
        <v>283</v>
      </c>
    </row>
    <row r="464" spans="1:20" x14ac:dyDescent="0.35">
      <c r="A464" t="str" cm="1">
        <f t="array" ref="A464">IF(OR(ISNUMBER(SEARCH("serious", $H464:$J464)),ISNUMBER(SEARCH("Serious", $H464:$J464)),ISNUMBER(SEARCH("gamification", $H464:$J464)),ISNUMBER(SEARCH("Gamification", $H464:$J464)),ISNUMBER(SEARCH("education", $H464:$J464)),ISNUMBER(SEARCH("Education", $H464:$J464)),),DataValidation!$E$12,B464)</f>
        <v>None</v>
      </c>
      <c r="B464" t="s">
        <v>49</v>
      </c>
      <c r="C464" t="s">
        <v>57</v>
      </c>
      <c r="D464" t="s">
        <v>57</v>
      </c>
      <c r="F464" s="3" t="str">
        <f t="shared" si="22"/>
        <v/>
      </c>
      <c r="G464">
        <f t="shared" si="23"/>
        <v>1</v>
      </c>
      <c r="H464" s="10" t="s">
        <v>18953</v>
      </c>
      <c r="I464" t="s">
        <v>5723</v>
      </c>
      <c r="J464" t="s">
        <v>5724</v>
      </c>
      <c r="K464" t="s">
        <v>5725</v>
      </c>
      <c r="L464">
        <v>10</v>
      </c>
      <c r="M464">
        <v>9781479985470</v>
      </c>
      <c r="N464" t="str">
        <f t="shared" si="24"/>
        <v>Conference</v>
      </c>
      <c r="O464" t="s">
        <v>5726</v>
      </c>
      <c r="P464" t="s">
        <v>5727</v>
      </c>
      <c r="Q464" s="3">
        <v>2015</v>
      </c>
      <c r="R464" t="s">
        <v>5728</v>
      </c>
      <c r="S464" t="s">
        <v>6</v>
      </c>
      <c r="T464" t="s">
        <v>217</v>
      </c>
    </row>
    <row r="465" spans="1:20" x14ac:dyDescent="0.35">
      <c r="A465" t="str" cm="1">
        <f t="array" ref="A465">IF(OR(ISNUMBER(SEARCH("serious", $H465:$J465)),ISNUMBER(SEARCH("Serious", $H465:$J465)),ISNUMBER(SEARCH("gamification", $H465:$J465)),ISNUMBER(SEARCH("Gamification", $H465:$J465)),ISNUMBER(SEARCH("education", $H465:$J465)),ISNUMBER(SEARCH("Education", $H465:$J465)),),DataValidation!$E$12,B465)</f>
        <v>None</v>
      </c>
      <c r="B465" t="s">
        <v>49</v>
      </c>
      <c r="C465" t="s">
        <v>80</v>
      </c>
      <c r="D465" t="s">
        <v>80</v>
      </c>
      <c r="F465" s="3" t="str">
        <f t="shared" si="22"/>
        <v/>
      </c>
      <c r="G465">
        <f t="shared" si="23"/>
        <v>1</v>
      </c>
      <c r="H465" s="10" t="s">
        <v>18954</v>
      </c>
      <c r="I465" t="s">
        <v>5730</v>
      </c>
      <c r="J465" t="s">
        <v>5731</v>
      </c>
      <c r="K465" t="s">
        <v>5732</v>
      </c>
      <c r="L465">
        <v>10</v>
      </c>
      <c r="M465">
        <v>9781728188553</v>
      </c>
      <c r="N465" t="str">
        <f t="shared" si="24"/>
        <v>Conference</v>
      </c>
      <c r="O465" t="s">
        <v>5733</v>
      </c>
      <c r="P465" t="s">
        <v>6</v>
      </c>
      <c r="Q465" s="3">
        <v>2020</v>
      </c>
      <c r="R465" t="s">
        <v>5734</v>
      </c>
      <c r="S465" t="s">
        <v>6</v>
      </c>
      <c r="T465" t="s">
        <v>162</v>
      </c>
    </row>
    <row r="466" spans="1:20" x14ac:dyDescent="0.35">
      <c r="A466" t="str" cm="1">
        <f t="array" ref="A466">IF(OR(ISNUMBER(SEARCH("serious", $H466:$J466)),ISNUMBER(SEARCH("Serious", $H466:$J466)),ISNUMBER(SEARCH("gamification", $H466:$J466)),ISNUMBER(SEARCH("Gamification", $H466:$J466)),ISNUMBER(SEARCH("education", $H466:$J466)),ISNUMBER(SEARCH("Education", $H466:$J466)),),DataValidation!$E$12,B466)</f>
        <v>None</v>
      </c>
      <c r="B466" t="s">
        <v>49</v>
      </c>
      <c r="C466" t="s">
        <v>77</v>
      </c>
      <c r="D466" t="s">
        <v>77</v>
      </c>
      <c r="E466" s="4" t="s">
        <v>20816</v>
      </c>
      <c r="F466" s="3" t="str">
        <f t="shared" si="22"/>
        <v/>
      </c>
      <c r="G466">
        <f t="shared" si="23"/>
        <v>1</v>
      </c>
      <c r="H466" s="10" t="s">
        <v>18955</v>
      </c>
      <c r="I466" t="s">
        <v>5736</v>
      </c>
      <c r="J466" t="s">
        <v>5737</v>
      </c>
      <c r="K466" t="s">
        <v>5738</v>
      </c>
      <c r="L466">
        <v>7</v>
      </c>
      <c r="M466">
        <v>9789811544088</v>
      </c>
      <c r="N466" t="str">
        <f t="shared" si="24"/>
        <v>Journal</v>
      </c>
      <c r="O466" t="s">
        <v>207</v>
      </c>
      <c r="P466" t="s">
        <v>5739</v>
      </c>
      <c r="Q466" s="3">
        <v>2021</v>
      </c>
      <c r="R466" t="s">
        <v>5740</v>
      </c>
      <c r="S466" t="s">
        <v>6</v>
      </c>
      <c r="T466" t="s">
        <v>162</v>
      </c>
    </row>
    <row r="467" spans="1:20" x14ac:dyDescent="0.35">
      <c r="A467" t="str" cm="1">
        <f t="array" ref="A467">IF(OR(ISNUMBER(SEARCH("serious", $H467:$J467)),ISNUMBER(SEARCH("Serious", $H467:$J467)),ISNUMBER(SEARCH("gamification", $H467:$J467)),ISNUMBER(SEARCH("Gamification", $H467:$J467)),ISNUMBER(SEARCH("education", $H467:$J467)),ISNUMBER(SEARCH("Education", $H467:$J467)),),DataValidation!$E$12,B467)</f>
        <v>Serious games or gamification</v>
      </c>
      <c r="B467" t="s">
        <v>70</v>
      </c>
      <c r="C467" t="s">
        <v>33</v>
      </c>
      <c r="D467" t="s">
        <v>33</v>
      </c>
      <c r="F467" s="3" t="str">
        <f t="shared" si="22"/>
        <v/>
      </c>
      <c r="G467">
        <f t="shared" si="23"/>
        <v>1</v>
      </c>
      <c r="H467" s="10" t="s">
        <v>18956</v>
      </c>
      <c r="I467" t="s">
        <v>5742</v>
      </c>
      <c r="J467" t="s">
        <v>5743</v>
      </c>
      <c r="K467" t="s">
        <v>5738</v>
      </c>
      <c r="L467">
        <v>7</v>
      </c>
      <c r="M467">
        <v>9789811544088</v>
      </c>
      <c r="N467" t="str">
        <f t="shared" si="24"/>
        <v>Journal</v>
      </c>
      <c r="O467" t="s">
        <v>207</v>
      </c>
      <c r="P467" t="s">
        <v>4798</v>
      </c>
      <c r="Q467" s="3">
        <v>2021</v>
      </c>
      <c r="R467" t="s">
        <v>5744</v>
      </c>
      <c r="S467" t="s">
        <v>6</v>
      </c>
      <c r="T467" t="s">
        <v>162</v>
      </c>
    </row>
    <row r="468" spans="1:20" x14ac:dyDescent="0.35">
      <c r="A468" t="str" cm="1">
        <f t="array" ref="A468">IF(OR(ISNUMBER(SEARCH("serious", $H468:$J468)),ISNUMBER(SEARCH("Serious", $H468:$J468)),ISNUMBER(SEARCH("gamification", $H468:$J468)),ISNUMBER(SEARCH("Gamification", $H468:$J468)),ISNUMBER(SEARCH("education", $H468:$J468)),ISNUMBER(SEARCH("Education", $H468:$J468)),),DataValidation!$E$12,B468)</f>
        <v>None</v>
      </c>
      <c r="B468" t="s">
        <v>49</v>
      </c>
      <c r="C468" t="s">
        <v>60</v>
      </c>
      <c r="D468" t="s">
        <v>60</v>
      </c>
      <c r="F468" s="3" t="str">
        <f t="shared" si="22"/>
        <v/>
      </c>
      <c r="G468">
        <f t="shared" si="23"/>
        <v>1</v>
      </c>
      <c r="H468" s="10" t="s">
        <v>18957</v>
      </c>
      <c r="I468" t="s">
        <v>5746</v>
      </c>
      <c r="J468" t="s">
        <v>5747</v>
      </c>
      <c r="K468" t="s">
        <v>5748</v>
      </c>
      <c r="L468">
        <v>10</v>
      </c>
      <c r="M468">
        <v>9781728143651</v>
      </c>
      <c r="N468" t="str">
        <f t="shared" si="24"/>
        <v>Conference</v>
      </c>
      <c r="O468" t="s">
        <v>5749</v>
      </c>
      <c r="P468" t="s">
        <v>5750</v>
      </c>
      <c r="Q468" s="3">
        <v>2019</v>
      </c>
      <c r="R468" t="s">
        <v>5751</v>
      </c>
      <c r="S468" t="s">
        <v>6</v>
      </c>
      <c r="T468" t="s">
        <v>162</v>
      </c>
    </row>
    <row r="469" spans="1:20" x14ac:dyDescent="0.35">
      <c r="A469" t="s">
        <v>82</v>
      </c>
      <c r="B469" t="s">
        <v>70</v>
      </c>
      <c r="C469" t="s">
        <v>33</v>
      </c>
      <c r="D469" t="s">
        <v>33</v>
      </c>
      <c r="F469" s="3" t="str">
        <f t="shared" si="22"/>
        <v/>
      </c>
      <c r="G469">
        <f t="shared" si="23"/>
        <v>1</v>
      </c>
      <c r="H469" s="10" t="s">
        <v>18958</v>
      </c>
      <c r="I469" t="s">
        <v>5753</v>
      </c>
      <c r="J469" t="s">
        <v>5754</v>
      </c>
      <c r="K469" t="s">
        <v>5755</v>
      </c>
      <c r="L469">
        <v>7</v>
      </c>
      <c r="N469" t="str">
        <f t="shared" si="24"/>
        <v>Journal</v>
      </c>
      <c r="O469" t="s">
        <v>5409</v>
      </c>
      <c r="P469" t="s">
        <v>5756</v>
      </c>
      <c r="Q469" s="3">
        <v>2009</v>
      </c>
      <c r="R469" t="s">
        <v>5757</v>
      </c>
      <c r="S469" t="s">
        <v>6</v>
      </c>
      <c r="T469" t="s">
        <v>5665</v>
      </c>
    </row>
    <row r="470" spans="1:20" x14ac:dyDescent="0.35">
      <c r="A470" t="str" cm="1">
        <f t="array" ref="A470">IF(OR(ISNUMBER(SEARCH("serious", $H470:$J470)),ISNUMBER(SEARCH("Serious", $H470:$J470)),ISNUMBER(SEARCH("gamification", $H470:$J470)),ISNUMBER(SEARCH("Gamification", $H470:$J470)),ISNUMBER(SEARCH("education", $H470:$J470)),ISNUMBER(SEARCH("Education", $H470:$J470)),),DataValidation!$E$12,B470)</f>
        <v>Not related to Video Games</v>
      </c>
      <c r="B470" t="s">
        <v>70</v>
      </c>
      <c r="C470" t="s">
        <v>33</v>
      </c>
      <c r="D470" t="s">
        <v>33</v>
      </c>
      <c r="F470" s="3" t="str">
        <f t="shared" si="22"/>
        <v/>
      </c>
      <c r="G470">
        <f t="shared" si="23"/>
        <v>1</v>
      </c>
      <c r="H470" s="10" t="s">
        <v>18959</v>
      </c>
      <c r="I470" t="s">
        <v>5759</v>
      </c>
      <c r="J470" t="s">
        <v>5760</v>
      </c>
      <c r="K470" t="s">
        <v>5761</v>
      </c>
      <c r="L470">
        <v>7</v>
      </c>
      <c r="M470">
        <v>9783030501631</v>
      </c>
      <c r="N470" t="str">
        <f t="shared" si="24"/>
        <v>Conference</v>
      </c>
      <c r="O470" t="s">
        <v>152</v>
      </c>
      <c r="P470" t="s">
        <v>5762</v>
      </c>
      <c r="Q470" s="3">
        <v>2020</v>
      </c>
      <c r="R470" t="s">
        <v>5763</v>
      </c>
      <c r="S470" t="s">
        <v>6</v>
      </c>
      <c r="T470" t="s">
        <v>217</v>
      </c>
    </row>
    <row r="471" spans="1:20" x14ac:dyDescent="0.35">
      <c r="A471" t="str" cm="1">
        <f t="array" ref="A471">IF(OR(ISNUMBER(SEARCH("serious", $H471:$J471)),ISNUMBER(SEARCH("Serious", $H471:$J471)),ISNUMBER(SEARCH("gamification", $H471:$J471)),ISNUMBER(SEARCH("Gamification", $H471:$J471)),ISNUMBER(SEARCH("education", $H471:$J471)),ISNUMBER(SEARCH("Education", $H471:$J471)),),DataValidation!$E$12,B471)</f>
        <v>None</v>
      </c>
      <c r="B471" t="s">
        <v>49</v>
      </c>
      <c r="C471" t="s">
        <v>57</v>
      </c>
      <c r="D471" t="s">
        <v>57</v>
      </c>
      <c r="F471" s="3" t="str">
        <f t="shared" si="22"/>
        <v/>
      </c>
      <c r="G471">
        <f t="shared" si="23"/>
        <v>1</v>
      </c>
      <c r="H471" s="10" t="s">
        <v>18960</v>
      </c>
      <c r="I471" t="s">
        <v>5765</v>
      </c>
      <c r="J471" t="s">
        <v>5766</v>
      </c>
      <c r="K471" t="s">
        <v>5767</v>
      </c>
      <c r="L471">
        <v>10</v>
      </c>
      <c r="M471">
        <v>9781479919659</v>
      </c>
      <c r="N471" t="str">
        <f t="shared" si="24"/>
        <v>Conference</v>
      </c>
      <c r="O471" t="s">
        <v>5768</v>
      </c>
      <c r="P471" t="s">
        <v>5769</v>
      </c>
      <c r="Q471" s="3">
        <v>2015</v>
      </c>
      <c r="R471" t="s">
        <v>5770</v>
      </c>
      <c r="S471" t="s">
        <v>6</v>
      </c>
      <c r="T471" t="s">
        <v>5181</v>
      </c>
    </row>
    <row r="472" spans="1:20" x14ac:dyDescent="0.35">
      <c r="A472" t="str" cm="1">
        <f t="array" ref="A472">IF(OR(ISNUMBER(SEARCH("serious", $H472:$J472)),ISNUMBER(SEARCH("Serious", $H472:$J472)),ISNUMBER(SEARCH("gamification", $H472:$J472)),ISNUMBER(SEARCH("Gamification", $H472:$J472)),ISNUMBER(SEARCH("education", $H472:$J472)),ISNUMBER(SEARCH("Education", $H472:$J472)),),DataValidation!$E$12,B472)</f>
        <v>None</v>
      </c>
      <c r="B472" t="s">
        <v>49</v>
      </c>
      <c r="C472" t="s">
        <v>71</v>
      </c>
      <c r="D472" t="s">
        <v>71</v>
      </c>
      <c r="F472" s="3" t="str">
        <f t="shared" ref="F472:F535" si="25">IF(C472&lt;&gt;D472,IF(OR(C472="",D472=""),"NR","Yes"),"")</f>
        <v/>
      </c>
      <c r="G472">
        <f t="shared" si="23"/>
        <v>1</v>
      </c>
      <c r="H472" s="10" t="s">
        <v>18962</v>
      </c>
      <c r="I472" t="s">
        <v>5777</v>
      </c>
      <c r="J472" t="s">
        <v>5778</v>
      </c>
      <c r="K472" t="s">
        <v>5779</v>
      </c>
      <c r="L472">
        <v>10</v>
      </c>
      <c r="M472">
        <v>9781509022991</v>
      </c>
      <c r="N472" t="str">
        <f t="shared" si="24"/>
        <v>Conference</v>
      </c>
      <c r="O472" t="s">
        <v>5780</v>
      </c>
      <c r="P472" t="s">
        <v>4985</v>
      </c>
      <c r="Q472" s="3">
        <v>2016</v>
      </c>
      <c r="R472" t="s">
        <v>5781</v>
      </c>
      <c r="S472" t="s">
        <v>6</v>
      </c>
      <c r="T472" t="s">
        <v>217</v>
      </c>
    </row>
    <row r="473" spans="1:20" x14ac:dyDescent="0.35">
      <c r="A473" t="str" cm="1">
        <f t="array" ref="A473">IF(OR(ISNUMBER(SEARCH("serious", $H473:$J473)),ISNUMBER(SEARCH("Serious", $H473:$J473)),ISNUMBER(SEARCH("gamification", $H473:$J473)),ISNUMBER(SEARCH("Gamification", $H473:$J473)),ISNUMBER(SEARCH("education", $H473:$J473)),ISNUMBER(SEARCH("Education", $H473:$J473)),),DataValidation!$E$12,B473)</f>
        <v>Not related to Video Games</v>
      </c>
      <c r="B473" t="s">
        <v>70</v>
      </c>
      <c r="C473" t="s">
        <v>33</v>
      </c>
      <c r="D473" t="s">
        <v>33</v>
      </c>
      <c r="F473" s="3" t="str">
        <f t="shared" si="25"/>
        <v/>
      </c>
      <c r="G473">
        <f t="shared" si="23"/>
        <v>1</v>
      </c>
      <c r="H473" s="10" t="s">
        <v>18964</v>
      </c>
      <c r="I473" t="s">
        <v>5790</v>
      </c>
      <c r="J473" t="s">
        <v>6</v>
      </c>
      <c r="K473" t="s">
        <v>5791</v>
      </c>
      <c r="L473">
        <v>7</v>
      </c>
      <c r="N473" t="str">
        <f t="shared" si="24"/>
        <v>Journal</v>
      </c>
      <c r="O473" t="s">
        <v>5792</v>
      </c>
      <c r="P473" t="s">
        <v>5793</v>
      </c>
      <c r="Q473" s="3">
        <v>2018</v>
      </c>
      <c r="R473" t="s">
        <v>5794</v>
      </c>
      <c r="S473" t="s">
        <v>6</v>
      </c>
      <c r="T473" t="s">
        <v>480</v>
      </c>
    </row>
    <row r="474" spans="1:20" x14ac:dyDescent="0.35">
      <c r="A474" t="str" cm="1">
        <f t="array" ref="A474">IF(OR(ISNUMBER(SEARCH("serious", $H474:$J474)),ISNUMBER(SEARCH("Serious", $H474:$J474)),ISNUMBER(SEARCH("gamification", $H474:$J474)),ISNUMBER(SEARCH("Gamification", $H474:$J474)),ISNUMBER(SEARCH("education", $H474:$J474)),ISNUMBER(SEARCH("Education", $H474:$J474)),),DataValidation!$E$12,B474)</f>
        <v>Serious games or gamification</v>
      </c>
      <c r="B474" t="s">
        <v>70</v>
      </c>
      <c r="C474" t="s">
        <v>33</v>
      </c>
      <c r="D474" t="s">
        <v>33</v>
      </c>
      <c r="F474" s="3" t="str">
        <f t="shared" si="25"/>
        <v/>
      </c>
      <c r="G474">
        <f t="shared" si="23"/>
        <v>1</v>
      </c>
      <c r="H474" s="10" t="s">
        <v>17022</v>
      </c>
      <c r="I474" t="s">
        <v>5809</v>
      </c>
      <c r="J474" t="s">
        <v>5810</v>
      </c>
      <c r="K474" t="s">
        <v>5811</v>
      </c>
      <c r="L474">
        <v>10</v>
      </c>
      <c r="M474">
        <v>9781450305785</v>
      </c>
      <c r="N474" t="str">
        <f t="shared" si="24"/>
        <v>Conference</v>
      </c>
      <c r="O474" t="s">
        <v>274</v>
      </c>
      <c r="P474" t="s">
        <v>5812</v>
      </c>
      <c r="Q474" s="3">
        <v>2011</v>
      </c>
      <c r="R474" t="s">
        <v>5813</v>
      </c>
      <c r="S474" t="s">
        <v>6</v>
      </c>
      <c r="T474" t="s">
        <v>162</v>
      </c>
    </row>
    <row r="475" spans="1:20" x14ac:dyDescent="0.35">
      <c r="A475" t="str" cm="1">
        <f t="array" ref="A475">IF(OR(ISNUMBER(SEARCH("serious", $H475:$J475)),ISNUMBER(SEARCH("Serious", $H475:$J475)),ISNUMBER(SEARCH("gamification", $H475:$J475)),ISNUMBER(SEARCH("Gamification", $H475:$J475)),ISNUMBER(SEARCH("education", $H475:$J475)),ISNUMBER(SEARCH("Education", $H475:$J475)),),DataValidation!$E$12,B475)</f>
        <v>Not related to Video Games</v>
      </c>
      <c r="B475" t="s">
        <v>70</v>
      </c>
      <c r="C475" t="s">
        <v>33</v>
      </c>
      <c r="D475" t="s">
        <v>33</v>
      </c>
      <c r="F475" s="3" t="str">
        <f t="shared" si="25"/>
        <v/>
      </c>
      <c r="G475">
        <f t="shared" si="23"/>
        <v>1</v>
      </c>
      <c r="H475" s="10" t="s">
        <v>18967</v>
      </c>
      <c r="I475" t="s">
        <v>5815</v>
      </c>
      <c r="J475" t="s">
        <v>5816</v>
      </c>
      <c r="K475" t="s">
        <v>5817</v>
      </c>
      <c r="L475">
        <v>10</v>
      </c>
      <c r="M475">
        <v>9781728119908</v>
      </c>
      <c r="N475" t="str">
        <f t="shared" si="24"/>
        <v>Conference</v>
      </c>
      <c r="O475" t="s">
        <v>5818</v>
      </c>
      <c r="P475" t="s">
        <v>5819</v>
      </c>
      <c r="Q475" s="3">
        <v>2020</v>
      </c>
      <c r="R475" t="s">
        <v>5820</v>
      </c>
      <c r="S475" t="s">
        <v>6</v>
      </c>
      <c r="T475" t="s">
        <v>217</v>
      </c>
    </row>
    <row r="476" spans="1:20" x14ac:dyDescent="0.35">
      <c r="A476" t="str" cm="1">
        <f t="array" ref="A476">IF(OR(ISNUMBER(SEARCH("serious", $H476:$J476)),ISNUMBER(SEARCH("Serious", $H476:$J476)),ISNUMBER(SEARCH("gamification", $H476:$J476)),ISNUMBER(SEARCH("Gamification", $H476:$J476)),ISNUMBER(SEARCH("education", $H476:$J476)),ISNUMBER(SEARCH("Education", $H476:$J476)),),DataValidation!$E$12,B476)</f>
        <v>Not related to Video Games</v>
      </c>
      <c r="B476" t="s">
        <v>70</v>
      </c>
      <c r="C476" t="s">
        <v>33</v>
      </c>
      <c r="D476" t="s">
        <v>33</v>
      </c>
      <c r="F476" s="3" t="str">
        <f t="shared" si="25"/>
        <v/>
      </c>
      <c r="G476">
        <f t="shared" si="23"/>
        <v>1</v>
      </c>
      <c r="H476" s="10" t="s">
        <v>18969</v>
      </c>
      <c r="I476" t="s">
        <v>5828</v>
      </c>
      <c r="J476" t="s">
        <v>5829</v>
      </c>
      <c r="K476" t="s">
        <v>5830</v>
      </c>
      <c r="L476">
        <v>7</v>
      </c>
      <c r="N476" t="str">
        <f t="shared" si="24"/>
        <v>Journal</v>
      </c>
      <c r="O476" t="s">
        <v>5831</v>
      </c>
      <c r="P476" t="s">
        <v>5832</v>
      </c>
      <c r="Q476" s="3">
        <v>2016</v>
      </c>
      <c r="R476" t="s">
        <v>5833</v>
      </c>
      <c r="S476" t="s">
        <v>6</v>
      </c>
      <c r="T476" t="s">
        <v>480</v>
      </c>
    </row>
    <row r="477" spans="1:20" x14ac:dyDescent="0.35">
      <c r="A477" t="str" cm="1">
        <f t="array" ref="A477">IF(OR(ISNUMBER(SEARCH("serious", $H477:$J477)),ISNUMBER(SEARCH("Serious", $H477:$J477)),ISNUMBER(SEARCH("gamification", $H477:$J477)),ISNUMBER(SEARCH("Gamification", $H477:$J477)),ISNUMBER(SEARCH("education", $H477:$J477)),ISNUMBER(SEARCH("Education", $H477:$J477)),),DataValidation!$E$12,B477)</f>
        <v>Not related to Video Games</v>
      </c>
      <c r="B477" t="s">
        <v>70</v>
      </c>
      <c r="C477" t="s">
        <v>33</v>
      </c>
      <c r="D477" t="s">
        <v>33</v>
      </c>
      <c r="F477" s="3" t="str">
        <f t="shared" si="25"/>
        <v/>
      </c>
      <c r="G477">
        <f t="shared" si="23"/>
        <v>1</v>
      </c>
      <c r="H477" s="10" t="s">
        <v>18973</v>
      </c>
      <c r="I477" t="s">
        <v>5855</v>
      </c>
      <c r="J477" t="s">
        <v>5856</v>
      </c>
      <c r="K477" t="s">
        <v>5857</v>
      </c>
      <c r="L477">
        <v>10</v>
      </c>
      <c r="M477">
        <v>9783885796145</v>
      </c>
      <c r="N477" t="str">
        <f t="shared" si="24"/>
        <v>Conference</v>
      </c>
      <c r="O477" t="s">
        <v>5858</v>
      </c>
      <c r="P477" t="s">
        <v>5859</v>
      </c>
      <c r="Q477" s="3">
        <v>2013</v>
      </c>
      <c r="R477" t="s">
        <v>5860</v>
      </c>
      <c r="S477" t="s">
        <v>6</v>
      </c>
      <c r="T477" t="s">
        <v>473</v>
      </c>
    </row>
    <row r="478" spans="1:20" x14ac:dyDescent="0.35">
      <c r="A478" t="str" cm="1">
        <f t="array" ref="A478">IF(OR(ISNUMBER(SEARCH("serious", $H478:$J478)),ISNUMBER(SEARCH("Serious", $H478:$J478)),ISNUMBER(SEARCH("gamification", $H478:$J478)),ISNUMBER(SEARCH("Gamification", $H478:$J478)),ISNUMBER(SEARCH("education", $H478:$J478)),ISNUMBER(SEARCH("Education", $H478:$J478)),),DataValidation!$E$12,B478)</f>
        <v>None</v>
      </c>
      <c r="B478" t="s">
        <v>49</v>
      </c>
      <c r="C478" t="s">
        <v>74</v>
      </c>
      <c r="D478" t="s">
        <v>74</v>
      </c>
      <c r="F478" s="3" t="str">
        <f t="shared" si="25"/>
        <v/>
      </c>
      <c r="G478">
        <f t="shared" si="23"/>
        <v>1</v>
      </c>
      <c r="H478" s="10" t="s">
        <v>18975</v>
      </c>
      <c r="I478" t="s">
        <v>5868</v>
      </c>
      <c r="J478" t="s">
        <v>5869</v>
      </c>
      <c r="K478" t="s">
        <v>5870</v>
      </c>
      <c r="L478">
        <v>10</v>
      </c>
      <c r="M478">
        <v>9781538648469</v>
      </c>
      <c r="N478" t="str">
        <f t="shared" si="24"/>
        <v>Conference</v>
      </c>
      <c r="O478" t="s">
        <v>388</v>
      </c>
      <c r="P478" t="s">
        <v>5871</v>
      </c>
      <c r="Q478" s="3">
        <v>2018</v>
      </c>
      <c r="R478" t="s">
        <v>5872</v>
      </c>
      <c r="S478" t="s">
        <v>6</v>
      </c>
      <c r="T478" t="s">
        <v>703</v>
      </c>
    </row>
    <row r="479" spans="1:20" x14ac:dyDescent="0.35">
      <c r="A479" t="str" cm="1">
        <f t="array" ref="A479">IF(OR(ISNUMBER(SEARCH("serious", $H479:$J479)),ISNUMBER(SEARCH("Serious", $H479:$J479)),ISNUMBER(SEARCH("gamification", $H479:$J479)),ISNUMBER(SEARCH("Gamification", $H479:$J479)),ISNUMBER(SEARCH("education", $H479:$J479)),ISNUMBER(SEARCH("Education", $H479:$J479)),),DataValidation!$E$12,B479)</f>
        <v>Not related to Video Games</v>
      </c>
      <c r="B479" t="s">
        <v>70</v>
      </c>
      <c r="C479" t="s">
        <v>33</v>
      </c>
      <c r="D479" t="s">
        <v>33</v>
      </c>
      <c r="F479" s="3" t="str">
        <f t="shared" si="25"/>
        <v/>
      </c>
      <c r="G479">
        <f t="shared" si="23"/>
        <v>1</v>
      </c>
      <c r="H479" s="10" t="s">
        <v>18982</v>
      </c>
      <c r="I479" t="s">
        <v>5912</v>
      </c>
      <c r="J479" t="s">
        <v>6</v>
      </c>
      <c r="K479" t="s">
        <v>5913</v>
      </c>
      <c r="L479">
        <v>7</v>
      </c>
      <c r="N479" t="str">
        <f t="shared" si="24"/>
        <v>Journal</v>
      </c>
      <c r="O479" t="s">
        <v>5914</v>
      </c>
      <c r="P479" t="s">
        <v>5915</v>
      </c>
      <c r="Q479" s="3">
        <v>2017</v>
      </c>
      <c r="R479" t="s">
        <v>5916</v>
      </c>
      <c r="S479" t="s">
        <v>6</v>
      </c>
      <c r="T479" t="s">
        <v>162</v>
      </c>
    </row>
    <row r="480" spans="1:20" x14ac:dyDescent="0.35">
      <c r="A480" t="str" cm="1">
        <f t="array" ref="A480">IF(OR(ISNUMBER(SEARCH("serious", $H480:$J480)),ISNUMBER(SEARCH("Serious", $H480:$J480)),ISNUMBER(SEARCH("gamification", $H480:$J480)),ISNUMBER(SEARCH("Gamification", $H480:$J480)),ISNUMBER(SEARCH("education", $H480:$J480)),ISNUMBER(SEARCH("Education", $H480:$J480)),),DataValidation!$E$12,B480)</f>
        <v>Serious games or gamification</v>
      </c>
      <c r="B480" t="s">
        <v>70</v>
      </c>
      <c r="C480" t="s">
        <v>33</v>
      </c>
      <c r="D480" t="s">
        <v>33</v>
      </c>
      <c r="F480" s="3" t="str">
        <f t="shared" si="25"/>
        <v/>
      </c>
      <c r="G480">
        <f t="shared" si="23"/>
        <v>1</v>
      </c>
      <c r="H480" s="10" t="s">
        <v>18983</v>
      </c>
      <c r="I480" t="s">
        <v>5918</v>
      </c>
      <c r="J480" t="s">
        <v>5919</v>
      </c>
      <c r="K480" t="s">
        <v>5920</v>
      </c>
      <c r="L480">
        <v>7</v>
      </c>
      <c r="M480">
        <v>9783319246468</v>
      </c>
      <c r="N480" t="str">
        <f t="shared" si="24"/>
        <v>Journal</v>
      </c>
      <c r="O480" t="s">
        <v>866</v>
      </c>
      <c r="P480" t="s">
        <v>5921</v>
      </c>
      <c r="Q480" s="3">
        <v>2015</v>
      </c>
      <c r="R480" t="s">
        <v>5922</v>
      </c>
      <c r="S480" t="s">
        <v>6</v>
      </c>
      <c r="T480" t="s">
        <v>1120</v>
      </c>
    </row>
    <row r="481" spans="1:20" x14ac:dyDescent="0.35">
      <c r="A481" t="str" cm="1">
        <f t="array" ref="A481">IF(OR(ISNUMBER(SEARCH("serious", $H481:$J481)),ISNUMBER(SEARCH("Serious", $H481:$J481)),ISNUMBER(SEARCH("gamification", $H481:$J481)),ISNUMBER(SEARCH("Gamification", $H481:$J481)),ISNUMBER(SEARCH("education", $H481:$J481)),ISNUMBER(SEARCH("Education", $H481:$J481)),),DataValidation!$E$12,B481)</f>
        <v>None</v>
      </c>
      <c r="B481" t="s">
        <v>49</v>
      </c>
      <c r="C481" t="s">
        <v>77</v>
      </c>
      <c r="D481" t="s">
        <v>77</v>
      </c>
      <c r="F481" s="3" t="str">
        <f t="shared" si="25"/>
        <v/>
      </c>
      <c r="G481">
        <f t="shared" si="23"/>
        <v>1</v>
      </c>
      <c r="H481" s="10" t="s">
        <v>18986</v>
      </c>
      <c r="I481" t="s">
        <v>5937</v>
      </c>
      <c r="J481" t="s">
        <v>5938</v>
      </c>
      <c r="K481" t="s">
        <v>5939</v>
      </c>
      <c r="L481">
        <v>7</v>
      </c>
      <c r="M481">
        <v>9783642383137</v>
      </c>
      <c r="N481" t="str">
        <f t="shared" si="24"/>
        <v>Conference</v>
      </c>
      <c r="O481" t="s">
        <v>2587</v>
      </c>
      <c r="P481" t="s">
        <v>5940</v>
      </c>
      <c r="Q481" s="3">
        <v>2013</v>
      </c>
      <c r="R481" t="s">
        <v>5941</v>
      </c>
      <c r="S481" t="s">
        <v>6</v>
      </c>
      <c r="T481" t="s">
        <v>337</v>
      </c>
    </row>
    <row r="482" spans="1:20" x14ac:dyDescent="0.35">
      <c r="A482" t="str" cm="1">
        <f t="array" ref="A482">IF(OR(ISNUMBER(SEARCH("serious", $H482:$J482)),ISNUMBER(SEARCH("Serious", $H482:$J482)),ISNUMBER(SEARCH("gamification", $H482:$J482)),ISNUMBER(SEARCH("Gamification", $H482:$J482)),ISNUMBER(SEARCH("education", $H482:$J482)),ISNUMBER(SEARCH("Education", $H482:$J482)),),DataValidation!$E$12,B482)</f>
        <v>Not related to Video Games</v>
      </c>
      <c r="B482" t="s">
        <v>70</v>
      </c>
      <c r="C482" t="s">
        <v>33</v>
      </c>
      <c r="D482" t="s">
        <v>33</v>
      </c>
      <c r="F482" s="3" t="str">
        <f t="shared" si="25"/>
        <v/>
      </c>
      <c r="G482">
        <f t="shared" si="23"/>
        <v>1</v>
      </c>
      <c r="H482" s="10" t="s">
        <v>18988</v>
      </c>
      <c r="I482" t="s">
        <v>5949</v>
      </c>
      <c r="J482" t="s">
        <v>5950</v>
      </c>
      <c r="K482" t="s">
        <v>5945</v>
      </c>
      <c r="L482">
        <v>10</v>
      </c>
      <c r="M482">
        <v>9781450386753</v>
      </c>
      <c r="N482" t="str">
        <f t="shared" si="24"/>
        <v>Conference</v>
      </c>
      <c r="O482" t="s">
        <v>5951</v>
      </c>
      <c r="P482" t="s">
        <v>5952</v>
      </c>
      <c r="Q482" s="3">
        <v>2021</v>
      </c>
      <c r="R482" t="s">
        <v>5953</v>
      </c>
      <c r="S482" t="s">
        <v>6</v>
      </c>
      <c r="T482" t="s">
        <v>162</v>
      </c>
    </row>
    <row r="483" spans="1:20" x14ac:dyDescent="0.35">
      <c r="A483" t="str" cm="1">
        <f t="array" ref="A483">IF(OR(ISNUMBER(SEARCH("serious", $H483:$J483)),ISNUMBER(SEARCH("Serious", $H483:$J483)),ISNUMBER(SEARCH("gamification", $H483:$J483)),ISNUMBER(SEARCH("Gamification", $H483:$J483)),ISNUMBER(SEARCH("education", $H483:$J483)),ISNUMBER(SEARCH("Education", $H483:$J483)),),DataValidation!$E$12,B483)</f>
        <v>Not related to Software Engineering</v>
      </c>
      <c r="B483" t="s">
        <v>67</v>
      </c>
      <c r="C483" t="s">
        <v>33</v>
      </c>
      <c r="D483" t="s">
        <v>33</v>
      </c>
      <c r="F483" s="3" t="str">
        <f t="shared" si="25"/>
        <v/>
      </c>
      <c r="G483">
        <f t="shared" si="23"/>
        <v>1</v>
      </c>
      <c r="H483" s="10" t="s">
        <v>18989</v>
      </c>
      <c r="I483" t="s">
        <v>5955</v>
      </c>
      <c r="J483" t="s">
        <v>5956</v>
      </c>
      <c r="K483" t="s">
        <v>5957</v>
      </c>
      <c r="L483">
        <v>7</v>
      </c>
      <c r="N483" t="str">
        <f t="shared" si="24"/>
        <v>Journal</v>
      </c>
      <c r="O483" t="s">
        <v>542</v>
      </c>
      <c r="P483" t="s">
        <v>5958</v>
      </c>
      <c r="Q483" s="3">
        <v>2019</v>
      </c>
      <c r="R483" t="s">
        <v>5959</v>
      </c>
      <c r="S483" t="s">
        <v>6</v>
      </c>
      <c r="T483" t="s">
        <v>480</v>
      </c>
    </row>
    <row r="484" spans="1:20" x14ac:dyDescent="0.35">
      <c r="A484" t="str" cm="1">
        <f t="array" ref="A484">IF(OR(ISNUMBER(SEARCH("serious", $H484:$J484)),ISNUMBER(SEARCH("Serious", $H484:$J484)),ISNUMBER(SEARCH("gamification", $H484:$J484)),ISNUMBER(SEARCH("Gamification", $H484:$J484)),ISNUMBER(SEARCH("education", $H484:$J484)),ISNUMBER(SEARCH("Education", $H484:$J484)),),DataValidation!$E$12,B484)</f>
        <v>None</v>
      </c>
      <c r="B484" t="s">
        <v>49</v>
      </c>
      <c r="C484" t="s">
        <v>71</v>
      </c>
      <c r="D484" t="s">
        <v>71</v>
      </c>
      <c r="E484" t="s">
        <v>85</v>
      </c>
      <c r="F484" s="3" t="str">
        <f t="shared" si="25"/>
        <v/>
      </c>
      <c r="G484">
        <f t="shared" si="23"/>
        <v>1</v>
      </c>
      <c r="H484" s="10" t="s">
        <v>18990</v>
      </c>
      <c r="I484" t="s">
        <v>5961</v>
      </c>
      <c r="J484" t="s">
        <v>5962</v>
      </c>
      <c r="K484" t="s">
        <v>5963</v>
      </c>
      <c r="L484">
        <v>10</v>
      </c>
      <c r="M484">
        <v>9781450340427</v>
      </c>
      <c r="N484" t="str">
        <f t="shared" si="24"/>
        <v>Conference</v>
      </c>
      <c r="O484" t="s">
        <v>308</v>
      </c>
      <c r="P484" t="s">
        <v>6</v>
      </c>
      <c r="Q484" s="3">
        <v>2016</v>
      </c>
      <c r="R484" t="s">
        <v>5964</v>
      </c>
      <c r="S484" t="s">
        <v>6</v>
      </c>
      <c r="T484" t="s">
        <v>162</v>
      </c>
    </row>
    <row r="485" spans="1:20" x14ac:dyDescent="0.35">
      <c r="A485" t="str" cm="1">
        <f t="array" ref="A485">IF(OR(ISNUMBER(SEARCH("serious", $H485:$J485)),ISNUMBER(SEARCH("Serious", $H485:$J485)),ISNUMBER(SEARCH("gamification", $H485:$J485)),ISNUMBER(SEARCH("Gamification", $H485:$J485)),ISNUMBER(SEARCH("education", $H485:$J485)),ISNUMBER(SEARCH("Education", $H485:$J485)),),DataValidation!$E$12,B485)</f>
        <v>None</v>
      </c>
      <c r="B485" t="s">
        <v>49</v>
      </c>
      <c r="C485" t="s">
        <v>60</v>
      </c>
      <c r="D485" t="s">
        <v>60</v>
      </c>
      <c r="F485" s="3" t="str">
        <f t="shared" si="25"/>
        <v/>
      </c>
      <c r="G485">
        <f t="shared" si="23"/>
        <v>1</v>
      </c>
      <c r="H485" s="10" t="s">
        <v>18995</v>
      </c>
      <c r="I485" t="s">
        <v>5990</v>
      </c>
      <c r="J485" t="s">
        <v>5991</v>
      </c>
      <c r="K485" t="s">
        <v>5992</v>
      </c>
      <c r="L485">
        <v>7</v>
      </c>
      <c r="N485" t="str">
        <f t="shared" si="24"/>
        <v>Journal</v>
      </c>
      <c r="O485" t="s">
        <v>5993</v>
      </c>
      <c r="P485" t="s">
        <v>5994</v>
      </c>
      <c r="Q485" s="3">
        <v>2020</v>
      </c>
      <c r="R485" t="s">
        <v>5995</v>
      </c>
      <c r="S485" t="s">
        <v>6</v>
      </c>
      <c r="T485" t="s">
        <v>162</v>
      </c>
    </row>
    <row r="486" spans="1:20" x14ac:dyDescent="0.35">
      <c r="A486" t="str" cm="1">
        <f t="array" ref="A486">IF(OR(ISNUMBER(SEARCH("serious", $H486:$J486)),ISNUMBER(SEARCH("Serious", $H486:$J486)),ISNUMBER(SEARCH("gamification", $H486:$J486)),ISNUMBER(SEARCH("Gamification", $H486:$J486)),ISNUMBER(SEARCH("education", $H486:$J486)),ISNUMBER(SEARCH("Education", $H486:$J486)),),DataValidation!$E$12,B486)</f>
        <v>Not related to Video Games</v>
      </c>
      <c r="B486" t="s">
        <v>70</v>
      </c>
      <c r="C486" t="s">
        <v>33</v>
      </c>
      <c r="D486" t="s">
        <v>33</v>
      </c>
      <c r="F486" s="3" t="str">
        <f t="shared" si="25"/>
        <v/>
      </c>
      <c r="G486">
        <f t="shared" si="23"/>
        <v>1</v>
      </c>
      <c r="H486" s="10" t="s">
        <v>19000</v>
      </c>
      <c r="I486" t="s">
        <v>6018</v>
      </c>
      <c r="J486" t="s">
        <v>6019</v>
      </c>
      <c r="K486" t="s">
        <v>6020</v>
      </c>
      <c r="L486">
        <v>10</v>
      </c>
      <c r="M486">
        <v>9781728106502</v>
      </c>
      <c r="N486" t="str">
        <f t="shared" si="24"/>
        <v>Conference</v>
      </c>
      <c r="O486" t="s">
        <v>6021</v>
      </c>
      <c r="P486" t="s">
        <v>6022</v>
      </c>
      <c r="Q486" s="3">
        <v>2019</v>
      </c>
      <c r="R486" t="s">
        <v>6023</v>
      </c>
      <c r="S486" t="s">
        <v>6</v>
      </c>
      <c r="T486" t="s">
        <v>217</v>
      </c>
    </row>
    <row r="487" spans="1:20" x14ac:dyDescent="0.35">
      <c r="A487" t="str" cm="1">
        <f t="array" ref="A487">IF(OR(ISNUMBER(SEARCH("serious", $H487:$J487)),ISNUMBER(SEARCH("Serious", $H487:$J487)),ISNUMBER(SEARCH("gamification", $H487:$J487)),ISNUMBER(SEARCH("Gamification", $H487:$J487)),ISNUMBER(SEARCH("education", $H487:$J487)),ISNUMBER(SEARCH("Education", $H487:$J487)),),DataValidation!$E$12,B487)</f>
        <v>Not related to Video Games</v>
      </c>
      <c r="B487" t="s">
        <v>70</v>
      </c>
      <c r="C487" t="s">
        <v>33</v>
      </c>
      <c r="D487" t="s">
        <v>33</v>
      </c>
      <c r="F487" s="3" t="str">
        <f t="shared" si="25"/>
        <v/>
      </c>
      <c r="G487">
        <f t="shared" si="23"/>
        <v>1</v>
      </c>
      <c r="H487" s="10" t="s">
        <v>19001</v>
      </c>
      <c r="I487" t="s">
        <v>6025</v>
      </c>
      <c r="J487" t="s">
        <v>6026</v>
      </c>
      <c r="K487" t="s">
        <v>6027</v>
      </c>
      <c r="L487">
        <v>10</v>
      </c>
      <c r="M487">
        <v>9781538694718</v>
      </c>
      <c r="N487" t="str">
        <f t="shared" si="24"/>
        <v>Conference</v>
      </c>
      <c r="O487" t="s">
        <v>6028</v>
      </c>
      <c r="P487" t="s">
        <v>6</v>
      </c>
      <c r="Q487" s="3">
        <v>2019</v>
      </c>
      <c r="R487" t="s">
        <v>6029</v>
      </c>
      <c r="S487" t="s">
        <v>6</v>
      </c>
      <c r="T487" t="s">
        <v>256</v>
      </c>
    </row>
    <row r="488" spans="1:20" x14ac:dyDescent="0.35">
      <c r="A488" t="str" cm="1">
        <f t="array" ref="A488">IF(OR(ISNUMBER(SEARCH("serious", $H488:$J488)),ISNUMBER(SEARCH("Serious", $H488:$J488)),ISNUMBER(SEARCH("gamification", $H488:$J488)),ISNUMBER(SEARCH("Gamification", $H488:$J488)),ISNUMBER(SEARCH("education", $H488:$J488)),ISNUMBER(SEARCH("Education", $H488:$J488)),),DataValidation!$E$12,B488)</f>
        <v>None</v>
      </c>
      <c r="B488" t="s">
        <v>49</v>
      </c>
      <c r="C488" t="s">
        <v>60</v>
      </c>
      <c r="D488" t="s">
        <v>60</v>
      </c>
      <c r="F488" s="3" t="str">
        <f t="shared" si="25"/>
        <v/>
      </c>
      <c r="G488">
        <f t="shared" si="23"/>
        <v>1</v>
      </c>
      <c r="H488" s="10" t="s">
        <v>19005</v>
      </c>
      <c r="I488" t="s">
        <v>6048</v>
      </c>
      <c r="J488" t="s">
        <v>6049</v>
      </c>
      <c r="K488" t="s">
        <v>6050</v>
      </c>
      <c r="L488">
        <v>7</v>
      </c>
      <c r="N488" t="str">
        <f t="shared" si="24"/>
        <v>Journal</v>
      </c>
      <c r="O488" t="s">
        <v>1398</v>
      </c>
      <c r="P488" t="s">
        <v>6051</v>
      </c>
      <c r="Q488" s="3">
        <v>2017</v>
      </c>
      <c r="R488" t="s">
        <v>6052</v>
      </c>
      <c r="S488" t="s">
        <v>6</v>
      </c>
      <c r="T488" t="s">
        <v>155</v>
      </c>
    </row>
    <row r="489" spans="1:20" x14ac:dyDescent="0.35">
      <c r="A489" t="str" cm="1">
        <f t="array" ref="A489">IF(OR(ISNUMBER(SEARCH("serious", $H489:$J489)),ISNUMBER(SEARCH("Serious", $H489:$J489)),ISNUMBER(SEARCH("gamification", $H489:$J489)),ISNUMBER(SEARCH("Gamification", $H489:$J489)),ISNUMBER(SEARCH("education", $H489:$J489)),ISNUMBER(SEARCH("Education", $H489:$J489)),),DataValidation!$E$12,B489)</f>
        <v>None</v>
      </c>
      <c r="B489" t="s">
        <v>49</v>
      </c>
      <c r="C489" t="s">
        <v>60</v>
      </c>
      <c r="D489" t="s">
        <v>60</v>
      </c>
      <c r="F489" s="3" t="str">
        <f t="shared" si="25"/>
        <v/>
      </c>
      <c r="G489">
        <f t="shared" si="23"/>
        <v>1</v>
      </c>
      <c r="H489" s="10" t="s">
        <v>19013</v>
      </c>
      <c r="I489" t="s">
        <v>6095</v>
      </c>
      <c r="J489" t="s">
        <v>6096</v>
      </c>
      <c r="K489" t="s">
        <v>6097</v>
      </c>
      <c r="L489">
        <v>10</v>
      </c>
      <c r="N489" t="str">
        <f t="shared" si="24"/>
        <v>Workshop</v>
      </c>
      <c r="O489" t="s">
        <v>496</v>
      </c>
      <c r="P489" t="s">
        <v>6098</v>
      </c>
      <c r="Q489" s="3">
        <v>2015</v>
      </c>
      <c r="R489" t="s">
        <v>6099</v>
      </c>
      <c r="S489" t="s">
        <v>6</v>
      </c>
      <c r="T489" t="s">
        <v>1120</v>
      </c>
    </row>
    <row r="490" spans="1:20" x14ac:dyDescent="0.35">
      <c r="A490" t="str" cm="1">
        <f t="array" ref="A490">IF(OR(ISNUMBER(SEARCH("serious", $H490:$J490)),ISNUMBER(SEARCH("Serious", $H490:$J490)),ISNUMBER(SEARCH("gamification", $H490:$J490)),ISNUMBER(SEARCH("Gamification", $H490:$J490)),ISNUMBER(SEARCH("education", $H490:$J490)),ISNUMBER(SEARCH("Education", $H490:$J490)),),DataValidation!$E$12,B490)</f>
        <v>Not related to Video Games</v>
      </c>
      <c r="B490" t="s">
        <v>70</v>
      </c>
      <c r="C490" t="s">
        <v>33</v>
      </c>
      <c r="D490" t="s">
        <v>33</v>
      </c>
      <c r="F490" s="3" t="str">
        <f t="shared" si="25"/>
        <v/>
      </c>
      <c r="G490">
        <f t="shared" si="23"/>
        <v>1</v>
      </c>
      <c r="H490" s="10" t="s">
        <v>19020</v>
      </c>
      <c r="I490" t="s">
        <v>6138</v>
      </c>
      <c r="J490" t="s">
        <v>6139</v>
      </c>
      <c r="K490" t="s">
        <v>6140</v>
      </c>
      <c r="L490">
        <v>7</v>
      </c>
      <c r="N490" t="str">
        <f t="shared" si="24"/>
        <v>Journal</v>
      </c>
      <c r="O490" t="s">
        <v>6141</v>
      </c>
      <c r="P490" t="s">
        <v>6142</v>
      </c>
      <c r="Q490" s="3">
        <v>2011</v>
      </c>
      <c r="R490" t="s">
        <v>6143</v>
      </c>
      <c r="S490" t="s">
        <v>6</v>
      </c>
      <c r="T490" t="s">
        <v>147</v>
      </c>
    </row>
    <row r="491" spans="1:20" x14ac:dyDescent="0.35">
      <c r="A491" t="str" cm="1">
        <f t="array" ref="A491">IF(OR(ISNUMBER(SEARCH("serious", $H491:$J491)),ISNUMBER(SEARCH("Serious", $H491:$J491)),ISNUMBER(SEARCH("gamification", $H491:$J491)),ISNUMBER(SEARCH("Gamification", $H491:$J491)),ISNUMBER(SEARCH("education", $H491:$J491)),ISNUMBER(SEARCH("Education", $H491:$J491)),),DataValidation!$E$12,B491)</f>
        <v>Serious games or gamification</v>
      </c>
      <c r="B491" t="s">
        <v>70</v>
      </c>
      <c r="C491" t="s">
        <v>33</v>
      </c>
      <c r="D491" t="s">
        <v>33</v>
      </c>
      <c r="F491" s="3" t="str">
        <f t="shared" si="25"/>
        <v/>
      </c>
      <c r="G491">
        <f t="shared" si="23"/>
        <v>1</v>
      </c>
      <c r="H491" s="10" t="s">
        <v>19022</v>
      </c>
      <c r="I491" t="s">
        <v>6151</v>
      </c>
      <c r="J491" t="s">
        <v>6152</v>
      </c>
      <c r="K491" t="s">
        <v>6153</v>
      </c>
      <c r="L491">
        <v>10</v>
      </c>
      <c r="M491">
        <v>9781479940356</v>
      </c>
      <c r="N491" t="str">
        <f t="shared" si="24"/>
        <v>Conference</v>
      </c>
      <c r="O491" t="s">
        <v>1002</v>
      </c>
      <c r="P491" t="s">
        <v>6154</v>
      </c>
      <c r="Q491" s="3">
        <v>2014</v>
      </c>
      <c r="R491" t="s">
        <v>6155</v>
      </c>
      <c r="S491" t="s">
        <v>6</v>
      </c>
      <c r="T491" t="s">
        <v>473</v>
      </c>
    </row>
    <row r="492" spans="1:20" x14ac:dyDescent="0.35">
      <c r="A492" t="str" cm="1">
        <f t="array" ref="A492">IF(OR(ISNUMBER(SEARCH("serious", $H492:$J492)),ISNUMBER(SEARCH("Serious", $H492:$J492)),ISNUMBER(SEARCH("gamification", $H492:$J492)),ISNUMBER(SEARCH("Gamification", $H492:$J492)),ISNUMBER(SEARCH("education", $H492:$J492)),ISNUMBER(SEARCH("Education", $H492:$J492)),),DataValidation!$E$12,B492)</f>
        <v>Serious games or gamification</v>
      </c>
      <c r="B492" t="s">
        <v>70</v>
      </c>
      <c r="C492" t="s">
        <v>33</v>
      </c>
      <c r="D492" t="s">
        <v>33</v>
      </c>
      <c r="F492" s="3" t="str">
        <f t="shared" si="25"/>
        <v/>
      </c>
      <c r="G492">
        <f t="shared" si="23"/>
        <v>1</v>
      </c>
      <c r="H492" s="10" t="s">
        <v>19023</v>
      </c>
      <c r="I492" t="s">
        <v>6157</v>
      </c>
      <c r="J492" t="s">
        <v>6158</v>
      </c>
      <c r="K492" t="s">
        <v>6159</v>
      </c>
      <c r="L492">
        <v>10</v>
      </c>
      <c r="M492">
        <v>9781941763384</v>
      </c>
      <c r="N492" t="str">
        <f t="shared" si="24"/>
        <v>Conference</v>
      </c>
      <c r="O492" t="s">
        <v>6160</v>
      </c>
      <c r="P492" t="s">
        <v>6161</v>
      </c>
      <c r="Q492" s="3">
        <v>2016</v>
      </c>
      <c r="R492" t="s">
        <v>6162</v>
      </c>
      <c r="S492" t="s">
        <v>6</v>
      </c>
      <c r="T492" t="s">
        <v>323</v>
      </c>
    </row>
    <row r="493" spans="1:20" x14ac:dyDescent="0.35">
      <c r="A493" t="str" cm="1">
        <f t="array" ref="A493">IF(OR(ISNUMBER(SEARCH("serious", $H493:$J493)),ISNUMBER(SEARCH("Serious", $H493:$J493)),ISNUMBER(SEARCH("gamification", $H493:$J493)),ISNUMBER(SEARCH("Gamification", $H493:$J493)),ISNUMBER(SEARCH("education", $H493:$J493)),ISNUMBER(SEARCH("Education", $H493:$J493)),),DataValidation!$E$12,B493)</f>
        <v>Not related to Video Games</v>
      </c>
      <c r="B493" t="s">
        <v>70</v>
      </c>
      <c r="C493" t="s">
        <v>33</v>
      </c>
      <c r="D493" t="s">
        <v>33</v>
      </c>
      <c r="F493" s="3" t="str">
        <f t="shared" si="25"/>
        <v/>
      </c>
      <c r="G493">
        <f t="shared" si="23"/>
        <v>1</v>
      </c>
      <c r="H493" s="10" t="s">
        <v>19024</v>
      </c>
      <c r="I493" t="s">
        <v>6164</v>
      </c>
      <c r="J493" t="s">
        <v>6165</v>
      </c>
      <c r="K493" t="s">
        <v>6166</v>
      </c>
      <c r="L493">
        <v>7</v>
      </c>
      <c r="M493">
        <v>9783030436865</v>
      </c>
      <c r="N493" t="str">
        <f t="shared" si="24"/>
        <v>Conference</v>
      </c>
      <c r="O493" t="s">
        <v>152</v>
      </c>
      <c r="P493" t="s">
        <v>6167</v>
      </c>
      <c r="Q493" s="3">
        <v>2020</v>
      </c>
      <c r="R493" t="s">
        <v>6168</v>
      </c>
      <c r="S493" t="s">
        <v>6</v>
      </c>
      <c r="T493" t="s">
        <v>162</v>
      </c>
    </row>
    <row r="494" spans="1:20" x14ac:dyDescent="0.35">
      <c r="A494" t="str" cm="1">
        <f t="array" ref="A494">IF(OR(ISNUMBER(SEARCH("serious", $H494:$J494)),ISNUMBER(SEARCH("Serious", $H494:$J494)),ISNUMBER(SEARCH("gamification", $H494:$J494)),ISNUMBER(SEARCH("Gamification", $H494:$J494)),ISNUMBER(SEARCH("education", $H494:$J494)),ISNUMBER(SEARCH("Education", $H494:$J494)),),DataValidation!$E$12,B494)</f>
        <v>None</v>
      </c>
      <c r="B494" t="s">
        <v>49</v>
      </c>
      <c r="C494" t="s">
        <v>60</v>
      </c>
      <c r="D494" t="s">
        <v>60</v>
      </c>
      <c r="F494" s="3" t="str">
        <f t="shared" si="25"/>
        <v/>
      </c>
      <c r="G494">
        <f t="shared" si="23"/>
        <v>1</v>
      </c>
      <c r="H494" s="10" t="s">
        <v>19027</v>
      </c>
      <c r="I494" t="s">
        <v>6182</v>
      </c>
      <c r="J494" t="s">
        <v>6183</v>
      </c>
      <c r="K494" t="s">
        <v>6184</v>
      </c>
      <c r="L494">
        <v>10</v>
      </c>
      <c r="M494">
        <v>9789897580734</v>
      </c>
      <c r="N494" t="str">
        <f t="shared" si="24"/>
        <v>Conference</v>
      </c>
      <c r="O494" t="s">
        <v>6185</v>
      </c>
      <c r="P494" t="s">
        <v>6186</v>
      </c>
      <c r="Q494" s="3">
        <v>2015</v>
      </c>
      <c r="R494" t="s">
        <v>6187</v>
      </c>
      <c r="S494" t="s">
        <v>6</v>
      </c>
      <c r="T494" t="s">
        <v>147</v>
      </c>
    </row>
    <row r="495" spans="1:20" x14ac:dyDescent="0.35">
      <c r="A495" t="str" cm="1">
        <f t="array" ref="A495">IF(OR(ISNUMBER(SEARCH("serious", $H495:$J495)),ISNUMBER(SEARCH("Serious", $H495:$J495)),ISNUMBER(SEARCH("gamification", $H495:$J495)),ISNUMBER(SEARCH("Gamification", $H495:$J495)),ISNUMBER(SEARCH("education", $H495:$J495)),ISNUMBER(SEARCH("Education", $H495:$J495)),),DataValidation!$E$12,B495)</f>
        <v>Not related to Video Games</v>
      </c>
      <c r="B495" t="s">
        <v>70</v>
      </c>
      <c r="C495" t="s">
        <v>33</v>
      </c>
      <c r="D495" t="s">
        <v>33</v>
      </c>
      <c r="F495" s="3" t="str">
        <f t="shared" si="25"/>
        <v/>
      </c>
      <c r="G495">
        <f t="shared" si="23"/>
        <v>1</v>
      </c>
      <c r="H495" s="10" t="s">
        <v>19030</v>
      </c>
      <c r="I495" t="s">
        <v>6201</v>
      </c>
      <c r="J495" t="s">
        <v>6202</v>
      </c>
      <c r="K495" t="s">
        <v>6203</v>
      </c>
      <c r="L495">
        <v>10</v>
      </c>
      <c r="M495">
        <v>9781450380959</v>
      </c>
      <c r="N495" t="str">
        <f t="shared" si="24"/>
        <v>Conference</v>
      </c>
      <c r="O495" t="s">
        <v>1310</v>
      </c>
      <c r="P495" t="s">
        <v>6</v>
      </c>
      <c r="Q495" s="3">
        <v>2021</v>
      </c>
      <c r="R495" t="s">
        <v>6204</v>
      </c>
      <c r="S495" t="s">
        <v>6</v>
      </c>
      <c r="T495" t="s">
        <v>162</v>
      </c>
    </row>
    <row r="496" spans="1:20" x14ac:dyDescent="0.35">
      <c r="A496" t="str" cm="1">
        <f t="array" ref="A496">IF(OR(ISNUMBER(SEARCH("serious", $H496:$J496)),ISNUMBER(SEARCH("Serious", $H496:$J496)),ISNUMBER(SEARCH("gamification", $H496:$J496)),ISNUMBER(SEARCH("Gamification", $H496:$J496)),ISNUMBER(SEARCH("education", $H496:$J496)),ISNUMBER(SEARCH("Education", $H496:$J496)),),DataValidation!$E$12,B496)</f>
        <v>None</v>
      </c>
      <c r="B496" t="s">
        <v>49</v>
      </c>
      <c r="C496" t="s">
        <v>71</v>
      </c>
      <c r="D496" t="s">
        <v>71</v>
      </c>
      <c r="E496" t="s">
        <v>21062</v>
      </c>
      <c r="F496" s="3" t="str">
        <f t="shared" si="25"/>
        <v/>
      </c>
      <c r="G496">
        <f t="shared" si="23"/>
        <v>1</v>
      </c>
      <c r="H496" s="10" t="s">
        <v>19032</v>
      </c>
      <c r="I496" t="s">
        <v>6212</v>
      </c>
      <c r="J496" t="s">
        <v>6213</v>
      </c>
      <c r="K496" t="s">
        <v>6214</v>
      </c>
      <c r="L496">
        <v>10</v>
      </c>
      <c r="M496">
        <v>9781450353199</v>
      </c>
      <c r="N496" t="str">
        <f t="shared" si="24"/>
        <v>Conference</v>
      </c>
      <c r="O496" t="s">
        <v>308</v>
      </c>
      <c r="P496" t="s">
        <v>6</v>
      </c>
      <c r="Q496" s="3">
        <v>2017</v>
      </c>
      <c r="R496" t="s">
        <v>6215</v>
      </c>
      <c r="S496" t="s">
        <v>6</v>
      </c>
      <c r="T496" t="s">
        <v>147</v>
      </c>
    </row>
    <row r="497" spans="1:20" x14ac:dyDescent="0.35">
      <c r="A497" t="str" cm="1">
        <f t="array" ref="A497">IF(OR(ISNUMBER(SEARCH("serious", $H497:$J497)),ISNUMBER(SEARCH("Serious", $H497:$J497)),ISNUMBER(SEARCH("gamification", $H497:$J497)),ISNUMBER(SEARCH("Gamification", $H497:$J497)),ISNUMBER(SEARCH("education", $H497:$J497)),ISNUMBER(SEARCH("Education", $H497:$J497)),),DataValidation!$E$12,B497)</f>
        <v>None</v>
      </c>
      <c r="B497" t="s">
        <v>49</v>
      </c>
      <c r="C497" t="s">
        <v>66</v>
      </c>
      <c r="D497" t="s">
        <v>66</v>
      </c>
      <c r="F497" s="3" t="str">
        <f t="shared" si="25"/>
        <v/>
      </c>
      <c r="G497">
        <f t="shared" si="23"/>
        <v>1</v>
      </c>
      <c r="H497" s="10" t="s">
        <v>19033</v>
      </c>
      <c r="I497" t="s">
        <v>6217</v>
      </c>
      <c r="J497" t="s">
        <v>6218</v>
      </c>
      <c r="K497" t="s">
        <v>6219</v>
      </c>
      <c r="L497">
        <v>7</v>
      </c>
      <c r="M497">
        <v>9783030509941</v>
      </c>
      <c r="N497" t="str">
        <f t="shared" si="24"/>
        <v>Conference</v>
      </c>
      <c r="O497" t="s">
        <v>152</v>
      </c>
      <c r="P497" t="s">
        <v>6220</v>
      </c>
      <c r="Q497" s="3">
        <v>2020</v>
      </c>
      <c r="R497" t="s">
        <v>6221</v>
      </c>
      <c r="S497" t="s">
        <v>6</v>
      </c>
      <c r="T497" t="s">
        <v>162</v>
      </c>
    </row>
    <row r="498" spans="1:20" x14ac:dyDescent="0.35">
      <c r="A498" t="str" cm="1">
        <f t="array" ref="A498">IF(OR(ISNUMBER(SEARCH("serious", $H498:$J498)),ISNUMBER(SEARCH("Serious", $H498:$J498)),ISNUMBER(SEARCH("gamification", $H498:$J498)),ISNUMBER(SEARCH("Gamification", $H498:$J498)),ISNUMBER(SEARCH("education", $H498:$J498)),ISNUMBER(SEARCH("Education", $H498:$J498)),),DataValidation!$E$12,B498)</f>
        <v>Serious games or gamification</v>
      </c>
      <c r="B498" t="s">
        <v>70</v>
      </c>
      <c r="C498" t="s">
        <v>33</v>
      </c>
      <c r="D498" t="s">
        <v>33</v>
      </c>
      <c r="F498" s="3" t="str">
        <f t="shared" si="25"/>
        <v/>
      </c>
      <c r="G498">
        <f t="shared" si="23"/>
        <v>1</v>
      </c>
      <c r="H498" s="10" t="s">
        <v>19034</v>
      </c>
      <c r="I498" t="s">
        <v>6223</v>
      </c>
      <c r="J498" t="s">
        <v>6224</v>
      </c>
      <c r="K498" t="s">
        <v>6225</v>
      </c>
      <c r="L498">
        <v>10</v>
      </c>
      <c r="N498" t="str">
        <f t="shared" si="24"/>
        <v>Journal</v>
      </c>
      <c r="O498" t="s">
        <v>4823</v>
      </c>
      <c r="P498" t="s">
        <v>6226</v>
      </c>
      <c r="Q498" s="3">
        <v>2017</v>
      </c>
      <c r="R498" t="s">
        <v>6227</v>
      </c>
      <c r="S498" t="s">
        <v>6</v>
      </c>
      <c r="T498" t="s">
        <v>147</v>
      </c>
    </row>
    <row r="499" spans="1:20" x14ac:dyDescent="0.35">
      <c r="A499" t="str" cm="1">
        <f t="array" ref="A499">IF(OR(ISNUMBER(SEARCH("serious", $H499:$J499)),ISNUMBER(SEARCH("Serious", $H499:$J499)),ISNUMBER(SEARCH("gamification", $H499:$J499)),ISNUMBER(SEARCH("Gamification", $H499:$J499)),ISNUMBER(SEARCH("education", $H499:$J499)),ISNUMBER(SEARCH("Education", $H499:$J499)),),DataValidation!$E$12,B499)</f>
        <v>Serious games or gamification</v>
      </c>
      <c r="B499" t="s">
        <v>70</v>
      </c>
      <c r="C499" t="s">
        <v>33</v>
      </c>
      <c r="D499" t="s">
        <v>33</v>
      </c>
      <c r="F499" s="3" t="str">
        <f t="shared" si="25"/>
        <v/>
      </c>
      <c r="G499">
        <f t="shared" si="23"/>
        <v>1</v>
      </c>
      <c r="H499" s="10" t="s">
        <v>19037</v>
      </c>
      <c r="I499" t="s">
        <v>6240</v>
      </c>
      <c r="J499" t="s">
        <v>6241</v>
      </c>
      <c r="K499" t="s">
        <v>6242</v>
      </c>
      <c r="L499">
        <v>10</v>
      </c>
      <c r="M499">
        <v>9781605589374</v>
      </c>
      <c r="N499" t="str">
        <f t="shared" si="24"/>
        <v>Conference</v>
      </c>
      <c r="O499" t="s">
        <v>6243</v>
      </c>
      <c r="P499" t="s">
        <v>6244</v>
      </c>
      <c r="Q499" s="3">
        <v>2010</v>
      </c>
      <c r="R499" t="s">
        <v>6245</v>
      </c>
      <c r="S499" t="s">
        <v>6</v>
      </c>
      <c r="T499" t="s">
        <v>1848</v>
      </c>
    </row>
    <row r="500" spans="1:20" x14ac:dyDescent="0.35">
      <c r="A500" t="str" cm="1">
        <f t="array" ref="A500">IF(OR(ISNUMBER(SEARCH("serious", $H500:$J500)),ISNUMBER(SEARCH("Serious", $H500:$J500)),ISNUMBER(SEARCH("gamification", $H500:$J500)),ISNUMBER(SEARCH("Gamification", $H500:$J500)),ISNUMBER(SEARCH("education", $H500:$J500)),ISNUMBER(SEARCH("Education", $H500:$J500)),),DataValidation!$E$12,B500)</f>
        <v>Not related to Video Games</v>
      </c>
      <c r="B500" t="s">
        <v>70</v>
      </c>
      <c r="C500" t="s">
        <v>33</v>
      </c>
      <c r="D500" t="s">
        <v>33</v>
      </c>
      <c r="F500" s="3" t="str">
        <f t="shared" si="25"/>
        <v/>
      </c>
      <c r="G500">
        <f t="shared" si="23"/>
        <v>1</v>
      </c>
      <c r="H500" s="10" t="s">
        <v>19038</v>
      </c>
      <c r="I500" t="s">
        <v>6247</v>
      </c>
      <c r="J500" t="s">
        <v>6248</v>
      </c>
      <c r="K500" t="s">
        <v>6249</v>
      </c>
      <c r="L500">
        <v>10</v>
      </c>
      <c r="M500">
        <v>9781605587196</v>
      </c>
      <c r="N500" t="str">
        <f t="shared" si="24"/>
        <v>Conference</v>
      </c>
      <c r="O500" t="s">
        <v>274</v>
      </c>
      <c r="P500" t="s">
        <v>6057</v>
      </c>
      <c r="Q500" s="3">
        <v>2010</v>
      </c>
      <c r="R500" t="s">
        <v>6250</v>
      </c>
      <c r="S500" t="s">
        <v>6</v>
      </c>
      <c r="T500" t="s">
        <v>480</v>
      </c>
    </row>
    <row r="501" spans="1:20" x14ac:dyDescent="0.35">
      <c r="A501" t="str" cm="1">
        <f t="array" ref="A501">IF(OR(ISNUMBER(SEARCH("serious", $H501:$J501)),ISNUMBER(SEARCH("Serious", $H501:$J501)),ISNUMBER(SEARCH("gamification", $H501:$J501)),ISNUMBER(SEARCH("Gamification", $H501:$J501)),ISNUMBER(SEARCH("education", $H501:$J501)),ISNUMBER(SEARCH("Education", $H501:$J501)),),DataValidation!$E$12,B501)</f>
        <v>None</v>
      </c>
      <c r="B501" t="s">
        <v>49</v>
      </c>
      <c r="C501" t="s">
        <v>51</v>
      </c>
      <c r="D501" t="s">
        <v>51</v>
      </c>
      <c r="E501" s="4" t="s">
        <v>20816</v>
      </c>
      <c r="F501" s="3" t="str">
        <f t="shared" si="25"/>
        <v/>
      </c>
      <c r="G501" s="4">
        <f t="shared" si="23"/>
        <v>1</v>
      </c>
      <c r="H501" s="10" t="s">
        <v>19040</v>
      </c>
      <c r="I501" t="s">
        <v>6258</v>
      </c>
      <c r="J501" t="s">
        <v>6259</v>
      </c>
      <c r="K501" t="s">
        <v>6249</v>
      </c>
      <c r="L501">
        <v>10</v>
      </c>
      <c r="M501">
        <v>9781450305785</v>
      </c>
      <c r="N501" t="str">
        <f t="shared" si="24"/>
        <v>Conference</v>
      </c>
      <c r="O501" t="s">
        <v>274</v>
      </c>
      <c r="P501" t="s">
        <v>6260</v>
      </c>
      <c r="Q501" s="3">
        <v>2011</v>
      </c>
      <c r="R501" t="s">
        <v>6261</v>
      </c>
      <c r="S501" t="s">
        <v>6</v>
      </c>
      <c r="T501" t="s">
        <v>1505</v>
      </c>
    </row>
    <row r="502" spans="1:20" x14ac:dyDescent="0.35">
      <c r="A502" t="str" cm="1">
        <f t="array" ref="A502">IF(OR(ISNUMBER(SEARCH("serious", $H502:$J502)),ISNUMBER(SEARCH("Serious", $H502:$J502)),ISNUMBER(SEARCH("gamification", $H502:$J502)),ISNUMBER(SEARCH("Gamification", $H502:$J502)),ISNUMBER(SEARCH("education", $H502:$J502)),ISNUMBER(SEARCH("Education", $H502:$J502)),),DataValidation!$E$12,B502)</f>
        <v>None</v>
      </c>
      <c r="B502" t="s">
        <v>49</v>
      </c>
      <c r="C502" t="s">
        <v>60</v>
      </c>
      <c r="D502" t="s">
        <v>60</v>
      </c>
      <c r="F502" s="3" t="str">
        <f t="shared" si="25"/>
        <v/>
      </c>
      <c r="G502">
        <f t="shared" si="23"/>
        <v>1</v>
      </c>
      <c r="H502" s="10" t="s">
        <v>19041</v>
      </c>
      <c r="I502" t="s">
        <v>6263</v>
      </c>
      <c r="J502" t="s">
        <v>6264</v>
      </c>
      <c r="K502" t="s">
        <v>6265</v>
      </c>
      <c r="L502">
        <v>10</v>
      </c>
      <c r="M502">
        <v>9781615676576</v>
      </c>
      <c r="N502" t="str">
        <f t="shared" si="24"/>
        <v>Conference</v>
      </c>
      <c r="O502" t="s">
        <v>6266</v>
      </c>
      <c r="P502" t="s">
        <v>6267</v>
      </c>
      <c r="Q502" s="3">
        <v>2009</v>
      </c>
      <c r="R502" t="s">
        <v>6268</v>
      </c>
      <c r="S502" t="s">
        <v>6</v>
      </c>
      <c r="T502" t="s">
        <v>162</v>
      </c>
    </row>
    <row r="503" spans="1:20" x14ac:dyDescent="0.35">
      <c r="A503" t="str" cm="1">
        <f t="array" ref="A503">IF(OR(ISNUMBER(SEARCH("serious", $H503:$J503)),ISNUMBER(SEARCH("Serious", $H503:$J503)),ISNUMBER(SEARCH("gamification", $H503:$J503)),ISNUMBER(SEARCH("Gamification", $H503:$J503)),ISNUMBER(SEARCH("education", $H503:$J503)),ISNUMBER(SEARCH("Education", $H503:$J503)),),DataValidation!$E$12,B503)</f>
        <v>Not related to Video Games</v>
      </c>
      <c r="B503" t="s">
        <v>70</v>
      </c>
      <c r="C503" t="s">
        <v>33</v>
      </c>
      <c r="D503" t="s">
        <v>33</v>
      </c>
      <c r="F503" s="3" t="str">
        <f t="shared" si="25"/>
        <v/>
      </c>
      <c r="G503">
        <f t="shared" si="23"/>
        <v>1</v>
      </c>
      <c r="H503" s="10" t="s">
        <v>19044</v>
      </c>
      <c r="I503" t="s">
        <v>6284</v>
      </c>
      <c r="J503" t="s">
        <v>6285</v>
      </c>
      <c r="K503" t="s">
        <v>6286</v>
      </c>
      <c r="L503">
        <v>7</v>
      </c>
      <c r="N503" t="str">
        <f t="shared" si="24"/>
        <v>Journal</v>
      </c>
      <c r="O503" t="s">
        <v>2134</v>
      </c>
      <c r="P503" t="s">
        <v>6287</v>
      </c>
      <c r="Q503" s="3">
        <v>2012</v>
      </c>
      <c r="R503" t="s">
        <v>6288</v>
      </c>
      <c r="S503" t="s">
        <v>6</v>
      </c>
      <c r="T503" t="s">
        <v>1120</v>
      </c>
    </row>
    <row r="504" spans="1:20" x14ac:dyDescent="0.35">
      <c r="A504" t="str" cm="1">
        <f t="array" ref="A504">IF(OR(ISNUMBER(SEARCH("serious", $H504:$J504)),ISNUMBER(SEARCH("Serious", $H504:$J504)),ISNUMBER(SEARCH("gamification", $H504:$J504)),ISNUMBER(SEARCH("Gamification", $H504:$J504)),ISNUMBER(SEARCH("education", $H504:$J504)),ISNUMBER(SEARCH("Education", $H504:$J504)),),DataValidation!$E$12,B504)</f>
        <v>None</v>
      </c>
      <c r="B504" t="s">
        <v>49</v>
      </c>
      <c r="C504" t="s">
        <v>71</v>
      </c>
      <c r="D504" t="s">
        <v>71</v>
      </c>
      <c r="F504" s="3" t="str">
        <f t="shared" si="25"/>
        <v/>
      </c>
      <c r="G504">
        <f t="shared" si="23"/>
        <v>1</v>
      </c>
      <c r="H504" s="10" t="s">
        <v>19045</v>
      </c>
      <c r="I504" t="s">
        <v>6290</v>
      </c>
      <c r="J504" t="s">
        <v>6291</v>
      </c>
      <c r="K504" t="s">
        <v>6292</v>
      </c>
      <c r="L504">
        <v>10</v>
      </c>
      <c r="M504">
        <v>1891706365</v>
      </c>
      <c r="N504" t="str">
        <f t="shared" si="24"/>
        <v>Conference</v>
      </c>
      <c r="O504" t="s">
        <v>6293</v>
      </c>
      <c r="P504" t="s">
        <v>6294</v>
      </c>
      <c r="Q504" s="3">
        <v>2014</v>
      </c>
      <c r="R504" t="s">
        <v>6295</v>
      </c>
      <c r="S504" t="s">
        <v>6</v>
      </c>
      <c r="T504" t="s">
        <v>162</v>
      </c>
    </row>
    <row r="505" spans="1:20" x14ac:dyDescent="0.35">
      <c r="A505" t="str" cm="1">
        <f t="array" ref="A505">IF(OR(ISNUMBER(SEARCH("serious", $H505:$J505)),ISNUMBER(SEARCH("Serious", $H505:$J505)),ISNUMBER(SEARCH("gamification", $H505:$J505)),ISNUMBER(SEARCH("Gamification", $H505:$J505)),ISNUMBER(SEARCH("education", $H505:$J505)),ISNUMBER(SEARCH("Education", $H505:$J505)),),DataValidation!$E$12,B505)</f>
        <v>Serious games or gamification</v>
      </c>
      <c r="B505" t="s">
        <v>70</v>
      </c>
      <c r="C505" t="s">
        <v>33</v>
      </c>
      <c r="D505" t="s">
        <v>33</v>
      </c>
      <c r="F505" s="3" t="str">
        <f t="shared" si="25"/>
        <v/>
      </c>
      <c r="G505">
        <f t="shared" si="23"/>
        <v>1</v>
      </c>
      <c r="H505" s="10" t="s">
        <v>19046</v>
      </c>
      <c r="I505" t="s">
        <v>6297</v>
      </c>
      <c r="J505" t="s">
        <v>6298</v>
      </c>
      <c r="K505" t="s">
        <v>6299</v>
      </c>
      <c r="L505">
        <v>10</v>
      </c>
      <c r="N505" t="str">
        <f t="shared" si="24"/>
        <v>Conference</v>
      </c>
      <c r="O505" t="s">
        <v>1374</v>
      </c>
      <c r="P505" t="s">
        <v>6</v>
      </c>
      <c r="Q505" s="3">
        <v>2015</v>
      </c>
      <c r="R505" t="s">
        <v>6300</v>
      </c>
      <c r="S505" t="s">
        <v>6</v>
      </c>
      <c r="T505" t="s">
        <v>147</v>
      </c>
    </row>
    <row r="506" spans="1:20" x14ac:dyDescent="0.35">
      <c r="A506" t="str" cm="1">
        <f t="array" ref="A506">IF(OR(ISNUMBER(SEARCH("serious", $H506:$J506)),ISNUMBER(SEARCH("Serious", $H506:$J506)),ISNUMBER(SEARCH("gamification", $H506:$J506)),ISNUMBER(SEARCH("Gamification", $H506:$J506)),ISNUMBER(SEARCH("education", $H506:$J506)),ISNUMBER(SEARCH("Education", $H506:$J506)),),DataValidation!$E$12,B506)</f>
        <v>Serious games or gamification</v>
      </c>
      <c r="B506" t="s">
        <v>70</v>
      </c>
      <c r="C506" t="s">
        <v>33</v>
      </c>
      <c r="D506" t="s">
        <v>33</v>
      </c>
      <c r="F506" s="3" t="str">
        <f t="shared" si="25"/>
        <v/>
      </c>
      <c r="G506">
        <f t="shared" si="23"/>
        <v>1</v>
      </c>
      <c r="H506" s="10" t="s">
        <v>19047</v>
      </c>
      <c r="I506" t="s">
        <v>6302</v>
      </c>
      <c r="J506" t="s">
        <v>6303</v>
      </c>
      <c r="K506" t="s">
        <v>6304</v>
      </c>
      <c r="L506">
        <v>10</v>
      </c>
      <c r="M506">
        <v>9781509022397</v>
      </c>
      <c r="N506" t="str">
        <f t="shared" si="24"/>
        <v>Conference</v>
      </c>
      <c r="O506" t="s">
        <v>6305</v>
      </c>
      <c r="P506" t="s">
        <v>6306</v>
      </c>
      <c r="Q506" s="3">
        <v>2016</v>
      </c>
      <c r="R506" t="s">
        <v>6307</v>
      </c>
      <c r="S506" t="s">
        <v>6</v>
      </c>
      <c r="T506" t="s">
        <v>1120</v>
      </c>
    </row>
    <row r="507" spans="1:20" x14ac:dyDescent="0.35">
      <c r="A507" t="str" cm="1">
        <f t="array" ref="A507">IF(OR(ISNUMBER(SEARCH("serious", $H507:$J507)),ISNUMBER(SEARCH("Serious", $H507:$J507)),ISNUMBER(SEARCH("gamification", $H507:$J507)),ISNUMBER(SEARCH("Gamification", $H507:$J507)),ISNUMBER(SEARCH("education", $H507:$J507)),ISNUMBER(SEARCH("Education", $H507:$J507)),),DataValidation!$E$12,B507)</f>
        <v>Not related to Software Engineering</v>
      </c>
      <c r="B507" t="s">
        <v>67</v>
      </c>
      <c r="C507" t="s">
        <v>33</v>
      </c>
      <c r="D507" t="s">
        <v>33</v>
      </c>
      <c r="E507" t="s">
        <v>21070</v>
      </c>
      <c r="F507" s="3" t="str">
        <f t="shared" si="25"/>
        <v/>
      </c>
      <c r="G507">
        <f t="shared" si="23"/>
        <v>1</v>
      </c>
      <c r="H507" s="10" t="s">
        <v>19048</v>
      </c>
      <c r="I507" t="s">
        <v>6309</v>
      </c>
      <c r="J507" t="s">
        <v>6310</v>
      </c>
      <c r="K507" t="s">
        <v>6311</v>
      </c>
      <c r="L507">
        <v>10</v>
      </c>
      <c r="M507">
        <v>9781450351119</v>
      </c>
      <c r="N507" t="str">
        <f t="shared" si="24"/>
        <v>Conference</v>
      </c>
      <c r="O507" t="s">
        <v>6312</v>
      </c>
      <c r="P507" t="s">
        <v>6313</v>
      </c>
      <c r="Q507" s="3">
        <v>2017</v>
      </c>
      <c r="R507" t="s">
        <v>6314</v>
      </c>
      <c r="S507" t="s">
        <v>6</v>
      </c>
      <c r="T507" t="s">
        <v>573</v>
      </c>
    </row>
    <row r="508" spans="1:20" x14ac:dyDescent="0.35">
      <c r="A508" t="str" cm="1">
        <f t="array" ref="A508">IF(OR(ISNUMBER(SEARCH("serious", $H508:$J508)),ISNUMBER(SEARCH("Serious", $H508:$J508)),ISNUMBER(SEARCH("gamification", $H508:$J508)),ISNUMBER(SEARCH("Gamification", $H508:$J508)),ISNUMBER(SEARCH("education", $H508:$J508)),ISNUMBER(SEARCH("Education", $H508:$J508)),),DataValidation!$E$12,B508)</f>
        <v>Not related to Software Engineering</v>
      </c>
      <c r="B508" t="s">
        <v>67</v>
      </c>
      <c r="C508" t="s">
        <v>33</v>
      </c>
      <c r="D508" t="s">
        <v>33</v>
      </c>
      <c r="F508" s="3" t="str">
        <f t="shared" si="25"/>
        <v/>
      </c>
      <c r="G508">
        <f t="shared" si="23"/>
        <v>1</v>
      </c>
      <c r="H508" s="10" t="s">
        <v>19049</v>
      </c>
      <c r="I508" t="s">
        <v>6316</v>
      </c>
      <c r="J508" t="s">
        <v>6317</v>
      </c>
      <c r="K508" t="s">
        <v>6318</v>
      </c>
      <c r="L508">
        <v>10</v>
      </c>
      <c r="M508">
        <v>9781509060146</v>
      </c>
      <c r="N508" t="str">
        <f t="shared" si="24"/>
        <v>Conference</v>
      </c>
      <c r="O508" t="s">
        <v>6319</v>
      </c>
      <c r="P508" t="s">
        <v>6</v>
      </c>
      <c r="Q508" s="3">
        <v>2018</v>
      </c>
      <c r="R508" s="30" t="s">
        <v>6320</v>
      </c>
      <c r="S508" t="s">
        <v>6</v>
      </c>
      <c r="T508" t="s">
        <v>155</v>
      </c>
    </row>
    <row r="509" spans="1:20" x14ac:dyDescent="0.35">
      <c r="A509" t="str" cm="1">
        <f t="array" ref="A509">IF(OR(ISNUMBER(SEARCH("serious", $H509:$J509)),ISNUMBER(SEARCH("Serious", $H509:$J509)),ISNUMBER(SEARCH("gamification", $H509:$J509)),ISNUMBER(SEARCH("Gamification", $H509:$J509)),ISNUMBER(SEARCH("education", $H509:$J509)),ISNUMBER(SEARCH("Education", $H509:$J509)),),DataValidation!$E$12,B509)</f>
        <v>Serious games or gamification</v>
      </c>
      <c r="B509" t="s">
        <v>70</v>
      </c>
      <c r="C509" t="s">
        <v>33</v>
      </c>
      <c r="D509" t="s">
        <v>33</v>
      </c>
      <c r="F509" s="3" t="str">
        <f t="shared" si="25"/>
        <v/>
      </c>
      <c r="G509">
        <f t="shared" si="23"/>
        <v>1</v>
      </c>
      <c r="H509" s="10" t="s">
        <v>19051</v>
      </c>
      <c r="I509" t="s">
        <v>6328</v>
      </c>
      <c r="J509" t="s">
        <v>6329</v>
      </c>
      <c r="K509" t="s">
        <v>6330</v>
      </c>
      <c r="L509">
        <v>7</v>
      </c>
      <c r="N509" t="str">
        <f t="shared" si="24"/>
        <v>Journal</v>
      </c>
      <c r="O509" t="s">
        <v>1353</v>
      </c>
      <c r="P509" t="s">
        <v>6</v>
      </c>
      <c r="Q509" s="3">
        <v>2019</v>
      </c>
      <c r="R509" t="s">
        <v>6331</v>
      </c>
      <c r="S509" t="s">
        <v>6</v>
      </c>
      <c r="T509" t="s">
        <v>162</v>
      </c>
    </row>
    <row r="510" spans="1:20" x14ac:dyDescent="0.35">
      <c r="A510" t="str" cm="1">
        <f t="array" ref="A510">IF(OR(ISNUMBER(SEARCH("serious", $H510:$J510)),ISNUMBER(SEARCH("Serious", $H510:$J510)),ISNUMBER(SEARCH("gamification", $H510:$J510)),ISNUMBER(SEARCH("Gamification", $H510:$J510)),ISNUMBER(SEARCH("education", $H510:$J510)),ISNUMBER(SEARCH("Education", $H510:$J510)),),DataValidation!$E$12,B510)</f>
        <v>Not related to Video Games</v>
      </c>
      <c r="B510" t="s">
        <v>70</v>
      </c>
      <c r="C510" t="s">
        <v>33</v>
      </c>
      <c r="D510" t="s">
        <v>33</v>
      </c>
      <c r="F510" s="3" t="str">
        <f t="shared" si="25"/>
        <v/>
      </c>
      <c r="G510">
        <f t="shared" si="23"/>
        <v>1</v>
      </c>
      <c r="H510" s="10" t="s">
        <v>19052</v>
      </c>
      <c r="I510" t="s">
        <v>6333</v>
      </c>
      <c r="J510" t="s">
        <v>6334</v>
      </c>
      <c r="K510" t="s">
        <v>6335</v>
      </c>
      <c r="L510">
        <v>7</v>
      </c>
      <c r="N510" t="str">
        <f t="shared" si="24"/>
        <v>Journal</v>
      </c>
      <c r="O510" t="s">
        <v>6336</v>
      </c>
      <c r="P510" t="s">
        <v>6</v>
      </c>
      <c r="Q510" s="3">
        <v>2020</v>
      </c>
      <c r="R510" t="s">
        <v>6337</v>
      </c>
      <c r="S510" t="s">
        <v>6</v>
      </c>
      <c r="T510" t="s">
        <v>162</v>
      </c>
    </row>
    <row r="511" spans="1:20" x14ac:dyDescent="0.35">
      <c r="A511" t="str" cm="1">
        <f t="array" ref="A511">IF(OR(ISNUMBER(SEARCH("serious", $H511:$J511)),ISNUMBER(SEARCH("Serious", $H511:$J511)),ISNUMBER(SEARCH("gamification", $H511:$J511)),ISNUMBER(SEARCH("Gamification", $H511:$J511)),ISNUMBER(SEARCH("education", $H511:$J511)),ISNUMBER(SEARCH("Education", $H511:$J511)),),DataValidation!$E$12,B511)</f>
        <v>Not related to Software Engineering</v>
      </c>
      <c r="B511" t="s">
        <v>67</v>
      </c>
      <c r="C511" t="s">
        <v>33</v>
      </c>
      <c r="D511" t="s">
        <v>33</v>
      </c>
      <c r="E511" s="4" t="s">
        <v>20816</v>
      </c>
      <c r="F511" s="3" t="str">
        <f t="shared" si="25"/>
        <v/>
      </c>
      <c r="G511">
        <f t="shared" si="23"/>
        <v>1</v>
      </c>
      <c r="H511" s="10" t="s">
        <v>19053</v>
      </c>
      <c r="I511" t="s">
        <v>6339</v>
      </c>
      <c r="J511" t="s">
        <v>6340</v>
      </c>
      <c r="K511" t="s">
        <v>6341</v>
      </c>
      <c r="L511">
        <v>10</v>
      </c>
      <c r="M511">
        <v>9781728170862</v>
      </c>
      <c r="N511" t="str">
        <f t="shared" si="24"/>
        <v>Conference</v>
      </c>
      <c r="O511" t="s">
        <v>6342</v>
      </c>
      <c r="P511" t="s">
        <v>6343</v>
      </c>
      <c r="Q511" s="3">
        <v>2020</v>
      </c>
      <c r="R511" t="s">
        <v>6344</v>
      </c>
      <c r="S511" t="s">
        <v>6</v>
      </c>
      <c r="T511" t="s">
        <v>162</v>
      </c>
    </row>
    <row r="512" spans="1:20" x14ac:dyDescent="0.35">
      <c r="A512" t="str" cm="1">
        <f t="array" ref="A512">IF(OR(ISNUMBER(SEARCH("serious", $H512:$J512)),ISNUMBER(SEARCH("Serious", $H512:$J512)),ISNUMBER(SEARCH("gamification", $H512:$J512)),ISNUMBER(SEARCH("Gamification", $H512:$J512)),ISNUMBER(SEARCH("education", $H512:$J512)),ISNUMBER(SEARCH("Education", $H512:$J512)),),DataValidation!$E$12,B512)</f>
        <v>Not related to Software Engineering</v>
      </c>
      <c r="B512" t="s">
        <v>67</v>
      </c>
      <c r="C512" t="s">
        <v>33</v>
      </c>
      <c r="D512" t="s">
        <v>33</v>
      </c>
      <c r="E512" s="4" t="s">
        <v>20816</v>
      </c>
      <c r="F512" s="3" t="str">
        <f t="shared" si="25"/>
        <v/>
      </c>
      <c r="G512">
        <f t="shared" si="23"/>
        <v>1</v>
      </c>
      <c r="H512" s="10" t="s">
        <v>19055</v>
      </c>
      <c r="I512" t="s">
        <v>6352</v>
      </c>
      <c r="J512" t="s">
        <v>6353</v>
      </c>
      <c r="K512" t="s">
        <v>6354</v>
      </c>
      <c r="L512">
        <v>10</v>
      </c>
      <c r="M512">
        <v>9781450377744</v>
      </c>
      <c r="N512" t="str">
        <f t="shared" si="24"/>
        <v>Journal</v>
      </c>
      <c r="O512" t="s">
        <v>194</v>
      </c>
      <c r="P512" t="s">
        <v>6355</v>
      </c>
      <c r="Q512" s="3">
        <v>2020</v>
      </c>
      <c r="R512" t="s">
        <v>6356</v>
      </c>
      <c r="S512" t="s">
        <v>6</v>
      </c>
      <c r="T512" t="s">
        <v>147</v>
      </c>
    </row>
    <row r="513" spans="1:20" x14ac:dyDescent="0.35">
      <c r="A513" t="str" cm="1">
        <f t="array" ref="A513">IF(OR(ISNUMBER(SEARCH("serious", $H513:$J513)),ISNUMBER(SEARCH("Serious", $H513:$J513)),ISNUMBER(SEARCH("gamification", $H513:$J513)),ISNUMBER(SEARCH("Gamification", $H513:$J513)),ISNUMBER(SEARCH("education", $H513:$J513)),ISNUMBER(SEARCH("Education", $H513:$J513)),),DataValidation!$E$12,B513)</f>
        <v>Not related to Video Games</v>
      </c>
      <c r="B513" t="s">
        <v>70</v>
      </c>
      <c r="C513" t="s">
        <v>33</v>
      </c>
      <c r="D513" t="s">
        <v>33</v>
      </c>
      <c r="F513" s="3" t="str">
        <f t="shared" si="25"/>
        <v/>
      </c>
      <c r="G513">
        <f t="shared" si="23"/>
        <v>1</v>
      </c>
      <c r="H513" s="10" t="s">
        <v>19056</v>
      </c>
      <c r="I513" t="s">
        <v>6358</v>
      </c>
      <c r="J513" t="s">
        <v>6359</v>
      </c>
      <c r="K513" t="s">
        <v>6360</v>
      </c>
      <c r="L513">
        <v>10</v>
      </c>
      <c r="M513">
        <v>9781728199160</v>
      </c>
      <c r="N513" t="str">
        <f t="shared" si="24"/>
        <v>Conference</v>
      </c>
      <c r="O513" t="s">
        <v>6361</v>
      </c>
      <c r="P513" t="s">
        <v>6362</v>
      </c>
      <c r="Q513" s="3">
        <v>2020</v>
      </c>
      <c r="R513" t="s">
        <v>6363</v>
      </c>
      <c r="S513" t="s">
        <v>6</v>
      </c>
      <c r="T513" t="s">
        <v>162</v>
      </c>
    </row>
    <row r="514" spans="1:20" x14ac:dyDescent="0.35">
      <c r="A514" t="str" cm="1">
        <f t="array" ref="A514">IF(OR(ISNUMBER(SEARCH("serious", $H514:$J514)),ISNUMBER(SEARCH("Serious", $H514:$J514)),ISNUMBER(SEARCH("gamification", $H514:$J514)),ISNUMBER(SEARCH("Gamification", $H514:$J514)),ISNUMBER(SEARCH("education", $H514:$J514)),ISNUMBER(SEARCH("Education", $H514:$J514)),),DataValidation!$E$12,B514)</f>
        <v>Not related to Video Games</v>
      </c>
      <c r="B514" t="s">
        <v>70</v>
      </c>
      <c r="C514" t="s">
        <v>33</v>
      </c>
      <c r="D514" t="s">
        <v>33</v>
      </c>
      <c r="F514" s="3" t="str">
        <f t="shared" si="25"/>
        <v/>
      </c>
      <c r="G514">
        <f t="shared" ref="G514:G577" si="26">COUNTIF(H:H,H514)</f>
        <v>1</v>
      </c>
      <c r="H514" s="10" t="s">
        <v>19057</v>
      </c>
      <c r="I514" t="s">
        <v>6365</v>
      </c>
      <c r="J514" t="s">
        <v>6366</v>
      </c>
      <c r="K514" t="s">
        <v>6367</v>
      </c>
      <c r="L514">
        <v>7</v>
      </c>
      <c r="N514" t="str">
        <f t="shared" ref="N514:N577" si="27">IF(ISNUMBER(SEARCH("Workshop", O514)),"Workshop",IF(OR(ISNUMBER(SEARCH("Conference", O514)), ISNUMBER(SEARCH("Symposium", O514)), ISNUMBER(SEARCH("Lecture Notes", O514)), ISNUMBER(SEARCH("Proceedings", O514))),"Conference", "Journal"))</f>
        <v>Journal</v>
      </c>
      <c r="O514" t="s">
        <v>1691</v>
      </c>
      <c r="P514" t="s">
        <v>6</v>
      </c>
      <c r="Q514" s="3">
        <v>2021</v>
      </c>
      <c r="R514" t="s">
        <v>6368</v>
      </c>
      <c r="S514" t="s">
        <v>6</v>
      </c>
      <c r="T514" t="s">
        <v>162</v>
      </c>
    </row>
    <row r="515" spans="1:20" x14ac:dyDescent="0.35">
      <c r="A515" t="str" cm="1">
        <f t="array" ref="A515">IF(OR(ISNUMBER(SEARCH("serious", $H515:$J515)),ISNUMBER(SEARCH("Serious", $H515:$J515)),ISNUMBER(SEARCH("gamification", $H515:$J515)),ISNUMBER(SEARCH("Gamification", $H515:$J515)),ISNUMBER(SEARCH("education", $H515:$J515)),ISNUMBER(SEARCH("Education", $H515:$J515)),),DataValidation!$E$12,B515)</f>
        <v>Not related to Video Games</v>
      </c>
      <c r="B515" t="s">
        <v>70</v>
      </c>
      <c r="C515" t="s">
        <v>33</v>
      </c>
      <c r="D515" t="s">
        <v>33</v>
      </c>
      <c r="F515" s="3" t="str">
        <f t="shared" si="25"/>
        <v/>
      </c>
      <c r="G515">
        <f t="shared" si="26"/>
        <v>1</v>
      </c>
      <c r="H515" s="10" t="s">
        <v>19058</v>
      </c>
      <c r="I515" t="s">
        <v>6370</v>
      </c>
      <c r="J515" t="s">
        <v>6371</v>
      </c>
      <c r="K515" t="s">
        <v>6372</v>
      </c>
      <c r="L515">
        <v>10</v>
      </c>
      <c r="M515">
        <v>9780738105338</v>
      </c>
      <c r="N515" t="str">
        <f t="shared" si="27"/>
        <v>Conference</v>
      </c>
      <c r="O515" t="s">
        <v>6373</v>
      </c>
      <c r="P515" t="s">
        <v>6374</v>
      </c>
      <c r="Q515" s="3">
        <v>2021</v>
      </c>
      <c r="R515" t="s">
        <v>6375</v>
      </c>
      <c r="S515" t="s">
        <v>6</v>
      </c>
      <c r="T515" t="s">
        <v>162</v>
      </c>
    </row>
    <row r="516" spans="1:20" x14ac:dyDescent="0.35">
      <c r="A516" t="str" cm="1">
        <f t="array" ref="A516">IF(OR(ISNUMBER(SEARCH("serious", $H516:$J516)),ISNUMBER(SEARCH("Serious", $H516:$J516)),ISNUMBER(SEARCH("gamification", $H516:$J516)),ISNUMBER(SEARCH("Gamification", $H516:$J516)),ISNUMBER(SEARCH("education", $H516:$J516)),ISNUMBER(SEARCH("Education", $H516:$J516)),),DataValidation!$E$12,B516)</f>
        <v>None</v>
      </c>
      <c r="B516" t="s">
        <v>49</v>
      </c>
      <c r="C516" t="s">
        <v>51</v>
      </c>
      <c r="D516" t="s">
        <v>51</v>
      </c>
      <c r="F516" s="3" t="str">
        <f t="shared" si="25"/>
        <v/>
      </c>
      <c r="G516">
        <f t="shared" si="26"/>
        <v>1</v>
      </c>
      <c r="H516" s="10" t="s">
        <v>19059</v>
      </c>
      <c r="I516" t="s">
        <v>6377</v>
      </c>
      <c r="J516" t="s">
        <v>6378</v>
      </c>
      <c r="K516" t="s">
        <v>6379</v>
      </c>
      <c r="L516">
        <v>7</v>
      </c>
      <c r="M516">
        <v>9783030786205</v>
      </c>
      <c r="N516" t="str">
        <f t="shared" si="27"/>
        <v>Journal</v>
      </c>
      <c r="O516" t="s">
        <v>866</v>
      </c>
      <c r="P516" t="s">
        <v>6380</v>
      </c>
      <c r="Q516" s="3">
        <v>2021</v>
      </c>
      <c r="R516" t="s">
        <v>6381</v>
      </c>
      <c r="S516" t="s">
        <v>6</v>
      </c>
      <c r="T516" t="s">
        <v>217</v>
      </c>
    </row>
    <row r="517" spans="1:20" x14ac:dyDescent="0.35">
      <c r="A517" t="str" cm="1">
        <f t="array" ref="A517">IF(OR(ISNUMBER(SEARCH("serious", $H517:$J517)),ISNUMBER(SEARCH("Serious", $H517:$J517)),ISNUMBER(SEARCH("gamification", $H517:$J517)),ISNUMBER(SEARCH("Gamification", $H517:$J517)),ISNUMBER(SEARCH("education", $H517:$J517)),ISNUMBER(SEARCH("Education", $H517:$J517)),),DataValidation!$E$12,B517)</f>
        <v>Not related to Video Games</v>
      </c>
      <c r="B517" t="s">
        <v>70</v>
      </c>
      <c r="C517" t="s">
        <v>33</v>
      </c>
      <c r="D517" t="s">
        <v>33</v>
      </c>
      <c r="F517" s="3" t="str">
        <f t="shared" si="25"/>
        <v/>
      </c>
      <c r="G517">
        <f t="shared" si="26"/>
        <v>1</v>
      </c>
      <c r="H517" s="10" t="s">
        <v>19063</v>
      </c>
      <c r="I517" t="s">
        <v>6402</v>
      </c>
      <c r="J517" t="s">
        <v>6403</v>
      </c>
      <c r="K517" t="s">
        <v>6404</v>
      </c>
      <c r="L517">
        <v>7</v>
      </c>
      <c r="N517" t="str">
        <f t="shared" si="27"/>
        <v>Journal</v>
      </c>
      <c r="O517" t="s">
        <v>1853</v>
      </c>
      <c r="P517" t="s">
        <v>6</v>
      </c>
      <c r="Q517" s="3">
        <v>2014</v>
      </c>
      <c r="R517" t="s">
        <v>6405</v>
      </c>
      <c r="S517" t="s">
        <v>6</v>
      </c>
      <c r="T517" t="s">
        <v>147</v>
      </c>
    </row>
    <row r="518" spans="1:20" x14ac:dyDescent="0.35">
      <c r="A518" t="str" cm="1">
        <f t="array" ref="A518">IF(OR(ISNUMBER(SEARCH("serious", $H518:$J518)),ISNUMBER(SEARCH("Serious", $H518:$J518)),ISNUMBER(SEARCH("gamification", $H518:$J518)),ISNUMBER(SEARCH("Gamification", $H518:$J518)),ISNUMBER(SEARCH("education", $H518:$J518)),ISNUMBER(SEARCH("Education", $H518:$J518)),),DataValidation!$E$12,B518)</f>
        <v>Serious games or gamification</v>
      </c>
      <c r="B518" t="s">
        <v>70</v>
      </c>
      <c r="C518" t="s">
        <v>33</v>
      </c>
      <c r="D518" t="s">
        <v>33</v>
      </c>
      <c r="F518" s="3" t="str">
        <f t="shared" si="25"/>
        <v/>
      </c>
      <c r="G518">
        <f t="shared" si="26"/>
        <v>1</v>
      </c>
      <c r="H518" s="10" t="s">
        <v>19064</v>
      </c>
      <c r="I518" t="s">
        <v>6407</v>
      </c>
      <c r="J518" t="s">
        <v>6408</v>
      </c>
      <c r="K518" t="s">
        <v>6409</v>
      </c>
      <c r="L518">
        <v>10</v>
      </c>
      <c r="M518">
        <v>9781467307932</v>
      </c>
      <c r="N518" t="str">
        <f t="shared" si="27"/>
        <v>Conference</v>
      </c>
      <c r="O518" t="s">
        <v>6410</v>
      </c>
      <c r="P518" t="s">
        <v>6</v>
      </c>
      <c r="Q518" s="3">
        <v>2012</v>
      </c>
      <c r="R518" t="s">
        <v>6411</v>
      </c>
      <c r="S518" t="s">
        <v>6</v>
      </c>
      <c r="T518" t="s">
        <v>283</v>
      </c>
    </row>
    <row r="519" spans="1:20" x14ac:dyDescent="0.35">
      <c r="A519" t="str" cm="1">
        <f t="array" ref="A519">IF(OR(ISNUMBER(SEARCH("serious", $H519:$J519)),ISNUMBER(SEARCH("Serious", $H519:$J519)),ISNUMBER(SEARCH("gamification", $H519:$J519)),ISNUMBER(SEARCH("Gamification", $H519:$J519)),ISNUMBER(SEARCH("education", $H519:$J519)),ISNUMBER(SEARCH("Education", $H519:$J519)),),DataValidation!$E$12,B519)</f>
        <v>None</v>
      </c>
      <c r="B519" t="s">
        <v>49</v>
      </c>
      <c r="C519" t="s">
        <v>57</v>
      </c>
      <c r="D519" t="s">
        <v>57</v>
      </c>
      <c r="F519" s="3" t="str">
        <f t="shared" si="25"/>
        <v/>
      </c>
      <c r="G519">
        <f t="shared" si="26"/>
        <v>1</v>
      </c>
      <c r="H519" s="10" t="s">
        <v>19071</v>
      </c>
      <c r="I519" t="s">
        <v>6451</v>
      </c>
      <c r="J519" t="s">
        <v>6452</v>
      </c>
      <c r="K519" t="s">
        <v>6453</v>
      </c>
      <c r="L519">
        <v>10</v>
      </c>
      <c r="M519">
        <v>9781450362580</v>
      </c>
      <c r="N519" t="str">
        <f t="shared" si="27"/>
        <v>Journal</v>
      </c>
      <c r="O519" t="s">
        <v>194</v>
      </c>
      <c r="P519" t="s">
        <v>6454</v>
      </c>
      <c r="Q519" s="3">
        <v>2019</v>
      </c>
      <c r="R519" t="s">
        <v>6455</v>
      </c>
      <c r="S519" t="s">
        <v>6</v>
      </c>
      <c r="T519" t="s">
        <v>147</v>
      </c>
    </row>
    <row r="520" spans="1:20" x14ac:dyDescent="0.35">
      <c r="A520" t="str" cm="1">
        <f t="array" ref="A520">IF(OR(ISNUMBER(SEARCH("serious", $H520:$J520)),ISNUMBER(SEARCH("Serious", $H520:$J520)),ISNUMBER(SEARCH("gamification", $H520:$J520)),ISNUMBER(SEARCH("Gamification", $H520:$J520)),ISNUMBER(SEARCH("education", $H520:$J520)),ISNUMBER(SEARCH("Education", $H520:$J520)),),DataValidation!$E$12,B520)</f>
        <v>Not related to Video Games</v>
      </c>
      <c r="B520" t="s">
        <v>70</v>
      </c>
      <c r="C520" t="s">
        <v>33</v>
      </c>
      <c r="D520" t="s">
        <v>33</v>
      </c>
      <c r="F520" s="3" t="str">
        <f t="shared" si="25"/>
        <v/>
      </c>
      <c r="G520">
        <f t="shared" si="26"/>
        <v>1</v>
      </c>
      <c r="H520" s="10" t="s">
        <v>19072</v>
      </c>
      <c r="I520" t="s">
        <v>6457</v>
      </c>
      <c r="J520" t="s">
        <v>6458</v>
      </c>
      <c r="K520" t="s">
        <v>6435</v>
      </c>
      <c r="L520">
        <v>7</v>
      </c>
      <c r="N520" t="str">
        <f t="shared" si="27"/>
        <v>Journal</v>
      </c>
      <c r="O520" t="s">
        <v>6436</v>
      </c>
      <c r="P520" t="s">
        <v>6459</v>
      </c>
      <c r="Q520" s="3">
        <v>2019</v>
      </c>
      <c r="R520" t="s">
        <v>6460</v>
      </c>
      <c r="S520" t="s">
        <v>6</v>
      </c>
      <c r="T520" t="s">
        <v>155</v>
      </c>
    </row>
    <row r="521" spans="1:20" x14ac:dyDescent="0.35">
      <c r="A521" t="str" cm="1">
        <f t="array" ref="A521">IF(OR(ISNUMBER(SEARCH("serious", $H521:$J521)),ISNUMBER(SEARCH("Serious", $H521:$J521)),ISNUMBER(SEARCH("gamification", $H521:$J521)),ISNUMBER(SEARCH("Gamification", $H521:$J521)),ISNUMBER(SEARCH("education", $H521:$J521)),ISNUMBER(SEARCH("Education", $H521:$J521)),),DataValidation!$E$12,B521)</f>
        <v>None</v>
      </c>
      <c r="B521" t="s">
        <v>49</v>
      </c>
      <c r="C521" t="s">
        <v>66</v>
      </c>
      <c r="D521" t="s">
        <v>66</v>
      </c>
      <c r="F521" s="3" t="str">
        <f t="shared" si="25"/>
        <v/>
      </c>
      <c r="G521">
        <f t="shared" si="26"/>
        <v>1</v>
      </c>
      <c r="H521" s="10" t="s">
        <v>19073</v>
      </c>
      <c r="I521" t="s">
        <v>6462</v>
      </c>
      <c r="J521" t="s">
        <v>6463</v>
      </c>
      <c r="K521" t="s">
        <v>6464</v>
      </c>
      <c r="L521">
        <v>10</v>
      </c>
      <c r="M521">
        <v>9781577358497</v>
      </c>
      <c r="N521" t="str">
        <f t="shared" si="27"/>
        <v>Conference</v>
      </c>
      <c r="O521" t="s">
        <v>2051</v>
      </c>
      <c r="P521" t="s">
        <v>6465</v>
      </c>
      <c r="Q521" s="3">
        <v>2020</v>
      </c>
      <c r="R521" t="s">
        <v>6466</v>
      </c>
      <c r="S521" t="s">
        <v>6</v>
      </c>
      <c r="T521" t="s">
        <v>217</v>
      </c>
    </row>
    <row r="522" spans="1:20" x14ac:dyDescent="0.35">
      <c r="A522" t="str" cm="1">
        <f t="array" ref="A522">IF(OR(ISNUMBER(SEARCH("serious", $H522:$J522)),ISNUMBER(SEARCH("Serious", $H522:$J522)),ISNUMBER(SEARCH("gamification", $H522:$J522)),ISNUMBER(SEARCH("Gamification", $H522:$J522)),ISNUMBER(SEARCH("education", $H522:$J522)),ISNUMBER(SEARCH("Education", $H522:$J522)),),DataValidation!$E$12,B522)</f>
        <v>Not related to Video Games</v>
      </c>
      <c r="B522" t="s">
        <v>70</v>
      </c>
      <c r="C522" t="s">
        <v>33</v>
      </c>
      <c r="D522" t="s">
        <v>33</v>
      </c>
      <c r="F522" s="3" t="str">
        <f t="shared" si="25"/>
        <v/>
      </c>
      <c r="G522">
        <f t="shared" si="26"/>
        <v>1</v>
      </c>
      <c r="H522" s="10" t="s">
        <v>19074</v>
      </c>
      <c r="I522" t="s">
        <v>6468</v>
      </c>
      <c r="J522" t="s">
        <v>6469</v>
      </c>
      <c r="K522" t="s">
        <v>6470</v>
      </c>
      <c r="L522">
        <v>10</v>
      </c>
      <c r="M522">
        <v>9780769537368</v>
      </c>
      <c r="N522" t="str">
        <f t="shared" si="27"/>
        <v>Conference</v>
      </c>
      <c r="O522" t="s">
        <v>6471</v>
      </c>
      <c r="P522" t="s">
        <v>6472</v>
      </c>
      <c r="Q522" s="3">
        <v>2009</v>
      </c>
      <c r="R522" t="s">
        <v>6473</v>
      </c>
      <c r="S522" t="s">
        <v>6</v>
      </c>
      <c r="T522" t="s">
        <v>155</v>
      </c>
    </row>
    <row r="523" spans="1:20" x14ac:dyDescent="0.35">
      <c r="A523" t="str" cm="1">
        <f t="array" ref="A523">IF(OR(ISNUMBER(SEARCH("serious", $H523:$J523)),ISNUMBER(SEARCH("Serious", $H523:$J523)),ISNUMBER(SEARCH("gamification", $H523:$J523)),ISNUMBER(SEARCH("Gamification", $H523:$J523)),ISNUMBER(SEARCH("education", $H523:$J523)),ISNUMBER(SEARCH("Education", $H523:$J523)),),DataValidation!$E$12,B523)</f>
        <v>Not related to Video Games</v>
      </c>
      <c r="B523" t="s">
        <v>70</v>
      </c>
      <c r="C523" t="s">
        <v>33</v>
      </c>
      <c r="D523" t="s">
        <v>33</v>
      </c>
      <c r="F523" s="3" t="str">
        <f t="shared" si="25"/>
        <v/>
      </c>
      <c r="G523">
        <f t="shared" si="26"/>
        <v>1</v>
      </c>
      <c r="H523" s="10" t="s">
        <v>19075</v>
      </c>
      <c r="I523" t="s">
        <v>6475</v>
      </c>
      <c r="J523" t="s">
        <v>6476</v>
      </c>
      <c r="K523" t="s">
        <v>6477</v>
      </c>
      <c r="L523">
        <v>10</v>
      </c>
      <c r="M523">
        <v>9781424474912</v>
      </c>
      <c r="N523" t="str">
        <f t="shared" si="27"/>
        <v>Conference</v>
      </c>
      <c r="O523" t="s">
        <v>6478</v>
      </c>
      <c r="P523" t="s">
        <v>6479</v>
      </c>
      <c r="Q523" s="3">
        <v>2010</v>
      </c>
      <c r="R523" t="s">
        <v>6480</v>
      </c>
      <c r="S523" t="s">
        <v>6</v>
      </c>
      <c r="T523" t="s">
        <v>1539</v>
      </c>
    </row>
    <row r="524" spans="1:20" x14ac:dyDescent="0.35">
      <c r="A524" t="str" cm="1">
        <f t="array" ref="A524">IF(OR(ISNUMBER(SEARCH("serious", $H524:$J524)),ISNUMBER(SEARCH("Serious", $H524:$J524)),ISNUMBER(SEARCH("gamification", $H524:$J524)),ISNUMBER(SEARCH("Gamification", $H524:$J524)),ISNUMBER(SEARCH("education", $H524:$J524)),ISNUMBER(SEARCH("Education", $H524:$J524)),),DataValidation!$E$12,B524)</f>
        <v>Not related to Video Games</v>
      </c>
      <c r="B524" t="s">
        <v>70</v>
      </c>
      <c r="C524" t="s">
        <v>33</v>
      </c>
      <c r="D524" t="s">
        <v>33</v>
      </c>
      <c r="F524" s="3" t="str">
        <f t="shared" si="25"/>
        <v/>
      </c>
      <c r="G524">
        <f t="shared" si="26"/>
        <v>1</v>
      </c>
      <c r="H524" s="10" t="s">
        <v>19076</v>
      </c>
      <c r="I524" t="s">
        <v>6482</v>
      </c>
      <c r="J524" t="s">
        <v>6483</v>
      </c>
      <c r="K524" t="s">
        <v>6484</v>
      </c>
      <c r="L524">
        <v>10</v>
      </c>
      <c r="M524">
        <v>9780769549194</v>
      </c>
      <c r="N524" t="str">
        <f t="shared" si="27"/>
        <v>Conference</v>
      </c>
      <c r="O524" t="s">
        <v>6485</v>
      </c>
      <c r="P524" t="s">
        <v>6486</v>
      </c>
      <c r="Q524" s="3">
        <v>2012</v>
      </c>
      <c r="R524" t="s">
        <v>6487</v>
      </c>
      <c r="S524" t="s">
        <v>6</v>
      </c>
      <c r="T524" t="s">
        <v>217</v>
      </c>
    </row>
    <row r="525" spans="1:20" x14ac:dyDescent="0.35">
      <c r="A525" t="str" cm="1">
        <f t="array" ref="A525">IF(OR(ISNUMBER(SEARCH("serious", $H525:$J525)),ISNUMBER(SEARCH("Serious", $H525:$J525)),ISNUMBER(SEARCH("gamification", $H525:$J525)),ISNUMBER(SEARCH("Gamification", $H525:$J525)),ISNUMBER(SEARCH("education", $H525:$J525)),ISNUMBER(SEARCH("Education", $H525:$J525)),),DataValidation!$E$12,B525)</f>
        <v>Not related to Video Games</v>
      </c>
      <c r="B525" t="s">
        <v>70</v>
      </c>
      <c r="C525" t="s">
        <v>33</v>
      </c>
      <c r="D525" t="s">
        <v>33</v>
      </c>
      <c r="F525" s="3" t="str">
        <f t="shared" si="25"/>
        <v/>
      </c>
      <c r="G525">
        <f t="shared" si="26"/>
        <v>1</v>
      </c>
      <c r="H525" s="10" t="s">
        <v>19078</v>
      </c>
      <c r="I525" t="s">
        <v>6497</v>
      </c>
      <c r="J525" t="s">
        <v>6498</v>
      </c>
      <c r="K525" t="s">
        <v>6499</v>
      </c>
      <c r="L525">
        <v>7</v>
      </c>
      <c r="M525">
        <v>9783642354519</v>
      </c>
      <c r="N525" t="str">
        <f t="shared" si="27"/>
        <v>Journal</v>
      </c>
      <c r="O525" t="s">
        <v>6500</v>
      </c>
      <c r="P525" t="s">
        <v>6501</v>
      </c>
      <c r="Q525" s="3">
        <v>2013</v>
      </c>
      <c r="R525" t="s">
        <v>6502</v>
      </c>
      <c r="S525" t="s">
        <v>6</v>
      </c>
      <c r="T525" t="s">
        <v>162</v>
      </c>
    </row>
    <row r="526" spans="1:20" x14ac:dyDescent="0.35">
      <c r="A526" t="str" cm="1">
        <f t="array" ref="A526">IF(OR(ISNUMBER(SEARCH("serious", $H526:$J526)),ISNUMBER(SEARCH("Serious", $H526:$J526)),ISNUMBER(SEARCH("gamification", $H526:$J526)),ISNUMBER(SEARCH("Gamification", $H526:$J526)),ISNUMBER(SEARCH("education", $H526:$J526)),ISNUMBER(SEARCH("Education", $H526:$J526)),),DataValidation!$E$12,B526)</f>
        <v>Not related to Video Games</v>
      </c>
      <c r="B526" t="s">
        <v>70</v>
      </c>
      <c r="C526" t="s">
        <v>33</v>
      </c>
      <c r="D526" t="s">
        <v>33</v>
      </c>
      <c r="F526" s="3" t="str">
        <f t="shared" si="25"/>
        <v/>
      </c>
      <c r="G526">
        <f t="shared" si="26"/>
        <v>1</v>
      </c>
      <c r="H526" s="10" t="s">
        <v>19080</v>
      </c>
      <c r="I526" t="s">
        <v>6510</v>
      </c>
      <c r="J526" t="s">
        <v>6511</v>
      </c>
      <c r="K526" t="s">
        <v>6512</v>
      </c>
      <c r="L526">
        <v>10</v>
      </c>
      <c r="M526">
        <v>9781479975464</v>
      </c>
      <c r="N526" t="str">
        <f t="shared" si="27"/>
        <v>Conference</v>
      </c>
      <c r="O526" t="s">
        <v>6513</v>
      </c>
      <c r="P526" t="s">
        <v>6</v>
      </c>
      <c r="Q526" s="3">
        <v>2015</v>
      </c>
      <c r="R526" t="s">
        <v>6514</v>
      </c>
      <c r="S526" t="s">
        <v>6</v>
      </c>
      <c r="T526" t="s">
        <v>162</v>
      </c>
    </row>
    <row r="527" spans="1:20" x14ac:dyDescent="0.35">
      <c r="A527" t="str" cm="1">
        <f t="array" ref="A527">IF(OR(ISNUMBER(SEARCH("serious", $H527:$J527)),ISNUMBER(SEARCH("Serious", $H527:$J527)),ISNUMBER(SEARCH("gamification", $H527:$J527)),ISNUMBER(SEARCH("Gamification", $H527:$J527)),ISNUMBER(SEARCH("education", $H527:$J527)),ISNUMBER(SEARCH("Education", $H527:$J527)),),DataValidation!$E$12,B527)</f>
        <v>Not related to Video Games</v>
      </c>
      <c r="B527" t="s">
        <v>70</v>
      </c>
      <c r="C527" t="s">
        <v>33</v>
      </c>
      <c r="D527" t="s">
        <v>33</v>
      </c>
      <c r="F527" s="3" t="str">
        <f t="shared" si="25"/>
        <v/>
      </c>
      <c r="G527">
        <f t="shared" si="26"/>
        <v>1</v>
      </c>
      <c r="H527" s="10" t="s">
        <v>19084</v>
      </c>
      <c r="I527" t="s">
        <v>6535</v>
      </c>
      <c r="J527" t="s">
        <v>6536</v>
      </c>
      <c r="K527" t="s">
        <v>6537</v>
      </c>
      <c r="L527">
        <v>10</v>
      </c>
      <c r="M527">
        <v>9781728144627</v>
      </c>
      <c r="N527" t="str">
        <f t="shared" si="27"/>
        <v>Conference</v>
      </c>
      <c r="O527" t="s">
        <v>6538</v>
      </c>
      <c r="P527" t="s">
        <v>6539</v>
      </c>
      <c r="Q527" s="3">
        <v>2019</v>
      </c>
      <c r="R527" t="s">
        <v>6540</v>
      </c>
      <c r="S527" t="s">
        <v>6</v>
      </c>
      <c r="T527" t="s">
        <v>162</v>
      </c>
    </row>
    <row r="528" spans="1:20" x14ac:dyDescent="0.35">
      <c r="A528" t="str" cm="1">
        <f t="array" ref="A528">IF(OR(ISNUMBER(SEARCH("serious", $H528:$J528)),ISNUMBER(SEARCH("Serious", $H528:$J528)),ISNUMBER(SEARCH("gamification", $H528:$J528)),ISNUMBER(SEARCH("Gamification", $H528:$J528)),ISNUMBER(SEARCH("education", $H528:$J528)),ISNUMBER(SEARCH("Education", $H528:$J528)),),DataValidation!$E$12,B528)</f>
        <v>Not related to Video Games</v>
      </c>
      <c r="B528" t="s">
        <v>70</v>
      </c>
      <c r="C528" t="s">
        <v>33</v>
      </c>
      <c r="D528" t="s">
        <v>33</v>
      </c>
      <c r="F528" s="3" t="str">
        <f t="shared" si="25"/>
        <v/>
      </c>
      <c r="G528">
        <f t="shared" si="26"/>
        <v>1</v>
      </c>
      <c r="H528" s="10" t="s">
        <v>19085</v>
      </c>
      <c r="I528" t="s">
        <v>6542</v>
      </c>
      <c r="J528" t="s">
        <v>6</v>
      </c>
      <c r="K528" t="s">
        <v>6543</v>
      </c>
      <c r="L528">
        <v>7</v>
      </c>
      <c r="N528" t="str">
        <f t="shared" si="27"/>
        <v>Journal</v>
      </c>
      <c r="O528" t="s">
        <v>2272</v>
      </c>
      <c r="P528" t="s">
        <v>6</v>
      </c>
      <c r="Q528" s="3">
        <v>2020</v>
      </c>
      <c r="R528" t="s">
        <v>6544</v>
      </c>
      <c r="S528" t="s">
        <v>6</v>
      </c>
      <c r="T528" t="s">
        <v>217</v>
      </c>
    </row>
    <row r="529" spans="1:20" x14ac:dyDescent="0.35">
      <c r="A529" t="str" cm="1">
        <f t="array" ref="A529">IF(OR(ISNUMBER(SEARCH("serious", $H529:$J529)),ISNUMBER(SEARCH("Serious", $H529:$J529)),ISNUMBER(SEARCH("gamification", $H529:$J529)),ISNUMBER(SEARCH("Gamification", $H529:$J529)),ISNUMBER(SEARCH("education", $H529:$J529)),ISNUMBER(SEARCH("Education", $H529:$J529)),),DataValidation!$E$12,B529)</f>
        <v>Not related to Video Games</v>
      </c>
      <c r="B529" t="s">
        <v>70</v>
      </c>
      <c r="C529" t="s">
        <v>33</v>
      </c>
      <c r="D529" t="s">
        <v>33</v>
      </c>
      <c r="F529" s="3" t="str">
        <f t="shared" si="25"/>
        <v/>
      </c>
      <c r="G529">
        <f t="shared" si="26"/>
        <v>1</v>
      </c>
      <c r="H529" s="10" t="s">
        <v>19087</v>
      </c>
      <c r="I529" t="s">
        <v>6552</v>
      </c>
      <c r="J529" t="s">
        <v>6553</v>
      </c>
      <c r="K529" t="s">
        <v>6554</v>
      </c>
      <c r="L529">
        <v>7</v>
      </c>
      <c r="N529" t="str">
        <f t="shared" si="27"/>
        <v>Journal</v>
      </c>
      <c r="O529" t="s">
        <v>2525</v>
      </c>
      <c r="P529" t="s">
        <v>471</v>
      </c>
      <c r="Q529" s="3">
        <v>2021</v>
      </c>
      <c r="R529" t="s">
        <v>6555</v>
      </c>
      <c r="S529" t="s">
        <v>6</v>
      </c>
      <c r="T529" t="s">
        <v>5441</v>
      </c>
    </row>
    <row r="530" spans="1:20" x14ac:dyDescent="0.35">
      <c r="A530" t="str" cm="1">
        <f t="array" ref="A530">IF(OR(ISNUMBER(SEARCH("serious", $H530:$J530)),ISNUMBER(SEARCH("Serious", $H530:$J530)),ISNUMBER(SEARCH("gamification", $H530:$J530)),ISNUMBER(SEARCH("Gamification", $H530:$J530)),ISNUMBER(SEARCH("education", $H530:$J530)),ISNUMBER(SEARCH("Education", $H530:$J530)),),DataValidation!$E$12,B530)</f>
        <v>None</v>
      </c>
      <c r="B530" t="s">
        <v>49</v>
      </c>
      <c r="C530" t="s">
        <v>60</v>
      </c>
      <c r="D530" t="s">
        <v>60</v>
      </c>
      <c r="E530" t="s">
        <v>21071</v>
      </c>
      <c r="F530" s="3" t="str">
        <f t="shared" si="25"/>
        <v/>
      </c>
      <c r="G530">
        <f t="shared" si="26"/>
        <v>1</v>
      </c>
      <c r="H530" s="10" t="s">
        <v>19088</v>
      </c>
      <c r="I530" t="s">
        <v>6557</v>
      </c>
      <c r="J530" t="s">
        <v>6558</v>
      </c>
      <c r="K530" t="s">
        <v>6559</v>
      </c>
      <c r="L530">
        <v>10</v>
      </c>
      <c r="M530">
        <v>9781577354314</v>
      </c>
      <c r="N530" t="str">
        <f t="shared" si="27"/>
        <v>Conference</v>
      </c>
      <c r="O530" t="s">
        <v>6560</v>
      </c>
      <c r="P530" t="s">
        <v>6561</v>
      </c>
      <c r="Q530" s="3">
        <v>2009</v>
      </c>
      <c r="R530" t="s">
        <v>6562</v>
      </c>
      <c r="S530" t="s">
        <v>6</v>
      </c>
      <c r="T530" t="s">
        <v>155</v>
      </c>
    </row>
    <row r="531" spans="1:20" x14ac:dyDescent="0.35">
      <c r="A531" t="str" cm="1">
        <f t="array" ref="A531">IF(OR(ISNUMBER(SEARCH("serious", $H531:$J531)),ISNUMBER(SEARCH("Serious", $H531:$J531)),ISNUMBER(SEARCH("gamification", $H531:$J531)),ISNUMBER(SEARCH("Gamification", $H531:$J531)),ISNUMBER(SEARCH("education", $H531:$J531)),ISNUMBER(SEARCH("Education", $H531:$J531)),),DataValidation!$E$12,B531)</f>
        <v>None</v>
      </c>
      <c r="B531" t="s">
        <v>49</v>
      </c>
      <c r="C531" t="s">
        <v>57</v>
      </c>
      <c r="D531" t="s">
        <v>57</v>
      </c>
      <c r="F531" s="3" t="str">
        <f t="shared" si="25"/>
        <v/>
      </c>
      <c r="G531">
        <f t="shared" si="26"/>
        <v>1</v>
      </c>
      <c r="H531" s="10" t="s">
        <v>19089</v>
      </c>
      <c r="I531" t="s">
        <v>6564</v>
      </c>
      <c r="J531" t="s">
        <v>6565</v>
      </c>
      <c r="K531" t="s">
        <v>6566</v>
      </c>
      <c r="L531">
        <v>10</v>
      </c>
      <c r="M531">
        <v>9782905267788</v>
      </c>
      <c r="N531" t="str">
        <f t="shared" si="27"/>
        <v>Workshop</v>
      </c>
      <c r="O531" t="s">
        <v>496</v>
      </c>
      <c r="P531" t="s">
        <v>6567</v>
      </c>
      <c r="Q531" s="3">
        <v>2011</v>
      </c>
      <c r="R531" t="s">
        <v>6568</v>
      </c>
      <c r="S531" t="s">
        <v>6</v>
      </c>
      <c r="T531" t="s">
        <v>217</v>
      </c>
    </row>
    <row r="532" spans="1:20" x14ac:dyDescent="0.35">
      <c r="A532" t="str" cm="1">
        <f t="array" ref="A532">IF(OR(ISNUMBER(SEARCH("serious", $H532:$J532)),ISNUMBER(SEARCH("Serious", $H532:$J532)),ISNUMBER(SEARCH("gamification", $H532:$J532)),ISNUMBER(SEARCH("Gamification", $H532:$J532)),ISNUMBER(SEARCH("education", $H532:$J532)),ISNUMBER(SEARCH("Education", $H532:$J532)),),DataValidation!$E$12,B532)</f>
        <v>None</v>
      </c>
      <c r="B532" t="s">
        <v>49</v>
      </c>
      <c r="C532" t="s">
        <v>83</v>
      </c>
      <c r="D532" t="s">
        <v>83</v>
      </c>
      <c r="F532" s="3" t="str">
        <f t="shared" si="25"/>
        <v/>
      </c>
      <c r="G532">
        <f t="shared" si="26"/>
        <v>1</v>
      </c>
      <c r="H532" s="10" t="s">
        <v>19090</v>
      </c>
      <c r="I532" t="s">
        <v>6570</v>
      </c>
      <c r="J532" t="s">
        <v>6571</v>
      </c>
      <c r="K532" t="s">
        <v>6572</v>
      </c>
      <c r="L532">
        <v>10</v>
      </c>
      <c r="N532" t="str">
        <f t="shared" si="27"/>
        <v>Workshop</v>
      </c>
      <c r="O532" t="s">
        <v>6573</v>
      </c>
      <c r="P532" t="s">
        <v>6574</v>
      </c>
      <c r="Q532" s="3">
        <v>2011</v>
      </c>
      <c r="R532" t="s">
        <v>6575</v>
      </c>
      <c r="S532" t="s">
        <v>6</v>
      </c>
      <c r="T532" t="s">
        <v>147</v>
      </c>
    </row>
    <row r="533" spans="1:20" x14ac:dyDescent="0.35">
      <c r="A533" t="str" cm="1">
        <f t="array" ref="A533">IF(OR(ISNUMBER(SEARCH("serious", $H533:$J533)),ISNUMBER(SEARCH("Serious", $H533:$J533)),ISNUMBER(SEARCH("gamification", $H533:$J533)),ISNUMBER(SEARCH("Gamification", $H533:$J533)),ISNUMBER(SEARCH("education", $H533:$J533)),ISNUMBER(SEARCH("Education", $H533:$J533)),),DataValidation!$E$12,B533)</f>
        <v>None</v>
      </c>
      <c r="B533" t="s">
        <v>49</v>
      </c>
      <c r="C533" t="s">
        <v>68</v>
      </c>
      <c r="D533" t="s">
        <v>68</v>
      </c>
      <c r="F533" s="3" t="str">
        <f t="shared" si="25"/>
        <v/>
      </c>
      <c r="G533">
        <f t="shared" si="26"/>
        <v>1</v>
      </c>
      <c r="H533" s="10" t="s">
        <v>19091</v>
      </c>
      <c r="I533" t="s">
        <v>6577</v>
      </c>
      <c r="J533" t="s">
        <v>6578</v>
      </c>
      <c r="K533" t="s">
        <v>6572</v>
      </c>
      <c r="L533">
        <v>10</v>
      </c>
      <c r="M533">
        <v>9781450308045</v>
      </c>
      <c r="N533" t="str">
        <f t="shared" si="27"/>
        <v>Conference</v>
      </c>
      <c r="O533" t="s">
        <v>2878</v>
      </c>
      <c r="P533" t="s">
        <v>6579</v>
      </c>
      <c r="Q533" s="3">
        <v>2011</v>
      </c>
      <c r="R533" t="s">
        <v>6580</v>
      </c>
      <c r="S533" t="s">
        <v>6</v>
      </c>
      <c r="T533" t="s">
        <v>323</v>
      </c>
    </row>
    <row r="534" spans="1:20" x14ac:dyDescent="0.35">
      <c r="A534" t="str" cm="1">
        <f t="array" ref="A534">IF(OR(ISNUMBER(SEARCH("serious", $H534:$J534)),ISNUMBER(SEARCH("Serious", $H534:$J534)),ISNUMBER(SEARCH("gamification", $H534:$J534)),ISNUMBER(SEARCH("Gamification", $H534:$J534)),ISNUMBER(SEARCH("education", $H534:$J534)),ISNUMBER(SEARCH("Education", $H534:$J534)),),DataValidation!$E$12,B534)</f>
        <v>Serious games or gamification</v>
      </c>
      <c r="B534" t="s">
        <v>70</v>
      </c>
      <c r="C534" t="s">
        <v>33</v>
      </c>
      <c r="D534" t="s">
        <v>33</v>
      </c>
      <c r="F534" s="3" t="str">
        <f t="shared" si="25"/>
        <v/>
      </c>
      <c r="G534">
        <f t="shared" si="26"/>
        <v>1</v>
      </c>
      <c r="H534" s="10" t="s">
        <v>19092</v>
      </c>
      <c r="I534" t="s">
        <v>6582</v>
      </c>
      <c r="J534" t="s">
        <v>6583</v>
      </c>
      <c r="K534" t="s">
        <v>6584</v>
      </c>
      <c r="L534">
        <v>10</v>
      </c>
      <c r="M534">
        <v>9781479919345</v>
      </c>
      <c r="N534" t="str">
        <f t="shared" si="27"/>
        <v>Workshop</v>
      </c>
      <c r="O534" t="s">
        <v>3954</v>
      </c>
      <c r="P534" t="s">
        <v>6585</v>
      </c>
      <c r="Q534" s="3">
        <v>2015</v>
      </c>
      <c r="R534" t="s">
        <v>6586</v>
      </c>
      <c r="S534" t="s">
        <v>6</v>
      </c>
      <c r="T534" t="s">
        <v>147</v>
      </c>
    </row>
    <row r="535" spans="1:20" x14ac:dyDescent="0.35">
      <c r="A535" t="str" cm="1">
        <f t="array" ref="A535">IF(OR(ISNUMBER(SEARCH("serious", $H535:$J535)),ISNUMBER(SEARCH("Serious", $H535:$J535)),ISNUMBER(SEARCH("gamification", $H535:$J535)),ISNUMBER(SEARCH("Gamification", $H535:$J535)),ISNUMBER(SEARCH("education", $H535:$J535)),ISNUMBER(SEARCH("Education", $H535:$J535)),),DataValidation!$E$12,B535)</f>
        <v>Not related to Video Games</v>
      </c>
      <c r="B535" t="s">
        <v>70</v>
      </c>
      <c r="C535" t="s">
        <v>33</v>
      </c>
      <c r="D535" t="s">
        <v>33</v>
      </c>
      <c r="F535" s="3" t="str">
        <f t="shared" si="25"/>
        <v/>
      </c>
      <c r="G535">
        <f t="shared" si="26"/>
        <v>1</v>
      </c>
      <c r="H535" s="10" t="s">
        <v>19094</v>
      </c>
      <c r="I535" t="s">
        <v>6595</v>
      </c>
      <c r="J535" t="s">
        <v>6596</v>
      </c>
      <c r="K535" t="s">
        <v>6597</v>
      </c>
      <c r="L535">
        <v>10</v>
      </c>
      <c r="M535">
        <v>9781479958122</v>
      </c>
      <c r="N535" t="str">
        <f t="shared" si="27"/>
        <v>Conference</v>
      </c>
      <c r="O535" t="s">
        <v>6598</v>
      </c>
      <c r="P535" t="s">
        <v>1380</v>
      </c>
      <c r="Q535" s="3">
        <v>2015</v>
      </c>
      <c r="R535" t="s">
        <v>6599</v>
      </c>
      <c r="S535" t="s">
        <v>6</v>
      </c>
      <c r="T535" t="s">
        <v>147</v>
      </c>
    </row>
    <row r="536" spans="1:20" x14ac:dyDescent="0.35">
      <c r="A536" t="str" cm="1">
        <f t="array" ref="A536">IF(OR(ISNUMBER(SEARCH("serious", $H536:$J536)),ISNUMBER(SEARCH("Serious", $H536:$J536)),ISNUMBER(SEARCH("gamification", $H536:$J536)),ISNUMBER(SEARCH("Gamification", $H536:$J536)),ISNUMBER(SEARCH("education", $H536:$J536)),ISNUMBER(SEARCH("Education", $H536:$J536)),),DataValidation!$E$12,B536)</f>
        <v>Serious games or gamification</v>
      </c>
      <c r="B536" t="s">
        <v>70</v>
      </c>
      <c r="C536" t="s">
        <v>33</v>
      </c>
      <c r="D536" t="s">
        <v>33</v>
      </c>
      <c r="F536" s="3" t="str">
        <f t="shared" ref="F536:F599" si="28">IF(C536&lt;&gt;D536,IF(OR(C536="",D536=""),"NR","Yes"),"")</f>
        <v/>
      </c>
      <c r="G536">
        <f t="shared" si="26"/>
        <v>1</v>
      </c>
      <c r="H536" s="10" t="s">
        <v>19095</v>
      </c>
      <c r="I536" t="s">
        <v>6601</v>
      </c>
      <c r="J536" t="s">
        <v>6602</v>
      </c>
      <c r="K536" t="s">
        <v>6603</v>
      </c>
      <c r="L536">
        <v>10</v>
      </c>
      <c r="M536">
        <v>9781479908189</v>
      </c>
      <c r="N536" t="str">
        <f t="shared" si="27"/>
        <v>Conference</v>
      </c>
      <c r="O536" t="s">
        <v>1678</v>
      </c>
      <c r="P536" t="s">
        <v>6604</v>
      </c>
      <c r="Q536" s="3">
        <v>2013</v>
      </c>
      <c r="R536" t="s">
        <v>6605</v>
      </c>
      <c r="S536" t="s">
        <v>6</v>
      </c>
      <c r="T536" t="s">
        <v>147</v>
      </c>
    </row>
    <row r="537" spans="1:20" x14ac:dyDescent="0.35">
      <c r="A537" t="str" cm="1">
        <f t="array" ref="A537">IF(OR(ISNUMBER(SEARCH("serious", $H537:$J537)),ISNUMBER(SEARCH("Serious", $H537:$J537)),ISNUMBER(SEARCH("gamification", $H537:$J537)),ISNUMBER(SEARCH("Gamification", $H537:$J537)),ISNUMBER(SEARCH("education", $H537:$J537)),ISNUMBER(SEARCH("Education", $H537:$J537)),),DataValidation!$E$12,B537)</f>
        <v>Serious games or gamification</v>
      </c>
      <c r="B537" t="s">
        <v>70</v>
      </c>
      <c r="C537" t="s">
        <v>33</v>
      </c>
      <c r="D537" t="s">
        <v>33</v>
      </c>
      <c r="F537" s="3" t="str">
        <f t="shared" si="28"/>
        <v/>
      </c>
      <c r="G537">
        <f t="shared" si="26"/>
        <v>1</v>
      </c>
      <c r="H537" s="10" t="s">
        <v>19100</v>
      </c>
      <c r="I537" t="s">
        <v>6633</v>
      </c>
      <c r="J537" t="s">
        <v>6634</v>
      </c>
      <c r="K537" t="s">
        <v>6635</v>
      </c>
      <c r="L537">
        <v>10</v>
      </c>
      <c r="M537">
        <v>9781728117645</v>
      </c>
      <c r="N537" t="str">
        <f t="shared" si="27"/>
        <v>Conference</v>
      </c>
      <c r="O537" t="s">
        <v>6636</v>
      </c>
      <c r="P537" t="s">
        <v>6637</v>
      </c>
      <c r="Q537" s="3">
        <v>2019</v>
      </c>
      <c r="R537" t="s">
        <v>6638</v>
      </c>
      <c r="S537" t="s">
        <v>6</v>
      </c>
      <c r="T537" t="s">
        <v>217</v>
      </c>
    </row>
    <row r="538" spans="1:20" x14ac:dyDescent="0.35">
      <c r="A538" t="str" cm="1">
        <f t="array" ref="A538">IF(OR(ISNUMBER(SEARCH("serious", $H538:$J538)),ISNUMBER(SEARCH("Serious", $H538:$J538)),ISNUMBER(SEARCH("gamification", $H538:$J538)),ISNUMBER(SEARCH("Gamification", $H538:$J538)),ISNUMBER(SEARCH("education", $H538:$J538)),ISNUMBER(SEARCH("Education", $H538:$J538)),),DataValidation!$E$12,B538)</f>
        <v>None</v>
      </c>
      <c r="B538" t="s">
        <v>49</v>
      </c>
      <c r="C538" t="s">
        <v>66</v>
      </c>
      <c r="D538" t="s">
        <v>66</v>
      </c>
      <c r="F538" s="3" t="str">
        <f t="shared" si="28"/>
        <v/>
      </c>
      <c r="G538">
        <f t="shared" si="26"/>
        <v>1</v>
      </c>
      <c r="H538" s="10" t="s">
        <v>19101</v>
      </c>
      <c r="I538" t="s">
        <v>6640</v>
      </c>
      <c r="J538" t="s">
        <v>6641</v>
      </c>
      <c r="K538" t="s">
        <v>6642</v>
      </c>
      <c r="L538">
        <v>10</v>
      </c>
      <c r="M538">
        <v>9781538677698</v>
      </c>
      <c r="N538" t="str">
        <f t="shared" si="27"/>
        <v>Conference</v>
      </c>
      <c r="O538" t="s">
        <v>388</v>
      </c>
      <c r="P538" t="s">
        <v>6643</v>
      </c>
      <c r="Q538" s="3">
        <v>2019</v>
      </c>
      <c r="R538" t="s">
        <v>6644</v>
      </c>
      <c r="S538" t="s">
        <v>6</v>
      </c>
      <c r="T538" t="s">
        <v>147</v>
      </c>
    </row>
    <row r="539" spans="1:20" x14ac:dyDescent="0.35">
      <c r="A539" t="str" cm="1">
        <f t="array" ref="A539">IF(OR(ISNUMBER(SEARCH("serious", $H539:$J539)),ISNUMBER(SEARCH("Serious", $H539:$J539)),ISNUMBER(SEARCH("gamification", $H539:$J539)),ISNUMBER(SEARCH("Gamification", $H539:$J539)),ISNUMBER(SEARCH("education", $H539:$J539)),ISNUMBER(SEARCH("Education", $H539:$J539)),),DataValidation!$E$12,B539)</f>
        <v>None</v>
      </c>
      <c r="B539" t="s">
        <v>49</v>
      </c>
      <c r="C539" t="s">
        <v>51</v>
      </c>
      <c r="D539" t="s">
        <v>51</v>
      </c>
      <c r="F539" s="3" t="str">
        <f t="shared" si="28"/>
        <v/>
      </c>
      <c r="G539">
        <f t="shared" si="26"/>
        <v>1</v>
      </c>
      <c r="H539" s="10" t="s">
        <v>19104</v>
      </c>
      <c r="I539" t="s">
        <v>6657</v>
      </c>
      <c r="J539" t="s">
        <v>6658</v>
      </c>
      <c r="K539" t="s">
        <v>6659</v>
      </c>
      <c r="L539">
        <v>10</v>
      </c>
      <c r="M539">
        <v>9781450371582</v>
      </c>
      <c r="N539" t="str">
        <f t="shared" si="27"/>
        <v>Journal</v>
      </c>
      <c r="O539" t="s">
        <v>194</v>
      </c>
      <c r="P539" t="s">
        <v>6</v>
      </c>
      <c r="Q539" s="3">
        <v>2019</v>
      </c>
      <c r="R539" t="s">
        <v>6660</v>
      </c>
      <c r="S539" t="s">
        <v>6</v>
      </c>
      <c r="T539" t="s">
        <v>162</v>
      </c>
    </row>
    <row r="540" spans="1:20" x14ac:dyDescent="0.35">
      <c r="A540" t="str" cm="1">
        <f t="array" ref="A540">IF(OR(ISNUMBER(SEARCH("serious", $H540:$J540)),ISNUMBER(SEARCH("Serious", $H540:$J540)),ISNUMBER(SEARCH("gamification", $H540:$J540)),ISNUMBER(SEARCH("Gamification", $H540:$J540)),ISNUMBER(SEARCH("education", $H540:$J540)),ISNUMBER(SEARCH("Education", $H540:$J540)),),DataValidation!$E$12,B540)</f>
        <v>None</v>
      </c>
      <c r="B540" t="s">
        <v>49</v>
      </c>
      <c r="C540" t="s">
        <v>57</v>
      </c>
      <c r="D540" t="s">
        <v>57</v>
      </c>
      <c r="F540" s="3" t="str">
        <f t="shared" si="28"/>
        <v/>
      </c>
      <c r="G540">
        <f t="shared" si="26"/>
        <v>1</v>
      </c>
      <c r="H540" s="10" t="s">
        <v>19105</v>
      </c>
      <c r="I540" t="s">
        <v>6662</v>
      </c>
      <c r="J540" t="s">
        <v>6663</v>
      </c>
      <c r="K540" t="s">
        <v>6664</v>
      </c>
      <c r="L540">
        <v>10</v>
      </c>
      <c r="M540">
        <v>9780692895641</v>
      </c>
      <c r="N540" t="str">
        <f t="shared" si="27"/>
        <v>Conference</v>
      </c>
      <c r="O540" t="s">
        <v>6665</v>
      </c>
      <c r="P540" t="s">
        <v>6</v>
      </c>
      <c r="Q540" s="3">
        <v>2017</v>
      </c>
      <c r="R540" t="s">
        <v>6666</v>
      </c>
      <c r="S540" t="s">
        <v>6</v>
      </c>
      <c r="T540" t="s">
        <v>256</v>
      </c>
    </row>
    <row r="541" spans="1:20" x14ac:dyDescent="0.35">
      <c r="A541" t="str" cm="1">
        <f t="array" ref="A541">IF(OR(ISNUMBER(SEARCH("serious", $H541:$J541)),ISNUMBER(SEARCH("Serious", $H541:$J541)),ISNUMBER(SEARCH("gamification", $H541:$J541)),ISNUMBER(SEARCH("Gamification", $H541:$J541)),ISNUMBER(SEARCH("education", $H541:$J541)),ISNUMBER(SEARCH("Education", $H541:$J541)),),DataValidation!$E$12,B541)</f>
        <v>Not related to Video Games</v>
      </c>
      <c r="B541" t="s">
        <v>70</v>
      </c>
      <c r="C541" t="s">
        <v>33</v>
      </c>
      <c r="D541" t="s">
        <v>33</v>
      </c>
      <c r="F541" s="3" t="str">
        <f t="shared" si="28"/>
        <v/>
      </c>
      <c r="G541">
        <f t="shared" si="26"/>
        <v>1</v>
      </c>
      <c r="H541" s="10" t="s">
        <v>19108</v>
      </c>
      <c r="I541" t="s">
        <v>6688</v>
      </c>
      <c r="J541" t="s">
        <v>6689</v>
      </c>
      <c r="K541" t="s">
        <v>6690</v>
      </c>
      <c r="L541">
        <v>10</v>
      </c>
      <c r="M541">
        <v>9781450372176</v>
      </c>
      <c r="N541" t="str">
        <f t="shared" si="27"/>
        <v>Journal</v>
      </c>
      <c r="O541" t="s">
        <v>194</v>
      </c>
      <c r="P541" t="s">
        <v>6</v>
      </c>
      <c r="Q541" s="3">
        <v>2019</v>
      </c>
      <c r="R541" t="s">
        <v>6691</v>
      </c>
      <c r="S541" t="s">
        <v>6</v>
      </c>
      <c r="T541" t="s">
        <v>162</v>
      </c>
    </row>
    <row r="542" spans="1:20" x14ac:dyDescent="0.35">
      <c r="A542" t="str" cm="1">
        <f t="array" ref="A542">IF(OR(ISNUMBER(SEARCH("serious", $H542:$J542)),ISNUMBER(SEARCH("Serious", $H542:$J542)),ISNUMBER(SEARCH("gamification", $H542:$J542)),ISNUMBER(SEARCH("Gamification", $H542:$J542)),ISNUMBER(SEARCH("education", $H542:$J542)),ISNUMBER(SEARCH("Education", $H542:$J542)),),DataValidation!$E$12,B542)</f>
        <v>None</v>
      </c>
      <c r="B542" t="s">
        <v>49</v>
      </c>
      <c r="C542" t="s">
        <v>68</v>
      </c>
      <c r="D542" t="s">
        <v>68</v>
      </c>
      <c r="F542" s="3" t="str">
        <f t="shared" si="28"/>
        <v/>
      </c>
      <c r="G542">
        <f t="shared" si="26"/>
        <v>1</v>
      </c>
      <c r="H542" s="10" t="s">
        <v>19112</v>
      </c>
      <c r="I542" t="s">
        <v>6711</v>
      </c>
      <c r="J542" t="s">
        <v>6712</v>
      </c>
      <c r="K542" t="s">
        <v>6713</v>
      </c>
      <c r="L542">
        <v>10</v>
      </c>
      <c r="M542">
        <v>9781450372176</v>
      </c>
      <c r="N542" t="str">
        <f t="shared" si="27"/>
        <v>Journal</v>
      </c>
      <c r="O542" t="s">
        <v>194</v>
      </c>
      <c r="P542" t="s">
        <v>6</v>
      </c>
      <c r="Q542" s="3">
        <v>2019</v>
      </c>
      <c r="R542" t="s">
        <v>6714</v>
      </c>
      <c r="S542" t="s">
        <v>6</v>
      </c>
      <c r="T542" t="s">
        <v>217</v>
      </c>
    </row>
    <row r="543" spans="1:20" x14ac:dyDescent="0.35">
      <c r="A543" t="str" cm="1">
        <f t="array" ref="A543">IF(OR(ISNUMBER(SEARCH("serious", $H543:$J543)),ISNUMBER(SEARCH("Serious", $H543:$J543)),ISNUMBER(SEARCH("gamification", $H543:$J543)),ISNUMBER(SEARCH("Gamification", $H543:$J543)),ISNUMBER(SEARCH("education", $H543:$J543)),ISNUMBER(SEARCH("Education", $H543:$J543)),),DataValidation!$E$12,B543)</f>
        <v>Not related to Software Engineering</v>
      </c>
      <c r="B543" t="s">
        <v>67</v>
      </c>
      <c r="C543" t="s">
        <v>33</v>
      </c>
      <c r="D543" t="s">
        <v>33</v>
      </c>
      <c r="F543" s="3" t="str">
        <f t="shared" si="28"/>
        <v/>
      </c>
      <c r="G543">
        <f t="shared" si="26"/>
        <v>1</v>
      </c>
      <c r="H543" s="10" t="s">
        <v>19113</v>
      </c>
      <c r="I543" t="s">
        <v>6716</v>
      </c>
      <c r="J543" t="s">
        <v>6717</v>
      </c>
      <c r="K543" t="s">
        <v>6718</v>
      </c>
      <c r="L543">
        <v>10</v>
      </c>
      <c r="M543">
        <v>9789077381748</v>
      </c>
      <c r="N543" t="str">
        <f t="shared" si="27"/>
        <v>Conference</v>
      </c>
      <c r="O543" t="s">
        <v>2299</v>
      </c>
      <c r="P543" t="s">
        <v>6719</v>
      </c>
      <c r="Q543" s="3">
        <v>2012</v>
      </c>
      <c r="R543" t="s">
        <v>6720</v>
      </c>
      <c r="S543" t="s">
        <v>6</v>
      </c>
      <c r="T543" t="s">
        <v>162</v>
      </c>
    </row>
    <row r="544" spans="1:20" x14ac:dyDescent="0.35">
      <c r="A544" t="str" cm="1">
        <f t="array" ref="A544">IF(OR(ISNUMBER(SEARCH("serious", $H544:$J544)),ISNUMBER(SEARCH("Serious", $H544:$J544)),ISNUMBER(SEARCH("gamification", $H544:$J544)),ISNUMBER(SEARCH("Gamification", $H544:$J544)),ISNUMBER(SEARCH("education", $H544:$J544)),ISNUMBER(SEARCH("Education", $H544:$J544)),),DataValidation!$E$12,B544)</f>
        <v>None</v>
      </c>
      <c r="B544" t="s">
        <v>49</v>
      </c>
      <c r="C544" t="s">
        <v>57</v>
      </c>
      <c r="D544" t="s">
        <v>57</v>
      </c>
      <c r="F544" s="3" t="str">
        <f t="shared" si="28"/>
        <v/>
      </c>
      <c r="G544">
        <f t="shared" si="26"/>
        <v>1</v>
      </c>
      <c r="H544" s="10" t="s">
        <v>19114</v>
      </c>
      <c r="I544" t="s">
        <v>6722</v>
      </c>
      <c r="J544" t="s">
        <v>6723</v>
      </c>
      <c r="K544" t="s">
        <v>6724</v>
      </c>
      <c r="L544">
        <v>10</v>
      </c>
      <c r="M544">
        <v>9781467355308</v>
      </c>
      <c r="N544" t="str">
        <f t="shared" si="27"/>
        <v>Conference</v>
      </c>
      <c r="O544" t="s">
        <v>6725</v>
      </c>
      <c r="P544" t="s">
        <v>6726</v>
      </c>
      <c r="Q544" s="3">
        <v>2012</v>
      </c>
      <c r="R544" t="s">
        <v>6727</v>
      </c>
      <c r="S544" t="s">
        <v>6</v>
      </c>
      <c r="T544" t="s">
        <v>217</v>
      </c>
    </row>
    <row r="545" spans="1:20" x14ac:dyDescent="0.35">
      <c r="A545" t="str" cm="1">
        <f t="array" ref="A545">IF(OR(ISNUMBER(SEARCH("serious", $H545:$J545)),ISNUMBER(SEARCH("Serious", $H545:$J545)),ISNUMBER(SEARCH("gamification", $H545:$J545)),ISNUMBER(SEARCH("Gamification", $H545:$J545)),ISNUMBER(SEARCH("education", $H545:$J545)),ISNUMBER(SEARCH("Education", $H545:$J545)),),DataValidation!$E$12,B545)</f>
        <v>None</v>
      </c>
      <c r="B545" t="s">
        <v>49</v>
      </c>
      <c r="C545" t="s">
        <v>83</v>
      </c>
      <c r="D545" t="s">
        <v>83</v>
      </c>
      <c r="F545" s="3" t="str">
        <f t="shared" si="28"/>
        <v/>
      </c>
      <c r="G545">
        <f t="shared" si="26"/>
        <v>1</v>
      </c>
      <c r="H545" s="10" t="s">
        <v>19117</v>
      </c>
      <c r="I545" t="s">
        <v>6741</v>
      </c>
      <c r="J545" t="s">
        <v>6742</v>
      </c>
      <c r="K545" t="s">
        <v>6743</v>
      </c>
      <c r="L545">
        <v>10</v>
      </c>
      <c r="M545">
        <v>9781509006793</v>
      </c>
      <c r="N545" t="str">
        <f t="shared" si="27"/>
        <v>Conference</v>
      </c>
      <c r="O545" t="s">
        <v>6744</v>
      </c>
      <c r="P545" t="s">
        <v>6745</v>
      </c>
      <c r="Q545" s="3">
        <v>2016</v>
      </c>
      <c r="R545" t="s">
        <v>6746</v>
      </c>
      <c r="S545" t="s">
        <v>6</v>
      </c>
      <c r="T545" t="s">
        <v>147</v>
      </c>
    </row>
    <row r="546" spans="1:20" x14ac:dyDescent="0.35">
      <c r="A546" t="str" cm="1">
        <f t="array" ref="A546">IF(OR(ISNUMBER(SEARCH("serious", $H546:$J546)),ISNUMBER(SEARCH("Serious", $H546:$J546)),ISNUMBER(SEARCH("gamification", $H546:$J546)),ISNUMBER(SEARCH("Gamification", $H546:$J546)),ISNUMBER(SEARCH("education", $H546:$J546)),ISNUMBER(SEARCH("Education", $H546:$J546)),),DataValidation!$E$12,B546)</f>
        <v>Serious games or gamification</v>
      </c>
      <c r="B546" t="s">
        <v>70</v>
      </c>
      <c r="C546" t="s">
        <v>33</v>
      </c>
      <c r="D546" t="s">
        <v>33</v>
      </c>
      <c r="F546" s="3" t="str">
        <f t="shared" si="28"/>
        <v/>
      </c>
      <c r="G546">
        <f t="shared" si="26"/>
        <v>1</v>
      </c>
      <c r="H546" s="10" t="s">
        <v>19118</v>
      </c>
      <c r="I546" t="s">
        <v>6748</v>
      </c>
      <c r="J546" t="s">
        <v>6749</v>
      </c>
      <c r="K546" t="s">
        <v>6750</v>
      </c>
      <c r="L546">
        <v>7</v>
      </c>
      <c r="M546">
        <v>9783319470627</v>
      </c>
      <c r="N546" t="str">
        <f t="shared" si="27"/>
        <v>Conference</v>
      </c>
      <c r="O546" t="s">
        <v>3009</v>
      </c>
      <c r="P546" t="s">
        <v>6751</v>
      </c>
      <c r="Q546" s="3">
        <v>2016</v>
      </c>
      <c r="R546" t="s">
        <v>6752</v>
      </c>
      <c r="S546" t="s">
        <v>6</v>
      </c>
      <c r="T546" t="s">
        <v>162</v>
      </c>
    </row>
    <row r="547" spans="1:20" x14ac:dyDescent="0.35">
      <c r="A547" t="str" cm="1">
        <f t="array" ref="A547">IF(OR(ISNUMBER(SEARCH("serious", $H547:$J547)),ISNUMBER(SEARCH("Serious", $H547:$J547)),ISNUMBER(SEARCH("gamification", $H547:$J547)),ISNUMBER(SEARCH("Gamification", $H547:$J547)),ISNUMBER(SEARCH("education", $H547:$J547)),ISNUMBER(SEARCH("Education", $H547:$J547)),),DataValidation!$E$12,B547)</f>
        <v>None</v>
      </c>
      <c r="B547" t="s">
        <v>49</v>
      </c>
      <c r="C547" t="s">
        <v>60</v>
      </c>
      <c r="D547" t="s">
        <v>60</v>
      </c>
      <c r="F547" s="3" t="str">
        <f t="shared" si="28"/>
        <v/>
      </c>
      <c r="G547">
        <f t="shared" si="26"/>
        <v>1</v>
      </c>
      <c r="H547" s="10" t="s">
        <v>19123</v>
      </c>
      <c r="I547" t="s">
        <v>6778</v>
      </c>
      <c r="J547" t="s">
        <v>6779</v>
      </c>
      <c r="K547" t="s">
        <v>6780</v>
      </c>
      <c r="L547">
        <v>10</v>
      </c>
      <c r="M547">
        <v>9781728181790</v>
      </c>
      <c r="N547" t="str">
        <f t="shared" si="27"/>
        <v>Conference</v>
      </c>
      <c r="O547" t="s">
        <v>6781</v>
      </c>
      <c r="P547" t="s">
        <v>6782</v>
      </c>
      <c r="Q547" s="3">
        <v>2020</v>
      </c>
      <c r="R547" t="s">
        <v>6783</v>
      </c>
      <c r="S547" t="s">
        <v>6</v>
      </c>
      <c r="T547" t="s">
        <v>217</v>
      </c>
    </row>
    <row r="548" spans="1:20" x14ac:dyDescent="0.35">
      <c r="A548" t="str" cm="1">
        <f t="array" ref="A548">IF(OR(ISNUMBER(SEARCH("serious", $H548:$J548)),ISNUMBER(SEARCH("Serious", $H548:$J548)),ISNUMBER(SEARCH("gamification", $H548:$J548)),ISNUMBER(SEARCH("Gamification", $H548:$J548)),ISNUMBER(SEARCH("education", $H548:$J548)),ISNUMBER(SEARCH("Education", $H548:$J548)),),DataValidation!$E$12,B548)</f>
        <v>Not related to Video Games</v>
      </c>
      <c r="B548" t="s">
        <v>70</v>
      </c>
      <c r="C548" t="s">
        <v>33</v>
      </c>
      <c r="D548" t="s">
        <v>33</v>
      </c>
      <c r="F548" s="3" t="str">
        <f t="shared" si="28"/>
        <v/>
      </c>
      <c r="G548">
        <f t="shared" si="26"/>
        <v>1</v>
      </c>
      <c r="H548" s="10" t="s">
        <v>19124</v>
      </c>
      <c r="I548" t="s">
        <v>6785</v>
      </c>
      <c r="J548" t="s">
        <v>6786</v>
      </c>
      <c r="K548" t="s">
        <v>6787</v>
      </c>
      <c r="L548">
        <v>10</v>
      </c>
      <c r="M548">
        <v>9781450388931</v>
      </c>
      <c r="N548" t="str">
        <f t="shared" si="27"/>
        <v>Journal</v>
      </c>
      <c r="O548" t="s">
        <v>194</v>
      </c>
      <c r="P548" t="s">
        <v>4681</v>
      </c>
      <c r="Q548" s="3">
        <v>2020</v>
      </c>
      <c r="R548" t="s">
        <v>6788</v>
      </c>
      <c r="S548" t="s">
        <v>6</v>
      </c>
      <c r="T548" t="s">
        <v>162</v>
      </c>
    </row>
    <row r="549" spans="1:20" x14ac:dyDescent="0.35">
      <c r="A549" t="str" cm="1">
        <f t="array" ref="A549">IF(OR(ISNUMBER(SEARCH("serious", $H549:$J549)),ISNUMBER(SEARCH("Serious", $H549:$J549)),ISNUMBER(SEARCH("gamification", $H549:$J549)),ISNUMBER(SEARCH("Gamification", $H549:$J549)),ISNUMBER(SEARCH("education", $H549:$J549)),ISNUMBER(SEARCH("Education", $H549:$J549)),),DataValidation!$E$12,B549)</f>
        <v>Serious games or gamification</v>
      </c>
      <c r="B549" t="s">
        <v>70</v>
      </c>
      <c r="C549" t="s">
        <v>33</v>
      </c>
      <c r="D549" t="s">
        <v>33</v>
      </c>
      <c r="F549" s="3" t="str">
        <f t="shared" si="28"/>
        <v/>
      </c>
      <c r="G549">
        <f t="shared" si="26"/>
        <v>1</v>
      </c>
      <c r="H549" s="10" t="s">
        <v>19127</v>
      </c>
      <c r="I549" t="s">
        <v>6801</v>
      </c>
      <c r="J549" t="s">
        <v>6802</v>
      </c>
      <c r="K549" t="s">
        <v>6803</v>
      </c>
      <c r="L549">
        <v>10</v>
      </c>
      <c r="N549" t="str">
        <f t="shared" si="27"/>
        <v>Workshop</v>
      </c>
      <c r="O549" t="s">
        <v>496</v>
      </c>
      <c r="P549" t="s">
        <v>6</v>
      </c>
      <c r="Q549" s="3">
        <v>2009</v>
      </c>
      <c r="R549" t="s">
        <v>6804</v>
      </c>
      <c r="S549" t="s">
        <v>6</v>
      </c>
      <c r="T549" t="s">
        <v>162</v>
      </c>
    </row>
    <row r="550" spans="1:20" x14ac:dyDescent="0.35">
      <c r="A550" t="str" cm="1">
        <f t="array" ref="A550">IF(OR(ISNUMBER(SEARCH("serious", $H550:$J550)),ISNUMBER(SEARCH("Serious", $H550:$J550)),ISNUMBER(SEARCH("gamification", $H550:$J550)),ISNUMBER(SEARCH("Gamification", $H550:$J550)),ISNUMBER(SEARCH("education", $H550:$J550)),ISNUMBER(SEARCH("Education", $H550:$J550)),),DataValidation!$E$12,B550)</f>
        <v>Not related to Software Engineering</v>
      </c>
      <c r="B550" t="s">
        <v>67</v>
      </c>
      <c r="C550" t="s">
        <v>33</v>
      </c>
      <c r="D550" t="s">
        <v>33</v>
      </c>
      <c r="F550" s="3" t="str">
        <f t="shared" si="28"/>
        <v/>
      </c>
      <c r="G550">
        <f t="shared" si="26"/>
        <v>1</v>
      </c>
      <c r="H550" s="10" t="s">
        <v>19133</v>
      </c>
      <c r="I550" t="s">
        <v>6836</v>
      </c>
      <c r="J550" t="s">
        <v>6837</v>
      </c>
      <c r="K550" t="s">
        <v>6838</v>
      </c>
      <c r="L550">
        <v>10</v>
      </c>
      <c r="N550" t="str">
        <f t="shared" si="27"/>
        <v>Conference</v>
      </c>
      <c r="O550" t="s">
        <v>6839</v>
      </c>
      <c r="P550" t="s">
        <v>6840</v>
      </c>
      <c r="Q550" s="3">
        <v>2011</v>
      </c>
      <c r="R550" t="s">
        <v>6841</v>
      </c>
      <c r="S550" t="s">
        <v>6</v>
      </c>
      <c r="T550" t="s">
        <v>323</v>
      </c>
    </row>
    <row r="551" spans="1:20" x14ac:dyDescent="0.35">
      <c r="A551" t="str" cm="1">
        <f t="array" ref="A551">IF(OR(ISNUMBER(SEARCH("serious", $H551:$J551)),ISNUMBER(SEARCH("Serious", $H551:$J551)),ISNUMBER(SEARCH("gamification", $H551:$J551)),ISNUMBER(SEARCH("Gamification", $H551:$J551)),ISNUMBER(SEARCH("education", $H551:$J551)),ISNUMBER(SEARCH("Education", $H551:$J551)),),DataValidation!$E$12,B551)</f>
        <v>Serious games or gamification</v>
      </c>
      <c r="B551" t="s">
        <v>70</v>
      </c>
      <c r="C551" t="s">
        <v>33</v>
      </c>
      <c r="D551" t="s">
        <v>33</v>
      </c>
      <c r="F551" s="3" t="str">
        <f t="shared" si="28"/>
        <v/>
      </c>
      <c r="G551">
        <f t="shared" si="26"/>
        <v>1</v>
      </c>
      <c r="H551" s="10" t="s">
        <v>19135</v>
      </c>
      <c r="I551" t="s">
        <v>6850</v>
      </c>
      <c r="J551" t="s">
        <v>6851</v>
      </c>
      <c r="K551" t="s">
        <v>6852</v>
      </c>
      <c r="L551">
        <v>7</v>
      </c>
      <c r="M551">
        <v>9783030235215</v>
      </c>
      <c r="N551" t="str">
        <f t="shared" si="27"/>
        <v>Journal</v>
      </c>
      <c r="O551" t="s">
        <v>866</v>
      </c>
      <c r="P551" t="s">
        <v>1895</v>
      </c>
      <c r="Q551" s="3">
        <v>2019</v>
      </c>
      <c r="R551" t="s">
        <v>6853</v>
      </c>
      <c r="S551" t="s">
        <v>6</v>
      </c>
      <c r="T551" t="s">
        <v>162</v>
      </c>
    </row>
    <row r="552" spans="1:20" x14ac:dyDescent="0.35">
      <c r="A552" t="str" cm="1">
        <f t="array" ref="A552">IF(OR(ISNUMBER(SEARCH("serious", $H552:$J552)),ISNUMBER(SEARCH("Serious", $H552:$J552)),ISNUMBER(SEARCH("gamification", $H552:$J552)),ISNUMBER(SEARCH("Gamification", $H552:$J552)),ISNUMBER(SEARCH("education", $H552:$J552)),ISNUMBER(SEARCH("Education", $H552:$J552)),),DataValidation!$E$12,B552)</f>
        <v>Serious games or gamification</v>
      </c>
      <c r="B552" t="s">
        <v>70</v>
      </c>
      <c r="C552" t="s">
        <v>33</v>
      </c>
      <c r="D552" t="s">
        <v>33</v>
      </c>
      <c r="F552" s="3" t="str">
        <f t="shared" si="28"/>
        <v/>
      </c>
      <c r="G552">
        <f t="shared" si="26"/>
        <v>1</v>
      </c>
      <c r="H552" s="10" t="s">
        <v>19137</v>
      </c>
      <c r="I552" t="s">
        <v>6861</v>
      </c>
      <c r="J552" t="s">
        <v>6</v>
      </c>
      <c r="K552" t="s">
        <v>6862</v>
      </c>
      <c r="L552">
        <v>7</v>
      </c>
      <c r="N552" t="str">
        <f t="shared" si="27"/>
        <v>Journal</v>
      </c>
      <c r="O552" t="s">
        <v>6863</v>
      </c>
      <c r="P552" t="s">
        <v>6864</v>
      </c>
      <c r="Q552" s="3">
        <v>2011</v>
      </c>
      <c r="R552" t="s">
        <v>6865</v>
      </c>
      <c r="S552" t="s">
        <v>6</v>
      </c>
      <c r="T552" t="s">
        <v>6866</v>
      </c>
    </row>
    <row r="553" spans="1:20" x14ac:dyDescent="0.35">
      <c r="A553" t="str" cm="1">
        <f t="array" ref="A553">IF(OR(ISNUMBER(SEARCH("serious", $H553:$J553)),ISNUMBER(SEARCH("Serious", $H553:$J553)),ISNUMBER(SEARCH("gamification", $H553:$J553)),ISNUMBER(SEARCH("Gamification", $H553:$J553)),ISNUMBER(SEARCH("education", $H553:$J553)),ISNUMBER(SEARCH("Education", $H553:$J553)),),DataValidation!$E$12,B553)</f>
        <v>Serious games or gamification</v>
      </c>
      <c r="B553" t="s">
        <v>70</v>
      </c>
      <c r="C553" t="s">
        <v>33</v>
      </c>
      <c r="D553" t="s">
        <v>33</v>
      </c>
      <c r="F553" s="3" t="str">
        <f t="shared" si="28"/>
        <v/>
      </c>
      <c r="G553">
        <f t="shared" si="26"/>
        <v>1</v>
      </c>
      <c r="H553" s="10" t="s">
        <v>19140</v>
      </c>
      <c r="I553" t="s">
        <v>6882</v>
      </c>
      <c r="J553" t="s">
        <v>6883</v>
      </c>
      <c r="K553" t="s">
        <v>6884</v>
      </c>
      <c r="L553">
        <v>7</v>
      </c>
      <c r="M553">
        <v>9783030034177</v>
      </c>
      <c r="N553" t="str">
        <f t="shared" si="27"/>
        <v>Conference</v>
      </c>
      <c r="O553" t="s">
        <v>152</v>
      </c>
      <c r="P553" t="s">
        <v>6885</v>
      </c>
      <c r="Q553" s="3">
        <v>2018</v>
      </c>
      <c r="R553" t="s">
        <v>6886</v>
      </c>
      <c r="S553" t="s">
        <v>6</v>
      </c>
      <c r="T553" t="s">
        <v>1120</v>
      </c>
    </row>
    <row r="554" spans="1:20" x14ac:dyDescent="0.35">
      <c r="A554" t="str" cm="1">
        <f t="array" ref="A554">IF(OR(ISNUMBER(SEARCH("serious", $H554:$J554)),ISNUMBER(SEARCH("Serious", $H554:$J554)),ISNUMBER(SEARCH("gamification", $H554:$J554)),ISNUMBER(SEARCH("Gamification", $H554:$J554)),ISNUMBER(SEARCH("education", $H554:$J554)),ISNUMBER(SEARCH("Education", $H554:$J554)),),DataValidation!$E$12,B554)</f>
        <v>None</v>
      </c>
      <c r="B554" t="s">
        <v>49</v>
      </c>
      <c r="C554" t="s">
        <v>68</v>
      </c>
      <c r="D554" t="s">
        <v>68</v>
      </c>
      <c r="F554" s="3" t="str">
        <f t="shared" si="28"/>
        <v/>
      </c>
      <c r="G554">
        <f t="shared" si="26"/>
        <v>1</v>
      </c>
      <c r="H554" s="10" t="s">
        <v>19142</v>
      </c>
      <c r="I554" t="s">
        <v>6895</v>
      </c>
      <c r="J554" t="s">
        <v>6896</v>
      </c>
      <c r="K554" t="s">
        <v>6897</v>
      </c>
      <c r="L554">
        <v>7</v>
      </c>
      <c r="N554" t="str">
        <f t="shared" si="27"/>
        <v>Journal</v>
      </c>
      <c r="O554" t="s">
        <v>6898</v>
      </c>
      <c r="P554" t="s">
        <v>6</v>
      </c>
      <c r="Q554" s="3">
        <v>2020</v>
      </c>
      <c r="R554" t="s">
        <v>6899</v>
      </c>
      <c r="S554" t="s">
        <v>6</v>
      </c>
      <c r="T554" t="s">
        <v>155</v>
      </c>
    </row>
    <row r="555" spans="1:20" x14ac:dyDescent="0.35">
      <c r="A555" t="str" cm="1">
        <f t="array" ref="A555">IF(OR(ISNUMBER(SEARCH("serious", $H555:$J555)),ISNUMBER(SEARCH("Serious", $H555:$J555)),ISNUMBER(SEARCH("gamification", $H555:$J555)),ISNUMBER(SEARCH("Gamification", $H555:$J555)),ISNUMBER(SEARCH("education", $H555:$J555)),ISNUMBER(SEARCH("Education", $H555:$J555)),),DataValidation!$E$12,B555)</f>
        <v>None</v>
      </c>
      <c r="B555" t="s">
        <v>49</v>
      </c>
      <c r="C555" t="s">
        <v>54</v>
      </c>
      <c r="D555" t="s">
        <v>54</v>
      </c>
      <c r="F555" s="3" t="str">
        <f t="shared" si="28"/>
        <v/>
      </c>
      <c r="G555">
        <f t="shared" si="26"/>
        <v>1</v>
      </c>
      <c r="H555" s="10" t="s">
        <v>19143</v>
      </c>
      <c r="I555" t="s">
        <v>6901</v>
      </c>
      <c r="J555" t="s">
        <v>6902</v>
      </c>
      <c r="K555" t="s">
        <v>6903</v>
      </c>
      <c r="L555">
        <v>7</v>
      </c>
      <c r="M555">
        <v>9783030456870</v>
      </c>
      <c r="N555" t="str">
        <f t="shared" si="27"/>
        <v>Journal</v>
      </c>
      <c r="O555" t="s">
        <v>207</v>
      </c>
      <c r="P555" t="s">
        <v>6904</v>
      </c>
      <c r="Q555" s="3">
        <v>2020</v>
      </c>
      <c r="R555" t="s">
        <v>6905</v>
      </c>
      <c r="S555" t="s">
        <v>6</v>
      </c>
      <c r="T555" t="s">
        <v>162</v>
      </c>
    </row>
    <row r="556" spans="1:20" x14ac:dyDescent="0.35">
      <c r="A556" t="str" cm="1">
        <f t="array" ref="A556">IF(OR(ISNUMBER(SEARCH("serious", $H556:$J556)),ISNUMBER(SEARCH("Serious", $H556:$J556)),ISNUMBER(SEARCH("gamification", $H556:$J556)),ISNUMBER(SEARCH("Gamification", $H556:$J556)),ISNUMBER(SEARCH("education", $H556:$J556)),ISNUMBER(SEARCH("Education", $H556:$J556)),),DataValidation!$E$12,B556)</f>
        <v>None</v>
      </c>
      <c r="B556" t="s">
        <v>49</v>
      </c>
      <c r="C556" t="s">
        <v>54</v>
      </c>
      <c r="D556" t="s">
        <v>54</v>
      </c>
      <c r="F556" s="3" t="str">
        <f t="shared" si="28"/>
        <v/>
      </c>
      <c r="G556">
        <f t="shared" si="26"/>
        <v>1</v>
      </c>
      <c r="H556" s="10" t="s">
        <v>19144</v>
      </c>
      <c r="I556" t="s">
        <v>6907</v>
      </c>
      <c r="J556" t="s">
        <v>6908</v>
      </c>
      <c r="K556" t="s">
        <v>6909</v>
      </c>
      <c r="L556">
        <v>7</v>
      </c>
      <c r="M556">
        <v>9783030456870</v>
      </c>
      <c r="N556" t="str">
        <f t="shared" si="27"/>
        <v>Journal</v>
      </c>
      <c r="O556" t="s">
        <v>207</v>
      </c>
      <c r="P556" t="s">
        <v>4890</v>
      </c>
      <c r="Q556" s="3">
        <v>2020</v>
      </c>
      <c r="R556" t="s">
        <v>6910</v>
      </c>
      <c r="S556" t="s">
        <v>6</v>
      </c>
      <c r="T556" t="s">
        <v>217</v>
      </c>
    </row>
    <row r="557" spans="1:20" x14ac:dyDescent="0.35">
      <c r="A557" t="str" cm="1">
        <f t="array" ref="A557">IF(OR(ISNUMBER(SEARCH("serious", $H557:$J557)),ISNUMBER(SEARCH("Serious", $H557:$J557)),ISNUMBER(SEARCH("gamification", $H557:$J557)),ISNUMBER(SEARCH("Gamification", $H557:$J557)),ISNUMBER(SEARCH("education", $H557:$J557)),ISNUMBER(SEARCH("Education", $H557:$J557)),),DataValidation!$E$12,B557)</f>
        <v>None</v>
      </c>
      <c r="B557" t="s">
        <v>49</v>
      </c>
      <c r="C557" t="s">
        <v>54</v>
      </c>
      <c r="D557" t="s">
        <v>54</v>
      </c>
      <c r="F557" s="3" t="str">
        <f t="shared" si="28"/>
        <v/>
      </c>
      <c r="G557">
        <f t="shared" si="26"/>
        <v>1</v>
      </c>
      <c r="H557" s="10" t="s">
        <v>19145</v>
      </c>
      <c r="I557" t="s">
        <v>6912</v>
      </c>
      <c r="J557" t="s">
        <v>6</v>
      </c>
      <c r="K557" t="s">
        <v>6909</v>
      </c>
      <c r="L557">
        <v>7</v>
      </c>
      <c r="M557">
        <v>9783030862602</v>
      </c>
      <c r="N557" t="str">
        <f t="shared" si="27"/>
        <v>Conference</v>
      </c>
      <c r="O557" t="s">
        <v>5351</v>
      </c>
      <c r="P557" t="s">
        <v>6913</v>
      </c>
      <c r="Q557" s="3">
        <v>2021</v>
      </c>
      <c r="R557" t="s">
        <v>6914</v>
      </c>
      <c r="S557" t="s">
        <v>6</v>
      </c>
      <c r="T557" t="s">
        <v>162</v>
      </c>
    </row>
    <row r="558" spans="1:20" x14ac:dyDescent="0.35">
      <c r="A558" t="str" cm="1">
        <f t="array" ref="A558">IF(OR(ISNUMBER(SEARCH("serious", $H558:$J558)),ISNUMBER(SEARCH("Serious", $H558:$J558)),ISNUMBER(SEARCH("gamification", $H558:$J558)),ISNUMBER(SEARCH("Gamification", $H558:$J558)),ISNUMBER(SEARCH("education", $H558:$J558)),ISNUMBER(SEARCH("Education", $H558:$J558)),),DataValidation!$E$12,B558)</f>
        <v>Not related to Software Engineering</v>
      </c>
      <c r="B558" t="s">
        <v>67</v>
      </c>
      <c r="C558" t="s">
        <v>33</v>
      </c>
      <c r="D558" t="s">
        <v>33</v>
      </c>
      <c r="F558" s="3" t="str">
        <f t="shared" si="28"/>
        <v/>
      </c>
      <c r="G558">
        <f t="shared" si="26"/>
        <v>1</v>
      </c>
      <c r="H558" s="10" t="s">
        <v>19147</v>
      </c>
      <c r="I558" t="s">
        <v>6922</v>
      </c>
      <c r="J558" t="s">
        <v>6923</v>
      </c>
      <c r="K558" t="s">
        <v>6924</v>
      </c>
      <c r="L558">
        <v>7</v>
      </c>
      <c r="N558" t="str">
        <f t="shared" si="27"/>
        <v>Journal</v>
      </c>
      <c r="O558" t="s">
        <v>1398</v>
      </c>
      <c r="P558" t="s">
        <v>6925</v>
      </c>
      <c r="Q558" s="3">
        <v>2013</v>
      </c>
      <c r="R558" t="s">
        <v>6926</v>
      </c>
      <c r="S558" t="s">
        <v>6</v>
      </c>
      <c r="T558" t="s">
        <v>6927</v>
      </c>
    </row>
    <row r="559" spans="1:20" x14ac:dyDescent="0.35">
      <c r="A559" t="str" cm="1">
        <f t="array" ref="A559">IF(OR(ISNUMBER(SEARCH("serious", $H559:$J559)),ISNUMBER(SEARCH("Serious", $H559:$J559)),ISNUMBER(SEARCH("gamification", $H559:$J559)),ISNUMBER(SEARCH("Gamification", $H559:$J559)),ISNUMBER(SEARCH("education", $H559:$J559)),ISNUMBER(SEARCH("Education", $H559:$J559)),),DataValidation!$E$12,B559)</f>
        <v>None</v>
      </c>
      <c r="B559" t="s">
        <v>49</v>
      </c>
      <c r="C559" t="s">
        <v>66</v>
      </c>
      <c r="D559" t="s">
        <v>66</v>
      </c>
      <c r="F559" s="3" t="str">
        <f t="shared" si="28"/>
        <v/>
      </c>
      <c r="G559">
        <f t="shared" si="26"/>
        <v>1</v>
      </c>
      <c r="H559" s="10" t="s">
        <v>19150</v>
      </c>
      <c r="I559" t="s">
        <v>6939</v>
      </c>
      <c r="J559" t="s">
        <v>6940</v>
      </c>
      <c r="K559" t="s">
        <v>6941</v>
      </c>
      <c r="L559">
        <v>10</v>
      </c>
      <c r="M559">
        <v>9781728185088</v>
      </c>
      <c r="N559" t="str">
        <f t="shared" si="27"/>
        <v>Conference</v>
      </c>
      <c r="O559" t="s">
        <v>6942</v>
      </c>
      <c r="P559" t="s">
        <v>6943</v>
      </c>
      <c r="Q559" s="3">
        <v>2020</v>
      </c>
      <c r="R559" t="s">
        <v>6944</v>
      </c>
      <c r="S559" t="s">
        <v>6</v>
      </c>
      <c r="T559" t="s">
        <v>217</v>
      </c>
    </row>
    <row r="560" spans="1:20" x14ac:dyDescent="0.35">
      <c r="A560" t="str" cm="1">
        <f t="array" ref="A560">IF(OR(ISNUMBER(SEARCH("serious", $H560:$J560)),ISNUMBER(SEARCH("Serious", $H560:$J560)),ISNUMBER(SEARCH("gamification", $H560:$J560)),ISNUMBER(SEARCH("Gamification", $H560:$J560)),ISNUMBER(SEARCH("education", $H560:$J560)),ISNUMBER(SEARCH("Education", $H560:$J560)),),DataValidation!$E$12,B560)</f>
        <v>Not related to Software Engineering</v>
      </c>
      <c r="B560" t="s">
        <v>67</v>
      </c>
      <c r="C560" t="s">
        <v>33</v>
      </c>
      <c r="D560" t="s">
        <v>33</v>
      </c>
      <c r="F560" s="3" t="str">
        <f t="shared" si="28"/>
        <v/>
      </c>
      <c r="G560">
        <f t="shared" si="26"/>
        <v>1</v>
      </c>
      <c r="H560" s="10" t="s">
        <v>19153</v>
      </c>
      <c r="I560" t="s">
        <v>6959</v>
      </c>
      <c r="J560" t="s">
        <v>6960</v>
      </c>
      <c r="K560" t="s">
        <v>6961</v>
      </c>
      <c r="L560">
        <v>10</v>
      </c>
      <c r="N560" t="str">
        <f t="shared" si="27"/>
        <v>Journal</v>
      </c>
      <c r="O560" t="s">
        <v>4823</v>
      </c>
      <c r="P560" t="s">
        <v>6962</v>
      </c>
      <c r="Q560" s="3">
        <v>2015</v>
      </c>
      <c r="R560" t="s">
        <v>6963</v>
      </c>
      <c r="S560" t="s">
        <v>6</v>
      </c>
      <c r="T560" t="s">
        <v>256</v>
      </c>
    </row>
    <row r="561" spans="1:20" x14ac:dyDescent="0.35">
      <c r="A561" t="str" cm="1">
        <f t="array" ref="A561">IF(OR(ISNUMBER(SEARCH("serious", $H561:$J561)),ISNUMBER(SEARCH("Serious", $H561:$J561)),ISNUMBER(SEARCH("gamification", $H561:$J561)),ISNUMBER(SEARCH("Gamification", $H561:$J561)),ISNUMBER(SEARCH("education", $H561:$J561)),ISNUMBER(SEARCH("Education", $H561:$J561)),),DataValidation!$E$12,B561)</f>
        <v>Not related to Software Engineering</v>
      </c>
      <c r="B561" t="s">
        <v>67</v>
      </c>
      <c r="C561" t="s">
        <v>33</v>
      </c>
      <c r="D561" t="s">
        <v>33</v>
      </c>
      <c r="F561" s="3" t="str">
        <f t="shared" si="28"/>
        <v/>
      </c>
      <c r="G561">
        <f t="shared" si="26"/>
        <v>1</v>
      </c>
      <c r="H561" s="10" t="s">
        <v>19154</v>
      </c>
      <c r="I561" t="s">
        <v>6965</v>
      </c>
      <c r="J561" t="s">
        <v>6966</v>
      </c>
      <c r="K561" t="s">
        <v>6967</v>
      </c>
      <c r="L561">
        <v>7</v>
      </c>
      <c r="N561" t="str">
        <f t="shared" si="27"/>
        <v>Journal</v>
      </c>
      <c r="O561" t="s">
        <v>6968</v>
      </c>
      <c r="P561" t="s">
        <v>6</v>
      </c>
      <c r="Q561" s="3">
        <v>2016</v>
      </c>
      <c r="R561" t="s">
        <v>6969</v>
      </c>
      <c r="S561" t="s">
        <v>6</v>
      </c>
      <c r="T561" t="s">
        <v>6970</v>
      </c>
    </row>
    <row r="562" spans="1:20" x14ac:dyDescent="0.35">
      <c r="A562" t="str" cm="1">
        <f t="array" ref="A562">IF(OR(ISNUMBER(SEARCH("serious", $H562:$J562)),ISNUMBER(SEARCH("Serious", $H562:$J562)),ISNUMBER(SEARCH("gamification", $H562:$J562)),ISNUMBER(SEARCH("Gamification", $H562:$J562)),ISNUMBER(SEARCH("education", $H562:$J562)),ISNUMBER(SEARCH("Education", $H562:$J562)),),DataValidation!$E$12,B562)</f>
        <v>None</v>
      </c>
      <c r="B562" t="s">
        <v>49</v>
      </c>
      <c r="C562" t="s">
        <v>86</v>
      </c>
      <c r="D562" t="s">
        <v>86</v>
      </c>
      <c r="F562" s="3" t="str">
        <f t="shared" si="28"/>
        <v/>
      </c>
      <c r="G562">
        <f t="shared" si="26"/>
        <v>1</v>
      </c>
      <c r="H562" s="10" t="s">
        <v>19155</v>
      </c>
      <c r="I562" t="s">
        <v>6972</v>
      </c>
      <c r="J562" t="s">
        <v>6973</v>
      </c>
      <c r="K562" t="s">
        <v>6974</v>
      </c>
      <c r="L562">
        <v>10</v>
      </c>
      <c r="M562">
        <v>9781450340823</v>
      </c>
      <c r="N562" t="str">
        <f t="shared" si="27"/>
        <v>Conference</v>
      </c>
      <c r="O562" t="s">
        <v>1310</v>
      </c>
      <c r="P562" t="s">
        <v>6975</v>
      </c>
      <c r="Q562" s="3">
        <v>2016</v>
      </c>
      <c r="R562" t="s">
        <v>6976</v>
      </c>
      <c r="S562" t="s">
        <v>6</v>
      </c>
      <c r="T562" t="s">
        <v>217</v>
      </c>
    </row>
    <row r="563" spans="1:20" x14ac:dyDescent="0.35">
      <c r="A563" t="str" cm="1">
        <f t="array" ref="A563">IF(OR(ISNUMBER(SEARCH("serious", $H563:$J563)),ISNUMBER(SEARCH("Serious", $H563:$J563)),ISNUMBER(SEARCH("gamification", $H563:$J563)),ISNUMBER(SEARCH("Gamification", $H563:$J563)),ISNUMBER(SEARCH("education", $H563:$J563)),ISNUMBER(SEARCH("Education", $H563:$J563)),),DataValidation!$E$12,B563)</f>
        <v>Not related to Video Games</v>
      </c>
      <c r="B563" t="s">
        <v>70</v>
      </c>
      <c r="C563" t="s">
        <v>33</v>
      </c>
      <c r="D563" t="s">
        <v>33</v>
      </c>
      <c r="F563" s="3" t="str">
        <f t="shared" si="28"/>
        <v/>
      </c>
      <c r="G563">
        <f t="shared" si="26"/>
        <v>1</v>
      </c>
      <c r="H563" s="10" t="s">
        <v>19156</v>
      </c>
      <c r="I563" t="s">
        <v>6978</v>
      </c>
      <c r="J563" t="s">
        <v>6979</v>
      </c>
      <c r="K563" t="s">
        <v>6980</v>
      </c>
      <c r="L563">
        <v>7</v>
      </c>
      <c r="N563" t="str">
        <f t="shared" si="27"/>
        <v>Journal</v>
      </c>
      <c r="O563" t="s">
        <v>1853</v>
      </c>
      <c r="P563" t="s">
        <v>6</v>
      </c>
      <c r="Q563" s="3">
        <v>2012</v>
      </c>
      <c r="R563" t="s">
        <v>6981</v>
      </c>
      <c r="S563" t="s">
        <v>6</v>
      </c>
      <c r="T563" t="s">
        <v>3858</v>
      </c>
    </row>
    <row r="564" spans="1:20" x14ac:dyDescent="0.35">
      <c r="A564" t="str" cm="1">
        <f t="array" ref="A564">IF(OR(ISNUMBER(SEARCH("serious", $H564:$J564)),ISNUMBER(SEARCH("Serious", $H564:$J564)),ISNUMBER(SEARCH("gamification", $H564:$J564)),ISNUMBER(SEARCH("Gamification", $H564:$J564)),ISNUMBER(SEARCH("education", $H564:$J564)),ISNUMBER(SEARCH("Education", $H564:$J564)),),DataValidation!$E$12,B564)</f>
        <v>None</v>
      </c>
      <c r="B564" t="s">
        <v>49</v>
      </c>
      <c r="C564" t="s">
        <v>57</v>
      </c>
      <c r="D564" t="s">
        <v>57</v>
      </c>
      <c r="F564" s="3" t="str">
        <f t="shared" si="28"/>
        <v/>
      </c>
      <c r="G564">
        <f t="shared" si="26"/>
        <v>1</v>
      </c>
      <c r="H564" s="10" t="s">
        <v>19160</v>
      </c>
      <c r="I564" t="s">
        <v>7001</v>
      </c>
      <c r="J564" t="s">
        <v>7002</v>
      </c>
      <c r="K564" t="s">
        <v>7003</v>
      </c>
      <c r="L564">
        <v>7</v>
      </c>
      <c r="M564">
        <v>9783319412634</v>
      </c>
      <c r="N564" t="str">
        <f t="shared" si="27"/>
        <v>Conference</v>
      </c>
      <c r="O564" t="s">
        <v>152</v>
      </c>
      <c r="P564" t="s">
        <v>7004</v>
      </c>
      <c r="Q564" s="3">
        <v>2016</v>
      </c>
      <c r="R564" t="s">
        <v>7005</v>
      </c>
      <c r="S564" t="s">
        <v>6</v>
      </c>
      <c r="T564" t="s">
        <v>155</v>
      </c>
    </row>
    <row r="565" spans="1:20" x14ac:dyDescent="0.35">
      <c r="A565" t="str" cm="1">
        <f t="array" ref="A565">IF(OR(ISNUMBER(SEARCH("serious", $H565:$J565)),ISNUMBER(SEARCH("Serious", $H565:$J565)),ISNUMBER(SEARCH("gamification", $H565:$J565)),ISNUMBER(SEARCH("Gamification", $H565:$J565)),ISNUMBER(SEARCH("education", $H565:$J565)),ISNUMBER(SEARCH("Education", $H565:$J565)),),DataValidation!$E$12,B565)</f>
        <v>Not related to Video Games</v>
      </c>
      <c r="B565" t="s">
        <v>70</v>
      </c>
      <c r="C565" t="s">
        <v>33</v>
      </c>
      <c r="D565" t="s">
        <v>33</v>
      </c>
      <c r="F565" s="3" t="str">
        <f t="shared" si="28"/>
        <v/>
      </c>
      <c r="G565">
        <f t="shared" si="26"/>
        <v>1</v>
      </c>
      <c r="H565" s="10" t="s">
        <v>19161</v>
      </c>
      <c r="I565" t="s">
        <v>7007</v>
      </c>
      <c r="J565" t="s">
        <v>7008</v>
      </c>
      <c r="K565" t="s">
        <v>7009</v>
      </c>
      <c r="L565">
        <v>10</v>
      </c>
      <c r="M565">
        <v>9783939897644</v>
      </c>
      <c r="N565" t="str">
        <f t="shared" si="27"/>
        <v>Conference</v>
      </c>
      <c r="O565" t="s">
        <v>1459</v>
      </c>
      <c r="P565" t="s">
        <v>7010</v>
      </c>
      <c r="Q565" s="3">
        <v>2013</v>
      </c>
      <c r="R565" t="s">
        <v>7011</v>
      </c>
      <c r="S565" t="s">
        <v>6</v>
      </c>
      <c r="T565" t="s">
        <v>155</v>
      </c>
    </row>
    <row r="566" spans="1:20" x14ac:dyDescent="0.35">
      <c r="A566" t="str" cm="1">
        <f t="array" ref="A566">IF(OR(ISNUMBER(SEARCH("serious", $H566:$J566)),ISNUMBER(SEARCH("Serious", $H566:$J566)),ISNUMBER(SEARCH("gamification", $H566:$J566)),ISNUMBER(SEARCH("Gamification", $H566:$J566)),ISNUMBER(SEARCH("education", $H566:$J566)),ISNUMBER(SEARCH("Education", $H566:$J566)),),DataValidation!$E$12,B566)</f>
        <v>Serious games or gamification</v>
      </c>
      <c r="B566" t="s">
        <v>70</v>
      </c>
      <c r="C566" t="s">
        <v>33</v>
      </c>
      <c r="D566" t="s">
        <v>33</v>
      </c>
      <c r="F566" s="3" t="str">
        <f t="shared" si="28"/>
        <v/>
      </c>
      <c r="G566">
        <f t="shared" si="26"/>
        <v>1</v>
      </c>
      <c r="H566" s="10" t="s">
        <v>19162</v>
      </c>
      <c r="I566" t="s">
        <v>7013</v>
      </c>
      <c r="J566" t="s">
        <v>7014</v>
      </c>
      <c r="K566" t="s">
        <v>7015</v>
      </c>
      <c r="L566">
        <v>7</v>
      </c>
      <c r="M566">
        <v>9783319606323</v>
      </c>
      <c r="N566" t="str">
        <f t="shared" si="27"/>
        <v>Journal</v>
      </c>
      <c r="O566" t="s">
        <v>866</v>
      </c>
      <c r="P566" t="s">
        <v>7016</v>
      </c>
      <c r="Q566" s="3">
        <v>2017</v>
      </c>
      <c r="R566" t="s">
        <v>7017</v>
      </c>
      <c r="S566" t="s">
        <v>6</v>
      </c>
      <c r="T566" t="s">
        <v>283</v>
      </c>
    </row>
    <row r="567" spans="1:20" x14ac:dyDescent="0.35">
      <c r="A567" t="str" cm="1">
        <f t="array" ref="A567">IF(OR(ISNUMBER(SEARCH("serious", $H567:$J567)),ISNUMBER(SEARCH("Serious", $H567:$J567)),ISNUMBER(SEARCH("gamification", $H567:$J567)),ISNUMBER(SEARCH("Gamification", $H567:$J567)),ISNUMBER(SEARCH("education", $H567:$J567)),ISNUMBER(SEARCH("Education", $H567:$J567)),),DataValidation!$E$12,B567)</f>
        <v>Not related to Video Games</v>
      </c>
      <c r="B567" t="s">
        <v>70</v>
      </c>
      <c r="C567" t="s">
        <v>33</v>
      </c>
      <c r="D567" t="s">
        <v>33</v>
      </c>
      <c r="F567" s="3" t="str">
        <f t="shared" si="28"/>
        <v/>
      </c>
      <c r="G567">
        <f t="shared" si="26"/>
        <v>1</v>
      </c>
      <c r="H567" s="10" t="s">
        <v>19164</v>
      </c>
      <c r="I567" t="s">
        <v>7024</v>
      </c>
      <c r="J567" t="s">
        <v>7025</v>
      </c>
      <c r="K567" t="s">
        <v>7026</v>
      </c>
      <c r="L567">
        <v>10</v>
      </c>
      <c r="M567">
        <v>9781424499731</v>
      </c>
      <c r="N567" t="str">
        <f t="shared" si="27"/>
        <v>Workshop</v>
      </c>
      <c r="O567" t="s">
        <v>7027</v>
      </c>
      <c r="P567" t="s">
        <v>7028</v>
      </c>
      <c r="Q567" s="3">
        <v>2011</v>
      </c>
      <c r="R567" t="s">
        <v>7029</v>
      </c>
      <c r="S567" t="s">
        <v>6</v>
      </c>
      <c r="T567" t="s">
        <v>217</v>
      </c>
    </row>
    <row r="568" spans="1:20" x14ac:dyDescent="0.35">
      <c r="A568" t="str" cm="1">
        <f t="array" ref="A568">IF(OR(ISNUMBER(SEARCH("serious", $H568:$J568)),ISNUMBER(SEARCH("Serious", $H568:$J568)),ISNUMBER(SEARCH("gamification", $H568:$J568)),ISNUMBER(SEARCH("Gamification", $H568:$J568)),ISNUMBER(SEARCH("education", $H568:$J568)),ISNUMBER(SEARCH("Education", $H568:$J568)),),DataValidation!$E$12,B568)</f>
        <v>Serious games or gamification</v>
      </c>
      <c r="B568" t="s">
        <v>70</v>
      </c>
      <c r="C568" t="s">
        <v>33</v>
      </c>
      <c r="D568" t="s">
        <v>33</v>
      </c>
      <c r="F568" s="3" t="str">
        <f t="shared" si="28"/>
        <v/>
      </c>
      <c r="G568">
        <f t="shared" si="26"/>
        <v>1</v>
      </c>
      <c r="H568" s="10" t="s">
        <v>19166</v>
      </c>
      <c r="I568" t="s">
        <v>7037</v>
      </c>
      <c r="J568" t="s">
        <v>6</v>
      </c>
      <c r="K568" t="s">
        <v>7038</v>
      </c>
      <c r="L568">
        <v>7</v>
      </c>
      <c r="N568" t="str">
        <f t="shared" si="27"/>
        <v>Journal</v>
      </c>
      <c r="O568" t="s">
        <v>693</v>
      </c>
      <c r="P568" t="s">
        <v>6</v>
      </c>
      <c r="Q568" s="3">
        <v>2021</v>
      </c>
      <c r="R568" t="s">
        <v>7039</v>
      </c>
      <c r="S568" t="s">
        <v>6</v>
      </c>
      <c r="T568" t="s">
        <v>162</v>
      </c>
    </row>
    <row r="569" spans="1:20" x14ac:dyDescent="0.35">
      <c r="A569" t="str" cm="1">
        <f t="array" ref="A569">IF(OR(ISNUMBER(SEARCH("serious", $H569:$J569)),ISNUMBER(SEARCH("Serious", $H569:$J569)),ISNUMBER(SEARCH("gamification", $H569:$J569)),ISNUMBER(SEARCH("Gamification", $H569:$J569)),ISNUMBER(SEARCH("education", $H569:$J569)),ISNUMBER(SEARCH("Education", $H569:$J569)),),DataValidation!$E$12,B569)</f>
        <v>None</v>
      </c>
      <c r="B569" t="s">
        <v>49</v>
      </c>
      <c r="C569" t="s">
        <v>60</v>
      </c>
      <c r="D569" t="s">
        <v>60</v>
      </c>
      <c r="F569" s="3" t="str">
        <f t="shared" si="28"/>
        <v/>
      </c>
      <c r="G569">
        <f t="shared" si="26"/>
        <v>1</v>
      </c>
      <c r="H569" s="10" t="s">
        <v>19167</v>
      </c>
      <c r="I569" t="s">
        <v>7041</v>
      </c>
      <c r="J569" t="s">
        <v>7042</v>
      </c>
      <c r="K569" t="s">
        <v>7043</v>
      </c>
      <c r="L569">
        <v>10</v>
      </c>
      <c r="M569">
        <v>9781728191775</v>
      </c>
      <c r="N569" t="str">
        <f t="shared" si="27"/>
        <v>Conference</v>
      </c>
      <c r="O569" t="s">
        <v>7044</v>
      </c>
      <c r="P569" t="s">
        <v>7045</v>
      </c>
      <c r="Q569" s="3">
        <v>2021</v>
      </c>
      <c r="R569" t="s">
        <v>7046</v>
      </c>
      <c r="S569" t="s">
        <v>6</v>
      </c>
      <c r="T569" t="s">
        <v>162</v>
      </c>
    </row>
    <row r="570" spans="1:20" x14ac:dyDescent="0.35">
      <c r="A570" t="str" cm="1">
        <f t="array" ref="A570">IF(OR(ISNUMBER(SEARCH("serious", $H570:$J570)),ISNUMBER(SEARCH("Serious", $H570:$J570)),ISNUMBER(SEARCH("gamification", $H570:$J570)),ISNUMBER(SEARCH("Gamification", $H570:$J570)),ISNUMBER(SEARCH("education", $H570:$J570)),ISNUMBER(SEARCH("Education", $H570:$J570)),),DataValidation!$E$12,B570)</f>
        <v>Not related to Video Games</v>
      </c>
      <c r="B570" t="s">
        <v>70</v>
      </c>
      <c r="C570" t="s">
        <v>33</v>
      </c>
      <c r="D570" t="s">
        <v>33</v>
      </c>
      <c r="F570" s="3" t="str">
        <f t="shared" si="28"/>
        <v/>
      </c>
      <c r="G570">
        <f t="shared" si="26"/>
        <v>1</v>
      </c>
      <c r="H570" s="10" t="s">
        <v>19168</v>
      </c>
      <c r="I570" t="s">
        <v>7048</v>
      </c>
      <c r="J570" t="s">
        <v>7049</v>
      </c>
      <c r="K570" t="s">
        <v>7050</v>
      </c>
      <c r="L570">
        <v>7</v>
      </c>
      <c r="M570">
        <v>9783030729134</v>
      </c>
      <c r="N570" t="str">
        <f t="shared" si="27"/>
        <v>Conference</v>
      </c>
      <c r="O570" t="s">
        <v>152</v>
      </c>
      <c r="P570" t="s">
        <v>7051</v>
      </c>
      <c r="Q570" s="3">
        <v>2021</v>
      </c>
      <c r="R570" t="s">
        <v>7052</v>
      </c>
      <c r="S570" t="s">
        <v>6</v>
      </c>
      <c r="T570" t="s">
        <v>162</v>
      </c>
    </row>
    <row r="571" spans="1:20" x14ac:dyDescent="0.35">
      <c r="A571" t="str" cm="1">
        <f t="array" ref="A571">IF(OR(ISNUMBER(SEARCH("serious", $H571:$J571)),ISNUMBER(SEARCH("Serious", $H571:$J571)),ISNUMBER(SEARCH("gamification", $H571:$J571)),ISNUMBER(SEARCH("Gamification", $H571:$J571)),ISNUMBER(SEARCH("education", $H571:$J571)),ISNUMBER(SEARCH("Education", $H571:$J571)),),DataValidation!$E$12,B571)</f>
        <v>Not related to Video Games</v>
      </c>
      <c r="B571" t="s">
        <v>70</v>
      </c>
      <c r="C571" t="s">
        <v>33</v>
      </c>
      <c r="D571" t="s">
        <v>33</v>
      </c>
      <c r="F571" s="3" t="str">
        <f t="shared" si="28"/>
        <v/>
      </c>
      <c r="G571">
        <f t="shared" si="26"/>
        <v>1</v>
      </c>
      <c r="H571" s="10" t="s">
        <v>19169</v>
      </c>
      <c r="I571" t="s">
        <v>7054</v>
      </c>
      <c r="J571" t="s">
        <v>7055</v>
      </c>
      <c r="K571" t="s">
        <v>7056</v>
      </c>
      <c r="L571">
        <v>7</v>
      </c>
      <c r="N571" t="str">
        <f t="shared" si="27"/>
        <v>Journal</v>
      </c>
      <c r="O571" t="s">
        <v>7057</v>
      </c>
      <c r="P571" t="s">
        <v>7058</v>
      </c>
      <c r="Q571" s="3">
        <v>2021</v>
      </c>
      <c r="R571" t="s">
        <v>7059</v>
      </c>
      <c r="S571" t="s">
        <v>6</v>
      </c>
      <c r="T571" t="s">
        <v>147</v>
      </c>
    </row>
    <row r="572" spans="1:20" x14ac:dyDescent="0.35">
      <c r="A572" t="str" cm="1">
        <f t="array" ref="A572">IF(OR(ISNUMBER(SEARCH("serious", $H572:$J572)),ISNUMBER(SEARCH("Serious", $H572:$J572)),ISNUMBER(SEARCH("gamification", $H572:$J572)),ISNUMBER(SEARCH("Gamification", $H572:$J572)),ISNUMBER(SEARCH("education", $H572:$J572)),ISNUMBER(SEARCH("Education", $H572:$J572)),),DataValidation!$E$12,B572)</f>
        <v>None</v>
      </c>
      <c r="B572" t="s">
        <v>49</v>
      </c>
      <c r="C572" t="s">
        <v>77</v>
      </c>
      <c r="D572" t="s">
        <v>51</v>
      </c>
      <c r="E572" s="31" t="s">
        <v>20816</v>
      </c>
      <c r="F572" s="3" t="str">
        <f t="shared" si="28"/>
        <v>Yes</v>
      </c>
      <c r="G572">
        <f t="shared" si="26"/>
        <v>1</v>
      </c>
      <c r="H572" s="10" t="s">
        <v>19171</v>
      </c>
      <c r="I572" t="s">
        <v>7068</v>
      </c>
      <c r="J572" t="s">
        <v>7069</v>
      </c>
      <c r="K572" t="s">
        <v>7070</v>
      </c>
      <c r="L572">
        <v>10</v>
      </c>
      <c r="M572">
        <v>9781450368711</v>
      </c>
      <c r="N572" t="str">
        <f t="shared" si="27"/>
        <v>Conference</v>
      </c>
      <c r="O572" t="s">
        <v>2374</v>
      </c>
      <c r="P572" t="s">
        <v>7071</v>
      </c>
      <c r="Q572" s="3">
        <v>2019</v>
      </c>
      <c r="R572" t="s">
        <v>7072</v>
      </c>
      <c r="S572" t="s">
        <v>6</v>
      </c>
      <c r="T572" t="s">
        <v>1120</v>
      </c>
    </row>
    <row r="573" spans="1:20" x14ac:dyDescent="0.35">
      <c r="A573" t="str" cm="1">
        <f t="array" ref="A573">IF(OR(ISNUMBER(SEARCH("serious", $H573:$J573)),ISNUMBER(SEARCH("Serious", $H573:$J573)),ISNUMBER(SEARCH("gamification", $H573:$J573)),ISNUMBER(SEARCH("Gamification", $H573:$J573)),ISNUMBER(SEARCH("education", $H573:$J573)),ISNUMBER(SEARCH("Education", $H573:$J573)),),DataValidation!$E$12,B573)</f>
        <v>None</v>
      </c>
      <c r="B573" t="s">
        <v>49</v>
      </c>
      <c r="C573" t="s">
        <v>77</v>
      </c>
      <c r="D573" t="s">
        <v>77</v>
      </c>
      <c r="F573" s="3" t="str">
        <f t="shared" si="28"/>
        <v/>
      </c>
      <c r="G573">
        <f t="shared" si="26"/>
        <v>1</v>
      </c>
      <c r="H573" s="10" t="s">
        <v>19172</v>
      </c>
      <c r="I573" t="s">
        <v>7074</v>
      </c>
      <c r="J573" t="s">
        <v>7075</v>
      </c>
      <c r="K573" t="s">
        <v>7076</v>
      </c>
      <c r="L573">
        <v>10</v>
      </c>
      <c r="M573">
        <v>9781665414012</v>
      </c>
      <c r="N573" t="str">
        <f t="shared" si="27"/>
        <v>Conference</v>
      </c>
      <c r="O573" t="s">
        <v>7077</v>
      </c>
      <c r="P573" t="s">
        <v>7078</v>
      </c>
      <c r="Q573" s="3">
        <v>2021</v>
      </c>
      <c r="R573" t="s">
        <v>7079</v>
      </c>
      <c r="S573" t="s">
        <v>6</v>
      </c>
      <c r="T573" t="s">
        <v>162</v>
      </c>
    </row>
    <row r="574" spans="1:20" x14ac:dyDescent="0.35">
      <c r="A574" t="str" cm="1">
        <f t="array" ref="A574">IF(OR(ISNUMBER(SEARCH("serious", $H574:$J574)),ISNUMBER(SEARCH("Serious", $H574:$J574)),ISNUMBER(SEARCH("gamification", $H574:$J574)),ISNUMBER(SEARCH("Gamification", $H574:$J574)),ISNUMBER(SEARCH("education", $H574:$J574)),ISNUMBER(SEARCH("Education", $H574:$J574)),),DataValidation!$E$12,B574)</f>
        <v>Not related to Software Engineering</v>
      </c>
      <c r="B574" t="s">
        <v>67</v>
      </c>
      <c r="C574" t="s">
        <v>33</v>
      </c>
      <c r="D574" t="s">
        <v>33</v>
      </c>
      <c r="F574" s="3" t="str">
        <f t="shared" si="28"/>
        <v/>
      </c>
      <c r="G574">
        <f t="shared" si="26"/>
        <v>1</v>
      </c>
      <c r="H574" s="10" t="s">
        <v>19175</v>
      </c>
      <c r="I574" t="s">
        <v>7092</v>
      </c>
      <c r="J574" t="s">
        <v>7093</v>
      </c>
      <c r="K574" t="s">
        <v>7094</v>
      </c>
      <c r="L574">
        <v>10</v>
      </c>
      <c r="M574">
        <v>9781538663042</v>
      </c>
      <c r="N574" t="str">
        <f t="shared" si="27"/>
        <v>Conference</v>
      </c>
      <c r="O574" t="s">
        <v>3708</v>
      </c>
      <c r="P574" t="s">
        <v>7095</v>
      </c>
      <c r="Q574" s="3">
        <v>2018</v>
      </c>
      <c r="R574" t="s">
        <v>7096</v>
      </c>
      <c r="S574" t="s">
        <v>6</v>
      </c>
      <c r="T574" t="s">
        <v>1120</v>
      </c>
    </row>
    <row r="575" spans="1:20" x14ac:dyDescent="0.35">
      <c r="A575" t="str" cm="1">
        <f t="array" ref="A575">IF(OR(ISNUMBER(SEARCH("serious", $H575:$J575)),ISNUMBER(SEARCH("Serious", $H575:$J575)),ISNUMBER(SEARCH("gamification", $H575:$J575)),ISNUMBER(SEARCH("Gamification", $H575:$J575)),ISNUMBER(SEARCH("education", $H575:$J575)),ISNUMBER(SEARCH("Education", $H575:$J575)),),DataValidation!$E$12,B575)</f>
        <v>Not related to Video Games</v>
      </c>
      <c r="B575" t="s">
        <v>70</v>
      </c>
      <c r="C575" t="s">
        <v>33</v>
      </c>
      <c r="D575" t="s">
        <v>33</v>
      </c>
      <c r="F575" s="3" t="str">
        <f t="shared" si="28"/>
        <v/>
      </c>
      <c r="G575">
        <f t="shared" si="26"/>
        <v>1</v>
      </c>
      <c r="H575" s="10" t="s">
        <v>19176</v>
      </c>
      <c r="I575" t="s">
        <v>7098</v>
      </c>
      <c r="J575" t="s">
        <v>7099</v>
      </c>
      <c r="K575" t="s">
        <v>7100</v>
      </c>
      <c r="L575">
        <v>7</v>
      </c>
      <c r="M575">
        <v>9783642351006</v>
      </c>
      <c r="N575" t="str">
        <f t="shared" si="27"/>
        <v>Conference</v>
      </c>
      <c r="O575" t="s">
        <v>152</v>
      </c>
      <c r="P575" t="s">
        <v>7101</v>
      </c>
      <c r="Q575" s="3">
        <v>2012</v>
      </c>
      <c r="R575" t="s">
        <v>7102</v>
      </c>
      <c r="S575" t="s">
        <v>6</v>
      </c>
      <c r="T575" t="s">
        <v>147</v>
      </c>
    </row>
    <row r="576" spans="1:20" x14ac:dyDescent="0.35">
      <c r="A576" t="str" cm="1">
        <f t="array" ref="A576">IF(OR(ISNUMBER(SEARCH("serious", $H576:$J576)),ISNUMBER(SEARCH("Serious", $H576:$J576)),ISNUMBER(SEARCH("gamification", $H576:$J576)),ISNUMBER(SEARCH("Gamification", $H576:$J576)),ISNUMBER(SEARCH("education", $H576:$J576)),ISNUMBER(SEARCH("Education", $H576:$J576)),),DataValidation!$E$12,B576)</f>
        <v>Not related to Software Engineering</v>
      </c>
      <c r="B576" t="s">
        <v>67</v>
      </c>
      <c r="C576" t="s">
        <v>33</v>
      </c>
      <c r="D576" t="s">
        <v>33</v>
      </c>
      <c r="F576" s="3" t="str">
        <f t="shared" si="28"/>
        <v/>
      </c>
      <c r="G576">
        <f t="shared" si="26"/>
        <v>1</v>
      </c>
      <c r="H576" s="10" t="s">
        <v>7103</v>
      </c>
      <c r="I576" t="s">
        <v>7104</v>
      </c>
      <c r="J576" t="s">
        <v>6</v>
      </c>
      <c r="K576" t="s">
        <v>7105</v>
      </c>
      <c r="L576">
        <v>7</v>
      </c>
      <c r="N576" t="str">
        <f t="shared" si="27"/>
        <v>Journal</v>
      </c>
      <c r="O576" t="s">
        <v>3671</v>
      </c>
      <c r="P576" t="s">
        <v>7106</v>
      </c>
      <c r="Q576" s="3">
        <v>2021</v>
      </c>
      <c r="R576" t="s">
        <v>7107</v>
      </c>
      <c r="S576" t="s">
        <v>6</v>
      </c>
      <c r="T576" t="s">
        <v>217</v>
      </c>
    </row>
    <row r="577" spans="1:20" x14ac:dyDescent="0.35">
      <c r="A577" t="str" cm="1">
        <f t="array" ref="A577">IF(OR(ISNUMBER(SEARCH("serious", $H577:$J577)),ISNUMBER(SEARCH("Serious", $H577:$J577)),ISNUMBER(SEARCH("gamification", $H577:$J577)),ISNUMBER(SEARCH("Gamification", $H577:$J577)),ISNUMBER(SEARCH("education", $H577:$J577)),ISNUMBER(SEARCH("Education", $H577:$J577)),),DataValidation!$E$12,B577)</f>
        <v>None</v>
      </c>
      <c r="B577" t="s">
        <v>49</v>
      </c>
      <c r="C577" t="s">
        <v>90</v>
      </c>
      <c r="D577" t="s">
        <v>90</v>
      </c>
      <c r="E577" t="s">
        <v>21072</v>
      </c>
      <c r="F577" s="3" t="str">
        <f t="shared" si="28"/>
        <v/>
      </c>
      <c r="G577">
        <f t="shared" si="26"/>
        <v>1</v>
      </c>
      <c r="H577" s="10" t="s">
        <v>19177</v>
      </c>
      <c r="I577" t="s">
        <v>7109</v>
      </c>
      <c r="J577" t="s">
        <v>7110</v>
      </c>
      <c r="K577" t="s">
        <v>7111</v>
      </c>
      <c r="L577">
        <v>7</v>
      </c>
      <c r="N577" t="str">
        <f t="shared" si="27"/>
        <v>Journal</v>
      </c>
      <c r="O577" t="s">
        <v>3620</v>
      </c>
      <c r="P577" t="s">
        <v>7112</v>
      </c>
      <c r="Q577" s="3">
        <v>2015</v>
      </c>
      <c r="R577" t="s">
        <v>7113</v>
      </c>
      <c r="S577" t="s">
        <v>6</v>
      </c>
      <c r="T577" t="s">
        <v>2352</v>
      </c>
    </row>
    <row r="578" spans="1:20" x14ac:dyDescent="0.35">
      <c r="A578" t="str" cm="1">
        <f t="array" ref="A578">IF(OR(ISNUMBER(SEARCH("serious", $H578:$J578)),ISNUMBER(SEARCH("Serious", $H578:$J578)),ISNUMBER(SEARCH("gamification", $H578:$J578)),ISNUMBER(SEARCH("Gamification", $H578:$J578)),ISNUMBER(SEARCH("education", $H578:$J578)),ISNUMBER(SEARCH("Education", $H578:$J578)),),DataValidation!$E$12,B578)</f>
        <v>Not related to Video Games</v>
      </c>
      <c r="B578" t="s">
        <v>70</v>
      </c>
      <c r="C578" t="s">
        <v>33</v>
      </c>
      <c r="D578" t="s">
        <v>33</v>
      </c>
      <c r="F578" s="3" t="str">
        <f t="shared" si="28"/>
        <v/>
      </c>
      <c r="G578">
        <f t="shared" ref="G578:G641" si="29">COUNTIF(H:H,H578)</f>
        <v>1</v>
      </c>
      <c r="H578" s="10" t="s">
        <v>19179</v>
      </c>
      <c r="I578" t="s">
        <v>7121</v>
      </c>
      <c r="J578" t="s">
        <v>7122</v>
      </c>
      <c r="K578" t="s">
        <v>7123</v>
      </c>
      <c r="L578">
        <v>10</v>
      </c>
      <c r="M578">
        <v>9781450327794</v>
      </c>
      <c r="N578" t="str">
        <f t="shared" ref="N578:N641" si="30">IF(ISNUMBER(SEARCH("Workshop", O578)),"Workshop",IF(OR(ISNUMBER(SEARCH("Conference", O578)), ISNUMBER(SEARCH("Symposium", O578)), ISNUMBER(SEARCH("Lecture Notes", O578)), ISNUMBER(SEARCH("Proceedings", O578))),"Conference", "Journal"))</f>
        <v>Conference</v>
      </c>
      <c r="O578" t="s">
        <v>308</v>
      </c>
      <c r="P578" t="s">
        <v>6</v>
      </c>
      <c r="Q578" s="3">
        <v>2014</v>
      </c>
      <c r="R578" t="s">
        <v>7124</v>
      </c>
      <c r="S578" t="s">
        <v>6</v>
      </c>
      <c r="T578" t="s">
        <v>147</v>
      </c>
    </row>
    <row r="579" spans="1:20" x14ac:dyDescent="0.35">
      <c r="A579" t="str" cm="1">
        <f t="array" ref="A579">IF(OR(ISNUMBER(SEARCH("serious", $H579:$J579)),ISNUMBER(SEARCH("Serious", $H579:$J579)),ISNUMBER(SEARCH("gamification", $H579:$J579)),ISNUMBER(SEARCH("Gamification", $H579:$J579)),ISNUMBER(SEARCH("education", $H579:$J579)),ISNUMBER(SEARCH("Education", $H579:$J579)),),DataValidation!$E$12,B579)</f>
        <v>Not related to Video Games</v>
      </c>
      <c r="B579" t="s">
        <v>70</v>
      </c>
      <c r="C579" t="s">
        <v>33</v>
      </c>
      <c r="D579" t="s">
        <v>33</v>
      </c>
      <c r="F579" s="3" t="str">
        <f t="shared" si="28"/>
        <v/>
      </c>
      <c r="G579">
        <f t="shared" si="29"/>
        <v>1</v>
      </c>
      <c r="H579" s="10" t="s">
        <v>19180</v>
      </c>
      <c r="I579" t="s">
        <v>7126</v>
      </c>
      <c r="J579" t="s">
        <v>7127</v>
      </c>
      <c r="K579" t="s">
        <v>7128</v>
      </c>
      <c r="L579">
        <v>7</v>
      </c>
      <c r="M579">
        <v>9781607508304</v>
      </c>
      <c r="N579" t="str">
        <f t="shared" si="30"/>
        <v>Journal</v>
      </c>
      <c r="O579" t="s">
        <v>5267</v>
      </c>
      <c r="P579" t="s">
        <v>7129</v>
      </c>
      <c r="Q579" s="3">
        <v>2011</v>
      </c>
      <c r="R579" t="s">
        <v>7130</v>
      </c>
      <c r="S579" t="s">
        <v>6</v>
      </c>
      <c r="T579" t="s">
        <v>217</v>
      </c>
    </row>
    <row r="580" spans="1:20" x14ac:dyDescent="0.35">
      <c r="A580" t="str" cm="1">
        <f t="array" ref="A580">IF(OR(ISNUMBER(SEARCH("serious", $H580:$J580)),ISNUMBER(SEARCH("Serious", $H580:$J580)),ISNUMBER(SEARCH("gamification", $H580:$J580)),ISNUMBER(SEARCH("Gamification", $H580:$J580)),ISNUMBER(SEARCH("education", $H580:$J580)),ISNUMBER(SEARCH("Education", $H580:$J580)),),DataValidation!$E$12,B580)</f>
        <v>Not related to Video Games</v>
      </c>
      <c r="B580" t="s">
        <v>70</v>
      </c>
      <c r="C580" t="s">
        <v>33</v>
      </c>
      <c r="D580" t="s">
        <v>33</v>
      </c>
      <c r="F580" s="3" t="str">
        <f t="shared" si="28"/>
        <v/>
      </c>
      <c r="G580">
        <f t="shared" si="29"/>
        <v>1</v>
      </c>
      <c r="H580" s="10" t="s">
        <v>19181</v>
      </c>
      <c r="I580" t="s">
        <v>7132</v>
      </c>
      <c r="J580" t="s">
        <v>7133</v>
      </c>
      <c r="K580" t="s">
        <v>7134</v>
      </c>
      <c r="L580">
        <v>7</v>
      </c>
      <c r="M580">
        <v>9783642318740</v>
      </c>
      <c r="N580" t="str">
        <f t="shared" si="30"/>
        <v>Conference</v>
      </c>
      <c r="O580" t="s">
        <v>152</v>
      </c>
      <c r="P580" t="s">
        <v>7135</v>
      </c>
      <c r="Q580" s="3">
        <v>2012</v>
      </c>
      <c r="R580" t="s">
        <v>7136</v>
      </c>
      <c r="S580" t="s">
        <v>6</v>
      </c>
      <c r="T580" t="s">
        <v>155</v>
      </c>
    </row>
    <row r="581" spans="1:20" x14ac:dyDescent="0.35">
      <c r="A581" t="str" cm="1">
        <f t="array" ref="A581">IF(OR(ISNUMBER(SEARCH("serious", $H581:$J581)),ISNUMBER(SEARCH("Serious", $H581:$J581)),ISNUMBER(SEARCH("gamification", $H581:$J581)),ISNUMBER(SEARCH("Gamification", $H581:$J581)),ISNUMBER(SEARCH("education", $H581:$J581)),ISNUMBER(SEARCH("Education", $H581:$J581)),),DataValidation!$E$12,B581)</f>
        <v>None</v>
      </c>
      <c r="B581" t="s">
        <v>49</v>
      </c>
      <c r="C581" t="s">
        <v>90</v>
      </c>
      <c r="D581" t="s">
        <v>90</v>
      </c>
      <c r="E581" t="s">
        <v>21072</v>
      </c>
      <c r="F581" s="3" t="str">
        <f t="shared" si="28"/>
        <v/>
      </c>
      <c r="G581">
        <f t="shared" si="29"/>
        <v>1</v>
      </c>
      <c r="H581" s="10" t="s">
        <v>19184</v>
      </c>
      <c r="I581" t="s">
        <v>7150</v>
      </c>
      <c r="J581" t="s">
        <v>7151</v>
      </c>
      <c r="K581" t="s">
        <v>7152</v>
      </c>
      <c r="L581">
        <v>10</v>
      </c>
      <c r="M581">
        <v>9781509064359</v>
      </c>
      <c r="N581" t="str">
        <f t="shared" si="30"/>
        <v>Conference</v>
      </c>
      <c r="O581" t="s">
        <v>7153</v>
      </c>
      <c r="P581" t="s">
        <v>7154</v>
      </c>
      <c r="Q581" s="3">
        <v>2018</v>
      </c>
      <c r="R581" t="s">
        <v>7155</v>
      </c>
      <c r="S581" t="s">
        <v>6</v>
      </c>
      <c r="T581" t="s">
        <v>162</v>
      </c>
    </row>
    <row r="582" spans="1:20" x14ac:dyDescent="0.35">
      <c r="A582" t="str" cm="1">
        <f t="array" ref="A582">IF(OR(ISNUMBER(SEARCH("serious", $H582:$J582)),ISNUMBER(SEARCH("Serious", $H582:$J582)),ISNUMBER(SEARCH("gamification", $H582:$J582)),ISNUMBER(SEARCH("Gamification", $H582:$J582)),ISNUMBER(SEARCH("education", $H582:$J582)),ISNUMBER(SEARCH("Education", $H582:$J582)),),DataValidation!$E$12,B582)</f>
        <v>Serious games or gamification</v>
      </c>
      <c r="B582" t="s">
        <v>70</v>
      </c>
      <c r="C582" t="s">
        <v>33</v>
      </c>
      <c r="D582" t="s">
        <v>33</v>
      </c>
      <c r="F582" s="3" t="str">
        <f t="shared" si="28"/>
        <v/>
      </c>
      <c r="G582">
        <f t="shared" si="29"/>
        <v>1</v>
      </c>
      <c r="H582" s="10" t="s">
        <v>19187</v>
      </c>
      <c r="I582" t="s">
        <v>7169</v>
      </c>
      <c r="J582" t="s">
        <v>7170</v>
      </c>
      <c r="K582" t="s">
        <v>7171</v>
      </c>
      <c r="L582">
        <v>10</v>
      </c>
      <c r="M582">
        <v>9781538609927</v>
      </c>
      <c r="N582" t="str">
        <f t="shared" si="30"/>
        <v>Conference</v>
      </c>
      <c r="O582" t="s">
        <v>7172</v>
      </c>
      <c r="P582" t="s">
        <v>7173</v>
      </c>
      <c r="Q582" s="3">
        <v>2017</v>
      </c>
      <c r="R582" t="s">
        <v>7174</v>
      </c>
      <c r="S582" t="s">
        <v>6</v>
      </c>
      <c r="T582" t="s">
        <v>3348</v>
      </c>
    </row>
    <row r="583" spans="1:20" x14ac:dyDescent="0.35">
      <c r="A583" t="str" cm="1">
        <f t="array" ref="A583">IF(OR(ISNUMBER(SEARCH("serious", $H583:$J583)),ISNUMBER(SEARCH("Serious", $H583:$J583)),ISNUMBER(SEARCH("gamification", $H583:$J583)),ISNUMBER(SEARCH("Gamification", $H583:$J583)),ISNUMBER(SEARCH("education", $H583:$J583)),ISNUMBER(SEARCH("Education", $H583:$J583)),),DataValidation!$E$12,B583)</f>
        <v>None</v>
      </c>
      <c r="B583" t="s">
        <v>49</v>
      </c>
      <c r="C583" t="s">
        <v>74</v>
      </c>
      <c r="D583" t="s">
        <v>74</v>
      </c>
      <c r="F583" s="3" t="str">
        <f t="shared" si="28"/>
        <v/>
      </c>
      <c r="G583">
        <f t="shared" si="29"/>
        <v>1</v>
      </c>
      <c r="H583" s="10" t="s">
        <v>19188</v>
      </c>
      <c r="I583" t="s">
        <v>7176</v>
      </c>
      <c r="J583" t="s">
        <v>7177</v>
      </c>
      <c r="K583" t="s">
        <v>7178</v>
      </c>
      <c r="L583">
        <v>7</v>
      </c>
      <c r="N583" t="str">
        <f t="shared" si="30"/>
        <v>Journal</v>
      </c>
      <c r="O583" t="s">
        <v>7179</v>
      </c>
      <c r="P583" t="s">
        <v>6</v>
      </c>
      <c r="Q583" s="3">
        <v>2017</v>
      </c>
      <c r="R583" t="s">
        <v>7180</v>
      </c>
      <c r="S583" t="s">
        <v>6</v>
      </c>
      <c r="T583" t="s">
        <v>256</v>
      </c>
    </row>
    <row r="584" spans="1:20" x14ac:dyDescent="0.35">
      <c r="A584" t="str" cm="1">
        <f t="array" ref="A584">IF(OR(ISNUMBER(SEARCH("serious", $H584:$J584)),ISNUMBER(SEARCH("Serious", $H584:$J584)),ISNUMBER(SEARCH("gamification", $H584:$J584)),ISNUMBER(SEARCH("Gamification", $H584:$J584)),ISNUMBER(SEARCH("education", $H584:$J584)),ISNUMBER(SEARCH("Education", $H584:$J584)),),DataValidation!$E$12,B584)</f>
        <v>Not related to Video Games</v>
      </c>
      <c r="B584" t="s">
        <v>70</v>
      </c>
      <c r="C584" t="s">
        <v>33</v>
      </c>
      <c r="D584" t="s">
        <v>33</v>
      </c>
      <c r="F584" s="3" t="str">
        <f t="shared" si="28"/>
        <v/>
      </c>
      <c r="G584">
        <f t="shared" si="29"/>
        <v>1</v>
      </c>
      <c r="H584" s="10" t="s">
        <v>19189</v>
      </c>
      <c r="I584" t="s">
        <v>7182</v>
      </c>
      <c r="J584" t="s">
        <v>7183</v>
      </c>
      <c r="K584" t="s">
        <v>7184</v>
      </c>
      <c r="L584">
        <v>7</v>
      </c>
      <c r="M584">
        <v>9783642183447</v>
      </c>
      <c r="N584" t="str">
        <f t="shared" si="30"/>
        <v>Conference</v>
      </c>
      <c r="O584" t="s">
        <v>152</v>
      </c>
      <c r="P584" t="s">
        <v>2940</v>
      </c>
      <c r="Q584" s="3">
        <v>2011</v>
      </c>
      <c r="R584" t="s">
        <v>7185</v>
      </c>
      <c r="S584" t="s">
        <v>6</v>
      </c>
      <c r="T584" t="s">
        <v>147</v>
      </c>
    </row>
    <row r="585" spans="1:20" x14ac:dyDescent="0.35">
      <c r="A585" t="str" cm="1">
        <f t="array" ref="A585">IF(OR(ISNUMBER(SEARCH("serious", $H585:$J585)),ISNUMBER(SEARCH("Serious", $H585:$J585)),ISNUMBER(SEARCH("gamification", $H585:$J585)),ISNUMBER(SEARCH("Gamification", $H585:$J585)),ISNUMBER(SEARCH("education", $H585:$J585)),ISNUMBER(SEARCH("Education", $H585:$J585)),),DataValidation!$E$12,B585)</f>
        <v>Not related to Software Engineering</v>
      </c>
      <c r="B585" t="s">
        <v>67</v>
      </c>
      <c r="C585" t="s">
        <v>33</v>
      </c>
      <c r="D585" t="s">
        <v>33</v>
      </c>
      <c r="F585" s="3" t="str">
        <f t="shared" si="28"/>
        <v/>
      </c>
      <c r="G585">
        <f t="shared" si="29"/>
        <v>1</v>
      </c>
      <c r="H585" s="10" t="s">
        <v>19190</v>
      </c>
      <c r="I585" t="s">
        <v>7187</v>
      </c>
      <c r="J585" t="s">
        <v>7188</v>
      </c>
      <c r="K585" t="s">
        <v>7189</v>
      </c>
      <c r="L585">
        <v>10</v>
      </c>
      <c r="M585">
        <v>9781450359337</v>
      </c>
      <c r="N585" t="str">
        <f t="shared" si="30"/>
        <v>Conference</v>
      </c>
      <c r="O585" t="s">
        <v>7190</v>
      </c>
      <c r="P585" t="s">
        <v>7191</v>
      </c>
      <c r="Q585" s="3">
        <v>2019</v>
      </c>
      <c r="R585" t="s">
        <v>7192</v>
      </c>
      <c r="S585" t="s">
        <v>6</v>
      </c>
      <c r="T585" t="s">
        <v>162</v>
      </c>
    </row>
    <row r="586" spans="1:20" x14ac:dyDescent="0.35">
      <c r="A586" t="str" cm="1">
        <f t="array" ref="A586">IF(OR(ISNUMBER(SEARCH("serious", $H586:$J586)),ISNUMBER(SEARCH("Serious", $H586:$J586)),ISNUMBER(SEARCH("gamification", $H586:$J586)),ISNUMBER(SEARCH("Gamification", $H586:$J586)),ISNUMBER(SEARCH("education", $H586:$J586)),ISNUMBER(SEARCH("Education", $H586:$J586)),),DataValidation!$E$12,B586)</f>
        <v>Serious games or gamification</v>
      </c>
      <c r="B586" t="s">
        <v>70</v>
      </c>
      <c r="C586" t="s">
        <v>33</v>
      </c>
      <c r="D586" t="s">
        <v>33</v>
      </c>
      <c r="F586" s="3" t="str">
        <f t="shared" si="28"/>
        <v/>
      </c>
      <c r="G586">
        <f t="shared" si="29"/>
        <v>1</v>
      </c>
      <c r="H586" s="10" t="s">
        <v>19193</v>
      </c>
      <c r="I586" t="s">
        <v>7206</v>
      </c>
      <c r="J586" t="s">
        <v>7207</v>
      </c>
      <c r="K586" t="s">
        <v>7208</v>
      </c>
      <c r="L586">
        <v>10</v>
      </c>
      <c r="N586" t="str">
        <f t="shared" si="30"/>
        <v>Conference</v>
      </c>
      <c r="O586" t="s">
        <v>274</v>
      </c>
      <c r="P586" t="s">
        <v>7209</v>
      </c>
      <c r="Q586" s="3">
        <v>2016</v>
      </c>
      <c r="R586" t="s">
        <v>7210</v>
      </c>
      <c r="S586" t="s">
        <v>6</v>
      </c>
      <c r="T586" t="s">
        <v>337</v>
      </c>
    </row>
    <row r="587" spans="1:20" x14ac:dyDescent="0.35">
      <c r="A587" t="str" cm="1">
        <f t="array" ref="A587">IF(OR(ISNUMBER(SEARCH("serious", $H587:$J587)),ISNUMBER(SEARCH("Serious", $H587:$J587)),ISNUMBER(SEARCH("gamification", $H587:$J587)),ISNUMBER(SEARCH("Gamification", $H587:$J587)),ISNUMBER(SEARCH("education", $H587:$J587)),ISNUMBER(SEARCH("Education", $H587:$J587)),),DataValidation!$E$12,B587)</f>
        <v>Serious games or gamification</v>
      </c>
      <c r="B587" t="s">
        <v>70</v>
      </c>
      <c r="C587" t="s">
        <v>33</v>
      </c>
      <c r="D587" t="s">
        <v>33</v>
      </c>
      <c r="F587" s="3" t="str">
        <f t="shared" si="28"/>
        <v/>
      </c>
      <c r="G587">
        <f t="shared" si="29"/>
        <v>1</v>
      </c>
      <c r="H587" s="10" t="s">
        <v>19194</v>
      </c>
      <c r="I587" t="s">
        <v>7212</v>
      </c>
      <c r="J587" t="s">
        <v>7213</v>
      </c>
      <c r="K587" t="s">
        <v>7208</v>
      </c>
      <c r="L587">
        <v>10</v>
      </c>
      <c r="M587">
        <v>9781450349680</v>
      </c>
      <c r="N587" t="str">
        <f t="shared" si="30"/>
        <v>Conference</v>
      </c>
      <c r="O587" t="s">
        <v>7214</v>
      </c>
      <c r="P587" t="s">
        <v>2947</v>
      </c>
      <c r="Q587" s="3">
        <v>2017</v>
      </c>
      <c r="R587" t="s">
        <v>7215</v>
      </c>
      <c r="S587" t="s">
        <v>6</v>
      </c>
      <c r="T587" t="s">
        <v>695</v>
      </c>
    </row>
    <row r="588" spans="1:20" x14ac:dyDescent="0.35">
      <c r="A588" t="str" cm="1">
        <f t="array" ref="A588">IF(OR(ISNUMBER(SEARCH("serious", $H588:$J588)),ISNUMBER(SEARCH("Serious", $H588:$J588)),ISNUMBER(SEARCH("gamification", $H588:$J588)),ISNUMBER(SEARCH("Gamification", $H588:$J588)),ISNUMBER(SEARCH("education", $H588:$J588)),ISNUMBER(SEARCH("Education", $H588:$J588)),),DataValidation!$E$12,B588)</f>
        <v>Not related to Video Games</v>
      </c>
      <c r="B588" t="s">
        <v>70</v>
      </c>
      <c r="C588" t="s">
        <v>33</v>
      </c>
      <c r="D588" t="s">
        <v>33</v>
      </c>
      <c r="F588" s="3" t="str">
        <f t="shared" si="28"/>
        <v/>
      </c>
      <c r="G588">
        <f t="shared" si="29"/>
        <v>1</v>
      </c>
      <c r="H588" s="10" t="s">
        <v>19198</v>
      </c>
      <c r="I588" t="s">
        <v>7235</v>
      </c>
      <c r="J588" t="s">
        <v>7236</v>
      </c>
      <c r="K588" t="s">
        <v>7237</v>
      </c>
      <c r="L588">
        <v>10</v>
      </c>
      <c r="N588" t="str">
        <f t="shared" si="30"/>
        <v>Workshop</v>
      </c>
      <c r="O588" t="s">
        <v>496</v>
      </c>
      <c r="P588" t="s">
        <v>7238</v>
      </c>
      <c r="Q588" s="3">
        <v>2015</v>
      </c>
      <c r="R588" t="s">
        <v>7239</v>
      </c>
      <c r="S588" t="s">
        <v>6</v>
      </c>
      <c r="T588" t="s">
        <v>147</v>
      </c>
    </row>
    <row r="589" spans="1:20" x14ac:dyDescent="0.35">
      <c r="A589" t="str" cm="1">
        <f t="array" ref="A589">IF(OR(ISNUMBER(SEARCH("serious", $H589:$J589)),ISNUMBER(SEARCH("Serious", $H589:$J589)),ISNUMBER(SEARCH("gamification", $H589:$J589)),ISNUMBER(SEARCH("Gamification", $H589:$J589)),ISNUMBER(SEARCH("education", $H589:$J589)),ISNUMBER(SEARCH("Education", $H589:$J589)),),DataValidation!$E$12,B589)</f>
        <v>None</v>
      </c>
      <c r="B589" t="s">
        <v>49</v>
      </c>
      <c r="C589" t="s">
        <v>66</v>
      </c>
      <c r="D589" t="s">
        <v>66</v>
      </c>
      <c r="F589" s="3" t="str">
        <f t="shared" si="28"/>
        <v/>
      </c>
      <c r="G589">
        <f t="shared" si="29"/>
        <v>1</v>
      </c>
      <c r="H589" s="10" t="s">
        <v>19200</v>
      </c>
      <c r="I589" t="s">
        <v>7247</v>
      </c>
      <c r="J589" t="s">
        <v>7248</v>
      </c>
      <c r="K589" t="s">
        <v>7249</v>
      </c>
      <c r="L589">
        <v>10</v>
      </c>
      <c r="M589">
        <v>9781450343671</v>
      </c>
      <c r="N589" t="str">
        <f t="shared" si="30"/>
        <v>Conference</v>
      </c>
      <c r="O589" t="s">
        <v>7250</v>
      </c>
      <c r="P589" t="s">
        <v>7251</v>
      </c>
      <c r="Q589" s="3">
        <v>2016</v>
      </c>
      <c r="R589" t="s">
        <v>7252</v>
      </c>
      <c r="S589" t="s">
        <v>6</v>
      </c>
      <c r="T589" t="s">
        <v>256</v>
      </c>
    </row>
    <row r="590" spans="1:20" x14ac:dyDescent="0.35">
      <c r="A590" t="str" cm="1">
        <f t="array" ref="A590">IF(OR(ISNUMBER(SEARCH("serious", $H590:$J590)),ISNUMBER(SEARCH("Serious", $H590:$J590)),ISNUMBER(SEARCH("gamification", $H590:$J590)),ISNUMBER(SEARCH("Gamification", $H590:$J590)),ISNUMBER(SEARCH("education", $H590:$J590)),ISNUMBER(SEARCH("Education", $H590:$J590)),),DataValidation!$E$12,B590)</f>
        <v>None</v>
      </c>
      <c r="B590" t="s">
        <v>49</v>
      </c>
      <c r="C590" t="s">
        <v>66</v>
      </c>
      <c r="D590" t="s">
        <v>66</v>
      </c>
      <c r="F590" s="3" t="str">
        <f t="shared" si="28"/>
        <v/>
      </c>
      <c r="G590">
        <f t="shared" si="29"/>
        <v>1</v>
      </c>
      <c r="H590" s="10" t="s">
        <v>19201</v>
      </c>
      <c r="I590" t="s">
        <v>7254</v>
      </c>
      <c r="J590" t="s">
        <v>7255</v>
      </c>
      <c r="K590" t="s">
        <v>7256</v>
      </c>
      <c r="L590">
        <v>10</v>
      </c>
      <c r="M590">
        <v>9781450367080</v>
      </c>
      <c r="N590" t="str">
        <f t="shared" si="30"/>
        <v>Conference</v>
      </c>
      <c r="O590" t="s">
        <v>1310</v>
      </c>
      <c r="P590" t="s">
        <v>6</v>
      </c>
      <c r="Q590" s="3">
        <v>2020</v>
      </c>
      <c r="R590" t="s">
        <v>7257</v>
      </c>
      <c r="S590" t="s">
        <v>6</v>
      </c>
      <c r="T590" t="s">
        <v>162</v>
      </c>
    </row>
    <row r="591" spans="1:20" x14ac:dyDescent="0.35">
      <c r="A591" t="str" cm="1">
        <f t="array" ref="A591">IF(OR(ISNUMBER(SEARCH("serious", $H591:$J591)),ISNUMBER(SEARCH("Serious", $H591:$J591)),ISNUMBER(SEARCH("gamification", $H591:$J591)),ISNUMBER(SEARCH("Gamification", $H591:$J591)),ISNUMBER(SEARCH("education", $H591:$J591)),ISNUMBER(SEARCH("Education", $H591:$J591)),),DataValidation!$E$12,B591)</f>
        <v>Not related to Video Games</v>
      </c>
      <c r="B591" t="s">
        <v>70</v>
      </c>
      <c r="C591" t="s">
        <v>33</v>
      </c>
      <c r="D591" t="s">
        <v>33</v>
      </c>
      <c r="F591" s="3" t="str">
        <f t="shared" si="28"/>
        <v/>
      </c>
      <c r="G591">
        <f t="shared" si="29"/>
        <v>1</v>
      </c>
      <c r="H591" s="10" t="s">
        <v>19202</v>
      </c>
      <c r="I591" t="s">
        <v>7259</v>
      </c>
      <c r="J591" t="s">
        <v>7260</v>
      </c>
      <c r="K591" t="s">
        <v>7261</v>
      </c>
      <c r="L591">
        <v>7</v>
      </c>
      <c r="N591" t="str">
        <f t="shared" si="30"/>
        <v>Journal</v>
      </c>
      <c r="O591" t="s">
        <v>7262</v>
      </c>
      <c r="P591" t="s">
        <v>7263</v>
      </c>
      <c r="Q591" s="3">
        <v>2016</v>
      </c>
      <c r="R591" t="s">
        <v>7264</v>
      </c>
      <c r="S591" t="s">
        <v>6</v>
      </c>
      <c r="T591" t="s">
        <v>283</v>
      </c>
    </row>
    <row r="592" spans="1:20" x14ac:dyDescent="0.35">
      <c r="A592" t="str" cm="1">
        <f t="array" ref="A592">IF(OR(ISNUMBER(SEARCH("serious", $H592:$J592)),ISNUMBER(SEARCH("Serious", $H592:$J592)),ISNUMBER(SEARCH("gamification", $H592:$J592)),ISNUMBER(SEARCH("Gamification", $H592:$J592)),ISNUMBER(SEARCH("education", $H592:$J592)),ISNUMBER(SEARCH("Education", $H592:$J592)),),DataValidation!$E$12,B592)</f>
        <v>None</v>
      </c>
      <c r="B592" t="s">
        <v>49</v>
      </c>
      <c r="C592" t="s">
        <v>77</v>
      </c>
      <c r="D592" t="s">
        <v>77</v>
      </c>
      <c r="F592" s="3" t="str">
        <f t="shared" si="28"/>
        <v/>
      </c>
      <c r="G592">
        <f t="shared" si="29"/>
        <v>1</v>
      </c>
      <c r="H592" s="10" t="s">
        <v>19203</v>
      </c>
      <c r="I592" t="s">
        <v>7266</v>
      </c>
      <c r="J592" t="s">
        <v>7267</v>
      </c>
      <c r="K592" t="s">
        <v>7268</v>
      </c>
      <c r="L592">
        <v>7</v>
      </c>
      <c r="M592">
        <v>9783319262833</v>
      </c>
      <c r="N592" t="str">
        <f t="shared" si="30"/>
        <v>Journal</v>
      </c>
      <c r="O592" t="s">
        <v>207</v>
      </c>
      <c r="P592" t="s">
        <v>7269</v>
      </c>
      <c r="Q592" s="3">
        <v>2016</v>
      </c>
      <c r="R592" t="s">
        <v>7270</v>
      </c>
      <c r="S592" t="s">
        <v>6</v>
      </c>
      <c r="T592" t="s">
        <v>1120</v>
      </c>
    </row>
    <row r="593" spans="1:20" x14ac:dyDescent="0.35">
      <c r="A593" t="str" cm="1">
        <f t="array" ref="A593">IF(OR(ISNUMBER(SEARCH("serious", $H593:$J593)),ISNUMBER(SEARCH("Serious", $H593:$J593)),ISNUMBER(SEARCH("gamification", $H593:$J593)),ISNUMBER(SEARCH("Gamification", $H593:$J593)),ISNUMBER(SEARCH("education", $H593:$J593)),ISNUMBER(SEARCH("Education", $H593:$J593)),),DataValidation!$E$12,B593)</f>
        <v>Serious games or gamification</v>
      </c>
      <c r="B593" t="s">
        <v>70</v>
      </c>
      <c r="C593" t="s">
        <v>33</v>
      </c>
      <c r="D593" t="s">
        <v>33</v>
      </c>
      <c r="F593" s="3" t="str">
        <f t="shared" si="28"/>
        <v/>
      </c>
      <c r="G593">
        <f t="shared" si="29"/>
        <v>1</v>
      </c>
      <c r="H593" s="10" t="s">
        <v>19204</v>
      </c>
      <c r="I593" t="s">
        <v>7272</v>
      </c>
      <c r="J593" t="s">
        <v>7273</v>
      </c>
      <c r="K593" t="s">
        <v>7274</v>
      </c>
      <c r="L593">
        <v>10</v>
      </c>
      <c r="M593">
        <v>9781450339278</v>
      </c>
      <c r="N593" t="str">
        <f t="shared" si="30"/>
        <v>Conference</v>
      </c>
      <c r="O593" t="s">
        <v>7275</v>
      </c>
      <c r="P593" t="s">
        <v>6</v>
      </c>
      <c r="Q593" s="3">
        <v>2015</v>
      </c>
      <c r="R593" t="s">
        <v>7276</v>
      </c>
      <c r="S593" t="s">
        <v>6</v>
      </c>
      <c r="T593" t="s">
        <v>162</v>
      </c>
    </row>
    <row r="594" spans="1:20" x14ac:dyDescent="0.35">
      <c r="A594" t="str" cm="1">
        <f t="array" ref="A594">IF(OR(ISNUMBER(SEARCH("serious", $H594:$J594)),ISNUMBER(SEARCH("Serious", $H594:$J594)),ISNUMBER(SEARCH("gamification", $H594:$J594)),ISNUMBER(SEARCH("Gamification", $H594:$J594)),ISNUMBER(SEARCH("education", $H594:$J594)),ISNUMBER(SEARCH("Education", $H594:$J594)),),DataValidation!$E$12,B594)</f>
        <v>Serious games or gamification</v>
      </c>
      <c r="B594" t="s">
        <v>70</v>
      </c>
      <c r="C594" t="s">
        <v>33</v>
      </c>
      <c r="D594" t="s">
        <v>33</v>
      </c>
      <c r="F594" s="3" t="str">
        <f t="shared" si="28"/>
        <v/>
      </c>
      <c r="G594">
        <f t="shared" si="29"/>
        <v>1</v>
      </c>
      <c r="H594" s="10" t="s">
        <v>19205</v>
      </c>
      <c r="I594" t="s">
        <v>7278</v>
      </c>
      <c r="J594" t="s">
        <v>7279</v>
      </c>
      <c r="K594" t="s">
        <v>7274</v>
      </c>
      <c r="L594">
        <v>10</v>
      </c>
      <c r="M594">
        <v>9781450339278</v>
      </c>
      <c r="N594" t="str">
        <f t="shared" si="30"/>
        <v>Conference</v>
      </c>
      <c r="O594" t="s">
        <v>7275</v>
      </c>
      <c r="P594" t="s">
        <v>6</v>
      </c>
      <c r="Q594" s="3">
        <v>2015</v>
      </c>
      <c r="R594" t="s">
        <v>7280</v>
      </c>
      <c r="S594" t="s">
        <v>6</v>
      </c>
      <c r="T594" t="s">
        <v>162</v>
      </c>
    </row>
    <row r="595" spans="1:20" x14ac:dyDescent="0.35">
      <c r="A595" t="str" cm="1">
        <f t="array" ref="A595">IF(OR(ISNUMBER(SEARCH("serious", $H595:$J595)),ISNUMBER(SEARCH("Serious", $H595:$J595)),ISNUMBER(SEARCH("gamification", $H595:$J595)),ISNUMBER(SEARCH("Gamification", $H595:$J595)),ISNUMBER(SEARCH("education", $H595:$J595)),ISNUMBER(SEARCH("Education", $H595:$J595)),),DataValidation!$E$12,B595)</f>
        <v>Serious games or gamification</v>
      </c>
      <c r="B595" t="s">
        <v>70</v>
      </c>
      <c r="C595" t="s">
        <v>33</v>
      </c>
      <c r="D595" t="s">
        <v>33</v>
      </c>
      <c r="F595" s="3" t="str">
        <f t="shared" si="28"/>
        <v/>
      </c>
      <c r="G595">
        <f t="shared" si="29"/>
        <v>1</v>
      </c>
      <c r="H595" s="10" t="s">
        <v>19206</v>
      </c>
      <c r="I595" t="s">
        <v>7282</v>
      </c>
      <c r="J595" t="s">
        <v>7283</v>
      </c>
      <c r="K595" t="s">
        <v>7274</v>
      </c>
      <c r="L595">
        <v>10</v>
      </c>
      <c r="M595">
        <v>9781450345453</v>
      </c>
      <c r="N595" t="str">
        <f t="shared" si="30"/>
        <v>Conference</v>
      </c>
      <c r="O595" t="s">
        <v>7284</v>
      </c>
      <c r="P595" t="s">
        <v>6</v>
      </c>
      <c r="Q595" s="3">
        <v>2016</v>
      </c>
      <c r="R595" t="s">
        <v>7285</v>
      </c>
      <c r="S595" t="s">
        <v>6</v>
      </c>
      <c r="T595" t="s">
        <v>162</v>
      </c>
    </row>
    <row r="596" spans="1:20" x14ac:dyDescent="0.35">
      <c r="A596" t="str" cm="1">
        <f t="array" ref="A596">IF(OR(ISNUMBER(SEARCH("serious", $H596:$J596)),ISNUMBER(SEARCH("Serious", $H596:$J596)),ISNUMBER(SEARCH("gamification", $H596:$J596)),ISNUMBER(SEARCH("Gamification", $H596:$J596)),ISNUMBER(SEARCH("education", $H596:$J596)),ISNUMBER(SEARCH("Education", $H596:$J596)),),DataValidation!$E$12,B596)</f>
        <v>None</v>
      </c>
      <c r="B596" t="s">
        <v>49</v>
      </c>
      <c r="C596" t="s">
        <v>60</v>
      </c>
      <c r="D596" t="s">
        <v>60</v>
      </c>
      <c r="F596" s="3" t="str">
        <f t="shared" si="28"/>
        <v/>
      </c>
      <c r="G596">
        <f t="shared" si="29"/>
        <v>1</v>
      </c>
      <c r="H596" s="10" t="s">
        <v>19207</v>
      </c>
      <c r="I596" t="s">
        <v>7287</v>
      </c>
      <c r="J596" t="s">
        <v>7288</v>
      </c>
      <c r="K596" t="s">
        <v>7289</v>
      </c>
      <c r="L596">
        <v>10</v>
      </c>
      <c r="M596">
        <v>9781509055043</v>
      </c>
      <c r="N596" t="str">
        <f t="shared" si="30"/>
        <v>Conference</v>
      </c>
      <c r="O596" t="s">
        <v>7290</v>
      </c>
      <c r="P596" t="s">
        <v>7291</v>
      </c>
      <c r="Q596" s="3">
        <v>2017</v>
      </c>
      <c r="R596" t="s">
        <v>7292</v>
      </c>
      <c r="S596" t="s">
        <v>6</v>
      </c>
      <c r="T596" t="s">
        <v>155</v>
      </c>
    </row>
    <row r="597" spans="1:20" x14ac:dyDescent="0.35">
      <c r="A597" t="str" cm="1">
        <f t="array" ref="A597">IF(OR(ISNUMBER(SEARCH("serious", $H597:$J597)),ISNUMBER(SEARCH("Serious", $H597:$J597)),ISNUMBER(SEARCH("gamification", $H597:$J597)),ISNUMBER(SEARCH("Gamification", $H597:$J597)),ISNUMBER(SEARCH("education", $H597:$J597)),ISNUMBER(SEARCH("Education", $H597:$J597)),),DataValidation!$E$12,B597)</f>
        <v>Not related to Video Games</v>
      </c>
      <c r="B597" t="s">
        <v>70</v>
      </c>
      <c r="C597" t="s">
        <v>33</v>
      </c>
      <c r="D597" t="s">
        <v>33</v>
      </c>
      <c r="F597" s="3" t="str">
        <f t="shared" si="28"/>
        <v/>
      </c>
      <c r="G597">
        <f t="shared" si="29"/>
        <v>1</v>
      </c>
      <c r="H597" s="10" t="s">
        <v>19208</v>
      </c>
      <c r="I597" t="s">
        <v>7294</v>
      </c>
      <c r="J597" t="s">
        <v>7295</v>
      </c>
      <c r="K597" t="s">
        <v>7296</v>
      </c>
      <c r="L597">
        <v>10</v>
      </c>
      <c r="N597" t="str">
        <f t="shared" si="30"/>
        <v>Conference</v>
      </c>
      <c r="O597" t="s">
        <v>7297</v>
      </c>
      <c r="P597" t="s">
        <v>7298</v>
      </c>
      <c r="Q597" s="3">
        <v>2013</v>
      </c>
      <c r="R597" t="s">
        <v>7299</v>
      </c>
      <c r="S597" t="s">
        <v>6</v>
      </c>
      <c r="T597" t="s">
        <v>162</v>
      </c>
    </row>
    <row r="598" spans="1:20" x14ac:dyDescent="0.35">
      <c r="A598" t="str" cm="1">
        <f t="array" ref="A598">IF(OR(ISNUMBER(SEARCH("serious", $H598:$J598)),ISNUMBER(SEARCH("Serious", $H598:$J598)),ISNUMBER(SEARCH("gamification", $H598:$J598)),ISNUMBER(SEARCH("Gamification", $H598:$J598)),ISNUMBER(SEARCH("education", $H598:$J598)),ISNUMBER(SEARCH("Education", $H598:$J598)),),DataValidation!$E$12,B598)</f>
        <v>None</v>
      </c>
      <c r="B598" t="s">
        <v>49</v>
      </c>
      <c r="C598" t="s">
        <v>83</v>
      </c>
      <c r="D598" t="s">
        <v>83</v>
      </c>
      <c r="E598" s="31" t="s">
        <v>20816</v>
      </c>
      <c r="F598" s="3" t="str">
        <f t="shared" si="28"/>
        <v/>
      </c>
      <c r="G598">
        <f t="shared" si="29"/>
        <v>1</v>
      </c>
      <c r="H598" s="10" t="s">
        <v>19209</v>
      </c>
      <c r="I598" t="s">
        <v>7301</v>
      </c>
      <c r="J598" t="s">
        <v>7302</v>
      </c>
      <c r="K598" t="s">
        <v>7303</v>
      </c>
      <c r="L598">
        <v>7</v>
      </c>
      <c r="N598" t="str">
        <f t="shared" si="30"/>
        <v>Journal</v>
      </c>
      <c r="O598" t="s">
        <v>261</v>
      </c>
      <c r="P598" t="s">
        <v>6</v>
      </c>
      <c r="Q598" s="3">
        <v>2021</v>
      </c>
      <c r="R598" t="s">
        <v>7304</v>
      </c>
      <c r="S598" t="s">
        <v>6</v>
      </c>
      <c r="T598" t="s">
        <v>162</v>
      </c>
    </row>
    <row r="599" spans="1:20" x14ac:dyDescent="0.35">
      <c r="A599" t="str" cm="1">
        <f t="array" ref="A599">IF(OR(ISNUMBER(SEARCH("serious", $H599:$J599)),ISNUMBER(SEARCH("Serious", $H599:$J599)),ISNUMBER(SEARCH("gamification", $H599:$J599)),ISNUMBER(SEARCH("Gamification", $H599:$J599)),ISNUMBER(SEARCH("education", $H599:$J599)),ISNUMBER(SEARCH("Education", $H599:$J599)),),DataValidation!$E$12,B599)</f>
        <v>Serious games or gamification</v>
      </c>
      <c r="B599" t="s">
        <v>70</v>
      </c>
      <c r="C599" t="s">
        <v>33</v>
      </c>
      <c r="D599" t="s">
        <v>33</v>
      </c>
      <c r="F599" s="3" t="str">
        <f t="shared" si="28"/>
        <v/>
      </c>
      <c r="G599">
        <f t="shared" si="29"/>
        <v>1</v>
      </c>
      <c r="H599" s="10" t="s">
        <v>19211</v>
      </c>
      <c r="I599" t="s">
        <v>7313</v>
      </c>
      <c r="J599" t="s">
        <v>7314</v>
      </c>
      <c r="K599" t="s">
        <v>7315</v>
      </c>
      <c r="L599">
        <v>7</v>
      </c>
      <c r="M599">
        <v>9783319029573</v>
      </c>
      <c r="N599" t="str">
        <f t="shared" si="30"/>
        <v>Conference</v>
      </c>
      <c r="O599" t="s">
        <v>152</v>
      </c>
      <c r="P599" t="s">
        <v>7316</v>
      </c>
      <c r="Q599" s="3">
        <v>2013</v>
      </c>
      <c r="R599" t="s">
        <v>7317</v>
      </c>
      <c r="S599" t="s">
        <v>6</v>
      </c>
      <c r="T599" t="s">
        <v>217</v>
      </c>
    </row>
    <row r="600" spans="1:20" x14ac:dyDescent="0.35">
      <c r="A600" t="str" cm="1">
        <f t="array" ref="A600">IF(OR(ISNUMBER(SEARCH("serious", $H600:$J600)),ISNUMBER(SEARCH("Serious", $H600:$J600)),ISNUMBER(SEARCH("gamification", $H600:$J600)),ISNUMBER(SEARCH("Gamification", $H600:$J600)),ISNUMBER(SEARCH("education", $H600:$J600)),ISNUMBER(SEARCH("Education", $H600:$J600)),),DataValidation!$E$12,B600)</f>
        <v>None</v>
      </c>
      <c r="B600" t="s">
        <v>49</v>
      </c>
      <c r="C600" t="s">
        <v>83</v>
      </c>
      <c r="D600" t="s">
        <v>83</v>
      </c>
      <c r="F600" s="3" t="str">
        <f t="shared" ref="F600:F663" si="31">IF(C600&lt;&gt;D600,IF(OR(C600="",D600=""),"NR","Yes"),"")</f>
        <v/>
      </c>
      <c r="G600">
        <f t="shared" si="29"/>
        <v>1</v>
      </c>
      <c r="H600" s="10" t="s">
        <v>19213</v>
      </c>
      <c r="I600" t="s">
        <v>7325</v>
      </c>
      <c r="J600" t="s">
        <v>7326</v>
      </c>
      <c r="K600" t="s">
        <v>7327</v>
      </c>
      <c r="L600">
        <v>7</v>
      </c>
      <c r="M600">
        <v>9781614994336</v>
      </c>
      <c r="N600" t="str">
        <f t="shared" si="30"/>
        <v>Journal</v>
      </c>
      <c r="O600" t="s">
        <v>5267</v>
      </c>
      <c r="P600" t="s">
        <v>7328</v>
      </c>
      <c r="Q600" s="3">
        <v>2014</v>
      </c>
      <c r="R600" t="s">
        <v>7329</v>
      </c>
      <c r="S600" t="s">
        <v>6</v>
      </c>
      <c r="T600" t="s">
        <v>162</v>
      </c>
    </row>
    <row r="601" spans="1:20" x14ac:dyDescent="0.35">
      <c r="A601" t="str" cm="1">
        <f t="array" ref="A601">IF(OR(ISNUMBER(SEARCH("serious", $H601:$J601)),ISNUMBER(SEARCH("Serious", $H601:$J601)),ISNUMBER(SEARCH("gamification", $H601:$J601)),ISNUMBER(SEARCH("Gamification", $H601:$J601)),ISNUMBER(SEARCH("education", $H601:$J601)),ISNUMBER(SEARCH("Education", $H601:$J601)),),DataValidation!$E$12,B601)</f>
        <v>Not related to Video Games</v>
      </c>
      <c r="B601" t="s">
        <v>70</v>
      </c>
      <c r="C601" t="s">
        <v>33</v>
      </c>
      <c r="D601" t="s">
        <v>33</v>
      </c>
      <c r="F601" s="3" t="str">
        <f t="shared" si="31"/>
        <v/>
      </c>
      <c r="G601">
        <f t="shared" si="29"/>
        <v>1</v>
      </c>
      <c r="H601" s="10" t="s">
        <v>19217</v>
      </c>
      <c r="I601" t="s">
        <v>7355</v>
      </c>
      <c r="J601" t="s">
        <v>7356</v>
      </c>
      <c r="K601" t="s">
        <v>7357</v>
      </c>
      <c r="L601">
        <v>10</v>
      </c>
      <c r="N601" t="str">
        <f t="shared" si="30"/>
        <v>Journal</v>
      </c>
      <c r="O601" t="s">
        <v>4823</v>
      </c>
      <c r="P601" t="s">
        <v>7358</v>
      </c>
      <c r="Q601" s="3">
        <v>2018</v>
      </c>
      <c r="R601" t="s">
        <v>7359</v>
      </c>
      <c r="S601" t="s">
        <v>6</v>
      </c>
      <c r="T601" t="s">
        <v>695</v>
      </c>
    </row>
    <row r="602" spans="1:20" x14ac:dyDescent="0.35">
      <c r="A602" t="str" cm="1">
        <f t="array" ref="A602">IF(OR(ISNUMBER(SEARCH("serious", $H602:$J602)),ISNUMBER(SEARCH("Serious", $H602:$J602)),ISNUMBER(SEARCH("gamification", $H602:$J602)),ISNUMBER(SEARCH("Gamification", $H602:$J602)),ISNUMBER(SEARCH("education", $H602:$J602)),ISNUMBER(SEARCH("Education", $H602:$J602)),),DataValidation!$E$12,B602)</f>
        <v>None</v>
      </c>
      <c r="B602" t="s">
        <v>49</v>
      </c>
      <c r="C602" t="s">
        <v>51</v>
      </c>
      <c r="D602" t="s">
        <v>51</v>
      </c>
      <c r="F602" s="3" t="str">
        <f t="shared" si="31"/>
        <v/>
      </c>
      <c r="G602">
        <f t="shared" si="29"/>
        <v>1</v>
      </c>
      <c r="H602" s="10" t="s">
        <v>19219</v>
      </c>
      <c r="I602" t="s">
        <v>7368</v>
      </c>
      <c r="J602" t="s">
        <v>7369</v>
      </c>
      <c r="K602" t="s">
        <v>7370</v>
      </c>
      <c r="L602">
        <v>10</v>
      </c>
      <c r="M602">
        <v>9780769550879</v>
      </c>
      <c r="N602" t="str">
        <f t="shared" si="30"/>
        <v>Conference</v>
      </c>
      <c r="O602" t="s">
        <v>7371</v>
      </c>
      <c r="P602" t="s">
        <v>7372</v>
      </c>
      <c r="Q602" s="3">
        <v>2013</v>
      </c>
      <c r="R602" t="s">
        <v>7373</v>
      </c>
      <c r="S602" t="s">
        <v>6</v>
      </c>
      <c r="T602" t="s">
        <v>162</v>
      </c>
    </row>
    <row r="603" spans="1:20" x14ac:dyDescent="0.35">
      <c r="A603" t="str" cm="1">
        <f t="array" ref="A603">IF(OR(ISNUMBER(SEARCH("serious", $H603:$J603)),ISNUMBER(SEARCH("Serious", $H603:$J603)),ISNUMBER(SEARCH("gamification", $H603:$J603)),ISNUMBER(SEARCH("Gamification", $H603:$J603)),ISNUMBER(SEARCH("education", $H603:$J603)),ISNUMBER(SEARCH("Education", $H603:$J603)),),DataValidation!$E$12,B603)</f>
        <v>None</v>
      </c>
      <c r="B603" t="s">
        <v>49</v>
      </c>
      <c r="C603" t="s">
        <v>83</v>
      </c>
      <c r="D603" t="s">
        <v>83</v>
      </c>
      <c r="F603" s="3" t="str">
        <f t="shared" si="31"/>
        <v/>
      </c>
      <c r="G603">
        <f t="shared" si="29"/>
        <v>1</v>
      </c>
      <c r="H603" s="10" t="s">
        <v>19220</v>
      </c>
      <c r="I603" t="s">
        <v>7375</v>
      </c>
      <c r="J603" t="s">
        <v>7376</v>
      </c>
      <c r="K603" t="s">
        <v>7377</v>
      </c>
      <c r="L603">
        <v>10</v>
      </c>
      <c r="M603">
        <v>9781936968923</v>
      </c>
      <c r="N603" t="str">
        <f t="shared" si="30"/>
        <v>Conference</v>
      </c>
      <c r="O603" t="s">
        <v>7378</v>
      </c>
      <c r="P603" t="s">
        <v>7379</v>
      </c>
      <c r="Q603" s="3">
        <v>2013</v>
      </c>
      <c r="R603" t="s">
        <v>7380</v>
      </c>
      <c r="S603" t="s">
        <v>6</v>
      </c>
      <c r="T603" t="s">
        <v>147</v>
      </c>
    </row>
    <row r="604" spans="1:20" x14ac:dyDescent="0.35">
      <c r="A604" t="str" cm="1">
        <f t="array" ref="A604">IF(OR(ISNUMBER(SEARCH("serious", $H604:$J604)),ISNUMBER(SEARCH("Serious", $H604:$J604)),ISNUMBER(SEARCH("gamification", $H604:$J604)),ISNUMBER(SEARCH("Gamification", $H604:$J604)),ISNUMBER(SEARCH("education", $H604:$J604)),ISNUMBER(SEARCH("Education", $H604:$J604)),),DataValidation!$E$12,B604)</f>
        <v>Not related to Video Games</v>
      </c>
      <c r="B604" t="s">
        <v>70</v>
      </c>
      <c r="C604" t="s">
        <v>33</v>
      </c>
      <c r="D604" t="s">
        <v>33</v>
      </c>
      <c r="F604" s="3" t="str">
        <f t="shared" si="31"/>
        <v/>
      </c>
      <c r="G604">
        <f t="shared" si="29"/>
        <v>1</v>
      </c>
      <c r="H604" s="10" t="s">
        <v>19223</v>
      </c>
      <c r="I604" t="s">
        <v>7394</v>
      </c>
      <c r="J604" t="s">
        <v>7395</v>
      </c>
      <c r="K604" t="s">
        <v>7396</v>
      </c>
      <c r="L604">
        <v>10</v>
      </c>
      <c r="M604">
        <v>9781450375153</v>
      </c>
      <c r="N604" t="str">
        <f t="shared" si="30"/>
        <v>Conference</v>
      </c>
      <c r="O604" t="s">
        <v>7397</v>
      </c>
      <c r="P604" t="s">
        <v>7398</v>
      </c>
      <c r="Q604" s="3">
        <v>2020</v>
      </c>
      <c r="R604" t="s">
        <v>7399</v>
      </c>
      <c r="S604" t="s">
        <v>6</v>
      </c>
      <c r="T604" t="s">
        <v>217</v>
      </c>
    </row>
    <row r="605" spans="1:20" x14ac:dyDescent="0.35">
      <c r="A605" t="str" cm="1">
        <f t="array" ref="A605">IF(OR(ISNUMBER(SEARCH("serious", $H605:$J605)),ISNUMBER(SEARCH("Serious", $H605:$J605)),ISNUMBER(SEARCH("gamification", $H605:$J605)),ISNUMBER(SEARCH("Gamification", $H605:$J605)),ISNUMBER(SEARCH("education", $H605:$J605)),ISNUMBER(SEARCH("Education", $H605:$J605)),),DataValidation!$E$12,B605)</f>
        <v>Serious games or gamification</v>
      </c>
      <c r="B605" t="s">
        <v>70</v>
      </c>
      <c r="C605" t="s">
        <v>33</v>
      </c>
      <c r="D605" t="s">
        <v>33</v>
      </c>
      <c r="F605" s="3" t="str">
        <f t="shared" si="31"/>
        <v/>
      </c>
      <c r="G605">
        <f t="shared" si="29"/>
        <v>1</v>
      </c>
      <c r="H605" s="10" t="s">
        <v>19225</v>
      </c>
      <c r="I605" t="s">
        <v>7406</v>
      </c>
      <c r="J605" t="s">
        <v>7407</v>
      </c>
      <c r="K605" t="s">
        <v>7408</v>
      </c>
      <c r="L605">
        <v>10</v>
      </c>
      <c r="M605">
        <v>9789895465903</v>
      </c>
      <c r="N605" t="str">
        <f t="shared" si="30"/>
        <v>Conference</v>
      </c>
      <c r="O605" t="s">
        <v>3905</v>
      </c>
      <c r="P605" t="s">
        <v>6</v>
      </c>
      <c r="Q605" s="3">
        <v>2020</v>
      </c>
      <c r="R605" t="s">
        <v>7409</v>
      </c>
      <c r="S605" t="s">
        <v>6</v>
      </c>
      <c r="T605" t="s">
        <v>283</v>
      </c>
    </row>
    <row r="606" spans="1:20" x14ac:dyDescent="0.35">
      <c r="A606" t="str" cm="1">
        <f t="array" ref="A606">IF(OR(ISNUMBER(SEARCH("serious", $H606:$J606)),ISNUMBER(SEARCH("Serious", $H606:$J606)),ISNUMBER(SEARCH("gamification", $H606:$J606)),ISNUMBER(SEARCH("Gamification", $H606:$J606)),ISNUMBER(SEARCH("education", $H606:$J606)),ISNUMBER(SEARCH("Education", $H606:$J606)),),DataValidation!$E$12,B606)</f>
        <v>None</v>
      </c>
      <c r="B606" t="s">
        <v>49</v>
      </c>
      <c r="C606" t="s">
        <v>83</v>
      </c>
      <c r="D606" t="s">
        <v>83</v>
      </c>
      <c r="F606" s="3" t="str">
        <f t="shared" si="31"/>
        <v/>
      </c>
      <c r="G606">
        <f t="shared" si="29"/>
        <v>1</v>
      </c>
      <c r="H606" s="10" t="s">
        <v>19226</v>
      </c>
      <c r="I606" t="s">
        <v>7411</v>
      </c>
      <c r="J606" t="s">
        <v>7412</v>
      </c>
      <c r="K606" t="s">
        <v>7413</v>
      </c>
      <c r="L606">
        <v>10</v>
      </c>
      <c r="N606" t="str">
        <f t="shared" si="30"/>
        <v>Conference</v>
      </c>
      <c r="O606" t="s">
        <v>7414</v>
      </c>
      <c r="P606" t="s">
        <v>7415</v>
      </c>
      <c r="Q606" s="3">
        <v>2011</v>
      </c>
      <c r="R606" t="s">
        <v>7416</v>
      </c>
      <c r="S606" t="s">
        <v>6</v>
      </c>
      <c r="T606" t="s">
        <v>1120</v>
      </c>
    </row>
    <row r="607" spans="1:20" x14ac:dyDescent="0.35">
      <c r="A607" t="str" cm="1">
        <f t="array" ref="A607">IF(OR(ISNUMBER(SEARCH("serious", $H607:$J607)),ISNUMBER(SEARCH("Serious", $H607:$J607)),ISNUMBER(SEARCH("gamification", $H607:$J607)),ISNUMBER(SEARCH("Gamification", $H607:$J607)),ISNUMBER(SEARCH("education", $H607:$J607)),ISNUMBER(SEARCH("Education", $H607:$J607)),),DataValidation!$E$12,B607)</f>
        <v>Serious games or gamification</v>
      </c>
      <c r="B607" t="s">
        <v>70</v>
      </c>
      <c r="C607" t="s">
        <v>33</v>
      </c>
      <c r="D607" t="s">
        <v>33</v>
      </c>
      <c r="F607" s="3" t="str">
        <f t="shared" si="31"/>
        <v/>
      </c>
      <c r="G607">
        <f t="shared" si="29"/>
        <v>1</v>
      </c>
      <c r="H607" s="10" t="s">
        <v>19228</v>
      </c>
      <c r="I607" t="s">
        <v>7424</v>
      </c>
      <c r="J607" t="s">
        <v>7425</v>
      </c>
      <c r="K607" t="s">
        <v>7426</v>
      </c>
      <c r="L607">
        <v>7</v>
      </c>
      <c r="N607" t="str">
        <f t="shared" si="30"/>
        <v>Journal</v>
      </c>
      <c r="O607" t="s">
        <v>1386</v>
      </c>
      <c r="P607" t="s">
        <v>7427</v>
      </c>
      <c r="Q607" s="3">
        <v>2009</v>
      </c>
      <c r="R607" t="s">
        <v>7428</v>
      </c>
      <c r="S607" t="s">
        <v>6</v>
      </c>
      <c r="T607" t="s">
        <v>675</v>
      </c>
    </row>
    <row r="608" spans="1:20" x14ac:dyDescent="0.35">
      <c r="A608" t="str" cm="1">
        <f t="array" ref="A608">IF(OR(ISNUMBER(SEARCH("serious", $H608:$J608)),ISNUMBER(SEARCH("Serious", $H608:$J608)),ISNUMBER(SEARCH("gamification", $H608:$J608)),ISNUMBER(SEARCH("Gamification", $H608:$J608)),ISNUMBER(SEARCH("education", $H608:$J608)),ISNUMBER(SEARCH("Education", $H608:$J608)),),DataValidation!$E$12,B608)</f>
        <v>Serious games or gamification</v>
      </c>
      <c r="B608" t="s">
        <v>70</v>
      </c>
      <c r="C608" t="s">
        <v>33</v>
      </c>
      <c r="D608" t="s">
        <v>33</v>
      </c>
      <c r="F608" s="3" t="str">
        <f t="shared" si="31"/>
        <v/>
      </c>
      <c r="G608">
        <f t="shared" si="29"/>
        <v>1</v>
      </c>
      <c r="H608" s="10" t="s">
        <v>19231</v>
      </c>
      <c r="I608" t="s">
        <v>7447</v>
      </c>
      <c r="J608" t="s">
        <v>7448</v>
      </c>
      <c r="K608" t="s">
        <v>7449</v>
      </c>
      <c r="L608">
        <v>7</v>
      </c>
      <c r="M608">
        <v>9783319584713</v>
      </c>
      <c r="N608" t="str">
        <f t="shared" si="30"/>
        <v>Conference</v>
      </c>
      <c r="O608" t="s">
        <v>152</v>
      </c>
      <c r="P608" t="s">
        <v>7450</v>
      </c>
      <c r="Q608" s="3">
        <v>2017</v>
      </c>
      <c r="R608" t="s">
        <v>7451</v>
      </c>
      <c r="S608" t="s">
        <v>6</v>
      </c>
      <c r="T608" t="s">
        <v>283</v>
      </c>
    </row>
    <row r="609" spans="1:20" x14ac:dyDescent="0.35">
      <c r="A609" t="str" cm="1">
        <f t="array" ref="A609">IF(OR(ISNUMBER(SEARCH("serious", $H609:$J609)),ISNUMBER(SEARCH("Serious", $H609:$J609)),ISNUMBER(SEARCH("gamification", $H609:$J609)),ISNUMBER(SEARCH("Gamification", $H609:$J609)),ISNUMBER(SEARCH("education", $H609:$J609)),ISNUMBER(SEARCH("Education", $H609:$J609)),),DataValidation!$E$12,B609)</f>
        <v>Not related to Video Games</v>
      </c>
      <c r="B609" t="s">
        <v>70</v>
      </c>
      <c r="C609" t="s">
        <v>33</v>
      </c>
      <c r="D609" t="s">
        <v>33</v>
      </c>
      <c r="F609" s="3" t="str">
        <f t="shared" si="31"/>
        <v/>
      </c>
      <c r="G609">
        <f t="shared" si="29"/>
        <v>1</v>
      </c>
      <c r="H609" s="10" t="s">
        <v>19237</v>
      </c>
      <c r="I609" t="s">
        <v>7484</v>
      </c>
      <c r="J609" t="s">
        <v>7485</v>
      </c>
      <c r="K609" t="s">
        <v>7486</v>
      </c>
      <c r="L609">
        <v>7</v>
      </c>
      <c r="M609">
        <v>9783319717333</v>
      </c>
      <c r="N609" t="str">
        <f t="shared" si="30"/>
        <v>Journal</v>
      </c>
      <c r="O609" t="s">
        <v>866</v>
      </c>
      <c r="P609" t="s">
        <v>7487</v>
      </c>
      <c r="Q609" s="3">
        <v>2018</v>
      </c>
      <c r="R609" t="s">
        <v>7488</v>
      </c>
      <c r="S609" t="s">
        <v>6</v>
      </c>
      <c r="T609" t="s">
        <v>155</v>
      </c>
    </row>
    <row r="610" spans="1:20" x14ac:dyDescent="0.35">
      <c r="A610" t="str" cm="1">
        <f t="array" ref="A610">IF(OR(ISNUMBER(SEARCH("serious", $H610:$J610)),ISNUMBER(SEARCH("Serious", $H610:$J610)),ISNUMBER(SEARCH("gamification", $H610:$J610)),ISNUMBER(SEARCH("Gamification", $H610:$J610)),ISNUMBER(SEARCH("education", $H610:$J610)),ISNUMBER(SEARCH("Education", $H610:$J610)),),DataValidation!$E$12,B610)</f>
        <v>None</v>
      </c>
      <c r="B610" t="s">
        <v>49</v>
      </c>
      <c r="C610" t="s">
        <v>90</v>
      </c>
      <c r="D610" t="s">
        <v>90</v>
      </c>
      <c r="F610" s="3" t="str">
        <f t="shared" si="31"/>
        <v/>
      </c>
      <c r="G610">
        <f t="shared" si="29"/>
        <v>1</v>
      </c>
      <c r="H610" s="10" t="s">
        <v>19238</v>
      </c>
      <c r="I610" t="s">
        <v>7490</v>
      </c>
      <c r="J610" t="s">
        <v>7491</v>
      </c>
      <c r="K610" t="s">
        <v>7492</v>
      </c>
      <c r="L610">
        <v>10</v>
      </c>
      <c r="M610">
        <v>9781728168999</v>
      </c>
      <c r="N610" t="str">
        <f t="shared" si="30"/>
        <v>Conference</v>
      </c>
      <c r="O610" t="s">
        <v>7493</v>
      </c>
      <c r="P610" t="s">
        <v>6</v>
      </c>
      <c r="Q610" s="3">
        <v>2020</v>
      </c>
      <c r="R610" t="s">
        <v>7494</v>
      </c>
      <c r="S610" t="s">
        <v>6</v>
      </c>
      <c r="T610" t="s">
        <v>162</v>
      </c>
    </row>
    <row r="611" spans="1:20" x14ac:dyDescent="0.35">
      <c r="A611" t="str" cm="1">
        <f t="array" ref="A611">IF(OR(ISNUMBER(SEARCH("serious", $H611:$J611)),ISNUMBER(SEARCH("Serious", $H611:$J611)),ISNUMBER(SEARCH("gamification", $H611:$J611)),ISNUMBER(SEARCH("Gamification", $H611:$J611)),ISNUMBER(SEARCH("education", $H611:$J611)),ISNUMBER(SEARCH("Education", $H611:$J611)),),DataValidation!$E$12,B611)</f>
        <v>Not related to Video Games</v>
      </c>
      <c r="B611" t="s">
        <v>70</v>
      </c>
      <c r="C611" t="s">
        <v>33</v>
      </c>
      <c r="D611" t="s">
        <v>33</v>
      </c>
      <c r="F611" s="3" t="str">
        <f t="shared" si="31"/>
        <v/>
      </c>
      <c r="G611">
        <f t="shared" si="29"/>
        <v>1</v>
      </c>
      <c r="H611" s="10" t="s">
        <v>19240</v>
      </c>
      <c r="I611" t="s">
        <v>7503</v>
      </c>
      <c r="J611" t="s">
        <v>7504</v>
      </c>
      <c r="K611" t="s">
        <v>7505</v>
      </c>
      <c r="L611">
        <v>10</v>
      </c>
      <c r="M611">
        <v>9781450371957</v>
      </c>
      <c r="N611" t="str">
        <f t="shared" si="30"/>
        <v>Journal</v>
      </c>
      <c r="O611" t="s">
        <v>194</v>
      </c>
      <c r="P611" t="s">
        <v>4053</v>
      </c>
      <c r="Q611" s="3">
        <v>2019</v>
      </c>
      <c r="R611" t="s">
        <v>7506</v>
      </c>
      <c r="S611" t="s">
        <v>6</v>
      </c>
      <c r="T611" t="s">
        <v>162</v>
      </c>
    </row>
    <row r="612" spans="1:20" x14ac:dyDescent="0.35">
      <c r="A612" t="str" cm="1">
        <f t="array" ref="A612">IF(OR(ISNUMBER(SEARCH("serious", $H612:$J612)),ISNUMBER(SEARCH("Serious", $H612:$J612)),ISNUMBER(SEARCH("gamification", $H612:$J612)),ISNUMBER(SEARCH("Gamification", $H612:$J612)),ISNUMBER(SEARCH("education", $H612:$J612)),ISNUMBER(SEARCH("Education", $H612:$J612)),),DataValidation!$E$12,B612)</f>
        <v>Serious games or gamification</v>
      </c>
      <c r="B612" t="s">
        <v>70</v>
      </c>
      <c r="C612" t="s">
        <v>33</v>
      </c>
      <c r="D612" t="s">
        <v>33</v>
      </c>
      <c r="F612" s="3" t="str">
        <f t="shared" si="31"/>
        <v/>
      </c>
      <c r="G612">
        <f t="shared" si="29"/>
        <v>1</v>
      </c>
      <c r="H612" s="10" t="s">
        <v>19243</v>
      </c>
      <c r="I612" t="s">
        <v>7520</v>
      </c>
      <c r="J612" t="s">
        <v>7521</v>
      </c>
      <c r="K612" t="s">
        <v>7522</v>
      </c>
      <c r="L612">
        <v>7</v>
      </c>
      <c r="N612" t="str">
        <f t="shared" si="30"/>
        <v>Journal</v>
      </c>
      <c r="O612" t="s">
        <v>7523</v>
      </c>
      <c r="P612" t="s">
        <v>7524</v>
      </c>
      <c r="Q612" s="3">
        <v>2019</v>
      </c>
      <c r="R612" t="s">
        <v>7525</v>
      </c>
      <c r="S612" t="s">
        <v>6</v>
      </c>
      <c r="T612" t="s">
        <v>283</v>
      </c>
    </row>
    <row r="613" spans="1:20" x14ac:dyDescent="0.35">
      <c r="A613" t="str" cm="1">
        <f t="array" ref="A613">IF(OR(ISNUMBER(SEARCH("serious", $H613:$J613)),ISNUMBER(SEARCH("Serious", $H613:$J613)),ISNUMBER(SEARCH("gamification", $H613:$J613)),ISNUMBER(SEARCH("Gamification", $H613:$J613)),ISNUMBER(SEARCH("education", $H613:$J613)),ISNUMBER(SEARCH("Education", $H613:$J613)),),DataValidation!$E$12,B613)</f>
        <v>None</v>
      </c>
      <c r="B613" t="s">
        <v>49</v>
      </c>
      <c r="C613" t="s">
        <v>51</v>
      </c>
      <c r="D613" t="s">
        <v>51</v>
      </c>
      <c r="E613" s="4" t="s">
        <v>20816</v>
      </c>
      <c r="F613" s="3" t="str">
        <f t="shared" si="31"/>
        <v/>
      </c>
      <c r="G613" s="4">
        <f t="shared" si="29"/>
        <v>1</v>
      </c>
      <c r="H613" s="10" t="s">
        <v>19246</v>
      </c>
      <c r="I613" t="s">
        <v>7540</v>
      </c>
      <c r="J613" t="s">
        <v>7541</v>
      </c>
      <c r="K613" t="s">
        <v>7542</v>
      </c>
      <c r="L613">
        <v>10</v>
      </c>
      <c r="N613" t="str">
        <f t="shared" si="30"/>
        <v>Conference</v>
      </c>
      <c r="O613" t="s">
        <v>274</v>
      </c>
      <c r="P613" t="s">
        <v>262</v>
      </c>
      <c r="Q613" s="3">
        <v>2014</v>
      </c>
      <c r="R613" t="s">
        <v>7543</v>
      </c>
      <c r="S613" t="s">
        <v>6</v>
      </c>
      <c r="T613" t="s">
        <v>7544</v>
      </c>
    </row>
    <row r="614" spans="1:20" x14ac:dyDescent="0.35">
      <c r="A614" t="str" cm="1">
        <f t="array" ref="A614">IF(OR(ISNUMBER(SEARCH("serious", $H614:$J614)),ISNUMBER(SEARCH("Serious", $H614:$J614)),ISNUMBER(SEARCH("gamification", $H614:$J614)),ISNUMBER(SEARCH("Gamification", $H614:$J614)),ISNUMBER(SEARCH("education", $H614:$J614)),ISNUMBER(SEARCH("Education", $H614:$J614)),),DataValidation!$E$12,B614)</f>
        <v>None</v>
      </c>
      <c r="B614" t="s">
        <v>49</v>
      </c>
      <c r="C614" t="s">
        <v>77</v>
      </c>
      <c r="D614" t="s">
        <v>77</v>
      </c>
      <c r="F614" s="3" t="str">
        <f t="shared" si="31"/>
        <v/>
      </c>
      <c r="G614">
        <f t="shared" si="29"/>
        <v>1</v>
      </c>
      <c r="H614" s="10" t="s">
        <v>19248</v>
      </c>
      <c r="I614" t="s">
        <v>7552</v>
      </c>
      <c r="J614" t="s">
        <v>7553</v>
      </c>
      <c r="K614" t="s">
        <v>7548</v>
      </c>
      <c r="L614">
        <v>7</v>
      </c>
      <c r="N614" t="str">
        <f t="shared" si="30"/>
        <v>Journal</v>
      </c>
      <c r="O614" t="s">
        <v>866</v>
      </c>
      <c r="P614" t="s">
        <v>7554</v>
      </c>
      <c r="Q614" s="3">
        <v>2010</v>
      </c>
      <c r="R614" t="s">
        <v>7555</v>
      </c>
      <c r="S614" t="s">
        <v>6</v>
      </c>
      <c r="T614" t="s">
        <v>984</v>
      </c>
    </row>
    <row r="615" spans="1:20" x14ac:dyDescent="0.35">
      <c r="A615" t="str" cm="1">
        <f t="array" ref="A615">IF(OR(ISNUMBER(SEARCH("serious", $H615:$J615)),ISNUMBER(SEARCH("Serious", $H615:$J615)),ISNUMBER(SEARCH("gamification", $H615:$J615)),ISNUMBER(SEARCH("Gamification", $H615:$J615)),ISNUMBER(SEARCH("education", $H615:$J615)),ISNUMBER(SEARCH("Education", $H615:$J615)),),DataValidation!$E$12,B615)</f>
        <v>None</v>
      </c>
      <c r="B615" t="s">
        <v>49</v>
      </c>
      <c r="C615" t="s">
        <v>51</v>
      </c>
      <c r="D615" t="s">
        <v>51</v>
      </c>
      <c r="F615" s="3" t="str">
        <f t="shared" si="31"/>
        <v/>
      </c>
      <c r="G615">
        <f t="shared" si="29"/>
        <v>1</v>
      </c>
      <c r="H615" s="10" t="s">
        <v>19258</v>
      </c>
      <c r="I615" t="s">
        <v>7608</v>
      </c>
      <c r="J615" t="s">
        <v>7609</v>
      </c>
      <c r="K615" t="s">
        <v>7610</v>
      </c>
      <c r="L615">
        <v>10</v>
      </c>
      <c r="M615">
        <v>9789810854799</v>
      </c>
      <c r="N615" t="str">
        <f t="shared" si="30"/>
        <v>Conference</v>
      </c>
      <c r="O615" t="s">
        <v>4597</v>
      </c>
      <c r="P615" t="s">
        <v>5534</v>
      </c>
      <c r="Q615" s="3">
        <v>2010</v>
      </c>
      <c r="R615" t="s">
        <v>7611</v>
      </c>
      <c r="S615" t="s">
        <v>6</v>
      </c>
      <c r="T615" t="s">
        <v>162</v>
      </c>
    </row>
    <row r="616" spans="1:20" x14ac:dyDescent="0.35">
      <c r="A616" t="str" cm="1">
        <f t="array" ref="A616">IF(OR(ISNUMBER(SEARCH("serious", $H616:$J616)),ISNUMBER(SEARCH("Serious", $H616:$J616)),ISNUMBER(SEARCH("gamification", $H616:$J616)),ISNUMBER(SEARCH("Gamification", $H616:$J616)),ISNUMBER(SEARCH("education", $H616:$J616)),ISNUMBER(SEARCH("Education", $H616:$J616)),),DataValidation!$E$12,B616)</f>
        <v>Not related to Video Games</v>
      </c>
      <c r="B616" t="s">
        <v>70</v>
      </c>
      <c r="C616" t="s">
        <v>33</v>
      </c>
      <c r="D616" t="s">
        <v>33</v>
      </c>
      <c r="F616" s="3" t="str">
        <f t="shared" si="31"/>
        <v/>
      </c>
      <c r="G616">
        <f t="shared" si="29"/>
        <v>1</v>
      </c>
      <c r="H616" s="10" t="s">
        <v>19261</v>
      </c>
      <c r="I616" t="s">
        <v>7623</v>
      </c>
      <c r="J616" t="s">
        <v>7624</v>
      </c>
      <c r="K616" t="s">
        <v>7625</v>
      </c>
      <c r="L616">
        <v>7</v>
      </c>
      <c r="N616" t="str">
        <f t="shared" si="30"/>
        <v>Journal</v>
      </c>
      <c r="O616" t="s">
        <v>6273</v>
      </c>
      <c r="P616" t="s">
        <v>7626</v>
      </c>
      <c r="Q616" s="3">
        <v>2013</v>
      </c>
      <c r="R616" t="s">
        <v>7627</v>
      </c>
      <c r="S616" t="s">
        <v>6</v>
      </c>
      <c r="T616" t="s">
        <v>636</v>
      </c>
    </row>
    <row r="617" spans="1:20" x14ac:dyDescent="0.35">
      <c r="A617" t="str" cm="1">
        <f t="array" ref="A617">IF(OR(ISNUMBER(SEARCH("serious", $H617:$J617)),ISNUMBER(SEARCH("Serious", $H617:$J617)),ISNUMBER(SEARCH("gamification", $H617:$J617)),ISNUMBER(SEARCH("Gamification", $H617:$J617)),ISNUMBER(SEARCH("education", $H617:$J617)),ISNUMBER(SEARCH("Education", $H617:$J617)),),DataValidation!$E$12,B617)</f>
        <v>Not related to Video Games</v>
      </c>
      <c r="B617" t="s">
        <v>70</v>
      </c>
      <c r="C617" t="s">
        <v>33</v>
      </c>
      <c r="D617" t="s">
        <v>33</v>
      </c>
      <c r="F617" s="3" t="str">
        <f t="shared" si="31"/>
        <v/>
      </c>
      <c r="G617">
        <f t="shared" si="29"/>
        <v>1</v>
      </c>
      <c r="H617" s="10" t="s">
        <v>19262</v>
      </c>
      <c r="I617" t="s">
        <v>7629</v>
      </c>
      <c r="J617" t="s">
        <v>7630</v>
      </c>
      <c r="K617" t="s">
        <v>7631</v>
      </c>
      <c r="L617">
        <v>10</v>
      </c>
      <c r="M617">
        <v>9781920682835</v>
      </c>
      <c r="N617" t="str">
        <f t="shared" si="30"/>
        <v>Conference</v>
      </c>
      <c r="O617" t="s">
        <v>1483</v>
      </c>
      <c r="P617" t="s">
        <v>7632</v>
      </c>
      <c r="Q617" s="3">
        <v>2010</v>
      </c>
      <c r="R617" t="s">
        <v>7633</v>
      </c>
      <c r="S617" t="s">
        <v>6</v>
      </c>
      <c r="T617" t="s">
        <v>217</v>
      </c>
    </row>
    <row r="618" spans="1:20" x14ac:dyDescent="0.35">
      <c r="A618" t="str" cm="1">
        <f t="array" ref="A618">IF(OR(ISNUMBER(SEARCH("serious", $H618:$J618)),ISNUMBER(SEARCH("Serious", $H618:$J618)),ISNUMBER(SEARCH("gamification", $H618:$J618)),ISNUMBER(SEARCH("Gamification", $H618:$J618)),ISNUMBER(SEARCH("education", $H618:$J618)),ISNUMBER(SEARCH("Education", $H618:$J618)),),DataValidation!$E$12,B618)</f>
        <v>Not related to Video Games</v>
      </c>
      <c r="B618" t="s">
        <v>70</v>
      </c>
      <c r="C618" t="s">
        <v>33</v>
      </c>
      <c r="D618" t="s">
        <v>33</v>
      </c>
      <c r="F618" s="3" t="str">
        <f t="shared" si="31"/>
        <v/>
      </c>
      <c r="G618">
        <f t="shared" si="29"/>
        <v>1</v>
      </c>
      <c r="H618" s="10" t="s">
        <v>19263</v>
      </c>
      <c r="I618" t="s">
        <v>7635</v>
      </c>
      <c r="J618" t="s">
        <v>7636</v>
      </c>
      <c r="K618" t="s">
        <v>7631</v>
      </c>
      <c r="L618">
        <v>7</v>
      </c>
      <c r="N618" t="str">
        <f t="shared" si="30"/>
        <v>Journal</v>
      </c>
      <c r="O618" t="s">
        <v>5993</v>
      </c>
      <c r="P618" t="s">
        <v>7637</v>
      </c>
      <c r="Q618" s="3">
        <v>2013</v>
      </c>
      <c r="R618" t="s">
        <v>7638</v>
      </c>
      <c r="S618" t="s">
        <v>6</v>
      </c>
      <c r="T618" t="s">
        <v>155</v>
      </c>
    </row>
    <row r="619" spans="1:20" x14ac:dyDescent="0.35">
      <c r="A619" t="str" cm="1">
        <f t="array" ref="A619">IF(OR(ISNUMBER(SEARCH("serious", $H619:$J619)),ISNUMBER(SEARCH("Serious", $H619:$J619)),ISNUMBER(SEARCH("gamification", $H619:$J619)),ISNUMBER(SEARCH("Gamification", $H619:$J619)),ISNUMBER(SEARCH("education", $H619:$J619)),ISNUMBER(SEARCH("Education", $H619:$J619)),),DataValidation!$E$12,B619)</f>
        <v>Not related to Software Engineering</v>
      </c>
      <c r="B619" t="s">
        <v>67</v>
      </c>
      <c r="C619" t="s">
        <v>33</v>
      </c>
      <c r="D619" t="s">
        <v>33</v>
      </c>
      <c r="F619" s="3" t="str">
        <f t="shared" si="31"/>
        <v/>
      </c>
      <c r="G619">
        <f t="shared" si="29"/>
        <v>1</v>
      </c>
      <c r="H619" s="10" t="s">
        <v>7639</v>
      </c>
      <c r="I619" t="s">
        <v>7640</v>
      </c>
      <c r="J619" t="s">
        <v>7641</v>
      </c>
      <c r="K619" t="s">
        <v>7642</v>
      </c>
      <c r="L619">
        <v>10</v>
      </c>
      <c r="M619">
        <v>9781728101378</v>
      </c>
      <c r="N619" t="str">
        <f t="shared" si="30"/>
        <v>Conference</v>
      </c>
      <c r="O619" t="s">
        <v>4010</v>
      </c>
      <c r="P619" t="s">
        <v>6</v>
      </c>
      <c r="Q619" s="3">
        <v>2019</v>
      </c>
      <c r="R619" t="s">
        <v>7643</v>
      </c>
      <c r="S619" t="s">
        <v>6</v>
      </c>
      <c r="T619" t="s">
        <v>162</v>
      </c>
    </row>
    <row r="620" spans="1:20" x14ac:dyDescent="0.35">
      <c r="A620" t="str" cm="1">
        <f t="array" ref="A620">IF(OR(ISNUMBER(SEARCH("serious", $H620:$J620)),ISNUMBER(SEARCH("Serious", $H620:$J620)),ISNUMBER(SEARCH("gamification", $H620:$J620)),ISNUMBER(SEARCH("Gamification", $H620:$J620)),ISNUMBER(SEARCH("education", $H620:$J620)),ISNUMBER(SEARCH("Education", $H620:$J620)),),DataValidation!$E$12,B620)</f>
        <v>Not related to Video Games</v>
      </c>
      <c r="B620" t="s">
        <v>70</v>
      </c>
      <c r="C620" t="s">
        <v>33</v>
      </c>
      <c r="D620" t="s">
        <v>33</v>
      </c>
      <c r="F620" s="3" t="str">
        <f t="shared" si="31"/>
        <v/>
      </c>
      <c r="G620">
        <f t="shared" si="29"/>
        <v>1</v>
      </c>
      <c r="H620" s="10" t="s">
        <v>19264</v>
      </c>
      <c r="I620" t="s">
        <v>7645</v>
      </c>
      <c r="J620" t="s">
        <v>7646</v>
      </c>
      <c r="K620" t="s">
        <v>7647</v>
      </c>
      <c r="L620">
        <v>10</v>
      </c>
      <c r="M620">
        <v>9788890701849</v>
      </c>
      <c r="N620" t="str">
        <f t="shared" si="30"/>
        <v>Conference</v>
      </c>
      <c r="O620" t="s">
        <v>7648</v>
      </c>
      <c r="P620" t="s">
        <v>7649</v>
      </c>
      <c r="Q620" s="3">
        <v>2014</v>
      </c>
      <c r="R620" t="s">
        <v>7650</v>
      </c>
      <c r="S620" t="s">
        <v>6</v>
      </c>
      <c r="T620" t="s">
        <v>162</v>
      </c>
    </row>
    <row r="621" spans="1:20" x14ac:dyDescent="0.35">
      <c r="A621" t="str" cm="1">
        <f t="array" ref="A621">IF(OR(ISNUMBER(SEARCH("serious", $H621:$J621)),ISNUMBER(SEARCH("Serious", $H621:$J621)),ISNUMBER(SEARCH("gamification", $H621:$J621)),ISNUMBER(SEARCH("Gamification", $H621:$J621)),ISNUMBER(SEARCH("education", $H621:$J621)),ISNUMBER(SEARCH("Education", $H621:$J621)),),DataValidation!$E$12,B621)</f>
        <v>Serious games or gamification</v>
      </c>
      <c r="B621" t="s">
        <v>70</v>
      </c>
      <c r="C621" t="s">
        <v>33</v>
      </c>
      <c r="D621" t="s">
        <v>33</v>
      </c>
      <c r="F621" s="3" t="str">
        <f t="shared" si="31"/>
        <v/>
      </c>
      <c r="G621">
        <f t="shared" si="29"/>
        <v>1</v>
      </c>
      <c r="H621" s="10" t="s">
        <v>19266</v>
      </c>
      <c r="I621" t="s">
        <v>7657</v>
      </c>
      <c r="J621" t="s">
        <v>7658</v>
      </c>
      <c r="K621" t="s">
        <v>7659</v>
      </c>
      <c r="L621">
        <v>7</v>
      </c>
      <c r="N621" t="str">
        <f t="shared" si="30"/>
        <v>Journal</v>
      </c>
      <c r="O621" t="s">
        <v>7660</v>
      </c>
      <c r="P621" t="s">
        <v>6</v>
      </c>
      <c r="Q621" s="3">
        <v>2020</v>
      </c>
      <c r="R621" t="s">
        <v>7661</v>
      </c>
      <c r="S621" t="s">
        <v>6</v>
      </c>
      <c r="T621" t="s">
        <v>147</v>
      </c>
    </row>
    <row r="622" spans="1:20" x14ac:dyDescent="0.35">
      <c r="A622" t="str" cm="1">
        <f t="array" ref="A622">IF(OR(ISNUMBER(SEARCH("serious", $H622:$J622)),ISNUMBER(SEARCH("Serious", $H622:$J622)),ISNUMBER(SEARCH("gamification", $H622:$J622)),ISNUMBER(SEARCH("Gamification", $H622:$J622)),ISNUMBER(SEARCH("education", $H622:$J622)),ISNUMBER(SEARCH("Education", $H622:$J622)),),DataValidation!$E$12,B622)</f>
        <v>Not related to Video Games</v>
      </c>
      <c r="B622" t="s">
        <v>70</v>
      </c>
      <c r="C622" t="s">
        <v>33</v>
      </c>
      <c r="D622" t="s">
        <v>33</v>
      </c>
      <c r="F622" s="3" t="str">
        <f t="shared" si="31"/>
        <v/>
      </c>
      <c r="G622">
        <f t="shared" si="29"/>
        <v>1</v>
      </c>
      <c r="H622" s="10" t="s">
        <v>19267</v>
      </c>
      <c r="I622" t="s">
        <v>7663</v>
      </c>
      <c r="J622" t="s">
        <v>7664</v>
      </c>
      <c r="K622" t="s">
        <v>7665</v>
      </c>
      <c r="L622">
        <v>10</v>
      </c>
      <c r="M622">
        <v>9783959771597</v>
      </c>
      <c r="N622" t="str">
        <f t="shared" si="30"/>
        <v>Conference</v>
      </c>
      <c r="O622" t="s">
        <v>1459</v>
      </c>
      <c r="P622" t="s">
        <v>6</v>
      </c>
      <c r="Q622" s="3">
        <v>2020</v>
      </c>
      <c r="R622" t="s">
        <v>7666</v>
      </c>
      <c r="S622" t="s">
        <v>6</v>
      </c>
      <c r="T622" t="s">
        <v>162</v>
      </c>
    </row>
    <row r="623" spans="1:20" x14ac:dyDescent="0.35">
      <c r="A623" t="str" cm="1">
        <f t="array" ref="A623">IF(OR(ISNUMBER(SEARCH("serious", $H623:$J623)),ISNUMBER(SEARCH("Serious", $H623:$J623)),ISNUMBER(SEARCH("gamification", $H623:$J623)),ISNUMBER(SEARCH("Gamification", $H623:$J623)),ISNUMBER(SEARCH("education", $H623:$J623)),ISNUMBER(SEARCH("Education", $H623:$J623)),),DataValidation!$E$12,B623)</f>
        <v>None</v>
      </c>
      <c r="B623" t="s">
        <v>49</v>
      </c>
      <c r="C623" t="s">
        <v>54</v>
      </c>
      <c r="D623" t="s">
        <v>54</v>
      </c>
      <c r="F623" s="3" t="str">
        <f t="shared" si="31"/>
        <v/>
      </c>
      <c r="G623">
        <f t="shared" si="29"/>
        <v>1</v>
      </c>
      <c r="H623" s="10" t="s">
        <v>19268</v>
      </c>
      <c r="I623" t="s">
        <v>7668</v>
      </c>
      <c r="J623" t="s">
        <v>7669</v>
      </c>
      <c r="K623" t="s">
        <v>7670</v>
      </c>
      <c r="L623">
        <v>10</v>
      </c>
      <c r="M623">
        <v>9781605584379</v>
      </c>
      <c r="N623" t="str">
        <f t="shared" si="30"/>
        <v>Conference</v>
      </c>
      <c r="O623" t="s">
        <v>1582</v>
      </c>
      <c r="P623" t="s">
        <v>7671</v>
      </c>
      <c r="Q623" s="3">
        <v>2009</v>
      </c>
      <c r="R623" t="s">
        <v>7672</v>
      </c>
      <c r="S623" t="s">
        <v>6</v>
      </c>
      <c r="T623" t="s">
        <v>675</v>
      </c>
    </row>
    <row r="624" spans="1:20" x14ac:dyDescent="0.35">
      <c r="A624" t="str" cm="1">
        <f t="array" ref="A624">IF(OR(ISNUMBER(SEARCH("serious", $H624:$J624)),ISNUMBER(SEARCH("Serious", $H624:$J624)),ISNUMBER(SEARCH("gamification", $H624:$J624)),ISNUMBER(SEARCH("Gamification", $H624:$J624)),ISNUMBER(SEARCH("education", $H624:$J624)),ISNUMBER(SEARCH("Education", $H624:$J624)),),DataValidation!$E$12,B624)</f>
        <v>Not related to Video Games</v>
      </c>
      <c r="B624" t="s">
        <v>70</v>
      </c>
      <c r="C624" t="s">
        <v>33</v>
      </c>
      <c r="D624" t="s">
        <v>33</v>
      </c>
      <c r="F624" s="3" t="str">
        <f t="shared" si="31"/>
        <v/>
      </c>
      <c r="G624">
        <f t="shared" si="29"/>
        <v>1</v>
      </c>
      <c r="H624" s="10" t="s">
        <v>19272</v>
      </c>
      <c r="I624" t="s">
        <v>7691</v>
      </c>
      <c r="J624" t="s">
        <v>7692</v>
      </c>
      <c r="K624" t="s">
        <v>7693</v>
      </c>
      <c r="L624">
        <v>7</v>
      </c>
      <c r="N624" t="str">
        <f t="shared" si="30"/>
        <v>Journal</v>
      </c>
      <c r="O624" t="s">
        <v>7694</v>
      </c>
      <c r="P624" t="s">
        <v>7695</v>
      </c>
      <c r="Q624" s="3">
        <v>2014</v>
      </c>
      <c r="R624" t="s">
        <v>7696</v>
      </c>
      <c r="S624" t="s">
        <v>6</v>
      </c>
      <c r="T624" t="s">
        <v>217</v>
      </c>
    </row>
    <row r="625" spans="1:20" x14ac:dyDescent="0.35">
      <c r="A625" t="str" cm="1">
        <f t="array" ref="A625">IF(OR(ISNUMBER(SEARCH("serious", $H625:$J625)),ISNUMBER(SEARCH("Serious", $H625:$J625)),ISNUMBER(SEARCH("gamification", $H625:$J625)),ISNUMBER(SEARCH("Gamification", $H625:$J625)),ISNUMBER(SEARCH("education", $H625:$J625)),ISNUMBER(SEARCH("Education", $H625:$J625)),),DataValidation!$E$12,B625)</f>
        <v>Not related to Video Games</v>
      </c>
      <c r="B625" t="s">
        <v>70</v>
      </c>
      <c r="C625" t="s">
        <v>33</v>
      </c>
      <c r="D625" t="s">
        <v>33</v>
      </c>
      <c r="F625" s="3" t="str">
        <f t="shared" si="31"/>
        <v/>
      </c>
      <c r="G625">
        <f t="shared" si="29"/>
        <v>1</v>
      </c>
      <c r="H625" s="10" t="s">
        <v>19275</v>
      </c>
      <c r="I625" t="s">
        <v>7710</v>
      </c>
      <c r="J625" t="s">
        <v>7711</v>
      </c>
      <c r="K625" t="s">
        <v>7712</v>
      </c>
      <c r="L625">
        <v>10</v>
      </c>
      <c r="M625">
        <v>9789898533913</v>
      </c>
      <c r="N625" t="str">
        <f t="shared" si="30"/>
        <v>Conference</v>
      </c>
      <c r="O625" t="s">
        <v>301</v>
      </c>
      <c r="P625" t="s">
        <v>4488</v>
      </c>
      <c r="Q625" s="3">
        <v>2019</v>
      </c>
      <c r="R625" t="s">
        <v>7713</v>
      </c>
      <c r="S625" t="s">
        <v>6</v>
      </c>
      <c r="T625" t="s">
        <v>162</v>
      </c>
    </row>
    <row r="626" spans="1:20" x14ac:dyDescent="0.35">
      <c r="A626" t="str" cm="1">
        <f t="array" ref="A626">IF(OR(ISNUMBER(SEARCH("serious", $H626:$J626)),ISNUMBER(SEARCH("Serious", $H626:$J626)),ISNUMBER(SEARCH("gamification", $H626:$J626)),ISNUMBER(SEARCH("Gamification", $H626:$J626)),ISNUMBER(SEARCH("education", $H626:$J626)),ISNUMBER(SEARCH("Education", $H626:$J626)),),DataValidation!$E$12,B626)</f>
        <v>Not related to Video Games</v>
      </c>
      <c r="B626" t="s">
        <v>70</v>
      </c>
      <c r="C626" t="s">
        <v>33</v>
      </c>
      <c r="D626" t="s">
        <v>33</v>
      </c>
      <c r="F626" s="3" t="str">
        <f t="shared" si="31"/>
        <v/>
      </c>
      <c r="G626">
        <f t="shared" si="29"/>
        <v>1</v>
      </c>
      <c r="H626" s="10" t="s">
        <v>19276</v>
      </c>
      <c r="I626" t="s">
        <v>7715</v>
      </c>
      <c r="J626" t="s">
        <v>7716</v>
      </c>
      <c r="K626" t="s">
        <v>7717</v>
      </c>
      <c r="L626">
        <v>7</v>
      </c>
      <c r="N626" t="str">
        <f t="shared" si="30"/>
        <v>Journal</v>
      </c>
      <c r="O626" t="s">
        <v>261</v>
      </c>
      <c r="P626" t="s">
        <v>7718</v>
      </c>
      <c r="Q626" s="3">
        <v>2018</v>
      </c>
      <c r="R626" t="s">
        <v>7719</v>
      </c>
      <c r="S626" t="s">
        <v>6</v>
      </c>
      <c r="T626" t="s">
        <v>1120</v>
      </c>
    </row>
    <row r="627" spans="1:20" x14ac:dyDescent="0.35">
      <c r="A627" t="str" cm="1">
        <f t="array" ref="A627">IF(OR(ISNUMBER(SEARCH("serious", $H627:$J627)),ISNUMBER(SEARCH("Serious", $H627:$J627)),ISNUMBER(SEARCH("gamification", $H627:$J627)),ISNUMBER(SEARCH("Gamification", $H627:$J627)),ISNUMBER(SEARCH("education", $H627:$J627)),ISNUMBER(SEARCH("Education", $H627:$J627)),),DataValidation!$E$12,B627)</f>
        <v>None</v>
      </c>
      <c r="B627" t="s">
        <v>49</v>
      </c>
      <c r="C627" t="s">
        <v>60</v>
      </c>
      <c r="D627" t="s">
        <v>60</v>
      </c>
      <c r="F627" s="3" t="str">
        <f>IF(C627&lt;&gt;D627,IF(OR(C627="",D627=""),"NR","Yes"),"")</f>
        <v/>
      </c>
      <c r="G627">
        <f t="shared" si="29"/>
        <v>1</v>
      </c>
      <c r="H627" s="10" t="s">
        <v>19277</v>
      </c>
      <c r="I627" t="s">
        <v>7721</v>
      </c>
      <c r="J627" t="s">
        <v>7722</v>
      </c>
      <c r="K627" t="s">
        <v>7723</v>
      </c>
      <c r="L627">
        <v>7</v>
      </c>
      <c r="N627" t="str">
        <f t="shared" si="30"/>
        <v>Journal</v>
      </c>
      <c r="O627" t="s">
        <v>1398</v>
      </c>
      <c r="P627" t="s">
        <v>7724</v>
      </c>
      <c r="Q627" s="3">
        <v>2017</v>
      </c>
      <c r="R627" t="s">
        <v>7725</v>
      </c>
      <c r="S627" t="s">
        <v>6</v>
      </c>
      <c r="T627" t="s">
        <v>402</v>
      </c>
    </row>
    <row r="628" spans="1:20" x14ac:dyDescent="0.35">
      <c r="A628" t="str" cm="1">
        <f t="array" ref="A628">IF(OR(ISNUMBER(SEARCH("serious", $H628:$J628)),ISNUMBER(SEARCH("Serious", $H628:$J628)),ISNUMBER(SEARCH("gamification", $H628:$J628)),ISNUMBER(SEARCH("Gamification", $H628:$J628)),ISNUMBER(SEARCH("education", $H628:$J628)),ISNUMBER(SEARCH("Education", $H628:$J628)),),DataValidation!$E$12,B628)</f>
        <v>Not related to Software Engineering</v>
      </c>
      <c r="B628" t="s">
        <v>67</v>
      </c>
      <c r="C628" t="s">
        <v>33</v>
      </c>
      <c r="D628" t="s">
        <v>33</v>
      </c>
      <c r="F628" s="3" t="str">
        <f t="shared" si="31"/>
        <v/>
      </c>
      <c r="G628">
        <f t="shared" si="29"/>
        <v>1</v>
      </c>
      <c r="H628" s="10" t="s">
        <v>19279</v>
      </c>
      <c r="I628" t="s">
        <v>7732</v>
      </c>
      <c r="J628" t="s">
        <v>7733</v>
      </c>
      <c r="K628" t="s">
        <v>7734</v>
      </c>
      <c r="L628">
        <v>7</v>
      </c>
      <c r="N628" t="str">
        <f t="shared" si="30"/>
        <v>Conference</v>
      </c>
      <c r="O628" t="s">
        <v>7735</v>
      </c>
      <c r="P628" t="s">
        <v>7736</v>
      </c>
      <c r="Q628" s="3">
        <v>2009</v>
      </c>
      <c r="R628" t="s">
        <v>7737</v>
      </c>
      <c r="S628" t="s">
        <v>6</v>
      </c>
      <c r="T628" t="s">
        <v>7738</v>
      </c>
    </row>
    <row r="629" spans="1:20" x14ac:dyDescent="0.35">
      <c r="A629" t="str" cm="1">
        <f t="array" ref="A629">IF(OR(ISNUMBER(SEARCH("serious", $H629:$J629)),ISNUMBER(SEARCH("Serious", $H629:$J629)),ISNUMBER(SEARCH("gamification", $H629:$J629)),ISNUMBER(SEARCH("Gamification", $H629:$J629)),ISNUMBER(SEARCH("education", $H629:$J629)),ISNUMBER(SEARCH("Education", $H629:$J629)),),DataValidation!$E$12,B629)</f>
        <v>None</v>
      </c>
      <c r="B629" t="s">
        <v>49</v>
      </c>
      <c r="C629" t="s">
        <v>83</v>
      </c>
      <c r="D629" t="s">
        <v>83</v>
      </c>
      <c r="F629" s="3" t="str">
        <f t="shared" si="31"/>
        <v/>
      </c>
      <c r="G629">
        <f t="shared" si="29"/>
        <v>1</v>
      </c>
      <c r="H629" s="10" t="s">
        <v>19280</v>
      </c>
      <c r="I629" t="s">
        <v>7740</v>
      </c>
      <c r="J629" t="s">
        <v>7741</v>
      </c>
      <c r="K629" t="s">
        <v>7742</v>
      </c>
      <c r="L629">
        <v>10</v>
      </c>
      <c r="M629">
        <v>9781728193083</v>
      </c>
      <c r="N629" t="str">
        <f t="shared" si="30"/>
        <v>Conference</v>
      </c>
      <c r="O629" t="s">
        <v>7743</v>
      </c>
      <c r="P629" t="s">
        <v>6</v>
      </c>
      <c r="Q629" s="3">
        <v>2020</v>
      </c>
      <c r="R629" t="s">
        <v>7744</v>
      </c>
      <c r="S629" t="s">
        <v>6</v>
      </c>
      <c r="T629" t="s">
        <v>162</v>
      </c>
    </row>
    <row r="630" spans="1:20" x14ac:dyDescent="0.35">
      <c r="A630" t="str" cm="1">
        <f t="array" ref="A630">IF(OR(ISNUMBER(SEARCH("serious", $H630:$J630)),ISNUMBER(SEARCH("Serious", $H630:$J630)),ISNUMBER(SEARCH("gamification", $H630:$J630)),ISNUMBER(SEARCH("Gamification", $H630:$J630)),ISNUMBER(SEARCH("education", $H630:$J630)),ISNUMBER(SEARCH("Education", $H630:$J630)),),DataValidation!$E$12,B630)</f>
        <v>None</v>
      </c>
      <c r="B630" t="s">
        <v>49</v>
      </c>
      <c r="C630" t="s">
        <v>83</v>
      </c>
      <c r="D630" t="s">
        <v>83</v>
      </c>
      <c r="F630" s="3" t="str">
        <f t="shared" si="31"/>
        <v/>
      </c>
      <c r="G630">
        <f t="shared" si="29"/>
        <v>1</v>
      </c>
      <c r="H630" s="10" t="s">
        <v>19282</v>
      </c>
      <c r="I630" t="s">
        <v>7752</v>
      </c>
      <c r="J630" t="s">
        <v>7753</v>
      </c>
      <c r="K630" t="s">
        <v>7754</v>
      </c>
      <c r="L630">
        <v>7</v>
      </c>
      <c r="M630">
        <v>9783642288296</v>
      </c>
      <c r="N630" t="str">
        <f t="shared" si="30"/>
        <v>Conference</v>
      </c>
      <c r="O630" t="s">
        <v>152</v>
      </c>
      <c r="P630" t="s">
        <v>7755</v>
      </c>
      <c r="Q630" s="3">
        <v>2012</v>
      </c>
      <c r="R630" t="s">
        <v>7756</v>
      </c>
      <c r="S630" t="s">
        <v>6</v>
      </c>
      <c r="T630" t="s">
        <v>217</v>
      </c>
    </row>
    <row r="631" spans="1:20" x14ac:dyDescent="0.35">
      <c r="A631" t="str" cm="1">
        <f t="array" ref="A631">IF(OR(ISNUMBER(SEARCH("serious", $H631:$J631)),ISNUMBER(SEARCH("Serious", $H631:$J631)),ISNUMBER(SEARCH("gamification", $H631:$J631)),ISNUMBER(SEARCH("Gamification", $H631:$J631)),ISNUMBER(SEARCH("education", $H631:$J631)),ISNUMBER(SEARCH("Education", $H631:$J631)),),DataValidation!$E$12,B631)</f>
        <v>None</v>
      </c>
      <c r="B631" t="s">
        <v>49</v>
      </c>
      <c r="C631" t="s">
        <v>83</v>
      </c>
      <c r="D631" t="s">
        <v>83</v>
      </c>
      <c r="F631" s="3" t="str">
        <f t="shared" si="31"/>
        <v/>
      </c>
      <c r="G631">
        <f t="shared" si="29"/>
        <v>1</v>
      </c>
      <c r="H631" s="10" t="s">
        <v>19283</v>
      </c>
      <c r="I631" t="s">
        <v>7758</v>
      </c>
      <c r="J631" t="s">
        <v>7759</v>
      </c>
      <c r="K631" t="s">
        <v>7754</v>
      </c>
      <c r="L631">
        <v>7</v>
      </c>
      <c r="N631" t="str">
        <f t="shared" si="30"/>
        <v>Journal</v>
      </c>
      <c r="O631" t="s">
        <v>261</v>
      </c>
      <c r="P631" t="s">
        <v>7760</v>
      </c>
      <c r="Q631" s="3">
        <v>2012</v>
      </c>
      <c r="R631" t="s">
        <v>7761</v>
      </c>
      <c r="S631" t="s">
        <v>6</v>
      </c>
      <c r="T631" t="s">
        <v>162</v>
      </c>
    </row>
    <row r="632" spans="1:20" x14ac:dyDescent="0.35">
      <c r="A632" t="str" cm="1">
        <f t="array" ref="A632">IF(OR(ISNUMBER(SEARCH("serious", $H632:$J632)),ISNUMBER(SEARCH("Serious", $H632:$J632)),ISNUMBER(SEARCH("gamification", $H632:$J632)),ISNUMBER(SEARCH("Gamification", $H632:$J632)),ISNUMBER(SEARCH("education", $H632:$J632)),ISNUMBER(SEARCH("Education", $H632:$J632)),),DataValidation!$E$12,B632)</f>
        <v>None</v>
      </c>
      <c r="B632" t="s">
        <v>49</v>
      </c>
      <c r="C632" t="s">
        <v>74</v>
      </c>
      <c r="D632" t="s">
        <v>74</v>
      </c>
      <c r="F632" s="3" t="str">
        <f t="shared" si="31"/>
        <v/>
      </c>
      <c r="G632">
        <f t="shared" si="29"/>
        <v>1</v>
      </c>
      <c r="H632" s="10" t="s">
        <v>19285</v>
      </c>
      <c r="I632" t="s">
        <v>7768</v>
      </c>
      <c r="J632" t="s">
        <v>7769</v>
      </c>
      <c r="K632" t="s">
        <v>6</v>
      </c>
      <c r="L632">
        <v>10</v>
      </c>
      <c r="M632">
        <v>9788861293915</v>
      </c>
      <c r="N632" t="str">
        <f t="shared" si="30"/>
        <v>Conference</v>
      </c>
      <c r="O632" t="s">
        <v>7770</v>
      </c>
      <c r="P632" t="s">
        <v>6</v>
      </c>
      <c r="Q632" s="3">
        <v>2009</v>
      </c>
      <c r="R632" t="s">
        <v>7771</v>
      </c>
      <c r="S632" t="s">
        <v>6</v>
      </c>
      <c r="T632" t="s">
        <v>147</v>
      </c>
    </row>
    <row r="633" spans="1:20" x14ac:dyDescent="0.35">
      <c r="A633" t="str" cm="1">
        <f t="array" ref="A633">IF(OR(ISNUMBER(SEARCH("serious", $H633:$J633)),ISNUMBER(SEARCH("Serious", $H633:$J633)),ISNUMBER(SEARCH("gamification", $H633:$J633)),ISNUMBER(SEARCH("Gamification", $H633:$J633)),ISNUMBER(SEARCH("education", $H633:$J633)),ISNUMBER(SEARCH("Education", $H633:$J633)),),DataValidation!$E$12,B633)</f>
        <v>None</v>
      </c>
      <c r="B633" t="s">
        <v>49</v>
      </c>
      <c r="C633" t="s">
        <v>71</v>
      </c>
      <c r="D633" t="s">
        <v>60</v>
      </c>
      <c r="F633" s="3" t="str">
        <f t="shared" si="31"/>
        <v>Yes</v>
      </c>
      <c r="G633">
        <f t="shared" si="29"/>
        <v>1</v>
      </c>
      <c r="H633" s="10" t="s">
        <v>19286</v>
      </c>
      <c r="I633" t="s">
        <v>7773</v>
      </c>
      <c r="J633" t="s">
        <v>7774</v>
      </c>
      <c r="K633" t="s">
        <v>7775</v>
      </c>
      <c r="L633">
        <v>10</v>
      </c>
      <c r="M633">
        <v>9789897583506</v>
      </c>
      <c r="N633" t="str">
        <f t="shared" si="30"/>
        <v>Conference</v>
      </c>
      <c r="O633" t="s">
        <v>7776</v>
      </c>
      <c r="P633" t="s">
        <v>7777</v>
      </c>
      <c r="Q633" s="3">
        <v>2019</v>
      </c>
      <c r="R633" t="s">
        <v>7778</v>
      </c>
      <c r="S633" t="s">
        <v>6</v>
      </c>
      <c r="T633" t="s">
        <v>1120</v>
      </c>
    </row>
    <row r="634" spans="1:20" x14ac:dyDescent="0.35">
      <c r="A634" t="str" cm="1">
        <f t="array" ref="A634">IF(OR(ISNUMBER(SEARCH("serious", $H634:$J634)),ISNUMBER(SEARCH("Serious", $H634:$J634)),ISNUMBER(SEARCH("gamification", $H634:$J634)),ISNUMBER(SEARCH("Gamification", $H634:$J634)),ISNUMBER(SEARCH("education", $H634:$J634)),ISNUMBER(SEARCH("Education", $H634:$J634)),),DataValidation!$E$12,B634)</f>
        <v>Not related to Video Games</v>
      </c>
      <c r="B634" t="s">
        <v>70</v>
      </c>
      <c r="C634" t="s">
        <v>33</v>
      </c>
      <c r="D634" t="s">
        <v>33</v>
      </c>
      <c r="F634" s="3" t="str">
        <f t="shared" si="31"/>
        <v/>
      </c>
      <c r="G634">
        <f t="shared" si="29"/>
        <v>1</v>
      </c>
      <c r="H634" s="10" t="s">
        <v>19288</v>
      </c>
      <c r="I634" t="s">
        <v>7787</v>
      </c>
      <c r="J634" t="s">
        <v>7788</v>
      </c>
      <c r="K634" t="s">
        <v>7789</v>
      </c>
      <c r="L634">
        <v>10</v>
      </c>
      <c r="M634">
        <v>9781467388436</v>
      </c>
      <c r="N634" t="str">
        <f t="shared" si="30"/>
        <v>Conference</v>
      </c>
      <c r="O634" t="s">
        <v>388</v>
      </c>
      <c r="P634" t="s">
        <v>7790</v>
      </c>
      <c r="Q634" s="3">
        <v>2016</v>
      </c>
      <c r="R634" t="s">
        <v>7791</v>
      </c>
      <c r="S634" t="s">
        <v>6</v>
      </c>
      <c r="T634" t="s">
        <v>703</v>
      </c>
    </row>
    <row r="635" spans="1:20" x14ac:dyDescent="0.35">
      <c r="A635" t="str" cm="1">
        <f t="array" ref="A635">IF(OR(ISNUMBER(SEARCH("serious", $H635:$J635)),ISNUMBER(SEARCH("Serious", $H635:$J635)),ISNUMBER(SEARCH("gamification", $H635:$J635)),ISNUMBER(SEARCH("Gamification", $H635:$J635)),ISNUMBER(SEARCH("education", $H635:$J635)),ISNUMBER(SEARCH("Education", $H635:$J635)),),DataValidation!$E$12,B635)</f>
        <v>Serious games or gamification</v>
      </c>
      <c r="B635" t="s">
        <v>70</v>
      </c>
      <c r="C635" t="s">
        <v>33</v>
      </c>
      <c r="D635" t="s">
        <v>33</v>
      </c>
      <c r="F635" s="3" t="str">
        <f t="shared" si="31"/>
        <v/>
      </c>
      <c r="G635">
        <f t="shared" si="29"/>
        <v>1</v>
      </c>
      <c r="H635" s="10" t="s">
        <v>19289</v>
      </c>
      <c r="I635" t="s">
        <v>7793</v>
      </c>
      <c r="J635" t="s">
        <v>7794</v>
      </c>
      <c r="K635" t="s">
        <v>7795</v>
      </c>
      <c r="L635">
        <v>7</v>
      </c>
      <c r="N635" t="str">
        <f t="shared" si="30"/>
        <v>Journal</v>
      </c>
      <c r="O635" t="s">
        <v>7796</v>
      </c>
      <c r="P635" t="s">
        <v>7797</v>
      </c>
      <c r="Q635" s="3">
        <v>2021</v>
      </c>
      <c r="R635" t="s">
        <v>7798</v>
      </c>
      <c r="S635" t="s">
        <v>6</v>
      </c>
      <c r="T635" t="s">
        <v>217</v>
      </c>
    </row>
    <row r="636" spans="1:20" x14ac:dyDescent="0.35">
      <c r="A636" t="str" cm="1">
        <f t="array" ref="A636">IF(OR(ISNUMBER(SEARCH("serious", $H636:$J636)),ISNUMBER(SEARCH("Serious", $H636:$J636)),ISNUMBER(SEARCH("gamification", $H636:$J636)),ISNUMBER(SEARCH("Gamification", $H636:$J636)),ISNUMBER(SEARCH("education", $H636:$J636)),ISNUMBER(SEARCH("Education", $H636:$J636)),),DataValidation!$E$12,B636)</f>
        <v>Not related to Software Engineering</v>
      </c>
      <c r="B636" t="s">
        <v>67</v>
      </c>
      <c r="C636" t="s">
        <v>33</v>
      </c>
      <c r="D636" t="s">
        <v>33</v>
      </c>
      <c r="F636" s="3" t="str">
        <f t="shared" si="31"/>
        <v/>
      </c>
      <c r="G636">
        <f t="shared" si="29"/>
        <v>1</v>
      </c>
      <c r="H636" s="10" t="s">
        <v>19290</v>
      </c>
      <c r="I636" t="s">
        <v>7800</v>
      </c>
      <c r="J636" t="s">
        <v>7801</v>
      </c>
      <c r="K636" t="s">
        <v>7802</v>
      </c>
      <c r="L636">
        <v>10</v>
      </c>
      <c r="N636" t="str">
        <f t="shared" si="30"/>
        <v>Conference</v>
      </c>
      <c r="O636" t="s">
        <v>7803</v>
      </c>
      <c r="P636" t="s">
        <v>6</v>
      </c>
      <c r="Q636" s="3">
        <v>2013</v>
      </c>
      <c r="R636" t="s">
        <v>7804</v>
      </c>
      <c r="S636" t="s">
        <v>6</v>
      </c>
      <c r="T636" t="s">
        <v>283</v>
      </c>
    </row>
    <row r="637" spans="1:20" x14ac:dyDescent="0.35">
      <c r="A637" t="str" cm="1">
        <f t="array" ref="A637">IF(OR(ISNUMBER(SEARCH("serious", $H637:$J637)),ISNUMBER(SEARCH("Serious", $H637:$J637)),ISNUMBER(SEARCH("gamification", $H637:$J637)),ISNUMBER(SEARCH("Gamification", $H637:$J637)),ISNUMBER(SEARCH("education", $H637:$J637)),ISNUMBER(SEARCH("Education", $H637:$J637)),),DataValidation!$E$12,B637)</f>
        <v>Not related to Video Games</v>
      </c>
      <c r="B637" t="s">
        <v>70</v>
      </c>
      <c r="C637" t="s">
        <v>33</v>
      </c>
      <c r="D637" t="s">
        <v>33</v>
      </c>
      <c r="F637" s="3" t="str">
        <f t="shared" si="31"/>
        <v/>
      </c>
      <c r="G637">
        <f t="shared" si="29"/>
        <v>1</v>
      </c>
      <c r="H637" s="10" t="s">
        <v>19291</v>
      </c>
      <c r="I637" t="s">
        <v>7806</v>
      </c>
      <c r="J637" t="s">
        <v>7807</v>
      </c>
      <c r="K637" t="s">
        <v>7808</v>
      </c>
      <c r="L637">
        <v>7</v>
      </c>
      <c r="M637">
        <v>9783642244995</v>
      </c>
      <c r="N637" t="str">
        <f t="shared" si="30"/>
        <v>Conference</v>
      </c>
      <c r="O637" t="s">
        <v>152</v>
      </c>
      <c r="P637" t="s">
        <v>7809</v>
      </c>
      <c r="Q637" s="3">
        <v>2011</v>
      </c>
      <c r="R637" t="s">
        <v>7810</v>
      </c>
      <c r="S637" t="s">
        <v>6</v>
      </c>
      <c r="T637" t="s">
        <v>1120</v>
      </c>
    </row>
    <row r="638" spans="1:20" x14ac:dyDescent="0.35">
      <c r="A638" t="str" cm="1">
        <f t="array" ref="A638">IF(OR(ISNUMBER(SEARCH("serious", $H638:$J638)),ISNUMBER(SEARCH("Serious", $H638:$J638)),ISNUMBER(SEARCH("gamification", $H638:$J638)),ISNUMBER(SEARCH("Gamification", $H638:$J638)),ISNUMBER(SEARCH("education", $H638:$J638)),ISNUMBER(SEARCH("Education", $H638:$J638)),),DataValidation!$E$12,B638)</f>
        <v>Not related to Software Engineering</v>
      </c>
      <c r="B638" t="s">
        <v>67</v>
      </c>
      <c r="C638" t="s">
        <v>33</v>
      </c>
      <c r="D638" t="s">
        <v>33</v>
      </c>
      <c r="F638" s="3" t="str">
        <f t="shared" si="31"/>
        <v/>
      </c>
      <c r="G638">
        <f t="shared" si="29"/>
        <v>1</v>
      </c>
      <c r="H638" s="10" t="s">
        <v>19293</v>
      </c>
      <c r="I638" t="s">
        <v>7819</v>
      </c>
      <c r="J638" t="s">
        <v>7820</v>
      </c>
      <c r="K638" t="s">
        <v>7821</v>
      </c>
      <c r="L638">
        <v>7</v>
      </c>
      <c r="M638">
        <v>9783319404080</v>
      </c>
      <c r="N638" t="str">
        <f t="shared" si="30"/>
        <v>Conference</v>
      </c>
      <c r="O638" t="s">
        <v>152</v>
      </c>
      <c r="P638" t="s">
        <v>7822</v>
      </c>
      <c r="Q638" s="3">
        <v>2016</v>
      </c>
      <c r="R638" t="s">
        <v>7823</v>
      </c>
      <c r="S638" t="s">
        <v>6</v>
      </c>
      <c r="T638" t="s">
        <v>147</v>
      </c>
    </row>
    <row r="639" spans="1:20" x14ac:dyDescent="0.35">
      <c r="A639" t="str" cm="1">
        <f t="array" ref="A639">IF(OR(ISNUMBER(SEARCH("serious", $H639:$J639)),ISNUMBER(SEARCH("Serious", $H639:$J639)),ISNUMBER(SEARCH("gamification", $H639:$J639)),ISNUMBER(SEARCH("Gamification", $H639:$J639)),ISNUMBER(SEARCH("education", $H639:$J639)),ISNUMBER(SEARCH("Education", $H639:$J639)),),DataValidation!$E$12,B639)</f>
        <v>None</v>
      </c>
      <c r="B639" t="s">
        <v>49</v>
      </c>
      <c r="C639" t="s">
        <v>51</v>
      </c>
      <c r="D639" t="s">
        <v>51</v>
      </c>
      <c r="F639" s="3" t="str">
        <f t="shared" si="31"/>
        <v/>
      </c>
      <c r="G639">
        <f t="shared" si="29"/>
        <v>1</v>
      </c>
      <c r="H639" s="10" t="s">
        <v>19294</v>
      </c>
      <c r="I639" t="s">
        <v>7825</v>
      </c>
      <c r="J639" t="s">
        <v>7826</v>
      </c>
      <c r="K639" t="s">
        <v>7827</v>
      </c>
      <c r="L639">
        <v>10</v>
      </c>
      <c r="M639">
        <v>9780769539430</v>
      </c>
      <c r="N639" t="str">
        <f t="shared" si="30"/>
        <v>Workshop</v>
      </c>
      <c r="O639" t="s">
        <v>7828</v>
      </c>
      <c r="P639" t="s">
        <v>7829</v>
      </c>
      <c r="Q639" s="3">
        <v>2009</v>
      </c>
      <c r="R639" t="s">
        <v>7830</v>
      </c>
      <c r="S639" t="s">
        <v>6</v>
      </c>
      <c r="T639" t="s">
        <v>703</v>
      </c>
    </row>
    <row r="640" spans="1:20" x14ac:dyDescent="0.35">
      <c r="A640" t="str" cm="1">
        <f t="array" ref="A640">IF(OR(ISNUMBER(SEARCH("serious", $H640:$J640)),ISNUMBER(SEARCH("Serious", $H640:$J640)),ISNUMBER(SEARCH("gamification", $H640:$J640)),ISNUMBER(SEARCH("Gamification", $H640:$J640)),ISNUMBER(SEARCH("education", $H640:$J640)),ISNUMBER(SEARCH("Education", $H640:$J640)),),DataValidation!$E$12,B640)</f>
        <v>None</v>
      </c>
      <c r="B640" t="s">
        <v>49</v>
      </c>
      <c r="C640" t="s">
        <v>57</v>
      </c>
      <c r="D640" t="s">
        <v>57</v>
      </c>
      <c r="F640" s="3" t="str">
        <f t="shared" si="31"/>
        <v/>
      </c>
      <c r="G640">
        <f t="shared" si="29"/>
        <v>1</v>
      </c>
      <c r="H640" s="10" t="s">
        <v>19295</v>
      </c>
      <c r="I640" t="s">
        <v>7832</v>
      </c>
      <c r="J640" t="s">
        <v>7833</v>
      </c>
      <c r="K640" t="s">
        <v>7834</v>
      </c>
      <c r="L640">
        <v>10</v>
      </c>
      <c r="M640">
        <v>9781450323116</v>
      </c>
      <c r="N640" t="str">
        <f t="shared" si="30"/>
        <v>Workshop</v>
      </c>
      <c r="O640" t="s">
        <v>7835</v>
      </c>
      <c r="P640" t="s">
        <v>7836</v>
      </c>
      <c r="Q640" s="3">
        <v>2013</v>
      </c>
      <c r="R640" t="s">
        <v>7837</v>
      </c>
      <c r="S640" t="s">
        <v>6</v>
      </c>
      <c r="T640" t="s">
        <v>147</v>
      </c>
    </row>
    <row r="641" spans="1:20" x14ac:dyDescent="0.35">
      <c r="A641" t="str" cm="1">
        <f t="array" ref="A641">IF(OR(ISNUMBER(SEARCH("serious", $H641:$J641)),ISNUMBER(SEARCH("Serious", $H641:$J641)),ISNUMBER(SEARCH("gamification", $H641:$J641)),ISNUMBER(SEARCH("Gamification", $H641:$J641)),ISNUMBER(SEARCH("education", $H641:$J641)),ISNUMBER(SEARCH("Education", $H641:$J641)),),DataValidation!$E$12,B641)</f>
        <v>None</v>
      </c>
      <c r="B641" t="s">
        <v>49</v>
      </c>
      <c r="C641" t="s">
        <v>57</v>
      </c>
      <c r="D641" t="s">
        <v>57</v>
      </c>
      <c r="F641" s="3" t="str">
        <f t="shared" si="31"/>
        <v/>
      </c>
      <c r="G641">
        <f t="shared" si="29"/>
        <v>1</v>
      </c>
      <c r="H641" s="10" t="s">
        <v>19297</v>
      </c>
      <c r="I641" t="s">
        <v>7846</v>
      </c>
      <c r="J641" t="s">
        <v>7847</v>
      </c>
      <c r="K641" t="s">
        <v>7848</v>
      </c>
      <c r="L641">
        <v>7</v>
      </c>
      <c r="N641" t="str">
        <f t="shared" si="30"/>
        <v>Journal</v>
      </c>
      <c r="O641" t="s">
        <v>2272</v>
      </c>
      <c r="P641" t="s">
        <v>7849</v>
      </c>
      <c r="Q641" s="3">
        <v>2017</v>
      </c>
      <c r="R641" t="s">
        <v>7850</v>
      </c>
      <c r="S641" t="s">
        <v>6</v>
      </c>
      <c r="T641" t="s">
        <v>473</v>
      </c>
    </row>
    <row r="642" spans="1:20" x14ac:dyDescent="0.35">
      <c r="A642" t="str" cm="1">
        <f t="array" ref="A642">IF(OR(ISNUMBER(SEARCH("serious", $H642:$J642)),ISNUMBER(SEARCH("Serious", $H642:$J642)),ISNUMBER(SEARCH("gamification", $H642:$J642)),ISNUMBER(SEARCH("Gamification", $H642:$J642)),ISNUMBER(SEARCH("education", $H642:$J642)),ISNUMBER(SEARCH("Education", $H642:$J642)),),DataValidation!$E$12,B642)</f>
        <v>Not related to Software Engineering</v>
      </c>
      <c r="B642" t="s">
        <v>67</v>
      </c>
      <c r="C642" t="s">
        <v>33</v>
      </c>
      <c r="D642" t="s">
        <v>33</v>
      </c>
      <c r="F642" s="3" t="str">
        <f t="shared" si="31"/>
        <v/>
      </c>
      <c r="G642">
        <f t="shared" ref="G642:G705" si="32">COUNTIF(H:H,H642)</f>
        <v>1</v>
      </c>
      <c r="H642" s="10" t="s">
        <v>19300</v>
      </c>
      <c r="I642" t="s">
        <v>7864</v>
      </c>
      <c r="J642" t="s">
        <v>7865</v>
      </c>
      <c r="K642" t="s">
        <v>7866</v>
      </c>
      <c r="L642">
        <v>10</v>
      </c>
      <c r="M642">
        <v>9781450372176</v>
      </c>
      <c r="N642" t="str">
        <f t="shared" ref="N642:N705" si="33">IF(ISNUMBER(SEARCH("Workshop", O642)),"Workshop",IF(OR(ISNUMBER(SEARCH("Conference", O642)), ISNUMBER(SEARCH("Symposium", O642)), ISNUMBER(SEARCH("Lecture Notes", O642)), ISNUMBER(SEARCH("Proceedings", O642))),"Conference", "Journal"))</f>
        <v>Journal</v>
      </c>
      <c r="O642" t="s">
        <v>194</v>
      </c>
      <c r="P642" t="s">
        <v>6</v>
      </c>
      <c r="Q642" s="3">
        <v>2019</v>
      </c>
      <c r="R642" t="s">
        <v>7867</v>
      </c>
      <c r="S642" t="s">
        <v>6</v>
      </c>
      <c r="T642" t="s">
        <v>162</v>
      </c>
    </row>
    <row r="643" spans="1:20" x14ac:dyDescent="0.35">
      <c r="A643" t="str" cm="1">
        <f t="array" ref="A643">IF(OR(ISNUMBER(SEARCH("serious", $H643:$J643)),ISNUMBER(SEARCH("Serious", $H643:$J643)),ISNUMBER(SEARCH("gamification", $H643:$J643)),ISNUMBER(SEARCH("Gamification", $H643:$J643)),ISNUMBER(SEARCH("education", $H643:$J643)),ISNUMBER(SEARCH("Education", $H643:$J643)),),DataValidation!$E$12,B643)</f>
        <v>None</v>
      </c>
      <c r="B643" t="s">
        <v>49</v>
      </c>
      <c r="C643" t="s">
        <v>83</v>
      </c>
      <c r="D643" t="s">
        <v>83</v>
      </c>
      <c r="F643" s="3" t="str">
        <f t="shared" si="31"/>
        <v/>
      </c>
      <c r="G643">
        <f t="shared" si="32"/>
        <v>1</v>
      </c>
      <c r="H643" s="10" t="s">
        <v>19307</v>
      </c>
      <c r="I643" t="s">
        <v>7908</v>
      </c>
      <c r="J643" t="s">
        <v>7909</v>
      </c>
      <c r="K643" t="s">
        <v>7910</v>
      </c>
      <c r="L643">
        <v>10</v>
      </c>
      <c r="M643">
        <v>9781479919345</v>
      </c>
      <c r="N643" t="str">
        <f t="shared" si="33"/>
        <v>Workshop</v>
      </c>
      <c r="O643" t="s">
        <v>3954</v>
      </c>
      <c r="P643" t="s">
        <v>4649</v>
      </c>
      <c r="Q643" s="3">
        <v>2015</v>
      </c>
      <c r="R643" t="s">
        <v>7911</v>
      </c>
      <c r="S643" t="s">
        <v>6</v>
      </c>
      <c r="T643" t="s">
        <v>155</v>
      </c>
    </row>
    <row r="644" spans="1:20" x14ac:dyDescent="0.35">
      <c r="A644" t="str" cm="1">
        <f t="array" ref="A644">IF(OR(ISNUMBER(SEARCH("serious", $H644:$J644)),ISNUMBER(SEARCH("Serious", $H644:$J644)),ISNUMBER(SEARCH("gamification", $H644:$J644)),ISNUMBER(SEARCH("Gamification", $H644:$J644)),ISNUMBER(SEARCH("education", $H644:$J644)),ISNUMBER(SEARCH("Education", $H644:$J644)),),DataValidation!$E$12,B644)</f>
        <v>None</v>
      </c>
      <c r="B644" t="s">
        <v>49</v>
      </c>
      <c r="C644" t="s">
        <v>83</v>
      </c>
      <c r="D644" t="s">
        <v>83</v>
      </c>
      <c r="F644" s="3" t="str">
        <f t="shared" si="31"/>
        <v/>
      </c>
      <c r="G644">
        <f t="shared" si="32"/>
        <v>1</v>
      </c>
      <c r="H644" s="10" t="s">
        <v>19308</v>
      </c>
      <c r="I644" t="s">
        <v>7913</v>
      </c>
      <c r="J644" t="s">
        <v>7914</v>
      </c>
      <c r="K644" t="s">
        <v>7915</v>
      </c>
      <c r="L644">
        <v>10</v>
      </c>
      <c r="M644">
        <v>9781450325769</v>
      </c>
      <c r="N644" t="str">
        <f t="shared" si="33"/>
        <v>Conference</v>
      </c>
      <c r="O644" t="s">
        <v>7916</v>
      </c>
      <c r="P644" t="s">
        <v>7917</v>
      </c>
      <c r="Q644" s="3">
        <v>2014</v>
      </c>
      <c r="R644" t="s">
        <v>7918</v>
      </c>
      <c r="S644" t="s">
        <v>6</v>
      </c>
      <c r="T644" t="s">
        <v>155</v>
      </c>
    </row>
    <row r="645" spans="1:20" x14ac:dyDescent="0.35">
      <c r="A645" t="str" cm="1">
        <f t="array" ref="A645">IF(OR(ISNUMBER(SEARCH("serious", $H645:$J645)),ISNUMBER(SEARCH("Serious", $H645:$J645)),ISNUMBER(SEARCH("gamification", $H645:$J645)),ISNUMBER(SEARCH("Gamification", $H645:$J645)),ISNUMBER(SEARCH("education", $H645:$J645)),ISNUMBER(SEARCH("Education", $H645:$J645)),),DataValidation!$E$12,B645)</f>
        <v>Serious games or gamification</v>
      </c>
      <c r="B645" t="s">
        <v>70</v>
      </c>
      <c r="C645" t="s">
        <v>33</v>
      </c>
      <c r="D645" t="s">
        <v>33</v>
      </c>
      <c r="F645" s="3" t="str">
        <f t="shared" si="31"/>
        <v/>
      </c>
      <c r="G645">
        <f t="shared" si="32"/>
        <v>1</v>
      </c>
      <c r="H645" s="10" t="s">
        <v>19309</v>
      </c>
      <c r="I645" t="s">
        <v>7920</v>
      </c>
      <c r="J645" t="s">
        <v>7921</v>
      </c>
      <c r="K645" t="s">
        <v>7922</v>
      </c>
      <c r="L645">
        <v>10</v>
      </c>
      <c r="M645">
        <v>9780784482421</v>
      </c>
      <c r="N645" t="str">
        <f t="shared" si="33"/>
        <v>Conference</v>
      </c>
      <c r="O645" t="s">
        <v>7923</v>
      </c>
      <c r="P645" t="s">
        <v>7924</v>
      </c>
      <c r="Q645" s="3">
        <v>2019</v>
      </c>
      <c r="R645" t="s">
        <v>7925</v>
      </c>
      <c r="S645" t="s">
        <v>6</v>
      </c>
      <c r="T645" t="s">
        <v>147</v>
      </c>
    </row>
    <row r="646" spans="1:20" x14ac:dyDescent="0.35">
      <c r="A646" t="str" cm="1">
        <f t="array" ref="A646">IF(OR(ISNUMBER(SEARCH("serious", $H646:$J646)),ISNUMBER(SEARCH("Serious", $H646:$J646)),ISNUMBER(SEARCH("gamification", $H646:$J646)),ISNUMBER(SEARCH("Gamification", $H646:$J646)),ISNUMBER(SEARCH("education", $H646:$J646)),ISNUMBER(SEARCH("Education", $H646:$J646)),),DataValidation!$E$12,B646)</f>
        <v>Not related to Video Games</v>
      </c>
      <c r="B646" t="s">
        <v>70</v>
      </c>
      <c r="C646" t="s">
        <v>33</v>
      </c>
      <c r="D646" t="s">
        <v>33</v>
      </c>
      <c r="F646" s="3" t="str">
        <f t="shared" si="31"/>
        <v/>
      </c>
      <c r="G646">
        <f t="shared" si="32"/>
        <v>1</v>
      </c>
      <c r="H646" s="10" t="s">
        <v>19311</v>
      </c>
      <c r="I646" t="s">
        <v>7932</v>
      </c>
      <c r="J646" t="s">
        <v>6</v>
      </c>
      <c r="K646" t="s">
        <v>7933</v>
      </c>
      <c r="L646">
        <v>10</v>
      </c>
      <c r="M646">
        <v>9781728190808</v>
      </c>
      <c r="N646" t="str">
        <f t="shared" si="33"/>
        <v>Conference</v>
      </c>
      <c r="O646" t="s">
        <v>7934</v>
      </c>
      <c r="P646" t="s">
        <v>7935</v>
      </c>
      <c r="Q646" s="3">
        <v>2020</v>
      </c>
      <c r="R646" t="s">
        <v>7936</v>
      </c>
      <c r="S646" t="s">
        <v>6</v>
      </c>
      <c r="T646" t="s">
        <v>162</v>
      </c>
    </row>
    <row r="647" spans="1:20" x14ac:dyDescent="0.35">
      <c r="A647" t="str" cm="1">
        <f t="array" ref="A647">IF(OR(ISNUMBER(SEARCH("serious", $H647:$J647)),ISNUMBER(SEARCH("Serious", $H647:$J647)),ISNUMBER(SEARCH("gamification", $H647:$J647)),ISNUMBER(SEARCH("Gamification", $H647:$J647)),ISNUMBER(SEARCH("education", $H647:$J647)),ISNUMBER(SEARCH("Education", $H647:$J647)),),DataValidation!$E$12,B647)</f>
        <v>Not related to Video Games</v>
      </c>
      <c r="B647" t="s">
        <v>70</v>
      </c>
      <c r="C647" t="s">
        <v>33</v>
      </c>
      <c r="D647" t="s">
        <v>33</v>
      </c>
      <c r="F647" s="3" t="str">
        <f t="shared" si="31"/>
        <v/>
      </c>
      <c r="G647">
        <f t="shared" si="32"/>
        <v>1</v>
      </c>
      <c r="H647" s="10" t="s">
        <v>19312</v>
      </c>
      <c r="I647" t="s">
        <v>7938</v>
      </c>
      <c r="J647" t="s">
        <v>7939</v>
      </c>
      <c r="K647" t="s">
        <v>7940</v>
      </c>
      <c r="L647">
        <v>7</v>
      </c>
      <c r="M647">
        <v>9783030201470</v>
      </c>
      <c r="N647" t="str">
        <f t="shared" si="33"/>
        <v>Journal</v>
      </c>
      <c r="O647" t="s">
        <v>207</v>
      </c>
      <c r="P647" t="s">
        <v>7941</v>
      </c>
      <c r="Q647" s="3">
        <v>2020</v>
      </c>
      <c r="R647" t="s">
        <v>7942</v>
      </c>
      <c r="S647" t="s">
        <v>6</v>
      </c>
      <c r="T647" t="s">
        <v>217</v>
      </c>
    </row>
    <row r="648" spans="1:20" x14ac:dyDescent="0.35">
      <c r="A648" t="str" cm="1">
        <f t="array" ref="A648">IF(OR(ISNUMBER(SEARCH("serious", $H648:$J648)),ISNUMBER(SEARCH("Serious", $H648:$J648)),ISNUMBER(SEARCH("gamification", $H648:$J648)),ISNUMBER(SEARCH("Gamification", $H648:$J648)),ISNUMBER(SEARCH("education", $H648:$J648)),ISNUMBER(SEARCH("Education", $H648:$J648)),),DataValidation!$E$12,B648)</f>
        <v>Serious games or gamification</v>
      </c>
      <c r="B648" t="s">
        <v>70</v>
      </c>
      <c r="C648" t="s">
        <v>33</v>
      </c>
      <c r="D648" t="s">
        <v>33</v>
      </c>
      <c r="F648" s="3" t="str">
        <f t="shared" si="31"/>
        <v/>
      </c>
      <c r="G648">
        <f t="shared" si="32"/>
        <v>1</v>
      </c>
      <c r="H648" s="10" t="s">
        <v>19318</v>
      </c>
      <c r="I648" t="s">
        <v>7973</v>
      </c>
      <c r="J648" t="s">
        <v>7974</v>
      </c>
      <c r="K648" t="s">
        <v>7975</v>
      </c>
      <c r="L648">
        <v>7</v>
      </c>
      <c r="N648" t="str">
        <f t="shared" si="33"/>
        <v>Journal</v>
      </c>
      <c r="O648" t="s">
        <v>261</v>
      </c>
      <c r="P648" t="s">
        <v>6</v>
      </c>
      <c r="Q648" s="3">
        <v>2021</v>
      </c>
      <c r="R648" t="s">
        <v>7976</v>
      </c>
      <c r="S648" t="s">
        <v>6</v>
      </c>
      <c r="T648" t="s">
        <v>162</v>
      </c>
    </row>
    <row r="649" spans="1:20" x14ac:dyDescent="0.35">
      <c r="A649" t="str" cm="1">
        <f t="array" ref="A649">IF(OR(ISNUMBER(SEARCH("serious", $H649:$J649)),ISNUMBER(SEARCH("Serious", $H649:$J649)),ISNUMBER(SEARCH("gamification", $H649:$J649)),ISNUMBER(SEARCH("Gamification", $H649:$J649)),ISNUMBER(SEARCH("education", $H649:$J649)),ISNUMBER(SEARCH("Education", $H649:$J649)),),DataValidation!$E$12,B649)</f>
        <v>Serious games or gamification</v>
      </c>
      <c r="B649" t="s">
        <v>70</v>
      </c>
      <c r="C649" t="s">
        <v>33</v>
      </c>
      <c r="D649" t="s">
        <v>33</v>
      </c>
      <c r="F649" s="3" t="str">
        <f t="shared" si="31"/>
        <v/>
      </c>
      <c r="G649">
        <f t="shared" si="32"/>
        <v>1</v>
      </c>
      <c r="H649" s="10" t="s">
        <v>19321</v>
      </c>
      <c r="I649" t="s">
        <v>7992</v>
      </c>
      <c r="J649" t="s">
        <v>7993</v>
      </c>
      <c r="K649" t="s">
        <v>7994</v>
      </c>
      <c r="L649">
        <v>7</v>
      </c>
      <c r="N649" t="str">
        <f t="shared" si="33"/>
        <v>Journal</v>
      </c>
      <c r="O649" t="s">
        <v>556</v>
      </c>
      <c r="P649" t="s">
        <v>7995</v>
      </c>
      <c r="Q649" s="3">
        <v>2014</v>
      </c>
      <c r="R649" t="s">
        <v>7996</v>
      </c>
      <c r="S649" t="s">
        <v>6</v>
      </c>
      <c r="T649" t="s">
        <v>744</v>
      </c>
    </row>
    <row r="650" spans="1:20" x14ac:dyDescent="0.35">
      <c r="A650" t="str" cm="1">
        <f t="array" ref="A650">IF(OR(ISNUMBER(SEARCH("serious", $H650:$J650)),ISNUMBER(SEARCH("Serious", $H650:$J650)),ISNUMBER(SEARCH("gamification", $H650:$J650)),ISNUMBER(SEARCH("Gamification", $H650:$J650)),ISNUMBER(SEARCH("education", $H650:$J650)),ISNUMBER(SEARCH("Education", $H650:$J650)),),DataValidation!$E$12,B650)</f>
        <v>Serious games or gamification</v>
      </c>
      <c r="B650" t="s">
        <v>70</v>
      </c>
      <c r="C650" t="s">
        <v>33</v>
      </c>
      <c r="D650" t="s">
        <v>33</v>
      </c>
      <c r="F650" s="3" t="str">
        <f t="shared" si="31"/>
        <v/>
      </c>
      <c r="G650">
        <f t="shared" si="32"/>
        <v>1</v>
      </c>
      <c r="H650" s="10" t="s">
        <v>19322</v>
      </c>
      <c r="I650" t="s">
        <v>7998</v>
      </c>
      <c r="J650" t="s">
        <v>7999</v>
      </c>
      <c r="K650" t="s">
        <v>8000</v>
      </c>
      <c r="L650">
        <v>7</v>
      </c>
      <c r="N650" t="str">
        <f t="shared" si="33"/>
        <v>Journal</v>
      </c>
      <c r="O650" t="s">
        <v>922</v>
      </c>
      <c r="P650" t="s">
        <v>8001</v>
      </c>
      <c r="Q650" s="3">
        <v>2018</v>
      </c>
      <c r="R650" t="s">
        <v>8002</v>
      </c>
      <c r="S650" t="s">
        <v>6</v>
      </c>
      <c r="T650" t="s">
        <v>480</v>
      </c>
    </row>
    <row r="651" spans="1:20" x14ac:dyDescent="0.35">
      <c r="A651" t="str" cm="1">
        <f t="array" ref="A651">IF(OR(ISNUMBER(SEARCH("serious", $H651:$J651)),ISNUMBER(SEARCH("Serious", $H651:$J651)),ISNUMBER(SEARCH("gamification", $H651:$J651)),ISNUMBER(SEARCH("Gamification", $H651:$J651)),ISNUMBER(SEARCH("education", $H651:$J651)),ISNUMBER(SEARCH("Education", $H651:$J651)),),DataValidation!$E$12,B651)</f>
        <v>None</v>
      </c>
      <c r="B651" t="s">
        <v>49</v>
      </c>
      <c r="C651" t="s">
        <v>66</v>
      </c>
      <c r="D651" t="s">
        <v>66</v>
      </c>
      <c r="F651" s="3" t="str">
        <f t="shared" si="31"/>
        <v/>
      </c>
      <c r="G651">
        <f t="shared" si="32"/>
        <v>1</v>
      </c>
      <c r="H651" s="10" t="s">
        <v>19323</v>
      </c>
      <c r="I651" t="s">
        <v>8004</v>
      </c>
      <c r="J651" t="s">
        <v>8005</v>
      </c>
      <c r="K651" t="s">
        <v>8006</v>
      </c>
      <c r="L651">
        <v>10</v>
      </c>
      <c r="M651">
        <v>9781728146461</v>
      </c>
      <c r="N651" t="str">
        <f t="shared" si="33"/>
        <v>Conference</v>
      </c>
      <c r="O651" t="s">
        <v>8007</v>
      </c>
      <c r="P651" t="s">
        <v>8008</v>
      </c>
      <c r="Q651" s="3">
        <v>2019</v>
      </c>
      <c r="R651" t="s">
        <v>8009</v>
      </c>
      <c r="S651" t="s">
        <v>6</v>
      </c>
      <c r="T651" t="s">
        <v>217</v>
      </c>
    </row>
    <row r="652" spans="1:20" x14ac:dyDescent="0.35">
      <c r="A652" t="str" cm="1">
        <f t="array" ref="A652">IF(OR(ISNUMBER(SEARCH("serious", $H652:$J652)),ISNUMBER(SEARCH("Serious", $H652:$J652)),ISNUMBER(SEARCH("gamification", $H652:$J652)),ISNUMBER(SEARCH("Gamification", $H652:$J652)),ISNUMBER(SEARCH("education", $H652:$J652)),ISNUMBER(SEARCH("Education", $H652:$J652)),),DataValidation!$E$12,B652)</f>
        <v>Not related to Video Games</v>
      </c>
      <c r="B652" t="s">
        <v>70</v>
      </c>
      <c r="C652" t="s">
        <v>33</v>
      </c>
      <c r="D652" t="s">
        <v>33</v>
      </c>
      <c r="F652" s="3" t="str">
        <f t="shared" si="31"/>
        <v/>
      </c>
      <c r="G652">
        <f t="shared" si="32"/>
        <v>1</v>
      </c>
      <c r="H652" s="10" t="s">
        <v>19332</v>
      </c>
      <c r="I652" t="s">
        <v>8059</v>
      </c>
      <c r="J652" t="s">
        <v>8060</v>
      </c>
      <c r="K652" t="s">
        <v>8061</v>
      </c>
      <c r="L652">
        <v>7</v>
      </c>
      <c r="M652">
        <v>9783030008468</v>
      </c>
      <c r="N652" t="str">
        <f t="shared" si="33"/>
        <v>Conference</v>
      </c>
      <c r="O652" t="s">
        <v>152</v>
      </c>
      <c r="P652" t="s">
        <v>8062</v>
      </c>
      <c r="Q652" s="3">
        <v>2018</v>
      </c>
      <c r="R652" t="s">
        <v>8063</v>
      </c>
      <c r="S652" t="s">
        <v>6</v>
      </c>
      <c r="T652" t="s">
        <v>217</v>
      </c>
    </row>
    <row r="653" spans="1:20" x14ac:dyDescent="0.35">
      <c r="A653" t="str" cm="1">
        <f t="array" ref="A653">IF(OR(ISNUMBER(SEARCH("serious", $H653:$J653)),ISNUMBER(SEARCH("Serious", $H653:$J653)),ISNUMBER(SEARCH("gamification", $H653:$J653)),ISNUMBER(SEARCH("Gamification", $H653:$J653)),ISNUMBER(SEARCH("education", $H653:$J653)),ISNUMBER(SEARCH("Education", $H653:$J653)),),DataValidation!$E$12,B653)</f>
        <v>None</v>
      </c>
      <c r="B653" t="s">
        <v>49</v>
      </c>
      <c r="C653" t="s">
        <v>77</v>
      </c>
      <c r="D653" t="s">
        <v>77</v>
      </c>
      <c r="F653" s="3" t="str">
        <f t="shared" si="31"/>
        <v/>
      </c>
      <c r="G653">
        <f t="shared" si="32"/>
        <v>1</v>
      </c>
      <c r="H653" s="10" t="s">
        <v>19333</v>
      </c>
      <c r="I653" t="s">
        <v>8065</v>
      </c>
      <c r="J653" t="s">
        <v>8066</v>
      </c>
      <c r="K653" t="s">
        <v>8067</v>
      </c>
      <c r="L653">
        <v>10</v>
      </c>
      <c r="M653">
        <v>9781538646922</v>
      </c>
      <c r="N653" t="str">
        <f t="shared" si="33"/>
        <v>Conference</v>
      </c>
      <c r="O653" t="s">
        <v>8068</v>
      </c>
      <c r="P653" t="s">
        <v>8069</v>
      </c>
      <c r="Q653" s="3">
        <v>2018</v>
      </c>
      <c r="R653" t="s">
        <v>8070</v>
      </c>
      <c r="S653" t="s">
        <v>6</v>
      </c>
      <c r="T653" t="s">
        <v>162</v>
      </c>
    </row>
    <row r="654" spans="1:20" x14ac:dyDescent="0.35">
      <c r="A654" t="str" cm="1">
        <f t="array" ref="A654">IF(OR(ISNUMBER(SEARCH("serious", $H654:$J654)),ISNUMBER(SEARCH("Serious", $H654:$J654)),ISNUMBER(SEARCH("gamification", $H654:$J654)),ISNUMBER(SEARCH("Gamification", $H654:$J654)),ISNUMBER(SEARCH("education", $H654:$J654)),ISNUMBER(SEARCH("Education", $H654:$J654)),),DataValidation!$E$12,B654)</f>
        <v>Not related to Software Engineering</v>
      </c>
      <c r="B654" t="s">
        <v>67</v>
      </c>
      <c r="C654" t="s">
        <v>33</v>
      </c>
      <c r="D654" t="s">
        <v>33</v>
      </c>
      <c r="F654" s="3" t="str">
        <f t="shared" si="31"/>
        <v/>
      </c>
      <c r="G654">
        <f t="shared" si="32"/>
        <v>1</v>
      </c>
      <c r="H654" s="10" t="s">
        <v>19335</v>
      </c>
      <c r="I654" t="s">
        <v>8078</v>
      </c>
      <c r="J654" t="s">
        <v>8079</v>
      </c>
      <c r="K654" t="s">
        <v>8080</v>
      </c>
      <c r="L654">
        <v>10</v>
      </c>
      <c r="N654" t="str">
        <f t="shared" si="33"/>
        <v>Conference</v>
      </c>
      <c r="O654" t="s">
        <v>8081</v>
      </c>
      <c r="P654" t="s">
        <v>8082</v>
      </c>
      <c r="Q654" s="3">
        <v>2021</v>
      </c>
      <c r="R654" t="s">
        <v>8083</v>
      </c>
      <c r="S654" t="s">
        <v>6</v>
      </c>
      <c r="T654" t="s">
        <v>162</v>
      </c>
    </row>
    <row r="655" spans="1:20" x14ac:dyDescent="0.35">
      <c r="A655" t="str" cm="1">
        <f t="array" ref="A655">IF(OR(ISNUMBER(SEARCH("serious", $H655:$J655)),ISNUMBER(SEARCH("Serious", $H655:$J655)),ISNUMBER(SEARCH("gamification", $H655:$J655)),ISNUMBER(SEARCH("Gamification", $H655:$J655)),ISNUMBER(SEARCH("education", $H655:$J655)),ISNUMBER(SEARCH("Education", $H655:$J655)),),DataValidation!$E$12,B655)</f>
        <v>Not related to Video Games</v>
      </c>
      <c r="B655" t="s">
        <v>70</v>
      </c>
      <c r="C655" t="s">
        <v>33</v>
      </c>
      <c r="D655" t="s">
        <v>33</v>
      </c>
      <c r="F655" s="3" t="str">
        <f t="shared" si="31"/>
        <v/>
      </c>
      <c r="G655">
        <f t="shared" si="32"/>
        <v>1</v>
      </c>
      <c r="H655" s="10" t="s">
        <v>19341</v>
      </c>
      <c r="I655" t="s">
        <v>8116</v>
      </c>
      <c r="J655" t="s">
        <v>8117</v>
      </c>
      <c r="K655" t="s">
        <v>8118</v>
      </c>
      <c r="L655">
        <v>7</v>
      </c>
      <c r="N655" t="str">
        <f t="shared" si="33"/>
        <v>Journal</v>
      </c>
      <c r="O655" t="s">
        <v>6815</v>
      </c>
      <c r="P655" t="s">
        <v>8119</v>
      </c>
      <c r="Q655" s="3">
        <v>2018</v>
      </c>
      <c r="R655" t="s">
        <v>8120</v>
      </c>
      <c r="S655" t="s">
        <v>6</v>
      </c>
      <c r="T655" t="s">
        <v>162</v>
      </c>
    </row>
    <row r="656" spans="1:20" x14ac:dyDescent="0.35">
      <c r="A656" t="str" cm="1">
        <f t="array" ref="A656">IF(OR(ISNUMBER(SEARCH("serious", $H656:$J656)),ISNUMBER(SEARCH("Serious", $H656:$J656)),ISNUMBER(SEARCH("gamification", $H656:$J656)),ISNUMBER(SEARCH("Gamification", $H656:$J656)),ISNUMBER(SEARCH("education", $H656:$J656)),ISNUMBER(SEARCH("Education", $H656:$J656)),),DataValidation!$E$12,B656)</f>
        <v>None</v>
      </c>
      <c r="B656" t="s">
        <v>49</v>
      </c>
      <c r="C656" t="s">
        <v>77</v>
      </c>
      <c r="D656" t="s">
        <v>77</v>
      </c>
      <c r="F656" s="3" t="str">
        <f t="shared" si="31"/>
        <v/>
      </c>
      <c r="G656">
        <f t="shared" si="32"/>
        <v>1</v>
      </c>
      <c r="H656" s="10" t="s">
        <v>19342</v>
      </c>
      <c r="I656" t="s">
        <v>8122</v>
      </c>
      <c r="J656" t="s">
        <v>8123</v>
      </c>
      <c r="K656" t="s">
        <v>8124</v>
      </c>
      <c r="L656">
        <v>7</v>
      </c>
      <c r="N656" t="str">
        <f t="shared" si="33"/>
        <v>Journal</v>
      </c>
      <c r="O656" t="s">
        <v>7262</v>
      </c>
      <c r="P656" t="s">
        <v>8125</v>
      </c>
      <c r="Q656" s="3">
        <v>2009</v>
      </c>
      <c r="R656" t="s">
        <v>8126</v>
      </c>
      <c r="S656" t="s">
        <v>6</v>
      </c>
      <c r="T656" t="s">
        <v>217</v>
      </c>
    </row>
    <row r="657" spans="1:20" x14ac:dyDescent="0.35">
      <c r="A657" t="str" cm="1">
        <f t="array" ref="A657">IF(OR(ISNUMBER(SEARCH("serious", $H657:$J657)),ISNUMBER(SEARCH("Serious", $H657:$J657)),ISNUMBER(SEARCH("gamification", $H657:$J657)),ISNUMBER(SEARCH("Gamification", $H657:$J657)),ISNUMBER(SEARCH("education", $H657:$J657)),ISNUMBER(SEARCH("Education", $H657:$J657)),),DataValidation!$E$12,B657)</f>
        <v>None</v>
      </c>
      <c r="B657" t="s">
        <v>49</v>
      </c>
      <c r="C657" t="s">
        <v>77</v>
      </c>
      <c r="D657" t="s">
        <v>77</v>
      </c>
      <c r="F657" s="3" t="str">
        <f t="shared" si="31"/>
        <v/>
      </c>
      <c r="G657">
        <f t="shared" si="32"/>
        <v>1</v>
      </c>
      <c r="H657" s="10" t="s">
        <v>19343</v>
      </c>
      <c r="I657" t="s">
        <v>8128</v>
      </c>
      <c r="J657" t="s">
        <v>8129</v>
      </c>
      <c r="K657" t="s">
        <v>8124</v>
      </c>
      <c r="L657">
        <v>7</v>
      </c>
      <c r="N657" t="str">
        <f t="shared" si="33"/>
        <v>Journal</v>
      </c>
      <c r="O657" t="s">
        <v>4413</v>
      </c>
      <c r="P657" t="s">
        <v>8130</v>
      </c>
      <c r="Q657" s="3">
        <v>2010</v>
      </c>
      <c r="R657" t="s">
        <v>8131</v>
      </c>
      <c r="S657" t="s">
        <v>6</v>
      </c>
      <c r="T657" t="s">
        <v>217</v>
      </c>
    </row>
    <row r="658" spans="1:20" x14ac:dyDescent="0.35">
      <c r="A658" t="str" cm="1">
        <f t="array" ref="A658">IF(OR(ISNUMBER(SEARCH("serious", $H658:$J658)),ISNUMBER(SEARCH("Serious", $H658:$J658)),ISNUMBER(SEARCH("gamification", $H658:$J658)),ISNUMBER(SEARCH("Gamification", $H658:$J658)),ISNUMBER(SEARCH("education", $H658:$J658)),ISNUMBER(SEARCH("Education", $H658:$J658)),),DataValidation!$E$12,B658)</f>
        <v>Serious games or gamification</v>
      </c>
      <c r="B658" t="s">
        <v>70</v>
      </c>
      <c r="C658" t="s">
        <v>33</v>
      </c>
      <c r="D658" t="s">
        <v>33</v>
      </c>
      <c r="F658" s="3" t="str">
        <f t="shared" si="31"/>
        <v/>
      </c>
      <c r="G658">
        <f t="shared" si="32"/>
        <v>1</v>
      </c>
      <c r="H658" s="10" t="s">
        <v>19344</v>
      </c>
      <c r="I658" t="s">
        <v>8133</v>
      </c>
      <c r="J658" t="s">
        <v>8134</v>
      </c>
      <c r="K658" t="s">
        <v>8135</v>
      </c>
      <c r="L658">
        <v>10</v>
      </c>
      <c r="M658">
        <v>9781509008094</v>
      </c>
      <c r="N658" t="str">
        <f t="shared" si="33"/>
        <v>Conference</v>
      </c>
      <c r="O658" t="s">
        <v>8136</v>
      </c>
      <c r="P658" t="s">
        <v>8137</v>
      </c>
      <c r="Q658" s="3">
        <v>2016</v>
      </c>
      <c r="R658" t="s">
        <v>8138</v>
      </c>
      <c r="S658" t="s">
        <v>6</v>
      </c>
      <c r="T658" t="s">
        <v>323</v>
      </c>
    </row>
    <row r="659" spans="1:20" x14ac:dyDescent="0.35">
      <c r="A659" t="str" cm="1">
        <f t="array" ref="A659">IF(OR(ISNUMBER(SEARCH("serious", $H659:$J659)),ISNUMBER(SEARCH("Serious", $H659:$J659)),ISNUMBER(SEARCH("gamification", $H659:$J659)),ISNUMBER(SEARCH("Gamification", $H659:$J659)),ISNUMBER(SEARCH("education", $H659:$J659)),ISNUMBER(SEARCH("Education", $H659:$J659)),),DataValidation!$E$12,B659)</f>
        <v>Not related to Software Engineering</v>
      </c>
      <c r="B659" t="s">
        <v>67</v>
      </c>
      <c r="C659" t="s">
        <v>33</v>
      </c>
      <c r="D659" t="s">
        <v>33</v>
      </c>
      <c r="F659" s="3" t="str">
        <f t="shared" si="31"/>
        <v/>
      </c>
      <c r="G659">
        <f t="shared" si="32"/>
        <v>1</v>
      </c>
      <c r="H659" s="10" t="s">
        <v>19345</v>
      </c>
      <c r="I659" t="s">
        <v>8140</v>
      </c>
      <c r="J659" t="s">
        <v>8141</v>
      </c>
      <c r="K659" t="s">
        <v>8135</v>
      </c>
      <c r="L659">
        <v>7</v>
      </c>
      <c r="N659" t="str">
        <f t="shared" si="33"/>
        <v>Journal</v>
      </c>
      <c r="O659" t="s">
        <v>1415</v>
      </c>
      <c r="P659" t="s">
        <v>8142</v>
      </c>
      <c r="Q659" s="3">
        <v>2019</v>
      </c>
      <c r="R659" t="s">
        <v>8143</v>
      </c>
      <c r="S659" t="s">
        <v>6</v>
      </c>
      <c r="T659" t="s">
        <v>480</v>
      </c>
    </row>
    <row r="660" spans="1:20" x14ac:dyDescent="0.35">
      <c r="A660" t="str" cm="1">
        <f t="array" ref="A660">IF(OR(ISNUMBER(SEARCH("serious", $H660:$J660)),ISNUMBER(SEARCH("Serious", $H660:$J660)),ISNUMBER(SEARCH("gamification", $H660:$J660)),ISNUMBER(SEARCH("Gamification", $H660:$J660)),ISNUMBER(SEARCH("education", $H660:$J660)),ISNUMBER(SEARCH("Education", $H660:$J660)),),DataValidation!$E$12,B660)</f>
        <v>None</v>
      </c>
      <c r="B660" t="s">
        <v>49</v>
      </c>
      <c r="C660" t="s">
        <v>57</v>
      </c>
      <c r="D660" t="s">
        <v>57</v>
      </c>
      <c r="F660" s="3" t="str">
        <f t="shared" si="31"/>
        <v/>
      </c>
      <c r="G660">
        <f t="shared" si="32"/>
        <v>1</v>
      </c>
      <c r="H660" s="10" t="s">
        <v>19347</v>
      </c>
      <c r="I660" t="s">
        <v>8151</v>
      </c>
      <c r="J660" t="s">
        <v>8152</v>
      </c>
      <c r="K660" t="s">
        <v>8153</v>
      </c>
      <c r="L660">
        <v>10</v>
      </c>
      <c r="M660">
        <v>9781450372176</v>
      </c>
      <c r="N660" t="str">
        <f t="shared" si="33"/>
        <v>Journal</v>
      </c>
      <c r="O660" t="s">
        <v>194</v>
      </c>
      <c r="P660" t="s">
        <v>6</v>
      </c>
      <c r="Q660" s="3">
        <v>2019</v>
      </c>
      <c r="R660" t="s">
        <v>8154</v>
      </c>
      <c r="S660" t="s">
        <v>6</v>
      </c>
      <c r="T660" t="s">
        <v>217</v>
      </c>
    </row>
    <row r="661" spans="1:20" x14ac:dyDescent="0.35">
      <c r="A661" t="str" cm="1">
        <f t="array" ref="A661">IF(OR(ISNUMBER(SEARCH("serious", $H661:$J661)),ISNUMBER(SEARCH("Serious", $H661:$J661)),ISNUMBER(SEARCH("gamification", $H661:$J661)),ISNUMBER(SEARCH("Gamification", $H661:$J661)),ISNUMBER(SEARCH("education", $H661:$J661)),ISNUMBER(SEARCH("Education", $H661:$J661)),),DataValidation!$E$12,B661)</f>
        <v>None</v>
      </c>
      <c r="B661" t="s">
        <v>49</v>
      </c>
      <c r="C661" t="s">
        <v>90</v>
      </c>
      <c r="D661" t="s">
        <v>90</v>
      </c>
      <c r="E661" s="4" t="s">
        <v>20816</v>
      </c>
      <c r="F661" s="3" t="str">
        <f t="shared" si="31"/>
        <v/>
      </c>
      <c r="G661">
        <f t="shared" si="32"/>
        <v>1</v>
      </c>
      <c r="H661" s="10" t="s">
        <v>19348</v>
      </c>
      <c r="I661" t="s">
        <v>8156</v>
      </c>
      <c r="J661" t="s">
        <v>8157</v>
      </c>
      <c r="K661" t="s">
        <v>8158</v>
      </c>
      <c r="L661">
        <v>10</v>
      </c>
      <c r="M661">
        <v>9781450357166</v>
      </c>
      <c r="N661" t="str">
        <f t="shared" si="33"/>
        <v>Conference</v>
      </c>
      <c r="O661" t="s">
        <v>274</v>
      </c>
      <c r="P661" t="s">
        <v>8159</v>
      </c>
      <c r="Q661" s="3">
        <v>2018</v>
      </c>
      <c r="R661" t="s">
        <v>8160</v>
      </c>
      <c r="S661" t="s">
        <v>6</v>
      </c>
      <c r="T661" t="s">
        <v>984</v>
      </c>
    </row>
    <row r="662" spans="1:20" x14ac:dyDescent="0.35">
      <c r="A662" t="str" cm="1">
        <f t="array" ref="A662">IF(OR(ISNUMBER(SEARCH("serious", $H662:$J662)),ISNUMBER(SEARCH("Serious", $H662:$J662)),ISNUMBER(SEARCH("gamification", $H662:$J662)),ISNUMBER(SEARCH("Gamification", $H662:$J662)),ISNUMBER(SEARCH("education", $H662:$J662)),ISNUMBER(SEARCH("Education", $H662:$J662)),),DataValidation!$E$12,B662)</f>
        <v>Serious games or gamification</v>
      </c>
      <c r="B662" t="s">
        <v>70</v>
      </c>
      <c r="C662" t="s">
        <v>33</v>
      </c>
      <c r="D662" t="s">
        <v>33</v>
      </c>
      <c r="F662" s="3" t="str">
        <f t="shared" si="31"/>
        <v/>
      </c>
      <c r="G662">
        <f t="shared" si="32"/>
        <v>1</v>
      </c>
      <c r="H662" s="10" t="s">
        <v>19353</v>
      </c>
      <c r="I662" t="s">
        <v>8187</v>
      </c>
      <c r="J662" t="s">
        <v>8188</v>
      </c>
      <c r="K662" t="s">
        <v>8189</v>
      </c>
      <c r="L662">
        <v>10</v>
      </c>
      <c r="M662">
        <v>9789897582912</v>
      </c>
      <c r="N662" t="str">
        <f t="shared" si="33"/>
        <v>Conference</v>
      </c>
      <c r="O662" t="s">
        <v>8190</v>
      </c>
      <c r="P662" t="s">
        <v>8191</v>
      </c>
      <c r="Q662" s="3">
        <v>2018</v>
      </c>
      <c r="R662" t="s">
        <v>8192</v>
      </c>
      <c r="S662" t="s">
        <v>6</v>
      </c>
      <c r="T662" t="s">
        <v>283</v>
      </c>
    </row>
    <row r="663" spans="1:20" x14ac:dyDescent="0.35">
      <c r="A663" t="str" cm="1">
        <f t="array" ref="A663">IF(OR(ISNUMBER(SEARCH("serious", $H663:$J663)),ISNUMBER(SEARCH("Serious", $H663:$J663)),ISNUMBER(SEARCH("gamification", $H663:$J663)),ISNUMBER(SEARCH("Gamification", $H663:$J663)),ISNUMBER(SEARCH("education", $H663:$J663)),ISNUMBER(SEARCH("Education", $H663:$J663)),),DataValidation!$E$12,B663)</f>
        <v>Not related to Video Games</v>
      </c>
      <c r="B663" t="s">
        <v>70</v>
      </c>
      <c r="C663" s="29" t="s">
        <v>33</v>
      </c>
      <c r="D663" s="29" t="s">
        <v>33</v>
      </c>
      <c r="F663" s="3" t="str">
        <f t="shared" si="31"/>
        <v/>
      </c>
      <c r="G663">
        <f t="shared" si="32"/>
        <v>1</v>
      </c>
      <c r="H663" s="10" t="s">
        <v>19355</v>
      </c>
      <c r="I663" t="s">
        <v>8198</v>
      </c>
      <c r="J663" t="s">
        <v>8199</v>
      </c>
      <c r="K663" t="s">
        <v>8200</v>
      </c>
      <c r="L663">
        <v>10</v>
      </c>
      <c r="M663">
        <v>9781509012855</v>
      </c>
      <c r="N663" t="str">
        <f t="shared" si="33"/>
        <v>Conference</v>
      </c>
      <c r="O663" t="s">
        <v>8201</v>
      </c>
      <c r="P663" t="s">
        <v>6</v>
      </c>
      <c r="Q663" s="3">
        <v>2016</v>
      </c>
      <c r="R663" t="s">
        <v>8202</v>
      </c>
      <c r="S663" t="s">
        <v>6</v>
      </c>
      <c r="T663" t="s">
        <v>473</v>
      </c>
    </row>
    <row r="664" spans="1:20" x14ac:dyDescent="0.35">
      <c r="A664" t="str" cm="1">
        <f t="array" ref="A664">IF(OR(ISNUMBER(SEARCH("serious", $H664:$J664)),ISNUMBER(SEARCH("Serious", $H664:$J664)),ISNUMBER(SEARCH("gamification", $H664:$J664)),ISNUMBER(SEARCH("Gamification", $H664:$J664)),ISNUMBER(SEARCH("education", $H664:$J664)),ISNUMBER(SEARCH("Education", $H664:$J664)),),DataValidation!$E$12,B664)</f>
        <v>Serious games or gamification</v>
      </c>
      <c r="B664" t="s">
        <v>70</v>
      </c>
      <c r="C664" t="s">
        <v>33</v>
      </c>
      <c r="D664" t="s">
        <v>33</v>
      </c>
      <c r="F664" s="3" t="str">
        <f t="shared" ref="F664:F727" si="34">IF(C664&lt;&gt;D664,IF(OR(C664="",D664=""),"NR","Yes"),"")</f>
        <v/>
      </c>
      <c r="G664">
        <f t="shared" si="32"/>
        <v>1</v>
      </c>
      <c r="H664" s="10" t="s">
        <v>19357</v>
      </c>
      <c r="I664" t="s">
        <v>8210</v>
      </c>
      <c r="J664" t="s">
        <v>8211</v>
      </c>
      <c r="K664" t="s">
        <v>8212</v>
      </c>
      <c r="L664">
        <v>10</v>
      </c>
      <c r="M664">
        <v>9789532330922</v>
      </c>
      <c r="N664" t="str">
        <f t="shared" si="33"/>
        <v>Conference</v>
      </c>
      <c r="O664" t="s">
        <v>1213</v>
      </c>
      <c r="P664" t="s">
        <v>8213</v>
      </c>
      <c r="Q664" s="3">
        <v>2017</v>
      </c>
      <c r="R664" t="s">
        <v>8214</v>
      </c>
      <c r="S664" t="s">
        <v>6</v>
      </c>
      <c r="T664" t="s">
        <v>480</v>
      </c>
    </row>
    <row r="665" spans="1:20" x14ac:dyDescent="0.35">
      <c r="A665" t="str" cm="1">
        <f t="array" ref="A665">IF(OR(ISNUMBER(SEARCH("serious", $H665:$J665)),ISNUMBER(SEARCH("Serious", $H665:$J665)),ISNUMBER(SEARCH("gamification", $H665:$J665)),ISNUMBER(SEARCH("Gamification", $H665:$J665)),ISNUMBER(SEARCH("education", $H665:$J665)),ISNUMBER(SEARCH("Education", $H665:$J665)),),DataValidation!$E$12,B665)</f>
        <v>Not related to Video Games</v>
      </c>
      <c r="B665" t="s">
        <v>70</v>
      </c>
      <c r="C665" s="29" t="s">
        <v>33</v>
      </c>
      <c r="D665" s="29" t="s">
        <v>33</v>
      </c>
      <c r="F665" s="3" t="str">
        <f t="shared" si="34"/>
        <v/>
      </c>
      <c r="G665">
        <f t="shared" si="32"/>
        <v>1</v>
      </c>
      <c r="H665" s="10" t="s">
        <v>19359</v>
      </c>
      <c r="I665" t="s">
        <v>8222</v>
      </c>
      <c r="J665" t="s">
        <v>8223</v>
      </c>
      <c r="K665" t="s">
        <v>8224</v>
      </c>
      <c r="L665">
        <v>10</v>
      </c>
      <c r="M665">
        <v>9781450305785</v>
      </c>
      <c r="N665" t="str">
        <f t="shared" si="33"/>
        <v>Conference</v>
      </c>
      <c r="O665" t="s">
        <v>274</v>
      </c>
      <c r="P665" t="s">
        <v>3646</v>
      </c>
      <c r="Q665" s="3">
        <v>2011</v>
      </c>
      <c r="R665" t="s">
        <v>8225</v>
      </c>
      <c r="S665" t="s">
        <v>6</v>
      </c>
      <c r="T665" t="s">
        <v>155</v>
      </c>
    </row>
    <row r="666" spans="1:20" x14ac:dyDescent="0.35">
      <c r="A666" t="str" cm="1">
        <f t="array" ref="A666">IF(OR(ISNUMBER(SEARCH("serious", $H666:$J666)),ISNUMBER(SEARCH("Serious", $H666:$J666)),ISNUMBER(SEARCH("gamification", $H666:$J666)),ISNUMBER(SEARCH("Gamification", $H666:$J666)),ISNUMBER(SEARCH("education", $H666:$J666)),ISNUMBER(SEARCH("Education", $H666:$J666)),),DataValidation!$E$12,B666)</f>
        <v>None</v>
      </c>
      <c r="B666" t="s">
        <v>49</v>
      </c>
      <c r="C666" t="s">
        <v>71</v>
      </c>
      <c r="D666" t="s">
        <v>71</v>
      </c>
      <c r="F666" s="3" t="str">
        <f t="shared" si="34"/>
        <v/>
      </c>
      <c r="G666">
        <f t="shared" si="32"/>
        <v>1</v>
      </c>
      <c r="H666" s="10" t="s">
        <v>19360</v>
      </c>
      <c r="I666" t="s">
        <v>8227</v>
      </c>
      <c r="J666" t="s">
        <v>8228</v>
      </c>
      <c r="K666" t="s">
        <v>8229</v>
      </c>
      <c r="L666">
        <v>10</v>
      </c>
      <c r="M666">
        <v>9781467362634</v>
      </c>
      <c r="N666" t="str">
        <f t="shared" si="33"/>
        <v>Workshop</v>
      </c>
      <c r="O666" t="s">
        <v>349</v>
      </c>
      <c r="P666" t="s">
        <v>1550</v>
      </c>
      <c r="Q666" s="3">
        <v>2013</v>
      </c>
      <c r="R666" t="s">
        <v>8230</v>
      </c>
      <c r="S666" t="s">
        <v>6</v>
      </c>
      <c r="T666" t="s">
        <v>147</v>
      </c>
    </row>
    <row r="667" spans="1:20" x14ac:dyDescent="0.35">
      <c r="A667" t="str" cm="1">
        <f t="array" ref="A667">IF(OR(ISNUMBER(SEARCH("serious", $H667:$J667)),ISNUMBER(SEARCH("Serious", $H667:$J667)),ISNUMBER(SEARCH("gamification", $H667:$J667)),ISNUMBER(SEARCH("Gamification", $H667:$J667)),ISNUMBER(SEARCH("education", $H667:$J667)),ISNUMBER(SEARCH("Education", $H667:$J667)),),DataValidation!$E$12,B667)</f>
        <v>None</v>
      </c>
      <c r="B667" t="s">
        <v>49</v>
      </c>
      <c r="C667" t="s">
        <v>57</v>
      </c>
      <c r="D667" t="s">
        <v>57</v>
      </c>
      <c r="F667" s="3" t="str">
        <f t="shared" si="34"/>
        <v/>
      </c>
      <c r="G667">
        <f t="shared" si="32"/>
        <v>1</v>
      </c>
      <c r="H667" s="10" t="s">
        <v>19361</v>
      </c>
      <c r="I667" t="s">
        <v>8232</v>
      </c>
      <c r="J667" t="s">
        <v>8233</v>
      </c>
      <c r="K667" t="s">
        <v>8234</v>
      </c>
      <c r="L667">
        <v>7</v>
      </c>
      <c r="M667">
        <v>9783030061333</v>
      </c>
      <c r="N667" t="str">
        <f t="shared" si="33"/>
        <v>Conference</v>
      </c>
      <c r="O667" t="s">
        <v>3009</v>
      </c>
      <c r="P667" t="s">
        <v>8235</v>
      </c>
      <c r="Q667" s="3">
        <v>2019</v>
      </c>
      <c r="R667" t="s">
        <v>8236</v>
      </c>
      <c r="S667" t="s">
        <v>6</v>
      </c>
      <c r="T667" t="s">
        <v>162</v>
      </c>
    </row>
    <row r="668" spans="1:20" x14ac:dyDescent="0.35">
      <c r="A668" t="str" cm="1">
        <f t="array" ref="A668">IF(OR(ISNUMBER(SEARCH("serious", $H668:$J668)),ISNUMBER(SEARCH("Serious", $H668:$J668)),ISNUMBER(SEARCH("gamification", $H668:$J668)),ISNUMBER(SEARCH("Gamification", $H668:$J668)),ISNUMBER(SEARCH("education", $H668:$J668)),ISNUMBER(SEARCH("Education", $H668:$J668)),),DataValidation!$E$12,B668)</f>
        <v>Not related to Video Games</v>
      </c>
      <c r="B668" t="s">
        <v>70</v>
      </c>
      <c r="C668" s="29" t="s">
        <v>33</v>
      </c>
      <c r="D668" s="29" t="s">
        <v>33</v>
      </c>
      <c r="F668" s="3" t="str">
        <f t="shared" si="34"/>
        <v/>
      </c>
      <c r="G668">
        <f t="shared" si="32"/>
        <v>1</v>
      </c>
      <c r="H668" s="10" t="s">
        <v>19362</v>
      </c>
      <c r="I668" t="s">
        <v>8238</v>
      </c>
      <c r="J668" t="s">
        <v>8239</v>
      </c>
      <c r="K668" t="s">
        <v>8240</v>
      </c>
      <c r="L668">
        <v>10</v>
      </c>
      <c r="M668">
        <v>9789810854799</v>
      </c>
      <c r="N668" t="str">
        <f t="shared" si="33"/>
        <v>Conference</v>
      </c>
      <c r="O668" t="s">
        <v>4597</v>
      </c>
      <c r="P668" t="s">
        <v>1563</v>
      </c>
      <c r="Q668" s="3">
        <v>2010</v>
      </c>
      <c r="R668" t="s">
        <v>8241</v>
      </c>
      <c r="S668" t="s">
        <v>6</v>
      </c>
      <c r="T668" t="s">
        <v>162</v>
      </c>
    </row>
    <row r="669" spans="1:20" x14ac:dyDescent="0.35">
      <c r="A669" t="str" cm="1">
        <f t="array" ref="A669">IF(OR(ISNUMBER(SEARCH("serious", $H669:$J669)),ISNUMBER(SEARCH("Serious", $H669:$J669)),ISNUMBER(SEARCH("gamification", $H669:$J669)),ISNUMBER(SEARCH("Gamification", $H669:$J669)),ISNUMBER(SEARCH("education", $H669:$J669)),ISNUMBER(SEARCH("Education", $H669:$J669)),),DataValidation!$E$12,B669)</f>
        <v>Serious games or gamification</v>
      </c>
      <c r="B669" t="s">
        <v>70</v>
      </c>
      <c r="C669" t="s">
        <v>33</v>
      </c>
      <c r="D669" t="s">
        <v>33</v>
      </c>
      <c r="F669" s="3" t="str">
        <f t="shared" si="34"/>
        <v/>
      </c>
      <c r="G669">
        <f t="shared" si="32"/>
        <v>1</v>
      </c>
      <c r="H669" s="10" t="s">
        <v>19364</v>
      </c>
      <c r="I669" t="s">
        <v>8250</v>
      </c>
      <c r="J669" t="s">
        <v>8251</v>
      </c>
      <c r="K669" t="s">
        <v>8252</v>
      </c>
      <c r="L669">
        <v>7</v>
      </c>
      <c r="M669">
        <v>9783030633288</v>
      </c>
      <c r="N669" t="str">
        <f t="shared" si="33"/>
        <v>Journal</v>
      </c>
      <c r="O669" t="s">
        <v>207</v>
      </c>
      <c r="P669" t="s">
        <v>8253</v>
      </c>
      <c r="Q669" s="3">
        <v>2021</v>
      </c>
      <c r="R669" t="s">
        <v>8254</v>
      </c>
      <c r="S669" t="s">
        <v>6</v>
      </c>
      <c r="T669" t="s">
        <v>162</v>
      </c>
    </row>
    <row r="670" spans="1:20" x14ac:dyDescent="0.35">
      <c r="A670" t="str" cm="1">
        <f t="array" ref="A670">IF(OR(ISNUMBER(SEARCH("serious", $H670:$J670)),ISNUMBER(SEARCH("Serious", $H670:$J670)),ISNUMBER(SEARCH("gamification", $H670:$J670)),ISNUMBER(SEARCH("Gamification", $H670:$J670)),ISNUMBER(SEARCH("education", $H670:$J670)),ISNUMBER(SEARCH("Education", $H670:$J670)),),DataValidation!$E$12,B670)</f>
        <v>None</v>
      </c>
      <c r="B670" t="s">
        <v>49</v>
      </c>
      <c r="C670" t="s">
        <v>60</v>
      </c>
      <c r="D670" t="s">
        <v>60</v>
      </c>
      <c r="F670" s="3" t="str">
        <f t="shared" si="34"/>
        <v/>
      </c>
      <c r="G670">
        <f t="shared" si="32"/>
        <v>1</v>
      </c>
      <c r="H670" s="10" t="s">
        <v>19368</v>
      </c>
      <c r="I670" t="s">
        <v>8275</v>
      </c>
      <c r="J670" t="s">
        <v>8276</v>
      </c>
      <c r="K670" t="s">
        <v>8277</v>
      </c>
      <c r="L670">
        <v>10</v>
      </c>
      <c r="M670">
        <v>9781450349451</v>
      </c>
      <c r="N670" t="str">
        <f t="shared" si="33"/>
        <v>Conference</v>
      </c>
      <c r="O670" t="s">
        <v>8278</v>
      </c>
      <c r="P670" t="s">
        <v>8279</v>
      </c>
      <c r="Q670" s="3">
        <v>2018</v>
      </c>
      <c r="R670" t="s">
        <v>8280</v>
      </c>
      <c r="S670" t="s">
        <v>6</v>
      </c>
      <c r="T670" t="s">
        <v>473</v>
      </c>
    </row>
    <row r="671" spans="1:20" x14ac:dyDescent="0.35">
      <c r="A671" t="str" cm="1">
        <f t="array" ref="A671">IF(OR(ISNUMBER(SEARCH("serious", $H671:$J671)),ISNUMBER(SEARCH("Serious", $H671:$J671)),ISNUMBER(SEARCH("gamification", $H671:$J671)),ISNUMBER(SEARCH("Gamification", $H671:$J671)),ISNUMBER(SEARCH("education", $H671:$J671)),ISNUMBER(SEARCH("Education", $H671:$J671)),),DataValidation!$E$12,B671)</f>
        <v>Serious games or gamification</v>
      </c>
      <c r="B671" t="s">
        <v>70</v>
      </c>
      <c r="C671" t="s">
        <v>33</v>
      </c>
      <c r="D671" t="s">
        <v>33</v>
      </c>
      <c r="F671" s="3" t="str">
        <f t="shared" si="34"/>
        <v/>
      </c>
      <c r="G671">
        <f t="shared" si="32"/>
        <v>1</v>
      </c>
      <c r="H671" s="10" t="s">
        <v>19369</v>
      </c>
      <c r="I671" t="s">
        <v>8282</v>
      </c>
      <c r="J671" t="s">
        <v>8283</v>
      </c>
      <c r="K671" t="s">
        <v>8284</v>
      </c>
      <c r="L671">
        <v>7</v>
      </c>
      <c r="M671">
        <v>9783319208855</v>
      </c>
      <c r="N671" t="str">
        <f t="shared" si="33"/>
        <v>Conference</v>
      </c>
      <c r="O671" t="s">
        <v>152</v>
      </c>
      <c r="P671" t="s">
        <v>8285</v>
      </c>
      <c r="Q671" s="3">
        <v>2015</v>
      </c>
      <c r="R671" t="s">
        <v>8286</v>
      </c>
      <c r="S671" t="s">
        <v>6</v>
      </c>
      <c r="T671" t="s">
        <v>217</v>
      </c>
    </row>
    <row r="672" spans="1:20" x14ac:dyDescent="0.35">
      <c r="A672" t="str" cm="1">
        <f t="array" ref="A672">IF(OR(ISNUMBER(SEARCH("serious", $H672:$J672)),ISNUMBER(SEARCH("Serious", $H672:$J672)),ISNUMBER(SEARCH("gamification", $H672:$J672)),ISNUMBER(SEARCH("Gamification", $H672:$J672)),ISNUMBER(SEARCH("education", $H672:$J672)),ISNUMBER(SEARCH("Education", $H672:$J672)),),DataValidation!$E$12,B672)</f>
        <v>Not related to Video Games</v>
      </c>
      <c r="B672" t="s">
        <v>70</v>
      </c>
      <c r="C672" t="s">
        <v>33</v>
      </c>
      <c r="D672" t="s">
        <v>33</v>
      </c>
      <c r="F672" s="3" t="str">
        <f t="shared" si="34"/>
        <v/>
      </c>
      <c r="G672">
        <f t="shared" si="32"/>
        <v>1</v>
      </c>
      <c r="H672" s="10" t="s">
        <v>19373</v>
      </c>
      <c r="I672" t="s">
        <v>8307</v>
      </c>
      <c r="J672" t="s">
        <v>8308</v>
      </c>
      <c r="K672" t="s">
        <v>8309</v>
      </c>
      <c r="L672">
        <v>7</v>
      </c>
      <c r="N672" t="str">
        <f t="shared" si="33"/>
        <v>Journal</v>
      </c>
      <c r="O672" t="s">
        <v>1386</v>
      </c>
      <c r="P672" t="s">
        <v>6</v>
      </c>
      <c r="Q672" s="3">
        <v>2021</v>
      </c>
      <c r="R672" t="s">
        <v>8310</v>
      </c>
      <c r="S672" t="s">
        <v>6</v>
      </c>
      <c r="T672" t="s">
        <v>217</v>
      </c>
    </row>
    <row r="673" spans="1:20" x14ac:dyDescent="0.35">
      <c r="A673" t="str" cm="1">
        <f t="array" ref="A673">IF(OR(ISNUMBER(SEARCH("serious", $H673:$J673)),ISNUMBER(SEARCH("Serious", $H673:$J673)),ISNUMBER(SEARCH("gamification", $H673:$J673)),ISNUMBER(SEARCH("Gamification", $H673:$J673)),ISNUMBER(SEARCH("education", $H673:$J673)),ISNUMBER(SEARCH("Education", $H673:$J673)),),DataValidation!$E$12,B673)</f>
        <v>None</v>
      </c>
      <c r="B673" t="s">
        <v>49</v>
      </c>
      <c r="C673" t="s">
        <v>90</v>
      </c>
      <c r="D673" t="s">
        <v>90</v>
      </c>
      <c r="F673" s="3" t="str">
        <f t="shared" si="34"/>
        <v/>
      </c>
      <c r="G673">
        <f t="shared" si="32"/>
        <v>1</v>
      </c>
      <c r="H673" s="10" t="s">
        <v>19375</v>
      </c>
      <c r="I673" t="s">
        <v>8319</v>
      </c>
      <c r="J673" t="s">
        <v>8320</v>
      </c>
      <c r="K673" t="s">
        <v>8321</v>
      </c>
      <c r="L673">
        <v>7</v>
      </c>
      <c r="N673" t="str">
        <f t="shared" si="33"/>
        <v>Journal</v>
      </c>
      <c r="O673" t="s">
        <v>5402</v>
      </c>
      <c r="P673" t="s">
        <v>8322</v>
      </c>
      <c r="Q673" s="3">
        <v>2014</v>
      </c>
      <c r="R673" t="s">
        <v>8323</v>
      </c>
      <c r="S673" t="s">
        <v>6</v>
      </c>
      <c r="T673" t="s">
        <v>162</v>
      </c>
    </row>
    <row r="674" spans="1:20" x14ac:dyDescent="0.35">
      <c r="A674" t="str" cm="1">
        <f t="array" ref="A674">IF(OR(ISNUMBER(SEARCH("serious", $H674:$J674)),ISNUMBER(SEARCH("Serious", $H674:$J674)),ISNUMBER(SEARCH("gamification", $H674:$J674)),ISNUMBER(SEARCH("Gamification", $H674:$J674)),ISNUMBER(SEARCH("education", $H674:$J674)),ISNUMBER(SEARCH("Education", $H674:$J674)),),DataValidation!$E$12,B674)</f>
        <v>Not related to Video Games</v>
      </c>
      <c r="B674" t="s">
        <v>70</v>
      </c>
      <c r="C674" t="s">
        <v>33</v>
      </c>
      <c r="D674" t="s">
        <v>33</v>
      </c>
      <c r="F674" s="3" t="str">
        <f t="shared" si="34"/>
        <v/>
      </c>
      <c r="G674">
        <f t="shared" si="32"/>
        <v>1</v>
      </c>
      <c r="H674" s="10" t="s">
        <v>19380</v>
      </c>
      <c r="I674" t="s">
        <v>8352</v>
      </c>
      <c r="J674" t="s">
        <v>8353</v>
      </c>
      <c r="K674" t="s">
        <v>8354</v>
      </c>
      <c r="L674">
        <v>10</v>
      </c>
      <c r="M674">
        <v>9781728147758</v>
      </c>
      <c r="N674" t="str">
        <f t="shared" si="33"/>
        <v>Conference</v>
      </c>
      <c r="O674" t="s">
        <v>8355</v>
      </c>
      <c r="P674" t="s">
        <v>6</v>
      </c>
      <c r="Q674" s="3">
        <v>2020</v>
      </c>
      <c r="R674" t="s">
        <v>8356</v>
      </c>
      <c r="S674" t="s">
        <v>6</v>
      </c>
      <c r="T674" t="s">
        <v>147</v>
      </c>
    </row>
    <row r="675" spans="1:20" x14ac:dyDescent="0.35">
      <c r="A675" t="str" cm="1">
        <f t="array" ref="A675">IF(OR(ISNUMBER(SEARCH("serious", $H675:$J675)),ISNUMBER(SEARCH("Serious", $H675:$J675)),ISNUMBER(SEARCH("gamification", $H675:$J675)),ISNUMBER(SEARCH("Gamification", $H675:$J675)),ISNUMBER(SEARCH("education", $H675:$J675)),ISNUMBER(SEARCH("Education", $H675:$J675)),),DataValidation!$E$12,B675)</f>
        <v>Not related to Video Games</v>
      </c>
      <c r="B675" t="s">
        <v>70</v>
      </c>
      <c r="C675" t="s">
        <v>33</v>
      </c>
      <c r="D675" t="s">
        <v>33</v>
      </c>
      <c r="F675" s="3" t="str">
        <f t="shared" si="34"/>
        <v/>
      </c>
      <c r="G675">
        <f t="shared" si="32"/>
        <v>1</v>
      </c>
      <c r="H675" s="10" t="s">
        <v>19381</v>
      </c>
      <c r="I675" t="s">
        <v>8358</v>
      </c>
      <c r="J675" t="s">
        <v>8359</v>
      </c>
      <c r="K675" t="s">
        <v>8360</v>
      </c>
      <c r="L675">
        <v>10</v>
      </c>
      <c r="M675">
        <v>9781450347631</v>
      </c>
      <c r="N675" t="str">
        <f t="shared" si="33"/>
        <v>Conference</v>
      </c>
      <c r="O675" t="s">
        <v>308</v>
      </c>
      <c r="P675" t="s">
        <v>6</v>
      </c>
      <c r="Q675" s="3">
        <v>2016</v>
      </c>
      <c r="R675" t="s">
        <v>8361</v>
      </c>
      <c r="S675" t="s">
        <v>6</v>
      </c>
      <c r="T675" t="s">
        <v>217</v>
      </c>
    </row>
    <row r="676" spans="1:20" x14ac:dyDescent="0.35">
      <c r="A676" t="str" cm="1">
        <f t="array" ref="A676">IF(OR(ISNUMBER(SEARCH("serious", $H676:$J676)),ISNUMBER(SEARCH("Serious", $H676:$J676)),ISNUMBER(SEARCH("gamification", $H676:$J676)),ISNUMBER(SEARCH("Gamification", $H676:$J676)),ISNUMBER(SEARCH("education", $H676:$J676)),ISNUMBER(SEARCH("Education", $H676:$J676)),),DataValidation!$E$12,B676)</f>
        <v>None</v>
      </c>
      <c r="B676" t="s">
        <v>49</v>
      </c>
      <c r="C676" t="s">
        <v>66</v>
      </c>
      <c r="D676" t="s">
        <v>66</v>
      </c>
      <c r="F676" s="3" t="str">
        <f t="shared" si="34"/>
        <v/>
      </c>
      <c r="G676">
        <f t="shared" si="32"/>
        <v>1</v>
      </c>
      <c r="H676" s="10" t="s">
        <v>19383</v>
      </c>
      <c r="I676" t="s">
        <v>8370</v>
      </c>
      <c r="J676" t="s">
        <v>8371</v>
      </c>
      <c r="K676" t="s">
        <v>8372</v>
      </c>
      <c r="L676">
        <v>10</v>
      </c>
      <c r="M676">
        <v>9781450351119</v>
      </c>
      <c r="N676" t="str">
        <f t="shared" si="33"/>
        <v>Conference</v>
      </c>
      <c r="O676" t="s">
        <v>6312</v>
      </c>
      <c r="P676" t="s">
        <v>8373</v>
      </c>
      <c r="Q676" s="3">
        <v>2017</v>
      </c>
      <c r="R676" t="s">
        <v>8374</v>
      </c>
      <c r="S676" t="s">
        <v>6</v>
      </c>
      <c r="T676" t="s">
        <v>1505</v>
      </c>
    </row>
    <row r="677" spans="1:20" x14ac:dyDescent="0.35">
      <c r="A677" t="str" cm="1">
        <f t="array" ref="A677">IF(OR(ISNUMBER(SEARCH("serious", $H677:$J677)),ISNUMBER(SEARCH("Serious", $H677:$J677)),ISNUMBER(SEARCH("gamification", $H677:$J677)),ISNUMBER(SEARCH("Gamification", $H677:$J677)),ISNUMBER(SEARCH("education", $H677:$J677)),ISNUMBER(SEARCH("Education", $H677:$J677)),),DataValidation!$E$12,B677)</f>
        <v>None</v>
      </c>
      <c r="B677" t="s">
        <v>49</v>
      </c>
      <c r="C677" t="s">
        <v>71</v>
      </c>
      <c r="D677" t="s">
        <v>71</v>
      </c>
      <c r="F677" s="3" t="str">
        <f t="shared" si="34"/>
        <v/>
      </c>
      <c r="G677">
        <f t="shared" si="32"/>
        <v>1</v>
      </c>
      <c r="H677" s="10" t="s">
        <v>19384</v>
      </c>
      <c r="I677" t="s">
        <v>8376</v>
      </c>
      <c r="J677" t="s">
        <v>8377</v>
      </c>
      <c r="K677" t="s">
        <v>8372</v>
      </c>
      <c r="L677">
        <v>10</v>
      </c>
      <c r="M677">
        <v>9781450356244</v>
      </c>
      <c r="N677" t="str">
        <f t="shared" si="33"/>
        <v>Conference</v>
      </c>
      <c r="O677" t="s">
        <v>8378</v>
      </c>
      <c r="P677" t="s">
        <v>8379</v>
      </c>
      <c r="Q677" s="3">
        <v>2018</v>
      </c>
      <c r="R677" t="s">
        <v>8380</v>
      </c>
      <c r="S677" t="s">
        <v>6</v>
      </c>
      <c r="T677" t="s">
        <v>337</v>
      </c>
    </row>
    <row r="678" spans="1:20" x14ac:dyDescent="0.35">
      <c r="A678" t="str" cm="1">
        <f t="array" ref="A678">IF(OR(ISNUMBER(SEARCH("serious", $H678:$J678)),ISNUMBER(SEARCH("Serious", $H678:$J678)),ISNUMBER(SEARCH("gamification", $H678:$J678)),ISNUMBER(SEARCH("Gamification", $H678:$J678)),ISNUMBER(SEARCH("education", $H678:$J678)),ISNUMBER(SEARCH("Education", $H678:$J678)),),DataValidation!$E$12,B678)</f>
        <v>None</v>
      </c>
      <c r="B678" t="s">
        <v>49</v>
      </c>
      <c r="C678" t="s">
        <v>71</v>
      </c>
      <c r="D678" t="s">
        <v>71</v>
      </c>
      <c r="F678" s="3" t="str">
        <f t="shared" si="34"/>
        <v/>
      </c>
      <c r="G678">
        <f t="shared" si="32"/>
        <v>1</v>
      </c>
      <c r="H678" s="10" t="s">
        <v>19385</v>
      </c>
      <c r="I678" t="s">
        <v>8382</v>
      </c>
      <c r="J678" t="s">
        <v>8383</v>
      </c>
      <c r="K678" t="s">
        <v>8384</v>
      </c>
      <c r="L678">
        <v>10</v>
      </c>
      <c r="M678">
        <v>9781728145334</v>
      </c>
      <c r="N678" t="str">
        <f t="shared" si="33"/>
        <v>Conference</v>
      </c>
      <c r="O678" t="s">
        <v>762</v>
      </c>
      <c r="P678" t="s">
        <v>8385</v>
      </c>
      <c r="Q678" s="3">
        <v>2020</v>
      </c>
      <c r="R678" t="s">
        <v>8386</v>
      </c>
      <c r="S678" t="s">
        <v>6</v>
      </c>
      <c r="T678" t="s">
        <v>703</v>
      </c>
    </row>
    <row r="679" spans="1:20" x14ac:dyDescent="0.35">
      <c r="A679" t="str" cm="1">
        <f t="array" ref="A679">IF(OR(ISNUMBER(SEARCH("serious", $H679:$J679)),ISNUMBER(SEARCH("Serious", $H679:$J679)),ISNUMBER(SEARCH("gamification", $H679:$J679)),ISNUMBER(SEARCH("Gamification", $H679:$J679)),ISNUMBER(SEARCH("education", $H679:$J679)),ISNUMBER(SEARCH("Education", $H679:$J679)),),DataValidation!$E$12,B679)</f>
        <v>None</v>
      </c>
      <c r="B679" t="s">
        <v>49</v>
      </c>
      <c r="C679" t="s">
        <v>68</v>
      </c>
      <c r="D679" t="s">
        <v>68</v>
      </c>
      <c r="F679" s="3" t="str">
        <f t="shared" si="34"/>
        <v/>
      </c>
      <c r="G679">
        <f t="shared" si="32"/>
        <v>1</v>
      </c>
      <c r="H679" s="10" t="s">
        <v>19391</v>
      </c>
      <c r="I679" t="s">
        <v>8418</v>
      </c>
      <c r="J679" t="s">
        <v>8419</v>
      </c>
      <c r="K679" t="s">
        <v>8420</v>
      </c>
      <c r="L679">
        <v>10</v>
      </c>
      <c r="M679">
        <v>9781479968824</v>
      </c>
      <c r="N679" t="str">
        <f t="shared" si="33"/>
        <v>Workshop</v>
      </c>
      <c r="O679" t="s">
        <v>5579</v>
      </c>
      <c r="P679" t="s">
        <v>6</v>
      </c>
      <c r="Q679" s="3">
        <v>2015</v>
      </c>
      <c r="R679" t="s">
        <v>8421</v>
      </c>
      <c r="S679" t="s">
        <v>6</v>
      </c>
      <c r="T679" t="s">
        <v>162</v>
      </c>
    </row>
    <row r="680" spans="1:20" x14ac:dyDescent="0.35">
      <c r="A680" t="str" cm="1">
        <f t="array" ref="A680">IF(OR(ISNUMBER(SEARCH("serious", $H680:$J680)),ISNUMBER(SEARCH("Serious", $H680:$J680)),ISNUMBER(SEARCH("gamification", $H680:$J680)),ISNUMBER(SEARCH("Gamification", $H680:$J680)),ISNUMBER(SEARCH("education", $H680:$J680)),ISNUMBER(SEARCH("Education", $H680:$J680)),),DataValidation!$E$12,B680)</f>
        <v>Not related to Software Engineering</v>
      </c>
      <c r="B680" t="s">
        <v>67</v>
      </c>
      <c r="C680" t="s">
        <v>33</v>
      </c>
      <c r="D680" t="s">
        <v>33</v>
      </c>
      <c r="F680" s="3" t="str">
        <f t="shared" si="34"/>
        <v/>
      </c>
      <c r="G680">
        <f t="shared" si="32"/>
        <v>1</v>
      </c>
      <c r="H680" s="10" t="s">
        <v>19402</v>
      </c>
      <c r="I680" t="s">
        <v>8481</v>
      </c>
      <c r="J680" t="s">
        <v>8482</v>
      </c>
      <c r="K680" t="s">
        <v>8483</v>
      </c>
      <c r="L680">
        <v>10</v>
      </c>
      <c r="M680">
        <v>9789532330922</v>
      </c>
      <c r="N680" t="str">
        <f t="shared" si="33"/>
        <v>Conference</v>
      </c>
      <c r="O680" t="s">
        <v>1213</v>
      </c>
      <c r="P680" t="s">
        <v>8484</v>
      </c>
      <c r="Q680" s="3">
        <v>2017</v>
      </c>
      <c r="R680" t="s">
        <v>8485</v>
      </c>
      <c r="S680" t="s">
        <v>6</v>
      </c>
      <c r="T680" t="s">
        <v>480</v>
      </c>
    </row>
    <row r="681" spans="1:20" x14ac:dyDescent="0.35">
      <c r="A681" t="str" cm="1">
        <f t="array" ref="A681">IF(OR(ISNUMBER(SEARCH("serious", $H681:$J681)),ISNUMBER(SEARCH("Serious", $H681:$J681)),ISNUMBER(SEARCH("gamification", $H681:$J681)),ISNUMBER(SEARCH("Gamification", $H681:$J681)),ISNUMBER(SEARCH("education", $H681:$J681)),ISNUMBER(SEARCH("Education", $H681:$J681)),),DataValidation!$E$12,B681)</f>
        <v>None</v>
      </c>
      <c r="B681" t="s">
        <v>49</v>
      </c>
      <c r="C681" t="s">
        <v>90</v>
      </c>
      <c r="D681" t="s">
        <v>90</v>
      </c>
      <c r="E681" s="4" t="s">
        <v>20816</v>
      </c>
      <c r="F681" s="3" t="str">
        <f t="shared" si="34"/>
        <v/>
      </c>
      <c r="G681">
        <f t="shared" si="32"/>
        <v>1</v>
      </c>
      <c r="H681" s="10" t="s">
        <v>19404</v>
      </c>
      <c r="I681" t="s">
        <v>8494</v>
      </c>
      <c r="J681" t="s">
        <v>8495</v>
      </c>
      <c r="K681" t="s">
        <v>8496</v>
      </c>
      <c r="L681">
        <v>10</v>
      </c>
      <c r="N681" t="str">
        <f t="shared" si="33"/>
        <v>Conference</v>
      </c>
      <c r="O681" t="s">
        <v>274</v>
      </c>
      <c r="P681" t="s">
        <v>8497</v>
      </c>
      <c r="Q681" s="3">
        <v>2016</v>
      </c>
      <c r="R681" t="s">
        <v>8498</v>
      </c>
      <c r="S681" t="s">
        <v>6</v>
      </c>
      <c r="T681" t="s">
        <v>337</v>
      </c>
    </row>
    <row r="682" spans="1:20" x14ac:dyDescent="0.35">
      <c r="A682" t="str" cm="1">
        <f t="array" ref="A682">IF(OR(ISNUMBER(SEARCH("serious", $H682:$J682)),ISNUMBER(SEARCH("Serious", $H682:$J682)),ISNUMBER(SEARCH("gamification", $H682:$J682)),ISNUMBER(SEARCH("Gamification", $H682:$J682)),ISNUMBER(SEARCH("education", $H682:$J682)),ISNUMBER(SEARCH("Education", $H682:$J682)),),DataValidation!$E$12,B682)</f>
        <v>None</v>
      </c>
      <c r="B682" t="s">
        <v>49</v>
      </c>
      <c r="C682" t="s">
        <v>77</v>
      </c>
      <c r="D682" t="s">
        <v>77</v>
      </c>
      <c r="E682" s="4" t="s">
        <v>20816</v>
      </c>
      <c r="F682" s="3" t="str">
        <f t="shared" si="34"/>
        <v/>
      </c>
      <c r="G682" s="4">
        <f t="shared" si="32"/>
        <v>1</v>
      </c>
      <c r="H682" s="10" t="s">
        <v>19406</v>
      </c>
      <c r="I682" t="s">
        <v>8506</v>
      </c>
      <c r="J682" t="s">
        <v>8507</v>
      </c>
      <c r="K682" t="s">
        <v>8508</v>
      </c>
      <c r="L682">
        <v>10</v>
      </c>
      <c r="M682">
        <v>9781450379571</v>
      </c>
      <c r="N682" t="str">
        <f t="shared" si="33"/>
        <v>Conference</v>
      </c>
      <c r="O682" t="s">
        <v>1476</v>
      </c>
      <c r="P682" t="s">
        <v>8509</v>
      </c>
      <c r="Q682" s="3">
        <v>2020</v>
      </c>
      <c r="R682" t="s">
        <v>8510</v>
      </c>
      <c r="S682" t="s">
        <v>6</v>
      </c>
      <c r="T682" t="s">
        <v>217</v>
      </c>
    </row>
    <row r="683" spans="1:20" x14ac:dyDescent="0.35">
      <c r="A683" t="str" cm="1">
        <f t="array" ref="A683">IF(OR(ISNUMBER(SEARCH("serious", $H683:$J683)),ISNUMBER(SEARCH("Serious", $H683:$J683)),ISNUMBER(SEARCH("gamification", $H683:$J683)),ISNUMBER(SEARCH("Gamification", $H683:$J683)),ISNUMBER(SEARCH("education", $H683:$J683)),ISNUMBER(SEARCH("Education", $H683:$J683)),),DataValidation!$E$12,B683)</f>
        <v>None</v>
      </c>
      <c r="B683" t="s">
        <v>49</v>
      </c>
      <c r="C683" t="s">
        <v>90</v>
      </c>
      <c r="D683" t="s">
        <v>90</v>
      </c>
      <c r="F683" s="3" t="str">
        <f t="shared" si="34"/>
        <v/>
      </c>
      <c r="G683">
        <f t="shared" si="32"/>
        <v>1</v>
      </c>
      <c r="H683" s="10" t="s">
        <v>19407</v>
      </c>
      <c r="I683" t="s">
        <v>8519</v>
      </c>
      <c r="J683" t="s">
        <v>8513</v>
      </c>
      <c r="K683" t="s">
        <v>8514</v>
      </c>
      <c r="L683">
        <v>10</v>
      </c>
      <c r="M683">
        <v>9781450379632</v>
      </c>
      <c r="N683" t="str">
        <f t="shared" si="33"/>
        <v>Workshop</v>
      </c>
      <c r="O683" t="s">
        <v>8515</v>
      </c>
      <c r="P683" t="s">
        <v>8516</v>
      </c>
      <c r="Q683" s="3">
        <v>2020</v>
      </c>
      <c r="R683" t="s">
        <v>8517</v>
      </c>
      <c r="S683" t="s">
        <v>6</v>
      </c>
      <c r="T683" t="s">
        <v>162</v>
      </c>
    </row>
    <row r="684" spans="1:20" x14ac:dyDescent="0.35">
      <c r="A684" t="str" cm="1">
        <f t="array" ref="A684">IF(OR(ISNUMBER(SEARCH("serious", $H684:$J684)),ISNUMBER(SEARCH("Serious", $H684:$J684)),ISNUMBER(SEARCH("gamification", $H684:$J684)),ISNUMBER(SEARCH("Gamification", $H684:$J684)),ISNUMBER(SEARCH("education", $H684:$J684)),ISNUMBER(SEARCH("Education", $H684:$J684)),),DataValidation!$E$12,B684)</f>
        <v>None</v>
      </c>
      <c r="B684" t="s">
        <v>49</v>
      </c>
      <c r="C684" t="s">
        <v>90</v>
      </c>
      <c r="D684" t="s">
        <v>90</v>
      </c>
      <c r="E684" s="4" t="s">
        <v>20816</v>
      </c>
      <c r="F684" s="3" t="str">
        <f t="shared" si="34"/>
        <v/>
      </c>
      <c r="G684" s="4">
        <f t="shared" si="32"/>
        <v>1</v>
      </c>
      <c r="H684" s="10" t="s">
        <v>19408</v>
      </c>
      <c r="I684" t="s">
        <v>8519</v>
      </c>
      <c r="J684" t="s">
        <v>8520</v>
      </c>
      <c r="K684" t="s">
        <v>8521</v>
      </c>
      <c r="L684">
        <v>7</v>
      </c>
      <c r="N684" t="str">
        <f t="shared" si="33"/>
        <v>Journal</v>
      </c>
      <c r="O684" t="s">
        <v>1386</v>
      </c>
      <c r="P684" t="s">
        <v>6</v>
      </c>
      <c r="Q684" s="3">
        <v>2021</v>
      </c>
      <c r="R684" t="s">
        <v>8522</v>
      </c>
      <c r="S684" t="s">
        <v>6</v>
      </c>
      <c r="T684" t="s">
        <v>283</v>
      </c>
    </row>
    <row r="685" spans="1:20" x14ac:dyDescent="0.35">
      <c r="A685" t="str" cm="1">
        <f t="array" ref="A685">IF(OR(ISNUMBER(SEARCH("serious", $H685:$J685)),ISNUMBER(SEARCH("Serious", $H685:$J685)),ISNUMBER(SEARCH("gamification", $H685:$J685)),ISNUMBER(SEARCH("Gamification", $H685:$J685)),ISNUMBER(SEARCH("education", $H685:$J685)),ISNUMBER(SEARCH("Education", $H685:$J685)),),DataValidation!$E$12,B685)</f>
        <v>None</v>
      </c>
      <c r="B685" t="s">
        <v>49</v>
      </c>
      <c r="C685" t="s">
        <v>68</v>
      </c>
      <c r="D685" t="s">
        <v>68</v>
      </c>
      <c r="F685" s="3" t="str">
        <f t="shared" si="34"/>
        <v/>
      </c>
      <c r="G685">
        <f t="shared" si="32"/>
        <v>1</v>
      </c>
      <c r="H685" s="10" t="s">
        <v>19409</v>
      </c>
      <c r="I685" t="s">
        <v>8524</v>
      </c>
      <c r="J685" t="s">
        <v>8525</v>
      </c>
      <c r="K685" t="s">
        <v>8526</v>
      </c>
      <c r="L685">
        <v>7</v>
      </c>
      <c r="N685" t="str">
        <f t="shared" si="33"/>
        <v>Journal</v>
      </c>
      <c r="O685" t="s">
        <v>1392</v>
      </c>
      <c r="P685" t="s">
        <v>6</v>
      </c>
      <c r="Q685" s="3">
        <v>2021</v>
      </c>
      <c r="R685" t="s">
        <v>8527</v>
      </c>
      <c r="S685" t="s">
        <v>6</v>
      </c>
      <c r="T685" t="s">
        <v>1120</v>
      </c>
    </row>
    <row r="686" spans="1:20" x14ac:dyDescent="0.35">
      <c r="A686" t="str" cm="1">
        <f t="array" ref="A686">IF(OR(ISNUMBER(SEARCH("serious", $H686:$J686)),ISNUMBER(SEARCH("Serious", $H686:$J686)),ISNUMBER(SEARCH("gamification", $H686:$J686)),ISNUMBER(SEARCH("Gamification", $H686:$J686)),ISNUMBER(SEARCH("education", $H686:$J686)),ISNUMBER(SEARCH("Education", $H686:$J686)),),DataValidation!$E$12,B686)</f>
        <v>Not related to Software Engineering</v>
      </c>
      <c r="B686" t="s">
        <v>67</v>
      </c>
      <c r="C686" t="s">
        <v>33</v>
      </c>
      <c r="D686" t="s">
        <v>33</v>
      </c>
      <c r="F686" s="3" t="str">
        <f t="shared" si="34"/>
        <v/>
      </c>
      <c r="G686">
        <f t="shared" si="32"/>
        <v>1</v>
      </c>
      <c r="H686" s="10" t="s">
        <v>19410</v>
      </c>
      <c r="I686" t="s">
        <v>8529</v>
      </c>
      <c r="J686" t="s">
        <v>8530</v>
      </c>
      <c r="K686" t="s">
        <v>8531</v>
      </c>
      <c r="L686">
        <v>10</v>
      </c>
      <c r="M686">
        <v>9781665435673</v>
      </c>
      <c r="N686" t="str">
        <f t="shared" si="33"/>
        <v>Conference</v>
      </c>
      <c r="O686" t="s">
        <v>8532</v>
      </c>
      <c r="P686" t="s">
        <v>8533</v>
      </c>
      <c r="Q686" s="3">
        <v>2021</v>
      </c>
      <c r="R686" t="s">
        <v>8534</v>
      </c>
      <c r="S686" t="s">
        <v>6</v>
      </c>
      <c r="T686" t="s">
        <v>162</v>
      </c>
    </row>
    <row r="687" spans="1:20" x14ac:dyDescent="0.35">
      <c r="A687" t="str" cm="1">
        <f t="array" ref="A687">IF(OR(ISNUMBER(SEARCH("serious", $H687:$J687)),ISNUMBER(SEARCH("Serious", $H687:$J687)),ISNUMBER(SEARCH("gamification", $H687:$J687)),ISNUMBER(SEARCH("Gamification", $H687:$J687)),ISNUMBER(SEARCH("education", $H687:$J687)),ISNUMBER(SEARCH("Education", $H687:$J687)),),DataValidation!$E$12,B687)</f>
        <v>Serious games or gamification</v>
      </c>
      <c r="B687" t="s">
        <v>70</v>
      </c>
      <c r="C687" t="s">
        <v>33</v>
      </c>
      <c r="D687" t="s">
        <v>33</v>
      </c>
      <c r="F687" s="3" t="str">
        <f t="shared" si="34"/>
        <v/>
      </c>
      <c r="G687">
        <f t="shared" si="32"/>
        <v>1</v>
      </c>
      <c r="H687" s="10" t="s">
        <v>19414</v>
      </c>
      <c r="I687" t="s">
        <v>8555</v>
      </c>
      <c r="J687" t="s">
        <v>8556</v>
      </c>
      <c r="K687" t="s">
        <v>8557</v>
      </c>
      <c r="L687">
        <v>7</v>
      </c>
      <c r="N687" t="str">
        <f t="shared" si="33"/>
        <v>Journal</v>
      </c>
      <c r="O687" t="s">
        <v>8558</v>
      </c>
      <c r="P687" t="s">
        <v>6</v>
      </c>
      <c r="Q687" s="3">
        <v>2017</v>
      </c>
      <c r="R687" t="s">
        <v>8559</v>
      </c>
      <c r="S687" t="s">
        <v>6</v>
      </c>
      <c r="T687" t="s">
        <v>675</v>
      </c>
    </row>
    <row r="688" spans="1:20" x14ac:dyDescent="0.35">
      <c r="A688" t="str" cm="1">
        <f t="array" ref="A688">IF(OR(ISNUMBER(SEARCH("serious", $H688:$J688)),ISNUMBER(SEARCH("Serious", $H688:$J688)),ISNUMBER(SEARCH("gamification", $H688:$J688)),ISNUMBER(SEARCH("Gamification", $H688:$J688)),ISNUMBER(SEARCH("education", $H688:$J688)),ISNUMBER(SEARCH("Education", $H688:$J688)),),DataValidation!$E$12,B688)</f>
        <v>None</v>
      </c>
      <c r="B688" t="s">
        <v>49</v>
      </c>
      <c r="C688" t="s">
        <v>90</v>
      </c>
      <c r="D688" t="s">
        <v>90</v>
      </c>
      <c r="F688" s="3" t="str">
        <f t="shared" si="34"/>
        <v/>
      </c>
      <c r="G688">
        <f t="shared" si="32"/>
        <v>1</v>
      </c>
      <c r="H688" s="10" t="s">
        <v>19419</v>
      </c>
      <c r="I688" t="s">
        <v>8584</v>
      </c>
      <c r="J688" t="s">
        <v>8585</v>
      </c>
      <c r="K688" t="s">
        <v>8586</v>
      </c>
      <c r="L688">
        <v>7</v>
      </c>
      <c r="N688" t="str">
        <f t="shared" si="33"/>
        <v>Journal</v>
      </c>
      <c r="O688" t="s">
        <v>2272</v>
      </c>
      <c r="P688" t="s">
        <v>8587</v>
      </c>
      <c r="Q688" s="3">
        <v>2019</v>
      </c>
      <c r="R688" t="s">
        <v>8588</v>
      </c>
      <c r="S688" t="s">
        <v>6</v>
      </c>
      <c r="T688" t="s">
        <v>1120</v>
      </c>
    </row>
    <row r="689" spans="1:20" x14ac:dyDescent="0.35">
      <c r="A689" t="str" cm="1">
        <f t="array" ref="A689">IF(OR(ISNUMBER(SEARCH("serious", $H689:$J689)),ISNUMBER(SEARCH("Serious", $H689:$J689)),ISNUMBER(SEARCH("gamification", $H689:$J689)),ISNUMBER(SEARCH("Gamification", $H689:$J689)),ISNUMBER(SEARCH("education", $H689:$J689)),ISNUMBER(SEARCH("Education", $H689:$J689)),),DataValidation!$E$12,B689)</f>
        <v>Not related to Video Games</v>
      </c>
      <c r="B689" t="s">
        <v>70</v>
      </c>
      <c r="C689" t="s">
        <v>33</v>
      </c>
      <c r="D689" t="s">
        <v>33</v>
      </c>
      <c r="F689" s="3" t="str">
        <f t="shared" si="34"/>
        <v/>
      </c>
      <c r="G689">
        <f t="shared" si="32"/>
        <v>1</v>
      </c>
      <c r="H689" s="10" t="s">
        <v>19424</v>
      </c>
      <c r="I689" t="s">
        <v>8613</v>
      </c>
      <c r="J689" t="s">
        <v>8614</v>
      </c>
      <c r="K689" t="s">
        <v>8615</v>
      </c>
      <c r="L689">
        <v>7</v>
      </c>
      <c r="N689" t="str">
        <f t="shared" si="33"/>
        <v>Journal</v>
      </c>
      <c r="O689" t="s">
        <v>144</v>
      </c>
      <c r="P689" t="s">
        <v>8616</v>
      </c>
      <c r="Q689" s="3">
        <v>2019</v>
      </c>
      <c r="R689" t="s">
        <v>8617</v>
      </c>
      <c r="S689" t="s">
        <v>6</v>
      </c>
      <c r="T689" t="s">
        <v>703</v>
      </c>
    </row>
    <row r="690" spans="1:20" x14ac:dyDescent="0.35">
      <c r="A690" t="str" cm="1">
        <f t="array" ref="A690">IF(OR(ISNUMBER(SEARCH("serious", $H690:$J690)),ISNUMBER(SEARCH("Serious", $H690:$J690)),ISNUMBER(SEARCH("gamification", $H690:$J690)),ISNUMBER(SEARCH("Gamification", $H690:$J690)),ISNUMBER(SEARCH("education", $H690:$J690)),ISNUMBER(SEARCH("Education", $H690:$J690)),),DataValidation!$E$12,B690)</f>
        <v>Serious games or gamification</v>
      </c>
      <c r="B690" t="s">
        <v>70</v>
      </c>
      <c r="C690" t="s">
        <v>33</v>
      </c>
      <c r="D690" t="s">
        <v>33</v>
      </c>
      <c r="F690" s="3" t="str">
        <f t="shared" si="34"/>
        <v/>
      </c>
      <c r="G690">
        <f t="shared" si="32"/>
        <v>1</v>
      </c>
      <c r="H690" s="10" t="s">
        <v>19426</v>
      </c>
      <c r="I690" t="s">
        <v>8625</v>
      </c>
      <c r="J690" t="s">
        <v>6</v>
      </c>
      <c r="K690" t="s">
        <v>8626</v>
      </c>
      <c r="L690">
        <v>7</v>
      </c>
      <c r="N690" t="str">
        <f t="shared" si="33"/>
        <v>Journal</v>
      </c>
      <c r="O690" t="s">
        <v>8627</v>
      </c>
      <c r="P690" t="s">
        <v>8628</v>
      </c>
      <c r="Q690" s="3">
        <v>2020</v>
      </c>
      <c r="R690" t="s">
        <v>8629</v>
      </c>
      <c r="S690" t="s">
        <v>6</v>
      </c>
      <c r="T690" t="s">
        <v>217</v>
      </c>
    </row>
    <row r="691" spans="1:20" x14ac:dyDescent="0.35">
      <c r="A691" t="str" cm="1">
        <f t="array" ref="A691">IF(OR(ISNUMBER(SEARCH("serious", $H691:$J691)),ISNUMBER(SEARCH("Serious", $H691:$J691)),ISNUMBER(SEARCH("gamification", $H691:$J691)),ISNUMBER(SEARCH("Gamification", $H691:$J691)),ISNUMBER(SEARCH("education", $H691:$J691)),ISNUMBER(SEARCH("Education", $H691:$J691)),),DataValidation!$E$12,B691)</f>
        <v>Not related to Video Games</v>
      </c>
      <c r="B691" t="s">
        <v>70</v>
      </c>
      <c r="C691" t="s">
        <v>33</v>
      </c>
      <c r="D691" t="s">
        <v>33</v>
      </c>
      <c r="F691" s="3" t="str">
        <f t="shared" si="34"/>
        <v/>
      </c>
      <c r="G691">
        <f t="shared" si="32"/>
        <v>1</v>
      </c>
      <c r="H691" s="10" t="s">
        <v>19427</v>
      </c>
      <c r="I691" t="s">
        <v>8631</v>
      </c>
      <c r="J691" t="s">
        <v>8632</v>
      </c>
      <c r="K691" t="s">
        <v>8633</v>
      </c>
      <c r="L691">
        <v>10</v>
      </c>
      <c r="M691">
        <v>9781728157771</v>
      </c>
      <c r="N691" t="str">
        <f t="shared" si="33"/>
        <v>Conference</v>
      </c>
      <c r="O691" t="s">
        <v>8634</v>
      </c>
      <c r="P691" t="s">
        <v>8635</v>
      </c>
      <c r="Q691" s="3">
        <v>2020</v>
      </c>
      <c r="R691" t="s">
        <v>8636</v>
      </c>
      <c r="S691" t="s">
        <v>6</v>
      </c>
      <c r="T691" t="s">
        <v>217</v>
      </c>
    </row>
    <row r="692" spans="1:20" x14ac:dyDescent="0.35">
      <c r="A692" t="str" cm="1">
        <f t="array" ref="A692">IF(OR(ISNUMBER(SEARCH("serious", $H692:$J692)),ISNUMBER(SEARCH("Serious", $H692:$J692)),ISNUMBER(SEARCH("gamification", $H692:$J692)),ISNUMBER(SEARCH("Gamification", $H692:$J692)),ISNUMBER(SEARCH("education", $H692:$J692)),ISNUMBER(SEARCH("Education", $H692:$J692)),),DataValidation!$E$12,B692)</f>
        <v>None</v>
      </c>
      <c r="B692" t="s">
        <v>49</v>
      </c>
      <c r="C692" t="s">
        <v>66</v>
      </c>
      <c r="D692" t="s">
        <v>66</v>
      </c>
      <c r="F692" s="3" t="str">
        <f t="shared" si="34"/>
        <v/>
      </c>
      <c r="G692">
        <f t="shared" si="32"/>
        <v>1</v>
      </c>
      <c r="H692" s="10" t="s">
        <v>19428</v>
      </c>
      <c r="I692" t="s">
        <v>8638</v>
      </c>
      <c r="J692" t="s">
        <v>8639</v>
      </c>
      <c r="K692" t="s">
        <v>8640</v>
      </c>
      <c r="L692">
        <v>10</v>
      </c>
      <c r="M692">
        <v>9781450375184</v>
      </c>
      <c r="N692" t="str">
        <f t="shared" si="33"/>
        <v>Conference</v>
      </c>
      <c r="O692" t="s">
        <v>8641</v>
      </c>
      <c r="P692" t="s">
        <v>8642</v>
      </c>
      <c r="Q692" s="3">
        <v>2020</v>
      </c>
      <c r="R692" t="s">
        <v>8643</v>
      </c>
      <c r="S692" t="s">
        <v>6</v>
      </c>
      <c r="T692" t="s">
        <v>217</v>
      </c>
    </row>
    <row r="693" spans="1:20" x14ac:dyDescent="0.35">
      <c r="A693" t="str" cm="1">
        <f t="array" ref="A693">IF(OR(ISNUMBER(SEARCH("serious", $H693:$J693)),ISNUMBER(SEARCH("Serious", $H693:$J693)),ISNUMBER(SEARCH("gamification", $H693:$J693)),ISNUMBER(SEARCH("Gamification", $H693:$J693)),ISNUMBER(SEARCH("education", $H693:$J693)),ISNUMBER(SEARCH("Education", $H693:$J693)),),DataValidation!$E$12,B693)</f>
        <v>None</v>
      </c>
      <c r="B693" t="s">
        <v>49</v>
      </c>
      <c r="C693" t="s">
        <v>66</v>
      </c>
      <c r="D693" t="s">
        <v>66</v>
      </c>
      <c r="F693" s="3" t="str">
        <f t="shared" si="34"/>
        <v/>
      </c>
      <c r="G693">
        <f t="shared" si="32"/>
        <v>1</v>
      </c>
      <c r="H693" s="10" t="s">
        <v>19429</v>
      </c>
      <c r="I693" t="s">
        <v>8645</v>
      </c>
      <c r="J693" t="s">
        <v>8646</v>
      </c>
      <c r="K693" t="s">
        <v>8647</v>
      </c>
      <c r="L693">
        <v>7</v>
      </c>
      <c r="M693">
        <v>9783030665333</v>
      </c>
      <c r="N693" t="str">
        <f t="shared" si="33"/>
        <v>Conference</v>
      </c>
      <c r="O693" t="s">
        <v>152</v>
      </c>
      <c r="P693" t="s">
        <v>8648</v>
      </c>
      <c r="Q693" s="3">
        <v>2020</v>
      </c>
      <c r="R693" t="s">
        <v>8649</v>
      </c>
      <c r="S693" t="s">
        <v>6</v>
      </c>
      <c r="T693" t="s">
        <v>162</v>
      </c>
    </row>
    <row r="694" spans="1:20" x14ac:dyDescent="0.35">
      <c r="A694" t="str" cm="1">
        <f t="array" ref="A694">IF(OR(ISNUMBER(SEARCH("serious", $H694:$J694)),ISNUMBER(SEARCH("Serious", $H694:$J694)),ISNUMBER(SEARCH("gamification", $H694:$J694)),ISNUMBER(SEARCH("Gamification", $H694:$J694)),ISNUMBER(SEARCH("education", $H694:$J694)),ISNUMBER(SEARCH("Education", $H694:$J694)),),DataValidation!$E$12,B694)</f>
        <v>None</v>
      </c>
      <c r="B694" t="s">
        <v>49</v>
      </c>
      <c r="C694" t="s">
        <v>66</v>
      </c>
      <c r="D694" t="s">
        <v>66</v>
      </c>
      <c r="F694" s="3" t="str">
        <f t="shared" si="34"/>
        <v/>
      </c>
      <c r="G694">
        <f t="shared" si="32"/>
        <v>1</v>
      </c>
      <c r="H694" s="10" t="s">
        <v>19430</v>
      </c>
      <c r="I694" t="s">
        <v>8651</v>
      </c>
      <c r="J694" t="s">
        <v>8652</v>
      </c>
      <c r="K694" t="s">
        <v>8653</v>
      </c>
      <c r="L694">
        <v>10</v>
      </c>
      <c r="M694">
        <v>9781450381017</v>
      </c>
      <c r="N694" t="str">
        <f t="shared" si="33"/>
        <v>Workshop</v>
      </c>
      <c r="O694" t="s">
        <v>8654</v>
      </c>
      <c r="P694" t="s">
        <v>8655</v>
      </c>
      <c r="Q694" s="3">
        <v>2020</v>
      </c>
      <c r="R694" t="s">
        <v>8656</v>
      </c>
      <c r="S694" t="s">
        <v>6</v>
      </c>
      <c r="T694" t="s">
        <v>283</v>
      </c>
    </row>
    <row r="695" spans="1:20" x14ac:dyDescent="0.35">
      <c r="A695" t="str" cm="1">
        <f t="array" ref="A695">IF(OR(ISNUMBER(SEARCH("serious", $H695:$J695)),ISNUMBER(SEARCH("Serious", $H695:$J695)),ISNUMBER(SEARCH("gamification", $H695:$J695)),ISNUMBER(SEARCH("Gamification", $H695:$J695)),ISNUMBER(SEARCH("education", $H695:$J695)),ISNUMBER(SEARCH("Education", $H695:$J695)),),DataValidation!$E$12,B695)</f>
        <v>Serious games or gamification</v>
      </c>
      <c r="B695" t="s">
        <v>70</v>
      </c>
      <c r="C695" t="s">
        <v>33</v>
      </c>
      <c r="D695" t="s">
        <v>33</v>
      </c>
      <c r="F695" s="3" t="str">
        <f t="shared" si="34"/>
        <v/>
      </c>
      <c r="G695">
        <f t="shared" si="32"/>
        <v>1</v>
      </c>
      <c r="H695" s="10" t="s">
        <v>19433</v>
      </c>
      <c r="I695" t="s">
        <v>8671</v>
      </c>
      <c r="J695" t="s">
        <v>8672</v>
      </c>
      <c r="K695" t="s">
        <v>8673</v>
      </c>
      <c r="L695">
        <v>10</v>
      </c>
      <c r="M695">
        <v>9781479958535</v>
      </c>
      <c r="N695" t="str">
        <f t="shared" si="33"/>
        <v>Conference</v>
      </c>
      <c r="O695" t="s">
        <v>3400</v>
      </c>
      <c r="P695" t="s">
        <v>2800</v>
      </c>
      <c r="Q695" s="3">
        <v>2014</v>
      </c>
      <c r="R695" t="s">
        <v>8674</v>
      </c>
      <c r="S695" t="s">
        <v>6</v>
      </c>
      <c r="T695" t="s">
        <v>162</v>
      </c>
    </row>
    <row r="696" spans="1:20" x14ac:dyDescent="0.35">
      <c r="A696" t="str" cm="1">
        <f t="array" ref="A696">IF(OR(ISNUMBER(SEARCH("serious", $H696:$J696)),ISNUMBER(SEARCH("Serious", $H696:$J696)),ISNUMBER(SEARCH("gamification", $H696:$J696)),ISNUMBER(SEARCH("Gamification", $H696:$J696)),ISNUMBER(SEARCH("education", $H696:$J696)),ISNUMBER(SEARCH("Education", $H696:$J696)),),DataValidation!$E$12,B696)</f>
        <v>Serious games or gamification</v>
      </c>
      <c r="B696" t="s">
        <v>70</v>
      </c>
      <c r="C696" t="s">
        <v>33</v>
      </c>
      <c r="D696" t="s">
        <v>33</v>
      </c>
      <c r="F696" s="3" t="str">
        <f t="shared" si="34"/>
        <v/>
      </c>
      <c r="G696">
        <f t="shared" si="32"/>
        <v>1</v>
      </c>
      <c r="H696" s="10" t="s">
        <v>19435</v>
      </c>
      <c r="I696" t="s">
        <v>21073</v>
      </c>
      <c r="J696" t="s">
        <v>8683</v>
      </c>
      <c r="L696">
        <v>10</v>
      </c>
      <c r="N696" t="str">
        <f t="shared" si="33"/>
        <v>Workshop</v>
      </c>
      <c r="O696" t="s">
        <v>496</v>
      </c>
      <c r="Q696" s="3">
        <v>2020</v>
      </c>
      <c r="R696" t="s">
        <v>8685</v>
      </c>
      <c r="T696" t="s">
        <v>6</v>
      </c>
    </row>
    <row r="697" spans="1:20" x14ac:dyDescent="0.35">
      <c r="A697" t="str" cm="1">
        <f t="array" ref="A697">IF(OR(ISNUMBER(SEARCH("serious", $H697:$J697)),ISNUMBER(SEARCH("Serious", $H697:$J697)),ISNUMBER(SEARCH("gamification", $H697:$J697)),ISNUMBER(SEARCH("Gamification", $H697:$J697)),ISNUMBER(SEARCH("education", $H697:$J697)),ISNUMBER(SEARCH("Education", $H697:$J697)),),DataValidation!$E$12,B697)</f>
        <v>Not related to Video Games</v>
      </c>
      <c r="B697" t="s">
        <v>70</v>
      </c>
      <c r="C697" t="s">
        <v>33</v>
      </c>
      <c r="D697" t="s">
        <v>33</v>
      </c>
      <c r="F697" s="3" t="str">
        <f t="shared" si="34"/>
        <v/>
      </c>
      <c r="G697">
        <f t="shared" si="32"/>
        <v>1</v>
      </c>
      <c r="H697" s="10" t="s">
        <v>19436</v>
      </c>
      <c r="I697" t="s">
        <v>8687</v>
      </c>
      <c r="J697" t="s">
        <v>8688</v>
      </c>
      <c r="K697" t="s">
        <v>8689</v>
      </c>
      <c r="L697">
        <v>10</v>
      </c>
      <c r="N697" t="str">
        <f t="shared" si="33"/>
        <v>Journal</v>
      </c>
      <c r="O697" t="s">
        <v>4823</v>
      </c>
      <c r="P697" t="s">
        <v>8690</v>
      </c>
      <c r="Q697" s="3">
        <v>2019</v>
      </c>
      <c r="R697" t="s">
        <v>8691</v>
      </c>
      <c r="S697" t="s">
        <v>6</v>
      </c>
      <c r="T697" t="s">
        <v>217</v>
      </c>
    </row>
    <row r="698" spans="1:20" x14ac:dyDescent="0.35">
      <c r="A698" t="str" cm="1">
        <f t="array" ref="A698">IF(OR(ISNUMBER(SEARCH("serious", $H698:$J698)),ISNUMBER(SEARCH("Serious", $H698:$J698)),ISNUMBER(SEARCH("gamification", $H698:$J698)),ISNUMBER(SEARCH("Gamification", $H698:$J698)),ISNUMBER(SEARCH("education", $H698:$J698)),ISNUMBER(SEARCH("Education", $H698:$J698)),),DataValidation!$E$12,B698)</f>
        <v>Not related to Video Games</v>
      </c>
      <c r="B698" t="s">
        <v>70</v>
      </c>
      <c r="C698" t="s">
        <v>33</v>
      </c>
      <c r="D698" t="s">
        <v>33</v>
      </c>
      <c r="F698" s="3" t="str">
        <f t="shared" si="34"/>
        <v/>
      </c>
      <c r="G698">
        <f t="shared" si="32"/>
        <v>1</v>
      </c>
      <c r="H698" s="10" t="s">
        <v>19437</v>
      </c>
      <c r="I698" t="s">
        <v>8693</v>
      </c>
      <c r="J698" t="s">
        <v>8694</v>
      </c>
      <c r="K698" t="s">
        <v>8695</v>
      </c>
      <c r="L698">
        <v>10</v>
      </c>
      <c r="M698">
        <v>9781538672594</v>
      </c>
      <c r="N698" t="str">
        <f t="shared" si="33"/>
        <v>Conference</v>
      </c>
      <c r="O698" t="s">
        <v>8696</v>
      </c>
      <c r="P698" t="s">
        <v>6</v>
      </c>
      <c r="Q698" s="3">
        <v>2018</v>
      </c>
      <c r="R698" t="s">
        <v>8697</v>
      </c>
      <c r="S698" t="s">
        <v>6</v>
      </c>
      <c r="T698" t="s">
        <v>162</v>
      </c>
    </row>
    <row r="699" spans="1:20" x14ac:dyDescent="0.35">
      <c r="A699" t="str" cm="1">
        <f t="array" ref="A699">IF(OR(ISNUMBER(SEARCH("serious", $H699:$J699)),ISNUMBER(SEARCH("Serious", $H699:$J699)),ISNUMBER(SEARCH("gamification", $H699:$J699)),ISNUMBER(SEARCH("Gamification", $H699:$J699)),ISNUMBER(SEARCH("education", $H699:$J699)),ISNUMBER(SEARCH("Education", $H699:$J699)),),DataValidation!$E$12,B699)</f>
        <v>None</v>
      </c>
      <c r="B699" t="s">
        <v>49</v>
      </c>
      <c r="C699" t="s">
        <v>71</v>
      </c>
      <c r="D699" t="s">
        <v>71</v>
      </c>
      <c r="E699" t="s">
        <v>85</v>
      </c>
      <c r="F699" s="3" t="str">
        <f t="shared" si="34"/>
        <v/>
      </c>
      <c r="G699">
        <f t="shared" si="32"/>
        <v>1</v>
      </c>
      <c r="H699" s="10" t="s">
        <v>19441</v>
      </c>
      <c r="I699" t="s">
        <v>8719</v>
      </c>
      <c r="J699" t="s">
        <v>8720</v>
      </c>
      <c r="K699" t="s">
        <v>8721</v>
      </c>
      <c r="L699">
        <v>7</v>
      </c>
      <c r="N699" t="str">
        <f t="shared" si="33"/>
        <v>Journal</v>
      </c>
      <c r="O699" t="s">
        <v>2134</v>
      </c>
      <c r="P699" t="s">
        <v>8722</v>
      </c>
      <c r="Q699" s="3">
        <v>2012</v>
      </c>
      <c r="R699" t="s">
        <v>8723</v>
      </c>
      <c r="S699" t="s">
        <v>6</v>
      </c>
      <c r="T699" t="s">
        <v>1120</v>
      </c>
    </row>
    <row r="700" spans="1:20" x14ac:dyDescent="0.35">
      <c r="A700" t="str" cm="1">
        <f t="array" ref="A700">IF(OR(ISNUMBER(SEARCH("serious", $H700:$J700)),ISNUMBER(SEARCH("Serious", $H700:$J700)),ISNUMBER(SEARCH("gamification", $H700:$J700)),ISNUMBER(SEARCH("Gamification", $H700:$J700)),ISNUMBER(SEARCH("education", $H700:$J700)),ISNUMBER(SEARCH("Education", $H700:$J700)),),DataValidation!$E$12,B700)</f>
        <v>Serious games or gamification</v>
      </c>
      <c r="B700" t="s">
        <v>70</v>
      </c>
      <c r="C700" t="s">
        <v>33</v>
      </c>
      <c r="D700" t="s">
        <v>33</v>
      </c>
      <c r="F700" s="3" t="str">
        <f t="shared" si="34"/>
        <v/>
      </c>
      <c r="G700">
        <f t="shared" si="32"/>
        <v>1</v>
      </c>
      <c r="H700" s="10" t="s">
        <v>19442</v>
      </c>
      <c r="I700" t="s">
        <v>8725</v>
      </c>
      <c r="J700" t="s">
        <v>8726</v>
      </c>
      <c r="K700" t="s">
        <v>8727</v>
      </c>
      <c r="L700">
        <v>7</v>
      </c>
      <c r="N700" t="str">
        <f t="shared" si="33"/>
        <v>Journal</v>
      </c>
      <c r="O700" t="s">
        <v>8728</v>
      </c>
      <c r="P700" t="s">
        <v>3940</v>
      </c>
      <c r="Q700" s="3">
        <v>2013</v>
      </c>
      <c r="R700" t="s">
        <v>8729</v>
      </c>
      <c r="S700" t="s">
        <v>6</v>
      </c>
      <c r="T700" t="s">
        <v>155</v>
      </c>
    </row>
    <row r="701" spans="1:20" x14ac:dyDescent="0.35">
      <c r="A701" t="str" cm="1">
        <f t="array" ref="A701">IF(OR(ISNUMBER(SEARCH("serious", $H701:$J701)),ISNUMBER(SEARCH("Serious", $H701:$J701)),ISNUMBER(SEARCH("gamification", $H701:$J701)),ISNUMBER(SEARCH("Gamification", $H701:$J701)),ISNUMBER(SEARCH("education", $H701:$J701)),ISNUMBER(SEARCH("Education", $H701:$J701)),),DataValidation!$E$12,B701)</f>
        <v>None</v>
      </c>
      <c r="B701" t="s">
        <v>49</v>
      </c>
      <c r="C701" t="s">
        <v>83</v>
      </c>
      <c r="D701" t="s">
        <v>57</v>
      </c>
      <c r="F701" s="3" t="str">
        <f t="shared" si="34"/>
        <v>Yes</v>
      </c>
      <c r="G701">
        <f t="shared" si="32"/>
        <v>1</v>
      </c>
      <c r="H701" s="10" t="s">
        <v>19443</v>
      </c>
      <c r="I701" t="s">
        <v>8731</v>
      </c>
      <c r="J701" t="s">
        <v>8732</v>
      </c>
      <c r="K701" t="s">
        <v>8733</v>
      </c>
      <c r="L701">
        <v>10</v>
      </c>
      <c r="M701">
        <v>9781479956043</v>
      </c>
      <c r="N701" t="str">
        <f t="shared" si="33"/>
        <v>Conference</v>
      </c>
      <c r="O701" t="s">
        <v>8734</v>
      </c>
      <c r="P701" t="s">
        <v>6</v>
      </c>
      <c r="Q701" s="3">
        <v>2014</v>
      </c>
      <c r="R701" t="s">
        <v>8735</v>
      </c>
      <c r="S701" t="s">
        <v>6</v>
      </c>
      <c r="T701" t="s">
        <v>217</v>
      </c>
    </row>
    <row r="702" spans="1:20" x14ac:dyDescent="0.35">
      <c r="A702" t="str" cm="1">
        <f t="array" ref="A702">IF(OR(ISNUMBER(SEARCH("serious", $H702:$J702)),ISNUMBER(SEARCH("Serious", $H702:$J702)),ISNUMBER(SEARCH("gamification", $H702:$J702)),ISNUMBER(SEARCH("Gamification", $H702:$J702)),ISNUMBER(SEARCH("education", $H702:$J702)),ISNUMBER(SEARCH("Education", $H702:$J702)),),DataValidation!$E$12,B702)</f>
        <v>None</v>
      </c>
      <c r="B702" t="s">
        <v>49</v>
      </c>
      <c r="C702" t="s">
        <v>83</v>
      </c>
      <c r="D702" t="s">
        <v>57</v>
      </c>
      <c r="F702" s="3" t="str">
        <f t="shared" si="34"/>
        <v>Yes</v>
      </c>
      <c r="G702">
        <f t="shared" si="32"/>
        <v>1</v>
      </c>
      <c r="H702" s="10" t="s">
        <v>19444</v>
      </c>
      <c r="I702" t="s">
        <v>8737</v>
      </c>
      <c r="J702" t="s">
        <v>8738</v>
      </c>
      <c r="K702" t="s">
        <v>8739</v>
      </c>
      <c r="L702">
        <v>10</v>
      </c>
      <c r="M702">
        <v>9781509022397</v>
      </c>
      <c r="N702" t="str">
        <f t="shared" si="33"/>
        <v>Conference</v>
      </c>
      <c r="O702" t="s">
        <v>6305</v>
      </c>
      <c r="P702" t="s">
        <v>8740</v>
      </c>
      <c r="Q702" s="3">
        <v>2016</v>
      </c>
      <c r="R702" t="s">
        <v>8741</v>
      </c>
      <c r="S702" t="s">
        <v>6</v>
      </c>
      <c r="T702" t="s">
        <v>217</v>
      </c>
    </row>
    <row r="703" spans="1:20" x14ac:dyDescent="0.35">
      <c r="A703" t="str" cm="1">
        <f t="array" ref="A703">IF(OR(ISNUMBER(SEARCH("serious", $H703:$J703)),ISNUMBER(SEARCH("Serious", $H703:$J703)),ISNUMBER(SEARCH("gamification", $H703:$J703)),ISNUMBER(SEARCH("Gamification", $H703:$J703)),ISNUMBER(SEARCH("education", $H703:$J703)),ISNUMBER(SEARCH("Education", $H703:$J703)),),DataValidation!$E$12,B703)</f>
        <v>Serious games or gamification</v>
      </c>
      <c r="B703" t="s">
        <v>70</v>
      </c>
      <c r="C703" t="s">
        <v>33</v>
      </c>
      <c r="D703" t="s">
        <v>33</v>
      </c>
      <c r="F703" s="3" t="str">
        <f t="shared" si="34"/>
        <v/>
      </c>
      <c r="G703">
        <f t="shared" si="32"/>
        <v>1</v>
      </c>
      <c r="H703" s="10" t="s">
        <v>19446</v>
      </c>
      <c r="I703" t="s">
        <v>8749</v>
      </c>
      <c r="J703" t="s">
        <v>8750</v>
      </c>
      <c r="K703" t="s">
        <v>8751</v>
      </c>
      <c r="L703">
        <v>10</v>
      </c>
      <c r="M703">
        <v>9781479912445</v>
      </c>
      <c r="N703" t="str">
        <f t="shared" si="33"/>
        <v>Conference</v>
      </c>
      <c r="O703" t="s">
        <v>8752</v>
      </c>
      <c r="P703" t="s">
        <v>2561</v>
      </c>
      <c r="Q703" s="3">
        <v>2013</v>
      </c>
      <c r="R703" t="s">
        <v>8753</v>
      </c>
      <c r="S703" t="s">
        <v>6</v>
      </c>
      <c r="T703" t="s">
        <v>147</v>
      </c>
    </row>
    <row r="704" spans="1:20" x14ac:dyDescent="0.35">
      <c r="A704" t="str" cm="1">
        <f t="array" ref="A704">IF(OR(ISNUMBER(SEARCH("serious", $H704:$J704)),ISNUMBER(SEARCH("Serious", $H704:$J704)),ISNUMBER(SEARCH("gamification", $H704:$J704)),ISNUMBER(SEARCH("Gamification", $H704:$J704)),ISNUMBER(SEARCH("education", $H704:$J704)),ISNUMBER(SEARCH("Education", $H704:$J704)),),DataValidation!$E$12,B704)</f>
        <v>Not related to Video Games</v>
      </c>
      <c r="B704" t="s">
        <v>70</v>
      </c>
      <c r="C704" t="s">
        <v>33</v>
      </c>
      <c r="D704" t="s">
        <v>33</v>
      </c>
      <c r="F704" s="3" t="str">
        <f t="shared" si="34"/>
        <v/>
      </c>
      <c r="G704">
        <f t="shared" si="32"/>
        <v>1</v>
      </c>
      <c r="H704" s="10" t="s">
        <v>19447</v>
      </c>
      <c r="I704" t="s">
        <v>8755</v>
      </c>
      <c r="J704" t="s">
        <v>8756</v>
      </c>
      <c r="K704" t="s">
        <v>8757</v>
      </c>
      <c r="L704">
        <v>10</v>
      </c>
      <c r="M704">
        <v>9780769549095</v>
      </c>
      <c r="N704" t="str">
        <f t="shared" si="33"/>
        <v>Conference</v>
      </c>
      <c r="O704" t="s">
        <v>8758</v>
      </c>
      <c r="P704" t="s">
        <v>8759</v>
      </c>
      <c r="Q704" s="3">
        <v>2012</v>
      </c>
      <c r="R704" t="s">
        <v>8760</v>
      </c>
      <c r="S704" t="s">
        <v>6</v>
      </c>
      <c r="T704" t="s">
        <v>162</v>
      </c>
    </row>
    <row r="705" spans="1:20" x14ac:dyDescent="0.35">
      <c r="A705" t="str" cm="1">
        <f t="array" ref="A705">IF(OR(ISNUMBER(SEARCH("serious", $H705:$J705)),ISNUMBER(SEARCH("Serious", $H705:$J705)),ISNUMBER(SEARCH("gamification", $H705:$J705)),ISNUMBER(SEARCH("Gamification", $H705:$J705)),ISNUMBER(SEARCH("education", $H705:$J705)),ISNUMBER(SEARCH("Education", $H705:$J705)),),DataValidation!$E$12,B705)</f>
        <v>Not related to Video Games</v>
      </c>
      <c r="B705" t="s">
        <v>70</v>
      </c>
      <c r="C705" t="s">
        <v>33</v>
      </c>
      <c r="D705" t="s">
        <v>33</v>
      </c>
      <c r="F705" s="3" t="str">
        <f t="shared" si="34"/>
        <v/>
      </c>
      <c r="G705">
        <f t="shared" si="32"/>
        <v>1</v>
      </c>
      <c r="H705" s="10" t="s">
        <v>19449</v>
      </c>
      <c r="I705" t="s">
        <v>8768</v>
      </c>
      <c r="J705" t="s">
        <v>8769</v>
      </c>
      <c r="K705" t="s">
        <v>8770</v>
      </c>
      <c r="L705">
        <v>10</v>
      </c>
      <c r="M705">
        <v>9781450347631</v>
      </c>
      <c r="N705" t="str">
        <f t="shared" si="33"/>
        <v>Conference</v>
      </c>
      <c r="O705" t="s">
        <v>308</v>
      </c>
      <c r="P705" t="s">
        <v>6</v>
      </c>
      <c r="Q705" s="3">
        <v>2016</v>
      </c>
      <c r="R705" t="s">
        <v>8771</v>
      </c>
      <c r="S705" t="s">
        <v>6</v>
      </c>
      <c r="T705" t="s">
        <v>147</v>
      </c>
    </row>
    <row r="706" spans="1:20" x14ac:dyDescent="0.35">
      <c r="A706" t="s">
        <v>82</v>
      </c>
      <c r="B706" t="s">
        <v>70</v>
      </c>
      <c r="C706" t="s">
        <v>33</v>
      </c>
      <c r="D706" t="s">
        <v>33</v>
      </c>
      <c r="F706" s="3" t="str">
        <f t="shared" si="34"/>
        <v/>
      </c>
      <c r="G706">
        <f t="shared" ref="G706:G769" si="35">COUNTIF(H:H,H706)</f>
        <v>1</v>
      </c>
      <c r="H706" s="10" t="s">
        <v>19450</v>
      </c>
      <c r="I706" t="s">
        <v>8773</v>
      </c>
      <c r="J706" t="s">
        <v>8774</v>
      </c>
      <c r="K706" t="s">
        <v>8775</v>
      </c>
      <c r="L706">
        <v>7</v>
      </c>
      <c r="N706" t="str">
        <f t="shared" ref="N706:N769" si="36">IF(ISNUMBER(SEARCH("Workshop", O706)),"Workshop",IF(OR(ISNUMBER(SEARCH("Conference", O706)), ISNUMBER(SEARCH("Symposium", O706)), ISNUMBER(SEARCH("Lecture Notes", O706)), ISNUMBER(SEARCH("Proceedings", O706))),"Conference", "Journal"))</f>
        <v>Journal</v>
      </c>
      <c r="O706" t="s">
        <v>8776</v>
      </c>
      <c r="P706" t="s">
        <v>8777</v>
      </c>
      <c r="Q706" s="3">
        <v>2018</v>
      </c>
      <c r="R706" t="s">
        <v>8778</v>
      </c>
      <c r="S706" t="s">
        <v>6</v>
      </c>
      <c r="T706" t="s">
        <v>1120</v>
      </c>
    </row>
    <row r="707" spans="1:20" x14ac:dyDescent="0.35">
      <c r="A707" t="s">
        <v>82</v>
      </c>
      <c r="B707" t="s">
        <v>70</v>
      </c>
      <c r="C707" t="s">
        <v>33</v>
      </c>
      <c r="D707" t="s">
        <v>33</v>
      </c>
      <c r="F707" s="3" t="str">
        <f t="shared" si="34"/>
        <v/>
      </c>
      <c r="G707">
        <f t="shared" si="35"/>
        <v>1</v>
      </c>
      <c r="H707" s="10" t="s">
        <v>19454</v>
      </c>
      <c r="I707" t="s">
        <v>8798</v>
      </c>
      <c r="J707" t="s">
        <v>8799</v>
      </c>
      <c r="K707" t="s">
        <v>8800</v>
      </c>
      <c r="L707">
        <v>10</v>
      </c>
      <c r="M707">
        <v>9781728180380</v>
      </c>
      <c r="N707" t="str">
        <f t="shared" si="36"/>
        <v>Conference</v>
      </c>
      <c r="O707" t="s">
        <v>8801</v>
      </c>
      <c r="P707" t="s">
        <v>6</v>
      </c>
      <c r="Q707" s="3">
        <v>2020</v>
      </c>
      <c r="R707" t="s">
        <v>8802</v>
      </c>
      <c r="S707" t="s">
        <v>6</v>
      </c>
      <c r="T707" t="s">
        <v>162</v>
      </c>
    </row>
    <row r="708" spans="1:20" x14ac:dyDescent="0.35">
      <c r="A708" t="str" cm="1">
        <f t="array" ref="A708">IF(OR(ISNUMBER(SEARCH("serious", $H708:$J708)),ISNUMBER(SEARCH("Serious", $H708:$J708)),ISNUMBER(SEARCH("gamification", $H708:$J708)),ISNUMBER(SEARCH("Gamification", $H708:$J708)),ISNUMBER(SEARCH("education", $H708:$J708)),ISNUMBER(SEARCH("Education", $H708:$J708)),),DataValidation!$E$12,B708)</f>
        <v>None</v>
      </c>
      <c r="B708" t="s">
        <v>49</v>
      </c>
      <c r="C708" t="s">
        <v>71</v>
      </c>
      <c r="D708" t="s">
        <v>71</v>
      </c>
      <c r="E708" t="s">
        <v>85</v>
      </c>
      <c r="F708" s="3" t="str">
        <f t="shared" si="34"/>
        <v/>
      </c>
      <c r="G708">
        <f t="shared" si="35"/>
        <v>1</v>
      </c>
      <c r="H708" s="10" t="s">
        <v>19459</v>
      </c>
      <c r="I708" t="s">
        <v>8827</v>
      </c>
      <c r="J708" t="s">
        <v>8828</v>
      </c>
      <c r="K708" t="s">
        <v>8829</v>
      </c>
      <c r="L708">
        <v>7</v>
      </c>
      <c r="M708">
        <v>9783319676838</v>
      </c>
      <c r="N708" t="str">
        <f t="shared" si="36"/>
        <v>Conference</v>
      </c>
      <c r="O708" t="s">
        <v>152</v>
      </c>
      <c r="P708" t="s">
        <v>8830</v>
      </c>
      <c r="Q708" s="3">
        <v>2017</v>
      </c>
      <c r="R708" t="s">
        <v>8831</v>
      </c>
      <c r="S708" t="s">
        <v>6</v>
      </c>
      <c r="T708" t="s">
        <v>217</v>
      </c>
    </row>
    <row r="709" spans="1:20" x14ac:dyDescent="0.35">
      <c r="A709" t="str" cm="1">
        <f t="array" ref="A709">IF(OR(ISNUMBER(SEARCH("serious", $H709:$J709)),ISNUMBER(SEARCH("Serious", $H709:$J709)),ISNUMBER(SEARCH("gamification", $H709:$J709)),ISNUMBER(SEARCH("Gamification", $H709:$J709)),ISNUMBER(SEARCH("education", $H709:$J709)),ISNUMBER(SEARCH("Education", $H709:$J709)),),DataValidation!$E$12,B709)</f>
        <v>None</v>
      </c>
      <c r="B709" t="s">
        <v>49</v>
      </c>
      <c r="C709" t="s">
        <v>57</v>
      </c>
      <c r="D709" t="s">
        <v>57</v>
      </c>
      <c r="F709" s="3" t="str">
        <f t="shared" si="34"/>
        <v/>
      </c>
      <c r="G709">
        <f t="shared" si="35"/>
        <v>1</v>
      </c>
      <c r="H709" s="10" t="s">
        <v>19463</v>
      </c>
      <c r="I709" t="s">
        <v>8852</v>
      </c>
      <c r="J709" t="s">
        <v>8853</v>
      </c>
      <c r="K709" t="s">
        <v>8854</v>
      </c>
      <c r="L709">
        <v>7</v>
      </c>
      <c r="N709" t="str">
        <f t="shared" si="36"/>
        <v>Journal</v>
      </c>
      <c r="O709" t="s">
        <v>4576</v>
      </c>
      <c r="P709" t="s">
        <v>8855</v>
      </c>
      <c r="Q709" s="3">
        <v>2013</v>
      </c>
      <c r="R709" t="s">
        <v>8856</v>
      </c>
      <c r="S709" t="s">
        <v>6</v>
      </c>
      <c r="T709" t="s">
        <v>703</v>
      </c>
    </row>
    <row r="710" spans="1:20" x14ac:dyDescent="0.35">
      <c r="A710" t="str" cm="1">
        <f t="array" ref="A710">IF(OR(ISNUMBER(SEARCH("serious", $H710:$J710)),ISNUMBER(SEARCH("Serious", $H710:$J710)),ISNUMBER(SEARCH("gamification", $H710:$J710)),ISNUMBER(SEARCH("Gamification", $H710:$J710)),ISNUMBER(SEARCH("education", $H710:$J710)),ISNUMBER(SEARCH("Education", $H710:$J710)),),DataValidation!$E$12,B710)</f>
        <v>None</v>
      </c>
      <c r="B710" t="s">
        <v>49</v>
      </c>
      <c r="C710" t="s">
        <v>71</v>
      </c>
      <c r="D710" t="s">
        <v>71</v>
      </c>
      <c r="E710" t="s">
        <v>85</v>
      </c>
      <c r="F710" s="3" t="str">
        <f t="shared" si="34"/>
        <v/>
      </c>
      <c r="G710">
        <f t="shared" si="35"/>
        <v>1</v>
      </c>
      <c r="H710" s="10" t="s">
        <v>19464</v>
      </c>
      <c r="I710" t="s">
        <v>8858</v>
      </c>
      <c r="J710" t="s">
        <v>8859</v>
      </c>
      <c r="K710" t="s">
        <v>8860</v>
      </c>
      <c r="L710">
        <v>10</v>
      </c>
      <c r="M710">
        <v>9781728146379</v>
      </c>
      <c r="N710" t="str">
        <f t="shared" si="36"/>
        <v>Conference</v>
      </c>
      <c r="O710" t="s">
        <v>388</v>
      </c>
      <c r="P710" t="s">
        <v>6822</v>
      </c>
      <c r="Q710" s="3">
        <v>2019</v>
      </c>
      <c r="R710" t="s">
        <v>8861</v>
      </c>
      <c r="S710" t="s">
        <v>6</v>
      </c>
      <c r="T710" t="s">
        <v>1120</v>
      </c>
    </row>
    <row r="711" spans="1:20" x14ac:dyDescent="0.35">
      <c r="A711" t="str" cm="1">
        <f t="array" ref="A711">IF(OR(ISNUMBER(SEARCH("serious", $H711:$J711)),ISNUMBER(SEARCH("Serious", $H711:$J711)),ISNUMBER(SEARCH("gamification", $H711:$J711)),ISNUMBER(SEARCH("Gamification", $H711:$J711)),ISNUMBER(SEARCH("education", $H711:$J711)),ISNUMBER(SEARCH("Education", $H711:$J711)),),DataValidation!$E$12,B711)</f>
        <v>Serious games or gamification</v>
      </c>
      <c r="B711" t="s">
        <v>70</v>
      </c>
      <c r="C711" t="s">
        <v>33</v>
      </c>
      <c r="D711" t="s">
        <v>33</v>
      </c>
      <c r="F711" s="3" t="str">
        <f t="shared" si="34"/>
        <v/>
      </c>
      <c r="G711">
        <f t="shared" si="35"/>
        <v>1</v>
      </c>
      <c r="H711" s="10" t="s">
        <v>19474</v>
      </c>
      <c r="I711" t="s">
        <v>8918</v>
      </c>
      <c r="J711" t="s">
        <v>8919</v>
      </c>
      <c r="K711" t="s">
        <v>8920</v>
      </c>
      <c r="L711">
        <v>10</v>
      </c>
      <c r="N711" t="str">
        <f t="shared" si="36"/>
        <v>Conference</v>
      </c>
      <c r="O711" t="s">
        <v>1374</v>
      </c>
      <c r="P711" t="s">
        <v>6</v>
      </c>
      <c r="Q711" s="3">
        <v>2015</v>
      </c>
      <c r="R711" t="s">
        <v>8921</v>
      </c>
      <c r="S711" t="s">
        <v>6</v>
      </c>
      <c r="T711" t="s">
        <v>162</v>
      </c>
    </row>
    <row r="712" spans="1:20" x14ac:dyDescent="0.35">
      <c r="A712" t="str" cm="1">
        <f t="array" ref="A712">IF(OR(ISNUMBER(SEARCH("serious", $H712:$J712)),ISNUMBER(SEARCH("Serious", $H712:$J712)),ISNUMBER(SEARCH("gamification", $H712:$J712)),ISNUMBER(SEARCH("Gamification", $H712:$J712)),ISNUMBER(SEARCH("education", $H712:$J712)),ISNUMBER(SEARCH("Education", $H712:$J712)),),DataValidation!$E$12,B712)</f>
        <v>None</v>
      </c>
      <c r="B712" t="s">
        <v>49</v>
      </c>
      <c r="C712" t="s">
        <v>54</v>
      </c>
      <c r="D712" t="s">
        <v>54</v>
      </c>
      <c r="F712" s="3" t="str">
        <f t="shared" si="34"/>
        <v/>
      </c>
      <c r="G712">
        <f t="shared" si="35"/>
        <v>1</v>
      </c>
      <c r="H712" s="10" t="s">
        <v>19476</v>
      </c>
      <c r="I712" t="s">
        <v>8929</v>
      </c>
      <c r="J712" t="s">
        <v>8930</v>
      </c>
      <c r="K712" t="s">
        <v>8931</v>
      </c>
      <c r="L712">
        <v>10</v>
      </c>
      <c r="N712" t="str">
        <f t="shared" si="36"/>
        <v>Conference</v>
      </c>
      <c r="O712" t="s">
        <v>1828</v>
      </c>
      <c r="P712" t="s">
        <v>6</v>
      </c>
      <c r="Q712" s="3">
        <v>2009</v>
      </c>
      <c r="R712" t="s">
        <v>8932</v>
      </c>
      <c r="S712" t="s">
        <v>6</v>
      </c>
      <c r="T712" t="s">
        <v>480</v>
      </c>
    </row>
    <row r="713" spans="1:20" x14ac:dyDescent="0.35">
      <c r="A713" t="str" cm="1">
        <f t="array" ref="A713">IF(OR(ISNUMBER(SEARCH("serious", $H713:$J713)),ISNUMBER(SEARCH("Serious", $H713:$J713)),ISNUMBER(SEARCH("gamification", $H713:$J713)),ISNUMBER(SEARCH("Gamification", $H713:$J713)),ISNUMBER(SEARCH("education", $H713:$J713)),ISNUMBER(SEARCH("Education", $H713:$J713)),),DataValidation!$E$12,B713)</f>
        <v>Not related to Video Games</v>
      </c>
      <c r="B713" t="s">
        <v>70</v>
      </c>
      <c r="C713" t="s">
        <v>33</v>
      </c>
      <c r="D713" t="s">
        <v>33</v>
      </c>
      <c r="F713" s="3" t="str">
        <f t="shared" si="34"/>
        <v/>
      </c>
      <c r="G713">
        <f t="shared" si="35"/>
        <v>1</v>
      </c>
      <c r="H713" s="10" t="s">
        <v>19478</v>
      </c>
      <c r="I713" t="s">
        <v>8940</v>
      </c>
      <c r="J713" t="s">
        <v>8941</v>
      </c>
      <c r="K713" t="s">
        <v>8942</v>
      </c>
      <c r="L713">
        <v>10</v>
      </c>
      <c r="M713">
        <v>9781424437573</v>
      </c>
      <c r="N713" t="str">
        <f t="shared" si="36"/>
        <v>Conference</v>
      </c>
      <c r="O713" t="s">
        <v>6629</v>
      </c>
      <c r="P713" t="s">
        <v>8943</v>
      </c>
      <c r="Q713" s="3">
        <v>2009</v>
      </c>
      <c r="R713" t="s">
        <v>8944</v>
      </c>
      <c r="S713" t="s">
        <v>6</v>
      </c>
      <c r="T713" t="s">
        <v>480</v>
      </c>
    </row>
    <row r="714" spans="1:20" x14ac:dyDescent="0.35">
      <c r="A714" t="str" cm="1">
        <f t="array" ref="A714">IF(OR(ISNUMBER(SEARCH("serious", $H714:$J714)),ISNUMBER(SEARCH("Serious", $H714:$J714)),ISNUMBER(SEARCH("gamification", $H714:$J714)),ISNUMBER(SEARCH("Gamification", $H714:$J714)),ISNUMBER(SEARCH("education", $H714:$J714)),ISNUMBER(SEARCH("Education", $H714:$J714)),),DataValidation!$E$12,B714)</f>
        <v>None</v>
      </c>
      <c r="B714" t="s">
        <v>49</v>
      </c>
      <c r="C714" t="s">
        <v>71</v>
      </c>
      <c r="D714" t="s">
        <v>71</v>
      </c>
      <c r="E714" t="s">
        <v>21072</v>
      </c>
      <c r="F714" s="3" t="str">
        <f t="shared" si="34"/>
        <v/>
      </c>
      <c r="G714">
        <f t="shared" si="35"/>
        <v>1</v>
      </c>
      <c r="H714" s="10" t="s">
        <v>19480</v>
      </c>
      <c r="I714" t="s">
        <v>8952</v>
      </c>
      <c r="J714" t="s">
        <v>8953</v>
      </c>
      <c r="K714" t="s">
        <v>8954</v>
      </c>
      <c r="L714">
        <v>7</v>
      </c>
      <c r="N714" t="str">
        <f t="shared" si="36"/>
        <v>Journal</v>
      </c>
      <c r="O714" t="s">
        <v>8955</v>
      </c>
      <c r="P714" t="s">
        <v>8956</v>
      </c>
      <c r="Q714" s="3">
        <v>2012</v>
      </c>
      <c r="R714" t="s">
        <v>8957</v>
      </c>
      <c r="S714" t="s">
        <v>6</v>
      </c>
      <c r="T714" t="s">
        <v>283</v>
      </c>
    </row>
    <row r="715" spans="1:20" x14ac:dyDescent="0.35">
      <c r="A715" t="str" cm="1">
        <f t="array" ref="A715">IF(OR(ISNUMBER(SEARCH("serious", $H715:$J715)),ISNUMBER(SEARCH("Serious", $H715:$J715)),ISNUMBER(SEARCH("gamification", $H715:$J715)),ISNUMBER(SEARCH("Gamification", $H715:$J715)),ISNUMBER(SEARCH("education", $H715:$J715)),ISNUMBER(SEARCH("Education", $H715:$J715)),),DataValidation!$E$12,B715)</f>
        <v>Not related to Software Engineering</v>
      </c>
      <c r="B715" t="s">
        <v>67</v>
      </c>
      <c r="C715" t="s">
        <v>33</v>
      </c>
      <c r="D715" t="s">
        <v>33</v>
      </c>
      <c r="F715" s="3" t="str">
        <f t="shared" si="34"/>
        <v/>
      </c>
      <c r="G715">
        <f t="shared" si="35"/>
        <v>1</v>
      </c>
      <c r="H715" s="10" t="s">
        <v>19482</v>
      </c>
      <c r="I715" t="s">
        <v>8965</v>
      </c>
      <c r="J715" t="s">
        <v>8966</v>
      </c>
      <c r="K715" t="s">
        <v>8967</v>
      </c>
      <c r="L715">
        <v>10</v>
      </c>
      <c r="M715">
        <v>9781467353113</v>
      </c>
      <c r="N715" t="str">
        <f t="shared" si="36"/>
        <v>Conference</v>
      </c>
      <c r="O715" t="s">
        <v>762</v>
      </c>
      <c r="P715" t="s">
        <v>6</v>
      </c>
      <c r="Q715" s="3">
        <v>2013</v>
      </c>
      <c r="R715" t="s">
        <v>8968</v>
      </c>
      <c r="S715" t="s">
        <v>6</v>
      </c>
      <c r="T715" t="s">
        <v>5181</v>
      </c>
    </row>
    <row r="716" spans="1:20" x14ac:dyDescent="0.35">
      <c r="A716" t="str" cm="1">
        <f t="array" ref="A716">IF(OR(ISNUMBER(SEARCH("serious", $H716:$J716)),ISNUMBER(SEARCH("Serious", $H716:$J716)),ISNUMBER(SEARCH("gamification", $H716:$J716)),ISNUMBER(SEARCH("Gamification", $H716:$J716)),ISNUMBER(SEARCH("education", $H716:$J716)),ISNUMBER(SEARCH("Education", $H716:$J716)),),DataValidation!$E$12,B716)</f>
        <v>Not related to Video Games</v>
      </c>
      <c r="B716" t="s">
        <v>70</v>
      </c>
      <c r="C716" t="s">
        <v>33</v>
      </c>
      <c r="D716" t="s">
        <v>33</v>
      </c>
      <c r="F716" s="3" t="str">
        <f t="shared" si="34"/>
        <v/>
      </c>
      <c r="G716">
        <f t="shared" si="35"/>
        <v>1</v>
      </c>
      <c r="H716" s="10" t="s">
        <v>19487</v>
      </c>
      <c r="I716" t="s">
        <v>8995</v>
      </c>
      <c r="J716" t="s">
        <v>8996</v>
      </c>
      <c r="K716" t="s">
        <v>8997</v>
      </c>
      <c r="L716">
        <v>10</v>
      </c>
      <c r="M716">
        <v>9781936338832</v>
      </c>
      <c r="N716" t="str">
        <f t="shared" si="36"/>
        <v>Conference</v>
      </c>
      <c r="O716" t="s">
        <v>8998</v>
      </c>
      <c r="P716" t="s">
        <v>8999</v>
      </c>
      <c r="Q716" s="3">
        <v>2013</v>
      </c>
      <c r="R716" t="s">
        <v>9000</v>
      </c>
      <c r="S716" t="s">
        <v>6</v>
      </c>
      <c r="T716" t="s">
        <v>162</v>
      </c>
    </row>
    <row r="717" spans="1:20" x14ac:dyDescent="0.35">
      <c r="A717" t="str" cm="1">
        <f t="array" ref="A717">IF(OR(ISNUMBER(SEARCH("serious", $H717:$J717)),ISNUMBER(SEARCH("Serious", $H717:$J717)),ISNUMBER(SEARCH("gamification", $H717:$J717)),ISNUMBER(SEARCH("Gamification", $H717:$J717)),ISNUMBER(SEARCH("education", $H717:$J717)),ISNUMBER(SEARCH("Education", $H717:$J717)),),DataValidation!$E$12,B717)</f>
        <v>None</v>
      </c>
      <c r="B717" t="s">
        <v>49</v>
      </c>
      <c r="C717" t="s">
        <v>57</v>
      </c>
      <c r="D717" t="s">
        <v>57</v>
      </c>
      <c r="F717" s="3" t="str">
        <f t="shared" si="34"/>
        <v/>
      </c>
      <c r="G717">
        <f t="shared" si="35"/>
        <v>1</v>
      </c>
      <c r="H717" s="10" t="s">
        <v>19489</v>
      </c>
      <c r="I717" t="s">
        <v>9008</v>
      </c>
      <c r="J717" t="s">
        <v>9009</v>
      </c>
      <c r="K717" t="s">
        <v>9010</v>
      </c>
      <c r="L717">
        <v>10</v>
      </c>
      <c r="M717">
        <v>9781450372176</v>
      </c>
      <c r="N717" t="str">
        <f t="shared" si="36"/>
        <v>Journal</v>
      </c>
      <c r="O717" t="s">
        <v>194</v>
      </c>
      <c r="P717" t="s">
        <v>6</v>
      </c>
      <c r="Q717" s="3">
        <v>2019</v>
      </c>
      <c r="R717" t="s">
        <v>9011</v>
      </c>
      <c r="S717" t="s">
        <v>6</v>
      </c>
      <c r="T717" t="s">
        <v>162</v>
      </c>
    </row>
    <row r="718" spans="1:20" x14ac:dyDescent="0.35">
      <c r="A718" t="str" cm="1">
        <f t="array" ref="A718">IF(OR(ISNUMBER(SEARCH("serious", $H718:$J718)),ISNUMBER(SEARCH("Serious", $H718:$J718)),ISNUMBER(SEARCH("gamification", $H718:$J718)),ISNUMBER(SEARCH("Gamification", $H718:$J718)),ISNUMBER(SEARCH("education", $H718:$J718)),ISNUMBER(SEARCH("Education", $H718:$J718)),),DataValidation!$E$12,B718)</f>
        <v>Not related to Video Games</v>
      </c>
      <c r="B718" t="s">
        <v>70</v>
      </c>
      <c r="C718" t="s">
        <v>33</v>
      </c>
      <c r="D718" t="s">
        <v>33</v>
      </c>
      <c r="F718" s="3" t="str">
        <f t="shared" si="34"/>
        <v/>
      </c>
      <c r="G718">
        <f t="shared" si="35"/>
        <v>1</v>
      </c>
      <c r="H718" s="10" t="s">
        <v>19490</v>
      </c>
      <c r="I718" t="s">
        <v>9013</v>
      </c>
      <c r="J718" t="s">
        <v>9014</v>
      </c>
      <c r="K718" t="s">
        <v>9015</v>
      </c>
      <c r="L718">
        <v>10</v>
      </c>
      <c r="M718">
        <v>9781450334631</v>
      </c>
      <c r="N718" t="str">
        <f t="shared" si="36"/>
        <v>Conference</v>
      </c>
      <c r="O718" t="s">
        <v>308</v>
      </c>
      <c r="P718" t="s">
        <v>6</v>
      </c>
      <c r="Q718" s="3">
        <v>2015</v>
      </c>
      <c r="R718" t="s">
        <v>9016</v>
      </c>
      <c r="S718" t="s">
        <v>6</v>
      </c>
      <c r="T718" t="s">
        <v>480</v>
      </c>
    </row>
    <row r="719" spans="1:20" x14ac:dyDescent="0.35">
      <c r="A719" t="str" cm="1">
        <f t="array" ref="A719">IF(OR(ISNUMBER(SEARCH("serious", $H719:$J719)),ISNUMBER(SEARCH("Serious", $H719:$J719)),ISNUMBER(SEARCH("gamification", $H719:$J719)),ISNUMBER(SEARCH("Gamification", $H719:$J719)),ISNUMBER(SEARCH("education", $H719:$J719)),ISNUMBER(SEARCH("Education", $H719:$J719)),),DataValidation!$E$12,B719)</f>
        <v>Serious games or gamification</v>
      </c>
      <c r="B719" t="s">
        <v>70</v>
      </c>
      <c r="C719" t="s">
        <v>33</v>
      </c>
      <c r="D719" t="s">
        <v>33</v>
      </c>
      <c r="F719" s="3" t="str">
        <f t="shared" si="34"/>
        <v/>
      </c>
      <c r="G719">
        <f t="shared" si="35"/>
        <v>1</v>
      </c>
      <c r="H719" s="10" t="s">
        <v>19491</v>
      </c>
      <c r="I719" t="s">
        <v>9018</v>
      </c>
      <c r="J719" t="s">
        <v>9019</v>
      </c>
      <c r="K719" t="s">
        <v>9020</v>
      </c>
      <c r="L719">
        <v>10</v>
      </c>
      <c r="M719">
        <v>9781450320306</v>
      </c>
      <c r="N719" t="str">
        <f t="shared" si="36"/>
        <v>Conference</v>
      </c>
      <c r="O719" t="s">
        <v>1291</v>
      </c>
      <c r="P719" t="s">
        <v>9021</v>
      </c>
      <c r="Q719" s="3">
        <v>2013</v>
      </c>
      <c r="R719" t="s">
        <v>9022</v>
      </c>
      <c r="S719" t="s">
        <v>6</v>
      </c>
      <c r="T719" t="s">
        <v>1120</v>
      </c>
    </row>
    <row r="720" spans="1:20" x14ac:dyDescent="0.35">
      <c r="A720" t="str" cm="1">
        <f t="array" ref="A720">IF(OR(ISNUMBER(SEARCH("serious", $H720:$J720)),ISNUMBER(SEARCH("Serious", $H720:$J720)),ISNUMBER(SEARCH("gamification", $H720:$J720)),ISNUMBER(SEARCH("Gamification", $H720:$J720)),ISNUMBER(SEARCH("education", $H720:$J720)),ISNUMBER(SEARCH("Education", $H720:$J720)),),DataValidation!$E$12,B720)</f>
        <v>Serious games or gamification</v>
      </c>
      <c r="B720" t="s">
        <v>70</v>
      </c>
      <c r="C720" t="s">
        <v>33</v>
      </c>
      <c r="D720" t="s">
        <v>33</v>
      </c>
      <c r="F720" s="3" t="str">
        <f t="shared" si="34"/>
        <v/>
      </c>
      <c r="G720">
        <f t="shared" si="35"/>
        <v>1</v>
      </c>
      <c r="H720" s="10" t="s">
        <v>19494</v>
      </c>
      <c r="I720" t="s">
        <v>9037</v>
      </c>
      <c r="J720" t="s">
        <v>9038</v>
      </c>
      <c r="K720" t="s">
        <v>9039</v>
      </c>
      <c r="L720">
        <v>10</v>
      </c>
      <c r="M720">
        <v>9781509022090</v>
      </c>
      <c r="N720" t="str">
        <f t="shared" si="36"/>
        <v>Conference</v>
      </c>
      <c r="O720" t="s">
        <v>1859</v>
      </c>
      <c r="P720" t="s">
        <v>6</v>
      </c>
      <c r="Q720" s="3">
        <v>2016</v>
      </c>
      <c r="R720" t="s">
        <v>9040</v>
      </c>
      <c r="S720" t="s">
        <v>6</v>
      </c>
      <c r="T720" t="s">
        <v>480</v>
      </c>
    </row>
    <row r="721" spans="1:20" x14ac:dyDescent="0.35">
      <c r="A721" t="str" cm="1">
        <f t="array" ref="A721">IF(OR(ISNUMBER(SEARCH("serious", $H721:$J721)),ISNUMBER(SEARCH("Serious", $H721:$J721)),ISNUMBER(SEARCH("gamification", $H721:$J721)),ISNUMBER(SEARCH("Gamification", $H721:$J721)),ISNUMBER(SEARCH("education", $H721:$J721)),ISNUMBER(SEARCH("Education", $H721:$J721)),),DataValidation!$E$12,B721)</f>
        <v>None</v>
      </c>
      <c r="B721" t="s">
        <v>49</v>
      </c>
      <c r="C721" t="s">
        <v>60</v>
      </c>
      <c r="D721" t="s">
        <v>60</v>
      </c>
      <c r="E721" t="s">
        <v>21071</v>
      </c>
      <c r="F721" s="3" t="str">
        <f t="shared" si="34"/>
        <v/>
      </c>
      <c r="G721">
        <f t="shared" si="35"/>
        <v>1</v>
      </c>
      <c r="H721" s="10" t="s">
        <v>19495</v>
      </c>
      <c r="I721" t="s">
        <v>9042</v>
      </c>
      <c r="J721" t="s">
        <v>9043</v>
      </c>
      <c r="K721" t="s">
        <v>9044</v>
      </c>
      <c r="L721">
        <v>7</v>
      </c>
      <c r="N721" t="str">
        <f t="shared" si="36"/>
        <v>Journal</v>
      </c>
      <c r="O721" t="s">
        <v>9045</v>
      </c>
      <c r="P721" t="s">
        <v>9046</v>
      </c>
      <c r="Q721" s="3">
        <v>2019</v>
      </c>
      <c r="R721" t="s">
        <v>9047</v>
      </c>
      <c r="S721" t="s">
        <v>6</v>
      </c>
      <c r="T721" t="s">
        <v>217</v>
      </c>
    </row>
    <row r="722" spans="1:20" x14ac:dyDescent="0.35">
      <c r="A722" t="str" cm="1">
        <f t="array" ref="A722">IF(OR(ISNUMBER(SEARCH("serious", $H722:$J722)),ISNUMBER(SEARCH("Serious", $H722:$J722)),ISNUMBER(SEARCH("gamification", $H722:$J722)),ISNUMBER(SEARCH("Gamification", $H722:$J722)),ISNUMBER(SEARCH("education", $H722:$J722)),ISNUMBER(SEARCH("Education", $H722:$J722)),),DataValidation!$E$12,B722)</f>
        <v>None</v>
      </c>
      <c r="B722" t="s">
        <v>49</v>
      </c>
      <c r="C722" t="s">
        <v>60</v>
      </c>
      <c r="D722" t="s">
        <v>60</v>
      </c>
      <c r="E722" t="s">
        <v>21071</v>
      </c>
      <c r="F722" s="3" t="str">
        <f t="shared" si="34"/>
        <v/>
      </c>
      <c r="G722">
        <f t="shared" si="35"/>
        <v>1</v>
      </c>
      <c r="H722" s="10" t="s">
        <v>19500</v>
      </c>
      <c r="I722" t="s">
        <v>9073</v>
      </c>
      <c r="J722" t="s">
        <v>9074</v>
      </c>
      <c r="K722" t="s">
        <v>9075</v>
      </c>
      <c r="L722">
        <v>10</v>
      </c>
      <c r="N722" t="str">
        <f t="shared" si="36"/>
        <v>Workshop</v>
      </c>
      <c r="O722" t="s">
        <v>496</v>
      </c>
      <c r="P722" t="s">
        <v>9076</v>
      </c>
      <c r="Q722" s="3">
        <v>2020</v>
      </c>
      <c r="R722" t="s">
        <v>9077</v>
      </c>
      <c r="S722" t="s">
        <v>6</v>
      </c>
      <c r="T722" t="s">
        <v>162</v>
      </c>
    </row>
    <row r="723" spans="1:20" x14ac:dyDescent="0.35">
      <c r="A723" t="str" cm="1">
        <f t="array" ref="A723">IF(OR(ISNUMBER(SEARCH("serious", $H723:$J723)),ISNUMBER(SEARCH("Serious", $H723:$J723)),ISNUMBER(SEARCH("gamification", $H723:$J723)),ISNUMBER(SEARCH("Gamification", $H723:$J723)),ISNUMBER(SEARCH("education", $H723:$J723)),ISNUMBER(SEARCH("Education", $H723:$J723)),),DataValidation!$E$12,B723)</f>
        <v>Not related to Video Games</v>
      </c>
      <c r="B723" t="s">
        <v>70</v>
      </c>
      <c r="C723" t="s">
        <v>33</v>
      </c>
      <c r="D723" t="s">
        <v>33</v>
      </c>
      <c r="F723" s="3" t="str">
        <f t="shared" si="34"/>
        <v/>
      </c>
      <c r="G723">
        <f t="shared" si="35"/>
        <v>1</v>
      </c>
      <c r="H723" s="10" t="s">
        <v>19502</v>
      </c>
      <c r="I723" t="s">
        <v>9085</v>
      </c>
      <c r="J723" t="s">
        <v>9086</v>
      </c>
      <c r="K723" t="s">
        <v>9087</v>
      </c>
      <c r="L723">
        <v>7</v>
      </c>
      <c r="M723">
        <v>9783642124327</v>
      </c>
      <c r="N723" t="str">
        <f t="shared" si="36"/>
        <v>Journal</v>
      </c>
      <c r="O723" t="s">
        <v>207</v>
      </c>
      <c r="P723" t="s">
        <v>9088</v>
      </c>
      <c r="Q723" s="3">
        <v>2010</v>
      </c>
      <c r="R723" t="s">
        <v>9089</v>
      </c>
      <c r="S723" t="s">
        <v>6</v>
      </c>
      <c r="T723" t="s">
        <v>283</v>
      </c>
    </row>
    <row r="724" spans="1:20" x14ac:dyDescent="0.35">
      <c r="A724" t="str" cm="1">
        <f t="array" ref="A724">IF(OR(ISNUMBER(SEARCH("serious", $H724:$J724)),ISNUMBER(SEARCH("Serious", $H724:$J724)),ISNUMBER(SEARCH("gamification", $H724:$J724)),ISNUMBER(SEARCH("Gamification", $H724:$J724)),ISNUMBER(SEARCH("education", $H724:$J724)),ISNUMBER(SEARCH("Education", $H724:$J724)),),DataValidation!$E$12,B724)</f>
        <v>Not related to Video Games</v>
      </c>
      <c r="B724" t="s">
        <v>70</v>
      </c>
      <c r="C724" t="s">
        <v>33</v>
      </c>
      <c r="D724" t="s">
        <v>33</v>
      </c>
      <c r="F724" s="3" t="str">
        <f t="shared" si="34"/>
        <v/>
      </c>
      <c r="G724">
        <f t="shared" si="35"/>
        <v>1</v>
      </c>
      <c r="H724" s="10" t="s">
        <v>12312</v>
      </c>
      <c r="I724" t="s">
        <v>9116</v>
      </c>
      <c r="J724" t="s">
        <v>9117</v>
      </c>
      <c r="K724" t="s">
        <v>9118</v>
      </c>
      <c r="L724">
        <v>10</v>
      </c>
      <c r="M724">
        <v>9780769535913</v>
      </c>
      <c r="N724" t="str">
        <f t="shared" si="36"/>
        <v>Conference</v>
      </c>
      <c r="O724" t="s">
        <v>9119</v>
      </c>
      <c r="P724" t="s">
        <v>9120</v>
      </c>
      <c r="Q724" s="3">
        <v>2009</v>
      </c>
      <c r="R724" t="s">
        <v>9121</v>
      </c>
      <c r="S724" t="s">
        <v>6</v>
      </c>
      <c r="T724" t="s">
        <v>147</v>
      </c>
    </row>
    <row r="725" spans="1:20" x14ac:dyDescent="0.35">
      <c r="A725" t="str" cm="1">
        <f t="array" ref="A725">IF(OR(ISNUMBER(SEARCH("serious", $H725:$J725)),ISNUMBER(SEARCH("Serious", $H725:$J725)),ISNUMBER(SEARCH("gamification", $H725:$J725)),ISNUMBER(SEARCH("Gamification", $H725:$J725)),ISNUMBER(SEARCH("education", $H725:$J725)),ISNUMBER(SEARCH("Education", $H725:$J725)),),DataValidation!$E$12,B725)</f>
        <v>Not related to Video Games</v>
      </c>
      <c r="B725" t="s">
        <v>70</v>
      </c>
      <c r="C725" t="s">
        <v>33</v>
      </c>
      <c r="D725" t="s">
        <v>33</v>
      </c>
      <c r="F725" s="3" t="str">
        <f t="shared" si="34"/>
        <v/>
      </c>
      <c r="G725">
        <f t="shared" si="35"/>
        <v>1</v>
      </c>
      <c r="H725" s="10" t="s">
        <v>19509</v>
      </c>
      <c r="I725" t="s">
        <v>9136</v>
      </c>
      <c r="J725" t="s">
        <v>6</v>
      </c>
      <c r="K725" t="s">
        <v>9137</v>
      </c>
      <c r="L725">
        <v>7</v>
      </c>
      <c r="N725" t="str">
        <f t="shared" si="36"/>
        <v>Journal</v>
      </c>
      <c r="O725" t="s">
        <v>5864</v>
      </c>
      <c r="P725" t="s">
        <v>9138</v>
      </c>
      <c r="Q725" s="3">
        <v>2017</v>
      </c>
      <c r="R725" t="s">
        <v>9139</v>
      </c>
      <c r="S725" t="s">
        <v>6</v>
      </c>
      <c r="T725" t="s">
        <v>703</v>
      </c>
    </row>
    <row r="726" spans="1:20" x14ac:dyDescent="0.35">
      <c r="A726" t="str" cm="1">
        <f t="array" ref="A726">IF(OR(ISNUMBER(SEARCH("serious", $H726:$J726)),ISNUMBER(SEARCH("Serious", $H726:$J726)),ISNUMBER(SEARCH("gamification", $H726:$J726)),ISNUMBER(SEARCH("Gamification", $H726:$J726)),ISNUMBER(SEARCH("education", $H726:$J726)),ISNUMBER(SEARCH("Education", $H726:$J726)),),DataValidation!$E$12,B726)</f>
        <v>Not related to Video Games</v>
      </c>
      <c r="B726" t="s">
        <v>70</v>
      </c>
      <c r="C726" t="s">
        <v>33</v>
      </c>
      <c r="D726" t="s">
        <v>33</v>
      </c>
      <c r="F726" s="3" t="str">
        <f t="shared" si="34"/>
        <v/>
      </c>
      <c r="G726">
        <f t="shared" si="35"/>
        <v>1</v>
      </c>
      <c r="H726" s="10" t="s">
        <v>19511</v>
      </c>
      <c r="I726" t="s">
        <v>9149</v>
      </c>
      <c r="J726" t="s">
        <v>9150</v>
      </c>
      <c r="K726" t="s">
        <v>9151</v>
      </c>
      <c r="L726">
        <v>10</v>
      </c>
      <c r="M726">
        <v>9781450307949</v>
      </c>
      <c r="N726" t="str">
        <f t="shared" si="36"/>
        <v>Workshop</v>
      </c>
      <c r="O726" t="s">
        <v>9152</v>
      </c>
      <c r="P726" t="s">
        <v>9153</v>
      </c>
      <c r="Q726" s="3">
        <v>2011</v>
      </c>
      <c r="R726" t="s">
        <v>9154</v>
      </c>
      <c r="S726" t="s">
        <v>6</v>
      </c>
      <c r="T726" t="s">
        <v>162</v>
      </c>
    </row>
    <row r="727" spans="1:20" x14ac:dyDescent="0.35">
      <c r="A727" t="str" cm="1">
        <f t="array" ref="A727">IF(OR(ISNUMBER(SEARCH("serious", $H727:$J727)),ISNUMBER(SEARCH("Serious", $H727:$J727)),ISNUMBER(SEARCH("gamification", $H727:$J727)),ISNUMBER(SEARCH("Gamification", $H727:$J727)),ISNUMBER(SEARCH("education", $H727:$J727)),ISNUMBER(SEARCH("Education", $H727:$J727)),),DataValidation!$E$12,B727)</f>
        <v>Serious games or gamification</v>
      </c>
      <c r="B727" t="s">
        <v>70</v>
      </c>
      <c r="C727" t="s">
        <v>33</v>
      </c>
      <c r="D727" t="s">
        <v>33</v>
      </c>
      <c r="F727" s="3" t="str">
        <f t="shared" si="34"/>
        <v/>
      </c>
      <c r="G727">
        <f t="shared" si="35"/>
        <v>1</v>
      </c>
      <c r="H727" s="10" t="s">
        <v>19512</v>
      </c>
      <c r="I727" t="s">
        <v>9156</v>
      </c>
      <c r="J727" t="s">
        <v>9157</v>
      </c>
      <c r="K727" t="s">
        <v>9158</v>
      </c>
      <c r="L727">
        <v>10</v>
      </c>
      <c r="M727">
        <v>9781612844671</v>
      </c>
      <c r="N727" t="str">
        <f t="shared" si="36"/>
        <v>Conference</v>
      </c>
      <c r="O727" t="s">
        <v>1374</v>
      </c>
      <c r="P727" t="s">
        <v>6</v>
      </c>
      <c r="Q727" s="3">
        <v>2011</v>
      </c>
      <c r="R727" t="s">
        <v>9159</v>
      </c>
      <c r="S727" t="s">
        <v>6</v>
      </c>
      <c r="T727" t="s">
        <v>703</v>
      </c>
    </row>
    <row r="728" spans="1:20" x14ac:dyDescent="0.35">
      <c r="A728" t="str" cm="1">
        <f t="array" ref="A728">IF(OR(ISNUMBER(SEARCH("serious", $H728:$J728)),ISNUMBER(SEARCH("Serious", $H728:$J728)),ISNUMBER(SEARCH("gamification", $H728:$J728)),ISNUMBER(SEARCH("Gamification", $H728:$J728)),ISNUMBER(SEARCH("education", $H728:$J728)),ISNUMBER(SEARCH("Education", $H728:$J728)),),DataValidation!$E$12,B728)</f>
        <v>Serious games or gamification</v>
      </c>
      <c r="B728" t="s">
        <v>70</v>
      </c>
      <c r="C728" t="s">
        <v>33</v>
      </c>
      <c r="D728" t="s">
        <v>33</v>
      </c>
      <c r="F728" s="3" t="str">
        <f t="shared" ref="F728:F791" si="37">IF(C728&lt;&gt;D728,IF(OR(C728="",D728=""),"NR","Yes"),"")</f>
        <v/>
      </c>
      <c r="G728">
        <f t="shared" si="35"/>
        <v>1</v>
      </c>
      <c r="H728" s="10" t="s">
        <v>19513</v>
      </c>
      <c r="I728" t="s">
        <v>9161</v>
      </c>
      <c r="J728" t="s">
        <v>9162</v>
      </c>
      <c r="K728" t="s">
        <v>9163</v>
      </c>
      <c r="L728">
        <v>7</v>
      </c>
      <c r="M728">
        <v>9783642234552</v>
      </c>
      <c r="N728" t="str">
        <f t="shared" si="36"/>
        <v>Conference</v>
      </c>
      <c r="O728" t="s">
        <v>152</v>
      </c>
      <c r="P728" t="s">
        <v>9164</v>
      </c>
      <c r="Q728" s="3">
        <v>2011</v>
      </c>
      <c r="R728" t="s">
        <v>9165</v>
      </c>
      <c r="S728" t="s">
        <v>6</v>
      </c>
      <c r="T728" t="s">
        <v>480</v>
      </c>
    </row>
    <row r="729" spans="1:20" x14ac:dyDescent="0.35">
      <c r="A729" t="str" cm="1">
        <f t="array" ref="A729">IF(OR(ISNUMBER(SEARCH("serious", $H729:$J729)),ISNUMBER(SEARCH("Serious", $H729:$J729)),ISNUMBER(SEARCH("gamification", $H729:$J729)),ISNUMBER(SEARCH("Gamification", $H729:$J729)),ISNUMBER(SEARCH("education", $H729:$J729)),ISNUMBER(SEARCH("Education", $H729:$J729)),),DataValidation!$E$12,B729)</f>
        <v>Serious games or gamification</v>
      </c>
      <c r="B729" t="s">
        <v>70</v>
      </c>
      <c r="C729" t="s">
        <v>33</v>
      </c>
      <c r="D729" t="s">
        <v>33</v>
      </c>
      <c r="F729" s="3" t="str">
        <f t="shared" si="37"/>
        <v/>
      </c>
      <c r="G729">
        <f t="shared" si="35"/>
        <v>1</v>
      </c>
      <c r="H729" s="10" t="s">
        <v>19514</v>
      </c>
      <c r="I729" t="s">
        <v>9167</v>
      </c>
      <c r="J729" t="s">
        <v>9168</v>
      </c>
      <c r="K729" t="s">
        <v>9169</v>
      </c>
      <c r="L729">
        <v>10</v>
      </c>
      <c r="M729">
        <v>9781457714504</v>
      </c>
      <c r="N729" t="str">
        <f t="shared" si="36"/>
        <v>Conference</v>
      </c>
      <c r="O729" t="s">
        <v>1057</v>
      </c>
      <c r="P729" t="s">
        <v>9170</v>
      </c>
      <c r="Q729" s="3">
        <v>2011</v>
      </c>
      <c r="R729" t="s">
        <v>9171</v>
      </c>
      <c r="S729" t="s">
        <v>6</v>
      </c>
      <c r="T729" t="s">
        <v>703</v>
      </c>
    </row>
    <row r="730" spans="1:20" x14ac:dyDescent="0.35">
      <c r="A730" t="str" cm="1">
        <f t="array" ref="A730">IF(OR(ISNUMBER(SEARCH("serious", $H730:$J730)),ISNUMBER(SEARCH("Serious", $H730:$J730)),ISNUMBER(SEARCH("gamification", $H730:$J730)),ISNUMBER(SEARCH("Gamification", $H730:$J730)),ISNUMBER(SEARCH("education", $H730:$J730)),ISNUMBER(SEARCH("Education", $H730:$J730)),),DataValidation!$E$12,B730)</f>
        <v>Not related to Video Games</v>
      </c>
      <c r="B730" t="s">
        <v>70</v>
      </c>
      <c r="C730" t="s">
        <v>33</v>
      </c>
      <c r="D730" t="s">
        <v>33</v>
      </c>
      <c r="F730" s="3" t="str">
        <f t="shared" si="37"/>
        <v/>
      </c>
      <c r="G730">
        <f t="shared" si="35"/>
        <v>1</v>
      </c>
      <c r="H730" s="10" t="s">
        <v>19515</v>
      </c>
      <c r="I730" t="s">
        <v>9173</v>
      </c>
      <c r="J730" t="s">
        <v>9174</v>
      </c>
      <c r="K730" t="s">
        <v>9175</v>
      </c>
      <c r="L730">
        <v>7</v>
      </c>
      <c r="N730" t="str">
        <f t="shared" si="36"/>
        <v>Journal</v>
      </c>
      <c r="O730" t="s">
        <v>9176</v>
      </c>
      <c r="P730" t="s">
        <v>9177</v>
      </c>
      <c r="Q730" s="3">
        <v>2013</v>
      </c>
      <c r="R730" t="s">
        <v>9178</v>
      </c>
      <c r="S730" t="s">
        <v>6</v>
      </c>
      <c r="T730" t="s">
        <v>256</v>
      </c>
    </row>
    <row r="731" spans="1:20" x14ac:dyDescent="0.35">
      <c r="A731" t="str" cm="1">
        <f t="array" ref="A731">IF(OR(ISNUMBER(SEARCH("serious", $H731:$J731)),ISNUMBER(SEARCH("Serious", $H731:$J731)),ISNUMBER(SEARCH("gamification", $H731:$J731)),ISNUMBER(SEARCH("Gamification", $H731:$J731)),ISNUMBER(SEARCH("education", $H731:$J731)),ISNUMBER(SEARCH("Education", $H731:$J731)),),DataValidation!$E$12,B731)</f>
        <v>Serious games or gamification</v>
      </c>
      <c r="B731" t="s">
        <v>70</v>
      </c>
      <c r="C731" t="s">
        <v>33</v>
      </c>
      <c r="D731" t="s">
        <v>33</v>
      </c>
      <c r="F731" s="3" t="str">
        <f t="shared" si="37"/>
        <v/>
      </c>
      <c r="G731">
        <f t="shared" si="35"/>
        <v>1</v>
      </c>
      <c r="H731" s="10" t="s">
        <v>19516</v>
      </c>
      <c r="I731" t="s">
        <v>9180</v>
      </c>
      <c r="J731" t="s">
        <v>9181</v>
      </c>
      <c r="K731" t="s">
        <v>9182</v>
      </c>
      <c r="L731">
        <v>10</v>
      </c>
      <c r="M731">
        <v>9781450328807</v>
      </c>
      <c r="N731" t="str">
        <f t="shared" si="36"/>
        <v>Conference</v>
      </c>
      <c r="O731" t="s">
        <v>308</v>
      </c>
      <c r="P731" t="s">
        <v>6</v>
      </c>
      <c r="Q731" s="3">
        <v>2014</v>
      </c>
      <c r="R731" t="s">
        <v>9183</v>
      </c>
      <c r="S731" t="s">
        <v>6</v>
      </c>
      <c r="T731" t="s">
        <v>323</v>
      </c>
    </row>
    <row r="732" spans="1:20" x14ac:dyDescent="0.35">
      <c r="A732" t="str" cm="1">
        <f t="array" ref="A732">IF(OR(ISNUMBER(SEARCH("serious", $H732:$J732)),ISNUMBER(SEARCH("Serious", $H732:$J732)),ISNUMBER(SEARCH("gamification", $H732:$J732)),ISNUMBER(SEARCH("Gamification", $H732:$J732)),ISNUMBER(SEARCH("education", $H732:$J732)),ISNUMBER(SEARCH("Education", $H732:$J732)),),DataValidation!$E$12,B732)</f>
        <v>Serious games or gamification</v>
      </c>
      <c r="B732" t="s">
        <v>70</v>
      </c>
      <c r="C732" t="s">
        <v>33</v>
      </c>
      <c r="D732" t="s">
        <v>33</v>
      </c>
      <c r="F732" s="3" t="str">
        <f t="shared" si="37"/>
        <v/>
      </c>
      <c r="G732">
        <f t="shared" si="35"/>
        <v>1</v>
      </c>
      <c r="H732" s="10" t="s">
        <v>19517</v>
      </c>
      <c r="I732" t="s">
        <v>9185</v>
      </c>
      <c r="J732" t="s">
        <v>9186</v>
      </c>
      <c r="K732" t="s">
        <v>9187</v>
      </c>
      <c r="L732">
        <v>10</v>
      </c>
      <c r="M732">
        <v>9781450338523</v>
      </c>
      <c r="N732" t="str">
        <f t="shared" si="36"/>
        <v>Conference</v>
      </c>
      <c r="O732" t="s">
        <v>308</v>
      </c>
      <c r="P732" t="s">
        <v>6</v>
      </c>
      <c r="Q732" s="3">
        <v>2015</v>
      </c>
      <c r="R732" t="s">
        <v>9188</v>
      </c>
      <c r="S732" t="s">
        <v>6</v>
      </c>
      <c r="T732" t="s">
        <v>217</v>
      </c>
    </row>
    <row r="733" spans="1:20" x14ac:dyDescent="0.35">
      <c r="A733" t="str" cm="1">
        <f t="array" ref="A733">IF(OR(ISNUMBER(SEARCH("serious", $H733:$J733)),ISNUMBER(SEARCH("Serious", $H733:$J733)),ISNUMBER(SEARCH("gamification", $H733:$J733)),ISNUMBER(SEARCH("Gamification", $H733:$J733)),ISNUMBER(SEARCH("education", $H733:$J733)),ISNUMBER(SEARCH("Education", $H733:$J733)),),DataValidation!$E$12,B733)</f>
        <v>Not related to Video Games</v>
      </c>
      <c r="B733" t="s">
        <v>70</v>
      </c>
      <c r="C733" t="s">
        <v>33</v>
      </c>
      <c r="D733" t="s">
        <v>33</v>
      </c>
      <c r="F733" s="3" t="str">
        <f t="shared" si="37"/>
        <v/>
      </c>
      <c r="G733">
        <f t="shared" si="35"/>
        <v>1</v>
      </c>
      <c r="H733" s="10" t="s">
        <v>19520</v>
      </c>
      <c r="I733" t="s">
        <v>9202</v>
      </c>
      <c r="J733" t="s">
        <v>9203</v>
      </c>
      <c r="K733" t="s">
        <v>9204</v>
      </c>
      <c r="L733">
        <v>10</v>
      </c>
      <c r="M733">
        <v>9789532330984</v>
      </c>
      <c r="N733" t="str">
        <f t="shared" si="36"/>
        <v>Conference</v>
      </c>
      <c r="O733" t="s">
        <v>9205</v>
      </c>
      <c r="P733" t="s">
        <v>9206</v>
      </c>
      <c r="Q733" s="3">
        <v>2019</v>
      </c>
      <c r="R733" t="s">
        <v>9207</v>
      </c>
      <c r="S733" t="s">
        <v>6</v>
      </c>
      <c r="T733" t="s">
        <v>162</v>
      </c>
    </row>
    <row r="734" spans="1:20" x14ac:dyDescent="0.35">
      <c r="A734" t="str" cm="1">
        <f t="array" ref="A734">IF(OR(ISNUMBER(SEARCH("serious", $H734:$J734)),ISNUMBER(SEARCH("Serious", $H734:$J734)),ISNUMBER(SEARCH("gamification", $H734:$J734)),ISNUMBER(SEARCH("Gamification", $H734:$J734)),ISNUMBER(SEARCH("education", $H734:$J734)),ISNUMBER(SEARCH("Education", $H734:$J734)),),DataValidation!$E$12,B734)</f>
        <v>None</v>
      </c>
      <c r="B734" t="s">
        <v>49</v>
      </c>
      <c r="C734" t="s">
        <v>57</v>
      </c>
      <c r="D734" t="s">
        <v>57</v>
      </c>
      <c r="E734" t="s">
        <v>21071</v>
      </c>
      <c r="F734" s="3" t="str">
        <f t="shared" si="37"/>
        <v/>
      </c>
      <c r="G734">
        <f t="shared" si="35"/>
        <v>1</v>
      </c>
      <c r="H734" s="10" t="s">
        <v>19521</v>
      </c>
      <c r="I734" t="s">
        <v>9209</v>
      </c>
      <c r="J734" t="s">
        <v>9210</v>
      </c>
      <c r="K734" t="s">
        <v>9211</v>
      </c>
      <c r="L734">
        <v>7</v>
      </c>
      <c r="M734">
        <v>9783319600444</v>
      </c>
      <c r="N734" t="str">
        <f t="shared" si="36"/>
        <v>Conference</v>
      </c>
      <c r="O734" t="s">
        <v>152</v>
      </c>
      <c r="P734" t="s">
        <v>9212</v>
      </c>
      <c r="Q734" s="3">
        <v>2017</v>
      </c>
      <c r="R734" t="s">
        <v>9213</v>
      </c>
      <c r="S734" t="s">
        <v>6</v>
      </c>
      <c r="T734" t="s">
        <v>217</v>
      </c>
    </row>
    <row r="735" spans="1:20" x14ac:dyDescent="0.35">
      <c r="A735" t="str" cm="1">
        <f t="array" ref="A735">IF(OR(ISNUMBER(SEARCH("serious", $H735:$J735)),ISNUMBER(SEARCH("Serious", $H735:$J735)),ISNUMBER(SEARCH("gamification", $H735:$J735)),ISNUMBER(SEARCH("Gamification", $H735:$J735)),ISNUMBER(SEARCH("education", $H735:$J735)),ISNUMBER(SEARCH("Education", $H735:$J735)),),DataValidation!$E$12,B735)</f>
        <v>None</v>
      </c>
      <c r="B735" t="s">
        <v>49</v>
      </c>
      <c r="C735" t="s">
        <v>60</v>
      </c>
      <c r="D735" t="s">
        <v>60</v>
      </c>
      <c r="F735" s="3" t="str">
        <f t="shared" si="37"/>
        <v/>
      </c>
      <c r="G735">
        <f t="shared" si="35"/>
        <v>1</v>
      </c>
      <c r="H735" s="10" t="s">
        <v>19522</v>
      </c>
      <c r="I735" t="s">
        <v>9215</v>
      </c>
      <c r="J735" t="s">
        <v>9216</v>
      </c>
      <c r="K735" t="s">
        <v>9211</v>
      </c>
      <c r="L735">
        <v>7</v>
      </c>
      <c r="M735">
        <v>9783319591469</v>
      </c>
      <c r="N735" t="str">
        <f t="shared" si="36"/>
        <v>Conference</v>
      </c>
      <c r="O735" t="s">
        <v>152</v>
      </c>
      <c r="P735" t="s">
        <v>9217</v>
      </c>
      <c r="Q735" s="3">
        <v>2017</v>
      </c>
      <c r="R735" t="s">
        <v>9218</v>
      </c>
      <c r="S735" t="s">
        <v>6</v>
      </c>
      <c r="T735" t="s">
        <v>147</v>
      </c>
    </row>
    <row r="736" spans="1:20" x14ac:dyDescent="0.35">
      <c r="A736" t="str" cm="1">
        <f t="array" ref="A736">IF(OR(ISNUMBER(SEARCH("serious", $H736:$J736)),ISNUMBER(SEARCH("Serious", $H736:$J736)),ISNUMBER(SEARCH("gamification", $H736:$J736)),ISNUMBER(SEARCH("Gamification", $H736:$J736)),ISNUMBER(SEARCH("education", $H736:$J736)),ISNUMBER(SEARCH("Education", $H736:$J736)),),DataValidation!$E$12,B736)</f>
        <v>None</v>
      </c>
      <c r="B736" t="s">
        <v>49</v>
      </c>
      <c r="C736" t="s">
        <v>60</v>
      </c>
      <c r="D736" t="s">
        <v>60</v>
      </c>
      <c r="F736" s="3" t="str">
        <f t="shared" si="37"/>
        <v/>
      </c>
      <c r="G736">
        <f t="shared" si="35"/>
        <v>1</v>
      </c>
      <c r="H736" s="10" t="s">
        <v>19523</v>
      </c>
      <c r="I736" t="s">
        <v>9220</v>
      </c>
      <c r="J736" t="s">
        <v>9221</v>
      </c>
      <c r="K736" t="s">
        <v>9211</v>
      </c>
      <c r="L736">
        <v>7</v>
      </c>
      <c r="N736" t="str">
        <f t="shared" si="36"/>
        <v>Journal</v>
      </c>
      <c r="O736" t="s">
        <v>369</v>
      </c>
      <c r="P736" t="s">
        <v>9222</v>
      </c>
      <c r="Q736" s="3">
        <v>2019</v>
      </c>
      <c r="R736" t="s">
        <v>9223</v>
      </c>
      <c r="S736" t="s">
        <v>6</v>
      </c>
      <c r="T736" t="s">
        <v>480</v>
      </c>
    </row>
    <row r="737" spans="1:20" x14ac:dyDescent="0.35">
      <c r="A737" t="str" cm="1">
        <f t="array" ref="A737">IF(OR(ISNUMBER(SEARCH("serious", $H737:$J737)),ISNUMBER(SEARCH("Serious", $H737:$J737)),ISNUMBER(SEARCH("gamification", $H737:$J737)),ISNUMBER(SEARCH("Gamification", $H737:$J737)),ISNUMBER(SEARCH("education", $H737:$J737)),ISNUMBER(SEARCH("Education", $H737:$J737)),),DataValidation!$E$12,B737)</f>
        <v>None</v>
      </c>
      <c r="B737" t="s">
        <v>49</v>
      </c>
      <c r="C737" t="s">
        <v>57</v>
      </c>
      <c r="D737" t="s">
        <v>57</v>
      </c>
      <c r="F737" s="3" t="str">
        <f t="shared" si="37"/>
        <v/>
      </c>
      <c r="G737">
        <f t="shared" si="35"/>
        <v>1</v>
      </c>
      <c r="H737" s="10" t="s">
        <v>19524</v>
      </c>
      <c r="I737" t="s">
        <v>9225</v>
      </c>
      <c r="J737" t="s">
        <v>9226</v>
      </c>
      <c r="K737" t="s">
        <v>9227</v>
      </c>
      <c r="L737">
        <v>10</v>
      </c>
      <c r="M737">
        <v>9781467374286</v>
      </c>
      <c r="N737" t="str">
        <f t="shared" si="36"/>
        <v>Conference</v>
      </c>
      <c r="O737" t="s">
        <v>9228</v>
      </c>
      <c r="P737" t="s">
        <v>6</v>
      </c>
      <c r="Q737" s="3">
        <v>2015</v>
      </c>
      <c r="R737" t="s">
        <v>9229</v>
      </c>
      <c r="S737" t="s">
        <v>6</v>
      </c>
      <c r="T737" t="s">
        <v>283</v>
      </c>
    </row>
    <row r="738" spans="1:20" x14ac:dyDescent="0.35">
      <c r="A738" t="str" cm="1">
        <f t="array" ref="A738">IF(OR(ISNUMBER(SEARCH("serious", $H738:$J738)),ISNUMBER(SEARCH("Serious", $H738:$J738)),ISNUMBER(SEARCH("gamification", $H738:$J738)),ISNUMBER(SEARCH("Gamification", $H738:$J738)),ISNUMBER(SEARCH("education", $H738:$J738)),ISNUMBER(SEARCH("Education", $H738:$J738)),),DataValidation!$E$12,B738)</f>
        <v>Not related to Video Games</v>
      </c>
      <c r="B738" t="s">
        <v>70</v>
      </c>
      <c r="C738" t="s">
        <v>33</v>
      </c>
      <c r="D738" t="s">
        <v>33</v>
      </c>
      <c r="F738" s="3" t="str">
        <f t="shared" si="37"/>
        <v/>
      </c>
      <c r="G738">
        <f t="shared" si="35"/>
        <v>1</v>
      </c>
      <c r="H738" s="10" t="s">
        <v>19525</v>
      </c>
      <c r="I738" t="s">
        <v>9231</v>
      </c>
      <c r="J738" t="s">
        <v>9232</v>
      </c>
      <c r="K738" t="s">
        <v>9233</v>
      </c>
      <c r="L738">
        <v>7</v>
      </c>
      <c r="M738">
        <v>9783030324292</v>
      </c>
      <c r="N738" t="str">
        <f t="shared" si="36"/>
        <v>Conference</v>
      </c>
      <c r="O738" t="s">
        <v>152</v>
      </c>
      <c r="P738" t="s">
        <v>9234</v>
      </c>
      <c r="Q738" s="3">
        <v>2019</v>
      </c>
      <c r="R738" t="s">
        <v>9235</v>
      </c>
      <c r="S738" t="s">
        <v>6</v>
      </c>
      <c r="T738" t="s">
        <v>162</v>
      </c>
    </row>
    <row r="739" spans="1:20" x14ac:dyDescent="0.35">
      <c r="A739" t="str" cm="1">
        <f t="array" ref="A739">IF(OR(ISNUMBER(SEARCH("serious", $H739:$J739)),ISNUMBER(SEARCH("Serious", $H739:$J739)),ISNUMBER(SEARCH("gamification", $H739:$J739)),ISNUMBER(SEARCH("Gamification", $H739:$J739)),ISNUMBER(SEARCH("education", $H739:$J739)),ISNUMBER(SEARCH("Education", $H739:$J739)),),DataValidation!$E$12,B739)</f>
        <v>None</v>
      </c>
      <c r="B739" t="s">
        <v>49</v>
      </c>
      <c r="C739" t="s">
        <v>54</v>
      </c>
      <c r="D739" t="s">
        <v>54</v>
      </c>
      <c r="E739" s="4" t="s">
        <v>20816</v>
      </c>
      <c r="F739" s="3" t="str">
        <f t="shared" si="37"/>
        <v/>
      </c>
      <c r="G739">
        <f t="shared" si="35"/>
        <v>1</v>
      </c>
      <c r="H739" s="10" t="s">
        <v>19529</v>
      </c>
      <c r="I739" t="s">
        <v>9254</v>
      </c>
      <c r="J739" t="s">
        <v>9255</v>
      </c>
      <c r="K739" t="s">
        <v>9256</v>
      </c>
      <c r="L739">
        <v>10</v>
      </c>
      <c r="M739">
        <v>9781467311199</v>
      </c>
      <c r="N739" t="str">
        <f t="shared" si="36"/>
        <v>Conference</v>
      </c>
      <c r="O739" t="s">
        <v>2305</v>
      </c>
      <c r="P739" t="s">
        <v>9257</v>
      </c>
      <c r="Q739" s="3">
        <v>2012</v>
      </c>
      <c r="R739" t="s">
        <v>9258</v>
      </c>
      <c r="S739" t="s">
        <v>6</v>
      </c>
      <c r="T739" t="s">
        <v>695</v>
      </c>
    </row>
    <row r="740" spans="1:20" x14ac:dyDescent="0.35">
      <c r="A740" t="str" cm="1">
        <f t="array" ref="A740">IF(OR(ISNUMBER(SEARCH("serious", $H740:$J740)),ISNUMBER(SEARCH("Serious", $H740:$J740)),ISNUMBER(SEARCH("gamification", $H740:$J740)),ISNUMBER(SEARCH("Gamification", $H740:$J740)),ISNUMBER(SEARCH("education", $H740:$J740)),ISNUMBER(SEARCH("Education", $H740:$J740)),),DataValidation!$E$12,B740)</f>
        <v>Not related to Video Games</v>
      </c>
      <c r="B740" t="s">
        <v>70</v>
      </c>
      <c r="C740" t="s">
        <v>33</v>
      </c>
      <c r="D740" t="s">
        <v>33</v>
      </c>
      <c r="F740" s="3" t="str">
        <f t="shared" si="37"/>
        <v/>
      </c>
      <c r="G740">
        <f t="shared" si="35"/>
        <v>1</v>
      </c>
      <c r="H740" s="10" t="s">
        <v>19532</v>
      </c>
      <c r="I740" t="s">
        <v>9270</v>
      </c>
      <c r="J740" t="s">
        <v>9271</v>
      </c>
      <c r="K740" t="s">
        <v>9272</v>
      </c>
      <c r="L740">
        <v>7</v>
      </c>
      <c r="M740">
        <v>9783030508951</v>
      </c>
      <c r="N740" t="str">
        <f t="shared" si="36"/>
        <v>Journal</v>
      </c>
      <c r="O740" t="s">
        <v>207</v>
      </c>
      <c r="P740" t="s">
        <v>9273</v>
      </c>
      <c r="Q740" s="3">
        <v>2020</v>
      </c>
      <c r="R740" t="s">
        <v>9274</v>
      </c>
      <c r="S740" t="s">
        <v>6</v>
      </c>
      <c r="T740" t="s">
        <v>162</v>
      </c>
    </row>
    <row r="741" spans="1:20" x14ac:dyDescent="0.35">
      <c r="A741" t="str" cm="1">
        <f t="array" ref="A741">IF(OR(ISNUMBER(SEARCH("serious", $H741:$J741)),ISNUMBER(SEARCH("Serious", $H741:$J741)),ISNUMBER(SEARCH("gamification", $H741:$J741)),ISNUMBER(SEARCH("Gamification", $H741:$J741)),ISNUMBER(SEARCH("education", $H741:$J741)),ISNUMBER(SEARCH("Education", $H741:$J741)),),DataValidation!$E$12,B741)</f>
        <v>None</v>
      </c>
      <c r="B741" t="s">
        <v>49</v>
      </c>
      <c r="C741" t="s">
        <v>57</v>
      </c>
      <c r="D741" t="s">
        <v>57</v>
      </c>
      <c r="F741" s="3" t="str">
        <f t="shared" si="37"/>
        <v/>
      </c>
      <c r="G741">
        <f t="shared" si="35"/>
        <v>1</v>
      </c>
      <c r="H741" s="10" t="s">
        <v>19533</v>
      </c>
      <c r="I741" t="s">
        <v>9276</v>
      </c>
      <c r="J741" t="s">
        <v>9277</v>
      </c>
      <c r="K741" t="s">
        <v>9278</v>
      </c>
      <c r="L741">
        <v>7</v>
      </c>
      <c r="M741">
        <v>9783030395117</v>
      </c>
      <c r="N741" t="str">
        <f t="shared" si="36"/>
        <v>Journal</v>
      </c>
      <c r="O741" t="s">
        <v>207</v>
      </c>
      <c r="P741" t="s">
        <v>9279</v>
      </c>
      <c r="Q741" s="3">
        <v>2020</v>
      </c>
      <c r="R741" t="s">
        <v>9280</v>
      </c>
      <c r="S741" t="s">
        <v>6</v>
      </c>
      <c r="T741" t="s">
        <v>1120</v>
      </c>
    </row>
    <row r="742" spans="1:20" x14ac:dyDescent="0.35">
      <c r="A742" t="str" cm="1">
        <f t="array" ref="A742">IF(OR(ISNUMBER(SEARCH("serious", $H742:$J742)),ISNUMBER(SEARCH("Serious", $H742:$J742)),ISNUMBER(SEARCH("gamification", $H742:$J742)),ISNUMBER(SEARCH("Gamification", $H742:$J742)),ISNUMBER(SEARCH("education", $H742:$J742)),ISNUMBER(SEARCH("Education", $H742:$J742)),),DataValidation!$E$12,B742)</f>
        <v>Not related to Video Games</v>
      </c>
      <c r="B742" t="s">
        <v>70</v>
      </c>
      <c r="C742" t="s">
        <v>33</v>
      </c>
      <c r="D742" t="s">
        <v>33</v>
      </c>
      <c r="F742" s="3" t="str">
        <f t="shared" si="37"/>
        <v/>
      </c>
      <c r="G742">
        <f t="shared" si="35"/>
        <v>1</v>
      </c>
      <c r="H742" s="10" t="s">
        <v>19534</v>
      </c>
      <c r="I742" t="s">
        <v>9282</v>
      </c>
      <c r="J742" t="s">
        <v>9283</v>
      </c>
      <c r="K742" t="s">
        <v>9284</v>
      </c>
      <c r="L742">
        <v>7</v>
      </c>
      <c r="N742" t="str">
        <f t="shared" si="36"/>
        <v>Journal</v>
      </c>
      <c r="O742" t="s">
        <v>6141</v>
      </c>
      <c r="P742" t="s">
        <v>9285</v>
      </c>
      <c r="Q742" s="3">
        <v>2021</v>
      </c>
      <c r="R742" t="s">
        <v>9286</v>
      </c>
      <c r="S742" t="s">
        <v>6</v>
      </c>
      <c r="T742" t="s">
        <v>147</v>
      </c>
    </row>
    <row r="743" spans="1:20" x14ac:dyDescent="0.35">
      <c r="A743" t="str" cm="1">
        <f t="array" ref="A743">IF(OR(ISNUMBER(SEARCH("serious", $H743:$J743)),ISNUMBER(SEARCH("Serious", $H743:$J743)),ISNUMBER(SEARCH("gamification", $H743:$J743)),ISNUMBER(SEARCH("Gamification", $H743:$J743)),ISNUMBER(SEARCH("education", $H743:$J743)),ISNUMBER(SEARCH("Education", $H743:$J743)),),DataValidation!$E$12,B743)</f>
        <v>Serious games or gamification</v>
      </c>
      <c r="B743" t="s">
        <v>70</v>
      </c>
      <c r="C743" t="s">
        <v>33</v>
      </c>
      <c r="D743" t="s">
        <v>33</v>
      </c>
      <c r="F743" s="3" t="str">
        <f t="shared" si="37"/>
        <v/>
      </c>
      <c r="G743">
        <f t="shared" si="35"/>
        <v>1</v>
      </c>
      <c r="H743" s="10" t="s">
        <v>19536</v>
      </c>
      <c r="I743" t="s">
        <v>9295</v>
      </c>
      <c r="J743" t="s">
        <v>9296</v>
      </c>
      <c r="K743" t="s">
        <v>9297</v>
      </c>
      <c r="L743">
        <v>10</v>
      </c>
      <c r="M743">
        <v>9781450324823</v>
      </c>
      <c r="N743" t="str">
        <f t="shared" si="36"/>
        <v>Conference</v>
      </c>
      <c r="O743" t="s">
        <v>308</v>
      </c>
      <c r="P743" t="s">
        <v>9298</v>
      </c>
      <c r="Q743" s="3">
        <v>2013</v>
      </c>
      <c r="R743" t="s">
        <v>9299</v>
      </c>
      <c r="S743" t="s">
        <v>6</v>
      </c>
      <c r="T743" t="s">
        <v>217</v>
      </c>
    </row>
    <row r="744" spans="1:20" x14ac:dyDescent="0.35">
      <c r="A744" t="str" cm="1">
        <f t="array" ref="A744">IF(OR(ISNUMBER(SEARCH("serious", $H744:$J744)),ISNUMBER(SEARCH("Serious", $H744:$J744)),ISNUMBER(SEARCH("gamification", $H744:$J744)),ISNUMBER(SEARCH("Gamification", $H744:$J744)),ISNUMBER(SEARCH("education", $H744:$J744)),ISNUMBER(SEARCH("Education", $H744:$J744)),),DataValidation!$E$12,B744)</f>
        <v>None</v>
      </c>
      <c r="B744" t="s">
        <v>49</v>
      </c>
      <c r="C744" t="s">
        <v>57</v>
      </c>
      <c r="D744" t="s">
        <v>57</v>
      </c>
      <c r="F744" s="3" t="str">
        <f t="shared" si="37"/>
        <v/>
      </c>
      <c r="G744">
        <f t="shared" si="35"/>
        <v>1</v>
      </c>
      <c r="H744" s="10" t="s">
        <v>19537</v>
      </c>
      <c r="I744" t="s">
        <v>9301</v>
      </c>
      <c r="J744" t="s">
        <v>9302</v>
      </c>
      <c r="K744" t="s">
        <v>9303</v>
      </c>
      <c r="L744">
        <v>10</v>
      </c>
      <c r="M744">
        <v>9781728101255</v>
      </c>
      <c r="N744" t="str">
        <f t="shared" si="36"/>
        <v>Conference</v>
      </c>
      <c r="O744" t="s">
        <v>5346</v>
      </c>
      <c r="P744" t="s">
        <v>6</v>
      </c>
      <c r="Q744" s="3">
        <v>2019</v>
      </c>
      <c r="R744" t="s">
        <v>9304</v>
      </c>
      <c r="S744" t="s">
        <v>6</v>
      </c>
      <c r="T744" t="s">
        <v>162</v>
      </c>
    </row>
    <row r="745" spans="1:20" x14ac:dyDescent="0.35">
      <c r="A745" t="str" cm="1">
        <f t="array" ref="A745">IF(OR(ISNUMBER(SEARCH("serious", $H745:$J745)),ISNUMBER(SEARCH("Serious", $H745:$J745)),ISNUMBER(SEARCH("gamification", $H745:$J745)),ISNUMBER(SEARCH("Gamification", $H745:$J745)),ISNUMBER(SEARCH("education", $H745:$J745)),ISNUMBER(SEARCH("Education", $H745:$J745)),),DataValidation!$E$12,B745)</f>
        <v>Serious games or gamification</v>
      </c>
      <c r="B745" t="s">
        <v>70</v>
      </c>
      <c r="C745" t="s">
        <v>33</v>
      </c>
      <c r="D745" t="s">
        <v>33</v>
      </c>
      <c r="F745" s="3" t="str">
        <f t="shared" si="37"/>
        <v/>
      </c>
      <c r="G745">
        <f t="shared" si="35"/>
        <v>1</v>
      </c>
      <c r="H745" s="10" t="s">
        <v>19540</v>
      </c>
      <c r="I745" t="s">
        <v>9318</v>
      </c>
      <c r="J745" t="s">
        <v>9319</v>
      </c>
      <c r="K745" t="s">
        <v>9320</v>
      </c>
      <c r="L745">
        <v>10</v>
      </c>
      <c r="M745">
        <v>9781848822054</v>
      </c>
      <c r="N745" t="str">
        <f t="shared" si="36"/>
        <v>Conference</v>
      </c>
      <c r="O745" t="s">
        <v>9321</v>
      </c>
      <c r="P745" t="s">
        <v>5639</v>
      </c>
      <c r="Q745" s="3">
        <v>2009</v>
      </c>
      <c r="R745" t="s">
        <v>9322</v>
      </c>
      <c r="S745" t="s">
        <v>6</v>
      </c>
      <c r="T745" t="s">
        <v>155</v>
      </c>
    </row>
    <row r="746" spans="1:20" x14ac:dyDescent="0.35">
      <c r="A746" t="str" cm="1">
        <f t="array" ref="A746">IF(OR(ISNUMBER(SEARCH("serious", $H746:$J746)),ISNUMBER(SEARCH("Serious", $H746:$J746)),ISNUMBER(SEARCH("gamification", $H746:$J746)),ISNUMBER(SEARCH("Gamification", $H746:$J746)),ISNUMBER(SEARCH("education", $H746:$J746)),ISNUMBER(SEARCH("Education", $H746:$J746)),),DataValidation!$E$12,B746)</f>
        <v>Serious games or gamification</v>
      </c>
      <c r="B746" t="s">
        <v>70</v>
      </c>
      <c r="C746" t="s">
        <v>33</v>
      </c>
      <c r="D746" t="s">
        <v>33</v>
      </c>
      <c r="F746" s="3" t="str">
        <f t="shared" si="37"/>
        <v/>
      </c>
      <c r="G746">
        <f t="shared" si="35"/>
        <v>1</v>
      </c>
      <c r="H746" s="10" t="s">
        <v>19541</v>
      </c>
      <c r="I746" t="s">
        <v>9324</v>
      </c>
      <c r="J746" t="s">
        <v>9325</v>
      </c>
      <c r="K746" t="s">
        <v>9326</v>
      </c>
      <c r="L746">
        <v>7</v>
      </c>
      <c r="N746" t="str">
        <f t="shared" si="36"/>
        <v>Conference</v>
      </c>
      <c r="O746" t="s">
        <v>152</v>
      </c>
      <c r="P746" t="s">
        <v>9327</v>
      </c>
      <c r="Q746" s="3">
        <v>2010</v>
      </c>
      <c r="R746" t="s">
        <v>9328</v>
      </c>
      <c r="S746" t="s">
        <v>6</v>
      </c>
      <c r="T746" t="s">
        <v>323</v>
      </c>
    </row>
    <row r="747" spans="1:20" x14ac:dyDescent="0.35">
      <c r="A747" t="str" cm="1">
        <f t="array" ref="A747">IF(OR(ISNUMBER(SEARCH("serious", $H747:$J747)),ISNUMBER(SEARCH("Serious", $H747:$J747)),ISNUMBER(SEARCH("gamification", $H747:$J747)),ISNUMBER(SEARCH("Gamification", $H747:$J747)),ISNUMBER(SEARCH("education", $H747:$J747)),ISNUMBER(SEARCH("Education", $H747:$J747)),),DataValidation!$E$12,B747)</f>
        <v>None</v>
      </c>
      <c r="B747" t="s">
        <v>49</v>
      </c>
      <c r="C747" t="s">
        <v>57</v>
      </c>
      <c r="D747" t="s">
        <v>57</v>
      </c>
      <c r="F747" s="3" t="str">
        <f t="shared" si="37"/>
        <v/>
      </c>
      <c r="G747">
        <f t="shared" si="35"/>
        <v>1</v>
      </c>
      <c r="H747" s="10" t="s">
        <v>19542</v>
      </c>
      <c r="I747" t="s">
        <v>9330</v>
      </c>
      <c r="J747" t="s">
        <v>9331</v>
      </c>
      <c r="K747" t="s">
        <v>9332</v>
      </c>
      <c r="L747">
        <v>7</v>
      </c>
      <c r="N747" t="str">
        <f t="shared" si="36"/>
        <v>Journal</v>
      </c>
      <c r="O747" t="s">
        <v>1415</v>
      </c>
      <c r="P747" t="s">
        <v>9333</v>
      </c>
      <c r="Q747" s="3">
        <v>2012</v>
      </c>
      <c r="R747" t="s">
        <v>9334</v>
      </c>
      <c r="S747" t="s">
        <v>6</v>
      </c>
      <c r="T747" t="s">
        <v>9335</v>
      </c>
    </row>
    <row r="748" spans="1:20" x14ac:dyDescent="0.35">
      <c r="A748" t="str" cm="1">
        <f t="array" ref="A748">IF(OR(ISNUMBER(SEARCH("serious", $H748:$J748)),ISNUMBER(SEARCH("Serious", $H748:$J748)),ISNUMBER(SEARCH("gamification", $H748:$J748)),ISNUMBER(SEARCH("Gamification", $H748:$J748)),ISNUMBER(SEARCH("education", $H748:$J748)),ISNUMBER(SEARCH("Education", $H748:$J748)),),DataValidation!$E$12,B748)</f>
        <v>Not related to Video Games</v>
      </c>
      <c r="B748" t="s">
        <v>70</v>
      </c>
      <c r="C748" t="s">
        <v>33</v>
      </c>
      <c r="D748" t="s">
        <v>33</v>
      </c>
      <c r="F748" s="3" t="str">
        <f t="shared" si="37"/>
        <v/>
      </c>
      <c r="G748">
        <f t="shared" si="35"/>
        <v>1</v>
      </c>
      <c r="H748" s="10" t="s">
        <v>19544</v>
      </c>
      <c r="I748" t="s">
        <v>9342</v>
      </c>
      <c r="J748" t="s">
        <v>9343</v>
      </c>
      <c r="K748" t="s">
        <v>9344</v>
      </c>
      <c r="L748">
        <v>7</v>
      </c>
      <c r="M748">
        <v>9783319074399</v>
      </c>
      <c r="N748" t="str">
        <f t="shared" si="36"/>
        <v>Conference</v>
      </c>
      <c r="O748" t="s">
        <v>152</v>
      </c>
      <c r="P748" t="s">
        <v>9345</v>
      </c>
      <c r="Q748" s="3">
        <v>2014</v>
      </c>
      <c r="R748" t="s">
        <v>9346</v>
      </c>
      <c r="S748" t="s">
        <v>6</v>
      </c>
      <c r="T748" t="s">
        <v>283</v>
      </c>
    </row>
    <row r="749" spans="1:20" x14ac:dyDescent="0.35">
      <c r="A749" t="str" cm="1">
        <f t="array" ref="A749">IF(OR(ISNUMBER(SEARCH("serious", $H749:$J749)),ISNUMBER(SEARCH("Serious", $H749:$J749)),ISNUMBER(SEARCH("gamification", $H749:$J749)),ISNUMBER(SEARCH("Gamification", $H749:$J749)),ISNUMBER(SEARCH("education", $H749:$J749)),ISNUMBER(SEARCH("Education", $H749:$J749)),),DataValidation!$E$12,B749)</f>
        <v>None</v>
      </c>
      <c r="B749" t="s">
        <v>49</v>
      </c>
      <c r="C749" t="s">
        <v>90</v>
      </c>
      <c r="D749" t="s">
        <v>90</v>
      </c>
      <c r="F749" s="3" t="str">
        <f t="shared" si="37"/>
        <v/>
      </c>
      <c r="G749">
        <f t="shared" si="35"/>
        <v>1</v>
      </c>
      <c r="H749" s="10" t="s">
        <v>19546</v>
      </c>
      <c r="I749" t="s">
        <v>9354</v>
      </c>
      <c r="J749" t="s">
        <v>9355</v>
      </c>
      <c r="K749" t="s">
        <v>9356</v>
      </c>
      <c r="L749">
        <v>10</v>
      </c>
      <c r="M749">
        <v>9781467394642</v>
      </c>
      <c r="N749" t="str">
        <f t="shared" si="36"/>
        <v>Conference</v>
      </c>
      <c r="O749" t="s">
        <v>9357</v>
      </c>
      <c r="P749" t="s">
        <v>9358</v>
      </c>
      <c r="Q749" s="3">
        <v>2015</v>
      </c>
      <c r="R749" t="s">
        <v>9359</v>
      </c>
      <c r="S749" t="s">
        <v>6</v>
      </c>
      <c r="T749" t="s">
        <v>703</v>
      </c>
    </row>
    <row r="750" spans="1:20" x14ac:dyDescent="0.35">
      <c r="A750" t="str" cm="1">
        <f t="array" ref="A750">IF(OR(ISNUMBER(SEARCH("serious", $H750:$J750)),ISNUMBER(SEARCH("Serious", $H750:$J750)),ISNUMBER(SEARCH("gamification", $H750:$J750)),ISNUMBER(SEARCH("Gamification", $H750:$J750)),ISNUMBER(SEARCH("education", $H750:$J750)),ISNUMBER(SEARCH("Education", $H750:$J750)),),DataValidation!$E$12,B750)</f>
        <v>Not related to Video Games</v>
      </c>
      <c r="B750" t="s">
        <v>70</v>
      </c>
      <c r="C750" t="s">
        <v>33</v>
      </c>
      <c r="D750" t="s">
        <v>33</v>
      </c>
      <c r="F750" s="3" t="str">
        <f t="shared" si="37"/>
        <v/>
      </c>
      <c r="G750">
        <f t="shared" si="35"/>
        <v>1</v>
      </c>
      <c r="H750" s="10" t="s">
        <v>19554</v>
      </c>
      <c r="I750" t="s">
        <v>9400</v>
      </c>
      <c r="J750" t="s">
        <v>9401</v>
      </c>
      <c r="K750" t="s">
        <v>9402</v>
      </c>
      <c r="L750">
        <v>10</v>
      </c>
      <c r="M750">
        <v>9781538677698</v>
      </c>
      <c r="N750" t="str">
        <f t="shared" si="36"/>
        <v>Conference</v>
      </c>
      <c r="O750" t="s">
        <v>388</v>
      </c>
      <c r="P750" t="s">
        <v>9403</v>
      </c>
      <c r="Q750" s="3">
        <v>2019</v>
      </c>
      <c r="R750" t="s">
        <v>9404</v>
      </c>
      <c r="S750" t="s">
        <v>6</v>
      </c>
      <c r="T750" t="s">
        <v>162</v>
      </c>
    </row>
    <row r="751" spans="1:20" x14ac:dyDescent="0.35">
      <c r="A751" t="str" cm="1">
        <f t="array" ref="A751">IF(OR(ISNUMBER(SEARCH("serious", $H751:$J751)),ISNUMBER(SEARCH("Serious", $H751:$J751)),ISNUMBER(SEARCH("gamification", $H751:$J751)),ISNUMBER(SEARCH("Gamification", $H751:$J751)),ISNUMBER(SEARCH("education", $H751:$J751)),ISNUMBER(SEARCH("Education", $H751:$J751)),),DataValidation!$E$12,B751)</f>
        <v>None</v>
      </c>
      <c r="B751" t="s">
        <v>49</v>
      </c>
      <c r="C751" t="s">
        <v>71</v>
      </c>
      <c r="D751" t="s">
        <v>71</v>
      </c>
      <c r="E751" t="s">
        <v>85</v>
      </c>
      <c r="F751" s="3" t="str">
        <f t="shared" si="37"/>
        <v/>
      </c>
      <c r="G751">
        <f t="shared" si="35"/>
        <v>1</v>
      </c>
      <c r="H751" s="10" t="s">
        <v>19555</v>
      </c>
      <c r="I751" t="s">
        <v>9406</v>
      </c>
      <c r="J751" t="s">
        <v>9407</v>
      </c>
      <c r="K751" t="s">
        <v>9408</v>
      </c>
      <c r="L751">
        <v>7</v>
      </c>
      <c r="N751" t="str">
        <f t="shared" si="36"/>
        <v>Journal</v>
      </c>
      <c r="O751" t="s">
        <v>2920</v>
      </c>
      <c r="P751" t="s">
        <v>9409</v>
      </c>
      <c r="Q751" s="3">
        <v>2018</v>
      </c>
      <c r="R751" t="s">
        <v>9410</v>
      </c>
      <c r="S751" t="s">
        <v>6</v>
      </c>
      <c r="T751" t="s">
        <v>217</v>
      </c>
    </row>
    <row r="752" spans="1:20" x14ac:dyDescent="0.35">
      <c r="A752" t="str" cm="1">
        <f t="array" ref="A752">IF(OR(ISNUMBER(SEARCH("serious", $H752:$J752)),ISNUMBER(SEARCH("Serious", $H752:$J752)),ISNUMBER(SEARCH("gamification", $H752:$J752)),ISNUMBER(SEARCH("Gamification", $H752:$J752)),ISNUMBER(SEARCH("education", $H752:$J752)),ISNUMBER(SEARCH("Education", $H752:$J752)),),DataValidation!$E$12,B752)</f>
        <v>Serious games or gamification</v>
      </c>
      <c r="B752" t="s">
        <v>70</v>
      </c>
      <c r="C752" t="s">
        <v>33</v>
      </c>
      <c r="D752" t="s">
        <v>33</v>
      </c>
      <c r="F752" s="3" t="str">
        <f t="shared" si="37"/>
        <v/>
      </c>
      <c r="G752">
        <f t="shared" si="35"/>
        <v>1</v>
      </c>
      <c r="H752" s="10" t="s">
        <v>19556</v>
      </c>
      <c r="I752" t="s">
        <v>9412</v>
      </c>
      <c r="J752" t="s">
        <v>9413</v>
      </c>
      <c r="K752" t="s">
        <v>9414</v>
      </c>
      <c r="L752">
        <v>10</v>
      </c>
      <c r="M752">
        <v>9781450358231</v>
      </c>
      <c r="N752" t="str">
        <f t="shared" si="36"/>
        <v>Conference</v>
      </c>
      <c r="O752" t="s">
        <v>9415</v>
      </c>
      <c r="P752" t="s">
        <v>6</v>
      </c>
      <c r="Q752" s="3">
        <v>2018</v>
      </c>
      <c r="R752" t="s">
        <v>9416</v>
      </c>
      <c r="S752" t="s">
        <v>6</v>
      </c>
      <c r="T752" t="s">
        <v>1120</v>
      </c>
    </row>
    <row r="753" spans="1:20" x14ac:dyDescent="0.35">
      <c r="A753" t="str" cm="1">
        <f t="array" ref="A753">IF(OR(ISNUMBER(SEARCH("serious", $H753:$J753)),ISNUMBER(SEARCH("Serious", $H753:$J753)),ISNUMBER(SEARCH("gamification", $H753:$J753)),ISNUMBER(SEARCH("Gamification", $H753:$J753)),ISNUMBER(SEARCH("education", $H753:$J753)),ISNUMBER(SEARCH("Education", $H753:$J753)),),DataValidation!$E$12,B753)</f>
        <v>None</v>
      </c>
      <c r="B753" t="s">
        <v>49</v>
      </c>
      <c r="C753" t="s">
        <v>57</v>
      </c>
      <c r="D753" t="s">
        <v>57</v>
      </c>
      <c r="F753" s="3" t="str">
        <f t="shared" si="37"/>
        <v/>
      </c>
      <c r="G753">
        <f t="shared" si="35"/>
        <v>1</v>
      </c>
      <c r="H753" s="10" t="s">
        <v>19560</v>
      </c>
      <c r="I753" t="s">
        <v>9435</v>
      </c>
      <c r="J753" t="s">
        <v>9436</v>
      </c>
      <c r="K753" t="s">
        <v>9437</v>
      </c>
      <c r="L753">
        <v>10</v>
      </c>
      <c r="M753">
        <v>9781424473120</v>
      </c>
      <c r="N753" t="str">
        <f t="shared" si="36"/>
        <v>Conference</v>
      </c>
      <c r="O753" t="s">
        <v>9438</v>
      </c>
      <c r="P753" t="s">
        <v>9439</v>
      </c>
      <c r="Q753" s="3">
        <v>2010</v>
      </c>
      <c r="R753" t="s">
        <v>9440</v>
      </c>
      <c r="S753" t="s">
        <v>6</v>
      </c>
      <c r="T753" t="s">
        <v>1120</v>
      </c>
    </row>
    <row r="754" spans="1:20" x14ac:dyDescent="0.35">
      <c r="A754" t="str" cm="1">
        <f t="array" ref="A754">IF(OR(ISNUMBER(SEARCH("serious", $H754:$J754)),ISNUMBER(SEARCH("Serious", $H754:$J754)),ISNUMBER(SEARCH("gamification", $H754:$J754)),ISNUMBER(SEARCH("Gamification", $H754:$J754)),ISNUMBER(SEARCH("education", $H754:$J754)),ISNUMBER(SEARCH("Education", $H754:$J754)),),DataValidation!$E$12,B754)</f>
        <v>None</v>
      </c>
      <c r="B754" t="s">
        <v>49</v>
      </c>
      <c r="C754" t="s">
        <v>60</v>
      </c>
      <c r="D754" t="s">
        <v>60</v>
      </c>
      <c r="F754" s="3" t="str">
        <f t="shared" si="37"/>
        <v/>
      </c>
      <c r="G754">
        <f t="shared" si="35"/>
        <v>1</v>
      </c>
      <c r="H754" s="10" t="s">
        <v>19561</v>
      </c>
      <c r="I754" t="s">
        <v>9442</v>
      </c>
      <c r="J754" t="s">
        <v>9443</v>
      </c>
      <c r="K754" t="s">
        <v>9444</v>
      </c>
      <c r="L754">
        <v>10</v>
      </c>
      <c r="M754">
        <v>9781538692738</v>
      </c>
      <c r="N754" t="str">
        <f t="shared" si="36"/>
        <v>Conference</v>
      </c>
      <c r="O754" t="s">
        <v>9445</v>
      </c>
      <c r="P754" t="s">
        <v>9446</v>
      </c>
      <c r="Q754" s="3">
        <v>2019</v>
      </c>
      <c r="R754" t="s">
        <v>9447</v>
      </c>
      <c r="S754" t="s">
        <v>6</v>
      </c>
      <c r="T754" t="s">
        <v>162</v>
      </c>
    </row>
    <row r="755" spans="1:20" x14ac:dyDescent="0.35">
      <c r="A755" t="str" cm="1">
        <f t="array" ref="A755">IF(OR(ISNUMBER(SEARCH("serious", $H755:$J755)),ISNUMBER(SEARCH("Serious", $H755:$J755)),ISNUMBER(SEARCH("gamification", $H755:$J755)),ISNUMBER(SEARCH("Gamification", $H755:$J755)),ISNUMBER(SEARCH("education", $H755:$J755)),ISNUMBER(SEARCH("Education", $H755:$J755)),),DataValidation!$E$12,B755)</f>
        <v>Not related to Video Games</v>
      </c>
      <c r="B755" t="s">
        <v>70</v>
      </c>
      <c r="C755" t="s">
        <v>33</v>
      </c>
      <c r="D755" t="s">
        <v>33</v>
      </c>
      <c r="F755" s="3" t="str">
        <f t="shared" si="37"/>
        <v/>
      </c>
      <c r="G755">
        <f t="shared" si="35"/>
        <v>1</v>
      </c>
      <c r="H755" s="10" t="s">
        <v>19562</v>
      </c>
      <c r="I755" t="s">
        <v>9449</v>
      </c>
      <c r="J755" t="s">
        <v>9450</v>
      </c>
      <c r="K755" t="s">
        <v>9451</v>
      </c>
      <c r="L755">
        <v>10</v>
      </c>
      <c r="M755">
        <v>9781450388078</v>
      </c>
      <c r="N755" t="str">
        <f t="shared" si="36"/>
        <v>Journal</v>
      </c>
      <c r="O755" t="s">
        <v>194</v>
      </c>
      <c r="P755" t="s">
        <v>6</v>
      </c>
      <c r="Q755" s="3">
        <v>2020</v>
      </c>
      <c r="R755" t="s">
        <v>9452</v>
      </c>
      <c r="S755" t="s">
        <v>6</v>
      </c>
      <c r="T755" t="s">
        <v>162</v>
      </c>
    </row>
    <row r="756" spans="1:20" x14ac:dyDescent="0.35">
      <c r="A756" t="str" cm="1">
        <f t="array" ref="A756">IF(OR(ISNUMBER(SEARCH("serious", $H756:$J756)),ISNUMBER(SEARCH("Serious", $H756:$J756)),ISNUMBER(SEARCH("gamification", $H756:$J756)),ISNUMBER(SEARCH("Gamification", $H756:$J756)),ISNUMBER(SEARCH("education", $H756:$J756)),ISNUMBER(SEARCH("Education", $H756:$J756)),),DataValidation!$E$12,B756)</f>
        <v>None</v>
      </c>
      <c r="B756" t="s">
        <v>49</v>
      </c>
      <c r="C756" t="s">
        <v>68</v>
      </c>
      <c r="D756" t="s">
        <v>68</v>
      </c>
      <c r="F756" s="3" t="str">
        <f t="shared" si="37"/>
        <v/>
      </c>
      <c r="G756">
        <f t="shared" si="35"/>
        <v>1</v>
      </c>
      <c r="H756" s="10" t="s">
        <v>19563</v>
      </c>
      <c r="I756" t="s">
        <v>9454</v>
      </c>
      <c r="J756" t="s">
        <v>9455</v>
      </c>
      <c r="K756" t="s">
        <v>9456</v>
      </c>
      <c r="L756">
        <v>10</v>
      </c>
      <c r="M756">
        <v>9780769539638</v>
      </c>
      <c r="N756" t="str">
        <f t="shared" si="36"/>
        <v>Conference</v>
      </c>
      <c r="O756" t="s">
        <v>9457</v>
      </c>
      <c r="P756" t="s">
        <v>9458</v>
      </c>
      <c r="Q756" s="3">
        <v>2009</v>
      </c>
      <c r="R756" t="s">
        <v>9459</v>
      </c>
      <c r="S756" t="s">
        <v>6</v>
      </c>
      <c r="T756" t="s">
        <v>176</v>
      </c>
    </row>
    <row r="757" spans="1:20" x14ac:dyDescent="0.35">
      <c r="A757" t="str" cm="1">
        <f t="array" ref="A757">IF(OR(ISNUMBER(SEARCH("serious", $H757:$J757)),ISNUMBER(SEARCH("Serious", $H757:$J757)),ISNUMBER(SEARCH("gamification", $H757:$J757)),ISNUMBER(SEARCH("Gamification", $H757:$J757)),ISNUMBER(SEARCH("education", $H757:$J757)),ISNUMBER(SEARCH("Education", $H757:$J757)),),DataValidation!$E$12,B757)</f>
        <v>None</v>
      </c>
      <c r="B757" t="s">
        <v>49</v>
      </c>
      <c r="C757" t="s">
        <v>83</v>
      </c>
      <c r="D757" t="s">
        <v>83</v>
      </c>
      <c r="F757" s="3" t="str">
        <f t="shared" si="37"/>
        <v/>
      </c>
      <c r="G757">
        <f t="shared" si="35"/>
        <v>1</v>
      </c>
      <c r="H757" s="10" t="s">
        <v>19564</v>
      </c>
      <c r="I757" t="s">
        <v>9461</v>
      </c>
      <c r="J757" t="s">
        <v>9462</v>
      </c>
      <c r="K757" t="s">
        <v>9463</v>
      </c>
      <c r="L757">
        <v>7</v>
      </c>
      <c r="M757">
        <v>9783642335419</v>
      </c>
      <c r="N757" t="str">
        <f t="shared" si="36"/>
        <v>Conference</v>
      </c>
      <c r="O757" t="s">
        <v>152</v>
      </c>
      <c r="P757" t="s">
        <v>9464</v>
      </c>
      <c r="Q757" s="3">
        <v>2012</v>
      </c>
      <c r="R757" t="s">
        <v>9465</v>
      </c>
      <c r="S757" t="s">
        <v>6</v>
      </c>
      <c r="T757" t="s">
        <v>283</v>
      </c>
    </row>
    <row r="758" spans="1:20" x14ac:dyDescent="0.35">
      <c r="A758" t="str" cm="1">
        <f t="array" ref="A758">IF(OR(ISNUMBER(SEARCH("serious", $H758:$J758)),ISNUMBER(SEARCH("Serious", $H758:$J758)),ISNUMBER(SEARCH("gamification", $H758:$J758)),ISNUMBER(SEARCH("Gamification", $H758:$J758)),ISNUMBER(SEARCH("education", $H758:$J758)),ISNUMBER(SEARCH("Education", $H758:$J758)),),DataValidation!$E$12,B758)</f>
        <v>None</v>
      </c>
      <c r="B758" t="s">
        <v>49</v>
      </c>
      <c r="C758" t="s">
        <v>68</v>
      </c>
      <c r="D758" t="s">
        <v>68</v>
      </c>
      <c r="F758" s="3" t="str">
        <f t="shared" si="37"/>
        <v/>
      </c>
      <c r="G758">
        <f t="shared" si="35"/>
        <v>1</v>
      </c>
      <c r="H758" s="10" t="s">
        <v>19565</v>
      </c>
      <c r="I758" t="s">
        <v>9467</v>
      </c>
      <c r="J758" t="s">
        <v>9468</v>
      </c>
      <c r="K758" t="s">
        <v>9469</v>
      </c>
      <c r="L758">
        <v>10</v>
      </c>
      <c r="M758">
        <v>9781538677698</v>
      </c>
      <c r="N758" t="str">
        <f t="shared" si="36"/>
        <v>Conference</v>
      </c>
      <c r="O758" t="s">
        <v>388</v>
      </c>
      <c r="P758" t="s">
        <v>9470</v>
      </c>
      <c r="Q758" s="3">
        <v>2019</v>
      </c>
      <c r="R758" t="s">
        <v>9471</v>
      </c>
      <c r="S758" t="s">
        <v>6</v>
      </c>
      <c r="T758" t="s">
        <v>162</v>
      </c>
    </row>
    <row r="759" spans="1:20" x14ac:dyDescent="0.35">
      <c r="A759" t="str" cm="1">
        <f t="array" ref="A759">IF(OR(ISNUMBER(SEARCH("serious", $H759:$J759)),ISNUMBER(SEARCH("Serious", $H759:$J759)),ISNUMBER(SEARCH("gamification", $H759:$J759)),ISNUMBER(SEARCH("Gamification", $H759:$J759)),ISNUMBER(SEARCH("education", $H759:$J759)),ISNUMBER(SEARCH("Education", $H759:$J759)),),DataValidation!$E$12,B759)</f>
        <v>Serious games or gamification</v>
      </c>
      <c r="B759" t="s">
        <v>70</v>
      </c>
      <c r="C759" t="s">
        <v>33</v>
      </c>
      <c r="D759" t="s">
        <v>33</v>
      </c>
      <c r="F759" s="3" t="str">
        <f t="shared" si="37"/>
        <v/>
      </c>
      <c r="G759">
        <f t="shared" si="35"/>
        <v>1</v>
      </c>
      <c r="H759" s="10" t="s">
        <v>19566</v>
      </c>
      <c r="I759" t="s">
        <v>9473</v>
      </c>
      <c r="J759" t="s">
        <v>9474</v>
      </c>
      <c r="K759" t="s">
        <v>9475</v>
      </c>
      <c r="L759">
        <v>10</v>
      </c>
      <c r="M759">
        <v>9781538677698</v>
      </c>
      <c r="N759" t="str">
        <f t="shared" si="36"/>
        <v>Conference</v>
      </c>
      <c r="O759" t="s">
        <v>388</v>
      </c>
      <c r="P759" t="s">
        <v>9476</v>
      </c>
      <c r="Q759" s="3">
        <v>2019</v>
      </c>
      <c r="R759" t="s">
        <v>9477</v>
      </c>
      <c r="S759" t="s">
        <v>6</v>
      </c>
      <c r="T759" t="s">
        <v>217</v>
      </c>
    </row>
    <row r="760" spans="1:20" x14ac:dyDescent="0.35">
      <c r="A760" t="str" cm="1">
        <f t="array" ref="A760">IF(OR(ISNUMBER(SEARCH("serious", $H760:$J760)),ISNUMBER(SEARCH("Serious", $H760:$J760)),ISNUMBER(SEARCH("gamification", $H760:$J760)),ISNUMBER(SEARCH("Gamification", $H760:$J760)),ISNUMBER(SEARCH("education", $H760:$J760)),ISNUMBER(SEARCH("Education", $H760:$J760)),),DataValidation!$E$12,B760)</f>
        <v>None</v>
      </c>
      <c r="B760" t="s">
        <v>49</v>
      </c>
      <c r="C760" t="s">
        <v>71</v>
      </c>
      <c r="D760" t="s">
        <v>71</v>
      </c>
      <c r="F760" s="3" t="str">
        <f t="shared" si="37"/>
        <v/>
      </c>
      <c r="G760">
        <f t="shared" si="35"/>
        <v>1</v>
      </c>
      <c r="H760" s="10" t="s">
        <v>19572</v>
      </c>
      <c r="I760" t="s">
        <v>9506</v>
      </c>
      <c r="J760" t="s">
        <v>9507</v>
      </c>
      <c r="K760" t="s">
        <v>9503</v>
      </c>
      <c r="L760">
        <v>10</v>
      </c>
      <c r="M760">
        <v>9781450372176</v>
      </c>
      <c r="N760" t="str">
        <f t="shared" si="36"/>
        <v>Journal</v>
      </c>
      <c r="O760" t="s">
        <v>194</v>
      </c>
      <c r="P760" t="s">
        <v>6</v>
      </c>
      <c r="Q760" s="3">
        <v>2019</v>
      </c>
      <c r="R760" t="s">
        <v>9508</v>
      </c>
      <c r="S760" t="s">
        <v>6</v>
      </c>
      <c r="T760" t="s">
        <v>162</v>
      </c>
    </row>
    <row r="761" spans="1:20" x14ac:dyDescent="0.35">
      <c r="A761" t="str" cm="1">
        <f t="array" ref="A761">IF(OR(ISNUMBER(SEARCH("serious", $H761:$J761)),ISNUMBER(SEARCH("Serious", $H761:$J761)),ISNUMBER(SEARCH("gamification", $H761:$J761)),ISNUMBER(SEARCH("Gamification", $H761:$J761)),ISNUMBER(SEARCH("education", $H761:$J761)),ISNUMBER(SEARCH("Education", $H761:$J761)),),DataValidation!$E$12,B761)</f>
        <v>Serious games or gamification</v>
      </c>
      <c r="B761" t="s">
        <v>70</v>
      </c>
      <c r="C761" t="s">
        <v>33</v>
      </c>
      <c r="D761" t="s">
        <v>33</v>
      </c>
      <c r="F761" s="3" t="str">
        <f t="shared" si="37"/>
        <v/>
      </c>
      <c r="G761">
        <f t="shared" si="35"/>
        <v>1</v>
      </c>
      <c r="H761" s="10" t="s">
        <v>19573</v>
      </c>
      <c r="I761" t="s">
        <v>9510</v>
      </c>
      <c r="J761" t="s">
        <v>9511</v>
      </c>
      <c r="K761" t="s">
        <v>9512</v>
      </c>
      <c r="L761">
        <v>10</v>
      </c>
      <c r="M761">
        <v>9781450388078</v>
      </c>
      <c r="N761" t="str">
        <f t="shared" si="36"/>
        <v>Journal</v>
      </c>
      <c r="O761" t="s">
        <v>194</v>
      </c>
      <c r="P761" t="s">
        <v>6</v>
      </c>
      <c r="Q761" s="3">
        <v>2020</v>
      </c>
      <c r="R761" t="s">
        <v>9513</v>
      </c>
      <c r="S761" t="s">
        <v>6</v>
      </c>
      <c r="T761" t="s">
        <v>162</v>
      </c>
    </row>
    <row r="762" spans="1:20" x14ac:dyDescent="0.35">
      <c r="A762" t="str" cm="1">
        <f t="array" ref="A762">IF(OR(ISNUMBER(SEARCH("serious", $H762:$J762)),ISNUMBER(SEARCH("Serious", $H762:$J762)),ISNUMBER(SEARCH("gamification", $H762:$J762)),ISNUMBER(SEARCH("Gamification", $H762:$J762)),ISNUMBER(SEARCH("education", $H762:$J762)),ISNUMBER(SEARCH("Education", $H762:$J762)),),DataValidation!$E$12,B762)</f>
        <v>Serious games or gamification</v>
      </c>
      <c r="B762" t="s">
        <v>70</v>
      </c>
      <c r="C762" t="s">
        <v>33</v>
      </c>
      <c r="D762" t="s">
        <v>33</v>
      </c>
      <c r="F762" s="3" t="str">
        <f t="shared" si="37"/>
        <v/>
      </c>
      <c r="G762">
        <f t="shared" si="35"/>
        <v>1</v>
      </c>
      <c r="H762" s="10" t="s">
        <v>19575</v>
      </c>
      <c r="I762" t="s">
        <v>9522</v>
      </c>
      <c r="J762" t="s">
        <v>9523</v>
      </c>
      <c r="K762" t="s">
        <v>9524</v>
      </c>
      <c r="L762">
        <v>7</v>
      </c>
      <c r="M762">
        <v>9783319213828</v>
      </c>
      <c r="N762" t="str">
        <f t="shared" si="36"/>
        <v>Journal</v>
      </c>
      <c r="O762" t="s">
        <v>866</v>
      </c>
      <c r="P762" t="s">
        <v>9525</v>
      </c>
      <c r="Q762" s="3">
        <v>2015</v>
      </c>
      <c r="R762" t="s">
        <v>9526</v>
      </c>
      <c r="S762" t="s">
        <v>6</v>
      </c>
      <c r="T762" t="s">
        <v>147</v>
      </c>
    </row>
    <row r="763" spans="1:20" x14ac:dyDescent="0.35">
      <c r="A763" t="str" cm="1">
        <f t="array" ref="A763">IF(OR(ISNUMBER(SEARCH("serious", $H763:$J763)),ISNUMBER(SEARCH("Serious", $H763:$J763)),ISNUMBER(SEARCH("gamification", $H763:$J763)),ISNUMBER(SEARCH("Gamification", $H763:$J763)),ISNUMBER(SEARCH("education", $H763:$J763)),ISNUMBER(SEARCH("Education", $H763:$J763)),),DataValidation!$E$12,B763)</f>
        <v>None</v>
      </c>
      <c r="B763" t="s">
        <v>49</v>
      </c>
      <c r="C763" t="s">
        <v>71</v>
      </c>
      <c r="D763" t="s">
        <v>71</v>
      </c>
      <c r="F763" s="3" t="str">
        <f t="shared" si="37"/>
        <v/>
      </c>
      <c r="G763">
        <f t="shared" si="35"/>
        <v>1</v>
      </c>
      <c r="H763" s="10" t="s">
        <v>19576</v>
      </c>
      <c r="I763" t="s">
        <v>9528</v>
      </c>
      <c r="J763" t="s">
        <v>9529</v>
      </c>
      <c r="K763" t="s">
        <v>9530</v>
      </c>
      <c r="L763">
        <v>10</v>
      </c>
      <c r="M763">
        <v>9781450303873</v>
      </c>
      <c r="N763" t="str">
        <f t="shared" si="36"/>
        <v>Conference</v>
      </c>
      <c r="O763" t="s">
        <v>9531</v>
      </c>
      <c r="P763" t="s">
        <v>9532</v>
      </c>
      <c r="Q763" s="3">
        <v>2010</v>
      </c>
      <c r="R763" t="s">
        <v>9533</v>
      </c>
      <c r="S763" t="s">
        <v>6</v>
      </c>
      <c r="T763" t="s">
        <v>695</v>
      </c>
    </row>
    <row r="764" spans="1:20" x14ac:dyDescent="0.35">
      <c r="A764" t="str" cm="1">
        <f t="array" ref="A764">IF(OR(ISNUMBER(SEARCH("serious", $H764:$J764)),ISNUMBER(SEARCH("Serious", $H764:$J764)),ISNUMBER(SEARCH("gamification", $H764:$J764)),ISNUMBER(SEARCH("Gamification", $H764:$J764)),ISNUMBER(SEARCH("education", $H764:$J764)),ISNUMBER(SEARCH("Education", $H764:$J764)),),DataValidation!$E$12,B764)</f>
        <v>Not related to Software Engineering</v>
      </c>
      <c r="B764" t="s">
        <v>67</v>
      </c>
      <c r="C764" t="s">
        <v>33</v>
      </c>
      <c r="D764" t="s">
        <v>33</v>
      </c>
      <c r="F764" s="3" t="str">
        <f t="shared" si="37"/>
        <v/>
      </c>
      <c r="G764">
        <f t="shared" si="35"/>
        <v>1</v>
      </c>
      <c r="H764" s="10" t="s">
        <v>19577</v>
      </c>
      <c r="I764" t="s">
        <v>9535</v>
      </c>
      <c r="J764" t="s">
        <v>6</v>
      </c>
      <c r="K764" t="s">
        <v>9536</v>
      </c>
      <c r="L764">
        <v>7</v>
      </c>
      <c r="N764" t="str">
        <f t="shared" si="36"/>
        <v>Journal</v>
      </c>
      <c r="O764" t="s">
        <v>9537</v>
      </c>
      <c r="P764" t="s">
        <v>6</v>
      </c>
      <c r="Q764" s="3">
        <v>2010</v>
      </c>
      <c r="R764" t="s">
        <v>9538</v>
      </c>
      <c r="S764" t="s">
        <v>6</v>
      </c>
      <c r="T764" t="s">
        <v>9539</v>
      </c>
    </row>
    <row r="765" spans="1:20" x14ac:dyDescent="0.35">
      <c r="A765" t="str" cm="1">
        <f t="array" ref="A765">IF(OR(ISNUMBER(SEARCH("serious", $H765:$J765)),ISNUMBER(SEARCH("Serious", $H765:$J765)),ISNUMBER(SEARCH("gamification", $H765:$J765)),ISNUMBER(SEARCH("Gamification", $H765:$J765)),ISNUMBER(SEARCH("education", $H765:$J765)),ISNUMBER(SEARCH("Education", $H765:$J765)),),DataValidation!$E$12,B765)</f>
        <v>None</v>
      </c>
      <c r="B765" t="s">
        <v>49</v>
      </c>
      <c r="C765" t="s">
        <v>80</v>
      </c>
      <c r="D765" t="s">
        <v>80</v>
      </c>
      <c r="F765" s="3" t="str">
        <f t="shared" si="37"/>
        <v/>
      </c>
      <c r="G765">
        <f t="shared" si="35"/>
        <v>1</v>
      </c>
      <c r="H765" s="10" t="s">
        <v>19578</v>
      </c>
      <c r="I765" t="s">
        <v>9541</v>
      </c>
      <c r="J765" t="s">
        <v>9542</v>
      </c>
      <c r="K765" t="s">
        <v>9536</v>
      </c>
      <c r="L765">
        <v>7</v>
      </c>
      <c r="N765" t="str">
        <f t="shared" si="36"/>
        <v>Journal</v>
      </c>
      <c r="O765" t="s">
        <v>9543</v>
      </c>
      <c r="P765" t="s">
        <v>9544</v>
      </c>
      <c r="Q765" s="3">
        <v>2011</v>
      </c>
      <c r="R765" t="s">
        <v>9545</v>
      </c>
      <c r="S765" t="s">
        <v>6</v>
      </c>
      <c r="T765" t="s">
        <v>703</v>
      </c>
    </row>
    <row r="766" spans="1:20" x14ac:dyDescent="0.35">
      <c r="A766" t="str" cm="1">
        <f t="array" ref="A766">IF(OR(ISNUMBER(SEARCH("serious", $H766:$J766)),ISNUMBER(SEARCH("Serious", $H766:$J766)),ISNUMBER(SEARCH("gamification", $H766:$J766)),ISNUMBER(SEARCH("Gamification", $H766:$J766)),ISNUMBER(SEARCH("education", $H766:$J766)),ISNUMBER(SEARCH("Education", $H766:$J766)),),DataValidation!$E$12,B766)</f>
        <v>None</v>
      </c>
      <c r="B766" t="s">
        <v>49</v>
      </c>
      <c r="C766" t="s">
        <v>80</v>
      </c>
      <c r="D766" t="s">
        <v>80</v>
      </c>
      <c r="F766" s="3" t="str">
        <f t="shared" si="37"/>
        <v/>
      </c>
      <c r="G766">
        <f t="shared" si="35"/>
        <v>1</v>
      </c>
      <c r="H766" s="10" t="s">
        <v>19579</v>
      </c>
      <c r="I766" t="s">
        <v>9547</v>
      </c>
      <c r="J766" t="s">
        <v>9548</v>
      </c>
      <c r="K766" t="s">
        <v>9536</v>
      </c>
      <c r="L766">
        <v>10</v>
      </c>
      <c r="M766">
        <v>9781450305785</v>
      </c>
      <c r="N766" t="str">
        <f t="shared" si="36"/>
        <v>Conference</v>
      </c>
      <c r="O766" t="s">
        <v>274</v>
      </c>
      <c r="P766" t="s">
        <v>9549</v>
      </c>
      <c r="Q766" s="3">
        <v>2011</v>
      </c>
      <c r="R766" t="s">
        <v>9550</v>
      </c>
      <c r="S766" t="s">
        <v>6</v>
      </c>
      <c r="T766" t="s">
        <v>473</v>
      </c>
    </row>
    <row r="767" spans="1:20" x14ac:dyDescent="0.35">
      <c r="A767" t="str" cm="1">
        <f t="array" ref="A767">IF(OR(ISNUMBER(SEARCH("serious", $H767:$J767)),ISNUMBER(SEARCH("Serious", $H767:$J767)),ISNUMBER(SEARCH("gamification", $H767:$J767)),ISNUMBER(SEARCH("Gamification", $H767:$J767)),ISNUMBER(SEARCH("education", $H767:$J767)),ISNUMBER(SEARCH("Education", $H767:$J767)),),DataValidation!$E$12,B767)</f>
        <v>Serious games or gamification</v>
      </c>
      <c r="B767" t="s">
        <v>70</v>
      </c>
      <c r="C767" t="s">
        <v>33</v>
      </c>
      <c r="D767" t="s">
        <v>33</v>
      </c>
      <c r="F767" s="3" t="str">
        <f t="shared" si="37"/>
        <v/>
      </c>
      <c r="G767">
        <f t="shared" si="35"/>
        <v>1</v>
      </c>
      <c r="H767" s="10" t="s">
        <v>19580</v>
      </c>
      <c r="I767" t="s">
        <v>9556</v>
      </c>
      <c r="J767" t="s">
        <v>9557</v>
      </c>
      <c r="K767" t="s">
        <v>9536</v>
      </c>
      <c r="L767">
        <v>7</v>
      </c>
      <c r="N767" t="str">
        <f t="shared" si="36"/>
        <v>Journal</v>
      </c>
      <c r="O767" t="s">
        <v>1452</v>
      </c>
      <c r="P767" t="s">
        <v>9558</v>
      </c>
      <c r="Q767" s="3">
        <v>2017</v>
      </c>
      <c r="R767" t="s">
        <v>9559</v>
      </c>
      <c r="S767" t="s">
        <v>6</v>
      </c>
      <c r="T767" t="s">
        <v>480</v>
      </c>
    </row>
    <row r="768" spans="1:20" x14ac:dyDescent="0.35">
      <c r="A768" t="str" cm="1">
        <f t="array" ref="A768">IF(OR(ISNUMBER(SEARCH("serious", $H768:$J768)),ISNUMBER(SEARCH("Serious", $H768:$J768)),ISNUMBER(SEARCH("gamification", $H768:$J768)),ISNUMBER(SEARCH("Gamification", $H768:$J768)),ISNUMBER(SEARCH("education", $H768:$J768)),ISNUMBER(SEARCH("Education", $H768:$J768)),),DataValidation!$E$12,B768)</f>
        <v>Not related to Video Games</v>
      </c>
      <c r="B768" t="s">
        <v>70</v>
      </c>
      <c r="C768" t="s">
        <v>33</v>
      </c>
      <c r="D768" t="s">
        <v>33</v>
      </c>
      <c r="F768" s="3" t="str">
        <f t="shared" si="37"/>
        <v/>
      </c>
      <c r="G768">
        <f t="shared" si="35"/>
        <v>1</v>
      </c>
      <c r="H768" s="10" t="s">
        <v>19581</v>
      </c>
      <c r="I768" t="s">
        <v>9561</v>
      </c>
      <c r="J768" t="s">
        <v>6</v>
      </c>
      <c r="K768" t="s">
        <v>9536</v>
      </c>
      <c r="L768">
        <v>7</v>
      </c>
      <c r="N768" t="str">
        <f t="shared" si="36"/>
        <v>Journal</v>
      </c>
      <c r="O768" t="s">
        <v>4464</v>
      </c>
      <c r="P768" t="s">
        <v>9562</v>
      </c>
      <c r="Q768" s="3">
        <v>2018</v>
      </c>
      <c r="R768" t="s">
        <v>9563</v>
      </c>
      <c r="S768" t="s">
        <v>6</v>
      </c>
      <c r="T768" t="s">
        <v>217</v>
      </c>
    </row>
    <row r="769" spans="1:20" x14ac:dyDescent="0.35">
      <c r="A769" t="str" cm="1">
        <f t="array" ref="A769">IF(OR(ISNUMBER(SEARCH("serious", $H769:$J769)),ISNUMBER(SEARCH("Serious", $H769:$J769)),ISNUMBER(SEARCH("gamification", $H769:$J769)),ISNUMBER(SEARCH("Gamification", $H769:$J769)),ISNUMBER(SEARCH("education", $H769:$J769)),ISNUMBER(SEARCH("Education", $H769:$J769)),),DataValidation!$E$12,B769)</f>
        <v>Not related to Video Games</v>
      </c>
      <c r="B769" t="s">
        <v>70</v>
      </c>
      <c r="C769" t="s">
        <v>33</v>
      </c>
      <c r="D769" t="s">
        <v>33</v>
      </c>
      <c r="F769" s="3" t="str">
        <f t="shared" si="37"/>
        <v/>
      </c>
      <c r="G769">
        <f t="shared" si="35"/>
        <v>1</v>
      </c>
      <c r="H769" s="10" t="s">
        <v>19582</v>
      </c>
      <c r="I769" t="s">
        <v>9565</v>
      </c>
      <c r="J769" t="s">
        <v>9566</v>
      </c>
      <c r="K769" t="s">
        <v>9567</v>
      </c>
      <c r="L769">
        <v>10</v>
      </c>
      <c r="M769">
        <v>9781467375269</v>
      </c>
      <c r="N769" t="str">
        <f t="shared" si="36"/>
        <v>Conference</v>
      </c>
      <c r="O769" t="s">
        <v>9568</v>
      </c>
      <c r="P769" t="s">
        <v>5871</v>
      </c>
      <c r="Q769" s="3">
        <v>2015</v>
      </c>
      <c r="R769" t="s">
        <v>9569</v>
      </c>
      <c r="S769" t="s">
        <v>6</v>
      </c>
      <c r="T769" t="s">
        <v>1120</v>
      </c>
    </row>
    <row r="770" spans="1:20" x14ac:dyDescent="0.35">
      <c r="A770" t="str" cm="1">
        <f t="array" ref="A770">IF(OR(ISNUMBER(SEARCH("serious", $H770:$J770)),ISNUMBER(SEARCH("Serious", $H770:$J770)),ISNUMBER(SEARCH("gamification", $H770:$J770)),ISNUMBER(SEARCH("Gamification", $H770:$J770)),ISNUMBER(SEARCH("education", $H770:$J770)),ISNUMBER(SEARCH("Education", $H770:$J770)),),DataValidation!$E$12,B770)</f>
        <v>Not related to Video Games</v>
      </c>
      <c r="B770" t="s">
        <v>70</v>
      </c>
      <c r="C770" t="s">
        <v>33</v>
      </c>
      <c r="D770" t="s">
        <v>33</v>
      </c>
      <c r="F770" s="3" t="str">
        <f t="shared" si="37"/>
        <v/>
      </c>
      <c r="G770">
        <f t="shared" ref="G770:G833" si="38">COUNTIF(H:H,H770)</f>
        <v>1</v>
      </c>
      <c r="H770" s="10" t="s">
        <v>19584</v>
      </c>
      <c r="I770" t="s">
        <v>9577</v>
      </c>
      <c r="J770" t="s">
        <v>9578</v>
      </c>
      <c r="K770" t="s">
        <v>9579</v>
      </c>
      <c r="L770">
        <v>10</v>
      </c>
      <c r="N770" t="str">
        <f t="shared" ref="N770:N833" si="39">IF(ISNUMBER(SEARCH("Workshop", O770)),"Workshop",IF(OR(ISNUMBER(SEARCH("Conference", O770)), ISNUMBER(SEARCH("Symposium", O770)), ISNUMBER(SEARCH("Lecture Notes", O770)), ISNUMBER(SEARCH("Proceedings", O770))),"Conference", "Journal"))</f>
        <v>Workshop</v>
      </c>
      <c r="O770" t="s">
        <v>496</v>
      </c>
      <c r="P770" t="s">
        <v>9580</v>
      </c>
      <c r="Q770" s="3">
        <v>2020</v>
      </c>
      <c r="R770" t="s">
        <v>9581</v>
      </c>
      <c r="S770" t="s">
        <v>6</v>
      </c>
      <c r="T770" t="s">
        <v>162</v>
      </c>
    </row>
    <row r="771" spans="1:20" x14ac:dyDescent="0.35">
      <c r="A771" t="str" cm="1">
        <f t="array" ref="A771">IF(OR(ISNUMBER(SEARCH("serious", $H771:$J771)),ISNUMBER(SEARCH("Serious", $H771:$J771)),ISNUMBER(SEARCH("gamification", $H771:$J771)),ISNUMBER(SEARCH("Gamification", $H771:$J771)),ISNUMBER(SEARCH("education", $H771:$J771)),ISNUMBER(SEARCH("Education", $H771:$J771)),),DataValidation!$E$12,B771)</f>
        <v>Not related to Video Games</v>
      </c>
      <c r="B771" t="s">
        <v>70</v>
      </c>
      <c r="C771" t="s">
        <v>33</v>
      </c>
      <c r="D771" t="s">
        <v>33</v>
      </c>
      <c r="F771" s="3" t="str">
        <f t="shared" si="37"/>
        <v/>
      </c>
      <c r="G771">
        <f t="shared" si="38"/>
        <v>1</v>
      </c>
      <c r="H771" s="10" t="s">
        <v>19586</v>
      </c>
      <c r="I771" t="s">
        <v>9589</v>
      </c>
      <c r="J771" t="s">
        <v>9590</v>
      </c>
      <c r="K771" t="s">
        <v>9591</v>
      </c>
      <c r="L771">
        <v>7</v>
      </c>
      <c r="M771">
        <v>9783319038919</v>
      </c>
      <c r="N771" t="str">
        <f t="shared" si="39"/>
        <v>Conference</v>
      </c>
      <c r="O771" t="s">
        <v>3009</v>
      </c>
      <c r="P771" t="s">
        <v>9592</v>
      </c>
      <c r="Q771" s="3">
        <v>2013</v>
      </c>
      <c r="R771" t="s">
        <v>9593</v>
      </c>
      <c r="S771" t="s">
        <v>6</v>
      </c>
      <c r="T771" t="s">
        <v>217</v>
      </c>
    </row>
    <row r="772" spans="1:20" x14ac:dyDescent="0.35">
      <c r="A772" t="str" cm="1">
        <f t="array" ref="A772">IF(OR(ISNUMBER(SEARCH("serious", $H772:$J772)),ISNUMBER(SEARCH("Serious", $H772:$J772)),ISNUMBER(SEARCH("gamification", $H772:$J772)),ISNUMBER(SEARCH("Gamification", $H772:$J772)),ISNUMBER(SEARCH("education", $H772:$J772)),ISNUMBER(SEARCH("Education", $H772:$J772)),),DataValidation!$E$12,B772)</f>
        <v>Not related to Video Games</v>
      </c>
      <c r="B772" t="s">
        <v>70</v>
      </c>
      <c r="C772" t="s">
        <v>33</v>
      </c>
      <c r="D772" t="s">
        <v>33</v>
      </c>
      <c r="F772" s="3" t="str">
        <f t="shared" si="37"/>
        <v/>
      </c>
      <c r="G772">
        <f t="shared" si="38"/>
        <v>1</v>
      </c>
      <c r="H772" s="10" t="s">
        <v>19589</v>
      </c>
      <c r="I772" t="s">
        <v>9605</v>
      </c>
      <c r="J772" t="s">
        <v>9606</v>
      </c>
      <c r="K772" t="s">
        <v>9607</v>
      </c>
      <c r="L772">
        <v>10</v>
      </c>
      <c r="M772">
        <v>9781450347631</v>
      </c>
      <c r="N772" t="str">
        <f t="shared" si="39"/>
        <v>Conference</v>
      </c>
      <c r="O772" t="s">
        <v>308</v>
      </c>
      <c r="P772" t="s">
        <v>6</v>
      </c>
      <c r="Q772" s="3">
        <v>2016</v>
      </c>
      <c r="R772" t="s">
        <v>9608</v>
      </c>
      <c r="S772" t="s">
        <v>6</v>
      </c>
      <c r="T772" t="s">
        <v>155</v>
      </c>
    </row>
    <row r="773" spans="1:20" x14ac:dyDescent="0.35">
      <c r="A773" t="str" cm="1">
        <f t="array" ref="A773">IF(OR(ISNUMBER(SEARCH("serious", $H773:$J773)),ISNUMBER(SEARCH("Serious", $H773:$J773)),ISNUMBER(SEARCH("gamification", $H773:$J773)),ISNUMBER(SEARCH("Gamification", $H773:$J773)),ISNUMBER(SEARCH("education", $H773:$J773)),ISNUMBER(SEARCH("Education", $H773:$J773)),),DataValidation!$E$12,B773)</f>
        <v>None</v>
      </c>
      <c r="B773" t="s">
        <v>49</v>
      </c>
      <c r="C773" t="s">
        <v>54</v>
      </c>
      <c r="D773" t="s">
        <v>54</v>
      </c>
      <c r="F773" s="3" t="str">
        <f t="shared" si="37"/>
        <v/>
      </c>
      <c r="G773">
        <f t="shared" si="38"/>
        <v>1</v>
      </c>
      <c r="H773" s="10" t="s">
        <v>19594</v>
      </c>
      <c r="I773" t="s">
        <v>9632</v>
      </c>
      <c r="J773" t="s">
        <v>9633</v>
      </c>
      <c r="K773" t="s">
        <v>9634</v>
      </c>
      <c r="L773">
        <v>10</v>
      </c>
      <c r="M773">
        <v>9781538644850</v>
      </c>
      <c r="N773" t="str">
        <f t="shared" si="39"/>
        <v>Conference</v>
      </c>
      <c r="O773" t="s">
        <v>9635</v>
      </c>
      <c r="P773" t="s">
        <v>9636</v>
      </c>
      <c r="Q773" s="3">
        <v>2018</v>
      </c>
      <c r="R773" t="s">
        <v>9637</v>
      </c>
      <c r="S773" t="s">
        <v>6</v>
      </c>
      <c r="T773" t="s">
        <v>217</v>
      </c>
    </row>
    <row r="774" spans="1:20" x14ac:dyDescent="0.35">
      <c r="A774" t="str" cm="1">
        <f t="array" ref="A774">IF(OR(ISNUMBER(SEARCH("serious", $H774:$J774)),ISNUMBER(SEARCH("Serious", $H774:$J774)),ISNUMBER(SEARCH("gamification", $H774:$J774)),ISNUMBER(SEARCH("Gamification", $H774:$J774)),ISNUMBER(SEARCH("education", $H774:$J774)),ISNUMBER(SEARCH("Education", $H774:$J774)),),DataValidation!$E$12,B774)</f>
        <v>None</v>
      </c>
      <c r="B774" t="s">
        <v>49</v>
      </c>
      <c r="C774" t="s">
        <v>71</v>
      </c>
      <c r="D774" t="s">
        <v>71</v>
      </c>
      <c r="E774" t="s">
        <v>85</v>
      </c>
      <c r="F774" s="3" t="str">
        <f t="shared" si="37"/>
        <v/>
      </c>
      <c r="G774">
        <f t="shared" si="38"/>
        <v>1</v>
      </c>
      <c r="H774" s="10" t="s">
        <v>19596</v>
      </c>
      <c r="I774" t="s">
        <v>9646</v>
      </c>
      <c r="J774" t="s">
        <v>9647</v>
      </c>
      <c r="K774" t="s">
        <v>9648</v>
      </c>
      <c r="L774">
        <v>10</v>
      </c>
      <c r="M774">
        <v>9780996683197</v>
      </c>
      <c r="N774" t="str">
        <f t="shared" si="39"/>
        <v>Conference</v>
      </c>
      <c r="O774" t="s">
        <v>9649</v>
      </c>
      <c r="P774" t="s">
        <v>6</v>
      </c>
      <c r="Q774" s="3">
        <v>2019</v>
      </c>
      <c r="R774" t="s">
        <v>9650</v>
      </c>
      <c r="S774" t="s">
        <v>6</v>
      </c>
      <c r="T774" t="s">
        <v>162</v>
      </c>
    </row>
    <row r="775" spans="1:20" x14ac:dyDescent="0.35">
      <c r="A775" t="str" cm="1">
        <f t="array" ref="A775">IF(OR(ISNUMBER(SEARCH("serious", $H775:$J775)),ISNUMBER(SEARCH("Serious", $H775:$J775)),ISNUMBER(SEARCH("gamification", $H775:$J775)),ISNUMBER(SEARCH("Gamification", $H775:$J775)),ISNUMBER(SEARCH("education", $H775:$J775)),ISNUMBER(SEARCH("Education", $H775:$J775)),),DataValidation!$E$12,B775)</f>
        <v>Not related to Software Engineering</v>
      </c>
      <c r="B775" t="s">
        <v>67</v>
      </c>
      <c r="C775" t="s">
        <v>33</v>
      </c>
      <c r="D775" t="s">
        <v>33</v>
      </c>
      <c r="F775" s="3" t="str">
        <f t="shared" si="37"/>
        <v/>
      </c>
      <c r="G775">
        <f t="shared" si="38"/>
        <v>1</v>
      </c>
      <c r="H775" s="10" t="s">
        <v>9651</v>
      </c>
      <c r="I775" t="s">
        <v>9652</v>
      </c>
      <c r="J775" t="s">
        <v>9653</v>
      </c>
      <c r="K775" t="s">
        <v>9654</v>
      </c>
      <c r="L775">
        <v>10</v>
      </c>
      <c r="M775">
        <v>9781450388078</v>
      </c>
      <c r="N775" t="str">
        <f t="shared" si="39"/>
        <v>Journal</v>
      </c>
      <c r="O775" t="s">
        <v>194</v>
      </c>
      <c r="P775" t="s">
        <v>6</v>
      </c>
      <c r="Q775" s="3">
        <v>2020</v>
      </c>
      <c r="R775" t="s">
        <v>9655</v>
      </c>
      <c r="S775" t="s">
        <v>6</v>
      </c>
      <c r="T775" t="s">
        <v>162</v>
      </c>
    </row>
    <row r="776" spans="1:20" x14ac:dyDescent="0.35">
      <c r="A776" t="str" cm="1">
        <f t="array" ref="A776">IF(OR(ISNUMBER(SEARCH("serious", $H776:$J776)),ISNUMBER(SEARCH("Serious", $H776:$J776)),ISNUMBER(SEARCH("gamification", $H776:$J776)),ISNUMBER(SEARCH("Gamification", $H776:$J776)),ISNUMBER(SEARCH("education", $H776:$J776)),ISNUMBER(SEARCH("Education", $H776:$J776)),),DataValidation!$E$12,B776)</f>
        <v>None</v>
      </c>
      <c r="B776" t="s">
        <v>49</v>
      </c>
      <c r="C776" t="s">
        <v>60</v>
      </c>
      <c r="D776" t="s">
        <v>60</v>
      </c>
      <c r="F776" s="3" t="str">
        <f t="shared" si="37"/>
        <v/>
      </c>
      <c r="G776">
        <f t="shared" si="38"/>
        <v>1</v>
      </c>
      <c r="H776" s="10" t="s">
        <v>19597</v>
      </c>
      <c r="I776" t="s">
        <v>9657</v>
      </c>
      <c r="J776" t="s">
        <v>9658</v>
      </c>
      <c r="K776" t="s">
        <v>9659</v>
      </c>
      <c r="L776">
        <v>7</v>
      </c>
      <c r="N776" t="str">
        <f t="shared" si="39"/>
        <v>Journal</v>
      </c>
      <c r="O776" t="s">
        <v>9660</v>
      </c>
      <c r="P776" t="s">
        <v>6</v>
      </c>
      <c r="Q776" s="3">
        <v>2017</v>
      </c>
      <c r="R776" t="s">
        <v>9661</v>
      </c>
      <c r="S776" t="s">
        <v>6</v>
      </c>
      <c r="T776" t="s">
        <v>480</v>
      </c>
    </row>
    <row r="777" spans="1:20" x14ac:dyDescent="0.35">
      <c r="A777" t="str" cm="1">
        <f t="array" ref="A777">IF(OR(ISNUMBER(SEARCH("serious", $H777:$J777)),ISNUMBER(SEARCH("Serious", $H777:$J777)),ISNUMBER(SEARCH("gamification", $H777:$J777)),ISNUMBER(SEARCH("Gamification", $H777:$J777)),ISNUMBER(SEARCH("education", $H777:$J777)),ISNUMBER(SEARCH("Education", $H777:$J777)),),DataValidation!$E$12,B777)</f>
        <v>Serious games or gamification</v>
      </c>
      <c r="B777" t="s">
        <v>70</v>
      </c>
      <c r="C777" t="s">
        <v>33</v>
      </c>
      <c r="D777" t="s">
        <v>33</v>
      </c>
      <c r="F777" s="3" t="str">
        <f t="shared" si="37"/>
        <v/>
      </c>
      <c r="G777">
        <f t="shared" si="38"/>
        <v>1</v>
      </c>
      <c r="H777" s="10" t="s">
        <v>19601</v>
      </c>
      <c r="I777" t="s">
        <v>9686</v>
      </c>
      <c r="J777" t="s">
        <v>9687</v>
      </c>
      <c r="K777" t="s">
        <v>9688</v>
      </c>
      <c r="L777">
        <v>10</v>
      </c>
      <c r="N777" t="str">
        <f t="shared" si="39"/>
        <v>Conference</v>
      </c>
      <c r="O777" t="s">
        <v>1374</v>
      </c>
      <c r="P777" t="s">
        <v>6</v>
      </c>
      <c r="Q777" s="3">
        <v>2015</v>
      </c>
      <c r="R777" t="s">
        <v>9689</v>
      </c>
      <c r="S777" t="s">
        <v>6</v>
      </c>
      <c r="T777" t="s">
        <v>147</v>
      </c>
    </row>
    <row r="778" spans="1:20" x14ac:dyDescent="0.35">
      <c r="A778" t="str" cm="1">
        <f t="array" ref="A778">IF(OR(ISNUMBER(SEARCH("serious", $H778:$J778)),ISNUMBER(SEARCH("Serious", $H778:$J778)),ISNUMBER(SEARCH("gamification", $H778:$J778)),ISNUMBER(SEARCH("Gamification", $H778:$J778)),ISNUMBER(SEARCH("education", $H778:$J778)),ISNUMBER(SEARCH("Education", $H778:$J778)),),DataValidation!$E$12,B778)</f>
        <v>Serious games or gamification</v>
      </c>
      <c r="B778" t="s">
        <v>70</v>
      </c>
      <c r="C778" t="s">
        <v>33</v>
      </c>
      <c r="D778" t="s">
        <v>33</v>
      </c>
      <c r="F778" s="3" t="str">
        <f t="shared" si="37"/>
        <v/>
      </c>
      <c r="G778">
        <f t="shared" si="38"/>
        <v>1</v>
      </c>
      <c r="H778" s="10" t="s">
        <v>19605</v>
      </c>
      <c r="I778" t="s">
        <v>9707</v>
      </c>
      <c r="J778" t="s">
        <v>9708</v>
      </c>
      <c r="K778" t="s">
        <v>9709</v>
      </c>
      <c r="L778">
        <v>10</v>
      </c>
      <c r="M778">
        <v>9781906638474</v>
      </c>
      <c r="N778" t="str">
        <f t="shared" si="39"/>
        <v>Conference</v>
      </c>
      <c r="O778" t="s">
        <v>452</v>
      </c>
      <c r="P778" t="s">
        <v>9710</v>
      </c>
      <c r="Q778" s="3">
        <v>2009</v>
      </c>
      <c r="R778" t="s">
        <v>9711</v>
      </c>
      <c r="S778" t="s">
        <v>6</v>
      </c>
      <c r="T778" t="s">
        <v>323</v>
      </c>
    </row>
    <row r="779" spans="1:20" x14ac:dyDescent="0.35">
      <c r="A779" t="str" cm="1">
        <f t="array" ref="A779">IF(OR(ISNUMBER(SEARCH("serious", $H779:$J779)),ISNUMBER(SEARCH("Serious", $H779:$J779)),ISNUMBER(SEARCH("gamification", $H779:$J779)),ISNUMBER(SEARCH("Gamification", $H779:$J779)),ISNUMBER(SEARCH("education", $H779:$J779)),ISNUMBER(SEARCH("Education", $H779:$J779)),),DataValidation!$E$12,B779)</f>
        <v>Not related to Video Games</v>
      </c>
      <c r="B779" t="s">
        <v>70</v>
      </c>
      <c r="C779" t="s">
        <v>33</v>
      </c>
      <c r="D779" t="s">
        <v>33</v>
      </c>
      <c r="F779" s="3" t="str">
        <f t="shared" si="37"/>
        <v/>
      </c>
      <c r="G779">
        <f t="shared" si="38"/>
        <v>1</v>
      </c>
      <c r="H779" s="10" t="s">
        <v>19606</v>
      </c>
      <c r="I779" t="s">
        <v>9713</v>
      </c>
      <c r="J779" t="s">
        <v>9714</v>
      </c>
      <c r="K779" t="s">
        <v>9715</v>
      </c>
      <c r="L779">
        <v>10</v>
      </c>
      <c r="M779">
        <v>9781627480680</v>
      </c>
      <c r="N779" t="str">
        <f t="shared" si="39"/>
        <v>Conference</v>
      </c>
      <c r="O779" t="s">
        <v>452</v>
      </c>
      <c r="P779" t="s">
        <v>6</v>
      </c>
      <c r="Q779" s="3">
        <v>2012</v>
      </c>
      <c r="R779" t="s">
        <v>9716</v>
      </c>
      <c r="S779" t="s">
        <v>6</v>
      </c>
      <c r="T779" t="s">
        <v>703</v>
      </c>
    </row>
    <row r="780" spans="1:20" x14ac:dyDescent="0.35">
      <c r="A780" t="str" cm="1">
        <f t="array" ref="A780">IF(OR(ISNUMBER(SEARCH("serious", $H780:$J780)),ISNUMBER(SEARCH("Serious", $H780:$J780)),ISNUMBER(SEARCH("gamification", $H780:$J780)),ISNUMBER(SEARCH("Gamification", $H780:$J780)),ISNUMBER(SEARCH("education", $H780:$J780)),ISNUMBER(SEARCH("Education", $H780:$J780)),),DataValidation!$E$12,B780)</f>
        <v>None</v>
      </c>
      <c r="B780" t="s">
        <v>49</v>
      </c>
      <c r="C780" t="s">
        <v>66</v>
      </c>
      <c r="D780" t="s">
        <v>66</v>
      </c>
      <c r="F780" s="3" t="str">
        <f t="shared" si="37"/>
        <v/>
      </c>
      <c r="G780">
        <f t="shared" si="38"/>
        <v>1</v>
      </c>
      <c r="H780" s="10" t="s">
        <v>19611</v>
      </c>
      <c r="I780" t="s">
        <v>9743</v>
      </c>
      <c r="J780" t="s">
        <v>9744</v>
      </c>
      <c r="K780" t="s">
        <v>9745</v>
      </c>
      <c r="L780">
        <v>10</v>
      </c>
      <c r="M780">
        <v>9781467362634</v>
      </c>
      <c r="N780" t="str">
        <f t="shared" si="39"/>
        <v>Workshop</v>
      </c>
      <c r="O780" t="s">
        <v>349</v>
      </c>
      <c r="P780" t="s">
        <v>4313</v>
      </c>
      <c r="Q780" s="3">
        <v>2013</v>
      </c>
      <c r="R780" t="s">
        <v>9746</v>
      </c>
      <c r="S780" t="s">
        <v>6</v>
      </c>
      <c r="T780" t="s">
        <v>217</v>
      </c>
    </row>
    <row r="781" spans="1:20" x14ac:dyDescent="0.35">
      <c r="A781" t="str" cm="1">
        <f t="array" ref="A781">IF(OR(ISNUMBER(SEARCH("serious", $H781:$J781)),ISNUMBER(SEARCH("Serious", $H781:$J781)),ISNUMBER(SEARCH("gamification", $H781:$J781)),ISNUMBER(SEARCH("Gamification", $H781:$J781)),ISNUMBER(SEARCH("education", $H781:$J781)),ISNUMBER(SEARCH("Education", $H781:$J781)),),DataValidation!$E$12,B781)</f>
        <v>None</v>
      </c>
      <c r="B781" t="s">
        <v>49</v>
      </c>
      <c r="C781" t="s">
        <v>60</v>
      </c>
      <c r="D781" t="s">
        <v>60</v>
      </c>
      <c r="F781" s="3" t="str">
        <f t="shared" si="37"/>
        <v/>
      </c>
      <c r="G781">
        <f t="shared" si="38"/>
        <v>1</v>
      </c>
      <c r="H781" s="10" t="s">
        <v>19613</v>
      </c>
      <c r="I781" t="s">
        <v>9760</v>
      </c>
      <c r="J781" t="s">
        <v>9761</v>
      </c>
      <c r="K781" t="s">
        <v>9762</v>
      </c>
      <c r="L781">
        <v>10</v>
      </c>
      <c r="M781">
        <v>9781728135915</v>
      </c>
      <c r="N781" t="str">
        <f t="shared" si="39"/>
        <v>Conference</v>
      </c>
      <c r="O781" t="s">
        <v>9763</v>
      </c>
      <c r="P781" t="s">
        <v>6</v>
      </c>
      <c r="Q781" s="3">
        <v>2019</v>
      </c>
      <c r="R781" t="s">
        <v>9764</v>
      </c>
      <c r="S781" t="s">
        <v>6</v>
      </c>
      <c r="T781" t="s">
        <v>162</v>
      </c>
    </row>
    <row r="782" spans="1:20" x14ac:dyDescent="0.35">
      <c r="A782" t="str" cm="1">
        <f t="array" ref="A782">IF(OR(ISNUMBER(SEARCH("serious", $H782:$J782)),ISNUMBER(SEARCH("Serious", $H782:$J782)),ISNUMBER(SEARCH("gamification", $H782:$J782)),ISNUMBER(SEARCH("Gamification", $H782:$J782)),ISNUMBER(SEARCH("education", $H782:$J782)),ISNUMBER(SEARCH("Education", $H782:$J782)),),DataValidation!$E$12,B782)</f>
        <v>None</v>
      </c>
      <c r="B782" t="s">
        <v>49</v>
      </c>
      <c r="C782" t="s">
        <v>60</v>
      </c>
      <c r="D782" t="s">
        <v>60</v>
      </c>
      <c r="F782" s="3" t="str">
        <f t="shared" si="37"/>
        <v/>
      </c>
      <c r="G782">
        <f t="shared" si="38"/>
        <v>1</v>
      </c>
      <c r="H782" s="10" t="s">
        <v>19619</v>
      </c>
      <c r="I782" t="s">
        <v>9797</v>
      </c>
      <c r="J782" t="s">
        <v>6</v>
      </c>
      <c r="K782" t="s">
        <v>9798</v>
      </c>
      <c r="L782">
        <v>10</v>
      </c>
      <c r="M782">
        <v>9781424459612</v>
      </c>
      <c r="N782" t="str">
        <f t="shared" si="39"/>
        <v>Conference</v>
      </c>
      <c r="O782" t="s">
        <v>4604</v>
      </c>
      <c r="P782" t="s">
        <v>9799</v>
      </c>
      <c r="Q782" s="3">
        <v>2010</v>
      </c>
      <c r="R782" t="s">
        <v>9800</v>
      </c>
      <c r="S782" t="s">
        <v>6</v>
      </c>
      <c r="T782" t="s">
        <v>147</v>
      </c>
    </row>
    <row r="783" spans="1:20" x14ac:dyDescent="0.35">
      <c r="A783" t="str" cm="1">
        <f t="array" ref="A783">IF(OR(ISNUMBER(SEARCH("serious", $H783:$J783)),ISNUMBER(SEARCH("Serious", $H783:$J783)),ISNUMBER(SEARCH("gamification", $H783:$J783)),ISNUMBER(SEARCH("Gamification", $H783:$J783)),ISNUMBER(SEARCH("education", $H783:$J783)),ISNUMBER(SEARCH("Education", $H783:$J783)),),DataValidation!$E$12,B783)</f>
        <v>Not related to Video Games</v>
      </c>
      <c r="B783" t="s">
        <v>70</v>
      </c>
      <c r="C783" t="s">
        <v>33</v>
      </c>
      <c r="D783" t="s">
        <v>33</v>
      </c>
      <c r="F783" s="3" t="str">
        <f t="shared" si="37"/>
        <v/>
      </c>
      <c r="G783">
        <f t="shared" si="38"/>
        <v>1</v>
      </c>
      <c r="H783" s="10" t="s">
        <v>19620</v>
      </c>
      <c r="I783" t="s">
        <v>9802</v>
      </c>
      <c r="J783" t="s">
        <v>9803</v>
      </c>
      <c r="K783" t="s">
        <v>9804</v>
      </c>
      <c r="L783">
        <v>10</v>
      </c>
      <c r="M783">
        <v>9781450365253</v>
      </c>
      <c r="N783" t="str">
        <f t="shared" si="39"/>
        <v>Conference</v>
      </c>
      <c r="O783" t="s">
        <v>308</v>
      </c>
      <c r="P783" t="s">
        <v>9805</v>
      </c>
      <c r="Q783" s="3">
        <v>2018</v>
      </c>
      <c r="R783" t="s">
        <v>9806</v>
      </c>
      <c r="S783" t="s">
        <v>6</v>
      </c>
      <c r="T783" t="s">
        <v>147</v>
      </c>
    </row>
    <row r="784" spans="1:20" x14ac:dyDescent="0.35">
      <c r="A784" t="str" cm="1">
        <f t="array" ref="A784">IF(OR(ISNUMBER(SEARCH("serious", $H784:$J784)),ISNUMBER(SEARCH("Serious", $H784:$J784)),ISNUMBER(SEARCH("gamification", $H784:$J784)),ISNUMBER(SEARCH("Gamification", $H784:$J784)),ISNUMBER(SEARCH("education", $H784:$J784)),ISNUMBER(SEARCH("Education", $H784:$J784)),),DataValidation!$E$12,B784)</f>
        <v>Not related to Video Games</v>
      </c>
      <c r="B784" t="s">
        <v>70</v>
      </c>
      <c r="C784" t="s">
        <v>33</v>
      </c>
      <c r="D784" t="s">
        <v>33</v>
      </c>
      <c r="F784" s="3" t="str">
        <f t="shared" si="37"/>
        <v/>
      </c>
      <c r="G784">
        <f t="shared" si="38"/>
        <v>1</v>
      </c>
      <c r="H784" s="10" t="s">
        <v>19622</v>
      </c>
      <c r="I784" t="s">
        <v>9814</v>
      </c>
      <c r="J784" t="s">
        <v>9815</v>
      </c>
      <c r="K784" t="s">
        <v>9816</v>
      </c>
      <c r="L784">
        <v>10</v>
      </c>
      <c r="M784">
        <v>9780769547619</v>
      </c>
      <c r="N784" t="str">
        <f t="shared" si="39"/>
        <v>Conference</v>
      </c>
      <c r="O784" t="s">
        <v>9817</v>
      </c>
      <c r="P784" t="s">
        <v>9818</v>
      </c>
      <c r="Q784" s="3">
        <v>2012</v>
      </c>
      <c r="R784" t="s">
        <v>9819</v>
      </c>
      <c r="S784" t="s">
        <v>6</v>
      </c>
      <c r="T784" t="s">
        <v>283</v>
      </c>
    </row>
    <row r="785" spans="1:20" x14ac:dyDescent="0.35">
      <c r="A785" t="str" cm="1">
        <f t="array" ref="A785">IF(OR(ISNUMBER(SEARCH("serious", $H785:$J785)),ISNUMBER(SEARCH("Serious", $H785:$J785)),ISNUMBER(SEARCH("gamification", $H785:$J785)),ISNUMBER(SEARCH("Gamification", $H785:$J785)),ISNUMBER(SEARCH("education", $H785:$J785)),ISNUMBER(SEARCH("Education", $H785:$J785)),),DataValidation!$E$12,B785)</f>
        <v>None</v>
      </c>
      <c r="B785" t="s">
        <v>49</v>
      </c>
      <c r="C785" t="s">
        <v>66</v>
      </c>
      <c r="D785" t="s">
        <v>66</v>
      </c>
      <c r="F785" s="3" t="str">
        <f t="shared" si="37"/>
        <v/>
      </c>
      <c r="G785">
        <f t="shared" si="38"/>
        <v>1</v>
      </c>
      <c r="H785" s="10" t="s">
        <v>19624</v>
      </c>
      <c r="I785" t="s">
        <v>9827</v>
      </c>
      <c r="J785" t="s">
        <v>9828</v>
      </c>
      <c r="K785" t="s">
        <v>9829</v>
      </c>
      <c r="L785">
        <v>10</v>
      </c>
      <c r="M785">
        <v>9781450386234</v>
      </c>
      <c r="N785" t="str">
        <f t="shared" si="39"/>
        <v>Workshop</v>
      </c>
      <c r="O785" t="s">
        <v>9830</v>
      </c>
      <c r="P785" t="s">
        <v>188</v>
      </c>
      <c r="Q785" s="3">
        <v>2021</v>
      </c>
      <c r="R785" t="s">
        <v>9831</v>
      </c>
      <c r="S785" t="s">
        <v>6</v>
      </c>
      <c r="T785" t="s">
        <v>162</v>
      </c>
    </row>
    <row r="786" spans="1:20" x14ac:dyDescent="0.35">
      <c r="A786" t="str" cm="1">
        <f t="array" ref="A786">IF(OR(ISNUMBER(SEARCH("serious", $H786:$J786)),ISNUMBER(SEARCH("Serious", $H786:$J786)),ISNUMBER(SEARCH("gamification", $H786:$J786)),ISNUMBER(SEARCH("Gamification", $H786:$J786)),ISNUMBER(SEARCH("education", $H786:$J786)),ISNUMBER(SEARCH("Education", $H786:$J786)),),DataValidation!$E$12,B786)</f>
        <v>Serious games or gamification</v>
      </c>
      <c r="B786" t="s">
        <v>70</v>
      </c>
      <c r="C786" t="s">
        <v>33</v>
      </c>
      <c r="D786" t="s">
        <v>33</v>
      </c>
      <c r="F786" s="3" t="str">
        <f t="shared" si="37"/>
        <v/>
      </c>
      <c r="G786">
        <f t="shared" si="38"/>
        <v>1</v>
      </c>
      <c r="H786" s="10" t="s">
        <v>19625</v>
      </c>
      <c r="I786" t="s">
        <v>9833</v>
      </c>
      <c r="J786" t="s">
        <v>9834</v>
      </c>
      <c r="K786" t="s">
        <v>9835</v>
      </c>
      <c r="L786">
        <v>10</v>
      </c>
      <c r="M786">
        <v>9781450354141</v>
      </c>
      <c r="N786" t="str">
        <f t="shared" si="39"/>
        <v>Conference</v>
      </c>
      <c r="O786" t="s">
        <v>308</v>
      </c>
      <c r="P786" t="s">
        <v>9836</v>
      </c>
      <c r="Q786" s="3">
        <v>2018</v>
      </c>
      <c r="R786" t="s">
        <v>9837</v>
      </c>
      <c r="S786" t="s">
        <v>6</v>
      </c>
      <c r="T786" t="s">
        <v>1120</v>
      </c>
    </row>
    <row r="787" spans="1:20" x14ac:dyDescent="0.35">
      <c r="A787" t="str" cm="1">
        <f t="array" ref="A787">IF(OR(ISNUMBER(SEARCH("serious", $H787:$J787)),ISNUMBER(SEARCH("Serious", $H787:$J787)),ISNUMBER(SEARCH("gamification", $H787:$J787)),ISNUMBER(SEARCH("Gamification", $H787:$J787)),ISNUMBER(SEARCH("education", $H787:$J787)),ISNUMBER(SEARCH("Education", $H787:$J787)),),DataValidation!$E$12,B787)</f>
        <v>Not related to Software Engineering</v>
      </c>
      <c r="B787" t="s">
        <v>67</v>
      </c>
      <c r="C787" t="s">
        <v>33</v>
      </c>
      <c r="D787" t="s">
        <v>33</v>
      </c>
      <c r="F787" s="3" t="str">
        <f t="shared" si="37"/>
        <v/>
      </c>
      <c r="G787">
        <f t="shared" si="38"/>
        <v>1</v>
      </c>
      <c r="H787" s="10" t="s">
        <v>19627</v>
      </c>
      <c r="I787" t="s">
        <v>9846</v>
      </c>
      <c r="J787" t="s">
        <v>9847</v>
      </c>
      <c r="K787" t="s">
        <v>9848</v>
      </c>
      <c r="L787">
        <v>10</v>
      </c>
      <c r="M787">
        <v>9781538605639</v>
      </c>
      <c r="N787" t="str">
        <f t="shared" si="39"/>
        <v>Conference</v>
      </c>
      <c r="O787" t="s">
        <v>9849</v>
      </c>
      <c r="P787" t="s">
        <v>5714</v>
      </c>
      <c r="Q787" s="3">
        <v>2018</v>
      </c>
      <c r="R787" t="s">
        <v>9850</v>
      </c>
      <c r="S787" t="s">
        <v>6</v>
      </c>
      <c r="T787" t="s">
        <v>147</v>
      </c>
    </row>
    <row r="788" spans="1:20" x14ac:dyDescent="0.35">
      <c r="A788" t="str" cm="1">
        <f t="array" ref="A788">IF(OR(ISNUMBER(SEARCH("serious", $H788:$J788)),ISNUMBER(SEARCH("Serious", $H788:$J788)),ISNUMBER(SEARCH("gamification", $H788:$J788)),ISNUMBER(SEARCH("Gamification", $H788:$J788)),ISNUMBER(SEARCH("education", $H788:$J788)),ISNUMBER(SEARCH("Education", $H788:$J788)),),DataValidation!$E$12,B788)</f>
        <v>None</v>
      </c>
      <c r="B788" t="s">
        <v>49</v>
      </c>
      <c r="C788" t="s">
        <v>68</v>
      </c>
      <c r="D788" t="s">
        <v>68</v>
      </c>
      <c r="F788" s="3" t="str">
        <f t="shared" si="37"/>
        <v/>
      </c>
      <c r="G788">
        <f t="shared" si="38"/>
        <v>1</v>
      </c>
      <c r="H788" s="10" t="s">
        <v>19629</v>
      </c>
      <c r="I788" t="s">
        <v>9857</v>
      </c>
      <c r="J788" t="s">
        <v>9858</v>
      </c>
      <c r="K788" t="s">
        <v>9859</v>
      </c>
      <c r="L788">
        <v>7</v>
      </c>
      <c r="M788">
        <v>9783030228873</v>
      </c>
      <c r="N788" t="str">
        <f t="shared" si="39"/>
        <v>Conference</v>
      </c>
      <c r="O788" t="s">
        <v>152</v>
      </c>
      <c r="P788" t="s">
        <v>9860</v>
      </c>
      <c r="Q788" s="3">
        <v>2019</v>
      </c>
      <c r="R788" t="s">
        <v>9861</v>
      </c>
      <c r="S788" t="s">
        <v>6</v>
      </c>
      <c r="T788" t="s">
        <v>147</v>
      </c>
    </row>
    <row r="789" spans="1:20" x14ac:dyDescent="0.35">
      <c r="A789" t="str" cm="1">
        <f t="array" ref="A789">IF(OR(ISNUMBER(SEARCH("serious", $H789:$J789)),ISNUMBER(SEARCH("Serious", $H789:$J789)),ISNUMBER(SEARCH("gamification", $H789:$J789)),ISNUMBER(SEARCH("Gamification", $H789:$J789)),ISNUMBER(SEARCH("education", $H789:$J789)),ISNUMBER(SEARCH("Education", $H789:$J789)),),DataValidation!$E$12,B789)</f>
        <v>None</v>
      </c>
      <c r="B789" t="s">
        <v>49</v>
      </c>
      <c r="C789" t="s">
        <v>60</v>
      </c>
      <c r="D789" t="s">
        <v>60</v>
      </c>
      <c r="F789" s="3" t="str">
        <f t="shared" si="37"/>
        <v/>
      </c>
      <c r="G789">
        <f t="shared" si="38"/>
        <v>1</v>
      </c>
      <c r="H789" s="10" t="s">
        <v>19634</v>
      </c>
      <c r="I789" t="s">
        <v>9886</v>
      </c>
      <c r="J789" t="s">
        <v>9887</v>
      </c>
      <c r="K789" t="s">
        <v>9888</v>
      </c>
      <c r="L789">
        <v>7</v>
      </c>
      <c r="M789">
        <v>9783030302405</v>
      </c>
      <c r="N789" t="str">
        <f t="shared" si="39"/>
        <v>Conference</v>
      </c>
      <c r="O789" t="s">
        <v>152</v>
      </c>
      <c r="P789" t="s">
        <v>2713</v>
      </c>
      <c r="Q789" s="3">
        <v>2019</v>
      </c>
      <c r="R789" t="s">
        <v>9889</v>
      </c>
      <c r="S789" t="s">
        <v>6</v>
      </c>
      <c r="T789" t="s">
        <v>162</v>
      </c>
    </row>
    <row r="790" spans="1:20" x14ac:dyDescent="0.35">
      <c r="A790" t="str" cm="1">
        <f t="array" ref="A790">IF(OR(ISNUMBER(SEARCH("serious", $H790:$J790)),ISNUMBER(SEARCH("Serious", $H790:$J790)),ISNUMBER(SEARCH("gamification", $H790:$J790)),ISNUMBER(SEARCH("Gamification", $H790:$J790)),ISNUMBER(SEARCH("education", $H790:$J790)),ISNUMBER(SEARCH("Education", $H790:$J790)),),DataValidation!$E$12,B790)</f>
        <v>Not related to Video Games</v>
      </c>
      <c r="B790" t="s">
        <v>70</v>
      </c>
      <c r="C790" t="s">
        <v>33</v>
      </c>
      <c r="D790" t="s">
        <v>33</v>
      </c>
      <c r="F790" s="3" t="str">
        <f t="shared" si="37"/>
        <v/>
      </c>
      <c r="G790">
        <f t="shared" si="38"/>
        <v>1</v>
      </c>
      <c r="H790" s="10" t="s">
        <v>19636</v>
      </c>
      <c r="I790" t="s">
        <v>9897</v>
      </c>
      <c r="J790" t="s">
        <v>9898</v>
      </c>
      <c r="K790" t="s">
        <v>9899</v>
      </c>
      <c r="L790">
        <v>7</v>
      </c>
      <c r="N790" t="str">
        <f t="shared" si="39"/>
        <v>Journal</v>
      </c>
      <c r="O790" t="s">
        <v>4382</v>
      </c>
      <c r="P790" t="s">
        <v>9900</v>
      </c>
      <c r="Q790" s="3">
        <v>2011</v>
      </c>
      <c r="R790" t="s">
        <v>9901</v>
      </c>
      <c r="S790" t="s">
        <v>6</v>
      </c>
      <c r="T790" t="s">
        <v>703</v>
      </c>
    </row>
    <row r="791" spans="1:20" x14ac:dyDescent="0.35">
      <c r="A791" t="str" cm="1">
        <f t="array" ref="A791">IF(OR(ISNUMBER(SEARCH("serious", $H791:$J791)),ISNUMBER(SEARCH("Serious", $H791:$J791)),ISNUMBER(SEARCH("gamification", $H791:$J791)),ISNUMBER(SEARCH("Gamification", $H791:$J791)),ISNUMBER(SEARCH("education", $H791:$J791)),ISNUMBER(SEARCH("Education", $H791:$J791)),),DataValidation!$E$12,B791)</f>
        <v>Not related to Video Games</v>
      </c>
      <c r="B791" t="s">
        <v>70</v>
      </c>
      <c r="C791" t="s">
        <v>33</v>
      </c>
      <c r="D791" t="s">
        <v>33</v>
      </c>
      <c r="F791" s="3" t="str">
        <f t="shared" si="37"/>
        <v/>
      </c>
      <c r="G791">
        <f t="shared" si="38"/>
        <v>1</v>
      </c>
      <c r="H791" s="10" t="s">
        <v>19637</v>
      </c>
      <c r="I791" t="s">
        <v>9903</v>
      </c>
      <c r="J791" t="s">
        <v>9904</v>
      </c>
      <c r="K791" t="s">
        <v>9905</v>
      </c>
      <c r="L791">
        <v>10</v>
      </c>
      <c r="M791">
        <v>9781450302562</v>
      </c>
      <c r="N791" t="str">
        <f t="shared" si="39"/>
        <v>Conference</v>
      </c>
      <c r="O791" t="s">
        <v>9906</v>
      </c>
      <c r="P791" t="s">
        <v>6430</v>
      </c>
      <c r="Q791" s="3">
        <v>2011</v>
      </c>
      <c r="R791" t="s">
        <v>9907</v>
      </c>
      <c r="S791" t="s">
        <v>6</v>
      </c>
      <c r="T791" t="s">
        <v>695</v>
      </c>
    </row>
    <row r="792" spans="1:20" x14ac:dyDescent="0.35">
      <c r="A792" t="str" cm="1">
        <f t="array" ref="A792">IF(OR(ISNUMBER(SEARCH("serious", $H792:$J792)),ISNUMBER(SEARCH("Serious", $H792:$J792)),ISNUMBER(SEARCH("gamification", $H792:$J792)),ISNUMBER(SEARCH("Gamification", $H792:$J792)),ISNUMBER(SEARCH("education", $H792:$J792)),ISNUMBER(SEARCH("Education", $H792:$J792)),),DataValidation!$E$12,B792)</f>
        <v>Not related to Video Games</v>
      </c>
      <c r="B792" t="s">
        <v>70</v>
      </c>
      <c r="C792" t="s">
        <v>33</v>
      </c>
      <c r="D792" t="s">
        <v>33</v>
      </c>
      <c r="F792" s="3" t="str">
        <f t="shared" ref="F792:F855" si="40">IF(C792&lt;&gt;D792,IF(OR(C792="",D792=""),"NR","Yes"),"")</f>
        <v/>
      </c>
      <c r="G792">
        <f t="shared" si="38"/>
        <v>1</v>
      </c>
      <c r="H792" s="10" t="s">
        <v>19640</v>
      </c>
      <c r="I792" t="s">
        <v>9921</v>
      </c>
      <c r="J792" t="s">
        <v>9922</v>
      </c>
      <c r="K792" t="s">
        <v>9923</v>
      </c>
      <c r="L792">
        <v>10</v>
      </c>
      <c r="M792">
        <v>9789077381854</v>
      </c>
      <c r="N792" t="str">
        <f t="shared" si="39"/>
        <v>Conference</v>
      </c>
      <c r="O792" t="s">
        <v>8551</v>
      </c>
      <c r="P792" t="s">
        <v>9924</v>
      </c>
      <c r="Q792" s="3">
        <v>2014</v>
      </c>
      <c r="R792" t="s">
        <v>9925</v>
      </c>
      <c r="S792" t="s">
        <v>6</v>
      </c>
      <c r="T792" t="s">
        <v>162</v>
      </c>
    </row>
    <row r="793" spans="1:20" x14ac:dyDescent="0.35">
      <c r="A793" t="str" cm="1">
        <f t="array" ref="A793">IF(OR(ISNUMBER(SEARCH("serious", $H793:$J793)),ISNUMBER(SEARCH("Serious", $H793:$J793)),ISNUMBER(SEARCH("gamification", $H793:$J793)),ISNUMBER(SEARCH("Gamification", $H793:$J793)),ISNUMBER(SEARCH("education", $H793:$J793)),ISNUMBER(SEARCH("Education", $H793:$J793)),),DataValidation!$E$12,B793)</f>
        <v>Not related to Video Games</v>
      </c>
      <c r="B793" t="s">
        <v>70</v>
      </c>
      <c r="C793" s="29" t="s">
        <v>33</v>
      </c>
      <c r="D793" s="29" t="s">
        <v>33</v>
      </c>
      <c r="F793" s="3" t="str">
        <f t="shared" si="40"/>
        <v/>
      </c>
      <c r="G793">
        <f t="shared" si="38"/>
        <v>1</v>
      </c>
      <c r="H793" s="10" t="s">
        <v>19641</v>
      </c>
      <c r="I793" t="s">
        <v>9927</v>
      </c>
      <c r="J793" t="s">
        <v>9928</v>
      </c>
      <c r="K793" t="s">
        <v>9929</v>
      </c>
      <c r="L793">
        <v>7</v>
      </c>
      <c r="N793" t="str">
        <f t="shared" si="39"/>
        <v>Journal</v>
      </c>
      <c r="O793" t="s">
        <v>2920</v>
      </c>
      <c r="P793" t="s">
        <v>9930</v>
      </c>
      <c r="Q793" s="3">
        <v>2009</v>
      </c>
      <c r="R793" t="s">
        <v>9931</v>
      </c>
      <c r="S793" t="s">
        <v>6</v>
      </c>
      <c r="T793" t="s">
        <v>695</v>
      </c>
    </row>
    <row r="794" spans="1:20" x14ac:dyDescent="0.35">
      <c r="A794" t="str" cm="1">
        <f t="array" ref="A794">IF(OR(ISNUMBER(SEARCH("serious", $H794:$J794)),ISNUMBER(SEARCH("Serious", $H794:$J794)),ISNUMBER(SEARCH("gamification", $H794:$J794)),ISNUMBER(SEARCH("Gamification", $H794:$J794)),ISNUMBER(SEARCH("education", $H794:$J794)),ISNUMBER(SEARCH("Education", $H794:$J794)),),DataValidation!$E$12,B794)</f>
        <v>Serious games or gamification</v>
      </c>
      <c r="B794" t="s">
        <v>70</v>
      </c>
      <c r="C794" t="s">
        <v>33</v>
      </c>
      <c r="D794" t="s">
        <v>33</v>
      </c>
      <c r="F794" s="3" t="str">
        <f t="shared" si="40"/>
        <v/>
      </c>
      <c r="G794">
        <f t="shared" si="38"/>
        <v>1</v>
      </c>
      <c r="H794" s="10" t="s">
        <v>19642</v>
      </c>
      <c r="I794" t="s">
        <v>9933</v>
      </c>
      <c r="J794" t="s">
        <v>9934</v>
      </c>
      <c r="K794" t="s">
        <v>9935</v>
      </c>
      <c r="L794">
        <v>10</v>
      </c>
      <c r="M794">
        <v>9789898533791</v>
      </c>
      <c r="N794" t="str">
        <f t="shared" si="39"/>
        <v>Conference</v>
      </c>
      <c r="O794" t="s">
        <v>2286</v>
      </c>
      <c r="P794" t="s">
        <v>9936</v>
      </c>
      <c r="Q794" s="3">
        <v>2018</v>
      </c>
      <c r="R794" t="s">
        <v>9937</v>
      </c>
      <c r="S794" t="s">
        <v>6</v>
      </c>
      <c r="T794" t="s">
        <v>217</v>
      </c>
    </row>
    <row r="795" spans="1:20" x14ac:dyDescent="0.35">
      <c r="A795" t="str" cm="1">
        <f t="array" ref="A795">IF(OR(ISNUMBER(SEARCH("serious", $H795:$J795)),ISNUMBER(SEARCH("Serious", $H795:$J795)),ISNUMBER(SEARCH("gamification", $H795:$J795)),ISNUMBER(SEARCH("Gamification", $H795:$J795)),ISNUMBER(SEARCH("education", $H795:$J795)),ISNUMBER(SEARCH("Education", $H795:$J795)),),DataValidation!$E$12,B795)</f>
        <v>None</v>
      </c>
      <c r="B795" t="s">
        <v>49</v>
      </c>
      <c r="C795" t="s">
        <v>60</v>
      </c>
      <c r="D795" t="s">
        <v>60</v>
      </c>
      <c r="F795" s="3" t="str">
        <f t="shared" si="40"/>
        <v/>
      </c>
      <c r="G795">
        <f t="shared" si="38"/>
        <v>1</v>
      </c>
      <c r="H795" s="10" t="s">
        <v>19643</v>
      </c>
      <c r="I795" t="s">
        <v>9939</v>
      </c>
      <c r="J795" t="s">
        <v>9940</v>
      </c>
      <c r="K795" t="s">
        <v>9941</v>
      </c>
      <c r="L795">
        <v>7</v>
      </c>
      <c r="M795">
        <v>9783030469306</v>
      </c>
      <c r="N795" t="str">
        <f t="shared" si="39"/>
        <v>Journal</v>
      </c>
      <c r="O795" t="s">
        <v>7815</v>
      </c>
      <c r="P795" t="s">
        <v>9942</v>
      </c>
      <c r="Q795" s="3">
        <v>2020</v>
      </c>
      <c r="R795" t="s">
        <v>9943</v>
      </c>
      <c r="S795" t="s">
        <v>6</v>
      </c>
      <c r="T795" t="s">
        <v>217</v>
      </c>
    </row>
    <row r="796" spans="1:20" x14ac:dyDescent="0.35">
      <c r="A796" t="str" cm="1">
        <f t="array" ref="A796">IF(OR(ISNUMBER(SEARCH("serious", $H796:$J796)),ISNUMBER(SEARCH("Serious", $H796:$J796)),ISNUMBER(SEARCH("gamification", $H796:$J796)),ISNUMBER(SEARCH("Gamification", $H796:$J796)),ISNUMBER(SEARCH("education", $H796:$J796)),ISNUMBER(SEARCH("Education", $H796:$J796)),),DataValidation!$E$12,B796)</f>
        <v>Not related to Video Games</v>
      </c>
      <c r="B796" t="s">
        <v>70</v>
      </c>
      <c r="C796" t="s">
        <v>33</v>
      </c>
      <c r="D796" t="s">
        <v>33</v>
      </c>
      <c r="F796" s="3" t="str">
        <f t="shared" si="40"/>
        <v/>
      </c>
      <c r="G796">
        <f t="shared" si="38"/>
        <v>1</v>
      </c>
      <c r="H796" s="10" t="s">
        <v>19645</v>
      </c>
      <c r="I796" t="s">
        <v>9950</v>
      </c>
      <c r="J796" t="s">
        <v>9951</v>
      </c>
      <c r="K796" t="s">
        <v>9952</v>
      </c>
      <c r="L796">
        <v>7</v>
      </c>
      <c r="M796">
        <v>9783642309465</v>
      </c>
      <c r="N796" t="str">
        <f t="shared" si="39"/>
        <v>Conference</v>
      </c>
      <c r="O796" t="s">
        <v>152</v>
      </c>
      <c r="P796" t="s">
        <v>9953</v>
      </c>
      <c r="Q796" s="3">
        <v>2012</v>
      </c>
      <c r="R796" t="s">
        <v>9954</v>
      </c>
      <c r="S796" t="s">
        <v>6</v>
      </c>
      <c r="T796" t="s">
        <v>402</v>
      </c>
    </row>
    <row r="797" spans="1:20" x14ac:dyDescent="0.35">
      <c r="A797" t="str" cm="1">
        <f t="array" ref="A797">IF(OR(ISNUMBER(SEARCH("serious", $H797:$J797)),ISNUMBER(SEARCH("Serious", $H797:$J797)),ISNUMBER(SEARCH("gamification", $H797:$J797)),ISNUMBER(SEARCH("Gamification", $H797:$J797)),ISNUMBER(SEARCH("education", $H797:$J797)),ISNUMBER(SEARCH("Education", $H797:$J797)),),DataValidation!$E$12,B797)</f>
        <v>Not related to Software Engineering</v>
      </c>
      <c r="B797" t="s">
        <v>67</v>
      </c>
      <c r="C797" t="s">
        <v>33</v>
      </c>
      <c r="D797" t="s">
        <v>33</v>
      </c>
      <c r="F797" s="3" t="str">
        <f t="shared" si="40"/>
        <v/>
      </c>
      <c r="G797">
        <f t="shared" si="38"/>
        <v>1</v>
      </c>
      <c r="H797" s="10" t="s">
        <v>19649</v>
      </c>
      <c r="I797" t="s">
        <v>9979</v>
      </c>
      <c r="J797" t="s">
        <v>9980</v>
      </c>
      <c r="K797" t="s">
        <v>9981</v>
      </c>
      <c r="L797">
        <v>10</v>
      </c>
      <c r="M797">
        <v>9781450359351</v>
      </c>
      <c r="N797" t="str">
        <f t="shared" si="39"/>
        <v>Conference</v>
      </c>
      <c r="O797" t="s">
        <v>9982</v>
      </c>
      <c r="P797" t="s">
        <v>6</v>
      </c>
      <c r="Q797" s="3">
        <v>2018</v>
      </c>
      <c r="R797" t="s">
        <v>9983</v>
      </c>
      <c r="S797" t="s">
        <v>6</v>
      </c>
      <c r="T797" t="s">
        <v>283</v>
      </c>
    </row>
    <row r="798" spans="1:20" x14ac:dyDescent="0.35">
      <c r="A798" t="str" cm="1">
        <f t="array" ref="A798">IF(OR(ISNUMBER(SEARCH("serious", $H798:$J798)),ISNUMBER(SEARCH("Serious", $H798:$J798)),ISNUMBER(SEARCH("gamification", $H798:$J798)),ISNUMBER(SEARCH("Gamification", $H798:$J798)),ISNUMBER(SEARCH("education", $H798:$J798)),ISNUMBER(SEARCH("Education", $H798:$J798)),),DataValidation!$E$12,B798)</f>
        <v>None</v>
      </c>
      <c r="B798" t="s">
        <v>49</v>
      </c>
      <c r="C798" t="s">
        <v>83</v>
      </c>
      <c r="D798" t="s">
        <v>83</v>
      </c>
      <c r="F798" s="3" t="str">
        <f t="shared" si="40"/>
        <v/>
      </c>
      <c r="G798">
        <f t="shared" si="38"/>
        <v>1</v>
      </c>
      <c r="H798" s="10" t="s">
        <v>19650</v>
      </c>
      <c r="I798" t="s">
        <v>9991</v>
      </c>
      <c r="J798" t="s">
        <v>9992</v>
      </c>
      <c r="K798" t="s">
        <v>9993</v>
      </c>
      <c r="L798">
        <v>10</v>
      </c>
      <c r="M798">
        <v>9781728103396</v>
      </c>
      <c r="N798" t="str">
        <f t="shared" si="39"/>
        <v>Conference</v>
      </c>
      <c r="O798" t="s">
        <v>9994</v>
      </c>
      <c r="P798" t="s">
        <v>9315</v>
      </c>
      <c r="Q798" s="3">
        <v>2019</v>
      </c>
      <c r="R798" t="s">
        <v>9995</v>
      </c>
      <c r="S798" t="s">
        <v>6</v>
      </c>
      <c r="T798" t="s">
        <v>217</v>
      </c>
    </row>
    <row r="799" spans="1:20" x14ac:dyDescent="0.35">
      <c r="A799" t="str" cm="1">
        <f t="array" ref="A799">IF(OR(ISNUMBER(SEARCH("serious", $H799:$J799)),ISNUMBER(SEARCH("Serious", $H799:$J799)),ISNUMBER(SEARCH("gamification", $H799:$J799)),ISNUMBER(SEARCH("Gamification", $H799:$J799)),ISNUMBER(SEARCH("education", $H799:$J799)),ISNUMBER(SEARCH("Education", $H799:$J799)),),DataValidation!$E$12,B799)</f>
        <v>Serious games or gamification</v>
      </c>
      <c r="B799" t="s">
        <v>70</v>
      </c>
      <c r="C799" t="s">
        <v>33</v>
      </c>
      <c r="D799" t="s">
        <v>33</v>
      </c>
      <c r="F799" s="3" t="str">
        <f t="shared" si="40"/>
        <v/>
      </c>
      <c r="G799">
        <f t="shared" si="38"/>
        <v>1</v>
      </c>
      <c r="H799" s="10" t="s">
        <v>19654</v>
      </c>
      <c r="I799" t="s">
        <v>10016</v>
      </c>
      <c r="J799" t="s">
        <v>10017</v>
      </c>
      <c r="K799" t="s">
        <v>10018</v>
      </c>
      <c r="L799">
        <v>7</v>
      </c>
      <c r="M799">
        <v>9783319059716</v>
      </c>
      <c r="N799" t="str">
        <f t="shared" si="39"/>
        <v>Conference</v>
      </c>
      <c r="O799" t="s">
        <v>152</v>
      </c>
      <c r="P799" t="s">
        <v>10019</v>
      </c>
      <c r="Q799" s="3">
        <v>2014</v>
      </c>
      <c r="R799" t="s">
        <v>10020</v>
      </c>
      <c r="S799" t="s">
        <v>6</v>
      </c>
      <c r="T799" t="s">
        <v>283</v>
      </c>
    </row>
    <row r="800" spans="1:20" x14ac:dyDescent="0.35">
      <c r="A800" t="str" cm="1">
        <f t="array" ref="A800">IF(OR(ISNUMBER(SEARCH("serious", $H800:$J800)),ISNUMBER(SEARCH("Serious", $H800:$J800)),ISNUMBER(SEARCH("gamification", $H800:$J800)),ISNUMBER(SEARCH("Gamification", $H800:$J800)),ISNUMBER(SEARCH("education", $H800:$J800)),ISNUMBER(SEARCH("Education", $H800:$J800)),),DataValidation!$E$12,B800)</f>
        <v>Serious games or gamification</v>
      </c>
      <c r="B800" t="s">
        <v>70</v>
      </c>
      <c r="C800" t="s">
        <v>33</v>
      </c>
      <c r="D800" t="s">
        <v>33</v>
      </c>
      <c r="F800" s="3" t="str">
        <f t="shared" si="40"/>
        <v/>
      </c>
      <c r="G800">
        <f t="shared" si="38"/>
        <v>1</v>
      </c>
      <c r="H800" s="10" t="s">
        <v>19655</v>
      </c>
      <c r="I800" t="s">
        <v>10022</v>
      </c>
      <c r="J800" t="s">
        <v>10023</v>
      </c>
      <c r="K800" t="s">
        <v>10024</v>
      </c>
      <c r="L800">
        <v>7</v>
      </c>
      <c r="M800">
        <v>9783319461519</v>
      </c>
      <c r="N800" t="str">
        <f t="shared" si="39"/>
        <v>Conference</v>
      </c>
      <c r="O800" t="s">
        <v>152</v>
      </c>
      <c r="P800" t="s">
        <v>10025</v>
      </c>
      <c r="Q800" s="3">
        <v>2016</v>
      </c>
      <c r="R800" t="s">
        <v>10026</v>
      </c>
      <c r="S800" t="s">
        <v>6</v>
      </c>
      <c r="T800" t="s">
        <v>155</v>
      </c>
    </row>
    <row r="801" spans="1:20" x14ac:dyDescent="0.35">
      <c r="A801" t="str" cm="1">
        <f t="array" ref="A801">IF(OR(ISNUMBER(SEARCH("serious", $H801:$J801)),ISNUMBER(SEARCH("Serious", $H801:$J801)),ISNUMBER(SEARCH("gamification", $H801:$J801)),ISNUMBER(SEARCH("Gamification", $H801:$J801)),ISNUMBER(SEARCH("education", $H801:$J801)),ISNUMBER(SEARCH("Education", $H801:$J801)),),DataValidation!$E$12,B801)</f>
        <v>None</v>
      </c>
      <c r="B801" t="s">
        <v>49</v>
      </c>
      <c r="C801" t="s">
        <v>57</v>
      </c>
      <c r="D801" t="s">
        <v>57</v>
      </c>
      <c r="F801" s="3" t="str">
        <f t="shared" si="40"/>
        <v/>
      </c>
      <c r="G801">
        <f t="shared" si="38"/>
        <v>1</v>
      </c>
      <c r="H801" s="10" t="s">
        <v>19656</v>
      </c>
      <c r="I801" t="s">
        <v>10028</v>
      </c>
      <c r="J801" t="s">
        <v>10029</v>
      </c>
      <c r="K801" t="s">
        <v>10030</v>
      </c>
      <c r="L801">
        <v>7</v>
      </c>
      <c r="N801" t="str">
        <f t="shared" si="39"/>
        <v>Journal</v>
      </c>
      <c r="O801" t="s">
        <v>2745</v>
      </c>
      <c r="P801" t="s">
        <v>10031</v>
      </c>
      <c r="Q801" s="3">
        <v>2015</v>
      </c>
      <c r="R801" t="s">
        <v>10032</v>
      </c>
      <c r="S801" t="s">
        <v>6</v>
      </c>
      <c r="T801" t="s">
        <v>176</v>
      </c>
    </row>
    <row r="802" spans="1:20" x14ac:dyDescent="0.35">
      <c r="A802" t="str" cm="1">
        <f t="array" ref="A802">IF(OR(ISNUMBER(SEARCH("serious", $H802:$J802)),ISNUMBER(SEARCH("Serious", $H802:$J802)),ISNUMBER(SEARCH("gamification", $H802:$J802)),ISNUMBER(SEARCH("Gamification", $H802:$J802)),ISNUMBER(SEARCH("education", $H802:$J802)),ISNUMBER(SEARCH("Education", $H802:$J802)),),DataValidation!$E$12,B802)</f>
        <v>None</v>
      </c>
      <c r="B802" t="s">
        <v>49</v>
      </c>
      <c r="C802" t="s">
        <v>60</v>
      </c>
      <c r="D802" t="s">
        <v>60</v>
      </c>
      <c r="F802" s="3" t="str">
        <f t="shared" si="40"/>
        <v/>
      </c>
      <c r="G802">
        <f t="shared" si="38"/>
        <v>1</v>
      </c>
      <c r="H802" s="10" t="s">
        <v>19657</v>
      </c>
      <c r="I802" t="s">
        <v>10034</v>
      </c>
      <c r="J802" t="s">
        <v>10035</v>
      </c>
      <c r="K802" t="s">
        <v>10036</v>
      </c>
      <c r="L802">
        <v>10</v>
      </c>
      <c r="M802">
        <v>1891706365</v>
      </c>
      <c r="N802" t="str">
        <f t="shared" si="39"/>
        <v>Conference</v>
      </c>
      <c r="O802" t="s">
        <v>6293</v>
      </c>
      <c r="P802" t="s">
        <v>2280</v>
      </c>
      <c r="Q802" s="3">
        <v>2014</v>
      </c>
      <c r="R802" t="s">
        <v>10037</v>
      </c>
      <c r="S802" t="s">
        <v>6</v>
      </c>
      <c r="T802" t="s">
        <v>162</v>
      </c>
    </row>
    <row r="803" spans="1:20" x14ac:dyDescent="0.35">
      <c r="A803" t="str" cm="1">
        <f t="array" ref="A803">IF(OR(ISNUMBER(SEARCH("serious", $H803:$J803)),ISNUMBER(SEARCH("Serious", $H803:$J803)),ISNUMBER(SEARCH("gamification", $H803:$J803)),ISNUMBER(SEARCH("Gamification", $H803:$J803)),ISNUMBER(SEARCH("education", $H803:$J803)),ISNUMBER(SEARCH("Education", $H803:$J803)),),DataValidation!$E$12,B803)</f>
        <v>None</v>
      </c>
      <c r="B803" t="s">
        <v>49</v>
      </c>
      <c r="C803" t="s">
        <v>71</v>
      </c>
      <c r="D803" t="s">
        <v>71</v>
      </c>
      <c r="E803" t="s">
        <v>85</v>
      </c>
      <c r="F803" s="3" t="str">
        <f t="shared" si="40"/>
        <v/>
      </c>
      <c r="G803">
        <f t="shared" si="38"/>
        <v>1</v>
      </c>
      <c r="H803" s="10" t="s">
        <v>19658</v>
      </c>
      <c r="I803" t="s">
        <v>10039</v>
      </c>
      <c r="J803" t="s">
        <v>6</v>
      </c>
      <c r="K803" t="s">
        <v>10040</v>
      </c>
      <c r="L803">
        <v>7</v>
      </c>
      <c r="N803" t="str">
        <f t="shared" si="39"/>
        <v>Journal</v>
      </c>
      <c r="O803" t="s">
        <v>9810</v>
      </c>
      <c r="P803" t="s">
        <v>10041</v>
      </c>
      <c r="Q803" s="3">
        <v>2014</v>
      </c>
      <c r="R803" t="s">
        <v>10042</v>
      </c>
      <c r="S803" t="s">
        <v>6</v>
      </c>
      <c r="T803" t="s">
        <v>217</v>
      </c>
    </row>
    <row r="804" spans="1:20" x14ac:dyDescent="0.35">
      <c r="A804" t="str" cm="1">
        <f t="array" ref="A804">IF(OR(ISNUMBER(SEARCH("serious", $H804:$J804)),ISNUMBER(SEARCH("Serious", $H804:$J804)),ISNUMBER(SEARCH("gamification", $H804:$J804)),ISNUMBER(SEARCH("Gamification", $H804:$J804)),ISNUMBER(SEARCH("education", $H804:$J804)),ISNUMBER(SEARCH("Education", $H804:$J804)),),DataValidation!$E$12,B804)</f>
        <v>None</v>
      </c>
      <c r="B804" t="s">
        <v>49</v>
      </c>
      <c r="C804" t="s">
        <v>90</v>
      </c>
      <c r="D804" t="s">
        <v>90</v>
      </c>
      <c r="F804" s="3" t="str">
        <f t="shared" si="40"/>
        <v/>
      </c>
      <c r="G804">
        <f t="shared" si="38"/>
        <v>1</v>
      </c>
      <c r="H804" s="10" t="s">
        <v>19659</v>
      </c>
      <c r="I804" t="s">
        <v>10048</v>
      </c>
      <c r="J804" t="s">
        <v>10049</v>
      </c>
      <c r="K804" t="s">
        <v>10050</v>
      </c>
      <c r="L804">
        <v>7</v>
      </c>
      <c r="N804" t="str">
        <f t="shared" si="39"/>
        <v>Journal</v>
      </c>
      <c r="O804" t="s">
        <v>4700</v>
      </c>
      <c r="P804" t="s">
        <v>6</v>
      </c>
      <c r="Q804" s="3">
        <v>2017</v>
      </c>
      <c r="R804" t="s">
        <v>10051</v>
      </c>
      <c r="S804" t="s">
        <v>6</v>
      </c>
      <c r="T804" t="s">
        <v>256</v>
      </c>
    </row>
    <row r="805" spans="1:20" x14ac:dyDescent="0.35">
      <c r="A805" t="str" cm="1">
        <f t="array" ref="A805">IF(OR(ISNUMBER(SEARCH("serious", $H805:$J805)),ISNUMBER(SEARCH("Serious", $H805:$J805)),ISNUMBER(SEARCH("gamification", $H805:$J805)),ISNUMBER(SEARCH("Gamification", $H805:$J805)),ISNUMBER(SEARCH("education", $H805:$J805)),ISNUMBER(SEARCH("Education", $H805:$J805)),),DataValidation!$E$12,B805)</f>
        <v>None</v>
      </c>
      <c r="B805" t="s">
        <v>49</v>
      </c>
      <c r="C805" t="s">
        <v>68</v>
      </c>
      <c r="D805" t="s">
        <v>68</v>
      </c>
      <c r="F805" s="3" t="str">
        <f t="shared" si="40"/>
        <v/>
      </c>
      <c r="G805">
        <f t="shared" si="38"/>
        <v>1</v>
      </c>
      <c r="H805" s="10" t="s">
        <v>19661</v>
      </c>
      <c r="I805" t="s">
        <v>10059</v>
      </c>
      <c r="J805" t="s">
        <v>10060</v>
      </c>
      <c r="K805" t="s">
        <v>10061</v>
      </c>
      <c r="L805">
        <v>10</v>
      </c>
      <c r="N805" t="str">
        <f t="shared" si="39"/>
        <v>Conference</v>
      </c>
      <c r="O805" t="s">
        <v>10062</v>
      </c>
      <c r="P805" t="s">
        <v>6</v>
      </c>
      <c r="Q805" s="3">
        <v>2009</v>
      </c>
      <c r="R805" t="s">
        <v>10063</v>
      </c>
      <c r="S805" t="s">
        <v>6</v>
      </c>
      <c r="T805" t="s">
        <v>1120</v>
      </c>
    </row>
    <row r="806" spans="1:20" x14ac:dyDescent="0.35">
      <c r="A806" t="str" cm="1">
        <f t="array" ref="A806">IF(OR(ISNUMBER(SEARCH("serious", $H806:$J806)),ISNUMBER(SEARCH("Serious", $H806:$J806)),ISNUMBER(SEARCH("gamification", $H806:$J806)),ISNUMBER(SEARCH("Gamification", $H806:$J806)),ISNUMBER(SEARCH("education", $H806:$J806)),ISNUMBER(SEARCH("Education", $H806:$J806)),),DataValidation!$E$12,B806)</f>
        <v>None</v>
      </c>
      <c r="B806" t="s">
        <v>49</v>
      </c>
      <c r="C806" t="s">
        <v>51</v>
      </c>
      <c r="D806" t="s">
        <v>51</v>
      </c>
      <c r="F806" s="3" t="str">
        <f t="shared" si="40"/>
        <v/>
      </c>
      <c r="G806">
        <f t="shared" si="38"/>
        <v>1</v>
      </c>
      <c r="H806" s="10" t="s">
        <v>19662</v>
      </c>
      <c r="I806" t="s">
        <v>10065</v>
      </c>
      <c r="J806" t="s">
        <v>10066</v>
      </c>
      <c r="K806" t="s">
        <v>10067</v>
      </c>
      <c r="L806">
        <v>10</v>
      </c>
      <c r="M806">
        <v>9781450388085</v>
      </c>
      <c r="N806" t="str">
        <f t="shared" si="39"/>
        <v>Journal</v>
      </c>
      <c r="O806" t="s">
        <v>194</v>
      </c>
      <c r="P806" t="s">
        <v>10068</v>
      </c>
      <c r="Q806" s="3">
        <v>2020</v>
      </c>
      <c r="R806" t="s">
        <v>10069</v>
      </c>
      <c r="S806" t="s">
        <v>6</v>
      </c>
      <c r="T806" t="s">
        <v>162</v>
      </c>
    </row>
    <row r="807" spans="1:20" x14ac:dyDescent="0.35">
      <c r="A807" t="str" cm="1">
        <f t="array" ref="A807">IF(OR(ISNUMBER(SEARCH("serious", $H807:$J807)),ISNUMBER(SEARCH("Serious", $H807:$J807)),ISNUMBER(SEARCH("gamification", $H807:$J807)),ISNUMBER(SEARCH("Gamification", $H807:$J807)),ISNUMBER(SEARCH("education", $H807:$J807)),ISNUMBER(SEARCH("Education", $H807:$J807)),),DataValidation!$E$12,B807)</f>
        <v>None</v>
      </c>
      <c r="B807" t="s">
        <v>49</v>
      </c>
      <c r="C807" t="s">
        <v>66</v>
      </c>
      <c r="D807" t="s">
        <v>66</v>
      </c>
      <c r="F807" s="3" t="str">
        <f t="shared" si="40"/>
        <v/>
      </c>
      <c r="G807">
        <f t="shared" si="38"/>
        <v>1</v>
      </c>
      <c r="H807" s="10" t="s">
        <v>19667</v>
      </c>
      <c r="I807" t="s">
        <v>10094</v>
      </c>
      <c r="J807" t="s">
        <v>10095</v>
      </c>
      <c r="K807" t="s">
        <v>10096</v>
      </c>
      <c r="L807">
        <v>10</v>
      </c>
      <c r="M807">
        <v>9781450359719</v>
      </c>
      <c r="N807" t="str">
        <f t="shared" si="39"/>
        <v>Conference</v>
      </c>
      <c r="O807" t="s">
        <v>1310</v>
      </c>
      <c r="P807" t="s">
        <v>6</v>
      </c>
      <c r="Q807" s="3">
        <v>2019</v>
      </c>
      <c r="R807" t="s">
        <v>10097</v>
      </c>
      <c r="S807" t="s">
        <v>6</v>
      </c>
      <c r="T807" t="s">
        <v>283</v>
      </c>
    </row>
    <row r="808" spans="1:20" x14ac:dyDescent="0.35">
      <c r="A808" t="str" cm="1">
        <f t="array" ref="A808">IF(OR(ISNUMBER(SEARCH("serious", $H808:$J808)),ISNUMBER(SEARCH("Serious", $H808:$J808)),ISNUMBER(SEARCH("gamification", $H808:$J808)),ISNUMBER(SEARCH("Gamification", $H808:$J808)),ISNUMBER(SEARCH("education", $H808:$J808)),ISNUMBER(SEARCH("Education", $H808:$J808)),),DataValidation!$E$12,B808)</f>
        <v>None</v>
      </c>
      <c r="B808" t="s">
        <v>49</v>
      </c>
      <c r="C808" t="s">
        <v>54</v>
      </c>
      <c r="D808" t="s">
        <v>54</v>
      </c>
      <c r="F808" s="3" t="str">
        <f t="shared" si="40"/>
        <v/>
      </c>
      <c r="G808">
        <f t="shared" si="38"/>
        <v>1</v>
      </c>
      <c r="H808" s="10" t="s">
        <v>19668</v>
      </c>
      <c r="I808" t="s">
        <v>10099</v>
      </c>
      <c r="J808" t="s">
        <v>10100</v>
      </c>
      <c r="K808" t="s">
        <v>10101</v>
      </c>
      <c r="L808">
        <v>10</v>
      </c>
      <c r="M808">
        <v>9781509018833</v>
      </c>
      <c r="N808" t="str">
        <f t="shared" si="39"/>
        <v>Conference</v>
      </c>
      <c r="O808" t="s">
        <v>762</v>
      </c>
      <c r="P808" t="s">
        <v>6</v>
      </c>
      <c r="Q808" s="3">
        <v>2016</v>
      </c>
      <c r="R808" t="s">
        <v>10102</v>
      </c>
      <c r="S808" t="s">
        <v>6</v>
      </c>
      <c r="T808" t="s">
        <v>636</v>
      </c>
    </row>
    <row r="809" spans="1:20" x14ac:dyDescent="0.35">
      <c r="A809" t="str" cm="1">
        <f t="array" ref="A809">IF(OR(ISNUMBER(SEARCH("serious", $H809:$J809)),ISNUMBER(SEARCH("Serious", $H809:$J809)),ISNUMBER(SEARCH("gamification", $H809:$J809)),ISNUMBER(SEARCH("Gamification", $H809:$J809)),ISNUMBER(SEARCH("education", $H809:$J809)),ISNUMBER(SEARCH("Education", $H809:$J809)),),DataValidation!$E$12,B809)</f>
        <v>Serious games or gamification</v>
      </c>
      <c r="B809" t="s">
        <v>70</v>
      </c>
      <c r="C809" t="s">
        <v>33</v>
      </c>
      <c r="D809" t="s">
        <v>33</v>
      </c>
      <c r="F809" s="3" t="str">
        <f t="shared" si="40"/>
        <v/>
      </c>
      <c r="G809">
        <f t="shared" si="38"/>
        <v>1</v>
      </c>
      <c r="H809" s="10" t="s">
        <v>19671</v>
      </c>
      <c r="I809" t="s">
        <v>10117</v>
      </c>
      <c r="J809" t="s">
        <v>10118</v>
      </c>
      <c r="K809" t="s">
        <v>10119</v>
      </c>
      <c r="L809">
        <v>10</v>
      </c>
      <c r="M809">
        <v>9781450330145</v>
      </c>
      <c r="N809" t="str">
        <f t="shared" si="39"/>
        <v>Conference</v>
      </c>
      <c r="O809" t="s">
        <v>4791</v>
      </c>
      <c r="P809" t="s">
        <v>10120</v>
      </c>
      <c r="Q809" s="3">
        <v>2014</v>
      </c>
      <c r="R809" t="s">
        <v>10121</v>
      </c>
      <c r="S809" t="s">
        <v>6</v>
      </c>
      <c r="T809" t="s">
        <v>703</v>
      </c>
    </row>
    <row r="810" spans="1:20" x14ac:dyDescent="0.35">
      <c r="A810" t="str" cm="1">
        <f t="array" ref="A810">IF(OR(ISNUMBER(SEARCH("serious", $H810:$J810)),ISNUMBER(SEARCH("Serious", $H810:$J810)),ISNUMBER(SEARCH("gamification", $H810:$J810)),ISNUMBER(SEARCH("Gamification", $H810:$J810)),ISNUMBER(SEARCH("education", $H810:$J810)),ISNUMBER(SEARCH("Education", $H810:$J810)),),DataValidation!$E$12,B810)</f>
        <v>Not related to Video Games</v>
      </c>
      <c r="B810" t="s">
        <v>70</v>
      </c>
      <c r="C810" t="s">
        <v>33</v>
      </c>
      <c r="D810" t="s">
        <v>33</v>
      </c>
      <c r="E810" t="s">
        <v>85</v>
      </c>
      <c r="F810" s="3" t="str">
        <f t="shared" si="40"/>
        <v/>
      </c>
      <c r="G810">
        <f t="shared" si="38"/>
        <v>1</v>
      </c>
      <c r="H810" s="10" t="s">
        <v>19682</v>
      </c>
      <c r="I810" t="s">
        <v>10179</v>
      </c>
      <c r="J810" t="s">
        <v>10180</v>
      </c>
      <c r="K810" t="s">
        <v>10181</v>
      </c>
      <c r="L810">
        <v>10</v>
      </c>
      <c r="M810">
        <v>9789897581687</v>
      </c>
      <c r="N810" t="str">
        <f t="shared" si="39"/>
        <v>Conference</v>
      </c>
      <c r="O810" t="s">
        <v>10182</v>
      </c>
      <c r="P810" t="s">
        <v>10183</v>
      </c>
      <c r="Q810" s="3">
        <v>2016</v>
      </c>
      <c r="R810" t="s">
        <v>10184</v>
      </c>
      <c r="S810" t="s">
        <v>6</v>
      </c>
      <c r="T810" t="s">
        <v>283</v>
      </c>
    </row>
    <row r="811" spans="1:20" x14ac:dyDescent="0.35">
      <c r="A811" t="str" cm="1">
        <f t="array" ref="A811">IF(OR(ISNUMBER(SEARCH("serious", $H811:$J811)),ISNUMBER(SEARCH("Serious", $H811:$J811)),ISNUMBER(SEARCH("gamification", $H811:$J811)),ISNUMBER(SEARCH("Gamification", $H811:$J811)),ISNUMBER(SEARCH("education", $H811:$J811)),ISNUMBER(SEARCH("Education", $H811:$J811)),),DataValidation!$E$12,B811)</f>
        <v>Not related to Video Games</v>
      </c>
      <c r="B811" t="s">
        <v>70</v>
      </c>
      <c r="C811" t="s">
        <v>33</v>
      </c>
      <c r="D811" t="s">
        <v>33</v>
      </c>
      <c r="F811" s="3" t="str">
        <f t="shared" si="40"/>
        <v/>
      </c>
      <c r="G811">
        <f t="shared" si="38"/>
        <v>1</v>
      </c>
      <c r="H811" s="10" t="s">
        <v>19684</v>
      </c>
      <c r="I811" t="s">
        <v>10192</v>
      </c>
      <c r="J811" t="s">
        <v>10193</v>
      </c>
      <c r="K811" t="s">
        <v>10194</v>
      </c>
      <c r="L811">
        <v>7</v>
      </c>
      <c r="N811" t="str">
        <f t="shared" si="39"/>
        <v>Journal</v>
      </c>
      <c r="O811" t="s">
        <v>10195</v>
      </c>
      <c r="P811" t="s">
        <v>10196</v>
      </c>
      <c r="Q811" s="3">
        <v>2016</v>
      </c>
      <c r="R811" t="s">
        <v>10197</v>
      </c>
      <c r="S811" t="s">
        <v>6</v>
      </c>
      <c r="T811" t="s">
        <v>162</v>
      </c>
    </row>
    <row r="812" spans="1:20" x14ac:dyDescent="0.35">
      <c r="A812" t="str" cm="1">
        <f t="array" ref="A812">IF(OR(ISNUMBER(SEARCH("serious", $H812:$J812)),ISNUMBER(SEARCH("Serious", $H812:$J812)),ISNUMBER(SEARCH("gamification", $H812:$J812)),ISNUMBER(SEARCH("Gamification", $H812:$J812)),ISNUMBER(SEARCH("education", $H812:$J812)),ISNUMBER(SEARCH("Education", $H812:$J812)),),DataValidation!$E$12,B812)</f>
        <v>Serious games or gamification</v>
      </c>
      <c r="B812" t="s">
        <v>70</v>
      </c>
      <c r="C812" t="s">
        <v>33</v>
      </c>
      <c r="D812" t="s">
        <v>33</v>
      </c>
      <c r="F812" s="3" t="str">
        <f t="shared" si="40"/>
        <v/>
      </c>
      <c r="G812">
        <f t="shared" si="38"/>
        <v>1</v>
      </c>
      <c r="H812" s="10" t="s">
        <v>19688</v>
      </c>
      <c r="I812" t="s">
        <v>10215</v>
      </c>
      <c r="J812" t="s">
        <v>10216</v>
      </c>
      <c r="K812" t="s">
        <v>10217</v>
      </c>
      <c r="L812">
        <v>10</v>
      </c>
      <c r="M812">
        <v>9781728126654</v>
      </c>
      <c r="N812" t="str">
        <f t="shared" si="39"/>
        <v>Conference</v>
      </c>
      <c r="O812" t="s">
        <v>10218</v>
      </c>
      <c r="P812" t="s">
        <v>6</v>
      </c>
      <c r="Q812" s="3">
        <v>2019</v>
      </c>
      <c r="R812" t="s">
        <v>10219</v>
      </c>
      <c r="S812" t="s">
        <v>6</v>
      </c>
      <c r="T812" t="s">
        <v>162</v>
      </c>
    </row>
    <row r="813" spans="1:20" x14ac:dyDescent="0.35">
      <c r="A813" t="str" cm="1">
        <f t="array" ref="A813">IF(OR(ISNUMBER(SEARCH("serious", $H813:$J813)),ISNUMBER(SEARCH("Serious", $H813:$J813)),ISNUMBER(SEARCH("gamification", $H813:$J813)),ISNUMBER(SEARCH("Gamification", $H813:$J813)),ISNUMBER(SEARCH("education", $H813:$J813)),ISNUMBER(SEARCH("Education", $H813:$J813)),),DataValidation!$E$12,B813)</f>
        <v>None</v>
      </c>
      <c r="B813" t="s">
        <v>49</v>
      </c>
      <c r="C813" t="s">
        <v>60</v>
      </c>
      <c r="D813" t="s">
        <v>60</v>
      </c>
      <c r="F813" s="3" t="str">
        <f t="shared" si="40"/>
        <v/>
      </c>
      <c r="G813">
        <f t="shared" si="38"/>
        <v>1</v>
      </c>
      <c r="H813" s="10" t="s">
        <v>19689</v>
      </c>
      <c r="I813" t="s">
        <v>10221</v>
      </c>
      <c r="J813" t="s">
        <v>10222</v>
      </c>
      <c r="K813" t="s">
        <v>10223</v>
      </c>
      <c r="L813">
        <v>10</v>
      </c>
      <c r="M813">
        <v>9781424448982</v>
      </c>
      <c r="N813" t="str">
        <f t="shared" si="39"/>
        <v>Conference</v>
      </c>
      <c r="O813" t="s">
        <v>10224</v>
      </c>
      <c r="P813" t="s">
        <v>10225</v>
      </c>
      <c r="Q813" s="3">
        <v>2009</v>
      </c>
      <c r="R813" t="s">
        <v>10226</v>
      </c>
      <c r="S813" t="s">
        <v>6</v>
      </c>
      <c r="T813" t="s">
        <v>162</v>
      </c>
    </row>
    <row r="814" spans="1:20" x14ac:dyDescent="0.35">
      <c r="A814" t="str" cm="1">
        <f t="array" ref="A814">IF(OR(ISNUMBER(SEARCH("serious", $H814:$J814)),ISNUMBER(SEARCH("Serious", $H814:$J814)),ISNUMBER(SEARCH("gamification", $H814:$J814)),ISNUMBER(SEARCH("Gamification", $H814:$J814)),ISNUMBER(SEARCH("education", $H814:$J814)),ISNUMBER(SEARCH("Education", $H814:$J814)),),DataValidation!$E$12,B814)</f>
        <v>Not related to Video Games</v>
      </c>
      <c r="B814" t="s">
        <v>70</v>
      </c>
      <c r="C814" t="s">
        <v>33</v>
      </c>
      <c r="D814" t="s">
        <v>33</v>
      </c>
      <c r="F814" s="3" t="str">
        <f t="shared" si="40"/>
        <v/>
      </c>
      <c r="G814">
        <f t="shared" si="38"/>
        <v>1</v>
      </c>
      <c r="H814" s="10" t="s">
        <v>19690</v>
      </c>
      <c r="I814" t="s">
        <v>10228</v>
      </c>
      <c r="J814" t="s">
        <v>10229</v>
      </c>
      <c r="K814" t="s">
        <v>10230</v>
      </c>
      <c r="L814">
        <v>10</v>
      </c>
      <c r="N814" t="str">
        <f t="shared" si="39"/>
        <v>Conference</v>
      </c>
      <c r="O814" t="s">
        <v>621</v>
      </c>
      <c r="P814" t="s">
        <v>1285</v>
      </c>
      <c r="Q814" s="3">
        <v>2016</v>
      </c>
      <c r="R814" t="s">
        <v>10231</v>
      </c>
      <c r="S814" t="s">
        <v>6</v>
      </c>
      <c r="T814" t="s">
        <v>217</v>
      </c>
    </row>
    <row r="815" spans="1:20" x14ac:dyDescent="0.35">
      <c r="A815" t="s">
        <v>82</v>
      </c>
      <c r="B815" t="s">
        <v>70</v>
      </c>
      <c r="C815" t="s">
        <v>33</v>
      </c>
      <c r="D815" t="s">
        <v>33</v>
      </c>
      <c r="F815" s="3" t="str">
        <f t="shared" si="40"/>
        <v/>
      </c>
      <c r="G815">
        <f t="shared" si="38"/>
        <v>1</v>
      </c>
      <c r="H815" s="10" t="s">
        <v>19691</v>
      </c>
      <c r="I815" t="s">
        <v>10236</v>
      </c>
      <c r="J815" t="s">
        <v>10237</v>
      </c>
      <c r="K815" t="s">
        <v>10238</v>
      </c>
      <c r="L815">
        <v>7</v>
      </c>
      <c r="N815" t="str">
        <f t="shared" si="39"/>
        <v>Journal</v>
      </c>
      <c r="O815" t="s">
        <v>10239</v>
      </c>
      <c r="P815" t="s">
        <v>4681</v>
      </c>
      <c r="Q815" s="3">
        <v>2009</v>
      </c>
      <c r="R815" t="s">
        <v>10240</v>
      </c>
      <c r="S815" t="s">
        <v>6</v>
      </c>
      <c r="T815" t="s">
        <v>744</v>
      </c>
    </row>
    <row r="816" spans="1:20" x14ac:dyDescent="0.35">
      <c r="A816" t="str" cm="1">
        <f t="array" ref="A816">IF(OR(ISNUMBER(SEARCH("serious", $H816:$J816)),ISNUMBER(SEARCH("Serious", $H816:$J816)),ISNUMBER(SEARCH("gamification", $H816:$J816)),ISNUMBER(SEARCH("Gamification", $H816:$J816)),ISNUMBER(SEARCH("education", $H816:$J816)),ISNUMBER(SEARCH("Education", $H816:$J816)),),DataValidation!$E$12,B816)</f>
        <v>Serious games or gamification</v>
      </c>
      <c r="B816" t="s">
        <v>70</v>
      </c>
      <c r="C816" t="s">
        <v>33</v>
      </c>
      <c r="D816" t="s">
        <v>33</v>
      </c>
      <c r="F816" s="3" t="str">
        <f t="shared" si="40"/>
        <v/>
      </c>
      <c r="G816">
        <f t="shared" si="38"/>
        <v>1</v>
      </c>
      <c r="H816" s="10" t="s">
        <v>19694</v>
      </c>
      <c r="I816" t="s">
        <v>10254</v>
      </c>
      <c r="J816" t="s">
        <v>10255</v>
      </c>
      <c r="K816" t="s">
        <v>10256</v>
      </c>
      <c r="L816">
        <v>7</v>
      </c>
      <c r="N816" t="str">
        <f t="shared" si="39"/>
        <v>Journal</v>
      </c>
      <c r="O816" t="s">
        <v>10257</v>
      </c>
      <c r="P816" t="s">
        <v>10258</v>
      </c>
      <c r="Q816" s="3">
        <v>2021</v>
      </c>
      <c r="R816" t="s">
        <v>10259</v>
      </c>
      <c r="S816" t="s">
        <v>6</v>
      </c>
      <c r="T816" t="s">
        <v>217</v>
      </c>
    </row>
    <row r="817" spans="1:20" x14ac:dyDescent="0.35">
      <c r="A817" t="str" cm="1">
        <f t="array" ref="A817">IF(OR(ISNUMBER(SEARCH("serious", $H817:$J817)),ISNUMBER(SEARCH("Serious", $H817:$J817)),ISNUMBER(SEARCH("gamification", $H817:$J817)),ISNUMBER(SEARCH("Gamification", $H817:$J817)),ISNUMBER(SEARCH("education", $H817:$J817)),ISNUMBER(SEARCH("Education", $H817:$J817)),),DataValidation!$E$12,B817)</f>
        <v>Not related to Video Games</v>
      </c>
      <c r="B817" t="s">
        <v>70</v>
      </c>
      <c r="C817" t="s">
        <v>33</v>
      </c>
      <c r="D817" t="s">
        <v>33</v>
      </c>
      <c r="F817" s="3" t="str">
        <f t="shared" si="40"/>
        <v/>
      </c>
      <c r="G817">
        <f t="shared" si="38"/>
        <v>1</v>
      </c>
      <c r="H817" s="10" t="s">
        <v>19696</v>
      </c>
      <c r="I817" t="s">
        <v>10267</v>
      </c>
      <c r="J817" t="s">
        <v>10268</v>
      </c>
      <c r="K817" t="s">
        <v>10269</v>
      </c>
      <c r="L817">
        <v>10</v>
      </c>
      <c r="M817">
        <v>9789898533227</v>
      </c>
      <c r="N817" t="str">
        <f t="shared" si="39"/>
        <v>Conference</v>
      </c>
      <c r="O817" t="s">
        <v>10270</v>
      </c>
      <c r="P817" t="s">
        <v>10271</v>
      </c>
      <c r="Q817" s="3">
        <v>2014</v>
      </c>
      <c r="R817" t="s">
        <v>10272</v>
      </c>
      <c r="S817" t="s">
        <v>6</v>
      </c>
      <c r="T817" t="s">
        <v>217</v>
      </c>
    </row>
    <row r="818" spans="1:20" x14ac:dyDescent="0.35">
      <c r="A818" t="str" cm="1">
        <f t="array" ref="A818">IF(OR(ISNUMBER(SEARCH("serious", $H818:$J818)),ISNUMBER(SEARCH("Serious", $H818:$J818)),ISNUMBER(SEARCH("gamification", $H818:$J818)),ISNUMBER(SEARCH("Gamification", $H818:$J818)),ISNUMBER(SEARCH("education", $H818:$J818)),ISNUMBER(SEARCH("Education", $H818:$J818)),),DataValidation!$E$12,B818)</f>
        <v>Serious games or gamification</v>
      </c>
      <c r="B818" t="s">
        <v>70</v>
      </c>
      <c r="C818" t="s">
        <v>33</v>
      </c>
      <c r="D818" t="s">
        <v>33</v>
      </c>
      <c r="F818" s="3" t="str">
        <f t="shared" si="40"/>
        <v/>
      </c>
      <c r="G818">
        <f t="shared" si="38"/>
        <v>1</v>
      </c>
      <c r="H818" s="10" t="s">
        <v>14660</v>
      </c>
      <c r="I818" t="s">
        <v>10274</v>
      </c>
      <c r="J818" t="s">
        <v>10275</v>
      </c>
      <c r="K818" t="s">
        <v>10276</v>
      </c>
      <c r="L818">
        <v>10</v>
      </c>
      <c r="M818">
        <v>9781450305006</v>
      </c>
      <c r="N818" t="str">
        <f t="shared" si="39"/>
        <v>Conference</v>
      </c>
      <c r="O818" t="s">
        <v>3159</v>
      </c>
      <c r="P818" t="s">
        <v>10277</v>
      </c>
      <c r="Q818" s="3">
        <v>2011</v>
      </c>
      <c r="R818" t="s">
        <v>10278</v>
      </c>
      <c r="S818" t="s">
        <v>6</v>
      </c>
      <c r="T818" t="s">
        <v>703</v>
      </c>
    </row>
    <row r="819" spans="1:20" x14ac:dyDescent="0.35">
      <c r="A819" t="str" cm="1">
        <f t="array" ref="A819">IF(OR(ISNUMBER(SEARCH("serious", $H819:$J819)),ISNUMBER(SEARCH("Serious", $H819:$J819)),ISNUMBER(SEARCH("gamification", $H819:$J819)),ISNUMBER(SEARCH("Gamification", $H819:$J819)),ISNUMBER(SEARCH("education", $H819:$J819)),ISNUMBER(SEARCH("Education", $H819:$J819)),),DataValidation!$E$12,B819)</f>
        <v>Serious games or gamification</v>
      </c>
      <c r="B819" t="s">
        <v>70</v>
      </c>
      <c r="C819" t="s">
        <v>33</v>
      </c>
      <c r="D819" t="s">
        <v>33</v>
      </c>
      <c r="F819" s="3" t="str">
        <f t="shared" si="40"/>
        <v/>
      </c>
      <c r="G819">
        <f t="shared" si="38"/>
        <v>1</v>
      </c>
      <c r="H819" s="10" t="s">
        <v>19697</v>
      </c>
      <c r="I819" t="s">
        <v>10280</v>
      </c>
      <c r="J819" t="s">
        <v>10281</v>
      </c>
      <c r="K819" t="s">
        <v>10276</v>
      </c>
      <c r="L819">
        <v>10</v>
      </c>
      <c r="M819">
        <v>9781457703485</v>
      </c>
      <c r="N819" t="str">
        <f t="shared" si="39"/>
        <v>Conference</v>
      </c>
      <c r="O819" t="s">
        <v>10282</v>
      </c>
      <c r="P819" t="s">
        <v>10283</v>
      </c>
      <c r="Q819" s="3">
        <v>2011</v>
      </c>
      <c r="R819" t="s">
        <v>10284</v>
      </c>
      <c r="S819" t="s">
        <v>6</v>
      </c>
      <c r="T819" t="s">
        <v>217</v>
      </c>
    </row>
    <row r="820" spans="1:20" x14ac:dyDescent="0.35">
      <c r="A820" t="str" cm="1">
        <f t="array" ref="A820">IF(OR(ISNUMBER(SEARCH("serious", $H820:$J820)),ISNUMBER(SEARCH("Serious", $H820:$J820)),ISNUMBER(SEARCH("gamification", $H820:$J820)),ISNUMBER(SEARCH("Gamification", $H820:$J820)),ISNUMBER(SEARCH("education", $H820:$J820)),ISNUMBER(SEARCH("Education", $H820:$J820)),),DataValidation!$E$12,B820)</f>
        <v>None</v>
      </c>
      <c r="B820" t="s">
        <v>49</v>
      </c>
      <c r="C820" t="s">
        <v>57</v>
      </c>
      <c r="D820" t="s">
        <v>57</v>
      </c>
      <c r="F820" s="3" t="str">
        <f t="shared" si="40"/>
        <v/>
      </c>
      <c r="G820">
        <f t="shared" si="38"/>
        <v>1</v>
      </c>
      <c r="H820" s="10" t="s">
        <v>19698</v>
      </c>
      <c r="I820" t="s">
        <v>10286</v>
      </c>
      <c r="J820" t="s">
        <v>10287</v>
      </c>
      <c r="K820" t="s">
        <v>10288</v>
      </c>
      <c r="L820">
        <v>10</v>
      </c>
      <c r="M820">
        <v>9781450314107</v>
      </c>
      <c r="N820" t="str">
        <f t="shared" si="39"/>
        <v>Conference</v>
      </c>
      <c r="O820" t="s">
        <v>308</v>
      </c>
      <c r="P820" t="s">
        <v>6</v>
      </c>
      <c r="Q820" s="3">
        <v>2012</v>
      </c>
      <c r="R820" t="s">
        <v>10289</v>
      </c>
      <c r="S820" t="s">
        <v>6</v>
      </c>
      <c r="T820" t="s">
        <v>337</v>
      </c>
    </row>
    <row r="821" spans="1:20" x14ac:dyDescent="0.35">
      <c r="A821" t="str" cm="1">
        <f t="array" ref="A821">IF(OR(ISNUMBER(SEARCH("serious", $H821:$J821)),ISNUMBER(SEARCH("Serious", $H821:$J821)),ISNUMBER(SEARCH("gamification", $H821:$J821)),ISNUMBER(SEARCH("Gamification", $H821:$J821)),ISNUMBER(SEARCH("education", $H821:$J821)),ISNUMBER(SEARCH("Education", $H821:$J821)),),DataValidation!$E$12,B821)</f>
        <v>None</v>
      </c>
      <c r="B821" t="s">
        <v>49</v>
      </c>
      <c r="C821" t="s">
        <v>57</v>
      </c>
      <c r="D821" t="s">
        <v>57</v>
      </c>
      <c r="E821" t="s">
        <v>21074</v>
      </c>
      <c r="F821" s="3" t="str">
        <f t="shared" si="40"/>
        <v/>
      </c>
      <c r="G821">
        <f t="shared" si="38"/>
        <v>1</v>
      </c>
      <c r="H821" s="10" t="s">
        <v>19699</v>
      </c>
      <c r="I821" t="s">
        <v>10291</v>
      </c>
      <c r="J821" t="s">
        <v>10292</v>
      </c>
      <c r="K821" t="s">
        <v>10293</v>
      </c>
      <c r="L821">
        <v>10</v>
      </c>
      <c r="M821">
        <v>9781450389754</v>
      </c>
      <c r="N821" t="str">
        <f t="shared" si="39"/>
        <v>Journal</v>
      </c>
      <c r="O821" t="s">
        <v>194</v>
      </c>
      <c r="P821" t="s">
        <v>10294</v>
      </c>
      <c r="Q821" s="3">
        <v>2020</v>
      </c>
      <c r="R821" t="s">
        <v>10295</v>
      </c>
      <c r="S821" t="s">
        <v>6</v>
      </c>
      <c r="T821" t="s">
        <v>162</v>
      </c>
    </row>
    <row r="822" spans="1:20" x14ac:dyDescent="0.35">
      <c r="A822" t="str" cm="1">
        <f t="array" ref="A822">IF(OR(ISNUMBER(SEARCH("serious", $H822:$J822)),ISNUMBER(SEARCH("Serious", $H822:$J822)),ISNUMBER(SEARCH("gamification", $H822:$J822)),ISNUMBER(SEARCH("Gamification", $H822:$J822)),ISNUMBER(SEARCH("education", $H822:$J822)),ISNUMBER(SEARCH("Education", $H822:$J822)),),DataValidation!$E$12,B822)</f>
        <v>Not related to Video Games</v>
      </c>
      <c r="B822" t="s">
        <v>70</v>
      </c>
      <c r="C822" t="s">
        <v>33</v>
      </c>
      <c r="D822" t="s">
        <v>33</v>
      </c>
      <c r="F822" s="3" t="str">
        <f t="shared" si="40"/>
        <v/>
      </c>
      <c r="G822">
        <f t="shared" si="38"/>
        <v>1</v>
      </c>
      <c r="H822" s="10" t="s">
        <v>19702</v>
      </c>
      <c r="I822" t="s">
        <v>10307</v>
      </c>
      <c r="J822" t="s">
        <v>10308</v>
      </c>
      <c r="K822" t="s">
        <v>10309</v>
      </c>
      <c r="L822">
        <v>7</v>
      </c>
      <c r="N822" t="str">
        <f t="shared" si="39"/>
        <v>Journal</v>
      </c>
      <c r="O822" t="s">
        <v>4719</v>
      </c>
      <c r="P822" t="s">
        <v>10310</v>
      </c>
      <c r="Q822" s="3">
        <v>2013</v>
      </c>
      <c r="R822" t="s">
        <v>10311</v>
      </c>
      <c r="S822" t="s">
        <v>6</v>
      </c>
      <c r="T822" t="s">
        <v>675</v>
      </c>
    </row>
    <row r="823" spans="1:20" x14ac:dyDescent="0.35">
      <c r="A823" t="str" cm="1">
        <f t="array" ref="A823">IF(OR(ISNUMBER(SEARCH("serious", $H823:$J823)),ISNUMBER(SEARCH("Serious", $H823:$J823)),ISNUMBER(SEARCH("gamification", $H823:$J823)),ISNUMBER(SEARCH("Gamification", $H823:$J823)),ISNUMBER(SEARCH("education", $H823:$J823)),ISNUMBER(SEARCH("Education", $H823:$J823)),),DataValidation!$E$12,B823)</f>
        <v>Serious games or gamification</v>
      </c>
      <c r="B823" t="s">
        <v>70</v>
      </c>
      <c r="C823" t="s">
        <v>33</v>
      </c>
      <c r="D823" t="s">
        <v>33</v>
      </c>
      <c r="F823" s="3" t="str">
        <f t="shared" si="40"/>
        <v/>
      </c>
      <c r="G823">
        <f t="shared" si="38"/>
        <v>1</v>
      </c>
      <c r="H823" s="10" t="s">
        <v>19703</v>
      </c>
      <c r="I823" t="s">
        <v>10313</v>
      </c>
      <c r="J823" t="s">
        <v>10314</v>
      </c>
      <c r="K823" t="s">
        <v>10315</v>
      </c>
      <c r="L823">
        <v>7</v>
      </c>
      <c r="N823" t="str">
        <f t="shared" si="39"/>
        <v>Journal</v>
      </c>
      <c r="O823" t="s">
        <v>10257</v>
      </c>
      <c r="P823" t="s">
        <v>10316</v>
      </c>
      <c r="Q823" s="3">
        <v>2015</v>
      </c>
      <c r="R823" t="s">
        <v>10317</v>
      </c>
      <c r="S823" t="s">
        <v>6</v>
      </c>
      <c r="T823" t="s">
        <v>323</v>
      </c>
    </row>
    <row r="824" spans="1:20" x14ac:dyDescent="0.35">
      <c r="A824" t="str" cm="1">
        <f t="array" ref="A824">IF(OR(ISNUMBER(SEARCH("serious", $H824:$J824)),ISNUMBER(SEARCH("Serious", $H824:$J824)),ISNUMBER(SEARCH("gamification", $H824:$J824)),ISNUMBER(SEARCH("Gamification", $H824:$J824)),ISNUMBER(SEARCH("education", $H824:$J824)),ISNUMBER(SEARCH("Education", $H824:$J824)),),DataValidation!$E$12,B824)</f>
        <v>Not related to Software Engineering</v>
      </c>
      <c r="B824" t="s">
        <v>67</v>
      </c>
      <c r="C824" t="s">
        <v>33</v>
      </c>
      <c r="D824" t="s">
        <v>33</v>
      </c>
      <c r="F824" s="3" t="str">
        <f t="shared" si="40"/>
        <v/>
      </c>
      <c r="G824">
        <f t="shared" si="38"/>
        <v>1</v>
      </c>
      <c r="H824" s="10" t="s">
        <v>17442</v>
      </c>
      <c r="I824" t="s">
        <v>10319</v>
      </c>
      <c r="J824" t="s">
        <v>10320</v>
      </c>
      <c r="K824" t="s">
        <v>10321</v>
      </c>
      <c r="L824">
        <v>10</v>
      </c>
      <c r="M824">
        <v>9781450336017</v>
      </c>
      <c r="N824" t="str">
        <f t="shared" si="39"/>
        <v>Conference</v>
      </c>
      <c r="O824" t="s">
        <v>308</v>
      </c>
      <c r="P824" t="s">
        <v>6</v>
      </c>
      <c r="Q824" s="3">
        <v>2015</v>
      </c>
      <c r="R824" t="s">
        <v>10322</v>
      </c>
      <c r="S824" t="s">
        <v>6</v>
      </c>
      <c r="T824" t="s">
        <v>283</v>
      </c>
    </row>
    <row r="825" spans="1:20" x14ac:dyDescent="0.35">
      <c r="A825" t="str" cm="1">
        <f t="array" ref="A825">IF(OR(ISNUMBER(SEARCH("serious", $H825:$J825)),ISNUMBER(SEARCH("Serious", $H825:$J825)),ISNUMBER(SEARCH("gamification", $H825:$J825)),ISNUMBER(SEARCH("Gamification", $H825:$J825)),ISNUMBER(SEARCH("education", $H825:$J825)),ISNUMBER(SEARCH("Education", $H825:$J825)),),DataValidation!$E$12,B825)</f>
        <v>None</v>
      </c>
      <c r="B825" t="s">
        <v>49</v>
      </c>
      <c r="C825" t="s">
        <v>71</v>
      </c>
      <c r="D825" t="s">
        <v>71</v>
      </c>
      <c r="E825" t="s">
        <v>85</v>
      </c>
      <c r="F825" s="3" t="str">
        <f t="shared" si="40"/>
        <v/>
      </c>
      <c r="G825">
        <f t="shared" si="38"/>
        <v>1</v>
      </c>
      <c r="H825" s="10" t="s">
        <v>19706</v>
      </c>
      <c r="I825" t="s">
        <v>10335</v>
      </c>
      <c r="J825" t="s">
        <v>10336</v>
      </c>
      <c r="K825" t="s">
        <v>10337</v>
      </c>
      <c r="L825">
        <v>7</v>
      </c>
      <c r="M825">
        <v>9783030312534</v>
      </c>
      <c r="N825" t="str">
        <f t="shared" si="39"/>
        <v>Journal</v>
      </c>
      <c r="O825" t="s">
        <v>207</v>
      </c>
      <c r="P825" t="s">
        <v>10338</v>
      </c>
      <c r="Q825" s="3">
        <v>2020</v>
      </c>
      <c r="R825" t="s">
        <v>10339</v>
      </c>
      <c r="S825" t="s">
        <v>6</v>
      </c>
      <c r="T825" t="s">
        <v>217</v>
      </c>
    </row>
    <row r="826" spans="1:20" x14ac:dyDescent="0.35">
      <c r="A826" t="str" cm="1">
        <f t="array" ref="A826">IF(OR(ISNUMBER(SEARCH("serious", $H826:$J826)),ISNUMBER(SEARCH("Serious", $H826:$J826)),ISNUMBER(SEARCH("gamification", $H826:$J826)),ISNUMBER(SEARCH("Gamification", $H826:$J826)),ISNUMBER(SEARCH("education", $H826:$J826)),ISNUMBER(SEARCH("Education", $H826:$J826)),),DataValidation!$E$12,B826)</f>
        <v>Not related to Video Games</v>
      </c>
      <c r="B826" t="s">
        <v>70</v>
      </c>
      <c r="C826" t="s">
        <v>33</v>
      </c>
      <c r="D826" t="s">
        <v>33</v>
      </c>
      <c r="F826" s="3" t="str">
        <f t="shared" si="40"/>
        <v/>
      </c>
      <c r="G826">
        <f t="shared" si="38"/>
        <v>1</v>
      </c>
      <c r="H826" s="10" t="s">
        <v>19707</v>
      </c>
      <c r="I826" t="s">
        <v>10341</v>
      </c>
      <c r="J826" t="s">
        <v>10342</v>
      </c>
      <c r="K826" t="s">
        <v>10343</v>
      </c>
      <c r="L826">
        <v>10</v>
      </c>
      <c r="M826">
        <v>9781510613546</v>
      </c>
      <c r="N826" t="str">
        <f t="shared" si="39"/>
        <v>Conference</v>
      </c>
      <c r="O826" t="s">
        <v>2531</v>
      </c>
      <c r="P826" t="s">
        <v>6</v>
      </c>
      <c r="Q826" s="3">
        <v>2017</v>
      </c>
      <c r="R826" t="s">
        <v>10344</v>
      </c>
      <c r="S826" t="s">
        <v>6</v>
      </c>
      <c r="T826" t="s">
        <v>162</v>
      </c>
    </row>
    <row r="827" spans="1:20" x14ac:dyDescent="0.35">
      <c r="A827" t="str" cm="1">
        <f t="array" ref="A827">IF(OR(ISNUMBER(SEARCH("serious", $H827:$J827)),ISNUMBER(SEARCH("Serious", $H827:$J827)),ISNUMBER(SEARCH("gamification", $H827:$J827)),ISNUMBER(SEARCH("Gamification", $H827:$J827)),ISNUMBER(SEARCH("education", $H827:$J827)),ISNUMBER(SEARCH("Education", $H827:$J827)),),DataValidation!$E$12,B827)</f>
        <v>Not related to Software Engineering</v>
      </c>
      <c r="B827" t="s">
        <v>67</v>
      </c>
      <c r="C827" t="s">
        <v>33</v>
      </c>
      <c r="D827" t="s">
        <v>33</v>
      </c>
      <c r="F827" s="3" t="str">
        <f t="shared" si="40"/>
        <v/>
      </c>
      <c r="G827">
        <f t="shared" si="38"/>
        <v>1</v>
      </c>
      <c r="H827" s="10" t="s">
        <v>19708</v>
      </c>
      <c r="I827" t="s">
        <v>10346</v>
      </c>
      <c r="J827" t="s">
        <v>10347</v>
      </c>
      <c r="K827" t="s">
        <v>10348</v>
      </c>
      <c r="L827">
        <v>7</v>
      </c>
      <c r="M827">
        <v>9783030161866</v>
      </c>
      <c r="N827" t="str">
        <f t="shared" si="39"/>
        <v>Journal</v>
      </c>
      <c r="O827" t="s">
        <v>207</v>
      </c>
      <c r="P827" t="s">
        <v>10349</v>
      </c>
      <c r="Q827" s="3">
        <v>2019</v>
      </c>
      <c r="R827" t="s">
        <v>10350</v>
      </c>
      <c r="S827" t="s">
        <v>6</v>
      </c>
      <c r="T827" t="s">
        <v>147</v>
      </c>
    </row>
    <row r="828" spans="1:20" x14ac:dyDescent="0.35">
      <c r="A828" t="str" cm="1">
        <f t="array" ref="A828">IF(OR(ISNUMBER(SEARCH("serious", $H828:$J828)),ISNUMBER(SEARCH("Serious", $H828:$J828)),ISNUMBER(SEARCH("gamification", $H828:$J828)),ISNUMBER(SEARCH("Gamification", $H828:$J828)),ISNUMBER(SEARCH("education", $H828:$J828)),ISNUMBER(SEARCH("Education", $H828:$J828)),),DataValidation!$E$12,B828)</f>
        <v>Not related to Software Engineering</v>
      </c>
      <c r="B828" t="s">
        <v>67</v>
      </c>
      <c r="C828" t="s">
        <v>33</v>
      </c>
      <c r="D828" t="s">
        <v>33</v>
      </c>
      <c r="F828" s="3" t="str">
        <f t="shared" si="40"/>
        <v/>
      </c>
      <c r="G828">
        <f t="shared" si="38"/>
        <v>1</v>
      </c>
      <c r="H828" s="10" t="s">
        <v>19709</v>
      </c>
      <c r="I828" t="s">
        <v>10352</v>
      </c>
      <c r="J828" t="s">
        <v>10353</v>
      </c>
      <c r="K828" t="s">
        <v>10354</v>
      </c>
      <c r="L828">
        <v>7</v>
      </c>
      <c r="N828" t="str">
        <f t="shared" si="39"/>
        <v>Journal</v>
      </c>
      <c r="O828" t="s">
        <v>1999</v>
      </c>
      <c r="P828" t="s">
        <v>10355</v>
      </c>
      <c r="Q828" s="3">
        <v>2021</v>
      </c>
      <c r="R828" t="s">
        <v>10356</v>
      </c>
      <c r="S828" t="s">
        <v>6</v>
      </c>
      <c r="T828" t="s">
        <v>162</v>
      </c>
    </row>
    <row r="829" spans="1:20" x14ac:dyDescent="0.35">
      <c r="A829" t="str" cm="1">
        <f t="array" ref="A829">IF(OR(ISNUMBER(SEARCH("serious", $H829:$J829)),ISNUMBER(SEARCH("Serious", $H829:$J829)),ISNUMBER(SEARCH("gamification", $H829:$J829)),ISNUMBER(SEARCH("Gamification", $H829:$J829)),ISNUMBER(SEARCH("education", $H829:$J829)),ISNUMBER(SEARCH("Education", $H829:$J829)),),DataValidation!$E$12,B829)</f>
        <v>Not related to Video Games</v>
      </c>
      <c r="B829" t="s">
        <v>70</v>
      </c>
      <c r="C829" t="s">
        <v>33</v>
      </c>
      <c r="D829" t="s">
        <v>33</v>
      </c>
      <c r="F829" s="3" t="str">
        <f t="shared" si="40"/>
        <v/>
      </c>
      <c r="G829">
        <f t="shared" si="38"/>
        <v>1</v>
      </c>
      <c r="H829" s="10" t="s">
        <v>19710</v>
      </c>
      <c r="I829" t="s">
        <v>10358</v>
      </c>
      <c r="J829" t="s">
        <v>10359</v>
      </c>
      <c r="K829" t="s">
        <v>10360</v>
      </c>
      <c r="L829">
        <v>7</v>
      </c>
      <c r="M829">
        <v>9783319279916</v>
      </c>
      <c r="N829" t="str">
        <f t="shared" si="39"/>
        <v>Conference</v>
      </c>
      <c r="O829" t="s">
        <v>152</v>
      </c>
      <c r="P829" t="s">
        <v>10361</v>
      </c>
      <c r="Q829" s="3">
        <v>2015</v>
      </c>
      <c r="R829" t="s">
        <v>10362</v>
      </c>
      <c r="S829" t="s">
        <v>6</v>
      </c>
      <c r="T829" t="s">
        <v>217</v>
      </c>
    </row>
    <row r="830" spans="1:20" x14ac:dyDescent="0.35">
      <c r="A830" t="str" cm="1">
        <f t="array" ref="A830">IF(OR(ISNUMBER(SEARCH("serious", $H830:$J830)),ISNUMBER(SEARCH("Serious", $H830:$J830)),ISNUMBER(SEARCH("gamification", $H830:$J830)),ISNUMBER(SEARCH("Gamification", $H830:$J830)),ISNUMBER(SEARCH("education", $H830:$J830)),ISNUMBER(SEARCH("Education", $H830:$J830)),),DataValidation!$E$12,B830)</f>
        <v>Not related to Video Games</v>
      </c>
      <c r="B830" t="s">
        <v>70</v>
      </c>
      <c r="C830" t="s">
        <v>33</v>
      </c>
      <c r="D830" t="s">
        <v>33</v>
      </c>
      <c r="F830" s="3" t="str">
        <f t="shared" si="40"/>
        <v/>
      </c>
      <c r="G830">
        <f t="shared" si="38"/>
        <v>1</v>
      </c>
      <c r="H830" s="10" t="s">
        <v>19711</v>
      </c>
      <c r="I830" t="s">
        <v>10364</v>
      </c>
      <c r="J830" t="s">
        <v>10365</v>
      </c>
      <c r="K830" t="s">
        <v>10366</v>
      </c>
      <c r="L830">
        <v>7</v>
      </c>
      <c r="M830">
        <v>9783319759302</v>
      </c>
      <c r="N830" t="str">
        <f t="shared" si="39"/>
        <v>Journal</v>
      </c>
      <c r="O830" t="s">
        <v>866</v>
      </c>
      <c r="P830" t="s">
        <v>10367</v>
      </c>
      <c r="Q830" s="3">
        <v>2018</v>
      </c>
      <c r="R830" t="s">
        <v>10368</v>
      </c>
      <c r="S830" t="s">
        <v>6</v>
      </c>
      <c r="T830" t="s">
        <v>217</v>
      </c>
    </row>
    <row r="831" spans="1:20" x14ac:dyDescent="0.35">
      <c r="A831" t="str" cm="1">
        <f t="array" ref="A831">IF(OR(ISNUMBER(SEARCH("serious", $H831:$J831)),ISNUMBER(SEARCH("Serious", $H831:$J831)),ISNUMBER(SEARCH("gamification", $H831:$J831)),ISNUMBER(SEARCH("Gamification", $H831:$J831)),ISNUMBER(SEARCH("education", $H831:$J831)),ISNUMBER(SEARCH("Education", $H831:$J831)),),DataValidation!$E$12,B831)</f>
        <v>Not related to Video Games</v>
      </c>
      <c r="B831" t="s">
        <v>70</v>
      </c>
      <c r="C831" t="s">
        <v>33</v>
      </c>
      <c r="D831" t="s">
        <v>33</v>
      </c>
      <c r="F831" s="3" t="str">
        <f t="shared" si="40"/>
        <v/>
      </c>
      <c r="G831">
        <f t="shared" si="38"/>
        <v>1</v>
      </c>
      <c r="H831" s="10" t="s">
        <v>19712</v>
      </c>
      <c r="I831" t="s">
        <v>10370</v>
      </c>
      <c r="J831" t="s">
        <v>10371</v>
      </c>
      <c r="K831" t="s">
        <v>10366</v>
      </c>
      <c r="L831">
        <v>10</v>
      </c>
      <c r="M831">
        <v>9781538642030</v>
      </c>
      <c r="N831" t="str">
        <f t="shared" si="39"/>
        <v>Conference</v>
      </c>
      <c r="O831" t="s">
        <v>10372</v>
      </c>
      <c r="P831" t="s">
        <v>6745</v>
      </c>
      <c r="Q831" s="3">
        <v>2018</v>
      </c>
      <c r="R831" t="s">
        <v>10373</v>
      </c>
      <c r="S831" t="s">
        <v>6</v>
      </c>
      <c r="T831" t="s">
        <v>217</v>
      </c>
    </row>
    <row r="832" spans="1:20" x14ac:dyDescent="0.35">
      <c r="A832" t="str" cm="1">
        <f t="array" ref="A832">IF(OR(ISNUMBER(SEARCH("serious", $H832:$J832)),ISNUMBER(SEARCH("Serious", $H832:$J832)),ISNUMBER(SEARCH("gamification", $H832:$J832)),ISNUMBER(SEARCH("Gamification", $H832:$J832)),ISNUMBER(SEARCH("education", $H832:$J832)),ISNUMBER(SEARCH("Education", $H832:$J832)),),DataValidation!$E$12,B832)</f>
        <v>Not related to Video Games</v>
      </c>
      <c r="B832" t="s">
        <v>70</v>
      </c>
      <c r="C832" t="s">
        <v>33</v>
      </c>
      <c r="D832" t="s">
        <v>33</v>
      </c>
      <c r="F832" s="3" t="str">
        <f t="shared" si="40"/>
        <v/>
      </c>
      <c r="G832">
        <f t="shared" si="38"/>
        <v>1</v>
      </c>
      <c r="H832" s="10" t="s">
        <v>19713</v>
      </c>
      <c r="I832" t="s">
        <v>10375</v>
      </c>
      <c r="J832" t="s">
        <v>10376</v>
      </c>
      <c r="K832" t="s">
        <v>10377</v>
      </c>
      <c r="L832">
        <v>10</v>
      </c>
      <c r="M832">
        <v>9781479986217</v>
      </c>
      <c r="N832" t="str">
        <f t="shared" si="39"/>
        <v>Conference</v>
      </c>
      <c r="O832" t="s">
        <v>10378</v>
      </c>
      <c r="P832" t="s">
        <v>571</v>
      </c>
      <c r="Q832" s="3">
        <v>2015</v>
      </c>
      <c r="R832" t="s">
        <v>10379</v>
      </c>
      <c r="S832" t="s">
        <v>6</v>
      </c>
      <c r="T832" t="s">
        <v>217</v>
      </c>
    </row>
    <row r="833" spans="1:20" x14ac:dyDescent="0.35">
      <c r="A833" t="str" cm="1">
        <f t="array" ref="A833">IF(OR(ISNUMBER(SEARCH("serious", $H833:$J833)),ISNUMBER(SEARCH("Serious", $H833:$J833)),ISNUMBER(SEARCH("gamification", $H833:$J833)),ISNUMBER(SEARCH("Gamification", $H833:$J833)),ISNUMBER(SEARCH("education", $H833:$J833)),ISNUMBER(SEARCH("Education", $H833:$J833)),),DataValidation!$E$12,B833)</f>
        <v>None</v>
      </c>
      <c r="B833" t="s">
        <v>49</v>
      </c>
      <c r="C833" t="s">
        <v>71</v>
      </c>
      <c r="D833" t="s">
        <v>71</v>
      </c>
      <c r="E833" t="s">
        <v>85</v>
      </c>
      <c r="F833" s="3" t="str">
        <f t="shared" si="40"/>
        <v/>
      </c>
      <c r="G833">
        <f t="shared" si="38"/>
        <v>1</v>
      </c>
      <c r="H833" s="10" t="s">
        <v>19714</v>
      </c>
      <c r="I833" t="s">
        <v>10381</v>
      </c>
      <c r="J833" t="s">
        <v>10382</v>
      </c>
      <c r="K833" t="s">
        <v>10383</v>
      </c>
      <c r="L833">
        <v>10</v>
      </c>
      <c r="M833">
        <v>9781450328203</v>
      </c>
      <c r="N833" t="str">
        <f t="shared" si="39"/>
        <v>Conference</v>
      </c>
      <c r="O833" t="s">
        <v>10384</v>
      </c>
      <c r="P833" t="s">
        <v>4402</v>
      </c>
      <c r="Q833" s="3">
        <v>2014</v>
      </c>
      <c r="R833" t="s">
        <v>10385</v>
      </c>
      <c r="S833" t="s">
        <v>6</v>
      </c>
      <c r="T833" t="s">
        <v>4177</v>
      </c>
    </row>
    <row r="834" spans="1:20" x14ac:dyDescent="0.35">
      <c r="A834" t="s">
        <v>82</v>
      </c>
      <c r="B834" t="s">
        <v>70</v>
      </c>
      <c r="C834" s="29" t="s">
        <v>33</v>
      </c>
      <c r="D834" s="29" t="s">
        <v>33</v>
      </c>
      <c r="F834" s="3" t="str">
        <f t="shared" si="40"/>
        <v/>
      </c>
      <c r="G834">
        <f t="shared" ref="G834:G897" si="41">COUNTIF(H:H,H834)</f>
        <v>1</v>
      </c>
      <c r="H834" s="10" t="s">
        <v>19715</v>
      </c>
      <c r="I834" t="s">
        <v>10387</v>
      </c>
      <c r="J834" t="s">
        <v>10388</v>
      </c>
      <c r="K834" t="s">
        <v>10389</v>
      </c>
      <c r="L834">
        <v>10</v>
      </c>
      <c r="N834" t="str">
        <f t="shared" ref="N834:N897" si="42">IF(ISNUMBER(SEARCH("Workshop", O834)),"Workshop",IF(OR(ISNUMBER(SEARCH("Conference", O834)), ISNUMBER(SEARCH("Symposium", O834)), ISNUMBER(SEARCH("Lecture Notes", O834)), ISNUMBER(SEARCH("Proceedings", O834))),"Conference", "Journal"))</f>
        <v>Conference</v>
      </c>
      <c r="O834" t="s">
        <v>274</v>
      </c>
      <c r="P834" t="s">
        <v>382</v>
      </c>
      <c r="Q834" s="3">
        <v>2016</v>
      </c>
      <c r="R834" t="s">
        <v>10390</v>
      </c>
      <c r="S834" t="s">
        <v>6</v>
      </c>
      <c r="T834" t="s">
        <v>283</v>
      </c>
    </row>
    <row r="835" spans="1:20" x14ac:dyDescent="0.35">
      <c r="A835" t="str" cm="1">
        <f t="array" ref="A835">IF(OR(ISNUMBER(SEARCH("serious", $H835:$J835)),ISNUMBER(SEARCH("Serious", $H835:$J835)),ISNUMBER(SEARCH("gamification", $H835:$J835)),ISNUMBER(SEARCH("Gamification", $H835:$J835)),ISNUMBER(SEARCH("education", $H835:$J835)),ISNUMBER(SEARCH("Education", $H835:$J835)),),DataValidation!$E$12,B835)</f>
        <v>Serious games or gamification</v>
      </c>
      <c r="B835" t="s">
        <v>70</v>
      </c>
      <c r="C835" t="s">
        <v>33</v>
      </c>
      <c r="D835" t="s">
        <v>33</v>
      </c>
      <c r="F835" s="3" t="str">
        <f t="shared" si="40"/>
        <v/>
      </c>
      <c r="G835">
        <f t="shared" si="41"/>
        <v>1</v>
      </c>
      <c r="H835" s="10" t="s">
        <v>19717</v>
      </c>
      <c r="I835" t="s">
        <v>10398</v>
      </c>
      <c r="J835" t="s">
        <v>10399</v>
      </c>
      <c r="K835" t="s">
        <v>10400</v>
      </c>
      <c r="L835">
        <v>10</v>
      </c>
      <c r="M835">
        <v>9781728175201</v>
      </c>
      <c r="N835" t="str">
        <f t="shared" si="42"/>
        <v>Conference</v>
      </c>
      <c r="O835" t="s">
        <v>10401</v>
      </c>
      <c r="P835" t="s">
        <v>6</v>
      </c>
      <c r="Q835" s="3">
        <v>2020</v>
      </c>
      <c r="R835" t="s">
        <v>10402</v>
      </c>
      <c r="S835" t="s">
        <v>6</v>
      </c>
      <c r="T835" t="s">
        <v>162</v>
      </c>
    </row>
    <row r="836" spans="1:20" x14ac:dyDescent="0.35">
      <c r="A836" t="str" cm="1">
        <f t="array" ref="A836">IF(OR(ISNUMBER(SEARCH("serious", $H836:$J836)),ISNUMBER(SEARCH("Serious", $H836:$J836)),ISNUMBER(SEARCH("gamification", $H836:$J836)),ISNUMBER(SEARCH("Gamification", $H836:$J836)),ISNUMBER(SEARCH("education", $H836:$J836)),ISNUMBER(SEARCH("Education", $H836:$J836)),),DataValidation!$E$12,B836)</f>
        <v>Serious games or gamification</v>
      </c>
      <c r="B836" t="s">
        <v>70</v>
      </c>
      <c r="C836" t="s">
        <v>33</v>
      </c>
      <c r="D836" t="s">
        <v>33</v>
      </c>
      <c r="F836" s="3" t="str">
        <f t="shared" si="40"/>
        <v/>
      </c>
      <c r="G836">
        <f t="shared" si="41"/>
        <v>1</v>
      </c>
      <c r="H836" s="10" t="s">
        <v>19718</v>
      </c>
      <c r="I836" t="s">
        <v>10404</v>
      </c>
      <c r="J836" t="s">
        <v>10405</v>
      </c>
      <c r="K836" t="s">
        <v>10406</v>
      </c>
      <c r="L836">
        <v>10</v>
      </c>
      <c r="M836">
        <v>9780769541600</v>
      </c>
      <c r="N836" t="str">
        <f t="shared" si="42"/>
        <v>Conference</v>
      </c>
      <c r="O836" t="s">
        <v>10407</v>
      </c>
      <c r="P836" t="s">
        <v>10408</v>
      </c>
      <c r="Q836" s="3">
        <v>2010</v>
      </c>
      <c r="R836" t="s">
        <v>10409</v>
      </c>
      <c r="S836" t="s">
        <v>6</v>
      </c>
      <c r="T836" t="s">
        <v>580</v>
      </c>
    </row>
    <row r="837" spans="1:20" x14ac:dyDescent="0.35">
      <c r="A837" t="str" cm="1">
        <f t="array" ref="A837">IF(OR(ISNUMBER(SEARCH("serious", $H837:$J837)),ISNUMBER(SEARCH("Serious", $H837:$J837)),ISNUMBER(SEARCH("gamification", $H837:$J837)),ISNUMBER(SEARCH("Gamification", $H837:$J837)),ISNUMBER(SEARCH("education", $H837:$J837)),ISNUMBER(SEARCH("Education", $H837:$J837)),),DataValidation!$E$12,B837)</f>
        <v>Serious games or gamification</v>
      </c>
      <c r="B837" t="s">
        <v>70</v>
      </c>
      <c r="C837" t="s">
        <v>33</v>
      </c>
      <c r="D837" t="s">
        <v>33</v>
      </c>
      <c r="F837" s="3" t="str">
        <f t="shared" si="40"/>
        <v/>
      </c>
      <c r="G837">
        <f t="shared" si="41"/>
        <v>1</v>
      </c>
      <c r="H837" s="10" t="s">
        <v>19720</v>
      </c>
      <c r="I837" t="s">
        <v>10416</v>
      </c>
      <c r="J837" t="s">
        <v>6</v>
      </c>
      <c r="K837" t="s">
        <v>10406</v>
      </c>
      <c r="L837">
        <v>7</v>
      </c>
      <c r="N837" t="str">
        <f t="shared" si="42"/>
        <v>Journal</v>
      </c>
      <c r="O837" t="s">
        <v>10417</v>
      </c>
      <c r="P837" t="s">
        <v>10418</v>
      </c>
      <c r="Q837" s="3">
        <v>2011</v>
      </c>
      <c r="R837" t="s">
        <v>10419</v>
      </c>
      <c r="S837" t="s">
        <v>6</v>
      </c>
      <c r="T837" t="s">
        <v>5181</v>
      </c>
    </row>
    <row r="838" spans="1:20" x14ac:dyDescent="0.35">
      <c r="A838" t="str" cm="1">
        <f t="array" ref="A838">IF(OR(ISNUMBER(SEARCH("serious", $H838:$J838)),ISNUMBER(SEARCH("Serious", $H838:$J838)),ISNUMBER(SEARCH("gamification", $H838:$J838)),ISNUMBER(SEARCH("Gamification", $H838:$J838)),ISNUMBER(SEARCH("education", $H838:$J838)),ISNUMBER(SEARCH("Education", $H838:$J838)),),DataValidation!$E$12,B838)</f>
        <v>None</v>
      </c>
      <c r="B838" t="s">
        <v>49</v>
      </c>
      <c r="C838" t="s">
        <v>60</v>
      </c>
      <c r="D838" t="s">
        <v>60</v>
      </c>
      <c r="F838" s="3" t="str">
        <f t="shared" si="40"/>
        <v/>
      </c>
      <c r="G838">
        <f t="shared" si="41"/>
        <v>1</v>
      </c>
      <c r="H838" s="10" t="s">
        <v>19721</v>
      </c>
      <c r="I838" t="s">
        <v>10421</v>
      </c>
      <c r="J838" t="s">
        <v>10422</v>
      </c>
      <c r="K838" t="s">
        <v>10423</v>
      </c>
      <c r="L838">
        <v>10</v>
      </c>
      <c r="M838">
        <v>9781728199863</v>
      </c>
      <c r="N838" t="str">
        <f t="shared" si="42"/>
        <v>Conference</v>
      </c>
      <c r="O838" t="s">
        <v>10424</v>
      </c>
      <c r="P838" t="s">
        <v>10425</v>
      </c>
      <c r="Q838" s="3">
        <v>2020</v>
      </c>
      <c r="R838" t="s">
        <v>10426</v>
      </c>
      <c r="S838" t="s">
        <v>6</v>
      </c>
      <c r="T838" t="s">
        <v>162</v>
      </c>
    </row>
    <row r="839" spans="1:20" x14ac:dyDescent="0.35">
      <c r="A839" t="str" cm="1">
        <f t="array" ref="A839">IF(OR(ISNUMBER(SEARCH("serious", $H839:$J839)),ISNUMBER(SEARCH("Serious", $H839:$J839)),ISNUMBER(SEARCH("gamification", $H839:$J839)),ISNUMBER(SEARCH("Gamification", $H839:$J839)),ISNUMBER(SEARCH("education", $H839:$J839)),ISNUMBER(SEARCH("Education", $H839:$J839)),),DataValidation!$E$12,B839)</f>
        <v>Serious games or gamification</v>
      </c>
      <c r="B839" t="s">
        <v>70</v>
      </c>
      <c r="C839" t="s">
        <v>33</v>
      </c>
      <c r="D839" t="s">
        <v>33</v>
      </c>
      <c r="F839" s="3" t="str">
        <f t="shared" si="40"/>
        <v/>
      </c>
      <c r="G839">
        <f t="shared" si="41"/>
        <v>1</v>
      </c>
      <c r="H839" s="10" t="s">
        <v>19722</v>
      </c>
      <c r="I839" t="s">
        <v>10428</v>
      </c>
      <c r="J839" t="s">
        <v>10429</v>
      </c>
      <c r="K839" t="s">
        <v>10430</v>
      </c>
      <c r="L839">
        <v>10</v>
      </c>
      <c r="M839">
        <v>9781538672082</v>
      </c>
      <c r="N839" t="str">
        <f t="shared" si="42"/>
        <v>Conference</v>
      </c>
      <c r="O839" t="s">
        <v>6531</v>
      </c>
      <c r="P839" t="s">
        <v>10431</v>
      </c>
      <c r="Q839" s="3">
        <v>2018</v>
      </c>
      <c r="R839" t="s">
        <v>10432</v>
      </c>
      <c r="S839" t="s">
        <v>6</v>
      </c>
      <c r="T839" t="s">
        <v>147</v>
      </c>
    </row>
    <row r="840" spans="1:20" x14ac:dyDescent="0.35">
      <c r="A840" t="str" cm="1">
        <f t="array" ref="A840">IF(OR(ISNUMBER(SEARCH("serious", $H840:$J840)),ISNUMBER(SEARCH("Serious", $H840:$J840)),ISNUMBER(SEARCH("gamification", $H840:$J840)),ISNUMBER(SEARCH("Gamification", $H840:$J840)),ISNUMBER(SEARCH("education", $H840:$J840)),ISNUMBER(SEARCH("Education", $H840:$J840)),),DataValidation!$E$12,B840)</f>
        <v>Serious games or gamification</v>
      </c>
      <c r="B840" t="s">
        <v>70</v>
      </c>
      <c r="C840" t="s">
        <v>33</v>
      </c>
      <c r="D840" t="s">
        <v>33</v>
      </c>
      <c r="F840" s="3" t="str">
        <f t="shared" si="40"/>
        <v/>
      </c>
      <c r="G840">
        <f t="shared" si="41"/>
        <v>1</v>
      </c>
      <c r="H840" s="10" t="s">
        <v>19723</v>
      </c>
      <c r="I840" t="s">
        <v>10434</v>
      </c>
      <c r="J840" t="s">
        <v>10435</v>
      </c>
      <c r="K840" t="s">
        <v>10436</v>
      </c>
      <c r="L840">
        <v>10</v>
      </c>
      <c r="M840">
        <v>9781728134857</v>
      </c>
      <c r="N840" t="str">
        <f t="shared" si="42"/>
        <v>Conference</v>
      </c>
      <c r="O840" t="s">
        <v>3291</v>
      </c>
      <c r="P840" t="s">
        <v>10437</v>
      </c>
      <c r="Q840" s="3">
        <v>2019</v>
      </c>
      <c r="R840" t="s">
        <v>10438</v>
      </c>
      <c r="S840" t="s">
        <v>6</v>
      </c>
      <c r="T840" t="s">
        <v>162</v>
      </c>
    </row>
    <row r="841" spans="1:20" x14ac:dyDescent="0.35">
      <c r="A841" t="str" cm="1">
        <f t="array" ref="A841">IF(OR(ISNUMBER(SEARCH("serious", $H841:$J841)),ISNUMBER(SEARCH("Serious", $H841:$J841)),ISNUMBER(SEARCH("gamification", $H841:$J841)),ISNUMBER(SEARCH("Gamification", $H841:$J841)),ISNUMBER(SEARCH("education", $H841:$J841)),ISNUMBER(SEARCH("Education", $H841:$J841)),),DataValidation!$E$12,B841)</f>
        <v>Serious games or gamification</v>
      </c>
      <c r="B841" t="s">
        <v>70</v>
      </c>
      <c r="C841" t="s">
        <v>33</v>
      </c>
      <c r="D841" t="s">
        <v>33</v>
      </c>
      <c r="F841" s="3" t="str">
        <f t="shared" si="40"/>
        <v/>
      </c>
      <c r="G841">
        <f t="shared" si="41"/>
        <v>1</v>
      </c>
      <c r="H841" s="10" t="s">
        <v>19724</v>
      </c>
      <c r="I841" t="s">
        <v>10440</v>
      </c>
      <c r="J841" t="s">
        <v>10441</v>
      </c>
      <c r="K841" t="s">
        <v>10442</v>
      </c>
      <c r="L841">
        <v>7</v>
      </c>
      <c r="N841" t="str">
        <f t="shared" si="42"/>
        <v>Journal</v>
      </c>
      <c r="O841" t="s">
        <v>1853</v>
      </c>
      <c r="P841" t="s">
        <v>6</v>
      </c>
      <c r="Q841" s="3">
        <v>2009</v>
      </c>
      <c r="R841" t="s">
        <v>10443</v>
      </c>
      <c r="S841" t="s">
        <v>6</v>
      </c>
      <c r="T841" t="s">
        <v>147</v>
      </c>
    </row>
    <row r="842" spans="1:20" x14ac:dyDescent="0.35">
      <c r="A842" t="str" cm="1">
        <f t="array" ref="A842">IF(OR(ISNUMBER(SEARCH("serious", $H842:$J842)),ISNUMBER(SEARCH("Serious", $H842:$J842)),ISNUMBER(SEARCH("gamification", $H842:$J842)),ISNUMBER(SEARCH("Gamification", $H842:$J842)),ISNUMBER(SEARCH("education", $H842:$J842)),ISNUMBER(SEARCH("Education", $H842:$J842)),),DataValidation!$E$12,B842)</f>
        <v>None</v>
      </c>
      <c r="B842" t="s">
        <v>49</v>
      </c>
      <c r="C842" t="s">
        <v>80</v>
      </c>
      <c r="D842" t="s">
        <v>80</v>
      </c>
      <c r="E842" t="s">
        <v>85</v>
      </c>
      <c r="F842" s="3" t="str">
        <f t="shared" si="40"/>
        <v/>
      </c>
      <c r="G842">
        <f t="shared" si="41"/>
        <v>1</v>
      </c>
      <c r="H842" s="10" t="s">
        <v>19726</v>
      </c>
      <c r="I842" t="s">
        <v>10450</v>
      </c>
      <c r="J842" t="s">
        <v>6</v>
      </c>
      <c r="K842" t="s">
        <v>10451</v>
      </c>
      <c r="L842">
        <v>7</v>
      </c>
      <c r="N842" t="str">
        <f t="shared" si="42"/>
        <v>Journal</v>
      </c>
      <c r="O842" t="s">
        <v>2536</v>
      </c>
      <c r="P842" t="s">
        <v>10452</v>
      </c>
      <c r="Q842" s="3">
        <v>2019</v>
      </c>
      <c r="R842" t="s">
        <v>10453</v>
      </c>
      <c r="S842" t="s">
        <v>6</v>
      </c>
      <c r="T842" t="s">
        <v>217</v>
      </c>
    </row>
    <row r="843" spans="1:20" x14ac:dyDescent="0.35">
      <c r="A843" t="str" cm="1">
        <f t="array" ref="A843">IF(OR(ISNUMBER(SEARCH("serious", $H843:$J843)),ISNUMBER(SEARCH("Serious", $H843:$J843)),ISNUMBER(SEARCH("gamification", $H843:$J843)),ISNUMBER(SEARCH("Gamification", $H843:$J843)),ISNUMBER(SEARCH("education", $H843:$J843)),ISNUMBER(SEARCH("Education", $H843:$J843)),),DataValidation!$E$12,B843)</f>
        <v>Not related to Video Games</v>
      </c>
      <c r="B843" t="s">
        <v>70</v>
      </c>
      <c r="C843" t="s">
        <v>33</v>
      </c>
      <c r="D843" t="s">
        <v>33</v>
      </c>
      <c r="F843" s="3" t="str">
        <f t="shared" si="40"/>
        <v/>
      </c>
      <c r="G843">
        <f t="shared" si="41"/>
        <v>1</v>
      </c>
      <c r="H843" s="10" t="s">
        <v>19727</v>
      </c>
      <c r="I843" t="s">
        <v>10455</v>
      </c>
      <c r="J843" t="s">
        <v>10456</v>
      </c>
      <c r="K843" t="s">
        <v>10457</v>
      </c>
      <c r="L843">
        <v>10</v>
      </c>
      <c r="M843">
        <v>9781450371858</v>
      </c>
      <c r="N843" t="str">
        <f t="shared" si="42"/>
        <v>Journal</v>
      </c>
      <c r="O843" t="s">
        <v>194</v>
      </c>
      <c r="P843" t="s">
        <v>10458</v>
      </c>
      <c r="Q843" s="3">
        <v>2019</v>
      </c>
      <c r="R843" t="s">
        <v>10459</v>
      </c>
      <c r="S843" t="s">
        <v>6</v>
      </c>
      <c r="T843" t="s">
        <v>283</v>
      </c>
    </row>
    <row r="844" spans="1:20" x14ac:dyDescent="0.35">
      <c r="A844" t="str" cm="1">
        <f t="array" ref="A844">IF(OR(ISNUMBER(SEARCH("serious", $H844:$J844)),ISNUMBER(SEARCH("Serious", $H844:$J844)),ISNUMBER(SEARCH("gamification", $H844:$J844)),ISNUMBER(SEARCH("Gamification", $H844:$J844)),ISNUMBER(SEARCH("education", $H844:$J844)),ISNUMBER(SEARCH("Education", $H844:$J844)),),DataValidation!$E$12,B844)</f>
        <v>Not related to Software Engineering</v>
      </c>
      <c r="B844" t="s">
        <v>67</v>
      </c>
      <c r="C844" t="s">
        <v>33</v>
      </c>
      <c r="D844" t="s">
        <v>33</v>
      </c>
      <c r="F844" s="3" t="str">
        <f t="shared" si="40"/>
        <v/>
      </c>
      <c r="G844">
        <f t="shared" si="41"/>
        <v>1</v>
      </c>
      <c r="H844" s="10" t="s">
        <v>19728</v>
      </c>
      <c r="I844" t="s">
        <v>10461</v>
      </c>
      <c r="J844" t="s">
        <v>10462</v>
      </c>
      <c r="K844" t="s">
        <v>10463</v>
      </c>
      <c r="L844">
        <v>7</v>
      </c>
      <c r="N844" t="str">
        <f t="shared" si="42"/>
        <v>Journal</v>
      </c>
      <c r="O844" t="s">
        <v>1398</v>
      </c>
      <c r="P844" t="s">
        <v>10464</v>
      </c>
      <c r="Q844" s="3">
        <v>2015</v>
      </c>
      <c r="R844" t="s">
        <v>10465</v>
      </c>
      <c r="S844" t="s">
        <v>6</v>
      </c>
      <c r="T844" t="s">
        <v>323</v>
      </c>
    </row>
    <row r="845" spans="1:20" x14ac:dyDescent="0.35">
      <c r="A845" t="str" cm="1">
        <f t="array" ref="A845">IF(OR(ISNUMBER(SEARCH("serious", $H845:$J845)),ISNUMBER(SEARCH("Serious", $H845:$J845)),ISNUMBER(SEARCH("gamification", $H845:$J845)),ISNUMBER(SEARCH("Gamification", $H845:$J845)),ISNUMBER(SEARCH("education", $H845:$J845)),ISNUMBER(SEARCH("Education", $H845:$J845)),),DataValidation!$E$12,B845)</f>
        <v>None</v>
      </c>
      <c r="B845" t="s">
        <v>49</v>
      </c>
      <c r="C845" t="s">
        <v>57</v>
      </c>
      <c r="D845" t="s">
        <v>57</v>
      </c>
      <c r="F845" s="3" t="str">
        <f t="shared" si="40"/>
        <v/>
      </c>
      <c r="G845">
        <f t="shared" si="41"/>
        <v>1</v>
      </c>
      <c r="H845" s="10" t="s">
        <v>19729</v>
      </c>
      <c r="I845" t="s">
        <v>10467</v>
      </c>
      <c r="J845" t="s">
        <v>10468</v>
      </c>
      <c r="K845" t="s">
        <v>10469</v>
      </c>
      <c r="L845">
        <v>10</v>
      </c>
      <c r="M845">
        <v>9789898533524</v>
      </c>
      <c r="N845" t="str">
        <f t="shared" si="42"/>
        <v>Conference</v>
      </c>
      <c r="O845" t="s">
        <v>4134</v>
      </c>
      <c r="P845" t="s">
        <v>1278</v>
      </c>
      <c r="Q845" s="3">
        <v>2016</v>
      </c>
      <c r="R845" t="s">
        <v>10470</v>
      </c>
      <c r="S845" t="s">
        <v>6</v>
      </c>
      <c r="T845" t="s">
        <v>162</v>
      </c>
    </row>
    <row r="846" spans="1:20" x14ac:dyDescent="0.35">
      <c r="A846" t="str" cm="1">
        <f t="array" ref="A846">IF(OR(ISNUMBER(SEARCH("serious", $H846:$J846)),ISNUMBER(SEARCH("Serious", $H846:$J846)),ISNUMBER(SEARCH("gamification", $H846:$J846)),ISNUMBER(SEARCH("Gamification", $H846:$J846)),ISNUMBER(SEARCH("education", $H846:$J846)),ISNUMBER(SEARCH("Education", $H846:$J846)),),DataValidation!$E$12,B846)</f>
        <v>Not related to Video Games</v>
      </c>
      <c r="B846" t="s">
        <v>70</v>
      </c>
      <c r="C846" t="s">
        <v>33</v>
      </c>
      <c r="D846" t="s">
        <v>33</v>
      </c>
      <c r="F846" s="3" t="str">
        <f t="shared" si="40"/>
        <v/>
      </c>
      <c r="G846">
        <f t="shared" si="41"/>
        <v>1</v>
      </c>
      <c r="H846" s="10" t="s">
        <v>19730</v>
      </c>
      <c r="I846" t="s">
        <v>10472</v>
      </c>
      <c r="J846" t="s">
        <v>10473</v>
      </c>
      <c r="K846" t="s">
        <v>10474</v>
      </c>
      <c r="L846">
        <v>10</v>
      </c>
      <c r="N846" t="str">
        <f t="shared" si="42"/>
        <v>Workshop</v>
      </c>
      <c r="O846" t="s">
        <v>496</v>
      </c>
      <c r="P846" t="s">
        <v>5217</v>
      </c>
      <c r="Q846" s="3">
        <v>2016</v>
      </c>
      <c r="R846" t="s">
        <v>10475</v>
      </c>
      <c r="S846" t="s">
        <v>6</v>
      </c>
      <c r="T846" t="s">
        <v>162</v>
      </c>
    </row>
    <row r="847" spans="1:20" x14ac:dyDescent="0.35">
      <c r="A847" t="str" cm="1">
        <f t="array" ref="A847">IF(OR(ISNUMBER(SEARCH("serious", $H847:$J847)),ISNUMBER(SEARCH("Serious", $H847:$J847)),ISNUMBER(SEARCH("gamification", $H847:$J847)),ISNUMBER(SEARCH("Gamification", $H847:$J847)),ISNUMBER(SEARCH("education", $H847:$J847)),ISNUMBER(SEARCH("Education", $H847:$J847)),),DataValidation!$E$12,B847)</f>
        <v>Serious games or gamification</v>
      </c>
      <c r="B847" t="s">
        <v>70</v>
      </c>
      <c r="C847" t="s">
        <v>33</v>
      </c>
      <c r="D847" t="s">
        <v>33</v>
      </c>
      <c r="F847" s="3" t="str">
        <f t="shared" si="40"/>
        <v/>
      </c>
      <c r="G847">
        <f t="shared" si="41"/>
        <v>1</v>
      </c>
      <c r="H847" s="10" t="s">
        <v>19731</v>
      </c>
      <c r="I847" t="s">
        <v>10481</v>
      </c>
      <c r="J847" t="s">
        <v>10482</v>
      </c>
      <c r="K847" t="s">
        <v>10483</v>
      </c>
      <c r="L847">
        <v>10</v>
      </c>
      <c r="M847">
        <v>9781665438315</v>
      </c>
      <c r="N847" t="str">
        <f t="shared" si="42"/>
        <v>Conference</v>
      </c>
      <c r="O847" t="s">
        <v>8438</v>
      </c>
      <c r="P847" t="s">
        <v>6</v>
      </c>
      <c r="Q847" s="3">
        <v>2021</v>
      </c>
      <c r="R847" t="s">
        <v>10484</v>
      </c>
      <c r="S847" t="s">
        <v>6</v>
      </c>
      <c r="T847" t="s">
        <v>162</v>
      </c>
    </row>
    <row r="848" spans="1:20" x14ac:dyDescent="0.35">
      <c r="A848" t="str" cm="1">
        <f t="array" ref="A848">IF(OR(ISNUMBER(SEARCH("serious", $H848:$J848)),ISNUMBER(SEARCH("Serious", $H848:$J848)),ISNUMBER(SEARCH("gamification", $H848:$J848)),ISNUMBER(SEARCH("Gamification", $H848:$J848)),ISNUMBER(SEARCH("education", $H848:$J848)),ISNUMBER(SEARCH("Education", $H848:$J848)),),DataValidation!$E$12,B848)</f>
        <v>Not related to Video Games</v>
      </c>
      <c r="B848" t="s">
        <v>70</v>
      </c>
      <c r="C848" s="29" t="s">
        <v>33</v>
      </c>
      <c r="D848" s="29" t="s">
        <v>33</v>
      </c>
      <c r="F848" s="3" t="str">
        <f t="shared" si="40"/>
        <v/>
      </c>
      <c r="G848">
        <f t="shared" si="41"/>
        <v>1</v>
      </c>
      <c r="H848" s="10" t="s">
        <v>19732</v>
      </c>
      <c r="I848" t="s">
        <v>10486</v>
      </c>
      <c r="J848" t="s">
        <v>10487</v>
      </c>
      <c r="K848" t="s">
        <v>10488</v>
      </c>
      <c r="L848">
        <v>7</v>
      </c>
      <c r="N848" t="str">
        <f t="shared" si="42"/>
        <v>Journal</v>
      </c>
      <c r="O848" t="s">
        <v>478</v>
      </c>
      <c r="P848" t="s">
        <v>6</v>
      </c>
      <c r="Q848" s="3">
        <v>2013</v>
      </c>
      <c r="R848" t="s">
        <v>10489</v>
      </c>
      <c r="S848" t="s">
        <v>6</v>
      </c>
      <c r="T848" t="s">
        <v>695</v>
      </c>
    </row>
    <row r="849" spans="1:20" x14ac:dyDescent="0.35">
      <c r="A849" t="str" cm="1">
        <f t="array" ref="A849">IF(OR(ISNUMBER(SEARCH("serious", $H849:$J849)),ISNUMBER(SEARCH("Serious", $H849:$J849)),ISNUMBER(SEARCH("gamification", $H849:$J849)),ISNUMBER(SEARCH("Gamification", $H849:$J849)),ISNUMBER(SEARCH("education", $H849:$J849)),ISNUMBER(SEARCH("Education", $H849:$J849)),),DataValidation!$E$12,B849)</f>
        <v>Serious games or gamification</v>
      </c>
      <c r="B849" t="s">
        <v>70</v>
      </c>
      <c r="C849" t="s">
        <v>33</v>
      </c>
      <c r="D849" t="s">
        <v>33</v>
      </c>
      <c r="F849" s="3" t="str">
        <f t="shared" si="40"/>
        <v/>
      </c>
      <c r="G849">
        <f t="shared" si="41"/>
        <v>1</v>
      </c>
      <c r="H849" s="10" t="s">
        <v>19735</v>
      </c>
      <c r="I849" t="s">
        <v>10502</v>
      </c>
      <c r="J849" t="s">
        <v>10503</v>
      </c>
      <c r="K849" t="s">
        <v>10504</v>
      </c>
      <c r="L849">
        <v>10</v>
      </c>
      <c r="M849">
        <v>9781467362634</v>
      </c>
      <c r="N849" t="str">
        <f t="shared" si="42"/>
        <v>Workshop</v>
      </c>
      <c r="O849" t="s">
        <v>349</v>
      </c>
      <c r="P849" t="s">
        <v>1148</v>
      </c>
      <c r="Q849" s="3">
        <v>2013</v>
      </c>
      <c r="R849" t="s">
        <v>10505</v>
      </c>
      <c r="S849" t="s">
        <v>6</v>
      </c>
      <c r="T849" t="s">
        <v>217</v>
      </c>
    </row>
    <row r="850" spans="1:20" x14ac:dyDescent="0.35">
      <c r="A850" t="str" cm="1">
        <f t="array" ref="A850">IF(OR(ISNUMBER(SEARCH("serious", $H850:$J850)),ISNUMBER(SEARCH("Serious", $H850:$J850)),ISNUMBER(SEARCH("gamification", $H850:$J850)),ISNUMBER(SEARCH("Gamification", $H850:$J850)),ISNUMBER(SEARCH("education", $H850:$J850)),ISNUMBER(SEARCH("Education", $H850:$J850)),),DataValidation!$E$12,B850)</f>
        <v>None</v>
      </c>
      <c r="B850" t="s">
        <v>49</v>
      </c>
      <c r="C850" t="s">
        <v>71</v>
      </c>
      <c r="D850" t="s">
        <v>71</v>
      </c>
      <c r="F850" s="3" t="str">
        <f t="shared" si="40"/>
        <v/>
      </c>
      <c r="G850">
        <f t="shared" si="41"/>
        <v>1</v>
      </c>
      <c r="H850" s="10" t="s">
        <v>19736</v>
      </c>
      <c r="I850" t="s">
        <v>10507</v>
      </c>
      <c r="J850" t="s">
        <v>10508</v>
      </c>
      <c r="K850" t="s">
        <v>10509</v>
      </c>
      <c r="L850">
        <v>10</v>
      </c>
      <c r="M850">
        <v>9789898425409</v>
      </c>
      <c r="N850" t="str">
        <f t="shared" si="42"/>
        <v>Conference</v>
      </c>
      <c r="O850" t="s">
        <v>10510</v>
      </c>
      <c r="P850" t="s">
        <v>10511</v>
      </c>
      <c r="Q850" s="3">
        <v>2011</v>
      </c>
      <c r="R850" t="s">
        <v>10512</v>
      </c>
      <c r="S850" t="s">
        <v>6</v>
      </c>
      <c r="T850" t="s">
        <v>162</v>
      </c>
    </row>
    <row r="851" spans="1:20" x14ac:dyDescent="0.35">
      <c r="A851" t="str" cm="1">
        <f t="array" ref="A851">IF(OR(ISNUMBER(SEARCH("serious", $H851:$J851)),ISNUMBER(SEARCH("Serious", $H851:$J851)),ISNUMBER(SEARCH("gamification", $H851:$J851)),ISNUMBER(SEARCH("Gamification", $H851:$J851)),ISNUMBER(SEARCH("education", $H851:$J851)),ISNUMBER(SEARCH("Education", $H851:$J851)),),DataValidation!$E$12,B851)</f>
        <v>None</v>
      </c>
      <c r="B851" t="s">
        <v>49</v>
      </c>
      <c r="C851" t="s">
        <v>71</v>
      </c>
      <c r="D851" t="s">
        <v>71</v>
      </c>
      <c r="E851" t="s">
        <v>85</v>
      </c>
      <c r="F851" s="3" t="str">
        <f t="shared" si="40"/>
        <v/>
      </c>
      <c r="G851">
        <f t="shared" si="41"/>
        <v>1</v>
      </c>
      <c r="H851" s="10" t="s">
        <v>19737</v>
      </c>
      <c r="I851" t="s">
        <v>10514</v>
      </c>
      <c r="J851" t="s">
        <v>10515</v>
      </c>
      <c r="K851" t="s">
        <v>10516</v>
      </c>
      <c r="L851">
        <v>10</v>
      </c>
      <c r="M851">
        <v>9781728103198</v>
      </c>
      <c r="N851" t="str">
        <f t="shared" si="42"/>
        <v>Conference</v>
      </c>
      <c r="O851" t="s">
        <v>10517</v>
      </c>
      <c r="P851" t="s">
        <v>6</v>
      </c>
      <c r="Q851" s="3">
        <v>2019</v>
      </c>
      <c r="R851" t="s">
        <v>10518</v>
      </c>
      <c r="S851" t="s">
        <v>6</v>
      </c>
      <c r="T851" t="s">
        <v>217</v>
      </c>
    </row>
    <row r="852" spans="1:20" x14ac:dyDescent="0.35">
      <c r="A852" t="str" cm="1">
        <f t="array" ref="A852">IF(OR(ISNUMBER(SEARCH("serious", $H852:$J852)),ISNUMBER(SEARCH("Serious", $H852:$J852)),ISNUMBER(SEARCH("gamification", $H852:$J852)),ISNUMBER(SEARCH("Gamification", $H852:$J852)),ISNUMBER(SEARCH("education", $H852:$J852)),ISNUMBER(SEARCH("Education", $H852:$J852)),),DataValidation!$E$12,B852)</f>
        <v>Not related to Video Games</v>
      </c>
      <c r="B852" t="s">
        <v>70</v>
      </c>
      <c r="C852" t="s">
        <v>33</v>
      </c>
      <c r="D852" t="s">
        <v>33</v>
      </c>
      <c r="F852" s="3" t="str">
        <f t="shared" si="40"/>
        <v/>
      </c>
      <c r="G852">
        <f t="shared" si="41"/>
        <v>1</v>
      </c>
      <c r="H852" s="10" t="s">
        <v>19738</v>
      </c>
      <c r="I852" t="s">
        <v>10520</v>
      </c>
      <c r="J852" t="s">
        <v>10521</v>
      </c>
      <c r="K852" t="s">
        <v>10522</v>
      </c>
      <c r="L852">
        <v>10</v>
      </c>
      <c r="M852">
        <v>9789810854799</v>
      </c>
      <c r="N852" t="str">
        <f t="shared" si="42"/>
        <v>Conference</v>
      </c>
      <c r="O852" t="s">
        <v>4597</v>
      </c>
      <c r="P852" t="s">
        <v>2110</v>
      </c>
      <c r="Q852" s="3">
        <v>2010</v>
      </c>
      <c r="R852" t="s">
        <v>10523</v>
      </c>
      <c r="S852" t="s">
        <v>6</v>
      </c>
      <c r="T852" t="s">
        <v>162</v>
      </c>
    </row>
    <row r="853" spans="1:20" x14ac:dyDescent="0.35">
      <c r="A853" t="str" cm="1">
        <f t="array" ref="A853">IF(OR(ISNUMBER(SEARCH("serious", $H853:$J853)),ISNUMBER(SEARCH("Serious", $H853:$J853)),ISNUMBER(SEARCH("gamification", $H853:$J853)),ISNUMBER(SEARCH("Gamification", $H853:$J853)),ISNUMBER(SEARCH("education", $H853:$J853)),ISNUMBER(SEARCH("Education", $H853:$J853)),),DataValidation!$E$12,B853)</f>
        <v>Serious games or gamification</v>
      </c>
      <c r="B853" t="s">
        <v>70</v>
      </c>
      <c r="C853" t="s">
        <v>33</v>
      </c>
      <c r="D853" t="s">
        <v>33</v>
      </c>
      <c r="F853" s="3" t="str">
        <f t="shared" si="40"/>
        <v/>
      </c>
      <c r="G853">
        <f t="shared" si="41"/>
        <v>1</v>
      </c>
      <c r="H853" s="10" t="s">
        <v>19740</v>
      </c>
      <c r="I853" t="s">
        <v>10530</v>
      </c>
      <c r="J853" t="s">
        <v>10531</v>
      </c>
      <c r="K853" t="s">
        <v>10532</v>
      </c>
      <c r="L853">
        <v>10</v>
      </c>
      <c r="N853" t="str">
        <f t="shared" si="42"/>
        <v>Workshop</v>
      </c>
      <c r="O853" t="s">
        <v>496</v>
      </c>
      <c r="P853" t="s">
        <v>10533</v>
      </c>
      <c r="Q853" s="3">
        <v>2019</v>
      </c>
      <c r="R853" t="s">
        <v>10534</v>
      </c>
      <c r="S853" t="s">
        <v>6</v>
      </c>
      <c r="T853" t="s">
        <v>2331</v>
      </c>
    </row>
    <row r="854" spans="1:20" x14ac:dyDescent="0.35">
      <c r="A854" t="s">
        <v>82</v>
      </c>
      <c r="B854" t="s">
        <v>70</v>
      </c>
      <c r="C854" t="s">
        <v>33</v>
      </c>
      <c r="D854" t="s">
        <v>33</v>
      </c>
      <c r="F854" s="3" t="str">
        <f t="shared" si="40"/>
        <v/>
      </c>
      <c r="G854">
        <f t="shared" si="41"/>
        <v>1</v>
      </c>
      <c r="H854" s="10" t="s">
        <v>19741</v>
      </c>
      <c r="I854" t="s">
        <v>10536</v>
      </c>
      <c r="J854" t="s">
        <v>10537</v>
      </c>
      <c r="K854" t="s">
        <v>10538</v>
      </c>
      <c r="L854">
        <v>10</v>
      </c>
      <c r="M854">
        <v>9781509023059</v>
      </c>
      <c r="N854" t="str">
        <f t="shared" si="42"/>
        <v>Conference</v>
      </c>
      <c r="O854" t="s">
        <v>10539</v>
      </c>
      <c r="P854" t="s">
        <v>10540</v>
      </c>
      <c r="Q854" s="3">
        <v>2016</v>
      </c>
      <c r="R854" t="s">
        <v>10541</v>
      </c>
      <c r="S854" t="s">
        <v>6</v>
      </c>
      <c r="T854" t="s">
        <v>480</v>
      </c>
    </row>
    <row r="855" spans="1:20" x14ac:dyDescent="0.35">
      <c r="A855" t="str" cm="1">
        <f t="array" ref="A855">IF(OR(ISNUMBER(SEARCH("serious", $H855:$J855)),ISNUMBER(SEARCH("Serious", $H855:$J855)),ISNUMBER(SEARCH("gamification", $H855:$J855)),ISNUMBER(SEARCH("Gamification", $H855:$J855)),ISNUMBER(SEARCH("education", $H855:$J855)),ISNUMBER(SEARCH("Education", $H855:$J855)),),DataValidation!$E$12,B855)</f>
        <v>None</v>
      </c>
      <c r="B855" t="s">
        <v>49</v>
      </c>
      <c r="C855" t="s">
        <v>66</v>
      </c>
      <c r="D855" t="s">
        <v>66</v>
      </c>
      <c r="F855" s="3" t="str">
        <f t="shared" si="40"/>
        <v/>
      </c>
      <c r="G855">
        <f t="shared" si="41"/>
        <v>1</v>
      </c>
      <c r="H855" s="10" t="s">
        <v>19742</v>
      </c>
      <c r="I855" t="s">
        <v>10543</v>
      </c>
      <c r="J855" t="s">
        <v>10544</v>
      </c>
      <c r="K855" t="s">
        <v>10545</v>
      </c>
      <c r="L855">
        <v>10</v>
      </c>
      <c r="M855">
        <v>9780769546667</v>
      </c>
      <c r="N855" t="str">
        <f t="shared" si="42"/>
        <v>Conference</v>
      </c>
      <c r="O855" t="s">
        <v>10546</v>
      </c>
      <c r="P855" t="s">
        <v>10547</v>
      </c>
      <c r="Q855" s="3">
        <v>2012</v>
      </c>
      <c r="R855" t="s">
        <v>10548</v>
      </c>
      <c r="S855" t="s">
        <v>6</v>
      </c>
      <c r="T855" t="s">
        <v>217</v>
      </c>
    </row>
    <row r="856" spans="1:20" x14ac:dyDescent="0.35">
      <c r="A856" t="str" cm="1">
        <f t="array" ref="A856">IF(OR(ISNUMBER(SEARCH("serious", $H856:$J856)),ISNUMBER(SEARCH("Serious", $H856:$J856)),ISNUMBER(SEARCH("gamification", $H856:$J856)),ISNUMBER(SEARCH("Gamification", $H856:$J856)),ISNUMBER(SEARCH("education", $H856:$J856)),ISNUMBER(SEARCH("Education", $H856:$J856)),),DataValidation!$E$12,B856)</f>
        <v>Serious games or gamification</v>
      </c>
      <c r="B856" t="s">
        <v>70</v>
      </c>
      <c r="C856" t="s">
        <v>33</v>
      </c>
      <c r="D856" t="s">
        <v>33</v>
      </c>
      <c r="F856" s="3" t="str">
        <f t="shared" ref="F856:F919" si="43">IF(C856&lt;&gt;D856,IF(OR(C856="",D856=""),"NR","Yes"),"")</f>
        <v/>
      </c>
      <c r="G856">
        <f t="shared" si="41"/>
        <v>1</v>
      </c>
      <c r="H856" s="10" t="s">
        <v>19743</v>
      </c>
      <c r="I856" t="s">
        <v>10550</v>
      </c>
      <c r="J856" t="s">
        <v>10551</v>
      </c>
      <c r="K856" t="s">
        <v>10552</v>
      </c>
      <c r="L856">
        <v>7</v>
      </c>
      <c r="N856" t="str">
        <f t="shared" si="42"/>
        <v>Journal</v>
      </c>
      <c r="O856" t="s">
        <v>1510</v>
      </c>
      <c r="P856" t="s">
        <v>9860</v>
      </c>
      <c r="Q856" s="3">
        <v>2018</v>
      </c>
      <c r="R856" t="s">
        <v>10553</v>
      </c>
      <c r="S856" t="s">
        <v>6</v>
      </c>
      <c r="T856" t="s">
        <v>6970</v>
      </c>
    </row>
    <row r="857" spans="1:20" x14ac:dyDescent="0.35">
      <c r="A857" t="str" cm="1">
        <f t="array" ref="A857">IF(OR(ISNUMBER(SEARCH("serious", $H857:$J857)),ISNUMBER(SEARCH("Serious", $H857:$J857)),ISNUMBER(SEARCH("gamification", $H857:$J857)),ISNUMBER(SEARCH("Gamification", $H857:$J857)),ISNUMBER(SEARCH("education", $H857:$J857)),ISNUMBER(SEARCH("Education", $H857:$J857)),),DataValidation!$E$12,B857)</f>
        <v>Not related to Video Games</v>
      </c>
      <c r="B857" t="s">
        <v>70</v>
      </c>
      <c r="C857" s="29" t="s">
        <v>33</v>
      </c>
      <c r="D857" s="29" t="s">
        <v>33</v>
      </c>
      <c r="F857" s="3" t="str">
        <f t="shared" si="43"/>
        <v/>
      </c>
      <c r="G857">
        <f t="shared" si="41"/>
        <v>1</v>
      </c>
      <c r="H857" s="10" t="s">
        <v>19744</v>
      </c>
      <c r="I857" t="s">
        <v>10555</v>
      </c>
      <c r="J857" t="s">
        <v>10556</v>
      </c>
      <c r="K857" t="s">
        <v>10557</v>
      </c>
      <c r="L857">
        <v>10</v>
      </c>
      <c r="M857">
        <v>9781450318990</v>
      </c>
      <c r="N857" t="str">
        <f t="shared" si="42"/>
        <v>Conference</v>
      </c>
      <c r="O857" t="s">
        <v>1310</v>
      </c>
      <c r="P857" t="s">
        <v>10558</v>
      </c>
      <c r="Q857" s="3">
        <v>2013</v>
      </c>
      <c r="R857" t="s">
        <v>10559</v>
      </c>
      <c r="S857" t="s">
        <v>6</v>
      </c>
      <c r="T857" t="s">
        <v>147</v>
      </c>
    </row>
    <row r="858" spans="1:20" x14ac:dyDescent="0.35">
      <c r="A858" t="str" cm="1">
        <f t="array" ref="A858">IF(OR(ISNUMBER(SEARCH("serious", $H858:$J858)),ISNUMBER(SEARCH("Serious", $H858:$J858)),ISNUMBER(SEARCH("gamification", $H858:$J858)),ISNUMBER(SEARCH("Gamification", $H858:$J858)),ISNUMBER(SEARCH("education", $H858:$J858)),ISNUMBER(SEARCH("Education", $H858:$J858)),),DataValidation!$E$12,B858)</f>
        <v>Serious games or gamification</v>
      </c>
      <c r="B858" t="s">
        <v>70</v>
      </c>
      <c r="C858" t="s">
        <v>33</v>
      </c>
      <c r="D858" t="s">
        <v>33</v>
      </c>
      <c r="F858" s="3" t="str">
        <f t="shared" si="43"/>
        <v/>
      </c>
      <c r="G858">
        <f t="shared" si="41"/>
        <v>1</v>
      </c>
      <c r="H858" s="10" t="s">
        <v>19745</v>
      </c>
      <c r="I858" t="s">
        <v>10561</v>
      </c>
      <c r="J858" t="s">
        <v>10562</v>
      </c>
      <c r="K858" t="s">
        <v>10563</v>
      </c>
      <c r="L858">
        <v>10</v>
      </c>
      <c r="M858">
        <v>9781605587578</v>
      </c>
      <c r="N858" t="str">
        <f t="shared" si="42"/>
        <v>Workshop</v>
      </c>
      <c r="O858" t="s">
        <v>2141</v>
      </c>
      <c r="P858" t="s">
        <v>10564</v>
      </c>
      <c r="Q858" s="3">
        <v>2009</v>
      </c>
      <c r="R858" t="s">
        <v>10565</v>
      </c>
      <c r="S858" t="s">
        <v>6</v>
      </c>
      <c r="T858" t="s">
        <v>836</v>
      </c>
    </row>
    <row r="859" spans="1:20" x14ac:dyDescent="0.35">
      <c r="A859" t="str" cm="1">
        <f t="array" ref="A859">IF(OR(ISNUMBER(SEARCH("serious", $H859:$J859)),ISNUMBER(SEARCH("Serious", $H859:$J859)),ISNUMBER(SEARCH("gamification", $H859:$J859)),ISNUMBER(SEARCH("Gamification", $H859:$J859)),ISNUMBER(SEARCH("education", $H859:$J859)),ISNUMBER(SEARCH("Education", $H859:$J859)),),DataValidation!$E$12,B859)</f>
        <v>Serious games or gamification</v>
      </c>
      <c r="B859" t="s">
        <v>70</v>
      </c>
      <c r="C859" t="s">
        <v>33</v>
      </c>
      <c r="D859" t="s">
        <v>33</v>
      </c>
      <c r="F859" s="3" t="str">
        <f t="shared" si="43"/>
        <v/>
      </c>
      <c r="G859">
        <f t="shared" si="41"/>
        <v>1</v>
      </c>
      <c r="H859" s="10" t="s">
        <v>19746</v>
      </c>
      <c r="I859" t="s">
        <v>10567</v>
      </c>
      <c r="J859" t="s">
        <v>10568</v>
      </c>
      <c r="K859" t="s">
        <v>10569</v>
      </c>
      <c r="L859">
        <v>10</v>
      </c>
      <c r="M859">
        <v>9788493981471</v>
      </c>
      <c r="N859" t="str">
        <f t="shared" si="42"/>
        <v>Conference</v>
      </c>
      <c r="O859" t="s">
        <v>9052</v>
      </c>
      <c r="P859" t="s">
        <v>6</v>
      </c>
      <c r="Q859" s="3">
        <v>2012</v>
      </c>
      <c r="R859" t="s">
        <v>10570</v>
      </c>
      <c r="S859" t="s">
        <v>6</v>
      </c>
      <c r="T859" t="s">
        <v>283</v>
      </c>
    </row>
    <row r="860" spans="1:20" x14ac:dyDescent="0.35">
      <c r="A860" t="str" cm="1">
        <f t="array" ref="A860">IF(OR(ISNUMBER(SEARCH("serious", $H860:$J860)),ISNUMBER(SEARCH("Serious", $H860:$J860)),ISNUMBER(SEARCH("gamification", $H860:$J860)),ISNUMBER(SEARCH("Gamification", $H860:$J860)),ISNUMBER(SEARCH("education", $H860:$J860)),ISNUMBER(SEARCH("Education", $H860:$J860)),),DataValidation!$E$12,B860)</f>
        <v>Not related to Software Engineering</v>
      </c>
      <c r="B860" t="s">
        <v>67</v>
      </c>
      <c r="C860" t="s">
        <v>33</v>
      </c>
      <c r="D860" t="s">
        <v>33</v>
      </c>
      <c r="F860" s="3" t="str">
        <f t="shared" si="43"/>
        <v/>
      </c>
      <c r="G860">
        <f t="shared" si="41"/>
        <v>1</v>
      </c>
      <c r="H860" s="10" t="s">
        <v>19747</v>
      </c>
      <c r="I860" t="s">
        <v>10572</v>
      </c>
      <c r="J860" t="s">
        <v>10573</v>
      </c>
      <c r="K860" t="s">
        <v>10574</v>
      </c>
      <c r="L860">
        <v>10</v>
      </c>
      <c r="M860">
        <v>9781450313216</v>
      </c>
      <c r="N860" t="str">
        <f t="shared" si="42"/>
        <v>Conference</v>
      </c>
      <c r="O860" t="s">
        <v>10575</v>
      </c>
      <c r="P860" t="s">
        <v>10576</v>
      </c>
      <c r="Q860" s="3">
        <v>2012</v>
      </c>
      <c r="R860" t="s">
        <v>10577</v>
      </c>
      <c r="S860" t="s">
        <v>6</v>
      </c>
      <c r="T860" t="s">
        <v>147</v>
      </c>
    </row>
    <row r="861" spans="1:20" x14ac:dyDescent="0.35">
      <c r="A861" t="str" cm="1">
        <f t="array" ref="A861">IF(OR(ISNUMBER(SEARCH("serious", $H861:$J861)),ISNUMBER(SEARCH("Serious", $H861:$J861)),ISNUMBER(SEARCH("gamification", $H861:$J861)),ISNUMBER(SEARCH("Gamification", $H861:$J861)),ISNUMBER(SEARCH("education", $H861:$J861)),ISNUMBER(SEARCH("Education", $H861:$J861)),),DataValidation!$E$12,B861)</f>
        <v>Serious games or gamification</v>
      </c>
      <c r="B861" t="s">
        <v>70</v>
      </c>
      <c r="C861" t="s">
        <v>33</v>
      </c>
      <c r="D861" t="s">
        <v>33</v>
      </c>
      <c r="F861" s="3" t="str">
        <f t="shared" si="43"/>
        <v/>
      </c>
      <c r="G861">
        <f t="shared" si="41"/>
        <v>1</v>
      </c>
      <c r="H861" s="10" t="s">
        <v>19748</v>
      </c>
      <c r="I861" t="s">
        <v>10579</v>
      </c>
      <c r="J861" t="s">
        <v>10580</v>
      </c>
      <c r="K861" t="s">
        <v>10581</v>
      </c>
      <c r="L861">
        <v>10</v>
      </c>
      <c r="M861">
        <v>9781450313216</v>
      </c>
      <c r="N861" t="str">
        <f t="shared" si="42"/>
        <v>Conference</v>
      </c>
      <c r="O861" t="s">
        <v>10575</v>
      </c>
      <c r="P861" t="s">
        <v>10582</v>
      </c>
      <c r="Q861" s="3">
        <v>2012</v>
      </c>
      <c r="R861" t="s">
        <v>10583</v>
      </c>
      <c r="S861" t="s">
        <v>6</v>
      </c>
      <c r="T861" t="s">
        <v>1120</v>
      </c>
    </row>
    <row r="862" spans="1:20" x14ac:dyDescent="0.35">
      <c r="A862" t="str" cm="1">
        <f t="array" ref="A862">IF(OR(ISNUMBER(SEARCH("serious", $H862:$J862)),ISNUMBER(SEARCH("Serious", $H862:$J862)),ISNUMBER(SEARCH("gamification", $H862:$J862)),ISNUMBER(SEARCH("Gamification", $H862:$J862)),ISNUMBER(SEARCH("education", $H862:$J862)),ISNUMBER(SEARCH("Education", $H862:$J862)),),DataValidation!$E$12,B862)</f>
        <v>Serious games or gamification</v>
      </c>
      <c r="B862" t="s">
        <v>70</v>
      </c>
      <c r="C862" t="s">
        <v>33</v>
      </c>
      <c r="D862" t="s">
        <v>33</v>
      </c>
      <c r="F862" s="3" t="str">
        <f t="shared" si="43"/>
        <v/>
      </c>
      <c r="G862">
        <f t="shared" si="41"/>
        <v>1</v>
      </c>
      <c r="H862" s="10" t="s">
        <v>19749</v>
      </c>
      <c r="I862" t="s">
        <v>10585</v>
      </c>
      <c r="J862" t="s">
        <v>10586</v>
      </c>
      <c r="K862" t="s">
        <v>10587</v>
      </c>
      <c r="L862">
        <v>7</v>
      </c>
      <c r="N862" t="str">
        <f t="shared" si="42"/>
        <v>Journal</v>
      </c>
      <c r="O862" t="s">
        <v>10588</v>
      </c>
      <c r="P862" t="s">
        <v>10589</v>
      </c>
      <c r="Q862" s="3">
        <v>2013</v>
      </c>
      <c r="R862" t="s">
        <v>10590</v>
      </c>
      <c r="S862" t="s">
        <v>6</v>
      </c>
      <c r="T862" t="s">
        <v>217</v>
      </c>
    </row>
    <row r="863" spans="1:20" x14ac:dyDescent="0.35">
      <c r="A863" t="str" cm="1">
        <f t="array" ref="A863">IF(OR(ISNUMBER(SEARCH("serious", $H863:$J863)),ISNUMBER(SEARCH("Serious", $H863:$J863)),ISNUMBER(SEARCH("gamification", $H863:$J863)),ISNUMBER(SEARCH("Gamification", $H863:$J863)),ISNUMBER(SEARCH("education", $H863:$J863)),ISNUMBER(SEARCH("Education", $H863:$J863)),),DataValidation!$E$12,B863)</f>
        <v>Serious games or gamification</v>
      </c>
      <c r="B863" t="s">
        <v>70</v>
      </c>
      <c r="C863" t="s">
        <v>33</v>
      </c>
      <c r="D863" t="s">
        <v>33</v>
      </c>
      <c r="F863" s="3" t="str">
        <f t="shared" si="43"/>
        <v/>
      </c>
      <c r="G863">
        <f t="shared" si="41"/>
        <v>1</v>
      </c>
      <c r="H863" s="10" t="s">
        <v>19750</v>
      </c>
      <c r="I863" t="s">
        <v>10592</v>
      </c>
      <c r="J863" t="s">
        <v>6</v>
      </c>
      <c r="K863" t="s">
        <v>10593</v>
      </c>
      <c r="L863">
        <v>7</v>
      </c>
      <c r="N863" t="str">
        <f t="shared" si="42"/>
        <v>Journal</v>
      </c>
      <c r="O863" t="s">
        <v>10594</v>
      </c>
      <c r="P863" t="s">
        <v>10595</v>
      </c>
      <c r="Q863" s="3">
        <v>2014</v>
      </c>
      <c r="R863" t="s">
        <v>10596</v>
      </c>
      <c r="S863" t="s">
        <v>6</v>
      </c>
      <c r="T863" t="s">
        <v>836</v>
      </c>
    </row>
    <row r="864" spans="1:20" x14ac:dyDescent="0.35">
      <c r="A864" t="str" cm="1">
        <f t="array" ref="A864">IF(OR(ISNUMBER(SEARCH("serious", $H864:$J864)),ISNUMBER(SEARCH("Serious", $H864:$J864)),ISNUMBER(SEARCH("gamification", $H864:$J864)),ISNUMBER(SEARCH("Gamification", $H864:$J864)),ISNUMBER(SEARCH("education", $H864:$J864)),ISNUMBER(SEARCH("Education", $H864:$J864)),),DataValidation!$E$12,B864)</f>
        <v>Serious games or gamification</v>
      </c>
      <c r="B864" t="s">
        <v>70</v>
      </c>
      <c r="C864" t="s">
        <v>33</v>
      </c>
      <c r="D864" t="s">
        <v>33</v>
      </c>
      <c r="F864" s="3" t="str">
        <f t="shared" si="43"/>
        <v/>
      </c>
      <c r="G864">
        <f t="shared" si="41"/>
        <v>1</v>
      </c>
      <c r="H864" s="10" t="s">
        <v>19751</v>
      </c>
      <c r="I864" t="s">
        <v>10598</v>
      </c>
      <c r="J864" t="s">
        <v>10599</v>
      </c>
      <c r="K864" t="s">
        <v>10600</v>
      </c>
      <c r="L864">
        <v>7</v>
      </c>
      <c r="N864" t="str">
        <f t="shared" si="42"/>
        <v>Journal</v>
      </c>
      <c r="O864" t="s">
        <v>1510</v>
      </c>
      <c r="P864" t="s">
        <v>10601</v>
      </c>
      <c r="Q864" s="3">
        <v>2015</v>
      </c>
      <c r="R864" t="s">
        <v>10602</v>
      </c>
      <c r="S864" t="s">
        <v>6</v>
      </c>
      <c r="T864" t="s">
        <v>573</v>
      </c>
    </row>
    <row r="865" spans="1:20" x14ac:dyDescent="0.35">
      <c r="A865" t="str" cm="1">
        <f t="array" ref="A865">IF(OR(ISNUMBER(SEARCH("serious", $H865:$J865)),ISNUMBER(SEARCH("Serious", $H865:$J865)),ISNUMBER(SEARCH("gamification", $H865:$J865)),ISNUMBER(SEARCH("Gamification", $H865:$J865)),ISNUMBER(SEARCH("education", $H865:$J865)),ISNUMBER(SEARCH("Education", $H865:$J865)),),DataValidation!$E$12,B865)</f>
        <v>Serious games or gamification</v>
      </c>
      <c r="B865" t="s">
        <v>70</v>
      </c>
      <c r="C865" t="s">
        <v>33</v>
      </c>
      <c r="D865" t="s">
        <v>33</v>
      </c>
      <c r="F865" s="3" t="str">
        <f t="shared" si="43"/>
        <v/>
      </c>
      <c r="G865">
        <f t="shared" si="41"/>
        <v>1</v>
      </c>
      <c r="H865" s="10" t="s">
        <v>19752</v>
      </c>
      <c r="I865" t="s">
        <v>10604</v>
      </c>
      <c r="J865" t="s">
        <v>10605</v>
      </c>
      <c r="K865" t="s">
        <v>10606</v>
      </c>
      <c r="L865">
        <v>10</v>
      </c>
      <c r="M865">
        <v>9789898533791</v>
      </c>
      <c r="N865" t="str">
        <f t="shared" si="42"/>
        <v>Conference</v>
      </c>
      <c r="O865" t="s">
        <v>2286</v>
      </c>
      <c r="P865" t="s">
        <v>10607</v>
      </c>
      <c r="Q865" s="3">
        <v>2018</v>
      </c>
      <c r="R865" t="s">
        <v>10608</v>
      </c>
      <c r="S865" t="s">
        <v>6</v>
      </c>
      <c r="T865" t="s">
        <v>162</v>
      </c>
    </row>
    <row r="866" spans="1:20" x14ac:dyDescent="0.35">
      <c r="A866" t="str" cm="1">
        <f t="array" ref="A866">IF(OR(ISNUMBER(SEARCH("serious", $H866:$J866)),ISNUMBER(SEARCH("Serious", $H866:$J866)),ISNUMBER(SEARCH("gamification", $H866:$J866)),ISNUMBER(SEARCH("Gamification", $H866:$J866)),ISNUMBER(SEARCH("education", $H866:$J866)),ISNUMBER(SEARCH("Education", $H866:$J866)),),DataValidation!$E$12,B866)</f>
        <v>None</v>
      </c>
      <c r="B866" t="s">
        <v>49</v>
      </c>
      <c r="C866" t="s">
        <v>77</v>
      </c>
      <c r="D866" t="s">
        <v>77</v>
      </c>
      <c r="F866" s="3" t="str">
        <f t="shared" si="43"/>
        <v/>
      </c>
      <c r="G866">
        <f t="shared" si="41"/>
        <v>1</v>
      </c>
      <c r="H866" s="10" t="s">
        <v>19753</v>
      </c>
      <c r="I866" t="s">
        <v>10610</v>
      </c>
      <c r="J866" t="s">
        <v>10611</v>
      </c>
      <c r="K866" t="s">
        <v>10612</v>
      </c>
      <c r="L866">
        <v>10</v>
      </c>
      <c r="M866">
        <v>9781509025312</v>
      </c>
      <c r="N866" t="str">
        <f t="shared" si="42"/>
        <v>Conference</v>
      </c>
      <c r="O866" t="s">
        <v>10613</v>
      </c>
      <c r="P866" t="s">
        <v>6</v>
      </c>
      <c r="Q866" s="3">
        <v>2017</v>
      </c>
      <c r="R866" t="s">
        <v>10614</v>
      </c>
      <c r="S866" t="s">
        <v>6</v>
      </c>
      <c r="T866" t="s">
        <v>176</v>
      </c>
    </row>
    <row r="867" spans="1:20" x14ac:dyDescent="0.35">
      <c r="A867" t="str" cm="1">
        <f t="array" ref="A867">IF(OR(ISNUMBER(SEARCH("serious", $H867:$J867)),ISNUMBER(SEARCH("Serious", $H867:$J867)),ISNUMBER(SEARCH("gamification", $H867:$J867)),ISNUMBER(SEARCH("Gamification", $H867:$J867)),ISNUMBER(SEARCH("education", $H867:$J867)),ISNUMBER(SEARCH("Education", $H867:$J867)),),DataValidation!$E$12,B867)</f>
        <v>None</v>
      </c>
      <c r="B867" t="s">
        <v>49</v>
      </c>
      <c r="C867" t="s">
        <v>57</v>
      </c>
      <c r="D867" t="s">
        <v>57</v>
      </c>
      <c r="F867" s="3" t="str">
        <f t="shared" si="43"/>
        <v/>
      </c>
      <c r="G867">
        <f t="shared" si="41"/>
        <v>1</v>
      </c>
      <c r="H867" s="10" t="s">
        <v>19754</v>
      </c>
      <c r="I867" t="s">
        <v>10616</v>
      </c>
      <c r="J867" t="s">
        <v>10617</v>
      </c>
      <c r="K867" t="s">
        <v>10618</v>
      </c>
      <c r="L867">
        <v>7</v>
      </c>
      <c r="N867" t="str">
        <f t="shared" si="42"/>
        <v>Journal</v>
      </c>
      <c r="O867" t="s">
        <v>4700</v>
      </c>
      <c r="P867" t="s">
        <v>6</v>
      </c>
      <c r="Q867" s="3">
        <v>2019</v>
      </c>
      <c r="R867" t="s">
        <v>10619</v>
      </c>
      <c r="S867" t="s">
        <v>6</v>
      </c>
      <c r="T867" t="s">
        <v>473</v>
      </c>
    </row>
    <row r="868" spans="1:20" x14ac:dyDescent="0.35">
      <c r="A868" t="str" cm="1">
        <f t="array" ref="A868">IF(OR(ISNUMBER(SEARCH("serious", $H868:$J868)),ISNUMBER(SEARCH("Serious", $H868:$J868)),ISNUMBER(SEARCH("gamification", $H868:$J868)),ISNUMBER(SEARCH("Gamification", $H868:$J868)),ISNUMBER(SEARCH("education", $H868:$J868)),ISNUMBER(SEARCH("Education", $H868:$J868)),),DataValidation!$E$12,B868)</f>
        <v>Serious games or gamification</v>
      </c>
      <c r="B868" t="s">
        <v>70</v>
      </c>
      <c r="C868" t="s">
        <v>33</v>
      </c>
      <c r="D868" t="s">
        <v>33</v>
      </c>
      <c r="F868" s="3" t="str">
        <f t="shared" si="43"/>
        <v/>
      </c>
      <c r="G868">
        <f t="shared" si="41"/>
        <v>1</v>
      </c>
      <c r="H868" s="10" t="s">
        <v>19756</v>
      </c>
      <c r="I868" t="s">
        <v>10628</v>
      </c>
      <c r="J868" t="s">
        <v>10629</v>
      </c>
      <c r="K868" t="s">
        <v>10630</v>
      </c>
      <c r="L868">
        <v>7</v>
      </c>
      <c r="M868">
        <v>9783030880804</v>
      </c>
      <c r="N868" t="str">
        <f t="shared" si="42"/>
        <v>Conference</v>
      </c>
      <c r="O868" t="s">
        <v>152</v>
      </c>
      <c r="P868" t="s">
        <v>10631</v>
      </c>
      <c r="Q868" s="3">
        <v>2021</v>
      </c>
      <c r="R868" t="s">
        <v>10632</v>
      </c>
      <c r="S868" t="s">
        <v>6</v>
      </c>
      <c r="T868" t="s">
        <v>162</v>
      </c>
    </row>
    <row r="869" spans="1:20" x14ac:dyDescent="0.35">
      <c r="A869" t="str" cm="1">
        <f t="array" ref="A869">IF(OR(ISNUMBER(SEARCH("serious", $H869:$J869)),ISNUMBER(SEARCH("Serious", $H869:$J869)),ISNUMBER(SEARCH("gamification", $H869:$J869)),ISNUMBER(SEARCH("Gamification", $H869:$J869)),ISNUMBER(SEARCH("education", $H869:$J869)),ISNUMBER(SEARCH("Education", $H869:$J869)),),DataValidation!$E$12,B869)</f>
        <v>Not related to Video Games</v>
      </c>
      <c r="B869" t="s">
        <v>70</v>
      </c>
      <c r="C869" t="s">
        <v>33</v>
      </c>
      <c r="D869" t="s">
        <v>33</v>
      </c>
      <c r="F869" s="3" t="str">
        <f t="shared" si="43"/>
        <v/>
      </c>
      <c r="G869">
        <f t="shared" si="41"/>
        <v>1</v>
      </c>
      <c r="H869" s="10" t="s">
        <v>19757</v>
      </c>
      <c r="I869" t="s">
        <v>10634</v>
      </c>
      <c r="J869" t="s">
        <v>10635</v>
      </c>
      <c r="K869" t="s">
        <v>10636</v>
      </c>
      <c r="L869">
        <v>10</v>
      </c>
      <c r="N869" t="str">
        <f t="shared" si="42"/>
        <v>Conference</v>
      </c>
      <c r="O869" t="s">
        <v>10637</v>
      </c>
      <c r="P869" t="s">
        <v>622</v>
      </c>
      <c r="Q869" s="3">
        <v>2018</v>
      </c>
      <c r="R869" t="s">
        <v>10638</v>
      </c>
      <c r="S869" t="s">
        <v>6</v>
      </c>
      <c r="T869" t="s">
        <v>162</v>
      </c>
    </row>
    <row r="870" spans="1:20" x14ac:dyDescent="0.35">
      <c r="A870" t="str" cm="1">
        <f t="array" ref="A870">IF(OR(ISNUMBER(SEARCH("serious", $H870:$J870)),ISNUMBER(SEARCH("Serious", $H870:$J870)),ISNUMBER(SEARCH("gamification", $H870:$J870)),ISNUMBER(SEARCH("Gamification", $H870:$J870)),ISNUMBER(SEARCH("education", $H870:$J870)),ISNUMBER(SEARCH("Education", $H870:$J870)),),DataValidation!$E$12,B870)</f>
        <v>Not related to Software Engineering</v>
      </c>
      <c r="B870" t="s">
        <v>67</v>
      </c>
      <c r="C870" t="s">
        <v>33</v>
      </c>
      <c r="D870" t="s">
        <v>33</v>
      </c>
      <c r="F870" s="3" t="str">
        <f t="shared" si="43"/>
        <v/>
      </c>
      <c r="G870">
        <f t="shared" si="41"/>
        <v>1</v>
      </c>
      <c r="H870" s="10" t="s">
        <v>19758</v>
      </c>
      <c r="I870" t="s">
        <v>10640</v>
      </c>
      <c r="J870" t="s">
        <v>10641</v>
      </c>
      <c r="K870" t="s">
        <v>10642</v>
      </c>
      <c r="L870">
        <v>10</v>
      </c>
      <c r="M870">
        <v>9781577354789</v>
      </c>
      <c r="N870" t="str">
        <f t="shared" si="42"/>
        <v>Conference</v>
      </c>
      <c r="O870" t="s">
        <v>10643</v>
      </c>
      <c r="P870" t="s">
        <v>3995</v>
      </c>
      <c r="Q870" s="3">
        <v>2010</v>
      </c>
      <c r="R870" t="s">
        <v>10644</v>
      </c>
      <c r="S870" t="s">
        <v>6</v>
      </c>
      <c r="T870" t="s">
        <v>1120</v>
      </c>
    </row>
    <row r="871" spans="1:20" x14ac:dyDescent="0.35">
      <c r="A871" t="str" cm="1">
        <f t="array" ref="A871">IF(OR(ISNUMBER(SEARCH("serious", $H871:$J871)),ISNUMBER(SEARCH("Serious", $H871:$J871)),ISNUMBER(SEARCH("gamification", $H871:$J871)),ISNUMBER(SEARCH("Gamification", $H871:$J871)),ISNUMBER(SEARCH("education", $H871:$J871)),ISNUMBER(SEARCH("Education", $H871:$J871)),),DataValidation!$E$12,B871)</f>
        <v>None</v>
      </c>
      <c r="B871" t="s">
        <v>49</v>
      </c>
      <c r="C871" t="s">
        <v>60</v>
      </c>
      <c r="D871" t="s">
        <v>60</v>
      </c>
      <c r="E871" t="s">
        <v>21075</v>
      </c>
      <c r="F871" s="3" t="str">
        <f t="shared" si="43"/>
        <v/>
      </c>
      <c r="G871">
        <f t="shared" si="41"/>
        <v>1</v>
      </c>
      <c r="H871" s="10" t="s">
        <v>19759</v>
      </c>
      <c r="I871" t="s">
        <v>10646</v>
      </c>
      <c r="J871" t="s">
        <v>10647</v>
      </c>
      <c r="K871" t="s">
        <v>10648</v>
      </c>
      <c r="L871">
        <v>7</v>
      </c>
      <c r="N871" t="str">
        <f t="shared" si="42"/>
        <v>Journal</v>
      </c>
      <c r="O871" t="s">
        <v>2397</v>
      </c>
      <c r="P871" t="s">
        <v>10649</v>
      </c>
      <c r="Q871" s="3">
        <v>2018</v>
      </c>
      <c r="R871" t="s">
        <v>10650</v>
      </c>
      <c r="S871" t="s">
        <v>6</v>
      </c>
      <c r="T871" t="s">
        <v>217</v>
      </c>
    </row>
    <row r="872" spans="1:20" x14ac:dyDescent="0.35">
      <c r="A872" t="str" cm="1">
        <f t="array" ref="A872">IF(OR(ISNUMBER(SEARCH("serious", $H872:$J872)),ISNUMBER(SEARCH("Serious", $H872:$J872)),ISNUMBER(SEARCH("gamification", $H872:$J872)),ISNUMBER(SEARCH("Gamification", $H872:$J872)),ISNUMBER(SEARCH("education", $H872:$J872)),ISNUMBER(SEARCH("Education", $H872:$J872)),),DataValidation!$E$12,B872)</f>
        <v>Not related to Video Games</v>
      </c>
      <c r="B872" t="s">
        <v>70</v>
      </c>
      <c r="C872" t="s">
        <v>33</v>
      </c>
      <c r="D872" t="s">
        <v>33</v>
      </c>
      <c r="F872" s="3" t="str">
        <f t="shared" si="43"/>
        <v/>
      </c>
      <c r="G872">
        <f t="shared" si="41"/>
        <v>1</v>
      </c>
      <c r="H872" s="10" t="s">
        <v>19760</v>
      </c>
      <c r="I872" t="s">
        <v>10652</v>
      </c>
      <c r="J872" t="s">
        <v>10653</v>
      </c>
      <c r="K872" t="s">
        <v>10654</v>
      </c>
      <c r="L872">
        <v>7</v>
      </c>
      <c r="N872" t="str">
        <f t="shared" si="42"/>
        <v>Journal</v>
      </c>
      <c r="O872" t="s">
        <v>10655</v>
      </c>
      <c r="P872" t="s">
        <v>10656</v>
      </c>
      <c r="Q872" s="3">
        <v>2020</v>
      </c>
      <c r="R872" t="s">
        <v>10657</v>
      </c>
      <c r="S872" t="s">
        <v>6</v>
      </c>
      <c r="T872" t="s">
        <v>147</v>
      </c>
    </row>
    <row r="873" spans="1:20" x14ac:dyDescent="0.35">
      <c r="A873" t="str" cm="1">
        <f t="array" ref="A873">IF(OR(ISNUMBER(SEARCH("serious", $H873:$J873)),ISNUMBER(SEARCH("Serious", $H873:$J873)),ISNUMBER(SEARCH("gamification", $H873:$J873)),ISNUMBER(SEARCH("Gamification", $H873:$J873)),ISNUMBER(SEARCH("education", $H873:$J873)),ISNUMBER(SEARCH("Education", $H873:$J873)),),DataValidation!$E$12,B873)</f>
        <v>Not related to Video Games</v>
      </c>
      <c r="B873" t="s">
        <v>70</v>
      </c>
      <c r="C873" t="s">
        <v>33</v>
      </c>
      <c r="D873" t="s">
        <v>33</v>
      </c>
      <c r="F873" s="3" t="str">
        <f t="shared" si="43"/>
        <v/>
      </c>
      <c r="G873">
        <f t="shared" si="41"/>
        <v>1</v>
      </c>
      <c r="H873" s="10" t="s">
        <v>19761</v>
      </c>
      <c r="I873" t="s">
        <v>10659</v>
      </c>
      <c r="J873" t="s">
        <v>10660</v>
      </c>
      <c r="K873" t="s">
        <v>10661</v>
      </c>
      <c r="L873">
        <v>7</v>
      </c>
      <c r="M873">
        <v>9783642391750</v>
      </c>
      <c r="N873" t="str">
        <f t="shared" si="42"/>
        <v>Conference</v>
      </c>
      <c r="O873" t="s">
        <v>152</v>
      </c>
      <c r="P873" t="s">
        <v>10662</v>
      </c>
      <c r="Q873" s="3">
        <v>2013</v>
      </c>
      <c r="R873" t="s">
        <v>10663</v>
      </c>
      <c r="S873" t="s">
        <v>6</v>
      </c>
      <c r="T873" t="s">
        <v>155</v>
      </c>
    </row>
    <row r="874" spans="1:20" x14ac:dyDescent="0.35">
      <c r="A874" t="str" cm="1">
        <f t="array" ref="A874">IF(OR(ISNUMBER(SEARCH("serious", $H874:$J874)),ISNUMBER(SEARCH("Serious", $H874:$J874)),ISNUMBER(SEARCH("gamification", $H874:$J874)),ISNUMBER(SEARCH("Gamification", $H874:$J874)),ISNUMBER(SEARCH("education", $H874:$J874)),ISNUMBER(SEARCH("Education", $H874:$J874)),),DataValidation!$E$12,B874)</f>
        <v>Duplicated</v>
      </c>
      <c r="B874" t="s">
        <v>62</v>
      </c>
      <c r="C874" t="s">
        <v>33</v>
      </c>
      <c r="D874" t="s">
        <v>33</v>
      </c>
      <c r="F874" s="3" t="str">
        <f t="shared" si="43"/>
        <v/>
      </c>
      <c r="G874">
        <f t="shared" si="41"/>
        <v>1</v>
      </c>
      <c r="H874" s="10" t="s">
        <v>19763</v>
      </c>
      <c r="I874" t="s">
        <v>10670</v>
      </c>
      <c r="J874" t="s">
        <v>10671</v>
      </c>
      <c r="K874" t="s">
        <v>10672</v>
      </c>
      <c r="L874">
        <v>10</v>
      </c>
      <c r="M874">
        <v>9781665412193</v>
      </c>
      <c r="N874" t="str">
        <f t="shared" si="42"/>
        <v>Conference</v>
      </c>
      <c r="O874" t="s">
        <v>274</v>
      </c>
      <c r="P874" t="s">
        <v>10673</v>
      </c>
      <c r="Q874" s="3">
        <v>2021</v>
      </c>
      <c r="R874" t="s">
        <v>10674</v>
      </c>
      <c r="S874" t="s">
        <v>6</v>
      </c>
      <c r="T874" t="s">
        <v>162</v>
      </c>
    </row>
    <row r="875" spans="1:20" x14ac:dyDescent="0.35">
      <c r="A875" t="str" cm="1">
        <f t="array" ref="A875">IF(OR(ISNUMBER(SEARCH("serious", $H875:$J875)),ISNUMBER(SEARCH("Serious", $H875:$J875)),ISNUMBER(SEARCH("gamification", $H875:$J875)),ISNUMBER(SEARCH("Gamification", $H875:$J875)),ISNUMBER(SEARCH("education", $H875:$J875)),ISNUMBER(SEARCH("Education", $H875:$J875)),),DataValidation!$E$12,B875)</f>
        <v>Not related to Video Games</v>
      </c>
      <c r="B875" t="s">
        <v>70</v>
      </c>
      <c r="C875" t="s">
        <v>33</v>
      </c>
      <c r="D875" t="s">
        <v>33</v>
      </c>
      <c r="F875" s="3" t="str">
        <f t="shared" si="43"/>
        <v/>
      </c>
      <c r="G875">
        <f t="shared" si="41"/>
        <v>1</v>
      </c>
      <c r="H875" s="10" t="s">
        <v>19765</v>
      </c>
      <c r="I875" t="s">
        <v>10681</v>
      </c>
      <c r="J875" t="s">
        <v>10682</v>
      </c>
      <c r="K875" t="s">
        <v>10683</v>
      </c>
      <c r="L875">
        <v>7</v>
      </c>
      <c r="N875" t="str">
        <f t="shared" si="42"/>
        <v>Journal</v>
      </c>
      <c r="O875" t="s">
        <v>10684</v>
      </c>
      <c r="P875" t="s">
        <v>10685</v>
      </c>
      <c r="Q875" s="3">
        <v>2021</v>
      </c>
      <c r="R875" t="s">
        <v>10686</v>
      </c>
      <c r="S875" t="s">
        <v>6</v>
      </c>
      <c r="T875" t="s">
        <v>147</v>
      </c>
    </row>
    <row r="876" spans="1:20" x14ac:dyDescent="0.35">
      <c r="A876" t="str" cm="1">
        <f t="array" ref="A876">IF(OR(ISNUMBER(SEARCH("serious", $H876:$J876)),ISNUMBER(SEARCH("Serious", $H876:$J876)),ISNUMBER(SEARCH("gamification", $H876:$J876)),ISNUMBER(SEARCH("Gamification", $H876:$J876)),ISNUMBER(SEARCH("education", $H876:$J876)),ISNUMBER(SEARCH("Education", $H876:$J876)),),DataValidation!$E$12,B876)</f>
        <v>Serious games or gamification</v>
      </c>
      <c r="B876" t="s">
        <v>70</v>
      </c>
      <c r="C876" t="s">
        <v>33</v>
      </c>
      <c r="D876" t="s">
        <v>33</v>
      </c>
      <c r="F876" s="3" t="str">
        <f t="shared" si="43"/>
        <v/>
      </c>
      <c r="G876">
        <f t="shared" si="41"/>
        <v>1</v>
      </c>
      <c r="H876" s="10" t="s">
        <v>19766</v>
      </c>
      <c r="I876" t="s">
        <v>10688</v>
      </c>
      <c r="J876" t="s">
        <v>10689</v>
      </c>
      <c r="K876" t="s">
        <v>10690</v>
      </c>
      <c r="L876">
        <v>10</v>
      </c>
      <c r="N876" t="str">
        <f t="shared" si="42"/>
        <v>Workshop</v>
      </c>
      <c r="O876" t="s">
        <v>496</v>
      </c>
      <c r="P876" t="s">
        <v>9251</v>
      </c>
      <c r="Q876" s="3">
        <v>2020</v>
      </c>
      <c r="R876" t="s">
        <v>10691</v>
      </c>
      <c r="S876" t="s">
        <v>6</v>
      </c>
      <c r="T876" t="s">
        <v>162</v>
      </c>
    </row>
    <row r="877" spans="1:20" x14ac:dyDescent="0.35">
      <c r="A877" t="str" cm="1">
        <f t="array" ref="A877">IF(OR(ISNUMBER(SEARCH("serious", $H877:$J877)),ISNUMBER(SEARCH("Serious", $H877:$J877)),ISNUMBER(SEARCH("gamification", $H877:$J877)),ISNUMBER(SEARCH("Gamification", $H877:$J877)),ISNUMBER(SEARCH("education", $H877:$J877)),ISNUMBER(SEARCH("Education", $H877:$J877)),),DataValidation!$E$12,B877)</f>
        <v>Not related to Video Games</v>
      </c>
      <c r="B877" t="s">
        <v>70</v>
      </c>
      <c r="C877" t="s">
        <v>33</v>
      </c>
      <c r="D877" t="s">
        <v>33</v>
      </c>
      <c r="F877" s="3" t="str">
        <f t="shared" si="43"/>
        <v/>
      </c>
      <c r="G877">
        <f t="shared" si="41"/>
        <v>1</v>
      </c>
      <c r="H877" s="10" t="s">
        <v>19770</v>
      </c>
      <c r="I877" t="s">
        <v>10712</v>
      </c>
      <c r="J877" t="s">
        <v>10713</v>
      </c>
      <c r="K877" t="s">
        <v>10714</v>
      </c>
      <c r="L877">
        <v>7</v>
      </c>
      <c r="N877" t="str">
        <f t="shared" si="42"/>
        <v>Journal</v>
      </c>
      <c r="O877" t="s">
        <v>922</v>
      </c>
      <c r="P877" t="s">
        <v>10715</v>
      </c>
      <c r="Q877" s="3">
        <v>2019</v>
      </c>
      <c r="R877" t="s">
        <v>10716</v>
      </c>
      <c r="S877" t="s">
        <v>6</v>
      </c>
      <c r="T877" t="s">
        <v>337</v>
      </c>
    </row>
    <row r="878" spans="1:20" x14ac:dyDescent="0.35">
      <c r="A878" t="str" cm="1">
        <f t="array" ref="A878">IF(OR(ISNUMBER(SEARCH("serious", $H878:$J878)),ISNUMBER(SEARCH("Serious", $H878:$J878)),ISNUMBER(SEARCH("gamification", $H878:$J878)),ISNUMBER(SEARCH("Gamification", $H878:$J878)),ISNUMBER(SEARCH("education", $H878:$J878)),ISNUMBER(SEARCH("Education", $H878:$J878)),),DataValidation!$E$12,B878)</f>
        <v>Not related to Software Engineering</v>
      </c>
      <c r="B878" t="s">
        <v>67</v>
      </c>
      <c r="C878" t="s">
        <v>33</v>
      </c>
      <c r="D878" t="s">
        <v>33</v>
      </c>
      <c r="F878" s="3" t="str">
        <f t="shared" si="43"/>
        <v/>
      </c>
      <c r="G878">
        <f t="shared" si="41"/>
        <v>1</v>
      </c>
      <c r="H878" s="10" t="s">
        <v>19774</v>
      </c>
      <c r="I878" t="s">
        <v>10736</v>
      </c>
      <c r="J878" t="s">
        <v>10737</v>
      </c>
      <c r="K878" t="s">
        <v>10738</v>
      </c>
      <c r="L878">
        <v>7</v>
      </c>
      <c r="N878" t="str">
        <f t="shared" si="42"/>
        <v>Journal</v>
      </c>
      <c r="O878" t="s">
        <v>597</v>
      </c>
      <c r="P878" t="s">
        <v>6</v>
      </c>
      <c r="Q878" s="3">
        <v>2021</v>
      </c>
      <c r="R878" t="s">
        <v>10739</v>
      </c>
      <c r="S878" t="s">
        <v>6</v>
      </c>
      <c r="T878" t="s">
        <v>162</v>
      </c>
    </row>
    <row r="879" spans="1:20" x14ac:dyDescent="0.35">
      <c r="A879" t="str" cm="1">
        <f t="array" ref="A879">IF(OR(ISNUMBER(SEARCH("serious", $H879:$J879)),ISNUMBER(SEARCH("Serious", $H879:$J879)),ISNUMBER(SEARCH("gamification", $H879:$J879)),ISNUMBER(SEARCH("Gamification", $H879:$J879)),ISNUMBER(SEARCH("education", $H879:$J879)),ISNUMBER(SEARCH("Education", $H879:$J879)),),DataValidation!$E$12,B879)</f>
        <v>None</v>
      </c>
      <c r="B879" t="s">
        <v>49</v>
      </c>
      <c r="C879" t="s">
        <v>71</v>
      </c>
      <c r="D879" t="s">
        <v>90</v>
      </c>
      <c r="E879" t="s">
        <v>85</v>
      </c>
      <c r="F879" s="3" t="str">
        <f t="shared" si="43"/>
        <v>Yes</v>
      </c>
      <c r="G879">
        <f t="shared" si="41"/>
        <v>1</v>
      </c>
      <c r="H879" s="10" t="s">
        <v>19775</v>
      </c>
      <c r="I879" t="s">
        <v>10741</v>
      </c>
      <c r="J879" t="s">
        <v>10742</v>
      </c>
      <c r="K879" t="s">
        <v>10743</v>
      </c>
      <c r="L879">
        <v>10</v>
      </c>
      <c r="M879">
        <v>9781450346764</v>
      </c>
      <c r="N879" t="str">
        <f t="shared" si="42"/>
        <v>Conference</v>
      </c>
      <c r="O879" t="s">
        <v>10744</v>
      </c>
      <c r="P879" t="s">
        <v>10745</v>
      </c>
      <c r="Q879" s="3">
        <v>2017</v>
      </c>
      <c r="R879" t="s">
        <v>10746</v>
      </c>
      <c r="S879" t="s">
        <v>6</v>
      </c>
      <c r="T879" t="s">
        <v>703</v>
      </c>
    </row>
    <row r="880" spans="1:20" x14ac:dyDescent="0.35">
      <c r="A880" t="str" cm="1">
        <f t="array" ref="A880">IF(OR(ISNUMBER(SEARCH("serious", $H880:$J880)),ISNUMBER(SEARCH("Serious", $H880:$J880)),ISNUMBER(SEARCH("gamification", $H880:$J880)),ISNUMBER(SEARCH("Gamification", $H880:$J880)),ISNUMBER(SEARCH("education", $H880:$J880)),ISNUMBER(SEARCH("Education", $H880:$J880)),),DataValidation!$E$12,B880)</f>
        <v>Serious games or gamification</v>
      </c>
      <c r="B880" t="s">
        <v>70</v>
      </c>
      <c r="C880" t="s">
        <v>33</v>
      </c>
      <c r="D880" t="s">
        <v>33</v>
      </c>
      <c r="F880" s="3" t="str">
        <f t="shared" si="43"/>
        <v/>
      </c>
      <c r="G880">
        <f t="shared" si="41"/>
        <v>1</v>
      </c>
      <c r="H880" s="10" t="s">
        <v>19783</v>
      </c>
      <c r="I880" t="s">
        <v>10790</v>
      </c>
      <c r="J880" t="s">
        <v>10791</v>
      </c>
      <c r="K880" t="s">
        <v>10792</v>
      </c>
      <c r="L880">
        <v>10</v>
      </c>
      <c r="N880" t="str">
        <f t="shared" si="42"/>
        <v>Conference</v>
      </c>
      <c r="O880" t="s">
        <v>1374</v>
      </c>
      <c r="P880" t="s">
        <v>6</v>
      </c>
      <c r="Q880" s="3">
        <v>2015</v>
      </c>
      <c r="R880" t="s">
        <v>10793</v>
      </c>
      <c r="S880" t="s">
        <v>6</v>
      </c>
      <c r="T880" t="s">
        <v>675</v>
      </c>
    </row>
    <row r="881" spans="1:20" x14ac:dyDescent="0.35">
      <c r="A881" t="str" cm="1">
        <f t="array" ref="A881">IF(OR(ISNUMBER(SEARCH("serious", $H881:$J881)),ISNUMBER(SEARCH("Serious", $H881:$J881)),ISNUMBER(SEARCH("gamification", $H881:$J881)),ISNUMBER(SEARCH("Gamification", $H881:$J881)),ISNUMBER(SEARCH("education", $H881:$J881)),ISNUMBER(SEARCH("Education", $H881:$J881)),),DataValidation!$E$12,B881)</f>
        <v>Serious games or gamification</v>
      </c>
      <c r="B881" t="s">
        <v>70</v>
      </c>
      <c r="C881" t="s">
        <v>33</v>
      </c>
      <c r="D881" t="s">
        <v>33</v>
      </c>
      <c r="F881" s="3" t="str">
        <f t="shared" si="43"/>
        <v/>
      </c>
      <c r="G881">
        <f t="shared" si="41"/>
        <v>1</v>
      </c>
      <c r="H881" s="10" t="s">
        <v>19785</v>
      </c>
      <c r="I881" t="s">
        <v>10800</v>
      </c>
      <c r="J881" t="s">
        <v>10801</v>
      </c>
      <c r="K881" t="s">
        <v>10792</v>
      </c>
      <c r="L881">
        <v>10</v>
      </c>
      <c r="M881">
        <v>9781450341820</v>
      </c>
      <c r="N881" t="str">
        <f t="shared" si="42"/>
        <v>Conference</v>
      </c>
      <c r="O881" t="s">
        <v>308</v>
      </c>
      <c r="P881" t="s">
        <v>7358</v>
      </c>
      <c r="Q881" s="3">
        <v>2016</v>
      </c>
      <c r="R881" t="s">
        <v>10802</v>
      </c>
      <c r="S881" t="s">
        <v>6</v>
      </c>
      <c r="T881" t="s">
        <v>162</v>
      </c>
    </row>
    <row r="882" spans="1:20" x14ac:dyDescent="0.35">
      <c r="A882" t="str" cm="1">
        <f t="array" ref="A882">IF(OR(ISNUMBER(SEARCH("serious", $H882:$J882)),ISNUMBER(SEARCH("Serious", $H882:$J882)),ISNUMBER(SEARCH("gamification", $H882:$J882)),ISNUMBER(SEARCH("Gamification", $H882:$J882)),ISNUMBER(SEARCH("education", $H882:$J882)),ISNUMBER(SEARCH("Education", $H882:$J882)),),DataValidation!$E$12,B882)</f>
        <v>None</v>
      </c>
      <c r="B882" t="s">
        <v>49</v>
      </c>
      <c r="C882" t="s">
        <v>80</v>
      </c>
      <c r="D882" t="s">
        <v>80</v>
      </c>
      <c r="F882" s="3" t="str">
        <f t="shared" si="43"/>
        <v/>
      </c>
      <c r="G882">
        <f t="shared" si="41"/>
        <v>1</v>
      </c>
      <c r="H882" s="10" t="s">
        <v>19787</v>
      </c>
      <c r="I882" t="s">
        <v>10810</v>
      </c>
      <c r="J882" t="s">
        <v>10811</v>
      </c>
      <c r="K882" t="s">
        <v>10812</v>
      </c>
      <c r="L882">
        <v>10</v>
      </c>
      <c r="N882" t="str">
        <f t="shared" si="42"/>
        <v>Conference</v>
      </c>
      <c r="O882" t="s">
        <v>388</v>
      </c>
      <c r="P882" t="s">
        <v>10813</v>
      </c>
      <c r="Q882" s="3">
        <v>2014</v>
      </c>
      <c r="R882" t="s">
        <v>10814</v>
      </c>
      <c r="S882" t="s">
        <v>6</v>
      </c>
      <c r="T882" t="s">
        <v>480</v>
      </c>
    </row>
    <row r="883" spans="1:20" x14ac:dyDescent="0.35">
      <c r="A883" t="str" cm="1">
        <f t="array" ref="A883">IF(OR(ISNUMBER(SEARCH("serious", $H883:$J883)),ISNUMBER(SEARCH("Serious", $H883:$J883)),ISNUMBER(SEARCH("gamification", $H883:$J883)),ISNUMBER(SEARCH("Gamification", $H883:$J883)),ISNUMBER(SEARCH("education", $H883:$J883)),ISNUMBER(SEARCH("Education", $H883:$J883)),),DataValidation!$E$12,B883)</f>
        <v>Serious games or gamification</v>
      </c>
      <c r="B883" t="s">
        <v>70</v>
      </c>
      <c r="C883" t="s">
        <v>33</v>
      </c>
      <c r="D883" t="s">
        <v>33</v>
      </c>
      <c r="F883" s="3" t="str">
        <f t="shared" si="43"/>
        <v/>
      </c>
      <c r="G883">
        <f t="shared" si="41"/>
        <v>1</v>
      </c>
      <c r="H883" s="10" t="s">
        <v>19788</v>
      </c>
      <c r="I883" t="s">
        <v>10816</v>
      </c>
      <c r="J883" t="s">
        <v>10817</v>
      </c>
      <c r="K883" t="s">
        <v>10818</v>
      </c>
      <c r="L883">
        <v>10</v>
      </c>
      <c r="M883">
        <v>9781538606216</v>
      </c>
      <c r="N883" t="str">
        <f t="shared" si="42"/>
        <v>Conference</v>
      </c>
      <c r="O883" t="s">
        <v>10819</v>
      </c>
      <c r="P883" t="s">
        <v>10820</v>
      </c>
      <c r="Q883" s="3">
        <v>2017</v>
      </c>
      <c r="R883" t="s">
        <v>10821</v>
      </c>
      <c r="S883" t="s">
        <v>6</v>
      </c>
      <c r="T883" t="s">
        <v>283</v>
      </c>
    </row>
    <row r="884" spans="1:20" x14ac:dyDescent="0.35">
      <c r="A884" t="str" cm="1">
        <f t="array" ref="A884">IF(OR(ISNUMBER(SEARCH("serious", $H884:$J884)),ISNUMBER(SEARCH("Serious", $H884:$J884)),ISNUMBER(SEARCH("gamification", $H884:$J884)),ISNUMBER(SEARCH("Gamification", $H884:$J884)),ISNUMBER(SEARCH("education", $H884:$J884)),ISNUMBER(SEARCH("Education", $H884:$J884)),),DataValidation!$E$12,B884)</f>
        <v>Serious games or gamification</v>
      </c>
      <c r="B884" t="s">
        <v>70</v>
      </c>
      <c r="C884" t="s">
        <v>33</v>
      </c>
      <c r="D884" t="s">
        <v>33</v>
      </c>
      <c r="F884" s="3" t="str">
        <f t="shared" si="43"/>
        <v/>
      </c>
      <c r="G884">
        <f t="shared" si="41"/>
        <v>1</v>
      </c>
      <c r="H884" s="10" t="s">
        <v>19789</v>
      </c>
      <c r="I884" t="s">
        <v>10823</v>
      </c>
      <c r="J884" t="s">
        <v>10824</v>
      </c>
      <c r="K884" t="s">
        <v>10818</v>
      </c>
      <c r="L884">
        <v>7</v>
      </c>
      <c r="M884">
        <v>9783319918020</v>
      </c>
      <c r="N884" t="str">
        <f t="shared" si="42"/>
        <v>Conference</v>
      </c>
      <c r="O884" t="s">
        <v>152</v>
      </c>
      <c r="P884" t="s">
        <v>10825</v>
      </c>
      <c r="Q884" s="3">
        <v>2018</v>
      </c>
      <c r="R884" t="s">
        <v>10826</v>
      </c>
      <c r="S884" t="s">
        <v>6</v>
      </c>
      <c r="T884" t="s">
        <v>217</v>
      </c>
    </row>
    <row r="885" spans="1:20" x14ac:dyDescent="0.35">
      <c r="A885" t="str" cm="1">
        <f t="array" ref="A885">IF(OR(ISNUMBER(SEARCH("serious", $H885:$J885)),ISNUMBER(SEARCH("Serious", $H885:$J885)),ISNUMBER(SEARCH("gamification", $H885:$J885)),ISNUMBER(SEARCH("Gamification", $H885:$J885)),ISNUMBER(SEARCH("education", $H885:$J885)),ISNUMBER(SEARCH("Education", $H885:$J885)),),DataValidation!$E$12,B885)</f>
        <v>Not related to Software Engineering</v>
      </c>
      <c r="B885" t="s">
        <v>67</v>
      </c>
      <c r="C885" t="s">
        <v>33</v>
      </c>
      <c r="D885" t="s">
        <v>33</v>
      </c>
      <c r="F885" s="3" t="str">
        <f t="shared" si="43"/>
        <v/>
      </c>
      <c r="G885">
        <f t="shared" si="41"/>
        <v>1</v>
      </c>
      <c r="H885" s="10" t="s">
        <v>19790</v>
      </c>
      <c r="I885" t="s">
        <v>10828</v>
      </c>
      <c r="J885" t="s">
        <v>10829</v>
      </c>
      <c r="K885" t="s">
        <v>10830</v>
      </c>
      <c r="L885">
        <v>7</v>
      </c>
      <c r="M885">
        <v>9783030726591</v>
      </c>
      <c r="N885" t="str">
        <f t="shared" si="42"/>
        <v>Journal</v>
      </c>
      <c r="O885" t="s">
        <v>207</v>
      </c>
      <c r="P885" t="s">
        <v>10831</v>
      </c>
      <c r="Q885" s="3">
        <v>2021</v>
      </c>
      <c r="R885" t="s">
        <v>10832</v>
      </c>
      <c r="S885" t="s">
        <v>6</v>
      </c>
      <c r="T885" t="s">
        <v>162</v>
      </c>
    </row>
    <row r="886" spans="1:20" x14ac:dyDescent="0.35">
      <c r="A886" t="s">
        <v>82</v>
      </c>
      <c r="B886" t="s">
        <v>70</v>
      </c>
      <c r="C886" t="s">
        <v>33</v>
      </c>
      <c r="D886" t="s">
        <v>33</v>
      </c>
      <c r="F886" s="3" t="str">
        <f t="shared" si="43"/>
        <v/>
      </c>
      <c r="G886">
        <f t="shared" si="41"/>
        <v>1</v>
      </c>
      <c r="H886" s="10" t="s">
        <v>19791</v>
      </c>
      <c r="I886" t="s">
        <v>10834</v>
      </c>
      <c r="J886" t="s">
        <v>10835</v>
      </c>
      <c r="K886" t="s">
        <v>10836</v>
      </c>
      <c r="L886">
        <v>10</v>
      </c>
      <c r="N886" t="str">
        <f t="shared" si="42"/>
        <v>Conference</v>
      </c>
      <c r="O886" t="s">
        <v>6839</v>
      </c>
      <c r="P886" t="s">
        <v>10837</v>
      </c>
      <c r="Q886" s="3">
        <v>2011</v>
      </c>
      <c r="R886" t="s">
        <v>10838</v>
      </c>
      <c r="S886" t="s">
        <v>6</v>
      </c>
      <c r="T886" t="s">
        <v>1120</v>
      </c>
    </row>
    <row r="887" spans="1:20" x14ac:dyDescent="0.35">
      <c r="A887" t="str" cm="1">
        <f t="array" ref="A887">IF(OR(ISNUMBER(SEARCH("serious", $H887:$J887)),ISNUMBER(SEARCH("Serious", $H887:$J887)),ISNUMBER(SEARCH("gamification", $H887:$J887)),ISNUMBER(SEARCH("Gamification", $H887:$J887)),ISNUMBER(SEARCH("education", $H887:$J887)),ISNUMBER(SEARCH("Education", $H887:$J887)),),DataValidation!$E$12,B887)</f>
        <v>Not related to Video Games</v>
      </c>
      <c r="B887" t="s">
        <v>70</v>
      </c>
      <c r="C887" t="s">
        <v>33</v>
      </c>
      <c r="D887" t="s">
        <v>33</v>
      </c>
      <c r="F887" s="3" t="str">
        <f t="shared" si="43"/>
        <v/>
      </c>
      <c r="G887">
        <f t="shared" si="41"/>
        <v>1</v>
      </c>
      <c r="H887" s="10" t="s">
        <v>19792</v>
      </c>
      <c r="I887" t="s">
        <v>10840</v>
      </c>
      <c r="J887" t="s">
        <v>10841</v>
      </c>
      <c r="K887" t="s">
        <v>10842</v>
      </c>
      <c r="L887">
        <v>10</v>
      </c>
      <c r="M887">
        <v>9781450353199</v>
      </c>
      <c r="N887" t="str">
        <f t="shared" si="42"/>
        <v>Conference</v>
      </c>
      <c r="O887" t="s">
        <v>308</v>
      </c>
      <c r="P887" t="s">
        <v>6</v>
      </c>
      <c r="Q887" s="3">
        <v>2017</v>
      </c>
      <c r="R887" t="s">
        <v>10843</v>
      </c>
      <c r="S887" t="s">
        <v>6</v>
      </c>
      <c r="T887" t="s">
        <v>176</v>
      </c>
    </row>
    <row r="888" spans="1:20" x14ac:dyDescent="0.35">
      <c r="A888" t="str" cm="1">
        <f t="array" ref="A888">IF(OR(ISNUMBER(SEARCH("serious", $H888:$J888)),ISNUMBER(SEARCH("Serious", $H888:$J888)),ISNUMBER(SEARCH("gamification", $H888:$J888)),ISNUMBER(SEARCH("Gamification", $H888:$J888)),ISNUMBER(SEARCH("education", $H888:$J888)),ISNUMBER(SEARCH("Education", $H888:$J888)),),DataValidation!$E$12,B888)</f>
        <v>None</v>
      </c>
      <c r="B888" t="s">
        <v>49</v>
      </c>
      <c r="C888" t="s">
        <v>71</v>
      </c>
      <c r="D888" t="s">
        <v>57</v>
      </c>
      <c r="E888" t="s">
        <v>85</v>
      </c>
      <c r="F888" s="3" t="str">
        <f t="shared" si="43"/>
        <v>Yes</v>
      </c>
      <c r="G888">
        <f t="shared" si="41"/>
        <v>1</v>
      </c>
      <c r="H888" s="10" t="s">
        <v>19793</v>
      </c>
      <c r="I888" t="s">
        <v>10845</v>
      </c>
      <c r="J888" t="s">
        <v>10846</v>
      </c>
      <c r="K888" t="s">
        <v>10847</v>
      </c>
      <c r="L888">
        <v>10</v>
      </c>
      <c r="M888">
        <v>9781450310840</v>
      </c>
      <c r="N888" t="str">
        <f t="shared" si="42"/>
        <v>Conference</v>
      </c>
      <c r="O888" t="s">
        <v>308</v>
      </c>
      <c r="P888" t="s">
        <v>10848</v>
      </c>
      <c r="Q888" s="3">
        <v>2012</v>
      </c>
      <c r="R888" t="s">
        <v>10849</v>
      </c>
      <c r="S888" t="s">
        <v>6</v>
      </c>
      <c r="T888" t="s">
        <v>2331</v>
      </c>
    </row>
    <row r="889" spans="1:20" x14ac:dyDescent="0.35">
      <c r="A889" t="str" cm="1">
        <f t="array" ref="A889">IF(OR(ISNUMBER(SEARCH("serious", $H889:$J889)),ISNUMBER(SEARCH("Serious", $H889:$J889)),ISNUMBER(SEARCH("gamification", $H889:$J889)),ISNUMBER(SEARCH("Gamification", $H889:$J889)),ISNUMBER(SEARCH("education", $H889:$J889)),ISNUMBER(SEARCH("Education", $H889:$J889)),),DataValidation!$E$12,B889)</f>
        <v>Not related to Video Games</v>
      </c>
      <c r="B889" t="s">
        <v>70</v>
      </c>
      <c r="C889" t="s">
        <v>33</v>
      </c>
      <c r="D889" t="s">
        <v>33</v>
      </c>
      <c r="F889" s="3" t="str">
        <f t="shared" si="43"/>
        <v/>
      </c>
      <c r="G889">
        <f t="shared" si="41"/>
        <v>1</v>
      </c>
      <c r="H889" s="10" t="s">
        <v>19794</v>
      </c>
      <c r="I889" t="s">
        <v>10851</v>
      </c>
      <c r="J889" t="s">
        <v>10852</v>
      </c>
      <c r="K889" t="s">
        <v>10853</v>
      </c>
      <c r="L889">
        <v>7</v>
      </c>
      <c r="N889" t="str">
        <f t="shared" si="42"/>
        <v>Journal</v>
      </c>
      <c r="O889" t="s">
        <v>10854</v>
      </c>
      <c r="P889" t="s">
        <v>10855</v>
      </c>
      <c r="Q889" s="3">
        <v>2020</v>
      </c>
      <c r="R889" t="s">
        <v>10856</v>
      </c>
      <c r="S889" t="s">
        <v>6</v>
      </c>
      <c r="T889" t="s">
        <v>162</v>
      </c>
    </row>
    <row r="890" spans="1:20" x14ac:dyDescent="0.35">
      <c r="A890" t="str" cm="1">
        <f t="array" ref="A890">IF(OR(ISNUMBER(SEARCH("serious", $H890:$J890)),ISNUMBER(SEARCH("Serious", $H890:$J890)),ISNUMBER(SEARCH("gamification", $H890:$J890)),ISNUMBER(SEARCH("Gamification", $H890:$J890)),ISNUMBER(SEARCH("education", $H890:$J890)),ISNUMBER(SEARCH("Education", $H890:$J890)),),DataValidation!$E$12,B890)</f>
        <v>None</v>
      </c>
      <c r="B890" t="s">
        <v>49</v>
      </c>
      <c r="C890" t="s">
        <v>71</v>
      </c>
      <c r="D890" t="s">
        <v>71</v>
      </c>
      <c r="E890" t="s">
        <v>85</v>
      </c>
      <c r="F890" s="3" t="str">
        <f t="shared" si="43"/>
        <v/>
      </c>
      <c r="G890">
        <f t="shared" si="41"/>
        <v>1</v>
      </c>
      <c r="H890" s="10" t="s">
        <v>19796</v>
      </c>
      <c r="I890" t="s">
        <v>10864</v>
      </c>
      <c r="J890" t="s">
        <v>10865</v>
      </c>
      <c r="K890" t="s">
        <v>10866</v>
      </c>
      <c r="L890">
        <v>10</v>
      </c>
      <c r="M890">
        <v>9789521522123</v>
      </c>
      <c r="N890" t="str">
        <f t="shared" si="42"/>
        <v>Workshop</v>
      </c>
      <c r="O890" t="s">
        <v>10867</v>
      </c>
      <c r="P890" t="s">
        <v>10868</v>
      </c>
      <c r="Q890" s="3">
        <v>2009</v>
      </c>
      <c r="R890" t="s">
        <v>10869</v>
      </c>
      <c r="S890" t="s">
        <v>6</v>
      </c>
      <c r="T890" t="s">
        <v>147</v>
      </c>
    </row>
    <row r="891" spans="1:20" x14ac:dyDescent="0.35">
      <c r="A891" t="str" cm="1">
        <f t="array" ref="A891">IF(OR(ISNUMBER(SEARCH("serious", $H891:$J891)),ISNUMBER(SEARCH("Serious", $H891:$J891)),ISNUMBER(SEARCH("gamification", $H891:$J891)),ISNUMBER(SEARCH("Gamification", $H891:$J891)),ISNUMBER(SEARCH("education", $H891:$J891)),ISNUMBER(SEARCH("Education", $H891:$J891)),),DataValidation!$E$12,B891)</f>
        <v>None</v>
      </c>
      <c r="B891" t="s">
        <v>49</v>
      </c>
      <c r="C891" t="s">
        <v>71</v>
      </c>
      <c r="D891" t="s">
        <v>71</v>
      </c>
      <c r="E891" t="s">
        <v>85</v>
      </c>
      <c r="F891" s="3" t="str">
        <f t="shared" si="43"/>
        <v/>
      </c>
      <c r="G891">
        <f t="shared" si="41"/>
        <v>1</v>
      </c>
      <c r="H891" s="10" t="s">
        <v>19798</v>
      </c>
      <c r="I891" t="s">
        <v>10877</v>
      </c>
      <c r="J891" t="s">
        <v>10878</v>
      </c>
      <c r="K891" t="s">
        <v>10879</v>
      </c>
      <c r="L891">
        <v>10</v>
      </c>
      <c r="M891">
        <v>9781450365710</v>
      </c>
      <c r="N891" t="str">
        <f t="shared" si="42"/>
        <v>Conference</v>
      </c>
      <c r="O891" t="s">
        <v>308</v>
      </c>
      <c r="P891" t="s">
        <v>6</v>
      </c>
      <c r="Q891" s="3">
        <v>2018</v>
      </c>
      <c r="R891" t="s">
        <v>10880</v>
      </c>
      <c r="S891" t="s">
        <v>6</v>
      </c>
      <c r="T891" t="s">
        <v>162</v>
      </c>
    </row>
    <row r="892" spans="1:20" x14ac:dyDescent="0.35">
      <c r="A892" t="str" cm="1">
        <f t="array" ref="A892">IF(OR(ISNUMBER(SEARCH("serious", $H892:$J892)),ISNUMBER(SEARCH("Serious", $H892:$J892)),ISNUMBER(SEARCH("gamification", $H892:$J892)),ISNUMBER(SEARCH("Gamification", $H892:$J892)),ISNUMBER(SEARCH("education", $H892:$J892)),ISNUMBER(SEARCH("Education", $H892:$J892)),),DataValidation!$E$12,B892)</f>
        <v>None</v>
      </c>
      <c r="B892" t="s">
        <v>49</v>
      </c>
      <c r="C892" t="s">
        <v>71</v>
      </c>
      <c r="D892" t="s">
        <v>71</v>
      </c>
      <c r="E892" t="s">
        <v>85</v>
      </c>
      <c r="F892" s="3" t="str">
        <f t="shared" si="43"/>
        <v/>
      </c>
      <c r="G892">
        <f t="shared" si="41"/>
        <v>1</v>
      </c>
      <c r="H892" s="10" t="s">
        <v>19799</v>
      </c>
      <c r="I892" t="s">
        <v>10882</v>
      </c>
      <c r="J892" t="s">
        <v>10883</v>
      </c>
      <c r="K892" t="s">
        <v>10884</v>
      </c>
      <c r="L892">
        <v>10</v>
      </c>
      <c r="N892" t="str">
        <f t="shared" si="42"/>
        <v>Workshop</v>
      </c>
      <c r="O892" t="s">
        <v>496</v>
      </c>
      <c r="P892" t="s">
        <v>6</v>
      </c>
      <c r="Q892" s="3">
        <v>2020</v>
      </c>
      <c r="R892" t="s">
        <v>10885</v>
      </c>
      <c r="S892" t="s">
        <v>6</v>
      </c>
      <c r="T892" t="s">
        <v>162</v>
      </c>
    </row>
    <row r="893" spans="1:20" x14ac:dyDescent="0.35">
      <c r="A893" t="str" cm="1">
        <f t="array" ref="A893">IF(OR(ISNUMBER(SEARCH("serious", $H893:$J893)),ISNUMBER(SEARCH("Serious", $H893:$J893)),ISNUMBER(SEARCH("gamification", $H893:$J893)),ISNUMBER(SEARCH("Gamification", $H893:$J893)),ISNUMBER(SEARCH("education", $H893:$J893)),ISNUMBER(SEARCH("Education", $H893:$J893)),),DataValidation!$E$12,B893)</f>
        <v>Serious games or gamification</v>
      </c>
      <c r="B893" t="s">
        <v>70</v>
      </c>
      <c r="C893" t="s">
        <v>33</v>
      </c>
      <c r="D893" t="s">
        <v>33</v>
      </c>
      <c r="F893" s="3" t="str">
        <f t="shared" si="43"/>
        <v/>
      </c>
      <c r="G893">
        <f t="shared" si="41"/>
        <v>1</v>
      </c>
      <c r="H893" s="10" t="s">
        <v>19800</v>
      </c>
      <c r="I893" t="s">
        <v>10887</v>
      </c>
      <c r="J893" t="s">
        <v>10888</v>
      </c>
      <c r="K893" t="s">
        <v>10889</v>
      </c>
      <c r="L893">
        <v>7</v>
      </c>
      <c r="N893" t="str">
        <f t="shared" si="42"/>
        <v>Journal</v>
      </c>
      <c r="O893" t="s">
        <v>10890</v>
      </c>
      <c r="P893" t="s">
        <v>3340</v>
      </c>
      <c r="Q893" s="3">
        <v>2020</v>
      </c>
      <c r="R893" t="s">
        <v>10891</v>
      </c>
      <c r="S893" t="s">
        <v>6</v>
      </c>
      <c r="T893" t="s">
        <v>1120</v>
      </c>
    </row>
    <row r="894" spans="1:20" x14ac:dyDescent="0.35">
      <c r="A894" t="str" cm="1">
        <f t="array" ref="A894">IF(OR(ISNUMBER(SEARCH("serious", $H894:$J894)),ISNUMBER(SEARCH("Serious", $H894:$J894)),ISNUMBER(SEARCH("gamification", $H894:$J894)),ISNUMBER(SEARCH("Gamification", $H894:$J894)),ISNUMBER(SEARCH("education", $H894:$J894)),ISNUMBER(SEARCH("Education", $H894:$J894)),),DataValidation!$E$12,B894)</f>
        <v>None</v>
      </c>
      <c r="B894" t="s">
        <v>49</v>
      </c>
      <c r="C894" t="s">
        <v>83</v>
      </c>
      <c r="D894" t="s">
        <v>83</v>
      </c>
      <c r="F894" s="3" t="str">
        <f t="shared" si="43"/>
        <v/>
      </c>
      <c r="G894">
        <f t="shared" si="41"/>
        <v>1</v>
      </c>
      <c r="H894" s="10" t="s">
        <v>19801</v>
      </c>
      <c r="I894" t="s">
        <v>10893</v>
      </c>
      <c r="J894" t="s">
        <v>10894</v>
      </c>
      <c r="K894" t="s">
        <v>10895</v>
      </c>
      <c r="L894">
        <v>10</v>
      </c>
      <c r="N894" t="str">
        <f t="shared" si="42"/>
        <v>Workshop</v>
      </c>
      <c r="O894" t="s">
        <v>496</v>
      </c>
      <c r="P894" t="s">
        <v>10896</v>
      </c>
      <c r="Q894" s="3">
        <v>2013</v>
      </c>
      <c r="R894" t="s">
        <v>10897</v>
      </c>
      <c r="S894" t="s">
        <v>6</v>
      </c>
      <c r="T894" t="s">
        <v>162</v>
      </c>
    </row>
    <row r="895" spans="1:20" x14ac:dyDescent="0.35">
      <c r="A895" t="str" cm="1">
        <f t="array" ref="A895">IF(OR(ISNUMBER(SEARCH("serious", $H895:$J895)),ISNUMBER(SEARCH("Serious", $H895:$J895)),ISNUMBER(SEARCH("gamification", $H895:$J895)),ISNUMBER(SEARCH("Gamification", $H895:$J895)),ISNUMBER(SEARCH("education", $H895:$J895)),ISNUMBER(SEARCH("Education", $H895:$J895)),),DataValidation!$E$12,B895)</f>
        <v>Not related to Video Games</v>
      </c>
      <c r="B895" t="s">
        <v>70</v>
      </c>
      <c r="C895" t="s">
        <v>33</v>
      </c>
      <c r="D895" t="s">
        <v>33</v>
      </c>
      <c r="F895" s="3" t="str">
        <f t="shared" si="43"/>
        <v/>
      </c>
      <c r="G895">
        <f t="shared" si="41"/>
        <v>1</v>
      </c>
      <c r="H895" s="10" t="s">
        <v>19802</v>
      </c>
      <c r="I895" t="s">
        <v>10899</v>
      </c>
      <c r="J895" t="s">
        <v>6</v>
      </c>
      <c r="K895" t="s">
        <v>10900</v>
      </c>
      <c r="L895">
        <v>7</v>
      </c>
      <c r="N895" t="str">
        <f t="shared" si="42"/>
        <v>Journal</v>
      </c>
      <c r="O895" t="s">
        <v>693</v>
      </c>
      <c r="P895" t="s">
        <v>10901</v>
      </c>
      <c r="Q895" s="3">
        <v>2020</v>
      </c>
      <c r="R895" t="s">
        <v>10902</v>
      </c>
      <c r="S895" t="s">
        <v>6</v>
      </c>
      <c r="T895" t="s">
        <v>147</v>
      </c>
    </row>
    <row r="896" spans="1:20" x14ac:dyDescent="0.35">
      <c r="A896" t="str" cm="1">
        <f t="array" ref="A896">IF(OR(ISNUMBER(SEARCH("serious", $H896:$J896)),ISNUMBER(SEARCH("Serious", $H896:$J896)),ISNUMBER(SEARCH("gamification", $H896:$J896)),ISNUMBER(SEARCH("Gamification", $H896:$J896)),ISNUMBER(SEARCH("education", $H896:$J896)),ISNUMBER(SEARCH("Education", $H896:$J896)),),DataValidation!$E$12,B896)</f>
        <v>None</v>
      </c>
      <c r="B896" t="s">
        <v>49</v>
      </c>
      <c r="C896" t="s">
        <v>66</v>
      </c>
      <c r="D896" t="s">
        <v>66</v>
      </c>
      <c r="F896" s="3" t="str">
        <f t="shared" si="43"/>
        <v/>
      </c>
      <c r="G896">
        <f t="shared" si="41"/>
        <v>1</v>
      </c>
      <c r="H896" s="10" t="s">
        <v>19804</v>
      </c>
      <c r="I896" t="s">
        <v>10909</v>
      </c>
      <c r="J896" t="s">
        <v>10910</v>
      </c>
      <c r="K896" t="s">
        <v>10911</v>
      </c>
      <c r="L896">
        <v>10</v>
      </c>
      <c r="M896">
        <v>9780769551852</v>
      </c>
      <c r="N896" t="str">
        <f t="shared" si="42"/>
        <v>Conference</v>
      </c>
      <c r="O896" t="s">
        <v>10912</v>
      </c>
      <c r="P896" t="s">
        <v>10913</v>
      </c>
      <c r="Q896" s="3">
        <v>2014</v>
      </c>
      <c r="R896" t="s">
        <v>10914</v>
      </c>
      <c r="S896" t="s">
        <v>6</v>
      </c>
      <c r="T896" t="s">
        <v>155</v>
      </c>
    </row>
    <row r="897" spans="1:20" x14ac:dyDescent="0.35">
      <c r="A897" t="str" cm="1">
        <f t="array" ref="A897">IF(OR(ISNUMBER(SEARCH("serious", $H897:$J897)),ISNUMBER(SEARCH("Serious", $H897:$J897)),ISNUMBER(SEARCH("gamification", $H897:$J897)),ISNUMBER(SEARCH("Gamification", $H897:$J897)),ISNUMBER(SEARCH("education", $H897:$J897)),ISNUMBER(SEARCH("Education", $H897:$J897)),),DataValidation!$E$12,B897)</f>
        <v>Not related to Software Engineering</v>
      </c>
      <c r="B897" t="s">
        <v>67</v>
      </c>
      <c r="C897" t="s">
        <v>33</v>
      </c>
      <c r="D897" t="s">
        <v>33</v>
      </c>
      <c r="F897" s="3" t="str">
        <f t="shared" si="43"/>
        <v/>
      </c>
      <c r="G897">
        <f t="shared" si="41"/>
        <v>1</v>
      </c>
      <c r="H897" s="10" t="s">
        <v>19805</v>
      </c>
      <c r="I897" t="s">
        <v>10920</v>
      </c>
      <c r="J897" t="s">
        <v>10921</v>
      </c>
      <c r="K897" t="s">
        <v>10922</v>
      </c>
      <c r="L897">
        <v>7</v>
      </c>
      <c r="N897" t="str">
        <f t="shared" si="42"/>
        <v>Journal</v>
      </c>
      <c r="O897" t="s">
        <v>261</v>
      </c>
      <c r="P897" t="s">
        <v>10923</v>
      </c>
      <c r="Q897" s="3">
        <v>2019</v>
      </c>
      <c r="R897" t="s">
        <v>10924</v>
      </c>
      <c r="S897" t="s">
        <v>6</v>
      </c>
      <c r="T897" t="s">
        <v>473</v>
      </c>
    </row>
    <row r="898" spans="1:20" x14ac:dyDescent="0.35">
      <c r="A898" t="s">
        <v>82</v>
      </c>
      <c r="B898" t="s">
        <v>70</v>
      </c>
      <c r="C898" t="s">
        <v>33</v>
      </c>
      <c r="D898" t="s">
        <v>33</v>
      </c>
      <c r="F898" s="3" t="str">
        <f t="shared" si="43"/>
        <v/>
      </c>
      <c r="G898">
        <f t="shared" ref="G898:G961" si="44">COUNTIF(H:H,H898)</f>
        <v>1</v>
      </c>
      <c r="H898" s="10" t="s">
        <v>19806</v>
      </c>
      <c r="I898" t="s">
        <v>10926</v>
      </c>
      <c r="J898" t="s">
        <v>10927</v>
      </c>
      <c r="K898" t="s">
        <v>10928</v>
      </c>
      <c r="L898">
        <v>7</v>
      </c>
      <c r="N898" t="str">
        <f t="shared" ref="N898:N961" si="45">IF(ISNUMBER(SEARCH("Workshop", O898)),"Workshop",IF(OR(ISNUMBER(SEARCH("Conference", O898)), ISNUMBER(SEARCH("Symposium", O898)), ISNUMBER(SEARCH("Lecture Notes", O898)), ISNUMBER(SEARCH("Proceedings", O898))),"Conference", "Journal"))</f>
        <v>Journal</v>
      </c>
      <c r="O898" t="s">
        <v>5409</v>
      </c>
      <c r="P898" t="s">
        <v>10929</v>
      </c>
      <c r="Q898" s="3">
        <v>2019</v>
      </c>
      <c r="R898" t="s">
        <v>10930</v>
      </c>
      <c r="S898" t="s">
        <v>6</v>
      </c>
      <c r="T898" t="s">
        <v>217</v>
      </c>
    </row>
    <row r="899" spans="1:20" x14ac:dyDescent="0.35">
      <c r="A899" t="str" cm="1">
        <f t="array" ref="A899">IF(OR(ISNUMBER(SEARCH("serious", $H899:$J899)),ISNUMBER(SEARCH("Serious", $H899:$J899)),ISNUMBER(SEARCH("gamification", $H899:$J899)),ISNUMBER(SEARCH("Gamification", $H899:$J899)),ISNUMBER(SEARCH("education", $H899:$J899)),ISNUMBER(SEARCH("Education", $H899:$J899)),),DataValidation!$E$12,B899)</f>
        <v>Not related to Video Games</v>
      </c>
      <c r="B899" t="s">
        <v>70</v>
      </c>
      <c r="C899" t="s">
        <v>33</v>
      </c>
      <c r="D899" t="s">
        <v>33</v>
      </c>
      <c r="F899" s="3" t="str">
        <f t="shared" si="43"/>
        <v/>
      </c>
      <c r="G899">
        <f t="shared" si="44"/>
        <v>1</v>
      </c>
      <c r="H899" s="10" t="s">
        <v>19808</v>
      </c>
      <c r="I899" t="s">
        <v>10937</v>
      </c>
      <c r="J899" t="s">
        <v>10938</v>
      </c>
      <c r="K899" t="s">
        <v>10939</v>
      </c>
      <c r="L899">
        <v>7</v>
      </c>
      <c r="N899" t="str">
        <f t="shared" si="45"/>
        <v>Journal</v>
      </c>
      <c r="O899" t="s">
        <v>542</v>
      </c>
      <c r="P899" t="s">
        <v>10940</v>
      </c>
      <c r="Q899" s="3">
        <v>2019</v>
      </c>
      <c r="R899" t="s">
        <v>10941</v>
      </c>
      <c r="S899" t="s">
        <v>6</v>
      </c>
      <c r="T899" t="s">
        <v>323</v>
      </c>
    </row>
    <row r="900" spans="1:20" x14ac:dyDescent="0.35">
      <c r="A900" t="s">
        <v>82</v>
      </c>
      <c r="B900" t="s">
        <v>70</v>
      </c>
      <c r="C900" t="s">
        <v>33</v>
      </c>
      <c r="D900" t="s">
        <v>33</v>
      </c>
      <c r="F900" s="3" t="str">
        <f t="shared" si="43"/>
        <v/>
      </c>
      <c r="G900">
        <f t="shared" si="44"/>
        <v>1</v>
      </c>
      <c r="H900" s="10" t="s">
        <v>19811</v>
      </c>
      <c r="I900" t="s">
        <v>10956</v>
      </c>
      <c r="J900" t="s">
        <v>10957</v>
      </c>
      <c r="K900" t="s">
        <v>10958</v>
      </c>
      <c r="L900">
        <v>10</v>
      </c>
      <c r="M900">
        <v>9781908272188</v>
      </c>
      <c r="N900" t="str">
        <f t="shared" si="45"/>
        <v>Conference</v>
      </c>
      <c r="O900" t="s">
        <v>452</v>
      </c>
      <c r="P900" t="s">
        <v>10959</v>
      </c>
      <c r="Q900" s="3">
        <v>2011</v>
      </c>
      <c r="R900" t="s">
        <v>10960</v>
      </c>
      <c r="S900" t="s">
        <v>6</v>
      </c>
      <c r="T900" t="s">
        <v>162</v>
      </c>
    </row>
    <row r="901" spans="1:20" x14ac:dyDescent="0.35">
      <c r="A901" t="str" cm="1">
        <f t="array" ref="A901">IF(OR(ISNUMBER(SEARCH("serious", $H901:$J901)),ISNUMBER(SEARCH("Serious", $H901:$J901)),ISNUMBER(SEARCH("gamification", $H901:$J901)),ISNUMBER(SEARCH("Gamification", $H901:$J901)),ISNUMBER(SEARCH("education", $H901:$J901)),ISNUMBER(SEARCH("Education", $H901:$J901)),),DataValidation!$E$12,B901)</f>
        <v>None</v>
      </c>
      <c r="B901" t="s">
        <v>49</v>
      </c>
      <c r="C901" t="s">
        <v>90</v>
      </c>
      <c r="D901" t="s">
        <v>90</v>
      </c>
      <c r="E901" s="4" t="s">
        <v>21076</v>
      </c>
      <c r="F901" s="3" t="str">
        <f t="shared" si="43"/>
        <v/>
      </c>
      <c r="G901">
        <f t="shared" si="44"/>
        <v>1</v>
      </c>
      <c r="H901" s="10" t="s">
        <v>19812</v>
      </c>
      <c r="I901" t="s">
        <v>10962</v>
      </c>
      <c r="J901" t="s">
        <v>10963</v>
      </c>
      <c r="K901" t="s">
        <v>10964</v>
      </c>
      <c r="L901">
        <v>10</v>
      </c>
      <c r="N901" t="str">
        <f t="shared" si="45"/>
        <v>Conference</v>
      </c>
      <c r="O901" t="s">
        <v>388</v>
      </c>
      <c r="P901" t="s">
        <v>10965</v>
      </c>
      <c r="Q901" s="3">
        <v>2014</v>
      </c>
      <c r="R901" t="s">
        <v>10966</v>
      </c>
      <c r="S901" t="s">
        <v>6</v>
      </c>
      <c r="T901" t="s">
        <v>984</v>
      </c>
    </row>
    <row r="902" spans="1:20" x14ac:dyDescent="0.35">
      <c r="A902" t="str" cm="1">
        <f t="array" ref="A902">IF(OR(ISNUMBER(SEARCH("serious", $H902:$J902)),ISNUMBER(SEARCH("Serious", $H902:$J902)),ISNUMBER(SEARCH("gamification", $H902:$J902)),ISNUMBER(SEARCH("Gamification", $H902:$J902)),ISNUMBER(SEARCH("education", $H902:$J902)),ISNUMBER(SEARCH("Education", $H902:$J902)),),DataValidation!$E$12,B902)</f>
        <v>None</v>
      </c>
      <c r="B902" t="s">
        <v>49</v>
      </c>
      <c r="C902" t="s">
        <v>71</v>
      </c>
      <c r="D902" t="s">
        <v>71</v>
      </c>
      <c r="E902" t="s">
        <v>85</v>
      </c>
      <c r="F902" s="3" t="str">
        <f t="shared" si="43"/>
        <v/>
      </c>
      <c r="G902">
        <f t="shared" si="44"/>
        <v>1</v>
      </c>
      <c r="H902" s="10" t="s">
        <v>19814</v>
      </c>
      <c r="I902" t="s">
        <v>10974</v>
      </c>
      <c r="J902" t="s">
        <v>10975</v>
      </c>
      <c r="K902" t="s">
        <v>10976</v>
      </c>
      <c r="L902">
        <v>10</v>
      </c>
      <c r="M902">
        <v>9781728146379</v>
      </c>
      <c r="N902" t="str">
        <f t="shared" si="45"/>
        <v>Conference</v>
      </c>
      <c r="O902" t="s">
        <v>388</v>
      </c>
      <c r="P902" t="s">
        <v>3555</v>
      </c>
      <c r="Q902" s="3">
        <v>2019</v>
      </c>
      <c r="R902" t="s">
        <v>10977</v>
      </c>
      <c r="S902" t="s">
        <v>6</v>
      </c>
      <c r="T902" t="s">
        <v>147</v>
      </c>
    </row>
    <row r="903" spans="1:20" x14ac:dyDescent="0.35">
      <c r="A903" t="s">
        <v>82</v>
      </c>
      <c r="B903" t="s">
        <v>70</v>
      </c>
      <c r="C903" t="s">
        <v>33</v>
      </c>
      <c r="D903" t="s">
        <v>33</v>
      </c>
      <c r="F903" s="3" t="str">
        <f t="shared" si="43"/>
        <v/>
      </c>
      <c r="G903">
        <f t="shared" si="44"/>
        <v>1</v>
      </c>
      <c r="H903" s="10" t="s">
        <v>19815</v>
      </c>
      <c r="I903" t="s">
        <v>10979</v>
      </c>
      <c r="J903" t="s">
        <v>10980</v>
      </c>
      <c r="K903" t="s">
        <v>10981</v>
      </c>
      <c r="L903">
        <v>10</v>
      </c>
      <c r="N903" t="str">
        <f t="shared" si="45"/>
        <v>Conference</v>
      </c>
      <c r="O903" t="s">
        <v>10982</v>
      </c>
      <c r="P903" t="s">
        <v>6</v>
      </c>
      <c r="Q903" s="3">
        <v>2014</v>
      </c>
      <c r="R903" t="s">
        <v>10983</v>
      </c>
      <c r="S903" t="s">
        <v>6</v>
      </c>
      <c r="T903" t="s">
        <v>283</v>
      </c>
    </row>
    <row r="904" spans="1:20" x14ac:dyDescent="0.35">
      <c r="A904" t="str" cm="1">
        <f t="array" ref="A904">IF(OR(ISNUMBER(SEARCH("serious", $H904:$J904)),ISNUMBER(SEARCH("Serious", $H904:$J904)),ISNUMBER(SEARCH("gamification", $H904:$J904)),ISNUMBER(SEARCH("Gamification", $H904:$J904)),ISNUMBER(SEARCH("education", $H904:$J904)),ISNUMBER(SEARCH("Education", $H904:$J904)),),DataValidation!$E$12,B904)</f>
        <v>Not related to Video Games</v>
      </c>
      <c r="B904" t="s">
        <v>70</v>
      </c>
      <c r="C904" t="s">
        <v>33</v>
      </c>
      <c r="D904" t="s">
        <v>33</v>
      </c>
      <c r="F904" s="3" t="str">
        <f t="shared" si="43"/>
        <v/>
      </c>
      <c r="G904">
        <f t="shared" si="44"/>
        <v>1</v>
      </c>
      <c r="H904" s="10" t="s">
        <v>19817</v>
      </c>
      <c r="I904" t="s">
        <v>10990</v>
      </c>
      <c r="J904" t="s">
        <v>10991</v>
      </c>
      <c r="K904" t="s">
        <v>10992</v>
      </c>
      <c r="L904">
        <v>7</v>
      </c>
      <c r="M904">
        <v>9783319558332</v>
      </c>
      <c r="N904" t="str">
        <f t="shared" si="45"/>
        <v>Conference</v>
      </c>
      <c r="O904" t="s">
        <v>3009</v>
      </c>
      <c r="P904" t="s">
        <v>10993</v>
      </c>
      <c r="Q904" s="3">
        <v>2017</v>
      </c>
      <c r="R904" t="s">
        <v>10994</v>
      </c>
      <c r="S904" t="s">
        <v>6</v>
      </c>
      <c r="T904" t="s">
        <v>217</v>
      </c>
    </row>
    <row r="905" spans="1:20" x14ac:dyDescent="0.35">
      <c r="A905" t="str" cm="1">
        <f t="array" ref="A905">IF(OR(ISNUMBER(SEARCH("serious", $H905:$J905)),ISNUMBER(SEARCH("Serious", $H905:$J905)),ISNUMBER(SEARCH("gamification", $H905:$J905)),ISNUMBER(SEARCH("Gamification", $H905:$J905)),ISNUMBER(SEARCH("education", $H905:$J905)),ISNUMBER(SEARCH("Education", $H905:$J905)),),DataValidation!$E$12,B905)</f>
        <v>Serious games or gamification</v>
      </c>
      <c r="B905" t="s">
        <v>70</v>
      </c>
      <c r="C905" t="s">
        <v>33</v>
      </c>
      <c r="D905" t="s">
        <v>33</v>
      </c>
      <c r="F905" s="3" t="str">
        <f t="shared" si="43"/>
        <v/>
      </c>
      <c r="G905">
        <f t="shared" si="44"/>
        <v>1</v>
      </c>
      <c r="H905" s="10" t="s">
        <v>19819</v>
      </c>
      <c r="I905" t="s">
        <v>11003</v>
      </c>
      <c r="J905" t="s">
        <v>11004</v>
      </c>
      <c r="K905" t="s">
        <v>11005</v>
      </c>
      <c r="L905">
        <v>10</v>
      </c>
      <c r="M905">
        <v>9781450388078</v>
      </c>
      <c r="N905" t="str">
        <f t="shared" si="45"/>
        <v>Journal</v>
      </c>
      <c r="O905" t="s">
        <v>194</v>
      </c>
      <c r="P905" t="s">
        <v>6</v>
      </c>
      <c r="Q905" s="3">
        <v>2020</v>
      </c>
      <c r="R905" t="s">
        <v>11006</v>
      </c>
      <c r="S905" t="s">
        <v>6</v>
      </c>
      <c r="T905" t="s">
        <v>162</v>
      </c>
    </row>
    <row r="906" spans="1:20" x14ac:dyDescent="0.35">
      <c r="A906" t="str" cm="1">
        <f t="array" ref="A906">IF(OR(ISNUMBER(SEARCH("serious", $H906:$J906)),ISNUMBER(SEARCH("Serious", $H906:$J906)),ISNUMBER(SEARCH("gamification", $H906:$J906)),ISNUMBER(SEARCH("Gamification", $H906:$J906)),ISNUMBER(SEARCH("education", $H906:$J906)),ISNUMBER(SEARCH("Education", $H906:$J906)),),DataValidation!$E$12,B906)</f>
        <v>None</v>
      </c>
      <c r="B906" t="s">
        <v>49</v>
      </c>
      <c r="C906" t="s">
        <v>68</v>
      </c>
      <c r="D906" t="s">
        <v>68</v>
      </c>
      <c r="F906" s="3" t="str">
        <f t="shared" si="43"/>
        <v/>
      </c>
      <c r="G906">
        <f t="shared" si="44"/>
        <v>1</v>
      </c>
      <c r="H906" s="10" t="s">
        <v>19820</v>
      </c>
      <c r="I906" t="s">
        <v>11008</v>
      </c>
      <c r="J906" t="s">
        <v>11009</v>
      </c>
      <c r="K906" t="s">
        <v>11010</v>
      </c>
      <c r="L906">
        <v>10</v>
      </c>
      <c r="M906">
        <v>9789810831905</v>
      </c>
      <c r="N906" t="str">
        <f t="shared" si="45"/>
        <v>Conference</v>
      </c>
      <c r="O906" t="s">
        <v>3475</v>
      </c>
      <c r="P906" t="s">
        <v>11011</v>
      </c>
      <c r="Q906" s="3">
        <v>2009</v>
      </c>
      <c r="R906" t="s">
        <v>11012</v>
      </c>
      <c r="S906" t="s">
        <v>6</v>
      </c>
      <c r="T906" t="s">
        <v>283</v>
      </c>
    </row>
    <row r="907" spans="1:20" x14ac:dyDescent="0.35">
      <c r="A907" t="str" cm="1">
        <f t="array" ref="A907">IF(OR(ISNUMBER(SEARCH("serious", $H907:$J907)),ISNUMBER(SEARCH("Serious", $H907:$J907)),ISNUMBER(SEARCH("gamification", $H907:$J907)),ISNUMBER(SEARCH("Gamification", $H907:$J907)),ISNUMBER(SEARCH("education", $H907:$J907)),ISNUMBER(SEARCH("Education", $H907:$J907)),),DataValidation!$E$12,B907)</f>
        <v>Not related to Video Games</v>
      </c>
      <c r="B907" t="s">
        <v>70</v>
      </c>
      <c r="C907" t="s">
        <v>33</v>
      </c>
      <c r="D907" t="s">
        <v>33</v>
      </c>
      <c r="F907" s="3" t="str">
        <f t="shared" si="43"/>
        <v/>
      </c>
      <c r="G907">
        <f t="shared" si="44"/>
        <v>1</v>
      </c>
      <c r="H907" s="10" t="s">
        <v>19821</v>
      </c>
      <c r="I907" t="s">
        <v>11014</v>
      </c>
      <c r="J907" t="s">
        <v>11015</v>
      </c>
      <c r="K907" t="s">
        <v>11016</v>
      </c>
      <c r="L907">
        <v>10</v>
      </c>
      <c r="M907">
        <v>9781450349215</v>
      </c>
      <c r="N907" t="str">
        <f t="shared" si="45"/>
        <v>Conference</v>
      </c>
      <c r="O907" t="s">
        <v>11017</v>
      </c>
      <c r="P907" t="s">
        <v>11018</v>
      </c>
      <c r="Q907" s="3">
        <v>2017</v>
      </c>
      <c r="R907" t="s">
        <v>11019</v>
      </c>
      <c r="S907" t="s">
        <v>6</v>
      </c>
      <c r="T907" t="s">
        <v>217</v>
      </c>
    </row>
    <row r="908" spans="1:20" x14ac:dyDescent="0.35">
      <c r="A908" t="str" cm="1">
        <f t="array" ref="A908">IF(OR(ISNUMBER(SEARCH("serious", $H908:$J908)),ISNUMBER(SEARCH("Serious", $H908:$J908)),ISNUMBER(SEARCH("gamification", $H908:$J908)),ISNUMBER(SEARCH("Gamification", $H908:$J908)),ISNUMBER(SEARCH("education", $H908:$J908)),ISNUMBER(SEARCH("Education", $H908:$J908)),),DataValidation!$E$12,B908)</f>
        <v>Not related to Video Games</v>
      </c>
      <c r="B908" t="s">
        <v>70</v>
      </c>
      <c r="C908" t="s">
        <v>33</v>
      </c>
      <c r="D908" t="s">
        <v>33</v>
      </c>
      <c r="F908" s="3" t="str">
        <f t="shared" si="43"/>
        <v/>
      </c>
      <c r="G908">
        <f t="shared" si="44"/>
        <v>1</v>
      </c>
      <c r="H908" s="10" t="s">
        <v>19822</v>
      </c>
      <c r="I908" t="s">
        <v>11021</v>
      </c>
      <c r="J908" t="s">
        <v>11022</v>
      </c>
      <c r="K908" t="s">
        <v>11023</v>
      </c>
      <c r="L908">
        <v>10</v>
      </c>
      <c r="M908">
        <v>9781424442218</v>
      </c>
      <c r="N908" t="str">
        <f t="shared" si="45"/>
        <v>Conference</v>
      </c>
      <c r="O908" t="s">
        <v>11024</v>
      </c>
      <c r="P908" t="s">
        <v>6</v>
      </c>
      <c r="Q908" s="3">
        <v>2009</v>
      </c>
      <c r="R908" t="s">
        <v>11025</v>
      </c>
      <c r="S908" t="s">
        <v>6</v>
      </c>
      <c r="T908" t="s">
        <v>217</v>
      </c>
    </row>
    <row r="909" spans="1:20" x14ac:dyDescent="0.35">
      <c r="A909" t="str" cm="1">
        <f t="array" ref="A909">IF(OR(ISNUMBER(SEARCH("serious", $H909:$J909)),ISNUMBER(SEARCH("Serious", $H909:$J909)),ISNUMBER(SEARCH("gamification", $H909:$J909)),ISNUMBER(SEARCH("Gamification", $H909:$J909)),ISNUMBER(SEARCH("education", $H909:$J909)),ISNUMBER(SEARCH("Education", $H909:$J909)),),DataValidation!$E$12,B909)</f>
        <v>Serious games or gamification</v>
      </c>
      <c r="B909" t="s">
        <v>70</v>
      </c>
      <c r="C909" t="s">
        <v>33</v>
      </c>
      <c r="D909" t="s">
        <v>33</v>
      </c>
      <c r="F909" s="3" t="str">
        <f t="shared" si="43"/>
        <v/>
      </c>
      <c r="G909">
        <f t="shared" si="44"/>
        <v>1</v>
      </c>
      <c r="H909" s="10" t="s">
        <v>19823</v>
      </c>
      <c r="I909" t="s">
        <v>11027</v>
      </c>
      <c r="J909" t="s">
        <v>11028</v>
      </c>
      <c r="K909" t="s">
        <v>11029</v>
      </c>
      <c r="L909">
        <v>10</v>
      </c>
      <c r="M909">
        <v>9781912764075</v>
      </c>
      <c r="N909" t="str">
        <f t="shared" si="45"/>
        <v>Conference</v>
      </c>
      <c r="O909" t="s">
        <v>5838</v>
      </c>
      <c r="P909" t="s">
        <v>11030</v>
      </c>
      <c r="Q909" s="3">
        <v>2018</v>
      </c>
      <c r="R909" t="s">
        <v>11031</v>
      </c>
      <c r="S909" t="s">
        <v>6</v>
      </c>
      <c r="T909" t="s">
        <v>217</v>
      </c>
    </row>
    <row r="910" spans="1:20" x14ac:dyDescent="0.35">
      <c r="A910" t="str" cm="1">
        <f t="array" ref="A910">IF(OR(ISNUMBER(SEARCH("serious", $H910:$J910)),ISNUMBER(SEARCH("Serious", $H910:$J910)),ISNUMBER(SEARCH("gamification", $H910:$J910)),ISNUMBER(SEARCH("Gamification", $H910:$J910)),ISNUMBER(SEARCH("education", $H910:$J910)),ISNUMBER(SEARCH("Education", $H910:$J910)),),DataValidation!$E$12,B910)</f>
        <v>Not related to Video Games</v>
      </c>
      <c r="B910" t="s">
        <v>70</v>
      </c>
      <c r="C910" t="s">
        <v>33</v>
      </c>
      <c r="D910" t="s">
        <v>33</v>
      </c>
      <c r="F910" s="3" t="str">
        <f t="shared" si="43"/>
        <v/>
      </c>
      <c r="G910">
        <f t="shared" si="44"/>
        <v>1</v>
      </c>
      <c r="H910" s="10" t="s">
        <v>19826</v>
      </c>
      <c r="I910" t="s">
        <v>11044</v>
      </c>
      <c r="J910" t="s">
        <v>11045</v>
      </c>
      <c r="K910" t="s">
        <v>11046</v>
      </c>
      <c r="L910">
        <v>10</v>
      </c>
      <c r="M910">
        <v>9781538646236</v>
      </c>
      <c r="N910" t="str">
        <f t="shared" si="45"/>
        <v>Conference</v>
      </c>
      <c r="O910" t="s">
        <v>6231</v>
      </c>
      <c r="P910" t="s">
        <v>6</v>
      </c>
      <c r="Q910" s="3">
        <v>2018</v>
      </c>
      <c r="R910" t="s">
        <v>11047</v>
      </c>
      <c r="S910" t="s">
        <v>6</v>
      </c>
      <c r="T910" t="s">
        <v>323</v>
      </c>
    </row>
    <row r="911" spans="1:20" x14ac:dyDescent="0.35">
      <c r="A911" t="str" cm="1">
        <f t="array" ref="A911">IF(OR(ISNUMBER(SEARCH("serious", $H911:$J911)),ISNUMBER(SEARCH("Serious", $H911:$J911)),ISNUMBER(SEARCH("gamification", $H911:$J911)),ISNUMBER(SEARCH("Gamification", $H911:$J911)),ISNUMBER(SEARCH("education", $H911:$J911)),ISNUMBER(SEARCH("Education", $H911:$J911)),),DataValidation!$E$12,B911)</f>
        <v>None</v>
      </c>
      <c r="B911" t="s">
        <v>49</v>
      </c>
      <c r="C911" t="s">
        <v>71</v>
      </c>
      <c r="D911" t="s">
        <v>71</v>
      </c>
      <c r="F911" s="3" t="str">
        <f t="shared" si="43"/>
        <v/>
      </c>
      <c r="G911">
        <f t="shared" si="44"/>
        <v>1</v>
      </c>
      <c r="H911" s="10" t="s">
        <v>19828</v>
      </c>
      <c r="I911" t="s">
        <v>11056</v>
      </c>
      <c r="J911" t="s">
        <v>11057</v>
      </c>
      <c r="K911" t="s">
        <v>11058</v>
      </c>
      <c r="L911">
        <v>7</v>
      </c>
      <c r="N911" t="str">
        <f t="shared" si="45"/>
        <v>Journal</v>
      </c>
      <c r="O911" t="s">
        <v>11059</v>
      </c>
      <c r="P911" t="s">
        <v>11060</v>
      </c>
      <c r="Q911" s="3">
        <v>2017</v>
      </c>
      <c r="R911" t="s">
        <v>11061</v>
      </c>
      <c r="S911" t="s">
        <v>6</v>
      </c>
      <c r="T911" t="s">
        <v>703</v>
      </c>
    </row>
    <row r="912" spans="1:20" x14ac:dyDescent="0.35">
      <c r="A912" t="str" cm="1">
        <f t="array" ref="A912">IF(OR(ISNUMBER(SEARCH("serious", $H912:$J912)),ISNUMBER(SEARCH("Serious", $H912:$J912)),ISNUMBER(SEARCH("gamification", $H912:$J912)),ISNUMBER(SEARCH("Gamification", $H912:$J912)),ISNUMBER(SEARCH("education", $H912:$J912)),ISNUMBER(SEARCH("Education", $H912:$J912)),),DataValidation!$E$12,B912)</f>
        <v>Not related to Video Games</v>
      </c>
      <c r="B912" t="s">
        <v>70</v>
      </c>
      <c r="C912" t="s">
        <v>33</v>
      </c>
      <c r="D912" t="s">
        <v>33</v>
      </c>
      <c r="F912" s="3" t="str">
        <f t="shared" si="43"/>
        <v/>
      </c>
      <c r="G912">
        <f t="shared" si="44"/>
        <v>1</v>
      </c>
      <c r="H912" s="10" t="s">
        <v>19829</v>
      </c>
      <c r="I912" t="s">
        <v>11063</v>
      </c>
      <c r="J912" t="s">
        <v>11064</v>
      </c>
      <c r="K912" t="s">
        <v>11065</v>
      </c>
      <c r="L912">
        <v>7</v>
      </c>
      <c r="N912" t="str">
        <f t="shared" si="45"/>
        <v>Journal</v>
      </c>
      <c r="O912" t="s">
        <v>11066</v>
      </c>
      <c r="P912" t="s">
        <v>11067</v>
      </c>
      <c r="Q912" s="3">
        <v>2015</v>
      </c>
      <c r="R912" t="s">
        <v>11068</v>
      </c>
      <c r="S912" t="s">
        <v>6</v>
      </c>
      <c r="T912" t="s">
        <v>573</v>
      </c>
    </row>
    <row r="913" spans="1:20" x14ac:dyDescent="0.35">
      <c r="A913" t="str" cm="1">
        <f t="array" ref="A913">IF(OR(ISNUMBER(SEARCH("serious", $H913:$J913)),ISNUMBER(SEARCH("Serious", $H913:$J913)),ISNUMBER(SEARCH("gamification", $H913:$J913)),ISNUMBER(SEARCH("Gamification", $H913:$J913)),ISNUMBER(SEARCH("education", $H913:$J913)),ISNUMBER(SEARCH("Education", $H913:$J913)),),DataValidation!$E$12,B913)</f>
        <v>Not related to Video Games</v>
      </c>
      <c r="B913" t="s">
        <v>70</v>
      </c>
      <c r="C913" t="s">
        <v>33</v>
      </c>
      <c r="D913" t="s">
        <v>33</v>
      </c>
      <c r="F913" s="3" t="str">
        <f t="shared" si="43"/>
        <v/>
      </c>
      <c r="G913">
        <f t="shared" si="44"/>
        <v>1</v>
      </c>
      <c r="H913" s="10" t="s">
        <v>19830</v>
      </c>
      <c r="I913" t="s">
        <v>11070</v>
      </c>
      <c r="J913" t="s">
        <v>11071</v>
      </c>
      <c r="K913" t="s">
        <v>11072</v>
      </c>
      <c r="L913">
        <v>10</v>
      </c>
      <c r="M913">
        <v>9781450388078</v>
      </c>
      <c r="N913" t="str">
        <f t="shared" si="45"/>
        <v>Journal</v>
      </c>
      <c r="O913" t="s">
        <v>194</v>
      </c>
      <c r="P913" t="s">
        <v>6</v>
      </c>
      <c r="Q913" s="3">
        <v>2020</v>
      </c>
      <c r="R913" t="s">
        <v>11073</v>
      </c>
      <c r="S913" t="s">
        <v>6</v>
      </c>
      <c r="T913" t="s">
        <v>217</v>
      </c>
    </row>
    <row r="914" spans="1:20" x14ac:dyDescent="0.35">
      <c r="A914" t="str" cm="1">
        <f t="array" ref="A914">IF(OR(ISNUMBER(SEARCH("serious", $H914:$J914)),ISNUMBER(SEARCH("Serious", $H914:$J914)),ISNUMBER(SEARCH("gamification", $H914:$J914)),ISNUMBER(SEARCH("Gamification", $H914:$J914)),ISNUMBER(SEARCH("education", $H914:$J914)),ISNUMBER(SEARCH("Education", $H914:$J914)),),DataValidation!$E$12,B914)</f>
        <v>None</v>
      </c>
      <c r="B914" t="s">
        <v>49</v>
      </c>
      <c r="C914" t="s">
        <v>71</v>
      </c>
      <c r="D914" t="s">
        <v>71</v>
      </c>
      <c r="E914" t="s">
        <v>85</v>
      </c>
      <c r="F914" s="3" t="str">
        <f t="shared" si="43"/>
        <v/>
      </c>
      <c r="G914">
        <f t="shared" si="44"/>
        <v>1</v>
      </c>
      <c r="H914" s="10" t="s">
        <v>19831</v>
      </c>
      <c r="I914" t="s">
        <v>11075</v>
      </c>
      <c r="J914" t="s">
        <v>11076</v>
      </c>
      <c r="K914" t="s">
        <v>11077</v>
      </c>
      <c r="L914">
        <v>10</v>
      </c>
      <c r="M914">
        <v>9789077381854</v>
      </c>
      <c r="N914" t="str">
        <f t="shared" si="45"/>
        <v>Conference</v>
      </c>
      <c r="O914" t="s">
        <v>8551</v>
      </c>
      <c r="P914" t="s">
        <v>11078</v>
      </c>
      <c r="Q914" s="3">
        <v>2014</v>
      </c>
      <c r="R914" t="s">
        <v>11079</v>
      </c>
      <c r="S914" t="s">
        <v>6</v>
      </c>
      <c r="T914" t="s">
        <v>162</v>
      </c>
    </row>
    <row r="915" spans="1:20" x14ac:dyDescent="0.35">
      <c r="A915" t="str" cm="1">
        <f t="array" ref="A915">IF(OR(ISNUMBER(SEARCH("serious", $H915:$J915)),ISNUMBER(SEARCH("Serious", $H915:$J915)),ISNUMBER(SEARCH("gamification", $H915:$J915)),ISNUMBER(SEARCH("Gamification", $H915:$J915)),ISNUMBER(SEARCH("education", $H915:$J915)),ISNUMBER(SEARCH("Education", $H915:$J915)),),DataValidation!$E$12,B915)</f>
        <v>Serious games or gamification</v>
      </c>
      <c r="B915" t="s">
        <v>70</v>
      </c>
      <c r="C915" t="s">
        <v>33</v>
      </c>
      <c r="D915" t="s">
        <v>33</v>
      </c>
      <c r="F915" s="3" t="str">
        <f t="shared" si="43"/>
        <v/>
      </c>
      <c r="G915">
        <f t="shared" si="44"/>
        <v>1</v>
      </c>
      <c r="H915" s="10" t="s">
        <v>19833</v>
      </c>
      <c r="I915" t="s">
        <v>11088</v>
      </c>
      <c r="J915" t="s">
        <v>11089</v>
      </c>
      <c r="K915" t="s">
        <v>11090</v>
      </c>
      <c r="L915">
        <v>7</v>
      </c>
      <c r="N915" t="str">
        <f t="shared" si="45"/>
        <v>Journal</v>
      </c>
      <c r="O915" t="s">
        <v>478</v>
      </c>
      <c r="P915" t="s">
        <v>6</v>
      </c>
      <c r="Q915" s="3">
        <v>2009</v>
      </c>
      <c r="R915" t="s">
        <v>11091</v>
      </c>
      <c r="S915" t="s">
        <v>6</v>
      </c>
      <c r="T915" t="s">
        <v>580</v>
      </c>
    </row>
    <row r="916" spans="1:20" x14ac:dyDescent="0.35">
      <c r="A916" t="str" cm="1">
        <f t="array" ref="A916">IF(OR(ISNUMBER(SEARCH("serious", $H916:$J916)),ISNUMBER(SEARCH("Serious", $H916:$J916)),ISNUMBER(SEARCH("gamification", $H916:$J916)),ISNUMBER(SEARCH("Gamification", $H916:$J916)),ISNUMBER(SEARCH("education", $H916:$J916)),ISNUMBER(SEARCH("Education", $H916:$J916)),),DataValidation!$E$12,B916)</f>
        <v>None</v>
      </c>
      <c r="B916" t="s">
        <v>49</v>
      </c>
      <c r="C916" t="s">
        <v>54</v>
      </c>
      <c r="D916" t="s">
        <v>54</v>
      </c>
      <c r="F916" s="3" t="str">
        <f t="shared" si="43"/>
        <v/>
      </c>
      <c r="G916">
        <f t="shared" si="44"/>
        <v>1</v>
      </c>
      <c r="H916" s="10" t="s">
        <v>19834</v>
      </c>
      <c r="I916" t="s">
        <v>11093</v>
      </c>
      <c r="J916" t="s">
        <v>11094</v>
      </c>
      <c r="K916" t="s">
        <v>11095</v>
      </c>
      <c r="L916">
        <v>10</v>
      </c>
      <c r="M916">
        <v>9780769543567</v>
      </c>
      <c r="N916" t="str">
        <f t="shared" si="45"/>
        <v>Conference</v>
      </c>
      <c r="O916" t="s">
        <v>11096</v>
      </c>
      <c r="P916" t="s">
        <v>11097</v>
      </c>
      <c r="Q916" s="3">
        <v>2011</v>
      </c>
      <c r="R916" t="s">
        <v>11098</v>
      </c>
      <c r="S916" t="s">
        <v>6</v>
      </c>
      <c r="T916" t="s">
        <v>176</v>
      </c>
    </row>
    <row r="917" spans="1:20" x14ac:dyDescent="0.35">
      <c r="A917" t="str" cm="1">
        <f t="array" ref="A917">IF(OR(ISNUMBER(SEARCH("serious", $H917:$J917)),ISNUMBER(SEARCH("Serious", $H917:$J917)),ISNUMBER(SEARCH("gamification", $H917:$J917)),ISNUMBER(SEARCH("Gamification", $H917:$J917)),ISNUMBER(SEARCH("education", $H917:$J917)),ISNUMBER(SEARCH("Education", $H917:$J917)),),DataValidation!$E$12,B917)</f>
        <v>Not related to Video Games</v>
      </c>
      <c r="B917" t="s">
        <v>70</v>
      </c>
      <c r="C917" t="s">
        <v>33</v>
      </c>
      <c r="D917" t="s">
        <v>33</v>
      </c>
      <c r="F917" s="3" t="str">
        <f t="shared" si="43"/>
        <v/>
      </c>
      <c r="G917">
        <f t="shared" si="44"/>
        <v>1</v>
      </c>
      <c r="H917" s="10" t="s">
        <v>19836</v>
      </c>
      <c r="I917" t="s">
        <v>11105</v>
      </c>
      <c r="J917" t="s">
        <v>11106</v>
      </c>
      <c r="K917" t="s">
        <v>11107</v>
      </c>
      <c r="L917">
        <v>7</v>
      </c>
      <c r="N917" t="str">
        <f t="shared" si="45"/>
        <v>Journal</v>
      </c>
      <c r="O917" t="s">
        <v>11108</v>
      </c>
      <c r="P917" t="s">
        <v>11109</v>
      </c>
      <c r="Q917" s="3">
        <v>2015</v>
      </c>
      <c r="R917" t="s">
        <v>11110</v>
      </c>
      <c r="S917" t="s">
        <v>6</v>
      </c>
      <c r="T917" t="s">
        <v>217</v>
      </c>
    </row>
    <row r="918" spans="1:20" x14ac:dyDescent="0.35">
      <c r="A918" t="str" cm="1">
        <f t="array" ref="A918">IF(OR(ISNUMBER(SEARCH("serious", $H918:$J918)),ISNUMBER(SEARCH("Serious", $H918:$J918)),ISNUMBER(SEARCH("gamification", $H918:$J918)),ISNUMBER(SEARCH("Gamification", $H918:$J918)),ISNUMBER(SEARCH("education", $H918:$J918)),ISNUMBER(SEARCH("Education", $H918:$J918)),),DataValidation!$E$12,B918)</f>
        <v>Not related to Video Games</v>
      </c>
      <c r="B918" t="s">
        <v>70</v>
      </c>
      <c r="C918" t="s">
        <v>33</v>
      </c>
      <c r="D918" t="s">
        <v>33</v>
      </c>
      <c r="F918" s="3" t="str">
        <f t="shared" si="43"/>
        <v/>
      </c>
      <c r="G918">
        <f t="shared" si="44"/>
        <v>1</v>
      </c>
      <c r="H918" s="10" t="s">
        <v>19837</v>
      </c>
      <c r="I918" t="s">
        <v>11112</v>
      </c>
      <c r="J918" t="s">
        <v>11113</v>
      </c>
      <c r="K918" t="s">
        <v>11114</v>
      </c>
      <c r="L918">
        <v>7</v>
      </c>
      <c r="N918" t="str">
        <f t="shared" si="45"/>
        <v>Journal</v>
      </c>
      <c r="O918" t="s">
        <v>11115</v>
      </c>
      <c r="P918" t="s">
        <v>11116</v>
      </c>
      <c r="Q918" s="3">
        <v>2015</v>
      </c>
      <c r="R918" t="s">
        <v>11117</v>
      </c>
      <c r="S918" t="s">
        <v>6</v>
      </c>
      <c r="T918" t="s">
        <v>323</v>
      </c>
    </row>
    <row r="919" spans="1:20" x14ac:dyDescent="0.35">
      <c r="A919" t="str" cm="1">
        <f t="array" ref="A919">IF(OR(ISNUMBER(SEARCH("serious", $H919:$J919)),ISNUMBER(SEARCH("Serious", $H919:$J919)),ISNUMBER(SEARCH("gamification", $H919:$J919)),ISNUMBER(SEARCH("Gamification", $H919:$J919)),ISNUMBER(SEARCH("education", $H919:$J919)),ISNUMBER(SEARCH("Education", $H919:$J919)),),DataValidation!$E$12,B919)</f>
        <v>Not related to Video Games</v>
      </c>
      <c r="B919" t="s">
        <v>70</v>
      </c>
      <c r="C919" t="s">
        <v>33</v>
      </c>
      <c r="D919" t="s">
        <v>33</v>
      </c>
      <c r="F919" s="3" t="str">
        <f t="shared" si="43"/>
        <v/>
      </c>
      <c r="G919">
        <f t="shared" si="44"/>
        <v>1</v>
      </c>
      <c r="H919" s="10" t="s">
        <v>19838</v>
      </c>
      <c r="I919" t="s">
        <v>11119</v>
      </c>
      <c r="J919" t="s">
        <v>11120</v>
      </c>
      <c r="K919" t="s">
        <v>11121</v>
      </c>
      <c r="L919">
        <v>7</v>
      </c>
      <c r="N919" t="str">
        <f t="shared" si="45"/>
        <v>Journal</v>
      </c>
      <c r="O919" t="s">
        <v>11122</v>
      </c>
      <c r="P919" t="s">
        <v>11123</v>
      </c>
      <c r="Q919" s="3">
        <v>2016</v>
      </c>
      <c r="R919" t="s">
        <v>11124</v>
      </c>
      <c r="S919" t="s">
        <v>6</v>
      </c>
      <c r="T919" t="s">
        <v>1120</v>
      </c>
    </row>
    <row r="920" spans="1:20" x14ac:dyDescent="0.35">
      <c r="A920" t="str" cm="1">
        <f t="array" ref="A920">IF(OR(ISNUMBER(SEARCH("serious", $H920:$J920)),ISNUMBER(SEARCH("Serious", $H920:$J920)),ISNUMBER(SEARCH("gamification", $H920:$J920)),ISNUMBER(SEARCH("Gamification", $H920:$J920)),ISNUMBER(SEARCH("education", $H920:$J920)),ISNUMBER(SEARCH("Education", $H920:$J920)),),DataValidation!$E$12,B920)</f>
        <v>None</v>
      </c>
      <c r="B920" t="s">
        <v>49</v>
      </c>
      <c r="C920" t="s">
        <v>54</v>
      </c>
      <c r="D920" t="s">
        <v>54</v>
      </c>
      <c r="F920" s="3" t="str">
        <f t="shared" ref="F920:F983" si="46">IF(C920&lt;&gt;D920,IF(OR(C920="",D920=""),"NR","Yes"),"")</f>
        <v/>
      </c>
      <c r="G920">
        <f t="shared" si="44"/>
        <v>1</v>
      </c>
      <c r="H920" s="10" t="s">
        <v>19839</v>
      </c>
      <c r="I920" t="s">
        <v>11126</v>
      </c>
      <c r="J920" t="s">
        <v>11127</v>
      </c>
      <c r="K920" t="s">
        <v>11128</v>
      </c>
      <c r="L920">
        <v>10</v>
      </c>
      <c r="M920">
        <v>9781538663509</v>
      </c>
      <c r="N920" t="str">
        <f t="shared" si="45"/>
        <v>Conference</v>
      </c>
      <c r="O920" t="s">
        <v>11129</v>
      </c>
      <c r="P920" t="s">
        <v>11130</v>
      </c>
      <c r="Q920" s="3">
        <v>2018</v>
      </c>
      <c r="R920" t="s">
        <v>11131</v>
      </c>
      <c r="S920" t="s">
        <v>6</v>
      </c>
      <c r="T920" t="s">
        <v>217</v>
      </c>
    </row>
    <row r="921" spans="1:20" x14ac:dyDescent="0.35">
      <c r="A921" t="str" cm="1">
        <f t="array" ref="A921">IF(OR(ISNUMBER(SEARCH("serious", $H921:$J921)),ISNUMBER(SEARCH("Serious", $H921:$J921)),ISNUMBER(SEARCH("gamification", $H921:$J921)),ISNUMBER(SEARCH("Gamification", $H921:$J921)),ISNUMBER(SEARCH("education", $H921:$J921)),ISNUMBER(SEARCH("Education", $H921:$J921)),),DataValidation!$E$12,B921)</f>
        <v>Serious games or gamification</v>
      </c>
      <c r="B921" t="s">
        <v>70</v>
      </c>
      <c r="C921" t="s">
        <v>33</v>
      </c>
      <c r="D921" t="s">
        <v>33</v>
      </c>
      <c r="F921" s="3" t="str">
        <f t="shared" si="46"/>
        <v/>
      </c>
      <c r="G921">
        <f t="shared" si="44"/>
        <v>1</v>
      </c>
      <c r="H921" s="10" t="s">
        <v>19840</v>
      </c>
      <c r="I921" t="s">
        <v>11133</v>
      </c>
      <c r="J921" t="s">
        <v>11134</v>
      </c>
      <c r="K921" t="s">
        <v>11135</v>
      </c>
      <c r="L921">
        <v>7</v>
      </c>
      <c r="N921" t="str">
        <f t="shared" si="45"/>
        <v>Journal</v>
      </c>
      <c r="O921" t="s">
        <v>11136</v>
      </c>
      <c r="P921" t="s">
        <v>11137</v>
      </c>
      <c r="Q921" s="3">
        <v>2018</v>
      </c>
      <c r="R921" t="s">
        <v>11138</v>
      </c>
      <c r="S921" t="s">
        <v>6</v>
      </c>
      <c r="T921" t="s">
        <v>323</v>
      </c>
    </row>
    <row r="922" spans="1:20" x14ac:dyDescent="0.35">
      <c r="A922" t="str" cm="1">
        <f t="array" ref="A922">IF(OR(ISNUMBER(SEARCH("serious", $H922:$J922)),ISNUMBER(SEARCH("Serious", $H922:$J922)),ISNUMBER(SEARCH("gamification", $H922:$J922)),ISNUMBER(SEARCH("Gamification", $H922:$J922)),ISNUMBER(SEARCH("education", $H922:$J922)),ISNUMBER(SEARCH("Education", $H922:$J922)),),DataValidation!$E$12,B922)</f>
        <v>Not related to Video Games</v>
      </c>
      <c r="B922" t="s">
        <v>70</v>
      </c>
      <c r="C922" t="s">
        <v>33</v>
      </c>
      <c r="D922" t="s">
        <v>33</v>
      </c>
      <c r="F922" s="3" t="str">
        <f t="shared" si="46"/>
        <v/>
      </c>
      <c r="G922">
        <f t="shared" si="44"/>
        <v>1</v>
      </c>
      <c r="H922" s="10" t="s">
        <v>19842</v>
      </c>
      <c r="I922" t="s">
        <v>11146</v>
      </c>
      <c r="J922" t="s">
        <v>11147</v>
      </c>
      <c r="K922" t="s">
        <v>11148</v>
      </c>
      <c r="L922">
        <v>10</v>
      </c>
      <c r="M922">
        <v>9781728120584</v>
      </c>
      <c r="N922" t="str">
        <f t="shared" si="45"/>
        <v>Conference</v>
      </c>
      <c r="O922" t="s">
        <v>8836</v>
      </c>
      <c r="P922" t="s">
        <v>11149</v>
      </c>
      <c r="Q922" s="3">
        <v>2019</v>
      </c>
      <c r="R922" t="s">
        <v>11150</v>
      </c>
      <c r="S922" t="s">
        <v>6</v>
      </c>
      <c r="T922" t="s">
        <v>162</v>
      </c>
    </row>
    <row r="923" spans="1:20" x14ac:dyDescent="0.35">
      <c r="A923" t="str" cm="1">
        <f t="array" ref="A923">IF(OR(ISNUMBER(SEARCH("serious", $H923:$J923)),ISNUMBER(SEARCH("Serious", $H923:$J923)),ISNUMBER(SEARCH("gamification", $H923:$J923)),ISNUMBER(SEARCH("Gamification", $H923:$J923)),ISNUMBER(SEARCH("education", $H923:$J923)),ISNUMBER(SEARCH("Education", $H923:$J923)),),DataValidation!$E$12,B923)</f>
        <v>None</v>
      </c>
      <c r="B923" t="s">
        <v>49</v>
      </c>
      <c r="C923" t="s">
        <v>60</v>
      </c>
      <c r="D923" t="s">
        <v>60</v>
      </c>
      <c r="F923" s="3" t="str">
        <f t="shared" si="46"/>
        <v/>
      </c>
      <c r="G923">
        <f t="shared" si="44"/>
        <v>1</v>
      </c>
      <c r="H923" s="10" t="s">
        <v>19843</v>
      </c>
      <c r="I923" t="s">
        <v>11152</v>
      </c>
      <c r="J923" t="s">
        <v>11153</v>
      </c>
      <c r="K923" t="s">
        <v>11154</v>
      </c>
      <c r="L923">
        <v>10</v>
      </c>
      <c r="M923">
        <v>9781450375764</v>
      </c>
      <c r="N923" t="str">
        <f t="shared" si="45"/>
        <v>Journal</v>
      </c>
      <c r="O923" t="s">
        <v>194</v>
      </c>
      <c r="P923" t="s">
        <v>11155</v>
      </c>
      <c r="Q923" s="3">
        <v>2020</v>
      </c>
      <c r="R923" t="s">
        <v>11156</v>
      </c>
      <c r="S923" t="s">
        <v>6</v>
      </c>
      <c r="T923" t="s">
        <v>162</v>
      </c>
    </row>
    <row r="924" spans="1:20" x14ac:dyDescent="0.35">
      <c r="A924" t="str" cm="1">
        <f t="array" ref="A924">IF(OR(ISNUMBER(SEARCH("serious", $H924:$J924)),ISNUMBER(SEARCH("Serious", $H924:$J924)),ISNUMBER(SEARCH("gamification", $H924:$J924)),ISNUMBER(SEARCH("Gamification", $H924:$J924)),ISNUMBER(SEARCH("education", $H924:$J924)),ISNUMBER(SEARCH("Education", $H924:$J924)),),DataValidation!$E$12,B924)</f>
        <v>Not related to Software Engineering</v>
      </c>
      <c r="B924" t="s">
        <v>67</v>
      </c>
      <c r="C924" t="s">
        <v>33</v>
      </c>
      <c r="D924" t="s">
        <v>33</v>
      </c>
      <c r="F924" s="3" t="str">
        <f t="shared" si="46"/>
        <v/>
      </c>
      <c r="G924">
        <f t="shared" si="44"/>
        <v>1</v>
      </c>
      <c r="H924" s="10" t="s">
        <v>19844</v>
      </c>
      <c r="I924" t="s">
        <v>11158</v>
      </c>
      <c r="J924" t="s">
        <v>11159</v>
      </c>
      <c r="K924" t="s">
        <v>11160</v>
      </c>
      <c r="L924">
        <v>7</v>
      </c>
      <c r="N924" t="str">
        <f t="shared" si="45"/>
        <v>Journal</v>
      </c>
      <c r="O924" t="s">
        <v>542</v>
      </c>
      <c r="P924" t="s">
        <v>11161</v>
      </c>
      <c r="Q924" s="3">
        <v>2020</v>
      </c>
      <c r="R924" t="s">
        <v>11162</v>
      </c>
      <c r="S924" t="s">
        <v>6</v>
      </c>
      <c r="T924" t="s">
        <v>162</v>
      </c>
    </row>
    <row r="925" spans="1:20" x14ac:dyDescent="0.35">
      <c r="A925" t="str" cm="1">
        <f t="array" ref="A925">IF(OR(ISNUMBER(SEARCH("serious", $H925:$J925)),ISNUMBER(SEARCH("Serious", $H925:$J925)),ISNUMBER(SEARCH("gamification", $H925:$J925)),ISNUMBER(SEARCH("Gamification", $H925:$J925)),ISNUMBER(SEARCH("education", $H925:$J925)),ISNUMBER(SEARCH("Education", $H925:$J925)),),DataValidation!$E$12,B925)</f>
        <v>Serious games or gamification</v>
      </c>
      <c r="B925" t="s">
        <v>70</v>
      </c>
      <c r="C925" t="s">
        <v>33</v>
      </c>
      <c r="D925" t="s">
        <v>33</v>
      </c>
      <c r="F925" s="3" t="str">
        <f t="shared" si="46"/>
        <v/>
      </c>
      <c r="G925">
        <f t="shared" si="44"/>
        <v>1</v>
      </c>
      <c r="H925" s="10" t="s">
        <v>19845</v>
      </c>
      <c r="I925" t="s">
        <v>11164</v>
      </c>
      <c r="J925" t="s">
        <v>11165</v>
      </c>
      <c r="K925" t="s">
        <v>11166</v>
      </c>
      <c r="L925">
        <v>10</v>
      </c>
      <c r="M925">
        <v>9781450389570</v>
      </c>
      <c r="N925" t="str">
        <f t="shared" si="45"/>
        <v>Conference</v>
      </c>
      <c r="O925" t="s">
        <v>308</v>
      </c>
      <c r="P925" t="s">
        <v>6</v>
      </c>
      <c r="Q925" s="3">
        <v>2021</v>
      </c>
      <c r="R925" t="s">
        <v>11167</v>
      </c>
      <c r="S925" t="s">
        <v>6</v>
      </c>
      <c r="T925" t="s">
        <v>162</v>
      </c>
    </row>
    <row r="926" spans="1:20" x14ac:dyDescent="0.35">
      <c r="A926" t="str" cm="1">
        <f t="array" ref="A926">IF(OR(ISNUMBER(SEARCH("serious", $H926:$J926)),ISNUMBER(SEARCH("Serious", $H926:$J926)),ISNUMBER(SEARCH("gamification", $H926:$J926)),ISNUMBER(SEARCH("Gamification", $H926:$J926)),ISNUMBER(SEARCH("education", $H926:$J926)),ISNUMBER(SEARCH("Education", $H926:$J926)),),DataValidation!$E$12,B926)</f>
        <v>Not related to Software Engineering</v>
      </c>
      <c r="B926" t="s">
        <v>67</v>
      </c>
      <c r="C926" t="s">
        <v>33</v>
      </c>
      <c r="D926" t="s">
        <v>33</v>
      </c>
      <c r="F926" s="3" t="str">
        <f t="shared" si="46"/>
        <v/>
      </c>
      <c r="G926">
        <f t="shared" si="44"/>
        <v>1</v>
      </c>
      <c r="H926" s="10" t="s">
        <v>19846</v>
      </c>
      <c r="I926" t="s">
        <v>11169</v>
      </c>
      <c r="J926" t="s">
        <v>6</v>
      </c>
      <c r="K926" t="s">
        <v>11170</v>
      </c>
      <c r="L926">
        <v>7</v>
      </c>
      <c r="N926" t="str">
        <f t="shared" si="45"/>
        <v>Journal</v>
      </c>
      <c r="O926" t="s">
        <v>11171</v>
      </c>
      <c r="P926" t="s">
        <v>11172</v>
      </c>
      <c r="Q926" s="3">
        <v>2018</v>
      </c>
      <c r="R926" t="s">
        <v>11173</v>
      </c>
      <c r="S926" t="s">
        <v>6</v>
      </c>
      <c r="T926" t="s">
        <v>155</v>
      </c>
    </row>
    <row r="927" spans="1:20" x14ac:dyDescent="0.35">
      <c r="A927" t="str" cm="1">
        <f t="array" ref="A927">IF(OR(ISNUMBER(SEARCH("serious", $H927:$J927)),ISNUMBER(SEARCH("Serious", $H927:$J927)),ISNUMBER(SEARCH("gamification", $H927:$J927)),ISNUMBER(SEARCH("Gamification", $H927:$J927)),ISNUMBER(SEARCH("education", $H927:$J927)),ISNUMBER(SEARCH("Education", $H927:$J927)),),DataValidation!$E$12,B927)</f>
        <v>None</v>
      </c>
      <c r="B927" t="s">
        <v>49</v>
      </c>
      <c r="C927" t="s">
        <v>71</v>
      </c>
      <c r="D927" t="s">
        <v>71</v>
      </c>
      <c r="F927" s="3" t="str">
        <f t="shared" si="46"/>
        <v/>
      </c>
      <c r="G927">
        <f t="shared" si="44"/>
        <v>1</v>
      </c>
      <c r="H927" s="10" t="s">
        <v>19848</v>
      </c>
      <c r="I927" t="s">
        <v>11182</v>
      </c>
      <c r="J927" t="s">
        <v>11183</v>
      </c>
      <c r="K927" t="s">
        <v>11184</v>
      </c>
      <c r="L927">
        <v>10</v>
      </c>
      <c r="M927">
        <v>9781577355090</v>
      </c>
      <c r="N927" t="str">
        <f t="shared" si="45"/>
        <v>Conference</v>
      </c>
      <c r="O927" t="s">
        <v>11185</v>
      </c>
      <c r="P927" t="s">
        <v>11186</v>
      </c>
      <c r="Q927" s="3">
        <v>2011</v>
      </c>
      <c r="R927" t="s">
        <v>11187</v>
      </c>
      <c r="S927" t="s">
        <v>6</v>
      </c>
      <c r="T927" t="s">
        <v>2331</v>
      </c>
    </row>
    <row r="928" spans="1:20" x14ac:dyDescent="0.35">
      <c r="A928" t="str" cm="1">
        <f t="array" ref="A928">IF(OR(ISNUMBER(SEARCH("serious", $H928:$J928)),ISNUMBER(SEARCH("Serious", $H928:$J928)),ISNUMBER(SEARCH("gamification", $H928:$J928)),ISNUMBER(SEARCH("Gamification", $H928:$J928)),ISNUMBER(SEARCH("education", $H928:$J928)),ISNUMBER(SEARCH("Education", $H928:$J928)),),DataValidation!$E$12,B928)</f>
        <v>Serious games or gamification</v>
      </c>
      <c r="B928" t="s">
        <v>70</v>
      </c>
      <c r="C928" t="s">
        <v>33</v>
      </c>
      <c r="D928" t="s">
        <v>33</v>
      </c>
      <c r="F928" s="3" t="str">
        <f t="shared" si="46"/>
        <v/>
      </c>
      <c r="G928">
        <f t="shared" si="44"/>
        <v>1</v>
      </c>
      <c r="H928" s="10" t="s">
        <v>19849</v>
      </c>
      <c r="I928" t="s">
        <v>11189</v>
      </c>
      <c r="J928" t="s">
        <v>11190</v>
      </c>
      <c r="K928" t="s">
        <v>11191</v>
      </c>
      <c r="L928">
        <v>10</v>
      </c>
      <c r="M928">
        <v>9781424445073</v>
      </c>
      <c r="N928" t="str">
        <f t="shared" si="45"/>
        <v>Conference</v>
      </c>
      <c r="O928" t="s">
        <v>3029</v>
      </c>
      <c r="P928" t="s">
        <v>6</v>
      </c>
      <c r="Q928" s="3">
        <v>2009</v>
      </c>
      <c r="R928" t="s">
        <v>11192</v>
      </c>
      <c r="S928" t="s">
        <v>6</v>
      </c>
      <c r="T928" t="s">
        <v>703</v>
      </c>
    </row>
    <row r="929" spans="1:20" x14ac:dyDescent="0.35">
      <c r="A929" t="str" cm="1">
        <f t="array" ref="A929">IF(OR(ISNUMBER(SEARCH("serious", $H929:$J929)),ISNUMBER(SEARCH("Serious", $H929:$J929)),ISNUMBER(SEARCH("gamification", $H929:$J929)),ISNUMBER(SEARCH("Gamification", $H929:$J929)),ISNUMBER(SEARCH("education", $H929:$J929)),ISNUMBER(SEARCH("Education", $H929:$J929)),),DataValidation!$E$12,B929)</f>
        <v>Not related to Video Games</v>
      </c>
      <c r="B929" t="s">
        <v>70</v>
      </c>
      <c r="C929" t="s">
        <v>33</v>
      </c>
      <c r="D929" t="s">
        <v>33</v>
      </c>
      <c r="F929" s="3" t="str">
        <f t="shared" si="46"/>
        <v/>
      </c>
      <c r="G929">
        <f t="shared" si="44"/>
        <v>1</v>
      </c>
      <c r="H929" s="10" t="s">
        <v>19850</v>
      </c>
      <c r="I929" t="s">
        <v>11194</v>
      </c>
      <c r="J929" t="s">
        <v>11195</v>
      </c>
      <c r="K929" t="s">
        <v>11196</v>
      </c>
      <c r="L929">
        <v>7</v>
      </c>
      <c r="N929" t="str">
        <f t="shared" si="45"/>
        <v>Journal</v>
      </c>
      <c r="O929" t="s">
        <v>7694</v>
      </c>
      <c r="P929" t="s">
        <v>11197</v>
      </c>
      <c r="Q929" s="3">
        <v>2015</v>
      </c>
      <c r="R929" t="s">
        <v>11198</v>
      </c>
      <c r="S929" t="s">
        <v>6</v>
      </c>
      <c r="T929" t="s">
        <v>1120</v>
      </c>
    </row>
    <row r="930" spans="1:20" x14ac:dyDescent="0.35">
      <c r="A930" t="str" cm="1">
        <f t="array" ref="A930">IF(OR(ISNUMBER(SEARCH("serious", $H930:$J930)),ISNUMBER(SEARCH("Serious", $H930:$J930)),ISNUMBER(SEARCH("gamification", $H930:$J930)),ISNUMBER(SEARCH("Gamification", $H930:$J930)),ISNUMBER(SEARCH("education", $H930:$J930)),ISNUMBER(SEARCH("Education", $H930:$J930)),),DataValidation!$E$12,B930)</f>
        <v>Serious games or gamification</v>
      </c>
      <c r="B930" t="s">
        <v>70</v>
      </c>
      <c r="C930" t="s">
        <v>33</v>
      </c>
      <c r="D930" t="s">
        <v>33</v>
      </c>
      <c r="F930" s="3" t="str">
        <f t="shared" si="46"/>
        <v/>
      </c>
      <c r="G930">
        <f t="shared" si="44"/>
        <v>1</v>
      </c>
      <c r="H930" s="10" t="s">
        <v>19852</v>
      </c>
      <c r="I930" t="s">
        <v>11206</v>
      </c>
      <c r="J930" t="s">
        <v>11207</v>
      </c>
      <c r="K930" t="s">
        <v>11208</v>
      </c>
      <c r="L930">
        <v>10</v>
      </c>
      <c r="M930">
        <v>9781911218098</v>
      </c>
      <c r="N930" t="str">
        <f t="shared" si="45"/>
        <v>Conference</v>
      </c>
      <c r="O930" t="s">
        <v>452</v>
      </c>
      <c r="P930" t="s">
        <v>11209</v>
      </c>
      <c r="Q930" s="3">
        <v>2016</v>
      </c>
      <c r="R930" t="s">
        <v>11210</v>
      </c>
      <c r="S930" t="s">
        <v>6</v>
      </c>
      <c r="T930" t="s">
        <v>147</v>
      </c>
    </row>
    <row r="931" spans="1:20" x14ac:dyDescent="0.35">
      <c r="A931" t="str" cm="1">
        <f t="array" ref="A931">IF(OR(ISNUMBER(SEARCH("serious", $H931:$J931)),ISNUMBER(SEARCH("Serious", $H931:$J931)),ISNUMBER(SEARCH("gamification", $H931:$J931)),ISNUMBER(SEARCH("Gamification", $H931:$J931)),ISNUMBER(SEARCH("education", $H931:$J931)),ISNUMBER(SEARCH("Education", $H931:$J931)),),DataValidation!$E$12,B931)</f>
        <v>Serious games or gamification</v>
      </c>
      <c r="B931" t="s">
        <v>70</v>
      </c>
      <c r="C931" t="s">
        <v>33</v>
      </c>
      <c r="D931" t="s">
        <v>33</v>
      </c>
      <c r="F931" s="3" t="str">
        <f t="shared" si="46"/>
        <v/>
      </c>
      <c r="G931">
        <f t="shared" si="44"/>
        <v>1</v>
      </c>
      <c r="H931" s="10" t="s">
        <v>19854</v>
      </c>
      <c r="I931" t="s">
        <v>11219</v>
      </c>
      <c r="J931" t="s">
        <v>11220</v>
      </c>
      <c r="K931" t="s">
        <v>11221</v>
      </c>
      <c r="L931">
        <v>10</v>
      </c>
      <c r="M931">
        <v>9781627480680</v>
      </c>
      <c r="N931" t="str">
        <f t="shared" si="45"/>
        <v>Conference</v>
      </c>
      <c r="O931" t="s">
        <v>452</v>
      </c>
      <c r="P931" t="s">
        <v>6</v>
      </c>
      <c r="Q931" s="3">
        <v>2012</v>
      </c>
      <c r="R931" t="s">
        <v>11222</v>
      </c>
      <c r="S931" t="s">
        <v>6</v>
      </c>
      <c r="T931" t="s">
        <v>1120</v>
      </c>
    </row>
    <row r="932" spans="1:20" x14ac:dyDescent="0.35">
      <c r="A932" t="str" cm="1">
        <f t="array" ref="A932">IF(OR(ISNUMBER(SEARCH("serious", $H932:$J932)),ISNUMBER(SEARCH("Serious", $H932:$J932)),ISNUMBER(SEARCH("gamification", $H932:$J932)),ISNUMBER(SEARCH("Gamification", $H932:$J932)),ISNUMBER(SEARCH("education", $H932:$J932)),ISNUMBER(SEARCH("Education", $H932:$J932)),),DataValidation!$E$12,B932)</f>
        <v>Serious games or gamification</v>
      </c>
      <c r="B932" t="s">
        <v>70</v>
      </c>
      <c r="C932" t="s">
        <v>33</v>
      </c>
      <c r="D932" t="s">
        <v>33</v>
      </c>
      <c r="F932" s="3" t="str">
        <f t="shared" si="46"/>
        <v/>
      </c>
      <c r="G932">
        <f t="shared" si="44"/>
        <v>1</v>
      </c>
      <c r="H932" s="10" t="s">
        <v>19857</v>
      </c>
      <c r="I932" t="s">
        <v>11236</v>
      </c>
      <c r="J932" t="s">
        <v>6</v>
      </c>
      <c r="K932" t="s">
        <v>11237</v>
      </c>
      <c r="L932">
        <v>7</v>
      </c>
      <c r="N932" t="str">
        <f t="shared" si="45"/>
        <v>Journal</v>
      </c>
      <c r="O932" t="s">
        <v>11238</v>
      </c>
      <c r="P932" t="s">
        <v>11239</v>
      </c>
      <c r="Q932" s="3">
        <v>2011</v>
      </c>
      <c r="R932" t="s">
        <v>11240</v>
      </c>
      <c r="S932" t="s">
        <v>6</v>
      </c>
      <c r="T932" t="s">
        <v>11241</v>
      </c>
    </row>
    <row r="933" spans="1:20" x14ac:dyDescent="0.35">
      <c r="A933" t="str" cm="1">
        <f t="array" ref="A933">IF(OR(ISNUMBER(SEARCH("serious", $H933:$J933)),ISNUMBER(SEARCH("Serious", $H933:$J933)),ISNUMBER(SEARCH("gamification", $H933:$J933)),ISNUMBER(SEARCH("Gamification", $H933:$J933)),ISNUMBER(SEARCH("education", $H933:$J933)),ISNUMBER(SEARCH("Education", $H933:$J933)),),DataValidation!$E$12,B933)</f>
        <v>Serious games or gamification</v>
      </c>
      <c r="B933" t="s">
        <v>70</v>
      </c>
      <c r="C933" t="s">
        <v>33</v>
      </c>
      <c r="D933" t="s">
        <v>33</v>
      </c>
      <c r="F933" s="3" t="str">
        <f t="shared" si="46"/>
        <v/>
      </c>
      <c r="G933">
        <f t="shared" si="44"/>
        <v>1</v>
      </c>
      <c r="H933" s="10" t="s">
        <v>19858</v>
      </c>
      <c r="I933" t="s">
        <v>11243</v>
      </c>
      <c r="J933" t="s">
        <v>11244</v>
      </c>
      <c r="K933" t="s">
        <v>11237</v>
      </c>
      <c r="L933">
        <v>10</v>
      </c>
      <c r="M933">
        <v>9781908272188</v>
      </c>
      <c r="N933" t="str">
        <f t="shared" si="45"/>
        <v>Conference</v>
      </c>
      <c r="O933" t="s">
        <v>452</v>
      </c>
      <c r="P933" t="s">
        <v>11245</v>
      </c>
      <c r="Q933" s="3">
        <v>2011</v>
      </c>
      <c r="R933" t="s">
        <v>11246</v>
      </c>
      <c r="S933" t="s">
        <v>6</v>
      </c>
      <c r="T933" t="s">
        <v>217</v>
      </c>
    </row>
    <row r="934" spans="1:20" x14ac:dyDescent="0.35">
      <c r="A934" t="str" cm="1">
        <f t="array" ref="A934">IF(OR(ISNUMBER(SEARCH("serious", $H934:$J934)),ISNUMBER(SEARCH("Serious", $H934:$J934)),ISNUMBER(SEARCH("gamification", $H934:$J934)),ISNUMBER(SEARCH("Gamification", $H934:$J934)),ISNUMBER(SEARCH("education", $H934:$J934)),ISNUMBER(SEARCH("Education", $H934:$J934)),),DataValidation!$E$12,B934)</f>
        <v>None</v>
      </c>
      <c r="B934" t="s">
        <v>49</v>
      </c>
      <c r="C934" t="s">
        <v>57</v>
      </c>
      <c r="D934" t="s">
        <v>57</v>
      </c>
      <c r="F934" s="3" t="str">
        <f t="shared" si="46"/>
        <v/>
      </c>
      <c r="G934">
        <f t="shared" si="44"/>
        <v>1</v>
      </c>
      <c r="H934" s="10" t="s">
        <v>19860</v>
      </c>
      <c r="I934" t="s">
        <v>11252</v>
      </c>
      <c r="J934" t="s">
        <v>11253</v>
      </c>
      <c r="K934" t="s">
        <v>11254</v>
      </c>
      <c r="L934">
        <v>10</v>
      </c>
      <c r="M934">
        <v>9789077381977</v>
      </c>
      <c r="N934" t="str">
        <f t="shared" si="45"/>
        <v>Conference</v>
      </c>
      <c r="O934" t="s">
        <v>11255</v>
      </c>
      <c r="P934" t="s">
        <v>11256</v>
      </c>
      <c r="Q934" s="3">
        <v>2017</v>
      </c>
      <c r="R934" t="s">
        <v>11257</v>
      </c>
      <c r="S934" t="s">
        <v>6</v>
      </c>
      <c r="T934" t="s">
        <v>162</v>
      </c>
    </row>
    <row r="935" spans="1:20" x14ac:dyDescent="0.35">
      <c r="A935" t="str" cm="1">
        <f t="array" ref="A935">IF(OR(ISNUMBER(SEARCH("serious", $H935:$J935)),ISNUMBER(SEARCH("Serious", $H935:$J935)),ISNUMBER(SEARCH("gamification", $H935:$J935)),ISNUMBER(SEARCH("Gamification", $H935:$J935)),ISNUMBER(SEARCH("education", $H935:$J935)),ISNUMBER(SEARCH("Education", $H935:$J935)),),DataValidation!$E$12,B935)</f>
        <v>Not related to Video Games</v>
      </c>
      <c r="B935" t="s">
        <v>70</v>
      </c>
      <c r="C935" s="29" t="s">
        <v>33</v>
      </c>
      <c r="D935" s="29" t="s">
        <v>33</v>
      </c>
      <c r="F935" s="3" t="str">
        <f t="shared" si="46"/>
        <v/>
      </c>
      <c r="G935">
        <f t="shared" si="44"/>
        <v>1</v>
      </c>
      <c r="H935" s="10" t="s">
        <v>19861</v>
      </c>
      <c r="I935" t="s">
        <v>11259</v>
      </c>
      <c r="J935" t="s">
        <v>11260</v>
      </c>
      <c r="K935" t="s">
        <v>11261</v>
      </c>
      <c r="L935">
        <v>7</v>
      </c>
      <c r="N935" t="str">
        <f t="shared" si="45"/>
        <v>Journal</v>
      </c>
      <c r="O935" t="s">
        <v>144</v>
      </c>
      <c r="P935" t="s">
        <v>11262</v>
      </c>
      <c r="Q935" s="3">
        <v>2015</v>
      </c>
      <c r="R935" t="s">
        <v>11263</v>
      </c>
      <c r="S935" t="s">
        <v>6</v>
      </c>
      <c r="T935" t="s">
        <v>3858</v>
      </c>
    </row>
    <row r="936" spans="1:20" x14ac:dyDescent="0.35">
      <c r="A936" t="str" cm="1">
        <f t="array" ref="A936">IF(OR(ISNUMBER(SEARCH("serious", $H936:$J936)),ISNUMBER(SEARCH("Serious", $H936:$J936)),ISNUMBER(SEARCH("gamification", $H936:$J936)),ISNUMBER(SEARCH("Gamification", $H936:$J936)),ISNUMBER(SEARCH("education", $H936:$J936)),ISNUMBER(SEARCH("Education", $H936:$J936)),),DataValidation!$E$12,B936)</f>
        <v>None</v>
      </c>
      <c r="B936" t="s">
        <v>49</v>
      </c>
      <c r="C936" t="s">
        <v>57</v>
      </c>
      <c r="D936" t="s">
        <v>57</v>
      </c>
      <c r="F936" s="3" t="str">
        <f t="shared" si="46"/>
        <v/>
      </c>
      <c r="G936">
        <f t="shared" si="44"/>
        <v>1</v>
      </c>
      <c r="H936" s="10" t="s">
        <v>19862</v>
      </c>
      <c r="I936" t="s">
        <v>11265</v>
      </c>
      <c r="J936" t="s">
        <v>11266</v>
      </c>
      <c r="K936" t="s">
        <v>11267</v>
      </c>
      <c r="L936">
        <v>10</v>
      </c>
      <c r="M936">
        <v>9789810831905</v>
      </c>
      <c r="N936" t="str">
        <f t="shared" si="45"/>
        <v>Conference</v>
      </c>
      <c r="O936" t="s">
        <v>3475</v>
      </c>
      <c r="P936" t="s">
        <v>11268</v>
      </c>
      <c r="Q936" s="3">
        <v>2009</v>
      </c>
      <c r="R936" t="s">
        <v>11269</v>
      </c>
      <c r="S936" t="s">
        <v>6</v>
      </c>
      <c r="T936" t="s">
        <v>162</v>
      </c>
    </row>
    <row r="937" spans="1:20" x14ac:dyDescent="0.35">
      <c r="A937" t="str" cm="1">
        <f t="array" ref="A937">IF(OR(ISNUMBER(SEARCH("serious", $H937:$J937)),ISNUMBER(SEARCH("Serious", $H937:$J937)),ISNUMBER(SEARCH("gamification", $H937:$J937)),ISNUMBER(SEARCH("Gamification", $H937:$J937)),ISNUMBER(SEARCH("education", $H937:$J937)),ISNUMBER(SEARCH("Education", $H937:$J937)),),DataValidation!$E$12,B937)</f>
        <v>Not related to Video Games</v>
      </c>
      <c r="B937" t="s">
        <v>70</v>
      </c>
      <c r="C937" t="s">
        <v>33</v>
      </c>
      <c r="D937" t="s">
        <v>33</v>
      </c>
      <c r="F937" s="3" t="str">
        <f t="shared" si="46"/>
        <v/>
      </c>
      <c r="G937">
        <f t="shared" si="44"/>
        <v>1</v>
      </c>
      <c r="H937" s="10" t="s">
        <v>19863</v>
      </c>
      <c r="I937" t="s">
        <v>11271</v>
      </c>
      <c r="J937" t="s">
        <v>11272</v>
      </c>
      <c r="K937" t="s">
        <v>11273</v>
      </c>
      <c r="L937">
        <v>7</v>
      </c>
      <c r="N937" t="str">
        <f t="shared" si="45"/>
        <v>Journal</v>
      </c>
      <c r="O937" t="s">
        <v>144</v>
      </c>
      <c r="P937" t="s">
        <v>11274</v>
      </c>
      <c r="Q937" s="3">
        <v>2020</v>
      </c>
      <c r="R937" t="s">
        <v>11275</v>
      </c>
      <c r="S937" t="s">
        <v>6</v>
      </c>
      <c r="T937" t="s">
        <v>217</v>
      </c>
    </row>
    <row r="938" spans="1:20" x14ac:dyDescent="0.35">
      <c r="A938" t="str" cm="1">
        <f t="array" ref="A938">IF(OR(ISNUMBER(SEARCH("serious", $H938:$J938)),ISNUMBER(SEARCH("Serious", $H938:$J938)),ISNUMBER(SEARCH("gamification", $H938:$J938)),ISNUMBER(SEARCH("Gamification", $H938:$J938)),ISNUMBER(SEARCH("education", $H938:$J938)),ISNUMBER(SEARCH("Education", $H938:$J938)),),DataValidation!$E$12,B938)</f>
        <v>Not related to Video Games</v>
      </c>
      <c r="B938" t="s">
        <v>70</v>
      </c>
      <c r="C938" t="s">
        <v>33</v>
      </c>
      <c r="D938" t="s">
        <v>33</v>
      </c>
      <c r="F938" s="3" t="str">
        <f t="shared" si="46"/>
        <v/>
      </c>
      <c r="G938">
        <f t="shared" si="44"/>
        <v>1</v>
      </c>
      <c r="H938" s="10" t="s">
        <v>19864</v>
      </c>
      <c r="I938" t="s">
        <v>11277</v>
      </c>
      <c r="J938" t="s">
        <v>11278</v>
      </c>
      <c r="K938" t="s">
        <v>11279</v>
      </c>
      <c r="L938">
        <v>10</v>
      </c>
      <c r="M938">
        <v>9789898533227</v>
      </c>
      <c r="N938" t="str">
        <f t="shared" si="45"/>
        <v>Conference</v>
      </c>
      <c r="O938" t="s">
        <v>10270</v>
      </c>
      <c r="P938" t="s">
        <v>11280</v>
      </c>
      <c r="Q938" s="3">
        <v>2014</v>
      </c>
      <c r="R938" t="s">
        <v>11281</v>
      </c>
      <c r="S938" t="s">
        <v>6</v>
      </c>
      <c r="T938" t="s">
        <v>217</v>
      </c>
    </row>
    <row r="939" spans="1:20" x14ac:dyDescent="0.35">
      <c r="A939" t="str" cm="1">
        <f t="array" ref="A939">IF(OR(ISNUMBER(SEARCH("serious", $H939:$J939)),ISNUMBER(SEARCH("Serious", $H939:$J939)),ISNUMBER(SEARCH("gamification", $H939:$J939)),ISNUMBER(SEARCH("Gamification", $H939:$J939)),ISNUMBER(SEARCH("education", $H939:$J939)),ISNUMBER(SEARCH("Education", $H939:$J939)),),DataValidation!$E$12,B939)</f>
        <v>None</v>
      </c>
      <c r="B939" t="s">
        <v>49</v>
      </c>
      <c r="C939" t="s">
        <v>71</v>
      </c>
      <c r="D939" t="s">
        <v>71</v>
      </c>
      <c r="F939" s="3" t="str">
        <f t="shared" si="46"/>
        <v/>
      </c>
      <c r="G939">
        <f t="shared" si="44"/>
        <v>1</v>
      </c>
      <c r="H939" s="10" t="s">
        <v>19865</v>
      </c>
      <c r="I939" t="s">
        <v>11283</v>
      </c>
      <c r="J939" t="s">
        <v>11284</v>
      </c>
      <c r="K939" t="s">
        <v>11285</v>
      </c>
      <c r="L939">
        <v>7</v>
      </c>
      <c r="M939">
        <v>9783642237157</v>
      </c>
      <c r="N939" t="str">
        <f t="shared" si="45"/>
        <v>Conference</v>
      </c>
      <c r="O939" t="s">
        <v>152</v>
      </c>
      <c r="P939" t="s">
        <v>11286</v>
      </c>
      <c r="Q939" s="3">
        <v>2011</v>
      </c>
      <c r="R939" t="s">
        <v>11287</v>
      </c>
      <c r="S939" t="s">
        <v>6</v>
      </c>
      <c r="T939" t="s">
        <v>256</v>
      </c>
    </row>
    <row r="940" spans="1:20" x14ac:dyDescent="0.35">
      <c r="A940" t="str" cm="1">
        <f t="array" ref="A940">IF(OR(ISNUMBER(SEARCH("serious", $H940:$J940)),ISNUMBER(SEARCH("Serious", $H940:$J940)),ISNUMBER(SEARCH("gamification", $H940:$J940)),ISNUMBER(SEARCH("Gamification", $H940:$J940)),ISNUMBER(SEARCH("education", $H940:$J940)),ISNUMBER(SEARCH("Education", $H940:$J940)),),DataValidation!$E$12,B940)</f>
        <v>Not related to Video Games</v>
      </c>
      <c r="B940" t="s">
        <v>70</v>
      </c>
      <c r="C940" t="s">
        <v>33</v>
      </c>
      <c r="D940" t="s">
        <v>33</v>
      </c>
      <c r="F940" s="3" t="str">
        <f t="shared" si="46"/>
        <v/>
      </c>
      <c r="G940">
        <f t="shared" si="44"/>
        <v>1</v>
      </c>
      <c r="H940" s="10" t="s">
        <v>19869</v>
      </c>
      <c r="I940" t="s">
        <v>11305</v>
      </c>
      <c r="J940" t="s">
        <v>11306</v>
      </c>
      <c r="K940" t="s">
        <v>11307</v>
      </c>
      <c r="L940">
        <v>10</v>
      </c>
      <c r="M940">
        <v>9781457702587</v>
      </c>
      <c r="N940" t="str">
        <f t="shared" si="45"/>
        <v>Conference</v>
      </c>
      <c r="O940" t="s">
        <v>4942</v>
      </c>
      <c r="P940" t="s">
        <v>11308</v>
      </c>
      <c r="Q940" s="3">
        <v>2011</v>
      </c>
      <c r="R940" t="s">
        <v>11309</v>
      </c>
      <c r="S940" t="s">
        <v>6</v>
      </c>
      <c r="T940" t="s">
        <v>162</v>
      </c>
    </row>
    <row r="941" spans="1:20" x14ac:dyDescent="0.35">
      <c r="A941" t="str" cm="1">
        <f t="array" ref="A941">IF(OR(ISNUMBER(SEARCH("serious", $H941:$J941)),ISNUMBER(SEARCH("Serious", $H941:$J941)),ISNUMBER(SEARCH("gamification", $H941:$J941)),ISNUMBER(SEARCH("Gamification", $H941:$J941)),ISNUMBER(SEARCH("education", $H941:$J941)),ISNUMBER(SEARCH("Education", $H941:$J941)),),DataValidation!$E$12,B941)</f>
        <v>Not related to Video Games</v>
      </c>
      <c r="B941" t="s">
        <v>70</v>
      </c>
      <c r="C941" t="s">
        <v>33</v>
      </c>
      <c r="D941" t="s">
        <v>33</v>
      </c>
      <c r="F941" s="3" t="str">
        <f t="shared" si="46"/>
        <v/>
      </c>
      <c r="G941">
        <f t="shared" si="44"/>
        <v>1</v>
      </c>
      <c r="H941" s="10" t="s">
        <v>19870</v>
      </c>
      <c r="I941" t="s">
        <v>11311</v>
      </c>
      <c r="J941" t="s">
        <v>11312</v>
      </c>
      <c r="K941" t="s">
        <v>11313</v>
      </c>
      <c r="L941">
        <v>10</v>
      </c>
      <c r="N941" t="str">
        <f t="shared" si="45"/>
        <v>Conference</v>
      </c>
      <c r="O941" t="s">
        <v>11314</v>
      </c>
      <c r="P941" t="s">
        <v>6</v>
      </c>
      <c r="Q941" s="3">
        <v>2018</v>
      </c>
      <c r="R941" t="s">
        <v>11315</v>
      </c>
      <c r="S941" t="s">
        <v>6</v>
      </c>
      <c r="T941" t="s">
        <v>1120</v>
      </c>
    </row>
    <row r="942" spans="1:20" x14ac:dyDescent="0.35">
      <c r="A942" t="str" cm="1">
        <f t="array" ref="A942">IF(OR(ISNUMBER(SEARCH("serious", $H942:$J942)),ISNUMBER(SEARCH("Serious", $H942:$J942)),ISNUMBER(SEARCH("gamification", $H942:$J942)),ISNUMBER(SEARCH("Gamification", $H942:$J942)),ISNUMBER(SEARCH("education", $H942:$J942)),ISNUMBER(SEARCH("Education", $H942:$J942)),),DataValidation!$E$12,B942)</f>
        <v>Not related to Video Games</v>
      </c>
      <c r="B942" t="s">
        <v>70</v>
      </c>
      <c r="C942" t="s">
        <v>33</v>
      </c>
      <c r="D942" t="s">
        <v>33</v>
      </c>
      <c r="F942" s="3" t="str">
        <f t="shared" si="46"/>
        <v/>
      </c>
      <c r="G942">
        <f t="shared" si="44"/>
        <v>1</v>
      </c>
      <c r="H942" s="10" t="s">
        <v>19871</v>
      </c>
      <c r="I942" t="s">
        <v>11317</v>
      </c>
      <c r="J942" t="s">
        <v>11318</v>
      </c>
      <c r="K942" t="s">
        <v>11319</v>
      </c>
      <c r="L942">
        <v>10</v>
      </c>
      <c r="M942">
        <v>9789898533227</v>
      </c>
      <c r="N942" t="str">
        <f t="shared" si="45"/>
        <v>Conference</v>
      </c>
      <c r="O942" t="s">
        <v>10270</v>
      </c>
      <c r="P942" t="s">
        <v>11320</v>
      </c>
      <c r="Q942" s="3">
        <v>2014</v>
      </c>
      <c r="R942" t="s">
        <v>11321</v>
      </c>
      <c r="S942" t="s">
        <v>6</v>
      </c>
      <c r="T942" t="s">
        <v>217</v>
      </c>
    </row>
    <row r="943" spans="1:20" x14ac:dyDescent="0.35">
      <c r="A943" t="str" cm="1">
        <f t="array" ref="A943">IF(OR(ISNUMBER(SEARCH("serious", $H943:$J943)),ISNUMBER(SEARCH("Serious", $H943:$J943)),ISNUMBER(SEARCH("gamification", $H943:$J943)),ISNUMBER(SEARCH("Gamification", $H943:$J943)),ISNUMBER(SEARCH("education", $H943:$J943)),ISNUMBER(SEARCH("Education", $H943:$J943)),),DataValidation!$E$12,B943)</f>
        <v>Serious games or gamification</v>
      </c>
      <c r="B943" t="s">
        <v>70</v>
      </c>
      <c r="C943" t="s">
        <v>33</v>
      </c>
      <c r="D943" t="s">
        <v>33</v>
      </c>
      <c r="F943" s="3" t="str">
        <f t="shared" si="46"/>
        <v/>
      </c>
      <c r="G943">
        <f t="shared" si="44"/>
        <v>1</v>
      </c>
      <c r="H943" s="10" t="s">
        <v>19872</v>
      </c>
      <c r="I943" t="s">
        <v>11323</v>
      </c>
      <c r="J943" t="s">
        <v>11324</v>
      </c>
      <c r="K943" t="s">
        <v>11325</v>
      </c>
      <c r="L943">
        <v>10</v>
      </c>
      <c r="M943">
        <v>9781605585048</v>
      </c>
      <c r="N943" t="str">
        <f t="shared" si="45"/>
        <v>Conference</v>
      </c>
      <c r="O943" t="s">
        <v>7433</v>
      </c>
      <c r="P943" t="s">
        <v>11326</v>
      </c>
      <c r="Q943" s="3">
        <v>2009</v>
      </c>
      <c r="R943" t="s">
        <v>11327</v>
      </c>
      <c r="S943" t="s">
        <v>6</v>
      </c>
      <c r="T943" t="s">
        <v>1120</v>
      </c>
    </row>
    <row r="944" spans="1:20" x14ac:dyDescent="0.35">
      <c r="A944" t="str" cm="1">
        <f t="array" ref="A944">IF(OR(ISNUMBER(SEARCH("serious", $H944:$J944)),ISNUMBER(SEARCH("Serious", $H944:$J944)),ISNUMBER(SEARCH("gamification", $H944:$J944)),ISNUMBER(SEARCH("Gamification", $H944:$J944)),ISNUMBER(SEARCH("education", $H944:$J944)),ISNUMBER(SEARCH("Education", $H944:$J944)),),DataValidation!$E$12,B944)</f>
        <v>Not related to Video Games</v>
      </c>
      <c r="B944" t="s">
        <v>70</v>
      </c>
      <c r="C944" t="s">
        <v>33</v>
      </c>
      <c r="D944" t="s">
        <v>33</v>
      </c>
      <c r="F944" s="3" t="str">
        <f t="shared" si="46"/>
        <v/>
      </c>
      <c r="G944">
        <f t="shared" si="44"/>
        <v>1</v>
      </c>
      <c r="H944" s="10" t="s">
        <v>19873</v>
      </c>
      <c r="I944" t="s">
        <v>11332</v>
      </c>
      <c r="J944" t="s">
        <v>11333</v>
      </c>
      <c r="K944" t="s">
        <v>11334</v>
      </c>
      <c r="L944">
        <v>10</v>
      </c>
      <c r="M944">
        <v>9781577354666</v>
      </c>
      <c r="N944" t="str">
        <f t="shared" si="45"/>
        <v>Conference</v>
      </c>
      <c r="O944" t="s">
        <v>11185</v>
      </c>
      <c r="P944" t="s">
        <v>11335</v>
      </c>
      <c r="Q944" s="3">
        <v>2010</v>
      </c>
      <c r="R944" t="s">
        <v>11336</v>
      </c>
      <c r="S944" t="s">
        <v>6</v>
      </c>
      <c r="T944" t="s">
        <v>480</v>
      </c>
    </row>
    <row r="945" spans="1:20" x14ac:dyDescent="0.35">
      <c r="A945" t="str" cm="1">
        <f t="array" ref="A945">IF(OR(ISNUMBER(SEARCH("serious", $H945:$J945)),ISNUMBER(SEARCH("Serious", $H945:$J945)),ISNUMBER(SEARCH("gamification", $H945:$J945)),ISNUMBER(SEARCH("Gamification", $H945:$J945)),ISNUMBER(SEARCH("education", $H945:$J945)),ISNUMBER(SEARCH("Education", $H945:$J945)),),DataValidation!$E$12,B945)</f>
        <v>Serious games or gamification</v>
      </c>
      <c r="B945" t="s">
        <v>70</v>
      </c>
      <c r="C945" t="s">
        <v>33</v>
      </c>
      <c r="D945" t="s">
        <v>33</v>
      </c>
      <c r="F945" s="3" t="str">
        <f t="shared" si="46"/>
        <v/>
      </c>
      <c r="G945">
        <f t="shared" si="44"/>
        <v>1</v>
      </c>
      <c r="H945" s="10" t="s">
        <v>19878</v>
      </c>
      <c r="I945" t="s">
        <v>11363</v>
      </c>
      <c r="J945" t="s">
        <v>6</v>
      </c>
      <c r="K945" t="s">
        <v>11364</v>
      </c>
      <c r="L945">
        <v>7</v>
      </c>
      <c r="N945" t="str">
        <f t="shared" si="45"/>
        <v>Journal</v>
      </c>
      <c r="O945" t="s">
        <v>11365</v>
      </c>
      <c r="P945" t="s">
        <v>11366</v>
      </c>
      <c r="Q945" s="3">
        <v>2014</v>
      </c>
      <c r="R945" t="s">
        <v>11367</v>
      </c>
      <c r="S945" t="s">
        <v>6</v>
      </c>
      <c r="T945" t="s">
        <v>217</v>
      </c>
    </row>
    <row r="946" spans="1:20" x14ac:dyDescent="0.35">
      <c r="A946" t="str" cm="1">
        <f t="array" ref="A946">IF(OR(ISNUMBER(SEARCH("serious", $H946:$J946)),ISNUMBER(SEARCH("Serious", $H946:$J946)),ISNUMBER(SEARCH("gamification", $H946:$J946)),ISNUMBER(SEARCH("Gamification", $H946:$J946)),ISNUMBER(SEARCH("education", $H946:$J946)),ISNUMBER(SEARCH("Education", $H946:$J946)),),DataValidation!$E$12,B946)</f>
        <v>None</v>
      </c>
      <c r="B946" t="s">
        <v>49</v>
      </c>
      <c r="C946" t="s">
        <v>57</v>
      </c>
      <c r="D946" t="s">
        <v>57</v>
      </c>
      <c r="F946" s="3" t="str">
        <f t="shared" si="46"/>
        <v/>
      </c>
      <c r="G946">
        <f t="shared" si="44"/>
        <v>1</v>
      </c>
      <c r="H946" s="10" t="s">
        <v>19879</v>
      </c>
      <c r="I946" t="s">
        <v>11369</v>
      </c>
      <c r="J946" t="s">
        <v>11370</v>
      </c>
      <c r="K946" t="s">
        <v>11371</v>
      </c>
      <c r="L946">
        <v>10</v>
      </c>
      <c r="M946">
        <v>9781510885967</v>
      </c>
      <c r="N946" t="str">
        <f t="shared" si="45"/>
        <v>Conference</v>
      </c>
      <c r="O946" t="s">
        <v>11372</v>
      </c>
      <c r="P946" t="s">
        <v>11373</v>
      </c>
      <c r="Q946" s="3">
        <v>2019</v>
      </c>
      <c r="R946" t="s">
        <v>11374</v>
      </c>
      <c r="S946" t="s">
        <v>6</v>
      </c>
      <c r="T946" t="s">
        <v>162</v>
      </c>
    </row>
    <row r="947" spans="1:20" x14ac:dyDescent="0.35">
      <c r="A947" t="str" cm="1">
        <f t="array" ref="A947">IF(OR(ISNUMBER(SEARCH("serious", $H947:$J947)),ISNUMBER(SEARCH("Serious", $H947:$J947)),ISNUMBER(SEARCH("gamification", $H947:$J947)),ISNUMBER(SEARCH("Gamification", $H947:$J947)),ISNUMBER(SEARCH("education", $H947:$J947)),ISNUMBER(SEARCH("Education", $H947:$J947)),),DataValidation!$E$12,B947)</f>
        <v>None</v>
      </c>
      <c r="B947" t="s">
        <v>49</v>
      </c>
      <c r="C947" t="s">
        <v>71</v>
      </c>
      <c r="D947" t="s">
        <v>71</v>
      </c>
      <c r="E947" t="s">
        <v>85</v>
      </c>
      <c r="F947" s="3" t="str">
        <f t="shared" si="46"/>
        <v/>
      </c>
      <c r="G947">
        <f t="shared" si="44"/>
        <v>1</v>
      </c>
      <c r="H947" s="10" t="s">
        <v>19882</v>
      </c>
      <c r="I947" t="s">
        <v>11386</v>
      </c>
      <c r="J947" t="s">
        <v>11387</v>
      </c>
      <c r="K947" t="s">
        <v>11388</v>
      </c>
      <c r="L947">
        <v>10</v>
      </c>
      <c r="M947">
        <v>9781450388078</v>
      </c>
      <c r="N947" t="str">
        <f t="shared" si="45"/>
        <v>Journal</v>
      </c>
      <c r="O947" t="s">
        <v>194</v>
      </c>
      <c r="P947" t="s">
        <v>6</v>
      </c>
      <c r="Q947" s="3">
        <v>2020</v>
      </c>
      <c r="R947" t="s">
        <v>11389</v>
      </c>
      <c r="S947" t="s">
        <v>6</v>
      </c>
      <c r="T947" t="s">
        <v>217</v>
      </c>
    </row>
    <row r="948" spans="1:20" x14ac:dyDescent="0.35">
      <c r="A948" t="str" cm="1">
        <f t="array" ref="A948">IF(OR(ISNUMBER(SEARCH("serious", $H948:$J948)),ISNUMBER(SEARCH("Serious", $H948:$J948)),ISNUMBER(SEARCH("gamification", $H948:$J948)),ISNUMBER(SEARCH("Gamification", $H948:$J948)),ISNUMBER(SEARCH("education", $H948:$J948)),ISNUMBER(SEARCH("Education", $H948:$J948)),),DataValidation!$E$12,B948)</f>
        <v>Serious games or gamification</v>
      </c>
      <c r="B948" t="s">
        <v>70</v>
      </c>
      <c r="C948" t="s">
        <v>33</v>
      </c>
      <c r="D948" t="s">
        <v>33</v>
      </c>
      <c r="F948" s="3" t="str">
        <f t="shared" si="46"/>
        <v/>
      </c>
      <c r="G948">
        <f t="shared" si="44"/>
        <v>1</v>
      </c>
      <c r="H948" s="10" t="s">
        <v>19883</v>
      </c>
      <c r="I948" t="s">
        <v>11391</v>
      </c>
      <c r="J948" t="s">
        <v>11392</v>
      </c>
      <c r="K948" t="s">
        <v>11393</v>
      </c>
      <c r="L948">
        <v>10</v>
      </c>
      <c r="M948">
        <v>9781467374576</v>
      </c>
      <c r="N948" t="str">
        <f t="shared" si="45"/>
        <v>Conference</v>
      </c>
      <c r="O948" t="s">
        <v>1002</v>
      </c>
      <c r="P948" t="s">
        <v>11394</v>
      </c>
      <c r="Q948" s="3">
        <v>2015</v>
      </c>
      <c r="R948" t="s">
        <v>11395</v>
      </c>
      <c r="S948" t="s">
        <v>6</v>
      </c>
      <c r="T948" t="s">
        <v>480</v>
      </c>
    </row>
    <row r="949" spans="1:20" x14ac:dyDescent="0.35">
      <c r="A949" t="str" cm="1">
        <f t="array" ref="A949">IF(OR(ISNUMBER(SEARCH("serious", $H949:$J949)),ISNUMBER(SEARCH("Serious", $H949:$J949)),ISNUMBER(SEARCH("gamification", $H949:$J949)),ISNUMBER(SEARCH("Gamification", $H949:$J949)),ISNUMBER(SEARCH("education", $H949:$J949)),ISNUMBER(SEARCH("Education", $H949:$J949)),),DataValidation!$E$12,B949)</f>
        <v>None</v>
      </c>
      <c r="B949" t="s">
        <v>49</v>
      </c>
      <c r="C949" t="s">
        <v>57</v>
      </c>
      <c r="D949" t="s">
        <v>57</v>
      </c>
      <c r="F949" s="3" t="str">
        <f t="shared" si="46"/>
        <v/>
      </c>
      <c r="G949">
        <f t="shared" si="44"/>
        <v>1</v>
      </c>
      <c r="H949" s="10" t="s">
        <v>19884</v>
      </c>
      <c r="I949" t="s">
        <v>11397</v>
      </c>
      <c r="J949" t="s">
        <v>11398</v>
      </c>
      <c r="K949" t="s">
        <v>11399</v>
      </c>
      <c r="L949">
        <v>7</v>
      </c>
      <c r="N949" t="str">
        <f t="shared" si="45"/>
        <v>Journal</v>
      </c>
      <c r="O949" t="s">
        <v>11400</v>
      </c>
      <c r="P949" t="s">
        <v>11401</v>
      </c>
      <c r="Q949" s="3">
        <v>2011</v>
      </c>
      <c r="R949" t="s">
        <v>11402</v>
      </c>
      <c r="S949" t="s">
        <v>6</v>
      </c>
      <c r="T949" t="s">
        <v>217</v>
      </c>
    </row>
    <row r="950" spans="1:20" x14ac:dyDescent="0.35">
      <c r="A950" t="str" cm="1">
        <f t="array" ref="A950">IF(OR(ISNUMBER(SEARCH("serious", $H950:$J950)),ISNUMBER(SEARCH("Serious", $H950:$J950)),ISNUMBER(SEARCH("gamification", $H950:$J950)),ISNUMBER(SEARCH("Gamification", $H950:$J950)),ISNUMBER(SEARCH("education", $H950:$J950)),ISNUMBER(SEARCH("Education", $H950:$J950)),),DataValidation!$E$12,B950)</f>
        <v>Not related to Video Games</v>
      </c>
      <c r="B950" t="s">
        <v>70</v>
      </c>
      <c r="C950" t="s">
        <v>33</v>
      </c>
      <c r="D950" t="s">
        <v>33</v>
      </c>
      <c r="F950" s="3" t="str">
        <f t="shared" si="46"/>
        <v/>
      </c>
      <c r="G950">
        <f t="shared" si="44"/>
        <v>1</v>
      </c>
      <c r="H950" s="10" t="s">
        <v>19885</v>
      </c>
      <c r="I950" t="s">
        <v>11404</v>
      </c>
      <c r="J950" t="s">
        <v>11405</v>
      </c>
      <c r="K950" t="s">
        <v>11406</v>
      </c>
      <c r="L950">
        <v>7</v>
      </c>
      <c r="M950">
        <v>9783642324260</v>
      </c>
      <c r="N950" t="str">
        <f t="shared" si="45"/>
        <v>Journal</v>
      </c>
      <c r="O950" t="s">
        <v>866</v>
      </c>
      <c r="P950" t="s">
        <v>11407</v>
      </c>
      <c r="Q950" s="3">
        <v>2012</v>
      </c>
      <c r="R950" t="s">
        <v>11408</v>
      </c>
      <c r="S950" t="s">
        <v>6</v>
      </c>
      <c r="T950" t="s">
        <v>162</v>
      </c>
    </row>
    <row r="951" spans="1:20" x14ac:dyDescent="0.35">
      <c r="A951" t="str" cm="1">
        <f t="array" ref="A951">IF(OR(ISNUMBER(SEARCH("serious", $H951:$J951)),ISNUMBER(SEARCH("Serious", $H951:$J951)),ISNUMBER(SEARCH("gamification", $H951:$J951)),ISNUMBER(SEARCH("Gamification", $H951:$J951)),ISNUMBER(SEARCH("education", $H951:$J951)),ISNUMBER(SEARCH("Education", $H951:$J951)),),DataValidation!$E$12,B951)</f>
        <v>Not related to Video Games</v>
      </c>
      <c r="B951" t="s">
        <v>70</v>
      </c>
      <c r="C951" t="s">
        <v>33</v>
      </c>
      <c r="D951" t="s">
        <v>33</v>
      </c>
      <c r="F951" s="3" t="str">
        <f t="shared" si="46"/>
        <v/>
      </c>
      <c r="G951">
        <f t="shared" si="44"/>
        <v>1</v>
      </c>
      <c r="H951" s="10" t="s">
        <v>19886</v>
      </c>
      <c r="I951" t="s">
        <v>11410</v>
      </c>
      <c r="J951" t="s">
        <v>11411</v>
      </c>
      <c r="K951" t="s">
        <v>11412</v>
      </c>
      <c r="L951">
        <v>7</v>
      </c>
      <c r="N951" t="str">
        <f t="shared" si="45"/>
        <v>Journal</v>
      </c>
      <c r="O951" t="s">
        <v>1398</v>
      </c>
      <c r="P951" t="s">
        <v>11413</v>
      </c>
      <c r="Q951" s="3">
        <v>2013</v>
      </c>
      <c r="R951" t="s">
        <v>11414</v>
      </c>
      <c r="S951" t="s">
        <v>6</v>
      </c>
      <c r="T951" t="s">
        <v>836</v>
      </c>
    </row>
    <row r="952" spans="1:20" x14ac:dyDescent="0.35">
      <c r="A952" t="str" cm="1">
        <f t="array" ref="A952">IF(OR(ISNUMBER(SEARCH("serious", $H952:$J952)),ISNUMBER(SEARCH("Serious", $H952:$J952)),ISNUMBER(SEARCH("gamification", $H952:$J952)),ISNUMBER(SEARCH("Gamification", $H952:$J952)),ISNUMBER(SEARCH("education", $H952:$J952)),ISNUMBER(SEARCH("Education", $H952:$J952)),),DataValidation!$E$12,B952)</f>
        <v>None</v>
      </c>
      <c r="B952" t="s">
        <v>49</v>
      </c>
      <c r="C952" t="s">
        <v>66</v>
      </c>
      <c r="D952" t="s">
        <v>66</v>
      </c>
      <c r="F952" s="3" t="str">
        <f t="shared" si="46"/>
        <v/>
      </c>
      <c r="G952">
        <f t="shared" si="44"/>
        <v>1</v>
      </c>
      <c r="H952" s="10" t="s">
        <v>19887</v>
      </c>
      <c r="I952" t="s">
        <v>11416</v>
      </c>
      <c r="J952" t="s">
        <v>11417</v>
      </c>
      <c r="K952" t="s">
        <v>11418</v>
      </c>
      <c r="L952">
        <v>10</v>
      </c>
      <c r="M952">
        <v>9781728156194</v>
      </c>
      <c r="N952" t="str">
        <f t="shared" si="45"/>
        <v>Conference</v>
      </c>
      <c r="O952" t="s">
        <v>11419</v>
      </c>
      <c r="P952" t="s">
        <v>11420</v>
      </c>
      <c r="Q952" s="3">
        <v>2020</v>
      </c>
      <c r="R952" t="s">
        <v>11421</v>
      </c>
      <c r="S952" t="s">
        <v>6</v>
      </c>
      <c r="T952" t="s">
        <v>217</v>
      </c>
    </row>
    <row r="953" spans="1:20" x14ac:dyDescent="0.35">
      <c r="A953" t="str" cm="1">
        <f t="array" ref="A953">IF(OR(ISNUMBER(SEARCH("serious", $H953:$J953)),ISNUMBER(SEARCH("Serious", $H953:$J953)),ISNUMBER(SEARCH("gamification", $H953:$J953)),ISNUMBER(SEARCH("Gamification", $H953:$J953)),ISNUMBER(SEARCH("education", $H953:$J953)),ISNUMBER(SEARCH("Education", $H953:$J953)),),DataValidation!$E$12,B953)</f>
        <v>None</v>
      </c>
      <c r="B953" t="s">
        <v>49</v>
      </c>
      <c r="C953" t="s">
        <v>77</v>
      </c>
      <c r="D953" t="s">
        <v>77</v>
      </c>
      <c r="F953" s="3" t="str">
        <f t="shared" si="46"/>
        <v/>
      </c>
      <c r="G953">
        <f t="shared" si="44"/>
        <v>1</v>
      </c>
      <c r="H953" s="10" t="s">
        <v>19889</v>
      </c>
      <c r="I953" t="s">
        <v>11430</v>
      </c>
      <c r="J953" t="s">
        <v>11431</v>
      </c>
      <c r="K953" t="s">
        <v>11432</v>
      </c>
      <c r="L953">
        <v>10</v>
      </c>
      <c r="M953">
        <v>9789897584237</v>
      </c>
      <c r="N953" t="str">
        <f t="shared" si="45"/>
        <v>Conference</v>
      </c>
      <c r="O953" t="s">
        <v>11433</v>
      </c>
      <c r="P953" t="s">
        <v>11434</v>
      </c>
      <c r="Q953" s="3">
        <v>2020</v>
      </c>
      <c r="R953" t="s">
        <v>11435</v>
      </c>
      <c r="S953" t="s">
        <v>6</v>
      </c>
      <c r="T953" t="s">
        <v>162</v>
      </c>
    </row>
    <row r="954" spans="1:20" x14ac:dyDescent="0.35">
      <c r="A954" t="str" cm="1">
        <f t="array" ref="A954">IF(OR(ISNUMBER(SEARCH("serious", $H954:$J954)),ISNUMBER(SEARCH("Serious", $H954:$J954)),ISNUMBER(SEARCH("gamification", $H954:$J954)),ISNUMBER(SEARCH("Gamification", $H954:$J954)),ISNUMBER(SEARCH("education", $H954:$J954)),ISNUMBER(SEARCH("Education", $H954:$J954)),),DataValidation!$E$12,B954)</f>
        <v>None</v>
      </c>
      <c r="B954" t="s">
        <v>49</v>
      </c>
      <c r="C954" t="s">
        <v>51</v>
      </c>
      <c r="D954" t="s">
        <v>51</v>
      </c>
      <c r="E954" s="4" t="s">
        <v>21077</v>
      </c>
      <c r="F954" s="3" t="str">
        <f t="shared" si="46"/>
        <v/>
      </c>
      <c r="G954">
        <f t="shared" si="44"/>
        <v>1</v>
      </c>
      <c r="H954" s="10" t="s">
        <v>19890</v>
      </c>
      <c r="I954" t="s">
        <v>11437</v>
      </c>
      <c r="J954" t="s">
        <v>11438</v>
      </c>
      <c r="K954" t="s">
        <v>11439</v>
      </c>
      <c r="L954">
        <v>10</v>
      </c>
      <c r="M954">
        <v>9781450384919</v>
      </c>
      <c r="N954" t="str">
        <f t="shared" si="45"/>
        <v>Conference</v>
      </c>
      <c r="O954" t="s">
        <v>308</v>
      </c>
      <c r="P954" t="s">
        <v>6</v>
      </c>
      <c r="Q954" s="3">
        <v>2021</v>
      </c>
      <c r="R954" t="s">
        <v>11440</v>
      </c>
      <c r="S954" t="s">
        <v>6</v>
      </c>
      <c r="T954" t="s">
        <v>162</v>
      </c>
    </row>
    <row r="955" spans="1:20" x14ac:dyDescent="0.35">
      <c r="A955" t="str" cm="1">
        <f t="array" ref="A955">IF(OR(ISNUMBER(SEARCH("serious", $H955:$J955)),ISNUMBER(SEARCH("Serious", $H955:$J955)),ISNUMBER(SEARCH("gamification", $H955:$J955)),ISNUMBER(SEARCH("Gamification", $H955:$J955)),ISNUMBER(SEARCH("education", $H955:$J955)),ISNUMBER(SEARCH("Education", $H955:$J955)),),DataValidation!$E$12,B955)</f>
        <v>Not related to Video Games</v>
      </c>
      <c r="B955" t="s">
        <v>70</v>
      </c>
      <c r="C955" t="s">
        <v>33</v>
      </c>
      <c r="D955" t="s">
        <v>33</v>
      </c>
      <c r="F955" s="3" t="str">
        <f t="shared" si="46"/>
        <v/>
      </c>
      <c r="G955">
        <f t="shared" si="44"/>
        <v>1</v>
      </c>
      <c r="H955" s="10" t="s">
        <v>19891</v>
      </c>
      <c r="I955" t="s">
        <v>11442</v>
      </c>
      <c r="J955" t="s">
        <v>11443</v>
      </c>
      <c r="K955" t="s">
        <v>11444</v>
      </c>
      <c r="L955">
        <v>7</v>
      </c>
      <c r="M955">
        <v>9783319579689</v>
      </c>
      <c r="N955" t="str">
        <f t="shared" si="45"/>
        <v>Journal</v>
      </c>
      <c r="O955" t="s">
        <v>866</v>
      </c>
      <c r="P955" t="s">
        <v>11445</v>
      </c>
      <c r="Q955" s="3">
        <v>2017</v>
      </c>
      <c r="R955" t="s">
        <v>11446</v>
      </c>
      <c r="S955" t="s">
        <v>6</v>
      </c>
      <c r="T955" t="s">
        <v>217</v>
      </c>
    </row>
    <row r="956" spans="1:20" x14ac:dyDescent="0.35">
      <c r="A956" t="str" cm="1">
        <f t="array" ref="A956">IF(OR(ISNUMBER(SEARCH("serious", $H956:$J956)),ISNUMBER(SEARCH("Serious", $H956:$J956)),ISNUMBER(SEARCH("gamification", $H956:$J956)),ISNUMBER(SEARCH("Gamification", $H956:$J956)),ISNUMBER(SEARCH("education", $H956:$J956)),ISNUMBER(SEARCH("Education", $H956:$J956)),),DataValidation!$E$12,B956)</f>
        <v>Serious games or gamification</v>
      </c>
      <c r="B956" t="s">
        <v>70</v>
      </c>
      <c r="C956" t="s">
        <v>33</v>
      </c>
      <c r="D956" t="s">
        <v>33</v>
      </c>
      <c r="F956" s="3" t="str">
        <f t="shared" si="46"/>
        <v/>
      </c>
      <c r="G956">
        <f t="shared" si="44"/>
        <v>1</v>
      </c>
      <c r="H956" s="10" t="s">
        <v>19893</v>
      </c>
      <c r="I956" t="s">
        <v>11455</v>
      </c>
      <c r="J956" t="s">
        <v>11456</v>
      </c>
      <c r="K956" t="s">
        <v>11457</v>
      </c>
      <c r="L956">
        <v>10</v>
      </c>
      <c r="M956">
        <v>9781467362634</v>
      </c>
      <c r="N956" t="str">
        <f t="shared" si="45"/>
        <v>Workshop</v>
      </c>
      <c r="O956" t="s">
        <v>349</v>
      </c>
      <c r="P956" t="s">
        <v>3646</v>
      </c>
      <c r="Q956" s="3">
        <v>2013</v>
      </c>
      <c r="R956" t="s">
        <v>11458</v>
      </c>
      <c r="S956" t="s">
        <v>6</v>
      </c>
      <c r="T956" t="s">
        <v>4202</v>
      </c>
    </row>
    <row r="957" spans="1:20" x14ac:dyDescent="0.35">
      <c r="A957" t="str" cm="1">
        <f t="array" ref="A957">IF(OR(ISNUMBER(SEARCH("serious", $H957:$J957)),ISNUMBER(SEARCH("Serious", $H957:$J957)),ISNUMBER(SEARCH("gamification", $H957:$J957)),ISNUMBER(SEARCH("Gamification", $H957:$J957)),ISNUMBER(SEARCH("education", $H957:$J957)),ISNUMBER(SEARCH("Education", $H957:$J957)),),DataValidation!$E$12,B957)</f>
        <v>Not related to Video Games</v>
      </c>
      <c r="B957" t="s">
        <v>70</v>
      </c>
      <c r="C957" t="s">
        <v>33</v>
      </c>
      <c r="D957" t="s">
        <v>33</v>
      </c>
      <c r="F957" s="3" t="str">
        <f t="shared" si="46"/>
        <v/>
      </c>
      <c r="G957">
        <f t="shared" si="44"/>
        <v>1</v>
      </c>
      <c r="H957" s="10" t="s">
        <v>19894</v>
      </c>
      <c r="I957" t="s">
        <v>11460</v>
      </c>
      <c r="J957" t="s">
        <v>11461</v>
      </c>
      <c r="K957" t="s">
        <v>11462</v>
      </c>
      <c r="L957">
        <v>7</v>
      </c>
      <c r="N957" t="str">
        <f t="shared" si="45"/>
        <v>Journal</v>
      </c>
      <c r="O957" t="s">
        <v>7749</v>
      </c>
      <c r="P957" t="s">
        <v>7101</v>
      </c>
      <c r="Q957" s="3">
        <v>2016</v>
      </c>
      <c r="R957" t="s">
        <v>11463</v>
      </c>
      <c r="S957" t="s">
        <v>6</v>
      </c>
      <c r="T957" t="s">
        <v>162</v>
      </c>
    </row>
    <row r="958" spans="1:20" x14ac:dyDescent="0.35">
      <c r="A958" t="str" cm="1">
        <f t="array" ref="A958">IF(OR(ISNUMBER(SEARCH("serious", $H958:$J958)),ISNUMBER(SEARCH("Serious", $H958:$J958)),ISNUMBER(SEARCH("gamification", $H958:$J958)),ISNUMBER(SEARCH("Gamification", $H958:$J958)),ISNUMBER(SEARCH("education", $H958:$J958)),ISNUMBER(SEARCH("Education", $H958:$J958)),),DataValidation!$E$12,B958)</f>
        <v>Serious games or gamification</v>
      </c>
      <c r="B958" t="s">
        <v>70</v>
      </c>
      <c r="C958" t="s">
        <v>33</v>
      </c>
      <c r="D958" t="s">
        <v>33</v>
      </c>
      <c r="F958" s="3" t="str">
        <f t="shared" si="46"/>
        <v/>
      </c>
      <c r="G958">
        <f t="shared" si="44"/>
        <v>1</v>
      </c>
      <c r="H958" s="10" t="s">
        <v>19895</v>
      </c>
      <c r="I958" t="s">
        <v>11465</v>
      </c>
      <c r="J958" t="s">
        <v>11466</v>
      </c>
      <c r="K958" t="s">
        <v>11467</v>
      </c>
      <c r="L958">
        <v>7</v>
      </c>
      <c r="M958">
        <v>9783319459158</v>
      </c>
      <c r="N958" t="str">
        <f t="shared" si="45"/>
        <v>Conference</v>
      </c>
      <c r="O958" t="s">
        <v>152</v>
      </c>
      <c r="P958" t="s">
        <v>11468</v>
      </c>
      <c r="Q958" s="3">
        <v>2016</v>
      </c>
      <c r="R958" t="s">
        <v>11469</v>
      </c>
      <c r="S958" t="s">
        <v>6</v>
      </c>
      <c r="T958" t="s">
        <v>217</v>
      </c>
    </row>
    <row r="959" spans="1:20" x14ac:dyDescent="0.35">
      <c r="A959" t="str" cm="1">
        <f t="array" ref="A959">IF(OR(ISNUMBER(SEARCH("serious", $H959:$J959)),ISNUMBER(SEARCH("Serious", $H959:$J959)),ISNUMBER(SEARCH("gamification", $H959:$J959)),ISNUMBER(SEARCH("Gamification", $H959:$J959)),ISNUMBER(SEARCH("education", $H959:$J959)),ISNUMBER(SEARCH("Education", $H959:$J959)),),DataValidation!$E$12,B959)</f>
        <v>None</v>
      </c>
      <c r="B959" t="s">
        <v>49</v>
      </c>
      <c r="C959" t="s">
        <v>71</v>
      </c>
      <c r="D959" t="s">
        <v>71</v>
      </c>
      <c r="F959" s="3" t="str">
        <f t="shared" si="46"/>
        <v/>
      </c>
      <c r="G959">
        <f t="shared" si="44"/>
        <v>1</v>
      </c>
      <c r="H959" s="10" t="s">
        <v>19896</v>
      </c>
      <c r="I959" t="s">
        <v>11471</v>
      </c>
      <c r="J959" t="s">
        <v>11472</v>
      </c>
      <c r="K959" t="s">
        <v>11473</v>
      </c>
      <c r="L959">
        <v>10</v>
      </c>
      <c r="M959">
        <v>9781450375764</v>
      </c>
      <c r="N959" t="str">
        <f t="shared" si="45"/>
        <v>Journal</v>
      </c>
      <c r="O959" t="s">
        <v>194</v>
      </c>
      <c r="P959" t="s">
        <v>11474</v>
      </c>
      <c r="Q959" s="3">
        <v>2020</v>
      </c>
      <c r="R959" t="s">
        <v>11475</v>
      </c>
      <c r="S959" t="s">
        <v>6</v>
      </c>
      <c r="T959" t="s">
        <v>162</v>
      </c>
    </row>
    <row r="960" spans="1:20" x14ac:dyDescent="0.35">
      <c r="A960" t="str" cm="1">
        <f t="array" ref="A960">IF(OR(ISNUMBER(SEARCH("serious", $H960:$J960)),ISNUMBER(SEARCH("Serious", $H960:$J960)),ISNUMBER(SEARCH("gamification", $H960:$J960)),ISNUMBER(SEARCH("Gamification", $H960:$J960)),ISNUMBER(SEARCH("education", $H960:$J960)),ISNUMBER(SEARCH("Education", $H960:$J960)),),DataValidation!$E$12,B960)</f>
        <v>Serious games or gamification</v>
      </c>
      <c r="B960" t="s">
        <v>70</v>
      </c>
      <c r="C960" t="s">
        <v>33</v>
      </c>
      <c r="D960" t="s">
        <v>33</v>
      </c>
      <c r="F960" s="3" t="str">
        <f t="shared" si="46"/>
        <v/>
      </c>
      <c r="G960">
        <f t="shared" si="44"/>
        <v>1</v>
      </c>
      <c r="H960" s="10" t="s">
        <v>19897</v>
      </c>
      <c r="I960" t="s">
        <v>11483</v>
      </c>
      <c r="J960" t="s">
        <v>11484</v>
      </c>
      <c r="K960" t="s">
        <v>11485</v>
      </c>
      <c r="L960">
        <v>7</v>
      </c>
      <c r="N960" t="str">
        <f t="shared" si="45"/>
        <v>Journal</v>
      </c>
      <c r="O960" t="s">
        <v>144</v>
      </c>
      <c r="P960" t="s">
        <v>11486</v>
      </c>
      <c r="Q960" s="3">
        <v>2020</v>
      </c>
      <c r="R960" t="s">
        <v>11487</v>
      </c>
      <c r="S960" t="s">
        <v>6</v>
      </c>
      <c r="T960" t="s">
        <v>256</v>
      </c>
    </row>
    <row r="961" spans="1:20" x14ac:dyDescent="0.35">
      <c r="A961" t="str" cm="1">
        <f t="array" ref="A961">IF(OR(ISNUMBER(SEARCH("serious", $H961:$J961)),ISNUMBER(SEARCH("Serious", $H961:$J961)),ISNUMBER(SEARCH("gamification", $H961:$J961)),ISNUMBER(SEARCH("Gamification", $H961:$J961)),ISNUMBER(SEARCH("education", $H961:$J961)),ISNUMBER(SEARCH("Education", $H961:$J961)),),DataValidation!$E$12,B961)</f>
        <v>None</v>
      </c>
      <c r="B961" t="s">
        <v>49</v>
      </c>
      <c r="C961" t="s">
        <v>63</v>
      </c>
      <c r="D961" t="s">
        <v>63</v>
      </c>
      <c r="F961" s="3" t="str">
        <f t="shared" si="46"/>
        <v/>
      </c>
      <c r="G961">
        <f t="shared" si="44"/>
        <v>1</v>
      </c>
      <c r="H961" s="10" t="s">
        <v>19898</v>
      </c>
      <c r="I961" t="s">
        <v>11489</v>
      </c>
      <c r="J961" t="s">
        <v>11490</v>
      </c>
      <c r="K961" t="s">
        <v>11491</v>
      </c>
      <c r="L961">
        <v>7</v>
      </c>
      <c r="N961" t="str">
        <f t="shared" si="45"/>
        <v>Journal</v>
      </c>
      <c r="O961" t="s">
        <v>11492</v>
      </c>
      <c r="P961" t="s">
        <v>11493</v>
      </c>
      <c r="Q961" s="3">
        <v>2020</v>
      </c>
      <c r="R961" t="s">
        <v>11494</v>
      </c>
      <c r="S961" t="s">
        <v>6</v>
      </c>
      <c r="T961" t="s">
        <v>217</v>
      </c>
    </row>
    <row r="962" spans="1:20" x14ac:dyDescent="0.35">
      <c r="A962" t="str" cm="1">
        <f t="array" ref="A962">IF(OR(ISNUMBER(SEARCH("serious", $H962:$J962)),ISNUMBER(SEARCH("Serious", $H962:$J962)),ISNUMBER(SEARCH("gamification", $H962:$J962)),ISNUMBER(SEARCH("Gamification", $H962:$J962)),ISNUMBER(SEARCH("education", $H962:$J962)),ISNUMBER(SEARCH("Education", $H962:$J962)),),DataValidation!$E$12,B962)</f>
        <v>Not related to Software Engineering</v>
      </c>
      <c r="B962" t="s">
        <v>67</v>
      </c>
      <c r="C962" t="s">
        <v>33</v>
      </c>
      <c r="D962" t="s">
        <v>33</v>
      </c>
      <c r="F962" s="3" t="str">
        <f t="shared" si="46"/>
        <v/>
      </c>
      <c r="G962">
        <f t="shared" ref="G962:G1025" si="47">COUNTIF(H:H,H962)</f>
        <v>1</v>
      </c>
      <c r="H962" s="10" t="s">
        <v>19900</v>
      </c>
      <c r="I962" t="s">
        <v>11502</v>
      </c>
      <c r="J962" t="s">
        <v>11503</v>
      </c>
      <c r="K962" t="s">
        <v>11504</v>
      </c>
      <c r="L962">
        <v>10</v>
      </c>
      <c r="M962">
        <v>9781943436125</v>
      </c>
      <c r="N962" t="str">
        <f t="shared" ref="N962:N1025" si="48">IF(ISNUMBER(SEARCH("Workshop", O962)),"Workshop",IF(OR(ISNUMBER(SEARCH("Conference", O962)), ISNUMBER(SEARCH("Symposium", O962)), ISNUMBER(SEARCH("Lecture Notes", O962)), ISNUMBER(SEARCH("Proceedings", O962))),"Conference", "Journal"))</f>
        <v>Conference</v>
      </c>
      <c r="O962" t="s">
        <v>11505</v>
      </c>
      <c r="P962" t="s">
        <v>11506</v>
      </c>
      <c r="Q962" s="3">
        <v>2018</v>
      </c>
      <c r="R962" t="s">
        <v>11507</v>
      </c>
      <c r="S962" t="s">
        <v>6</v>
      </c>
      <c r="T962" t="s">
        <v>162</v>
      </c>
    </row>
    <row r="963" spans="1:20" x14ac:dyDescent="0.35">
      <c r="A963" t="str" cm="1">
        <f t="array" ref="A963">IF(OR(ISNUMBER(SEARCH("serious", $H963:$J963)),ISNUMBER(SEARCH("Serious", $H963:$J963)),ISNUMBER(SEARCH("gamification", $H963:$J963)),ISNUMBER(SEARCH("Gamification", $H963:$J963)),ISNUMBER(SEARCH("education", $H963:$J963)),ISNUMBER(SEARCH("Education", $H963:$J963)),),DataValidation!$E$12,B963)</f>
        <v>Not related to Software Engineering</v>
      </c>
      <c r="B963" t="s">
        <v>67</v>
      </c>
      <c r="C963" t="s">
        <v>33</v>
      </c>
      <c r="D963" t="s">
        <v>33</v>
      </c>
      <c r="F963" s="3" t="str">
        <f t="shared" si="46"/>
        <v/>
      </c>
      <c r="G963">
        <f t="shared" si="47"/>
        <v>1</v>
      </c>
      <c r="H963" s="10" t="s">
        <v>19901</v>
      </c>
      <c r="I963" t="s">
        <v>11509</v>
      </c>
      <c r="J963" t="s">
        <v>11510</v>
      </c>
      <c r="K963" t="s">
        <v>11511</v>
      </c>
      <c r="L963">
        <v>10</v>
      </c>
      <c r="M963">
        <v>9788994364216</v>
      </c>
      <c r="N963" t="str">
        <f t="shared" si="48"/>
        <v>Conference</v>
      </c>
      <c r="O963" t="s">
        <v>11512</v>
      </c>
      <c r="P963" t="s">
        <v>11513</v>
      </c>
      <c r="Q963" s="3">
        <v>2012</v>
      </c>
      <c r="R963" t="s">
        <v>11514</v>
      </c>
      <c r="S963" t="s">
        <v>6</v>
      </c>
      <c r="T963" t="s">
        <v>162</v>
      </c>
    </row>
    <row r="964" spans="1:20" x14ac:dyDescent="0.35">
      <c r="A964" t="str" cm="1">
        <f t="array" ref="A964">IF(OR(ISNUMBER(SEARCH("serious", $H964:$J964)),ISNUMBER(SEARCH("Serious", $H964:$J964)),ISNUMBER(SEARCH("gamification", $H964:$J964)),ISNUMBER(SEARCH("Gamification", $H964:$J964)),ISNUMBER(SEARCH("education", $H964:$J964)),ISNUMBER(SEARCH("Education", $H964:$J964)),),DataValidation!$E$12,B964)</f>
        <v>Not related to Video Games</v>
      </c>
      <c r="B964" t="s">
        <v>70</v>
      </c>
      <c r="C964" t="s">
        <v>33</v>
      </c>
      <c r="D964" t="s">
        <v>33</v>
      </c>
      <c r="F964" s="3" t="str">
        <f t="shared" si="46"/>
        <v/>
      </c>
      <c r="G964">
        <f t="shared" si="47"/>
        <v>1</v>
      </c>
      <c r="H964" s="10" t="s">
        <v>19903</v>
      </c>
      <c r="I964" t="s">
        <v>11521</v>
      </c>
      <c r="J964" t="s">
        <v>11522</v>
      </c>
      <c r="K964" t="s">
        <v>11523</v>
      </c>
      <c r="L964">
        <v>10</v>
      </c>
      <c r="M964">
        <v>9781509006229</v>
      </c>
      <c r="N964" t="str">
        <f t="shared" si="48"/>
        <v>Journal</v>
      </c>
      <c r="O964" t="s">
        <v>11524</v>
      </c>
      <c r="P964" t="s">
        <v>11525</v>
      </c>
      <c r="Q964" s="3">
        <v>2016</v>
      </c>
      <c r="R964" t="s">
        <v>11526</v>
      </c>
      <c r="S964" t="s">
        <v>6</v>
      </c>
      <c r="T964" t="s">
        <v>155</v>
      </c>
    </row>
    <row r="965" spans="1:20" x14ac:dyDescent="0.35">
      <c r="A965" t="str" cm="1">
        <f t="array" ref="A965">IF(OR(ISNUMBER(SEARCH("serious", $H965:$J965)),ISNUMBER(SEARCH("Serious", $H965:$J965)),ISNUMBER(SEARCH("gamification", $H965:$J965)),ISNUMBER(SEARCH("Gamification", $H965:$J965)),ISNUMBER(SEARCH("education", $H965:$J965)),ISNUMBER(SEARCH("Education", $H965:$J965)),),DataValidation!$E$12,B965)</f>
        <v>Not related to Video Games</v>
      </c>
      <c r="B965" t="s">
        <v>70</v>
      </c>
      <c r="C965" t="s">
        <v>33</v>
      </c>
      <c r="D965" t="s">
        <v>33</v>
      </c>
      <c r="F965" s="3" t="str">
        <f t="shared" si="46"/>
        <v/>
      </c>
      <c r="G965">
        <f t="shared" si="47"/>
        <v>1</v>
      </c>
      <c r="H965" s="10" t="s">
        <v>19904</v>
      </c>
      <c r="I965" t="s">
        <v>11528</v>
      </c>
      <c r="J965" t="s">
        <v>11529</v>
      </c>
      <c r="K965" t="s">
        <v>11530</v>
      </c>
      <c r="L965">
        <v>10</v>
      </c>
      <c r="M965">
        <v>9781509003891</v>
      </c>
      <c r="N965" t="str">
        <f t="shared" si="48"/>
        <v>Conference</v>
      </c>
      <c r="O965" t="s">
        <v>11531</v>
      </c>
      <c r="P965" t="s">
        <v>2838</v>
      </c>
      <c r="Q965" s="3">
        <v>2016</v>
      </c>
      <c r="R965" t="s">
        <v>11532</v>
      </c>
      <c r="S965" t="s">
        <v>6</v>
      </c>
      <c r="T965" t="s">
        <v>147</v>
      </c>
    </row>
    <row r="966" spans="1:20" x14ac:dyDescent="0.35">
      <c r="A966" t="str" cm="1">
        <f t="array" ref="A966">IF(OR(ISNUMBER(SEARCH("serious", $H966:$J966)),ISNUMBER(SEARCH("Serious", $H966:$J966)),ISNUMBER(SEARCH("gamification", $H966:$J966)),ISNUMBER(SEARCH("Gamification", $H966:$J966)),ISNUMBER(SEARCH("education", $H966:$J966)),ISNUMBER(SEARCH("Education", $H966:$J966)),),DataValidation!$E$12,B966)</f>
        <v>None</v>
      </c>
      <c r="B966" t="s">
        <v>49</v>
      </c>
      <c r="C966" t="s">
        <v>60</v>
      </c>
      <c r="D966" t="s">
        <v>60</v>
      </c>
      <c r="F966" s="3" t="str">
        <f t="shared" si="46"/>
        <v/>
      </c>
      <c r="G966">
        <f t="shared" si="47"/>
        <v>1</v>
      </c>
      <c r="H966" s="10" t="s">
        <v>19906</v>
      </c>
      <c r="I966" t="s">
        <v>11540</v>
      </c>
      <c r="J966" t="s">
        <v>11541</v>
      </c>
      <c r="K966" t="s">
        <v>11542</v>
      </c>
      <c r="L966">
        <v>10</v>
      </c>
      <c r="M966">
        <v>9780769537368</v>
      </c>
      <c r="N966" t="str">
        <f t="shared" si="48"/>
        <v>Conference</v>
      </c>
      <c r="O966" t="s">
        <v>6471</v>
      </c>
      <c r="P966" t="s">
        <v>11543</v>
      </c>
      <c r="Q966" s="3">
        <v>2009</v>
      </c>
      <c r="R966" t="s">
        <v>11544</v>
      </c>
      <c r="S966" t="s">
        <v>6</v>
      </c>
      <c r="T966" t="s">
        <v>703</v>
      </c>
    </row>
    <row r="967" spans="1:20" x14ac:dyDescent="0.35">
      <c r="A967" t="str" cm="1">
        <f t="array" ref="A967">IF(OR(ISNUMBER(SEARCH("serious", $H967:$J967)),ISNUMBER(SEARCH("Serious", $H967:$J967)),ISNUMBER(SEARCH("gamification", $H967:$J967)),ISNUMBER(SEARCH("Gamification", $H967:$J967)),ISNUMBER(SEARCH("education", $H967:$J967)),ISNUMBER(SEARCH("Education", $H967:$J967)),),DataValidation!$E$12,B967)</f>
        <v>None</v>
      </c>
      <c r="B967" t="s">
        <v>49</v>
      </c>
      <c r="C967" t="s">
        <v>90</v>
      </c>
      <c r="D967" t="s">
        <v>90</v>
      </c>
      <c r="F967" s="3" t="str">
        <f t="shared" si="46"/>
        <v/>
      </c>
      <c r="G967">
        <f t="shared" si="47"/>
        <v>1</v>
      </c>
      <c r="H967" s="10" t="s">
        <v>19907</v>
      </c>
      <c r="I967" t="s">
        <v>11546</v>
      </c>
      <c r="J967" t="s">
        <v>11547</v>
      </c>
      <c r="K967" t="s">
        <v>11548</v>
      </c>
      <c r="L967">
        <v>10</v>
      </c>
      <c r="M967">
        <v>9781450323420</v>
      </c>
      <c r="N967" t="str">
        <f t="shared" si="48"/>
        <v>Journal</v>
      </c>
      <c r="O967" t="s">
        <v>11549</v>
      </c>
      <c r="P967" t="s">
        <v>6</v>
      </c>
      <c r="Q967" s="3">
        <v>2013</v>
      </c>
      <c r="R967" t="s">
        <v>11550</v>
      </c>
      <c r="S967" t="s">
        <v>6</v>
      </c>
      <c r="T967" t="s">
        <v>217</v>
      </c>
    </row>
    <row r="968" spans="1:20" x14ac:dyDescent="0.35">
      <c r="A968" t="str" cm="1">
        <f t="array" ref="A968">IF(OR(ISNUMBER(SEARCH("serious", $H968:$J968)),ISNUMBER(SEARCH("Serious", $H968:$J968)),ISNUMBER(SEARCH("gamification", $H968:$J968)),ISNUMBER(SEARCH("Gamification", $H968:$J968)),ISNUMBER(SEARCH("education", $H968:$J968)),ISNUMBER(SEARCH("Education", $H968:$J968)),),DataValidation!$E$12,B968)</f>
        <v>Not related to Video Games</v>
      </c>
      <c r="B968" t="s">
        <v>70</v>
      </c>
      <c r="C968" t="s">
        <v>33</v>
      </c>
      <c r="D968" t="s">
        <v>33</v>
      </c>
      <c r="F968" s="3" t="str">
        <f t="shared" si="46"/>
        <v/>
      </c>
      <c r="G968">
        <f t="shared" si="47"/>
        <v>1</v>
      </c>
      <c r="H968" s="10" t="s">
        <v>19908</v>
      </c>
      <c r="I968" t="s">
        <v>11552</v>
      </c>
      <c r="J968" t="s">
        <v>11553</v>
      </c>
      <c r="K968" t="s">
        <v>11554</v>
      </c>
      <c r="L968">
        <v>7</v>
      </c>
      <c r="N968" t="str">
        <f t="shared" si="48"/>
        <v>Journal</v>
      </c>
      <c r="O968" t="s">
        <v>11555</v>
      </c>
      <c r="P968" t="s">
        <v>11556</v>
      </c>
      <c r="Q968" s="3">
        <v>2015</v>
      </c>
      <c r="R968" t="s">
        <v>11557</v>
      </c>
      <c r="S968" t="s">
        <v>6</v>
      </c>
      <c r="T968" t="s">
        <v>217</v>
      </c>
    </row>
    <row r="969" spans="1:20" x14ac:dyDescent="0.35">
      <c r="A969" t="str" cm="1">
        <f t="array" ref="A969">IF(OR(ISNUMBER(SEARCH("serious", $H969:$J969)),ISNUMBER(SEARCH("Serious", $H969:$J969)),ISNUMBER(SEARCH("gamification", $H969:$J969)),ISNUMBER(SEARCH("Gamification", $H969:$J969)),ISNUMBER(SEARCH("education", $H969:$J969)),ISNUMBER(SEARCH("Education", $H969:$J969)),),DataValidation!$E$12,B969)</f>
        <v>Not related to Video Games</v>
      </c>
      <c r="B969" t="s">
        <v>70</v>
      </c>
      <c r="C969" t="s">
        <v>33</v>
      </c>
      <c r="D969" t="s">
        <v>33</v>
      </c>
      <c r="F969" s="3" t="str">
        <f t="shared" si="46"/>
        <v/>
      </c>
      <c r="G969">
        <f t="shared" si="47"/>
        <v>1</v>
      </c>
      <c r="H969" s="10" t="s">
        <v>19909</v>
      </c>
      <c r="I969" t="s">
        <v>11559</v>
      </c>
      <c r="J969" t="s">
        <v>11560</v>
      </c>
      <c r="K969" t="s">
        <v>11561</v>
      </c>
      <c r="L969">
        <v>10</v>
      </c>
      <c r="M969">
        <v>9781467377829</v>
      </c>
      <c r="N969" t="str">
        <f t="shared" si="48"/>
        <v>Conference</v>
      </c>
      <c r="O969" t="s">
        <v>11562</v>
      </c>
      <c r="P969" t="s">
        <v>11563</v>
      </c>
      <c r="Q969" s="3">
        <v>2016</v>
      </c>
      <c r="R969" t="s">
        <v>11564</v>
      </c>
      <c r="S969" t="s">
        <v>6</v>
      </c>
      <c r="T969" t="s">
        <v>217</v>
      </c>
    </row>
    <row r="970" spans="1:20" x14ac:dyDescent="0.35">
      <c r="A970" t="s">
        <v>82</v>
      </c>
      <c r="B970" t="s">
        <v>70</v>
      </c>
      <c r="C970" t="s">
        <v>33</v>
      </c>
      <c r="D970" t="s">
        <v>33</v>
      </c>
      <c r="F970" s="3" t="str">
        <f t="shared" si="46"/>
        <v/>
      </c>
      <c r="G970">
        <f t="shared" si="47"/>
        <v>1</v>
      </c>
      <c r="H970" s="10" t="s">
        <v>19911</v>
      </c>
      <c r="I970" t="s">
        <v>11572</v>
      </c>
      <c r="J970" t="s">
        <v>11573</v>
      </c>
      <c r="K970" t="s">
        <v>11574</v>
      </c>
      <c r="L970">
        <v>10</v>
      </c>
      <c r="M970">
        <v>9789898533791</v>
      </c>
      <c r="N970" t="str">
        <f t="shared" si="48"/>
        <v>Conference</v>
      </c>
      <c r="O970" t="s">
        <v>2286</v>
      </c>
      <c r="P970" t="s">
        <v>11575</v>
      </c>
      <c r="Q970" s="3">
        <v>2018</v>
      </c>
      <c r="R970" t="s">
        <v>11576</v>
      </c>
      <c r="S970" t="s">
        <v>6</v>
      </c>
      <c r="T970" t="s">
        <v>162</v>
      </c>
    </row>
    <row r="971" spans="1:20" x14ac:dyDescent="0.35">
      <c r="A971" t="str" cm="1">
        <f t="array" ref="A971">IF(OR(ISNUMBER(SEARCH("serious", $H971:$J971)),ISNUMBER(SEARCH("Serious", $H971:$J971)),ISNUMBER(SEARCH("gamification", $H971:$J971)),ISNUMBER(SEARCH("Gamification", $H971:$J971)),ISNUMBER(SEARCH("education", $H971:$J971)),ISNUMBER(SEARCH("Education", $H971:$J971)),),DataValidation!$E$12,B971)</f>
        <v>Duplicated</v>
      </c>
      <c r="B971" t="s">
        <v>62</v>
      </c>
      <c r="C971" t="s">
        <v>33</v>
      </c>
      <c r="D971" t="s">
        <v>33</v>
      </c>
      <c r="E971" t="s">
        <v>85</v>
      </c>
      <c r="F971" s="3" t="str">
        <f t="shared" si="46"/>
        <v/>
      </c>
      <c r="G971">
        <f t="shared" si="47"/>
        <v>1</v>
      </c>
      <c r="H971" s="10" t="s">
        <v>13477</v>
      </c>
      <c r="I971" t="s">
        <v>11591</v>
      </c>
      <c r="J971" t="s">
        <v>11592</v>
      </c>
      <c r="K971" t="s">
        <v>11593</v>
      </c>
      <c r="L971">
        <v>7</v>
      </c>
      <c r="N971" t="str">
        <f t="shared" si="48"/>
        <v>Journal</v>
      </c>
      <c r="O971" t="s">
        <v>11594</v>
      </c>
      <c r="P971" t="s">
        <v>11595</v>
      </c>
      <c r="Q971" s="3">
        <v>2011</v>
      </c>
      <c r="R971" t="s">
        <v>11596</v>
      </c>
      <c r="S971" t="s">
        <v>6</v>
      </c>
      <c r="T971" t="s">
        <v>11597</v>
      </c>
    </row>
    <row r="972" spans="1:20" x14ac:dyDescent="0.35">
      <c r="A972" t="str" cm="1">
        <f t="array" ref="A972">IF(OR(ISNUMBER(SEARCH("serious", $H972:$J972)),ISNUMBER(SEARCH("Serious", $H972:$J972)),ISNUMBER(SEARCH("gamification", $H972:$J972)),ISNUMBER(SEARCH("Gamification", $H972:$J972)),ISNUMBER(SEARCH("education", $H972:$J972)),ISNUMBER(SEARCH("Education", $H972:$J972)),),DataValidation!$E$12,B972)</f>
        <v>None</v>
      </c>
      <c r="B972" t="s">
        <v>49</v>
      </c>
      <c r="C972" t="s">
        <v>71</v>
      </c>
      <c r="D972" t="s">
        <v>71</v>
      </c>
      <c r="E972" t="s">
        <v>85</v>
      </c>
      <c r="F972" s="3" t="str">
        <f t="shared" si="46"/>
        <v/>
      </c>
      <c r="G972">
        <f t="shared" si="47"/>
        <v>1</v>
      </c>
      <c r="H972" s="10" t="s">
        <v>13961</v>
      </c>
      <c r="I972" t="s">
        <v>11599</v>
      </c>
      <c r="J972" t="s">
        <v>11600</v>
      </c>
      <c r="K972" t="s">
        <v>11593</v>
      </c>
      <c r="L972">
        <v>10</v>
      </c>
      <c r="M972">
        <v>9781479999538</v>
      </c>
      <c r="N972" t="str">
        <f t="shared" si="48"/>
        <v>Conference</v>
      </c>
      <c r="O972" t="s">
        <v>11601</v>
      </c>
      <c r="P972" t="s">
        <v>11602</v>
      </c>
      <c r="Q972" s="3">
        <v>2015</v>
      </c>
      <c r="R972" t="s">
        <v>11603</v>
      </c>
      <c r="S972" t="s">
        <v>6</v>
      </c>
      <c r="T972" t="s">
        <v>473</v>
      </c>
    </row>
    <row r="973" spans="1:20" x14ac:dyDescent="0.35">
      <c r="A973" t="str" cm="1">
        <f t="array" ref="A973">IF(OR(ISNUMBER(SEARCH("serious", $H973:$J973)),ISNUMBER(SEARCH("Serious", $H973:$J973)),ISNUMBER(SEARCH("gamification", $H973:$J973)),ISNUMBER(SEARCH("Gamification", $H973:$J973)),ISNUMBER(SEARCH("education", $H973:$J973)),ISNUMBER(SEARCH("Education", $H973:$J973)),),DataValidation!$E$12,B973)</f>
        <v>Serious games or gamification</v>
      </c>
      <c r="B973" t="s">
        <v>70</v>
      </c>
      <c r="C973" t="s">
        <v>33</v>
      </c>
      <c r="D973" t="s">
        <v>33</v>
      </c>
      <c r="F973" s="3" t="str">
        <f t="shared" si="46"/>
        <v/>
      </c>
      <c r="G973">
        <f t="shared" si="47"/>
        <v>1</v>
      </c>
      <c r="H973" s="10" t="s">
        <v>19914</v>
      </c>
      <c r="I973" t="s">
        <v>11605</v>
      </c>
      <c r="J973" t="s">
        <v>11606</v>
      </c>
      <c r="K973" t="s">
        <v>11607</v>
      </c>
      <c r="L973">
        <v>10</v>
      </c>
      <c r="M973">
        <v>9780769540559</v>
      </c>
      <c r="N973" t="str">
        <f t="shared" si="48"/>
        <v>Conference</v>
      </c>
      <c r="O973" t="s">
        <v>11608</v>
      </c>
      <c r="P973" t="s">
        <v>11609</v>
      </c>
      <c r="Q973" s="3">
        <v>2010</v>
      </c>
      <c r="R973" t="s">
        <v>11610</v>
      </c>
      <c r="S973" t="s">
        <v>6</v>
      </c>
      <c r="T973" t="s">
        <v>636</v>
      </c>
    </row>
    <row r="974" spans="1:20" x14ac:dyDescent="0.35">
      <c r="A974" t="str" cm="1">
        <f t="array" ref="A974">IF(OR(ISNUMBER(SEARCH("serious", $H974:$J974)),ISNUMBER(SEARCH("Serious", $H974:$J974)),ISNUMBER(SEARCH("gamification", $H974:$J974)),ISNUMBER(SEARCH("Gamification", $H974:$J974)),ISNUMBER(SEARCH("education", $H974:$J974)),ISNUMBER(SEARCH("Education", $H974:$J974)),),DataValidation!$E$12,B974)</f>
        <v>Not related to Video Games</v>
      </c>
      <c r="B974" t="s">
        <v>70</v>
      </c>
      <c r="C974" t="s">
        <v>33</v>
      </c>
      <c r="D974" t="s">
        <v>33</v>
      </c>
      <c r="F974" s="3" t="str">
        <f t="shared" si="46"/>
        <v/>
      </c>
      <c r="G974">
        <f t="shared" si="47"/>
        <v>1</v>
      </c>
      <c r="H974" s="10" t="s">
        <v>19915</v>
      </c>
      <c r="I974" t="s">
        <v>11612</v>
      </c>
      <c r="J974" t="s">
        <v>11613</v>
      </c>
      <c r="K974" t="s">
        <v>11614</v>
      </c>
      <c r="L974">
        <v>7</v>
      </c>
      <c r="N974" t="str">
        <f t="shared" si="48"/>
        <v>Conference</v>
      </c>
      <c r="O974" t="s">
        <v>152</v>
      </c>
      <c r="P974" t="s">
        <v>11615</v>
      </c>
      <c r="Q974" s="3">
        <v>2014</v>
      </c>
      <c r="R974" t="s">
        <v>11616</v>
      </c>
      <c r="S974" t="s">
        <v>6</v>
      </c>
      <c r="T974" t="s">
        <v>147</v>
      </c>
    </row>
    <row r="975" spans="1:20" x14ac:dyDescent="0.35">
      <c r="A975" t="str" cm="1">
        <f t="array" ref="A975">IF(OR(ISNUMBER(SEARCH("serious", $H975:$J975)),ISNUMBER(SEARCH("Serious", $H975:$J975)),ISNUMBER(SEARCH("gamification", $H975:$J975)),ISNUMBER(SEARCH("Gamification", $H975:$J975)),ISNUMBER(SEARCH("education", $H975:$J975)),ISNUMBER(SEARCH("Education", $H975:$J975)),),DataValidation!$E$12,B975)</f>
        <v>None</v>
      </c>
      <c r="B975" t="s">
        <v>49</v>
      </c>
      <c r="C975" t="s">
        <v>71</v>
      </c>
      <c r="D975" t="s">
        <v>71</v>
      </c>
      <c r="E975" t="s">
        <v>85</v>
      </c>
      <c r="F975" s="3" t="str">
        <f t="shared" si="46"/>
        <v/>
      </c>
      <c r="G975">
        <f t="shared" si="47"/>
        <v>1</v>
      </c>
      <c r="H975" s="10" t="s">
        <v>19916</v>
      </c>
      <c r="I975" t="s">
        <v>11618</v>
      </c>
      <c r="J975" t="s">
        <v>11619</v>
      </c>
      <c r="K975" t="s">
        <v>11620</v>
      </c>
      <c r="L975">
        <v>10</v>
      </c>
      <c r="M975">
        <v>9781424471805</v>
      </c>
      <c r="N975" t="str">
        <f t="shared" si="48"/>
        <v>Conference</v>
      </c>
      <c r="O975" t="s">
        <v>11621</v>
      </c>
      <c r="P975" t="s">
        <v>6</v>
      </c>
      <c r="Q975" s="3">
        <v>2010</v>
      </c>
      <c r="R975" t="s">
        <v>11622</v>
      </c>
      <c r="S975" t="s">
        <v>6</v>
      </c>
      <c r="T975" t="s">
        <v>162</v>
      </c>
    </row>
    <row r="976" spans="1:20" x14ac:dyDescent="0.35">
      <c r="A976" t="str" cm="1">
        <f t="array" ref="A976">IF(OR(ISNUMBER(SEARCH("serious", $H976:$J976)),ISNUMBER(SEARCH("Serious", $H976:$J976)),ISNUMBER(SEARCH("gamification", $H976:$J976)),ISNUMBER(SEARCH("Gamification", $H976:$J976)),ISNUMBER(SEARCH("education", $H976:$J976)),ISNUMBER(SEARCH("Education", $H976:$J976)),),DataValidation!$E$12,B976)</f>
        <v>None</v>
      </c>
      <c r="B976" t="s">
        <v>49</v>
      </c>
      <c r="C976" t="s">
        <v>71</v>
      </c>
      <c r="D976" t="s">
        <v>71</v>
      </c>
      <c r="E976" t="s">
        <v>85</v>
      </c>
      <c r="F976" s="3" t="str">
        <f t="shared" si="46"/>
        <v/>
      </c>
      <c r="G976">
        <f t="shared" si="47"/>
        <v>1</v>
      </c>
      <c r="H976" s="10" t="s">
        <v>19917</v>
      </c>
      <c r="I976" t="s">
        <v>11624</v>
      </c>
      <c r="J976" t="s">
        <v>11625</v>
      </c>
      <c r="K976" t="s">
        <v>11626</v>
      </c>
      <c r="L976">
        <v>10</v>
      </c>
      <c r="M976">
        <v>9780954901677</v>
      </c>
      <c r="N976" t="str">
        <f t="shared" si="48"/>
        <v>Conference</v>
      </c>
      <c r="O976" t="s">
        <v>1071</v>
      </c>
      <c r="P976" t="s">
        <v>11627</v>
      </c>
      <c r="Q976" s="3">
        <v>2009</v>
      </c>
      <c r="R976" t="s">
        <v>11628</v>
      </c>
      <c r="S976" t="s">
        <v>6</v>
      </c>
      <c r="T976" t="s">
        <v>162</v>
      </c>
    </row>
    <row r="977" spans="1:20" x14ac:dyDescent="0.35">
      <c r="A977" t="str" cm="1">
        <f t="array" ref="A977">IF(OR(ISNUMBER(SEARCH("serious", $H977:$J977)),ISNUMBER(SEARCH("Serious", $H977:$J977)),ISNUMBER(SEARCH("gamification", $H977:$J977)),ISNUMBER(SEARCH("Gamification", $H977:$J977)),ISNUMBER(SEARCH("education", $H977:$J977)),ISNUMBER(SEARCH("Education", $H977:$J977)),),DataValidation!$E$12,B977)</f>
        <v>None</v>
      </c>
      <c r="B977" t="s">
        <v>49</v>
      </c>
      <c r="C977" t="s">
        <v>71</v>
      </c>
      <c r="D977" t="s">
        <v>71</v>
      </c>
      <c r="F977" s="3" t="str">
        <f t="shared" si="46"/>
        <v/>
      </c>
      <c r="G977">
        <f t="shared" si="47"/>
        <v>1</v>
      </c>
      <c r="H977" s="10" t="s">
        <v>19918</v>
      </c>
      <c r="I977" t="s">
        <v>11630</v>
      </c>
      <c r="J977" t="s">
        <v>11631</v>
      </c>
      <c r="K977" t="s">
        <v>11632</v>
      </c>
      <c r="L977">
        <v>10</v>
      </c>
      <c r="M977">
        <v>9781424473854</v>
      </c>
      <c r="N977" t="str">
        <f t="shared" si="48"/>
        <v>Conference</v>
      </c>
      <c r="O977" t="s">
        <v>11633</v>
      </c>
      <c r="P977" t="s">
        <v>11634</v>
      </c>
      <c r="Q977" s="3">
        <v>2010</v>
      </c>
      <c r="R977" t="s">
        <v>11635</v>
      </c>
      <c r="S977" t="s">
        <v>6</v>
      </c>
      <c r="T977" t="s">
        <v>147</v>
      </c>
    </row>
    <row r="978" spans="1:20" x14ac:dyDescent="0.35">
      <c r="A978" t="str" cm="1">
        <f t="array" ref="A978">IF(OR(ISNUMBER(SEARCH("serious", $H978:$J978)),ISNUMBER(SEARCH("Serious", $H978:$J978)),ISNUMBER(SEARCH("gamification", $H978:$J978)),ISNUMBER(SEARCH("Gamification", $H978:$J978)),ISNUMBER(SEARCH("education", $H978:$J978)),ISNUMBER(SEARCH("Education", $H978:$J978)),),DataValidation!$E$12,B978)</f>
        <v>None</v>
      </c>
      <c r="B978" t="s">
        <v>49</v>
      </c>
      <c r="C978" t="s">
        <v>66</v>
      </c>
      <c r="D978" t="s">
        <v>66</v>
      </c>
      <c r="F978" s="3" t="str">
        <f t="shared" si="46"/>
        <v/>
      </c>
      <c r="G978">
        <f t="shared" si="47"/>
        <v>1</v>
      </c>
      <c r="H978" s="10" t="s">
        <v>19920</v>
      </c>
      <c r="I978" t="s">
        <v>11644</v>
      </c>
      <c r="J978" t="s">
        <v>11645</v>
      </c>
      <c r="K978" t="s">
        <v>11646</v>
      </c>
      <c r="L978">
        <v>7</v>
      </c>
      <c r="N978" t="str">
        <f t="shared" si="48"/>
        <v>Journal</v>
      </c>
      <c r="O978" t="s">
        <v>542</v>
      </c>
      <c r="P978" t="s">
        <v>11647</v>
      </c>
      <c r="Q978" s="3">
        <v>2020</v>
      </c>
      <c r="R978" t="s">
        <v>11648</v>
      </c>
      <c r="S978" t="s">
        <v>6</v>
      </c>
      <c r="T978" t="s">
        <v>162</v>
      </c>
    </row>
    <row r="979" spans="1:20" x14ac:dyDescent="0.35">
      <c r="A979" t="str" cm="1">
        <f t="array" ref="A979">IF(OR(ISNUMBER(SEARCH("serious", $H979:$J979)),ISNUMBER(SEARCH("Serious", $H979:$J979)),ISNUMBER(SEARCH("gamification", $H979:$J979)),ISNUMBER(SEARCH("Gamification", $H979:$J979)),ISNUMBER(SEARCH("education", $H979:$J979)),ISNUMBER(SEARCH("Education", $H979:$J979)),),DataValidation!$E$12,B979)</f>
        <v>None</v>
      </c>
      <c r="B979" t="s">
        <v>49</v>
      </c>
      <c r="C979" t="s">
        <v>71</v>
      </c>
      <c r="D979" t="s">
        <v>71</v>
      </c>
      <c r="E979" t="s">
        <v>85</v>
      </c>
      <c r="F979" s="3" t="str">
        <f t="shared" si="46"/>
        <v/>
      </c>
      <c r="G979">
        <f t="shared" si="47"/>
        <v>1</v>
      </c>
      <c r="H979" s="10" t="s">
        <v>19926</v>
      </c>
      <c r="I979" t="s">
        <v>11682</v>
      </c>
      <c r="J979" t="s">
        <v>11683</v>
      </c>
      <c r="K979" t="s">
        <v>11684</v>
      </c>
      <c r="L979">
        <v>7</v>
      </c>
      <c r="N979" t="str">
        <f t="shared" si="48"/>
        <v>Journal</v>
      </c>
      <c r="O979" t="s">
        <v>11685</v>
      </c>
      <c r="P979" t="s">
        <v>7209</v>
      </c>
      <c r="Q979" s="3">
        <v>2021</v>
      </c>
      <c r="R979" t="s">
        <v>11686</v>
      </c>
      <c r="S979" t="s">
        <v>6</v>
      </c>
      <c r="T979" t="s">
        <v>162</v>
      </c>
    </row>
    <row r="980" spans="1:20" x14ac:dyDescent="0.35">
      <c r="A980" t="str" cm="1">
        <f t="array" ref="A980">IF(OR(ISNUMBER(SEARCH("serious", $H980:$J980)),ISNUMBER(SEARCH("Serious", $H980:$J980)),ISNUMBER(SEARCH("gamification", $H980:$J980)),ISNUMBER(SEARCH("Gamification", $H980:$J980)),ISNUMBER(SEARCH("education", $H980:$J980)),ISNUMBER(SEARCH("Education", $H980:$J980)),),DataValidation!$E$12,B980)</f>
        <v>None</v>
      </c>
      <c r="B980" t="s">
        <v>49</v>
      </c>
      <c r="C980" t="s">
        <v>90</v>
      </c>
      <c r="D980" t="s">
        <v>90</v>
      </c>
      <c r="F980" s="3" t="str">
        <f t="shared" si="46"/>
        <v/>
      </c>
      <c r="G980">
        <f t="shared" si="47"/>
        <v>1</v>
      </c>
      <c r="H980" s="10" t="s">
        <v>19927</v>
      </c>
      <c r="I980" t="s">
        <v>11688</v>
      </c>
      <c r="J980" t="s">
        <v>11689</v>
      </c>
      <c r="K980" t="s">
        <v>11690</v>
      </c>
      <c r="L980">
        <v>10</v>
      </c>
      <c r="M980">
        <v>9781450334662</v>
      </c>
      <c r="N980" t="str">
        <f t="shared" si="48"/>
        <v>Conference</v>
      </c>
      <c r="O980" t="s">
        <v>2825</v>
      </c>
      <c r="P980" t="s">
        <v>11691</v>
      </c>
      <c r="Q980" s="3">
        <v>2015</v>
      </c>
      <c r="R980" t="s">
        <v>11692</v>
      </c>
      <c r="S980" t="s">
        <v>6</v>
      </c>
      <c r="T980" t="s">
        <v>162</v>
      </c>
    </row>
    <row r="981" spans="1:20" x14ac:dyDescent="0.35">
      <c r="A981" t="str" cm="1">
        <f t="array" ref="A981">IF(OR(ISNUMBER(SEARCH("serious", $H981:$J981)),ISNUMBER(SEARCH("Serious", $H981:$J981)),ISNUMBER(SEARCH("gamification", $H981:$J981)),ISNUMBER(SEARCH("Gamification", $H981:$J981)),ISNUMBER(SEARCH("education", $H981:$J981)),ISNUMBER(SEARCH("Education", $H981:$J981)),),DataValidation!$E$12,B981)</f>
        <v>None</v>
      </c>
      <c r="B981" t="s">
        <v>49</v>
      </c>
      <c r="C981" t="s">
        <v>66</v>
      </c>
      <c r="D981" t="s">
        <v>66</v>
      </c>
      <c r="F981" s="3" t="str">
        <f t="shared" si="46"/>
        <v/>
      </c>
      <c r="G981">
        <f t="shared" si="47"/>
        <v>1</v>
      </c>
      <c r="H981" s="10" t="s">
        <v>19928</v>
      </c>
      <c r="I981" t="s">
        <v>11694</v>
      </c>
      <c r="J981" t="s">
        <v>11695</v>
      </c>
      <c r="K981" t="s">
        <v>11696</v>
      </c>
      <c r="L981">
        <v>10</v>
      </c>
      <c r="M981">
        <v>9781450344043</v>
      </c>
      <c r="N981" t="str">
        <f t="shared" si="48"/>
        <v>Conference</v>
      </c>
      <c r="O981" t="s">
        <v>11697</v>
      </c>
      <c r="P981" t="s">
        <v>7855</v>
      </c>
      <c r="Q981" s="3">
        <v>2017</v>
      </c>
      <c r="R981" t="s">
        <v>11698</v>
      </c>
      <c r="S981" t="s">
        <v>6</v>
      </c>
      <c r="T981" t="s">
        <v>162</v>
      </c>
    </row>
    <row r="982" spans="1:20" x14ac:dyDescent="0.35">
      <c r="A982" t="str" cm="1">
        <f t="array" ref="A982">IF(OR(ISNUMBER(SEARCH("serious", $H982:$J982)),ISNUMBER(SEARCH("Serious", $H982:$J982)),ISNUMBER(SEARCH("gamification", $H982:$J982)),ISNUMBER(SEARCH("Gamification", $H982:$J982)),ISNUMBER(SEARCH("education", $H982:$J982)),ISNUMBER(SEARCH("Education", $H982:$J982)),),DataValidation!$E$12,B982)</f>
        <v>Not related to Video Games</v>
      </c>
      <c r="B982" t="s">
        <v>70</v>
      </c>
      <c r="C982" t="s">
        <v>33</v>
      </c>
      <c r="D982" t="s">
        <v>33</v>
      </c>
      <c r="F982" s="3" t="str">
        <f t="shared" si="46"/>
        <v/>
      </c>
      <c r="G982">
        <f t="shared" si="47"/>
        <v>1</v>
      </c>
      <c r="H982" s="10" t="s">
        <v>19930</v>
      </c>
      <c r="I982" t="s">
        <v>11705</v>
      </c>
      <c r="J982" t="s">
        <v>11706</v>
      </c>
      <c r="K982" t="s">
        <v>11707</v>
      </c>
      <c r="L982">
        <v>10</v>
      </c>
      <c r="M982">
        <v>9781424446155</v>
      </c>
      <c r="N982" t="str">
        <f t="shared" si="48"/>
        <v>Conference</v>
      </c>
      <c r="O982" t="s">
        <v>11708</v>
      </c>
      <c r="P982" t="s">
        <v>11709</v>
      </c>
      <c r="Q982" s="3">
        <v>2009</v>
      </c>
      <c r="R982" t="s">
        <v>11710</v>
      </c>
      <c r="S982" t="s">
        <v>6</v>
      </c>
      <c r="T982" t="s">
        <v>147</v>
      </c>
    </row>
    <row r="983" spans="1:20" x14ac:dyDescent="0.35">
      <c r="A983" t="str" cm="1">
        <f t="array" ref="A983">IF(OR(ISNUMBER(SEARCH("serious", $H983:$J983)),ISNUMBER(SEARCH("Serious", $H983:$J983)),ISNUMBER(SEARCH("gamification", $H983:$J983)),ISNUMBER(SEARCH("Gamification", $H983:$J983)),ISNUMBER(SEARCH("education", $H983:$J983)),ISNUMBER(SEARCH("Education", $H983:$J983)),),DataValidation!$E$12,B983)</f>
        <v>Serious games or gamification</v>
      </c>
      <c r="B983" t="s">
        <v>70</v>
      </c>
      <c r="C983" t="s">
        <v>33</v>
      </c>
      <c r="D983" t="s">
        <v>33</v>
      </c>
      <c r="F983" s="3" t="str">
        <f t="shared" si="46"/>
        <v/>
      </c>
      <c r="G983">
        <f t="shared" si="47"/>
        <v>1</v>
      </c>
      <c r="H983" s="10" t="s">
        <v>19933</v>
      </c>
      <c r="I983" t="s">
        <v>11723</v>
      </c>
      <c r="J983" t="s">
        <v>11724</v>
      </c>
      <c r="K983" t="s">
        <v>11725</v>
      </c>
      <c r="L983">
        <v>7</v>
      </c>
      <c r="N983" t="str">
        <f t="shared" si="48"/>
        <v>Journal</v>
      </c>
      <c r="O983" t="s">
        <v>922</v>
      </c>
      <c r="P983" t="s">
        <v>11726</v>
      </c>
      <c r="Q983" s="3">
        <v>2017</v>
      </c>
      <c r="R983" t="s">
        <v>11727</v>
      </c>
      <c r="S983" t="s">
        <v>6</v>
      </c>
      <c r="T983" t="s">
        <v>323</v>
      </c>
    </row>
    <row r="984" spans="1:20" x14ac:dyDescent="0.35">
      <c r="A984" t="str" cm="1">
        <f t="array" ref="A984">IF(OR(ISNUMBER(SEARCH("serious", $H984:$J984)),ISNUMBER(SEARCH("Serious", $H984:$J984)),ISNUMBER(SEARCH("gamification", $H984:$J984)),ISNUMBER(SEARCH("Gamification", $H984:$J984)),ISNUMBER(SEARCH("education", $H984:$J984)),ISNUMBER(SEARCH("Education", $H984:$J984)),),DataValidation!$E$12,B984)</f>
        <v>Serious games or gamification</v>
      </c>
      <c r="B984" t="s">
        <v>70</v>
      </c>
      <c r="C984" t="s">
        <v>33</v>
      </c>
      <c r="D984" t="s">
        <v>33</v>
      </c>
      <c r="F984" s="3" t="str">
        <f t="shared" ref="F984:F987" si="49">IF(C984&lt;&gt;D984,IF(OR(C984="",D984=""),"NR","Yes"),"")</f>
        <v/>
      </c>
      <c r="G984">
        <f t="shared" si="47"/>
        <v>1</v>
      </c>
      <c r="H984" s="10" t="s">
        <v>19934</v>
      </c>
      <c r="I984" t="s">
        <v>11729</v>
      </c>
      <c r="J984" t="s">
        <v>11730</v>
      </c>
      <c r="K984" t="s">
        <v>11731</v>
      </c>
      <c r="L984">
        <v>10</v>
      </c>
      <c r="M984">
        <v>9781622767083</v>
      </c>
      <c r="N984" t="str">
        <f t="shared" si="48"/>
        <v>Conference</v>
      </c>
      <c r="O984" t="s">
        <v>4482</v>
      </c>
      <c r="P984" t="s">
        <v>11732</v>
      </c>
      <c r="Q984" s="3">
        <v>2010</v>
      </c>
      <c r="R984" t="s">
        <v>11733</v>
      </c>
      <c r="S984" t="s">
        <v>6</v>
      </c>
      <c r="T984" t="s">
        <v>162</v>
      </c>
    </row>
    <row r="985" spans="1:20" x14ac:dyDescent="0.35">
      <c r="A985" t="str" cm="1">
        <f t="array" ref="A985">IF(OR(ISNUMBER(SEARCH("serious", $H985:$J985)),ISNUMBER(SEARCH("Serious", $H985:$J985)),ISNUMBER(SEARCH("gamification", $H985:$J985)),ISNUMBER(SEARCH("Gamification", $H985:$J985)),ISNUMBER(SEARCH("education", $H985:$J985)),ISNUMBER(SEARCH("Education", $H985:$J985)),),DataValidation!$E$12,B985)</f>
        <v>None</v>
      </c>
      <c r="B985" t="s">
        <v>49</v>
      </c>
      <c r="C985" t="s">
        <v>60</v>
      </c>
      <c r="D985" t="s">
        <v>60</v>
      </c>
      <c r="F985" s="3" t="str">
        <f t="shared" si="49"/>
        <v/>
      </c>
      <c r="G985">
        <f t="shared" si="47"/>
        <v>1</v>
      </c>
      <c r="H985" s="10" t="s">
        <v>19935</v>
      </c>
      <c r="I985" t="s">
        <v>11735</v>
      </c>
      <c r="J985" t="s">
        <v>11736</v>
      </c>
      <c r="K985" t="s">
        <v>11737</v>
      </c>
      <c r="L985">
        <v>10</v>
      </c>
      <c r="M985">
        <v>9780819489357</v>
      </c>
      <c r="N985" t="str">
        <f t="shared" si="48"/>
        <v>Conference</v>
      </c>
      <c r="O985" t="s">
        <v>2531</v>
      </c>
      <c r="P985" t="s">
        <v>6</v>
      </c>
      <c r="Q985" s="3">
        <v>2012</v>
      </c>
      <c r="R985" t="s">
        <v>11738</v>
      </c>
      <c r="S985" t="s">
        <v>6</v>
      </c>
      <c r="T985" t="s">
        <v>217</v>
      </c>
    </row>
    <row r="986" spans="1:20" x14ac:dyDescent="0.35">
      <c r="A986" t="str" cm="1">
        <f t="array" ref="A986">IF(OR(ISNUMBER(SEARCH("serious", $H986:$J986)),ISNUMBER(SEARCH("Serious", $H986:$J986)),ISNUMBER(SEARCH("gamification", $H986:$J986)),ISNUMBER(SEARCH("Gamification", $H986:$J986)),ISNUMBER(SEARCH("education", $H986:$J986)),ISNUMBER(SEARCH("Education", $H986:$J986)),),DataValidation!$E$12,B986)</f>
        <v>None</v>
      </c>
      <c r="B986" t="s">
        <v>49</v>
      </c>
      <c r="C986" t="s">
        <v>90</v>
      </c>
      <c r="D986" t="s">
        <v>90</v>
      </c>
      <c r="F986" s="3" t="str">
        <f t="shared" si="49"/>
        <v/>
      </c>
      <c r="G986">
        <f t="shared" si="47"/>
        <v>1</v>
      </c>
      <c r="H986" s="10" t="s">
        <v>19936</v>
      </c>
      <c r="I986" t="s">
        <v>11740</v>
      </c>
      <c r="J986" t="s">
        <v>11741</v>
      </c>
      <c r="K986" t="s">
        <v>11742</v>
      </c>
      <c r="L986">
        <v>10</v>
      </c>
      <c r="N986" t="str">
        <f t="shared" si="48"/>
        <v>Workshop</v>
      </c>
      <c r="O986" t="s">
        <v>496</v>
      </c>
      <c r="P986" t="s">
        <v>4563</v>
      </c>
      <c r="Q986" s="3">
        <v>2019</v>
      </c>
      <c r="R986" t="s">
        <v>11743</v>
      </c>
      <c r="S986" t="s">
        <v>6</v>
      </c>
      <c r="T986" t="s">
        <v>162</v>
      </c>
    </row>
    <row r="987" spans="1:20" x14ac:dyDescent="0.35">
      <c r="A987" t="str" cm="1">
        <f t="array" ref="A987">IF(OR(ISNUMBER(SEARCH("serious", $H987:$J987)),ISNUMBER(SEARCH("Serious", $H987:$J987)),ISNUMBER(SEARCH("gamification", $H987:$J987)),ISNUMBER(SEARCH("Gamification", $H987:$J987)),ISNUMBER(SEARCH("education", $H987:$J987)),ISNUMBER(SEARCH("Education", $H987:$J987)),),DataValidation!$E$12,B987)</f>
        <v>Serious games or gamification</v>
      </c>
      <c r="B987" t="s">
        <v>70</v>
      </c>
      <c r="C987" t="s">
        <v>33</v>
      </c>
      <c r="D987" t="s">
        <v>33</v>
      </c>
      <c r="F987" s="3" t="str">
        <f t="shared" si="49"/>
        <v/>
      </c>
      <c r="G987">
        <f t="shared" si="47"/>
        <v>1</v>
      </c>
      <c r="H987" s="10" t="s">
        <v>19937</v>
      </c>
      <c r="I987" t="s">
        <v>11745</v>
      </c>
      <c r="J987" t="s">
        <v>11746</v>
      </c>
      <c r="K987" t="s">
        <v>11747</v>
      </c>
      <c r="L987">
        <v>7</v>
      </c>
      <c r="N987" t="str">
        <f t="shared" si="48"/>
        <v>Journal</v>
      </c>
      <c r="O987" t="s">
        <v>11748</v>
      </c>
      <c r="P987" t="s">
        <v>11749</v>
      </c>
      <c r="Q987" s="3">
        <v>2014</v>
      </c>
      <c r="R987" t="s">
        <v>11750</v>
      </c>
      <c r="S987" t="s">
        <v>6</v>
      </c>
      <c r="T987" t="s">
        <v>283</v>
      </c>
    </row>
    <row r="988" spans="1:20" x14ac:dyDescent="0.35">
      <c r="A988" t="str" cm="1">
        <f t="array" ref="A988">IF(OR(ISNUMBER(SEARCH("serious", $H988:$J988)),ISNUMBER(SEARCH("Serious", $H988:$J988)),ISNUMBER(SEARCH("gamification", $H988:$J988)),ISNUMBER(SEARCH("Gamification", $H988:$J988)),ISNUMBER(SEARCH("education", $H988:$J988)),ISNUMBER(SEARCH("Education", $H988:$J988)),),DataValidation!$E$12,B988)</f>
        <v>None</v>
      </c>
      <c r="B988" t="s">
        <v>49</v>
      </c>
      <c r="C988" t="s">
        <v>51</v>
      </c>
      <c r="D988" t="s">
        <v>51</v>
      </c>
      <c r="F988" s="3" t="str">
        <f>IF(C988&lt;&gt;D988,IF(OR(C988="",D988=""),"NR","Yes"),"")</f>
        <v/>
      </c>
      <c r="G988">
        <f t="shared" si="47"/>
        <v>1</v>
      </c>
      <c r="H988" s="10" t="s">
        <v>19938</v>
      </c>
      <c r="I988" t="s">
        <v>11752</v>
      </c>
      <c r="J988" t="s">
        <v>11753</v>
      </c>
      <c r="K988" t="s">
        <v>11754</v>
      </c>
      <c r="L988">
        <v>10</v>
      </c>
      <c r="M988">
        <v>9781450350877</v>
      </c>
      <c r="N988" t="str">
        <f t="shared" si="48"/>
        <v>Conference</v>
      </c>
      <c r="O988" t="s">
        <v>11755</v>
      </c>
      <c r="P988" t="s">
        <v>6</v>
      </c>
      <c r="Q988" s="3">
        <v>2017</v>
      </c>
      <c r="R988" t="s">
        <v>11756</v>
      </c>
      <c r="S988" t="s">
        <v>6</v>
      </c>
      <c r="T988" t="s">
        <v>1369</v>
      </c>
    </row>
    <row r="989" spans="1:20" x14ac:dyDescent="0.35">
      <c r="A989" t="str" cm="1">
        <f t="array" ref="A989">IF(OR(ISNUMBER(SEARCH("serious", $H989:$J989)),ISNUMBER(SEARCH("Serious", $H989:$J989)),ISNUMBER(SEARCH("gamification", $H989:$J989)),ISNUMBER(SEARCH("Gamification", $H989:$J989)),ISNUMBER(SEARCH("education", $H989:$J989)),ISNUMBER(SEARCH("Education", $H989:$J989)),),DataValidation!$E$12,B989)</f>
        <v>None</v>
      </c>
      <c r="B989" t="s">
        <v>49</v>
      </c>
      <c r="C989" t="s">
        <v>71</v>
      </c>
      <c r="D989" t="s">
        <v>71</v>
      </c>
      <c r="E989" t="s">
        <v>85</v>
      </c>
      <c r="F989" s="3" t="str">
        <f>IF(C989&lt;&gt;D989,IF(OR(C989="",D989=""),"NR","Yes"),"")</f>
        <v/>
      </c>
      <c r="G989">
        <f t="shared" si="47"/>
        <v>1</v>
      </c>
      <c r="H989" s="10" t="s">
        <v>19939</v>
      </c>
      <c r="I989" t="s">
        <v>11758</v>
      </c>
      <c r="J989" t="s">
        <v>11759</v>
      </c>
      <c r="K989" t="s">
        <v>11760</v>
      </c>
      <c r="L989">
        <v>10</v>
      </c>
      <c r="M989">
        <v>9781509055074</v>
      </c>
      <c r="N989" t="str">
        <f t="shared" si="48"/>
        <v>Conference</v>
      </c>
      <c r="O989" t="s">
        <v>11761</v>
      </c>
      <c r="P989" t="s">
        <v>11762</v>
      </c>
      <c r="Q989" s="3">
        <v>2017</v>
      </c>
      <c r="R989" t="s">
        <v>11763</v>
      </c>
      <c r="S989" t="s">
        <v>6</v>
      </c>
      <c r="T989" t="s">
        <v>480</v>
      </c>
    </row>
    <row r="990" spans="1:20" x14ac:dyDescent="0.35">
      <c r="A990" t="str" cm="1">
        <f t="array" ref="A990">IF(OR(ISNUMBER(SEARCH("serious", $H990:$J990)),ISNUMBER(SEARCH("Serious", $H990:$J990)),ISNUMBER(SEARCH("gamification", $H990:$J990)),ISNUMBER(SEARCH("Gamification", $H990:$J990)),ISNUMBER(SEARCH("education", $H990:$J990)),ISNUMBER(SEARCH("Education", $H990:$J990)),),DataValidation!$E$12,B990)</f>
        <v>None</v>
      </c>
      <c r="B990" t="s">
        <v>49</v>
      </c>
      <c r="C990" t="s">
        <v>71</v>
      </c>
      <c r="D990" t="s">
        <v>71</v>
      </c>
      <c r="E990" t="s">
        <v>85</v>
      </c>
      <c r="F990" s="3" t="str">
        <f>IF(C990&lt;&gt;D990,IF(OR(C990="",D990=""),"NR","Yes"),"")</f>
        <v/>
      </c>
      <c r="G990">
        <f t="shared" si="47"/>
        <v>1</v>
      </c>
      <c r="H990" s="10" t="s">
        <v>19940</v>
      </c>
      <c r="I990" t="s">
        <v>11765</v>
      </c>
      <c r="J990" t="s">
        <v>11766</v>
      </c>
      <c r="K990" t="s">
        <v>11767</v>
      </c>
      <c r="L990">
        <v>7</v>
      </c>
      <c r="N990" t="str">
        <f t="shared" si="48"/>
        <v>Journal</v>
      </c>
      <c r="O990" t="s">
        <v>4413</v>
      </c>
      <c r="P990" t="s">
        <v>11768</v>
      </c>
      <c r="Q990" s="3">
        <v>2019</v>
      </c>
      <c r="R990" t="s">
        <v>11769</v>
      </c>
      <c r="S990" t="s">
        <v>6</v>
      </c>
      <c r="T990" t="s">
        <v>155</v>
      </c>
    </row>
    <row r="991" spans="1:20" x14ac:dyDescent="0.35">
      <c r="A991" t="str" cm="1">
        <f t="array" ref="A991">IF(OR(ISNUMBER(SEARCH("serious", $H991:$J991)),ISNUMBER(SEARCH("Serious", $H991:$J991)),ISNUMBER(SEARCH("gamification", $H991:$J991)),ISNUMBER(SEARCH("Gamification", $H991:$J991)),ISNUMBER(SEARCH("education", $H991:$J991)),ISNUMBER(SEARCH("Education", $H991:$J991)),),DataValidation!$E$12,B991)</f>
        <v>None</v>
      </c>
      <c r="B991" t="s">
        <v>49</v>
      </c>
      <c r="C991" t="s">
        <v>71</v>
      </c>
      <c r="D991" t="s">
        <v>71</v>
      </c>
      <c r="E991" t="s">
        <v>85</v>
      </c>
      <c r="F991" s="3" t="str">
        <f>IF(C991&lt;&gt;D991,IF(OR(C991="",D991=""),"NR","Yes"),"")</f>
        <v/>
      </c>
      <c r="G991">
        <f t="shared" si="47"/>
        <v>1</v>
      </c>
      <c r="H991" s="10" t="s">
        <v>19941</v>
      </c>
      <c r="I991" t="s">
        <v>11771</v>
      </c>
      <c r="J991" t="s">
        <v>11772</v>
      </c>
      <c r="K991" t="s">
        <v>11773</v>
      </c>
      <c r="L991">
        <v>7</v>
      </c>
      <c r="N991" t="str">
        <f t="shared" si="48"/>
        <v>Journal</v>
      </c>
      <c r="O991" t="s">
        <v>4413</v>
      </c>
      <c r="P991" t="s">
        <v>11774</v>
      </c>
      <c r="Q991" s="3">
        <v>2019</v>
      </c>
      <c r="R991" t="s">
        <v>11775</v>
      </c>
      <c r="S991" t="s">
        <v>6</v>
      </c>
      <c r="T991" t="s">
        <v>283</v>
      </c>
    </row>
    <row r="992" spans="1:20" x14ac:dyDescent="0.35">
      <c r="A992" t="str" cm="1">
        <f t="array" ref="A992">IF(OR(ISNUMBER(SEARCH("serious", $H992:$J992)),ISNUMBER(SEARCH("Serious", $H992:$J992)),ISNUMBER(SEARCH("gamification", $H992:$J992)),ISNUMBER(SEARCH("Gamification", $H992:$J992)),ISNUMBER(SEARCH("education", $H992:$J992)),ISNUMBER(SEARCH("Education", $H992:$J992)),),DataValidation!$E$12,B992)</f>
        <v>Serious games or gamification</v>
      </c>
      <c r="B992" t="s">
        <v>70</v>
      </c>
      <c r="C992" t="s">
        <v>33</v>
      </c>
      <c r="D992" t="s">
        <v>33</v>
      </c>
      <c r="F992" s="3" t="str">
        <f t="shared" ref="F992:F1055" si="50">IF(C992&lt;&gt;D992,IF(OR(C992="",D992=""),"NR","Yes"),"")</f>
        <v/>
      </c>
      <c r="G992">
        <f t="shared" si="47"/>
        <v>1</v>
      </c>
      <c r="H992" s="10" t="s">
        <v>19942</v>
      </c>
      <c r="I992" t="s">
        <v>11777</v>
      </c>
      <c r="J992" t="s">
        <v>11778</v>
      </c>
      <c r="K992" t="s">
        <v>11779</v>
      </c>
      <c r="L992">
        <v>10</v>
      </c>
      <c r="M992">
        <v>9781450372176</v>
      </c>
      <c r="N992" t="str">
        <f t="shared" si="48"/>
        <v>Journal</v>
      </c>
      <c r="O992" t="s">
        <v>194</v>
      </c>
      <c r="P992" t="s">
        <v>6</v>
      </c>
      <c r="Q992" s="3">
        <v>2019</v>
      </c>
      <c r="R992" t="s">
        <v>11780</v>
      </c>
      <c r="S992" t="s">
        <v>6</v>
      </c>
      <c r="T992" t="s">
        <v>217</v>
      </c>
    </row>
    <row r="993" spans="1:20" x14ac:dyDescent="0.35">
      <c r="A993" t="str" cm="1">
        <f t="array" ref="A993">IF(OR(ISNUMBER(SEARCH("serious", $H993:$J993)),ISNUMBER(SEARCH("Serious", $H993:$J993)),ISNUMBER(SEARCH("gamification", $H993:$J993)),ISNUMBER(SEARCH("Gamification", $H993:$J993)),ISNUMBER(SEARCH("education", $H993:$J993)),ISNUMBER(SEARCH("Education", $H993:$J993)),),DataValidation!$E$12,B993)</f>
        <v>None</v>
      </c>
      <c r="B993" t="s">
        <v>49</v>
      </c>
      <c r="C993" t="s">
        <v>60</v>
      </c>
      <c r="D993" t="s">
        <v>60</v>
      </c>
      <c r="F993" s="3" t="str">
        <f t="shared" si="50"/>
        <v/>
      </c>
      <c r="G993">
        <f t="shared" si="47"/>
        <v>1</v>
      </c>
      <c r="H993" s="10" t="s">
        <v>19945</v>
      </c>
      <c r="I993" t="s">
        <v>11795</v>
      </c>
      <c r="J993" t="s">
        <v>11796</v>
      </c>
      <c r="K993" t="s">
        <v>11797</v>
      </c>
      <c r="L993">
        <v>10</v>
      </c>
      <c r="M993">
        <v>9780954901677</v>
      </c>
      <c r="N993" t="str">
        <f t="shared" si="48"/>
        <v>Conference</v>
      </c>
      <c r="O993" t="s">
        <v>1071</v>
      </c>
      <c r="P993" t="s">
        <v>9592</v>
      </c>
      <c r="Q993" s="3">
        <v>2009</v>
      </c>
      <c r="R993" t="s">
        <v>11798</v>
      </c>
      <c r="S993" t="s">
        <v>6</v>
      </c>
      <c r="T993" t="s">
        <v>162</v>
      </c>
    </row>
    <row r="994" spans="1:20" x14ac:dyDescent="0.35">
      <c r="A994" t="str" cm="1">
        <f t="array" ref="A994">IF(OR(ISNUMBER(SEARCH("serious", $H994:$J994)),ISNUMBER(SEARCH("Serious", $H994:$J994)),ISNUMBER(SEARCH("gamification", $H994:$J994)),ISNUMBER(SEARCH("Gamification", $H994:$J994)),ISNUMBER(SEARCH("education", $H994:$J994)),ISNUMBER(SEARCH("Education", $H994:$J994)),),DataValidation!$E$12,B994)</f>
        <v>None</v>
      </c>
      <c r="B994" t="s">
        <v>49</v>
      </c>
      <c r="C994" t="s">
        <v>60</v>
      </c>
      <c r="D994" t="s">
        <v>60</v>
      </c>
      <c r="F994" s="3" t="str">
        <f t="shared" si="50"/>
        <v/>
      </c>
      <c r="G994">
        <f t="shared" si="47"/>
        <v>1</v>
      </c>
      <c r="H994" s="10" t="s">
        <v>19946</v>
      </c>
      <c r="I994" t="s">
        <v>11800</v>
      </c>
      <c r="J994" t="s">
        <v>11801</v>
      </c>
      <c r="K994" t="s">
        <v>11802</v>
      </c>
      <c r="L994">
        <v>10</v>
      </c>
      <c r="M994">
        <v>9781450354592</v>
      </c>
      <c r="N994" t="str">
        <f t="shared" si="48"/>
        <v>Conference</v>
      </c>
      <c r="O994" t="s">
        <v>10086</v>
      </c>
      <c r="P994" t="s">
        <v>6</v>
      </c>
      <c r="Q994" s="3">
        <v>2017</v>
      </c>
      <c r="R994" t="s">
        <v>11803</v>
      </c>
      <c r="S994" t="s">
        <v>6</v>
      </c>
      <c r="T994" t="s">
        <v>4202</v>
      </c>
    </row>
    <row r="995" spans="1:20" x14ac:dyDescent="0.35">
      <c r="A995" t="str" cm="1">
        <f t="array" ref="A995">IF(OR(ISNUMBER(SEARCH("serious", $H995:$J995)),ISNUMBER(SEARCH("Serious", $H995:$J995)),ISNUMBER(SEARCH("gamification", $H995:$J995)),ISNUMBER(SEARCH("Gamification", $H995:$J995)),ISNUMBER(SEARCH("education", $H995:$J995)),ISNUMBER(SEARCH("Education", $H995:$J995)),),DataValidation!$E$12,B995)</f>
        <v>None</v>
      </c>
      <c r="B995" t="s">
        <v>49</v>
      </c>
      <c r="C995" t="s">
        <v>83</v>
      </c>
      <c r="D995" t="s">
        <v>83</v>
      </c>
      <c r="F995" s="3" t="str">
        <f t="shared" si="50"/>
        <v/>
      </c>
      <c r="G995">
        <f t="shared" si="47"/>
        <v>1</v>
      </c>
      <c r="H995" s="10" t="s">
        <v>19948</v>
      </c>
      <c r="I995" t="s">
        <v>11811</v>
      </c>
      <c r="J995" t="s">
        <v>11812</v>
      </c>
      <c r="K995" t="s">
        <v>11813</v>
      </c>
      <c r="L995">
        <v>7</v>
      </c>
      <c r="N995" t="str">
        <f t="shared" si="48"/>
        <v>Journal</v>
      </c>
      <c r="O995" t="s">
        <v>11814</v>
      </c>
      <c r="P995" t="s">
        <v>11815</v>
      </c>
      <c r="Q995" s="3">
        <v>2013</v>
      </c>
      <c r="R995" t="s">
        <v>11816</v>
      </c>
      <c r="S995" t="s">
        <v>6</v>
      </c>
      <c r="T995" t="s">
        <v>283</v>
      </c>
    </row>
    <row r="996" spans="1:20" x14ac:dyDescent="0.35">
      <c r="A996" t="str" cm="1">
        <f t="array" ref="A996">IF(OR(ISNUMBER(SEARCH("serious", $H996:$J996)),ISNUMBER(SEARCH("Serious", $H996:$J996)),ISNUMBER(SEARCH("gamification", $H996:$J996)),ISNUMBER(SEARCH("Gamification", $H996:$J996)),ISNUMBER(SEARCH("education", $H996:$J996)),ISNUMBER(SEARCH("Education", $H996:$J996)),),DataValidation!$E$12,B996)</f>
        <v>Serious games or gamification</v>
      </c>
      <c r="B996" t="s">
        <v>70</v>
      </c>
      <c r="C996" t="s">
        <v>33</v>
      </c>
      <c r="D996" t="s">
        <v>33</v>
      </c>
      <c r="F996" s="3" t="str">
        <f t="shared" si="50"/>
        <v/>
      </c>
      <c r="G996">
        <f t="shared" si="47"/>
        <v>1</v>
      </c>
      <c r="H996" s="10" t="s">
        <v>19949</v>
      </c>
      <c r="I996" t="s">
        <v>11818</v>
      </c>
      <c r="J996" t="s">
        <v>11819</v>
      </c>
      <c r="K996" t="s">
        <v>11820</v>
      </c>
      <c r="L996">
        <v>10</v>
      </c>
      <c r="M996">
        <v>9781450327909</v>
      </c>
      <c r="N996" t="str">
        <f t="shared" si="48"/>
        <v>Conference</v>
      </c>
      <c r="O996" t="s">
        <v>308</v>
      </c>
      <c r="P996" t="s">
        <v>6</v>
      </c>
      <c r="Q996" s="3">
        <v>2014</v>
      </c>
      <c r="R996" t="s">
        <v>11821</v>
      </c>
      <c r="S996" t="s">
        <v>6</v>
      </c>
      <c r="T996" t="s">
        <v>217</v>
      </c>
    </row>
    <row r="997" spans="1:20" x14ac:dyDescent="0.35">
      <c r="A997" t="str" cm="1">
        <f t="array" ref="A997">IF(OR(ISNUMBER(SEARCH("serious", $H997:$J997)),ISNUMBER(SEARCH("Serious", $H997:$J997)),ISNUMBER(SEARCH("gamification", $H997:$J997)),ISNUMBER(SEARCH("Gamification", $H997:$J997)),ISNUMBER(SEARCH("education", $H997:$J997)),ISNUMBER(SEARCH("Education", $H997:$J997)),),DataValidation!$E$12,B997)</f>
        <v>None</v>
      </c>
      <c r="B997" t="s">
        <v>49</v>
      </c>
      <c r="C997" t="s">
        <v>83</v>
      </c>
      <c r="D997" t="s">
        <v>83</v>
      </c>
      <c r="F997" s="3" t="str">
        <f t="shared" si="50"/>
        <v/>
      </c>
      <c r="G997">
        <f t="shared" si="47"/>
        <v>1</v>
      </c>
      <c r="H997" s="10" t="s">
        <v>19950</v>
      </c>
      <c r="I997" t="s">
        <v>11823</v>
      </c>
      <c r="J997" t="s">
        <v>11824</v>
      </c>
      <c r="K997" t="s">
        <v>11825</v>
      </c>
      <c r="L997">
        <v>7</v>
      </c>
      <c r="N997" t="str">
        <f t="shared" si="48"/>
        <v>Journal</v>
      </c>
      <c r="O997" t="s">
        <v>1853</v>
      </c>
      <c r="P997" t="s">
        <v>6</v>
      </c>
      <c r="Q997" s="3">
        <v>2014</v>
      </c>
      <c r="R997" t="s">
        <v>11826</v>
      </c>
      <c r="S997" t="s">
        <v>6</v>
      </c>
      <c r="T997" t="s">
        <v>162</v>
      </c>
    </row>
    <row r="998" spans="1:20" x14ac:dyDescent="0.35">
      <c r="A998" t="str" cm="1">
        <f t="array" ref="A998">IF(OR(ISNUMBER(SEARCH("serious", $H998:$J998)),ISNUMBER(SEARCH("Serious", $H998:$J998)),ISNUMBER(SEARCH("gamification", $H998:$J998)),ISNUMBER(SEARCH("Gamification", $H998:$J998)),ISNUMBER(SEARCH("education", $H998:$J998)),ISNUMBER(SEARCH("Education", $H998:$J998)),),DataValidation!$E$12,B998)</f>
        <v>Not related to Video Games</v>
      </c>
      <c r="B998" t="s">
        <v>70</v>
      </c>
      <c r="C998" t="s">
        <v>33</v>
      </c>
      <c r="D998" t="s">
        <v>33</v>
      </c>
      <c r="F998" s="3" t="str">
        <f t="shared" si="50"/>
        <v/>
      </c>
      <c r="G998">
        <f t="shared" si="47"/>
        <v>1</v>
      </c>
      <c r="H998" s="10" t="s">
        <v>19951</v>
      </c>
      <c r="I998" t="s">
        <v>11828</v>
      </c>
      <c r="J998" t="s">
        <v>11829</v>
      </c>
      <c r="K998" t="s">
        <v>11820</v>
      </c>
      <c r="L998">
        <v>10</v>
      </c>
      <c r="M998">
        <v>9781450324748</v>
      </c>
      <c r="N998" t="str">
        <f t="shared" si="48"/>
        <v>Conference</v>
      </c>
      <c r="O998" t="s">
        <v>1310</v>
      </c>
      <c r="P998" t="s">
        <v>11830</v>
      </c>
      <c r="Q998" s="3">
        <v>2014</v>
      </c>
      <c r="R998" t="s">
        <v>11831</v>
      </c>
      <c r="S998" t="s">
        <v>6</v>
      </c>
      <c r="T998" t="s">
        <v>217</v>
      </c>
    </row>
    <row r="999" spans="1:20" x14ac:dyDescent="0.35">
      <c r="A999" t="str" cm="1">
        <f t="array" ref="A999">IF(OR(ISNUMBER(SEARCH("serious", $H999:$J999)),ISNUMBER(SEARCH("Serious", $H999:$J999)),ISNUMBER(SEARCH("gamification", $H999:$J999)),ISNUMBER(SEARCH("Gamification", $H999:$J999)),ISNUMBER(SEARCH("education", $H999:$J999)),ISNUMBER(SEARCH("Education", $H999:$J999)),),DataValidation!$E$12,B999)</f>
        <v>Not related to Video Games</v>
      </c>
      <c r="B999" t="s">
        <v>70</v>
      </c>
      <c r="C999" t="s">
        <v>33</v>
      </c>
      <c r="D999" t="s">
        <v>33</v>
      </c>
      <c r="F999" s="3" t="str">
        <f t="shared" si="50"/>
        <v/>
      </c>
      <c r="G999">
        <f t="shared" si="47"/>
        <v>1</v>
      </c>
      <c r="H999" s="10" t="s">
        <v>19952</v>
      </c>
      <c r="I999" t="s">
        <v>11833</v>
      </c>
      <c r="J999" t="s">
        <v>11834</v>
      </c>
      <c r="K999" t="s">
        <v>11820</v>
      </c>
      <c r="L999">
        <v>7</v>
      </c>
      <c r="M999">
        <v>9783319076676</v>
      </c>
      <c r="N999" t="str">
        <f t="shared" si="48"/>
        <v>Conference</v>
      </c>
      <c r="O999" t="s">
        <v>152</v>
      </c>
      <c r="P999" t="s">
        <v>11835</v>
      </c>
      <c r="Q999" s="3">
        <v>2014</v>
      </c>
      <c r="R999" t="s">
        <v>11836</v>
      </c>
      <c r="S999" t="s">
        <v>6</v>
      </c>
      <c r="T999" t="s">
        <v>1120</v>
      </c>
    </row>
    <row r="1000" spans="1:20" x14ac:dyDescent="0.35">
      <c r="A1000" t="str" cm="1">
        <f t="array" ref="A1000">IF(OR(ISNUMBER(SEARCH("serious", $H1000:$J1000)),ISNUMBER(SEARCH("Serious", $H1000:$J1000)),ISNUMBER(SEARCH("gamification", $H1000:$J1000)),ISNUMBER(SEARCH("Gamification", $H1000:$J1000)),ISNUMBER(SEARCH("education", $H1000:$J1000)),ISNUMBER(SEARCH("Education", $H1000:$J1000)),),DataValidation!$E$12,B1000)</f>
        <v>Not related to Video Games</v>
      </c>
      <c r="B1000" t="s">
        <v>70</v>
      </c>
      <c r="C1000" t="s">
        <v>33</v>
      </c>
      <c r="D1000" t="s">
        <v>33</v>
      </c>
      <c r="F1000" s="3" t="str">
        <f t="shared" si="50"/>
        <v/>
      </c>
      <c r="G1000">
        <f t="shared" si="47"/>
        <v>1</v>
      </c>
      <c r="H1000" s="10" t="s">
        <v>19953</v>
      </c>
      <c r="I1000" t="s">
        <v>11838</v>
      </c>
      <c r="J1000" t="s">
        <v>11839</v>
      </c>
      <c r="K1000" t="s">
        <v>11840</v>
      </c>
      <c r="L1000">
        <v>10</v>
      </c>
      <c r="M1000">
        <v>9781467371315</v>
      </c>
      <c r="N1000" t="str">
        <f t="shared" si="48"/>
        <v>Conference</v>
      </c>
      <c r="O1000" t="s">
        <v>11841</v>
      </c>
      <c r="P1000" t="s">
        <v>9636</v>
      </c>
      <c r="Q1000" s="3">
        <v>2015</v>
      </c>
      <c r="R1000" t="s">
        <v>11842</v>
      </c>
      <c r="S1000" t="s">
        <v>6</v>
      </c>
      <c r="T1000" t="s">
        <v>256</v>
      </c>
    </row>
    <row r="1001" spans="1:20" x14ac:dyDescent="0.35">
      <c r="A1001" t="str" cm="1">
        <f t="array" ref="A1001">IF(OR(ISNUMBER(SEARCH("serious", $H1001:$J1001)),ISNUMBER(SEARCH("Serious", $H1001:$J1001)),ISNUMBER(SEARCH("gamification", $H1001:$J1001)),ISNUMBER(SEARCH("Gamification", $H1001:$J1001)),ISNUMBER(SEARCH("education", $H1001:$J1001)),ISNUMBER(SEARCH("Education", $H1001:$J1001)),),DataValidation!$E$12,B1001)</f>
        <v>Not related to Video Games</v>
      </c>
      <c r="B1001" t="s">
        <v>70</v>
      </c>
      <c r="C1001" t="s">
        <v>33</v>
      </c>
      <c r="D1001" t="s">
        <v>33</v>
      </c>
      <c r="F1001" s="3" t="str">
        <f t="shared" si="50"/>
        <v/>
      </c>
      <c r="G1001">
        <f t="shared" si="47"/>
        <v>1</v>
      </c>
      <c r="H1001" s="10" t="s">
        <v>19954</v>
      </c>
      <c r="I1001" t="s">
        <v>11844</v>
      </c>
      <c r="J1001" t="s">
        <v>11845</v>
      </c>
      <c r="K1001" t="s">
        <v>11820</v>
      </c>
      <c r="L1001">
        <v>7</v>
      </c>
      <c r="M1001">
        <v>9783319209159</v>
      </c>
      <c r="N1001" t="str">
        <f t="shared" si="48"/>
        <v>Conference</v>
      </c>
      <c r="O1001" t="s">
        <v>152</v>
      </c>
      <c r="P1001" t="s">
        <v>11846</v>
      </c>
      <c r="Q1001" s="3">
        <v>2015</v>
      </c>
      <c r="R1001" t="s">
        <v>11847</v>
      </c>
      <c r="S1001" t="s">
        <v>6</v>
      </c>
      <c r="T1001" t="s">
        <v>217</v>
      </c>
    </row>
    <row r="1002" spans="1:20" x14ac:dyDescent="0.35">
      <c r="A1002" t="str" cm="1">
        <f t="array" ref="A1002">IF(OR(ISNUMBER(SEARCH("serious", $H1002:$J1002)),ISNUMBER(SEARCH("Serious", $H1002:$J1002)),ISNUMBER(SEARCH("gamification", $H1002:$J1002)),ISNUMBER(SEARCH("Gamification", $H1002:$J1002)),ISNUMBER(SEARCH("education", $H1002:$J1002)),ISNUMBER(SEARCH("Education", $H1002:$J1002)),),DataValidation!$E$12,B1002)</f>
        <v>Not related to Video Games</v>
      </c>
      <c r="B1002" t="s">
        <v>70</v>
      </c>
      <c r="C1002" t="s">
        <v>33</v>
      </c>
      <c r="D1002" t="s">
        <v>33</v>
      </c>
      <c r="F1002" s="3" t="str">
        <f t="shared" si="50"/>
        <v/>
      </c>
      <c r="G1002">
        <f t="shared" si="47"/>
        <v>1</v>
      </c>
      <c r="H1002" s="10" t="s">
        <v>19955</v>
      </c>
      <c r="I1002" t="s">
        <v>11849</v>
      </c>
      <c r="J1002" t="s">
        <v>11850</v>
      </c>
      <c r="K1002" t="s">
        <v>11851</v>
      </c>
      <c r="L1002">
        <v>7</v>
      </c>
      <c r="N1002" t="str">
        <f t="shared" si="48"/>
        <v>Journal</v>
      </c>
      <c r="O1002" t="s">
        <v>9094</v>
      </c>
      <c r="P1002" t="s">
        <v>11852</v>
      </c>
      <c r="Q1002" s="3">
        <v>2017</v>
      </c>
      <c r="R1002" t="s">
        <v>11853</v>
      </c>
      <c r="S1002" t="s">
        <v>6</v>
      </c>
      <c r="T1002" t="s">
        <v>1120</v>
      </c>
    </row>
    <row r="1003" spans="1:20" x14ac:dyDescent="0.35">
      <c r="A1003" t="str" cm="1">
        <f t="array" ref="A1003">IF(OR(ISNUMBER(SEARCH("serious", $H1003:$J1003)),ISNUMBER(SEARCH("Serious", $H1003:$J1003)),ISNUMBER(SEARCH("gamification", $H1003:$J1003)),ISNUMBER(SEARCH("Gamification", $H1003:$J1003)),ISNUMBER(SEARCH("education", $H1003:$J1003)),ISNUMBER(SEARCH("Education", $H1003:$J1003)),),DataValidation!$E$12,B1003)</f>
        <v>None</v>
      </c>
      <c r="B1003" t="s">
        <v>49</v>
      </c>
      <c r="C1003" t="s">
        <v>71</v>
      </c>
      <c r="D1003" t="s">
        <v>71</v>
      </c>
      <c r="E1003" t="s">
        <v>85</v>
      </c>
      <c r="F1003" s="3" t="str">
        <f t="shared" si="50"/>
        <v/>
      </c>
      <c r="G1003">
        <f t="shared" si="47"/>
        <v>1</v>
      </c>
      <c r="H1003" s="10" t="s">
        <v>19957</v>
      </c>
      <c r="I1003" t="s">
        <v>11861</v>
      </c>
      <c r="J1003" t="s">
        <v>11862</v>
      </c>
      <c r="K1003" t="s">
        <v>11863</v>
      </c>
      <c r="L1003">
        <v>7</v>
      </c>
      <c r="M1003">
        <v>9783319762692</v>
      </c>
      <c r="N1003" t="str">
        <f t="shared" si="48"/>
        <v>Conference</v>
      </c>
      <c r="O1003" t="s">
        <v>152</v>
      </c>
      <c r="P1003" t="s">
        <v>11864</v>
      </c>
      <c r="Q1003" s="3">
        <v>2018</v>
      </c>
      <c r="R1003" t="s">
        <v>11865</v>
      </c>
      <c r="S1003" t="s">
        <v>6</v>
      </c>
      <c r="T1003" t="s">
        <v>217</v>
      </c>
    </row>
    <row r="1004" spans="1:20" x14ac:dyDescent="0.35">
      <c r="A1004" t="str" cm="1">
        <f t="array" ref="A1004">IF(OR(ISNUMBER(SEARCH("serious", $H1004:$J1004)),ISNUMBER(SEARCH("Serious", $H1004:$J1004)),ISNUMBER(SEARCH("gamification", $H1004:$J1004)),ISNUMBER(SEARCH("Gamification", $H1004:$J1004)),ISNUMBER(SEARCH("education", $H1004:$J1004)),ISNUMBER(SEARCH("Education", $H1004:$J1004)),),DataValidation!$E$12,B1004)</f>
        <v>None</v>
      </c>
      <c r="B1004" t="s">
        <v>49</v>
      </c>
      <c r="C1004" t="s">
        <v>57</v>
      </c>
      <c r="D1004" t="s">
        <v>57</v>
      </c>
      <c r="E1004" s="8" t="s">
        <v>20816</v>
      </c>
      <c r="F1004" s="3" t="str">
        <f t="shared" si="50"/>
        <v/>
      </c>
      <c r="G1004" s="8">
        <f t="shared" si="47"/>
        <v>1</v>
      </c>
      <c r="H1004" s="10" t="s">
        <v>19958</v>
      </c>
      <c r="I1004" t="s">
        <v>11867</v>
      </c>
      <c r="J1004" t="s">
        <v>11868</v>
      </c>
      <c r="K1004" t="s">
        <v>11863</v>
      </c>
      <c r="L1004">
        <v>7</v>
      </c>
      <c r="N1004" t="str">
        <f t="shared" si="48"/>
        <v>Journal</v>
      </c>
      <c r="O1004" t="s">
        <v>11869</v>
      </c>
      <c r="P1004" t="s">
        <v>6</v>
      </c>
      <c r="Q1004" s="3">
        <v>2019</v>
      </c>
      <c r="R1004" t="s">
        <v>11870</v>
      </c>
      <c r="S1004" t="s">
        <v>6</v>
      </c>
      <c r="T1004" t="s">
        <v>1120</v>
      </c>
    </row>
    <row r="1005" spans="1:20" x14ac:dyDescent="0.35">
      <c r="A1005" t="str" cm="1">
        <f t="array" ref="A1005">IF(OR(ISNUMBER(SEARCH("serious", $H1005:$J1005)),ISNUMBER(SEARCH("Serious", $H1005:$J1005)),ISNUMBER(SEARCH("gamification", $H1005:$J1005)),ISNUMBER(SEARCH("Gamification", $H1005:$J1005)),ISNUMBER(SEARCH("education", $H1005:$J1005)),ISNUMBER(SEARCH("Education", $H1005:$J1005)),),DataValidation!$E$12,B1005)</f>
        <v>None</v>
      </c>
      <c r="B1005" t="s">
        <v>49</v>
      </c>
      <c r="C1005" t="s">
        <v>60</v>
      </c>
      <c r="D1005" t="s">
        <v>60</v>
      </c>
      <c r="F1005" s="3" t="str">
        <f t="shared" si="50"/>
        <v/>
      </c>
      <c r="G1005">
        <f t="shared" si="47"/>
        <v>1</v>
      </c>
      <c r="H1005" s="10" t="s">
        <v>19959</v>
      </c>
      <c r="I1005" t="s">
        <v>11872</v>
      </c>
      <c r="J1005" t="s">
        <v>11873</v>
      </c>
      <c r="K1005" t="s">
        <v>11874</v>
      </c>
      <c r="L1005">
        <v>7</v>
      </c>
      <c r="N1005" t="str">
        <f t="shared" si="48"/>
        <v>Journal</v>
      </c>
      <c r="O1005" t="s">
        <v>9126</v>
      </c>
      <c r="P1005" t="s">
        <v>11875</v>
      </c>
      <c r="Q1005" s="3">
        <v>2019</v>
      </c>
      <c r="R1005" t="s">
        <v>11876</v>
      </c>
      <c r="S1005" t="s">
        <v>6</v>
      </c>
      <c r="T1005" t="s">
        <v>283</v>
      </c>
    </row>
    <row r="1006" spans="1:20" x14ac:dyDescent="0.35">
      <c r="A1006" t="str" cm="1">
        <f t="array" ref="A1006">IF(OR(ISNUMBER(SEARCH("serious", $H1006:$J1006)),ISNUMBER(SEARCH("Serious", $H1006:$J1006)),ISNUMBER(SEARCH("gamification", $H1006:$J1006)),ISNUMBER(SEARCH("Gamification", $H1006:$J1006)),ISNUMBER(SEARCH("education", $H1006:$J1006)),ISNUMBER(SEARCH("Education", $H1006:$J1006)),),DataValidation!$E$12,B1006)</f>
        <v>Not related to Video Games</v>
      </c>
      <c r="B1006" t="s">
        <v>70</v>
      </c>
      <c r="C1006" t="s">
        <v>33</v>
      </c>
      <c r="D1006" t="s">
        <v>33</v>
      </c>
      <c r="F1006" s="3" t="str">
        <f t="shared" si="50"/>
        <v/>
      </c>
      <c r="G1006">
        <f t="shared" si="47"/>
        <v>1</v>
      </c>
      <c r="H1006" s="10" t="s">
        <v>19960</v>
      </c>
      <c r="I1006" t="s">
        <v>11878</v>
      </c>
      <c r="J1006" t="s">
        <v>11879</v>
      </c>
      <c r="K1006" t="s">
        <v>11880</v>
      </c>
      <c r="L1006">
        <v>7</v>
      </c>
      <c r="N1006" t="str">
        <f t="shared" si="48"/>
        <v>Journal</v>
      </c>
      <c r="O1006" t="s">
        <v>11881</v>
      </c>
      <c r="P1006" t="s">
        <v>11882</v>
      </c>
      <c r="Q1006" s="3">
        <v>2021</v>
      </c>
      <c r="R1006" t="s">
        <v>11883</v>
      </c>
      <c r="S1006" t="s">
        <v>6</v>
      </c>
      <c r="T1006" t="s">
        <v>162</v>
      </c>
    </row>
    <row r="1007" spans="1:20" x14ac:dyDescent="0.35">
      <c r="A1007" t="str" cm="1">
        <f t="array" ref="A1007">IF(OR(ISNUMBER(SEARCH("serious", $H1007:$J1007)),ISNUMBER(SEARCH("Serious", $H1007:$J1007)),ISNUMBER(SEARCH("gamification", $H1007:$J1007)),ISNUMBER(SEARCH("Gamification", $H1007:$J1007)),ISNUMBER(SEARCH("education", $H1007:$J1007)),ISNUMBER(SEARCH("Education", $H1007:$J1007)),),DataValidation!$E$12,B1007)</f>
        <v>None</v>
      </c>
      <c r="B1007" t="s">
        <v>49</v>
      </c>
      <c r="C1007" t="s">
        <v>51</v>
      </c>
      <c r="D1007" t="s">
        <v>51</v>
      </c>
      <c r="F1007" s="3" t="str">
        <f t="shared" si="50"/>
        <v/>
      </c>
      <c r="G1007">
        <f t="shared" si="47"/>
        <v>1</v>
      </c>
      <c r="H1007" s="10" t="s">
        <v>19961</v>
      </c>
      <c r="I1007" t="s">
        <v>11885</v>
      </c>
      <c r="J1007" t="s">
        <v>11886</v>
      </c>
      <c r="K1007" t="s">
        <v>11887</v>
      </c>
      <c r="L1007">
        <v>10</v>
      </c>
      <c r="M1007">
        <v>9789810854799</v>
      </c>
      <c r="N1007" t="str">
        <f t="shared" si="48"/>
        <v>Conference</v>
      </c>
      <c r="O1007" t="s">
        <v>4597</v>
      </c>
      <c r="P1007" t="s">
        <v>11888</v>
      </c>
      <c r="Q1007" s="3">
        <v>2010</v>
      </c>
      <c r="R1007" t="s">
        <v>11889</v>
      </c>
      <c r="S1007" t="s">
        <v>6</v>
      </c>
      <c r="T1007" t="s">
        <v>162</v>
      </c>
    </row>
    <row r="1008" spans="1:20" x14ac:dyDescent="0.35">
      <c r="A1008" t="str" cm="1">
        <f t="array" ref="A1008">IF(OR(ISNUMBER(SEARCH("serious", $H1008:$J1008)),ISNUMBER(SEARCH("Serious", $H1008:$J1008)),ISNUMBER(SEARCH("gamification", $H1008:$J1008)),ISNUMBER(SEARCH("Gamification", $H1008:$J1008)),ISNUMBER(SEARCH("education", $H1008:$J1008)),ISNUMBER(SEARCH("Education", $H1008:$J1008)),),DataValidation!$E$12,B1008)</f>
        <v>None</v>
      </c>
      <c r="B1008" t="s">
        <v>49</v>
      </c>
      <c r="C1008" t="s">
        <v>74</v>
      </c>
      <c r="D1008" t="s">
        <v>74</v>
      </c>
      <c r="F1008" s="3" t="str">
        <f t="shared" si="50"/>
        <v/>
      </c>
      <c r="G1008">
        <f t="shared" si="47"/>
        <v>1</v>
      </c>
      <c r="H1008" s="10" t="s">
        <v>19962</v>
      </c>
      <c r="I1008" t="s">
        <v>11891</v>
      </c>
      <c r="J1008" t="s">
        <v>11892</v>
      </c>
      <c r="K1008" t="s">
        <v>11893</v>
      </c>
      <c r="L1008">
        <v>10</v>
      </c>
      <c r="M1008">
        <v>9781479919345</v>
      </c>
      <c r="N1008" t="str">
        <f t="shared" si="48"/>
        <v>Workshop</v>
      </c>
      <c r="O1008" t="s">
        <v>3954</v>
      </c>
      <c r="P1008" t="s">
        <v>11894</v>
      </c>
      <c r="Q1008" s="3">
        <v>2015</v>
      </c>
      <c r="R1008" t="s">
        <v>11895</v>
      </c>
      <c r="S1008" t="s">
        <v>6</v>
      </c>
      <c r="T1008" t="s">
        <v>217</v>
      </c>
    </row>
    <row r="1009" spans="1:20" x14ac:dyDescent="0.35">
      <c r="A1009" t="str" cm="1">
        <f t="array" ref="A1009">IF(OR(ISNUMBER(SEARCH("serious", $H1009:$J1009)),ISNUMBER(SEARCH("Serious", $H1009:$J1009)),ISNUMBER(SEARCH("gamification", $H1009:$J1009)),ISNUMBER(SEARCH("Gamification", $H1009:$J1009)),ISNUMBER(SEARCH("education", $H1009:$J1009)),ISNUMBER(SEARCH("Education", $H1009:$J1009)),),DataValidation!$E$12,B1009)</f>
        <v>Not related to Video Games</v>
      </c>
      <c r="B1009" t="s">
        <v>70</v>
      </c>
      <c r="C1009" t="s">
        <v>33</v>
      </c>
      <c r="D1009" t="s">
        <v>33</v>
      </c>
      <c r="F1009" s="3" t="str">
        <f t="shared" si="50"/>
        <v/>
      </c>
      <c r="G1009">
        <f t="shared" si="47"/>
        <v>1</v>
      </c>
      <c r="H1009" s="10" t="s">
        <v>19963</v>
      </c>
      <c r="I1009" t="s">
        <v>11897</v>
      </c>
      <c r="J1009" t="s">
        <v>11898</v>
      </c>
      <c r="K1009" t="s">
        <v>11899</v>
      </c>
      <c r="L1009">
        <v>10</v>
      </c>
      <c r="M1009">
        <v>9781728123486</v>
      </c>
      <c r="N1009" t="str">
        <f t="shared" si="48"/>
        <v>Conference</v>
      </c>
      <c r="O1009" t="s">
        <v>11900</v>
      </c>
      <c r="P1009" t="s">
        <v>11901</v>
      </c>
      <c r="Q1009" s="3">
        <v>2019</v>
      </c>
      <c r="R1009" t="s">
        <v>11902</v>
      </c>
      <c r="S1009" t="s">
        <v>6</v>
      </c>
      <c r="T1009" t="s">
        <v>162</v>
      </c>
    </row>
    <row r="1010" spans="1:20" x14ac:dyDescent="0.35">
      <c r="A1010" t="str" cm="1">
        <f t="array" ref="A1010">IF(OR(ISNUMBER(SEARCH("serious", $H1010:$J1010)),ISNUMBER(SEARCH("Serious", $H1010:$J1010)),ISNUMBER(SEARCH("gamification", $H1010:$J1010)),ISNUMBER(SEARCH("Gamification", $H1010:$J1010)),ISNUMBER(SEARCH("education", $H1010:$J1010)),ISNUMBER(SEARCH("Education", $H1010:$J1010)),),DataValidation!$E$12,B1010)</f>
        <v>None</v>
      </c>
      <c r="B1010" t="s">
        <v>49</v>
      </c>
      <c r="C1010" t="s">
        <v>57</v>
      </c>
      <c r="D1010" t="s">
        <v>57</v>
      </c>
      <c r="F1010" s="3" t="str">
        <f t="shared" si="50"/>
        <v/>
      </c>
      <c r="G1010">
        <f t="shared" si="47"/>
        <v>1</v>
      </c>
      <c r="H1010" s="10" t="s">
        <v>19964</v>
      </c>
      <c r="I1010" t="s">
        <v>11904</v>
      </c>
      <c r="J1010" t="s">
        <v>11905</v>
      </c>
      <c r="K1010" t="s">
        <v>11906</v>
      </c>
      <c r="L1010">
        <v>10</v>
      </c>
      <c r="M1010">
        <v>9781728190686</v>
      </c>
      <c r="N1010" t="str">
        <f t="shared" si="48"/>
        <v>Conference</v>
      </c>
      <c r="O1010" t="s">
        <v>11907</v>
      </c>
      <c r="P1010" t="s">
        <v>11908</v>
      </c>
      <c r="Q1010" s="3">
        <v>2020</v>
      </c>
      <c r="R1010" t="s">
        <v>11909</v>
      </c>
      <c r="S1010" t="s">
        <v>6</v>
      </c>
      <c r="T1010" t="s">
        <v>162</v>
      </c>
    </row>
    <row r="1011" spans="1:20" x14ac:dyDescent="0.35">
      <c r="A1011" t="str" cm="1">
        <f t="array" ref="A1011">IF(OR(ISNUMBER(SEARCH("serious", $H1011:$J1011)),ISNUMBER(SEARCH("Serious", $H1011:$J1011)),ISNUMBER(SEARCH("gamification", $H1011:$J1011)),ISNUMBER(SEARCH("Gamification", $H1011:$J1011)),ISNUMBER(SEARCH("education", $H1011:$J1011)),ISNUMBER(SEARCH("Education", $H1011:$J1011)),),DataValidation!$E$12,B1011)</f>
        <v>Serious games or gamification</v>
      </c>
      <c r="B1011" t="s">
        <v>70</v>
      </c>
      <c r="C1011" t="s">
        <v>33</v>
      </c>
      <c r="D1011" t="s">
        <v>33</v>
      </c>
      <c r="F1011" s="3" t="str">
        <f t="shared" si="50"/>
        <v/>
      </c>
      <c r="G1011">
        <f t="shared" si="47"/>
        <v>1</v>
      </c>
      <c r="H1011" s="10" t="s">
        <v>19969</v>
      </c>
      <c r="I1011" t="s">
        <v>11939</v>
      </c>
      <c r="J1011" t="s">
        <v>6</v>
      </c>
      <c r="K1011" t="s">
        <v>11940</v>
      </c>
      <c r="L1011">
        <v>7</v>
      </c>
      <c r="N1011" t="str">
        <f t="shared" si="48"/>
        <v>Journal</v>
      </c>
      <c r="O1011" t="s">
        <v>11941</v>
      </c>
      <c r="P1011" t="s">
        <v>11942</v>
      </c>
      <c r="Q1011" s="3">
        <v>2018</v>
      </c>
      <c r="R1011" t="s">
        <v>6</v>
      </c>
      <c r="S1011" t="s">
        <v>6</v>
      </c>
      <c r="T1011" t="s">
        <v>6</v>
      </c>
    </row>
    <row r="1012" spans="1:20" x14ac:dyDescent="0.35">
      <c r="A1012" t="str" cm="1">
        <f t="array" ref="A1012">IF(OR(ISNUMBER(SEARCH("serious", $H1012:$J1012)),ISNUMBER(SEARCH("Serious", $H1012:$J1012)),ISNUMBER(SEARCH("gamification", $H1012:$J1012)),ISNUMBER(SEARCH("Gamification", $H1012:$J1012)),ISNUMBER(SEARCH("education", $H1012:$J1012)),ISNUMBER(SEARCH("Education", $H1012:$J1012)),),DataValidation!$E$12,B1012)</f>
        <v>None</v>
      </c>
      <c r="B1012" t="s">
        <v>49</v>
      </c>
      <c r="C1012" t="s">
        <v>90</v>
      </c>
      <c r="D1012" t="s">
        <v>90</v>
      </c>
      <c r="F1012" s="3" t="str">
        <f t="shared" si="50"/>
        <v/>
      </c>
      <c r="G1012">
        <f t="shared" si="47"/>
        <v>1</v>
      </c>
      <c r="H1012" s="10" t="s">
        <v>19970</v>
      </c>
      <c r="I1012" t="s">
        <v>11953</v>
      </c>
      <c r="J1012" t="s">
        <v>6</v>
      </c>
      <c r="K1012" t="s">
        <v>11954</v>
      </c>
      <c r="L1012">
        <v>7</v>
      </c>
      <c r="N1012" t="str">
        <f t="shared" si="48"/>
        <v>Journal</v>
      </c>
      <c r="O1012" t="s">
        <v>1386</v>
      </c>
      <c r="P1012" t="s">
        <v>11955</v>
      </c>
      <c r="Q1012" s="3">
        <v>2010</v>
      </c>
      <c r="R1012" t="s">
        <v>6</v>
      </c>
      <c r="S1012" t="s">
        <v>6</v>
      </c>
      <c r="T1012" t="s">
        <v>6</v>
      </c>
    </row>
    <row r="1013" spans="1:20" x14ac:dyDescent="0.35">
      <c r="A1013" t="str" cm="1">
        <f t="array" ref="A1013">IF(OR(ISNUMBER(SEARCH("serious", $H1013:$J1013)),ISNUMBER(SEARCH("Serious", $H1013:$J1013)),ISNUMBER(SEARCH("gamification", $H1013:$J1013)),ISNUMBER(SEARCH("Gamification", $H1013:$J1013)),ISNUMBER(SEARCH("education", $H1013:$J1013)),ISNUMBER(SEARCH("Education", $H1013:$J1013)),),DataValidation!$E$12,B1013)</f>
        <v>None</v>
      </c>
      <c r="B1013" t="s">
        <v>49</v>
      </c>
      <c r="C1013" t="s">
        <v>60</v>
      </c>
      <c r="D1013" t="s">
        <v>60</v>
      </c>
      <c r="F1013" s="3" t="str">
        <f t="shared" si="50"/>
        <v/>
      </c>
      <c r="G1013">
        <f t="shared" si="47"/>
        <v>1</v>
      </c>
      <c r="H1013" s="10" t="s">
        <v>19971</v>
      </c>
      <c r="I1013" t="s">
        <v>11970</v>
      </c>
      <c r="J1013" t="s">
        <v>6</v>
      </c>
      <c r="K1013" t="s">
        <v>11971</v>
      </c>
      <c r="L1013">
        <v>7</v>
      </c>
      <c r="N1013" t="str">
        <f t="shared" si="48"/>
        <v>Conference</v>
      </c>
      <c r="O1013" t="s">
        <v>11972</v>
      </c>
      <c r="P1013" t="s">
        <v>11973</v>
      </c>
      <c r="Q1013" s="3">
        <v>2017</v>
      </c>
      <c r="R1013" t="s">
        <v>6</v>
      </c>
      <c r="S1013" t="s">
        <v>6</v>
      </c>
      <c r="T1013" t="s">
        <v>6</v>
      </c>
    </row>
    <row r="1014" spans="1:20" x14ac:dyDescent="0.35">
      <c r="A1014" t="str" cm="1">
        <f t="array" ref="A1014">IF(OR(ISNUMBER(SEARCH("serious", $H1014:$J1014)),ISNUMBER(SEARCH("Serious", $H1014:$J1014)),ISNUMBER(SEARCH("gamification", $H1014:$J1014)),ISNUMBER(SEARCH("Gamification", $H1014:$J1014)),ISNUMBER(SEARCH("education", $H1014:$J1014)),ISNUMBER(SEARCH("Education", $H1014:$J1014)),),DataValidation!$E$12,B1014)</f>
        <v>Not related to Software Engineering</v>
      </c>
      <c r="B1014" t="s">
        <v>67</v>
      </c>
      <c r="C1014" t="s">
        <v>33</v>
      </c>
      <c r="D1014" t="s">
        <v>33</v>
      </c>
      <c r="F1014" s="3" t="str">
        <f t="shared" si="50"/>
        <v/>
      </c>
      <c r="G1014">
        <f t="shared" si="47"/>
        <v>1</v>
      </c>
      <c r="H1014" s="10" t="s">
        <v>19972</v>
      </c>
      <c r="I1014" t="s">
        <v>11975</v>
      </c>
      <c r="J1014" t="s">
        <v>6</v>
      </c>
      <c r="K1014" t="s">
        <v>11976</v>
      </c>
      <c r="L1014">
        <v>7</v>
      </c>
      <c r="N1014" t="str">
        <f t="shared" si="48"/>
        <v>Journal</v>
      </c>
      <c r="O1014" t="s">
        <v>1999</v>
      </c>
      <c r="P1014" t="s">
        <v>11977</v>
      </c>
      <c r="Q1014" s="3">
        <v>2020</v>
      </c>
      <c r="R1014" t="s">
        <v>6</v>
      </c>
      <c r="S1014" t="s">
        <v>6</v>
      </c>
      <c r="T1014" t="s">
        <v>6</v>
      </c>
    </row>
    <row r="1015" spans="1:20" x14ac:dyDescent="0.35">
      <c r="A1015" t="str" cm="1">
        <f t="array" ref="A1015">IF(OR(ISNUMBER(SEARCH("serious", $H1015:$J1015)),ISNUMBER(SEARCH("Serious", $H1015:$J1015)),ISNUMBER(SEARCH("gamification", $H1015:$J1015)),ISNUMBER(SEARCH("Gamification", $H1015:$J1015)),ISNUMBER(SEARCH("education", $H1015:$J1015)),ISNUMBER(SEARCH("Education", $H1015:$J1015)),),DataValidation!$E$12,B1015)</f>
        <v>None</v>
      </c>
      <c r="B1015" t="s">
        <v>49</v>
      </c>
      <c r="C1015" t="s">
        <v>57</v>
      </c>
      <c r="D1015" t="s">
        <v>57</v>
      </c>
      <c r="F1015" s="3" t="str">
        <f t="shared" si="50"/>
        <v/>
      </c>
      <c r="G1015">
        <f t="shared" si="47"/>
        <v>1</v>
      </c>
      <c r="H1015" s="10" t="s">
        <v>19973</v>
      </c>
      <c r="I1015" t="s">
        <v>11991</v>
      </c>
      <c r="J1015" t="s">
        <v>6</v>
      </c>
      <c r="K1015" t="s">
        <v>11992</v>
      </c>
      <c r="L1015">
        <v>7</v>
      </c>
      <c r="N1015" t="str">
        <f t="shared" si="48"/>
        <v>Conference</v>
      </c>
      <c r="O1015" t="s">
        <v>11993</v>
      </c>
      <c r="P1015" t="s">
        <v>11994</v>
      </c>
      <c r="Q1015" s="3">
        <v>2009</v>
      </c>
      <c r="R1015" t="s">
        <v>6</v>
      </c>
      <c r="S1015" t="s">
        <v>6</v>
      </c>
      <c r="T1015" t="s">
        <v>6</v>
      </c>
    </row>
    <row r="1016" spans="1:20" x14ac:dyDescent="0.35">
      <c r="A1016" t="str" cm="1">
        <f t="array" ref="A1016">IF(OR(ISNUMBER(SEARCH("serious", $H1016:$J1016)),ISNUMBER(SEARCH("Serious", $H1016:$J1016)),ISNUMBER(SEARCH("gamification", $H1016:$J1016)),ISNUMBER(SEARCH("Gamification", $H1016:$J1016)),ISNUMBER(SEARCH("education", $H1016:$J1016)),ISNUMBER(SEARCH("Education", $H1016:$J1016)),),DataValidation!$E$12,B1016)</f>
        <v>None</v>
      </c>
      <c r="B1016" t="s">
        <v>49</v>
      </c>
      <c r="C1016" t="s">
        <v>66</v>
      </c>
      <c r="D1016" t="s">
        <v>66</v>
      </c>
      <c r="F1016" s="3" t="str">
        <f t="shared" si="50"/>
        <v/>
      </c>
      <c r="G1016">
        <f t="shared" si="47"/>
        <v>1</v>
      </c>
      <c r="H1016" s="10" t="s">
        <v>19974</v>
      </c>
      <c r="I1016" t="s">
        <v>11999</v>
      </c>
      <c r="J1016" t="s">
        <v>6</v>
      </c>
      <c r="K1016" t="s">
        <v>12000</v>
      </c>
      <c r="L1016">
        <v>7</v>
      </c>
      <c r="N1016" t="str">
        <f t="shared" si="48"/>
        <v>Journal</v>
      </c>
      <c r="O1016" t="s">
        <v>12001</v>
      </c>
      <c r="P1016" t="s">
        <v>12002</v>
      </c>
      <c r="Q1016" s="3">
        <v>2017</v>
      </c>
      <c r="R1016" t="s">
        <v>6</v>
      </c>
      <c r="S1016" t="s">
        <v>6</v>
      </c>
      <c r="T1016" t="s">
        <v>6</v>
      </c>
    </row>
    <row r="1017" spans="1:20" x14ac:dyDescent="0.35">
      <c r="A1017" t="str" cm="1">
        <f t="array" ref="A1017">IF(OR(ISNUMBER(SEARCH("serious", $H1017:$J1017)),ISNUMBER(SEARCH("Serious", $H1017:$J1017)),ISNUMBER(SEARCH("gamification", $H1017:$J1017)),ISNUMBER(SEARCH("Gamification", $H1017:$J1017)),ISNUMBER(SEARCH("education", $H1017:$J1017)),ISNUMBER(SEARCH("Education", $H1017:$J1017)),),DataValidation!$E$12,B1017)</f>
        <v>None</v>
      </c>
      <c r="B1017" t="s">
        <v>49</v>
      </c>
      <c r="C1017" t="s">
        <v>57</v>
      </c>
      <c r="D1017" t="s">
        <v>57</v>
      </c>
      <c r="F1017" s="3" t="str">
        <f t="shared" si="50"/>
        <v/>
      </c>
      <c r="G1017">
        <f t="shared" si="47"/>
        <v>1</v>
      </c>
      <c r="H1017" s="10" t="s">
        <v>19976</v>
      </c>
      <c r="I1017" t="s">
        <v>12054</v>
      </c>
      <c r="J1017" t="s">
        <v>6</v>
      </c>
      <c r="K1017" t="s">
        <v>12055</v>
      </c>
      <c r="L1017">
        <v>7</v>
      </c>
      <c r="N1017" t="str">
        <f t="shared" si="48"/>
        <v>Journal</v>
      </c>
      <c r="O1017" t="s">
        <v>12056</v>
      </c>
      <c r="P1017" t="s">
        <v>12057</v>
      </c>
      <c r="Q1017" s="3">
        <v>2020</v>
      </c>
      <c r="R1017" t="s">
        <v>6</v>
      </c>
      <c r="S1017" t="s">
        <v>6</v>
      </c>
      <c r="T1017" t="s">
        <v>6</v>
      </c>
    </row>
    <row r="1018" spans="1:20" x14ac:dyDescent="0.35">
      <c r="A1018" t="str" cm="1">
        <f t="array" ref="A1018">IF(OR(ISNUMBER(SEARCH("serious", $H1018:$J1018)),ISNUMBER(SEARCH("Serious", $H1018:$J1018)),ISNUMBER(SEARCH("gamification", $H1018:$J1018)),ISNUMBER(SEARCH("Gamification", $H1018:$J1018)),ISNUMBER(SEARCH("education", $H1018:$J1018)),ISNUMBER(SEARCH("Education", $H1018:$J1018)),),DataValidation!$E$12,B1018)</f>
        <v>None</v>
      </c>
      <c r="B1018" t="s">
        <v>49</v>
      </c>
      <c r="C1018" t="s">
        <v>83</v>
      </c>
      <c r="D1018" t="s">
        <v>83</v>
      </c>
      <c r="F1018" s="3" t="str">
        <f t="shared" si="50"/>
        <v/>
      </c>
      <c r="G1018">
        <f t="shared" si="47"/>
        <v>1</v>
      </c>
      <c r="H1018" s="10" t="s">
        <v>19977</v>
      </c>
      <c r="I1018" t="s">
        <v>12072</v>
      </c>
      <c r="J1018" t="s">
        <v>6</v>
      </c>
      <c r="K1018" t="s">
        <v>12073</v>
      </c>
      <c r="L1018">
        <v>7</v>
      </c>
      <c r="N1018" t="str">
        <f t="shared" si="48"/>
        <v>Journal</v>
      </c>
      <c r="O1018" t="s">
        <v>7593</v>
      </c>
      <c r="P1018" t="s">
        <v>12074</v>
      </c>
      <c r="Q1018" s="3">
        <v>2017</v>
      </c>
      <c r="R1018" t="s">
        <v>6</v>
      </c>
      <c r="S1018" t="s">
        <v>6</v>
      </c>
      <c r="T1018" t="s">
        <v>6</v>
      </c>
    </row>
    <row r="1019" spans="1:20" x14ac:dyDescent="0.35">
      <c r="A1019" t="str" cm="1">
        <f t="array" ref="A1019">IF(OR(ISNUMBER(SEARCH("serious", $H1019:$J1019)),ISNUMBER(SEARCH("Serious", $H1019:$J1019)),ISNUMBER(SEARCH("gamification", $H1019:$J1019)),ISNUMBER(SEARCH("Gamification", $H1019:$J1019)),ISNUMBER(SEARCH("education", $H1019:$J1019)),ISNUMBER(SEARCH("Education", $H1019:$J1019)),),DataValidation!$E$12,B1019)</f>
        <v>Serious games or gamification</v>
      </c>
      <c r="B1019" t="s">
        <v>70</v>
      </c>
      <c r="C1019" t="s">
        <v>33</v>
      </c>
      <c r="D1019" t="s">
        <v>33</v>
      </c>
      <c r="F1019" s="3" t="str">
        <f t="shared" si="50"/>
        <v/>
      </c>
      <c r="G1019">
        <f t="shared" si="47"/>
        <v>1</v>
      </c>
      <c r="H1019" s="10" t="s">
        <v>19979</v>
      </c>
      <c r="I1019" t="s">
        <v>12081</v>
      </c>
      <c r="J1019" t="s">
        <v>6</v>
      </c>
      <c r="K1019" t="s">
        <v>12082</v>
      </c>
      <c r="L1019">
        <v>7</v>
      </c>
      <c r="N1019" t="str">
        <f t="shared" si="48"/>
        <v>Journal</v>
      </c>
      <c r="O1019" t="s">
        <v>12083</v>
      </c>
      <c r="P1019" t="s">
        <v>12084</v>
      </c>
      <c r="Q1019" s="3">
        <v>2010</v>
      </c>
      <c r="R1019" t="s">
        <v>6</v>
      </c>
      <c r="S1019" t="s">
        <v>6</v>
      </c>
      <c r="T1019" t="s">
        <v>6</v>
      </c>
    </row>
    <row r="1020" spans="1:20" x14ac:dyDescent="0.35">
      <c r="A1020" t="str" cm="1">
        <f t="array" ref="A1020">IF(OR(ISNUMBER(SEARCH("serious", $H1020:$J1020)),ISNUMBER(SEARCH("Serious", $H1020:$J1020)),ISNUMBER(SEARCH("gamification", $H1020:$J1020)),ISNUMBER(SEARCH("Gamification", $H1020:$J1020)),ISNUMBER(SEARCH("education", $H1020:$J1020)),ISNUMBER(SEARCH("Education", $H1020:$J1020)),),DataValidation!$E$12,B1020)</f>
        <v>Not related to Software Engineering</v>
      </c>
      <c r="B1020" t="s">
        <v>67</v>
      </c>
      <c r="C1020" t="s">
        <v>33</v>
      </c>
      <c r="D1020" t="s">
        <v>33</v>
      </c>
      <c r="F1020" s="3" t="str">
        <f t="shared" si="50"/>
        <v/>
      </c>
      <c r="G1020">
        <f t="shared" si="47"/>
        <v>1</v>
      </c>
      <c r="H1020" s="10" t="s">
        <v>19980</v>
      </c>
      <c r="I1020" t="s">
        <v>12110</v>
      </c>
      <c r="J1020" t="s">
        <v>6</v>
      </c>
      <c r="K1020" t="s">
        <v>12111</v>
      </c>
      <c r="L1020">
        <v>7</v>
      </c>
      <c r="N1020" t="str">
        <f t="shared" si="48"/>
        <v>Conference</v>
      </c>
      <c r="O1020" t="s">
        <v>12112</v>
      </c>
      <c r="P1020" t="s">
        <v>12113</v>
      </c>
      <c r="Q1020" s="3">
        <v>2013</v>
      </c>
      <c r="R1020" t="s">
        <v>6</v>
      </c>
      <c r="S1020" t="s">
        <v>6</v>
      </c>
      <c r="T1020" t="s">
        <v>6</v>
      </c>
    </row>
    <row r="1021" spans="1:20" x14ac:dyDescent="0.35">
      <c r="A1021" t="str" cm="1">
        <f t="array" ref="A1021">IF(OR(ISNUMBER(SEARCH("serious", $H1021:$J1021)),ISNUMBER(SEARCH("Serious", $H1021:$J1021)),ISNUMBER(SEARCH("gamification", $H1021:$J1021)),ISNUMBER(SEARCH("Gamification", $H1021:$J1021)),ISNUMBER(SEARCH("education", $H1021:$J1021)),ISNUMBER(SEARCH("Education", $H1021:$J1021)),),DataValidation!$E$12,B1021)</f>
        <v>Not related to Software Engineering</v>
      </c>
      <c r="B1021" t="s">
        <v>67</v>
      </c>
      <c r="C1021" t="s">
        <v>33</v>
      </c>
      <c r="D1021" t="s">
        <v>33</v>
      </c>
      <c r="F1021" s="3" t="str">
        <f t="shared" si="50"/>
        <v/>
      </c>
      <c r="G1021">
        <f t="shared" si="47"/>
        <v>1</v>
      </c>
      <c r="H1021" s="10" t="s">
        <v>19981</v>
      </c>
      <c r="I1021" t="s">
        <v>12119</v>
      </c>
      <c r="J1021" t="s">
        <v>6</v>
      </c>
      <c r="K1021" t="s">
        <v>12120</v>
      </c>
      <c r="L1021">
        <v>7</v>
      </c>
      <c r="N1021" t="str">
        <f t="shared" si="48"/>
        <v>Journal</v>
      </c>
      <c r="O1021" t="s">
        <v>12121</v>
      </c>
      <c r="P1021" t="s">
        <v>12122</v>
      </c>
      <c r="Q1021" s="3">
        <v>2011</v>
      </c>
      <c r="R1021" t="s">
        <v>6</v>
      </c>
      <c r="S1021" t="s">
        <v>6</v>
      </c>
      <c r="T1021" t="s">
        <v>6</v>
      </c>
    </row>
    <row r="1022" spans="1:20" x14ac:dyDescent="0.35">
      <c r="A1022" t="str" cm="1">
        <f t="array" ref="A1022">IF(OR(ISNUMBER(SEARCH("serious", $H1022:$J1022)),ISNUMBER(SEARCH("Serious", $H1022:$J1022)),ISNUMBER(SEARCH("gamification", $H1022:$J1022)),ISNUMBER(SEARCH("Gamification", $H1022:$J1022)),ISNUMBER(SEARCH("education", $H1022:$J1022)),ISNUMBER(SEARCH("Education", $H1022:$J1022)),),DataValidation!$E$12,B1022)</f>
        <v>None</v>
      </c>
      <c r="B1022" t="s">
        <v>49</v>
      </c>
      <c r="C1022" t="s">
        <v>57</v>
      </c>
      <c r="D1022" t="s">
        <v>57</v>
      </c>
      <c r="F1022" s="3" t="str">
        <f t="shared" si="50"/>
        <v/>
      </c>
      <c r="G1022">
        <f t="shared" si="47"/>
        <v>1</v>
      </c>
      <c r="H1022" s="10" t="s">
        <v>19983</v>
      </c>
      <c r="I1022" t="s">
        <v>12154</v>
      </c>
      <c r="J1022" t="s">
        <v>6</v>
      </c>
      <c r="K1022" t="s">
        <v>12155</v>
      </c>
      <c r="L1022">
        <v>7</v>
      </c>
      <c r="N1022" t="str">
        <f t="shared" si="48"/>
        <v>Journal</v>
      </c>
      <c r="O1022" t="s">
        <v>12156</v>
      </c>
      <c r="P1022" t="s">
        <v>12157</v>
      </c>
      <c r="Q1022" s="3">
        <v>2014</v>
      </c>
      <c r="R1022" t="s">
        <v>6</v>
      </c>
      <c r="S1022" t="s">
        <v>6</v>
      </c>
      <c r="T1022" t="s">
        <v>6</v>
      </c>
    </row>
    <row r="1023" spans="1:20" x14ac:dyDescent="0.35">
      <c r="A1023" t="s">
        <v>82</v>
      </c>
      <c r="B1023" t="s">
        <v>70</v>
      </c>
      <c r="C1023" t="s">
        <v>33</v>
      </c>
      <c r="D1023" t="s">
        <v>33</v>
      </c>
      <c r="F1023" s="3" t="str">
        <f t="shared" si="50"/>
        <v/>
      </c>
      <c r="G1023">
        <f t="shared" si="47"/>
        <v>1</v>
      </c>
      <c r="H1023" s="10" t="s">
        <v>19985</v>
      </c>
      <c r="I1023" t="s">
        <v>12164</v>
      </c>
      <c r="J1023" t="s">
        <v>6</v>
      </c>
      <c r="K1023" t="s">
        <v>12165</v>
      </c>
      <c r="L1023">
        <v>7</v>
      </c>
      <c r="N1023" t="str">
        <f t="shared" si="48"/>
        <v>Conference</v>
      </c>
      <c r="O1023" t="s">
        <v>12166</v>
      </c>
      <c r="P1023" t="s">
        <v>6</v>
      </c>
      <c r="Q1023" s="3">
        <v>2012</v>
      </c>
      <c r="R1023" t="s">
        <v>6</v>
      </c>
      <c r="S1023" t="s">
        <v>6</v>
      </c>
      <c r="T1023" t="s">
        <v>6</v>
      </c>
    </row>
    <row r="1024" spans="1:20" x14ac:dyDescent="0.35">
      <c r="A1024" t="str" cm="1">
        <f t="array" ref="A1024">IF(OR(ISNUMBER(SEARCH("serious", $H1024:$J1024)),ISNUMBER(SEARCH("Serious", $H1024:$J1024)),ISNUMBER(SEARCH("gamification", $H1024:$J1024)),ISNUMBER(SEARCH("Gamification", $H1024:$J1024)),ISNUMBER(SEARCH("education", $H1024:$J1024)),ISNUMBER(SEARCH("Education", $H1024:$J1024)),),DataValidation!$E$12,B1024)</f>
        <v>None</v>
      </c>
      <c r="B1024" t="s">
        <v>49</v>
      </c>
      <c r="C1024" t="s">
        <v>54</v>
      </c>
      <c r="D1024" t="s">
        <v>54</v>
      </c>
      <c r="F1024" s="3" t="str">
        <f t="shared" si="50"/>
        <v/>
      </c>
      <c r="G1024">
        <f t="shared" si="47"/>
        <v>1</v>
      </c>
      <c r="H1024" s="10" t="s">
        <v>19987</v>
      </c>
      <c r="I1024" t="s">
        <v>12176</v>
      </c>
      <c r="J1024" t="s">
        <v>6</v>
      </c>
      <c r="K1024" t="s">
        <v>12177</v>
      </c>
      <c r="L1024">
        <v>7</v>
      </c>
      <c r="N1024" t="str">
        <f t="shared" si="48"/>
        <v>Conference</v>
      </c>
      <c r="O1024" t="s">
        <v>12178</v>
      </c>
      <c r="P1024" t="s">
        <v>12179</v>
      </c>
      <c r="Q1024" s="3">
        <v>2018</v>
      </c>
      <c r="R1024" t="s">
        <v>6</v>
      </c>
      <c r="S1024" t="s">
        <v>6</v>
      </c>
      <c r="T1024" t="s">
        <v>6</v>
      </c>
    </row>
    <row r="1025" spans="1:20" x14ac:dyDescent="0.35">
      <c r="A1025" t="str" cm="1">
        <f t="array" ref="A1025">IF(OR(ISNUMBER(SEARCH("serious", $H1025:$J1025)),ISNUMBER(SEARCH("Serious", $H1025:$J1025)),ISNUMBER(SEARCH("gamification", $H1025:$J1025)),ISNUMBER(SEARCH("Gamification", $H1025:$J1025)),ISNUMBER(SEARCH("education", $H1025:$J1025)),ISNUMBER(SEARCH("Education", $H1025:$J1025)),),DataValidation!$E$12,B1025)</f>
        <v>Not related to Software Engineering</v>
      </c>
      <c r="B1025" t="s">
        <v>67</v>
      </c>
      <c r="C1025" t="s">
        <v>33</v>
      </c>
      <c r="D1025" t="s">
        <v>33</v>
      </c>
      <c r="F1025" s="3" t="str">
        <f t="shared" si="50"/>
        <v/>
      </c>
      <c r="G1025">
        <f t="shared" si="47"/>
        <v>1</v>
      </c>
      <c r="H1025" s="10" t="s">
        <v>19988</v>
      </c>
      <c r="I1025" t="s">
        <v>12181</v>
      </c>
      <c r="J1025" t="s">
        <v>6</v>
      </c>
      <c r="K1025" t="s">
        <v>12182</v>
      </c>
      <c r="L1025">
        <v>7</v>
      </c>
      <c r="N1025" t="str">
        <f t="shared" si="48"/>
        <v>Journal</v>
      </c>
      <c r="O1025" t="s">
        <v>12183</v>
      </c>
      <c r="P1025" t="s">
        <v>12184</v>
      </c>
      <c r="Q1025" s="3">
        <v>2010</v>
      </c>
      <c r="R1025" t="s">
        <v>6</v>
      </c>
      <c r="S1025" t="s">
        <v>6</v>
      </c>
      <c r="T1025" t="s">
        <v>6</v>
      </c>
    </row>
    <row r="1026" spans="1:20" x14ac:dyDescent="0.35">
      <c r="A1026" t="str" cm="1">
        <f t="array" ref="A1026">IF(OR(ISNUMBER(SEARCH("serious", $H1026:$J1026)),ISNUMBER(SEARCH("Serious", $H1026:$J1026)),ISNUMBER(SEARCH("gamification", $H1026:$J1026)),ISNUMBER(SEARCH("Gamification", $H1026:$J1026)),ISNUMBER(SEARCH("education", $H1026:$J1026)),ISNUMBER(SEARCH("Education", $H1026:$J1026)),),DataValidation!$E$12,B1026)</f>
        <v>Not related to Video Games</v>
      </c>
      <c r="B1026" t="s">
        <v>70</v>
      </c>
      <c r="C1026" t="s">
        <v>33</v>
      </c>
      <c r="D1026" t="s">
        <v>33</v>
      </c>
      <c r="F1026" s="3" t="str">
        <f t="shared" si="50"/>
        <v/>
      </c>
      <c r="G1026">
        <f t="shared" ref="G1026:G1089" si="51">COUNTIF(H:H,H1026)</f>
        <v>1</v>
      </c>
      <c r="H1026" s="10" t="s">
        <v>19989</v>
      </c>
      <c r="I1026" t="s">
        <v>12195</v>
      </c>
      <c r="J1026" t="s">
        <v>6</v>
      </c>
      <c r="K1026" t="s">
        <v>12196</v>
      </c>
      <c r="L1026">
        <v>7</v>
      </c>
      <c r="N1026" t="str">
        <f t="shared" ref="N1026:N1089" si="52">IF(ISNUMBER(SEARCH("Workshop", O1026)),"Workshop",IF(OR(ISNUMBER(SEARCH("Conference", O1026)), ISNUMBER(SEARCH("Symposium", O1026)), ISNUMBER(SEARCH("Lecture Notes", O1026)), ISNUMBER(SEARCH("Proceedings", O1026))),"Conference", "Journal"))</f>
        <v>Journal</v>
      </c>
      <c r="O1026" t="s">
        <v>12197</v>
      </c>
      <c r="P1026" t="s">
        <v>12198</v>
      </c>
      <c r="Q1026" s="3">
        <v>2009</v>
      </c>
      <c r="R1026" t="s">
        <v>6</v>
      </c>
      <c r="S1026" t="s">
        <v>6</v>
      </c>
      <c r="T1026" t="s">
        <v>6</v>
      </c>
    </row>
    <row r="1027" spans="1:20" x14ac:dyDescent="0.35">
      <c r="A1027" t="str" cm="1">
        <f t="array" ref="A1027">IF(OR(ISNUMBER(SEARCH("serious", $H1027:$J1027)),ISNUMBER(SEARCH("Serious", $H1027:$J1027)),ISNUMBER(SEARCH("gamification", $H1027:$J1027)),ISNUMBER(SEARCH("Gamification", $H1027:$J1027)),ISNUMBER(SEARCH("education", $H1027:$J1027)),ISNUMBER(SEARCH("Education", $H1027:$J1027)),),DataValidation!$E$12,B1027)</f>
        <v>Serious games or gamification</v>
      </c>
      <c r="B1027" t="s">
        <v>70</v>
      </c>
      <c r="C1027" t="s">
        <v>33</v>
      </c>
      <c r="D1027" t="s">
        <v>33</v>
      </c>
      <c r="F1027" s="3" t="str">
        <f t="shared" si="50"/>
        <v/>
      </c>
      <c r="G1027">
        <f t="shared" si="51"/>
        <v>1</v>
      </c>
      <c r="H1027" s="10" t="s">
        <v>19991</v>
      </c>
      <c r="I1027" t="s">
        <v>12215</v>
      </c>
      <c r="J1027" t="s">
        <v>6</v>
      </c>
      <c r="K1027" t="s">
        <v>12216</v>
      </c>
      <c r="L1027">
        <v>7</v>
      </c>
      <c r="N1027" t="str">
        <f t="shared" si="52"/>
        <v>Conference</v>
      </c>
      <c r="O1027" t="s">
        <v>12217</v>
      </c>
      <c r="P1027" t="s">
        <v>12218</v>
      </c>
      <c r="Q1027" s="3">
        <v>2013</v>
      </c>
      <c r="R1027" t="s">
        <v>6</v>
      </c>
      <c r="S1027" t="s">
        <v>6</v>
      </c>
      <c r="T1027" t="s">
        <v>6</v>
      </c>
    </row>
    <row r="1028" spans="1:20" x14ac:dyDescent="0.35">
      <c r="A1028" t="str" cm="1">
        <f t="array" ref="A1028">IF(OR(ISNUMBER(SEARCH("serious", $H1028:$J1028)),ISNUMBER(SEARCH("Serious", $H1028:$J1028)),ISNUMBER(SEARCH("gamification", $H1028:$J1028)),ISNUMBER(SEARCH("Gamification", $H1028:$J1028)),ISNUMBER(SEARCH("education", $H1028:$J1028)),ISNUMBER(SEARCH("Education", $H1028:$J1028)),),DataValidation!$E$12,B1028)</f>
        <v>Serious games or gamification</v>
      </c>
      <c r="B1028" t="s">
        <v>70</v>
      </c>
      <c r="C1028" t="s">
        <v>33</v>
      </c>
      <c r="D1028" t="s">
        <v>33</v>
      </c>
      <c r="F1028" s="3" t="str">
        <f t="shared" si="50"/>
        <v/>
      </c>
      <c r="G1028">
        <f t="shared" si="51"/>
        <v>1</v>
      </c>
      <c r="H1028" s="10" t="s">
        <v>19992</v>
      </c>
      <c r="I1028" t="s">
        <v>12220</v>
      </c>
      <c r="J1028" t="s">
        <v>6</v>
      </c>
      <c r="K1028" t="s">
        <v>12221</v>
      </c>
      <c r="L1028">
        <v>7</v>
      </c>
      <c r="N1028" t="str">
        <f t="shared" si="52"/>
        <v>Journal</v>
      </c>
      <c r="O1028" t="s">
        <v>12222</v>
      </c>
      <c r="P1028" t="s">
        <v>12223</v>
      </c>
      <c r="Q1028" s="3">
        <v>2018</v>
      </c>
      <c r="R1028" t="s">
        <v>6</v>
      </c>
      <c r="S1028" t="s">
        <v>6</v>
      </c>
      <c r="T1028" t="s">
        <v>6</v>
      </c>
    </row>
    <row r="1029" spans="1:20" x14ac:dyDescent="0.35">
      <c r="A1029" t="str" cm="1">
        <f t="array" ref="A1029">IF(OR(ISNUMBER(SEARCH("serious", $H1029:$J1029)),ISNUMBER(SEARCH("Serious", $H1029:$J1029)),ISNUMBER(SEARCH("gamification", $H1029:$J1029)),ISNUMBER(SEARCH("Gamification", $H1029:$J1029)),ISNUMBER(SEARCH("education", $H1029:$J1029)),ISNUMBER(SEARCH("Education", $H1029:$J1029)),),DataValidation!$E$12,B1029)</f>
        <v>None</v>
      </c>
      <c r="B1029" t="s">
        <v>49</v>
      </c>
      <c r="C1029" t="s">
        <v>83</v>
      </c>
      <c r="D1029" t="s">
        <v>83</v>
      </c>
      <c r="F1029" s="3" t="str">
        <f t="shared" si="50"/>
        <v/>
      </c>
      <c r="G1029">
        <f t="shared" si="51"/>
        <v>1</v>
      </c>
      <c r="H1029" s="10" t="s">
        <v>19993</v>
      </c>
      <c r="I1029" t="s">
        <v>12280</v>
      </c>
      <c r="J1029" t="s">
        <v>6</v>
      </c>
      <c r="K1029" t="s">
        <v>12281</v>
      </c>
      <c r="L1029">
        <v>7</v>
      </c>
      <c r="N1029" t="str">
        <f t="shared" si="52"/>
        <v>Journal</v>
      </c>
      <c r="O1029" t="s">
        <v>12282</v>
      </c>
      <c r="P1029" t="s">
        <v>12283</v>
      </c>
      <c r="Q1029" s="3">
        <v>2009</v>
      </c>
      <c r="R1029" t="s">
        <v>6</v>
      </c>
      <c r="S1029" t="s">
        <v>6</v>
      </c>
      <c r="T1029" t="s">
        <v>6</v>
      </c>
    </row>
    <row r="1030" spans="1:20" x14ac:dyDescent="0.35">
      <c r="A1030" t="str" cm="1">
        <f t="array" ref="A1030">IF(OR(ISNUMBER(SEARCH("serious", $H1030:$J1030)),ISNUMBER(SEARCH("Serious", $H1030:$J1030)),ISNUMBER(SEARCH("gamification", $H1030:$J1030)),ISNUMBER(SEARCH("Gamification", $H1030:$J1030)),ISNUMBER(SEARCH("education", $H1030:$J1030)),ISNUMBER(SEARCH("Education", $H1030:$J1030)),),DataValidation!$E$12,B1030)</f>
        <v>None</v>
      </c>
      <c r="B1030" t="s">
        <v>49</v>
      </c>
      <c r="C1030" t="s">
        <v>54</v>
      </c>
      <c r="D1030" t="s">
        <v>54</v>
      </c>
      <c r="F1030" s="3" t="str">
        <f t="shared" si="50"/>
        <v/>
      </c>
      <c r="G1030">
        <f t="shared" si="51"/>
        <v>1</v>
      </c>
      <c r="H1030" s="10" t="s">
        <v>19996</v>
      </c>
      <c r="I1030" t="s">
        <v>12318</v>
      </c>
      <c r="J1030" t="s">
        <v>6</v>
      </c>
      <c r="K1030" t="s">
        <v>12319</v>
      </c>
      <c r="L1030">
        <v>7</v>
      </c>
      <c r="N1030" t="str">
        <f t="shared" si="52"/>
        <v>Journal</v>
      </c>
      <c r="O1030" t="s">
        <v>12320</v>
      </c>
      <c r="P1030" t="s">
        <v>12321</v>
      </c>
      <c r="Q1030" s="3">
        <v>2016</v>
      </c>
      <c r="R1030" t="s">
        <v>6</v>
      </c>
      <c r="S1030" t="s">
        <v>6</v>
      </c>
      <c r="T1030" t="s">
        <v>6</v>
      </c>
    </row>
    <row r="1031" spans="1:20" x14ac:dyDescent="0.35">
      <c r="A1031" t="str" cm="1">
        <f t="array" ref="A1031">IF(OR(ISNUMBER(SEARCH("serious", $H1031:$J1031)),ISNUMBER(SEARCH("Serious", $H1031:$J1031)),ISNUMBER(SEARCH("gamification", $H1031:$J1031)),ISNUMBER(SEARCH("Gamification", $H1031:$J1031)),ISNUMBER(SEARCH("education", $H1031:$J1031)),ISNUMBER(SEARCH("Education", $H1031:$J1031)),),DataValidation!$E$12,B1031)</f>
        <v>Not related to Video Games</v>
      </c>
      <c r="B1031" t="s">
        <v>70</v>
      </c>
      <c r="C1031" t="s">
        <v>33</v>
      </c>
      <c r="D1031" t="s">
        <v>33</v>
      </c>
      <c r="F1031" s="3" t="str">
        <f t="shared" si="50"/>
        <v/>
      </c>
      <c r="G1031">
        <f t="shared" si="51"/>
        <v>1</v>
      </c>
      <c r="H1031" s="10" t="s">
        <v>19997</v>
      </c>
      <c r="I1031" t="s">
        <v>12336</v>
      </c>
      <c r="J1031" t="s">
        <v>6</v>
      </c>
      <c r="K1031" t="s">
        <v>12337</v>
      </c>
      <c r="L1031">
        <v>7</v>
      </c>
      <c r="N1031" t="str">
        <f t="shared" si="52"/>
        <v>Journal</v>
      </c>
      <c r="O1031" t="s">
        <v>922</v>
      </c>
      <c r="P1031" t="s">
        <v>12338</v>
      </c>
      <c r="Q1031" s="3">
        <v>2020</v>
      </c>
      <c r="R1031" t="s">
        <v>6</v>
      </c>
      <c r="S1031" t="s">
        <v>6</v>
      </c>
      <c r="T1031" t="s">
        <v>6</v>
      </c>
    </row>
    <row r="1032" spans="1:20" x14ac:dyDescent="0.35">
      <c r="A1032" t="str" cm="1">
        <f t="array" ref="A1032">IF(OR(ISNUMBER(SEARCH("serious", $H1032:$J1032)),ISNUMBER(SEARCH("Serious", $H1032:$J1032)),ISNUMBER(SEARCH("gamification", $H1032:$J1032)),ISNUMBER(SEARCH("Gamification", $H1032:$J1032)),ISNUMBER(SEARCH("education", $H1032:$J1032)),ISNUMBER(SEARCH("Education", $H1032:$J1032)),),DataValidation!$E$12,B1032)</f>
        <v>None</v>
      </c>
      <c r="B1032" t="s">
        <v>49</v>
      </c>
      <c r="C1032" t="s">
        <v>71</v>
      </c>
      <c r="D1032" t="s">
        <v>71</v>
      </c>
      <c r="E1032" t="s">
        <v>21078</v>
      </c>
      <c r="F1032" s="3" t="str">
        <f t="shared" si="50"/>
        <v/>
      </c>
      <c r="G1032">
        <f t="shared" si="51"/>
        <v>1</v>
      </c>
      <c r="H1032" s="10" t="s">
        <v>19998</v>
      </c>
      <c r="I1032" t="s">
        <v>12353</v>
      </c>
      <c r="J1032" t="s">
        <v>6</v>
      </c>
      <c r="K1032" t="s">
        <v>12354</v>
      </c>
      <c r="L1032">
        <v>7</v>
      </c>
      <c r="N1032" t="str">
        <f t="shared" si="52"/>
        <v>Journal</v>
      </c>
      <c r="O1032" t="s">
        <v>12156</v>
      </c>
      <c r="P1032" t="s">
        <v>12355</v>
      </c>
      <c r="Q1032" s="3">
        <v>2017</v>
      </c>
      <c r="R1032" t="s">
        <v>6</v>
      </c>
      <c r="S1032" t="s">
        <v>6</v>
      </c>
      <c r="T1032" t="s">
        <v>6</v>
      </c>
    </row>
    <row r="1033" spans="1:20" x14ac:dyDescent="0.35">
      <c r="A1033" t="str" cm="1">
        <f t="array" ref="A1033">IF(OR(ISNUMBER(SEARCH("serious", $H1033:$J1033)),ISNUMBER(SEARCH("Serious", $H1033:$J1033)),ISNUMBER(SEARCH("gamification", $H1033:$J1033)),ISNUMBER(SEARCH("Gamification", $H1033:$J1033)),ISNUMBER(SEARCH("education", $H1033:$J1033)),ISNUMBER(SEARCH("Education", $H1033:$J1033)),),DataValidation!$E$12,B1033)</f>
        <v>None</v>
      </c>
      <c r="B1033" t="s">
        <v>49</v>
      </c>
      <c r="C1033" t="s">
        <v>54</v>
      </c>
      <c r="D1033" t="s">
        <v>54</v>
      </c>
      <c r="F1033" s="3" t="str">
        <f t="shared" si="50"/>
        <v/>
      </c>
      <c r="G1033">
        <f t="shared" si="51"/>
        <v>1</v>
      </c>
      <c r="H1033" s="10" t="s">
        <v>19999</v>
      </c>
      <c r="I1033" t="s">
        <v>12357</v>
      </c>
      <c r="J1033" t="s">
        <v>6</v>
      </c>
      <c r="K1033" t="s">
        <v>12358</v>
      </c>
      <c r="L1033">
        <v>7</v>
      </c>
      <c r="N1033" t="str">
        <f t="shared" si="52"/>
        <v>Journal</v>
      </c>
      <c r="O1033" t="s">
        <v>7593</v>
      </c>
      <c r="P1033" t="s">
        <v>12359</v>
      </c>
      <c r="Q1033" s="3">
        <v>2017</v>
      </c>
      <c r="R1033" t="s">
        <v>6</v>
      </c>
      <c r="S1033" t="s">
        <v>6</v>
      </c>
      <c r="T1033" t="s">
        <v>6</v>
      </c>
    </row>
    <row r="1034" spans="1:20" x14ac:dyDescent="0.35">
      <c r="A1034" t="str" cm="1">
        <f t="array" ref="A1034">IF(OR(ISNUMBER(SEARCH("serious", $H1034:$J1034)),ISNUMBER(SEARCH("Serious", $H1034:$J1034)),ISNUMBER(SEARCH("gamification", $H1034:$J1034)),ISNUMBER(SEARCH("Gamification", $H1034:$J1034)),ISNUMBER(SEARCH("education", $H1034:$J1034)),ISNUMBER(SEARCH("Education", $H1034:$J1034)),),DataValidation!$E$12,B1034)</f>
        <v>Written in other languages</v>
      </c>
      <c r="B1034" t="s">
        <v>59</v>
      </c>
      <c r="C1034" t="s">
        <v>33</v>
      </c>
      <c r="D1034" t="s">
        <v>33</v>
      </c>
      <c r="F1034" s="3" t="str">
        <f t="shared" si="50"/>
        <v/>
      </c>
      <c r="G1034">
        <f t="shared" si="51"/>
        <v>1</v>
      </c>
      <c r="H1034" s="10" t="s">
        <v>20000</v>
      </c>
      <c r="I1034" t="s">
        <v>12368</v>
      </c>
      <c r="J1034" t="s">
        <v>6</v>
      </c>
      <c r="K1034" t="s">
        <v>12369</v>
      </c>
      <c r="L1034">
        <v>7</v>
      </c>
      <c r="N1034" t="str">
        <f t="shared" si="52"/>
        <v>Journal</v>
      </c>
      <c r="O1034" t="s">
        <v>6</v>
      </c>
      <c r="P1034" t="s">
        <v>6</v>
      </c>
      <c r="R1034" t="s">
        <v>6</v>
      </c>
      <c r="S1034" t="s">
        <v>6</v>
      </c>
      <c r="T1034" t="s">
        <v>6</v>
      </c>
    </row>
    <row r="1035" spans="1:20" x14ac:dyDescent="0.35">
      <c r="A1035" t="str" cm="1">
        <f t="array" ref="A1035">IF(OR(ISNUMBER(SEARCH("serious", $H1035:$J1035)),ISNUMBER(SEARCH("Serious", $H1035:$J1035)),ISNUMBER(SEARCH("gamification", $H1035:$J1035)),ISNUMBER(SEARCH("Gamification", $H1035:$J1035)),ISNUMBER(SEARCH("education", $H1035:$J1035)),ISNUMBER(SEARCH("Education", $H1035:$J1035)),),DataValidation!$E$12,B1035)</f>
        <v>Not related to Video Games</v>
      </c>
      <c r="B1035" t="s">
        <v>70</v>
      </c>
      <c r="C1035" t="s">
        <v>33</v>
      </c>
      <c r="D1035" t="s">
        <v>33</v>
      </c>
      <c r="F1035" s="3" t="str">
        <f t="shared" si="50"/>
        <v/>
      </c>
      <c r="G1035">
        <f t="shared" si="51"/>
        <v>1</v>
      </c>
      <c r="H1035" s="10" t="s">
        <v>20003</v>
      </c>
      <c r="I1035" t="s">
        <v>12399</v>
      </c>
      <c r="J1035" t="s">
        <v>6</v>
      </c>
      <c r="K1035" t="s">
        <v>12400</v>
      </c>
      <c r="L1035">
        <v>7</v>
      </c>
      <c r="N1035" t="str">
        <f t="shared" si="52"/>
        <v>Journal</v>
      </c>
      <c r="O1035" t="s">
        <v>11814</v>
      </c>
      <c r="P1035" t="s">
        <v>12401</v>
      </c>
      <c r="Q1035" s="3">
        <v>2014</v>
      </c>
      <c r="R1035" t="s">
        <v>6</v>
      </c>
      <c r="S1035" t="s">
        <v>6</v>
      </c>
      <c r="T1035" t="s">
        <v>6</v>
      </c>
    </row>
    <row r="1036" spans="1:20" x14ac:dyDescent="0.35">
      <c r="A1036" t="str" cm="1">
        <f t="array" ref="A1036">IF(OR(ISNUMBER(SEARCH("serious", $H1036:$J1036)),ISNUMBER(SEARCH("Serious", $H1036:$J1036)),ISNUMBER(SEARCH("gamification", $H1036:$J1036)),ISNUMBER(SEARCH("Gamification", $H1036:$J1036)),ISNUMBER(SEARCH("education", $H1036:$J1036)),ISNUMBER(SEARCH("Education", $H1036:$J1036)),),DataValidation!$E$12,B1036)</f>
        <v>Serious games or gamification</v>
      </c>
      <c r="B1036" t="s">
        <v>70</v>
      </c>
      <c r="C1036" t="s">
        <v>33</v>
      </c>
      <c r="D1036" t="s">
        <v>33</v>
      </c>
      <c r="F1036" s="3" t="str">
        <f t="shared" si="50"/>
        <v/>
      </c>
      <c r="G1036">
        <f t="shared" si="51"/>
        <v>1</v>
      </c>
      <c r="H1036" s="10" t="s">
        <v>20005</v>
      </c>
      <c r="I1036" t="s">
        <v>12423</v>
      </c>
      <c r="J1036" t="s">
        <v>6</v>
      </c>
      <c r="K1036" t="s">
        <v>12424</v>
      </c>
      <c r="L1036">
        <v>7</v>
      </c>
      <c r="N1036" t="str">
        <f t="shared" si="52"/>
        <v>Journal</v>
      </c>
      <c r="O1036" t="s">
        <v>12272</v>
      </c>
      <c r="P1036" t="s">
        <v>12425</v>
      </c>
      <c r="Q1036" s="3">
        <v>2019</v>
      </c>
      <c r="R1036" t="s">
        <v>6</v>
      </c>
      <c r="S1036" t="s">
        <v>6</v>
      </c>
      <c r="T1036" t="s">
        <v>6</v>
      </c>
    </row>
    <row r="1037" spans="1:20" x14ac:dyDescent="0.35">
      <c r="A1037" t="str" cm="1">
        <f t="array" ref="A1037">IF(OR(ISNUMBER(SEARCH("serious", $H1037:$J1037)),ISNUMBER(SEARCH("Serious", $H1037:$J1037)),ISNUMBER(SEARCH("gamification", $H1037:$J1037)),ISNUMBER(SEARCH("Gamification", $H1037:$J1037)),ISNUMBER(SEARCH("education", $H1037:$J1037)),ISNUMBER(SEARCH("Education", $H1037:$J1037)),),DataValidation!$E$12,B1037)</f>
        <v>None</v>
      </c>
      <c r="B1037" t="s">
        <v>49</v>
      </c>
      <c r="C1037" t="s">
        <v>57</v>
      </c>
      <c r="D1037" t="s">
        <v>57</v>
      </c>
      <c r="F1037" s="3" t="str">
        <f t="shared" si="50"/>
        <v/>
      </c>
      <c r="G1037">
        <f t="shared" si="51"/>
        <v>1</v>
      </c>
      <c r="H1037" s="10" t="s">
        <v>20009</v>
      </c>
      <c r="I1037" t="s">
        <v>12456</v>
      </c>
      <c r="J1037" t="s">
        <v>6</v>
      </c>
      <c r="K1037" t="s">
        <v>12457</v>
      </c>
      <c r="L1037">
        <v>7</v>
      </c>
      <c r="N1037" t="str">
        <f t="shared" si="52"/>
        <v>Conference</v>
      </c>
      <c r="O1037" t="s">
        <v>12458</v>
      </c>
      <c r="P1037" t="s">
        <v>12459</v>
      </c>
      <c r="Q1037" s="3">
        <v>2012</v>
      </c>
      <c r="R1037" t="s">
        <v>6</v>
      </c>
      <c r="S1037" t="s">
        <v>6</v>
      </c>
      <c r="T1037" t="s">
        <v>6</v>
      </c>
    </row>
    <row r="1038" spans="1:20" x14ac:dyDescent="0.35">
      <c r="A1038" t="str" cm="1">
        <f t="array" ref="A1038">IF(OR(ISNUMBER(SEARCH("serious", $H1038:$J1038)),ISNUMBER(SEARCH("Serious", $H1038:$J1038)),ISNUMBER(SEARCH("gamification", $H1038:$J1038)),ISNUMBER(SEARCH("Gamification", $H1038:$J1038)),ISNUMBER(SEARCH("education", $H1038:$J1038)),ISNUMBER(SEARCH("Education", $H1038:$J1038)),),DataValidation!$E$12,B1038)</f>
        <v>Serious games or gamification</v>
      </c>
      <c r="B1038" t="s">
        <v>70</v>
      </c>
      <c r="C1038" t="s">
        <v>33</v>
      </c>
      <c r="D1038" t="s">
        <v>33</v>
      </c>
      <c r="F1038" s="3" t="str">
        <f t="shared" si="50"/>
        <v/>
      </c>
      <c r="G1038">
        <f t="shared" si="51"/>
        <v>1</v>
      </c>
      <c r="H1038" s="10" t="s">
        <v>20011</v>
      </c>
      <c r="I1038" t="s">
        <v>12466</v>
      </c>
      <c r="J1038" t="s">
        <v>6</v>
      </c>
      <c r="K1038" t="s">
        <v>12467</v>
      </c>
      <c r="L1038">
        <v>7</v>
      </c>
      <c r="N1038" t="str">
        <f t="shared" si="52"/>
        <v>Journal</v>
      </c>
      <c r="O1038" t="s">
        <v>12468</v>
      </c>
      <c r="P1038" t="s">
        <v>12469</v>
      </c>
      <c r="Q1038" s="3">
        <v>2014</v>
      </c>
      <c r="R1038" t="s">
        <v>6</v>
      </c>
      <c r="S1038" t="s">
        <v>6</v>
      </c>
      <c r="T1038" t="s">
        <v>6</v>
      </c>
    </row>
    <row r="1039" spans="1:20" x14ac:dyDescent="0.35">
      <c r="A1039" t="str" cm="1">
        <f t="array" ref="A1039">IF(OR(ISNUMBER(SEARCH("serious", $H1039:$J1039)),ISNUMBER(SEARCH("Serious", $H1039:$J1039)),ISNUMBER(SEARCH("gamification", $H1039:$J1039)),ISNUMBER(SEARCH("Gamification", $H1039:$J1039)),ISNUMBER(SEARCH("education", $H1039:$J1039)),ISNUMBER(SEARCH("Education", $H1039:$J1039)),),DataValidation!$E$12,B1039)</f>
        <v>Not related to Video Games</v>
      </c>
      <c r="B1039" t="s">
        <v>70</v>
      </c>
      <c r="C1039" t="s">
        <v>33</v>
      </c>
      <c r="D1039" t="s">
        <v>33</v>
      </c>
      <c r="F1039" s="3" t="str">
        <f t="shared" si="50"/>
        <v/>
      </c>
      <c r="G1039">
        <f t="shared" si="51"/>
        <v>1</v>
      </c>
      <c r="H1039" s="10" t="s">
        <v>20015</v>
      </c>
      <c r="I1039" t="s">
        <v>12521</v>
      </c>
      <c r="J1039" t="s">
        <v>6</v>
      </c>
      <c r="K1039" t="s">
        <v>12522</v>
      </c>
      <c r="L1039">
        <v>7</v>
      </c>
      <c r="N1039" t="str">
        <f t="shared" si="52"/>
        <v>Journal</v>
      </c>
      <c r="O1039" t="s">
        <v>12523</v>
      </c>
      <c r="P1039" t="s">
        <v>12524</v>
      </c>
      <c r="Q1039" s="3">
        <v>2011</v>
      </c>
      <c r="R1039" t="s">
        <v>6</v>
      </c>
      <c r="S1039" t="s">
        <v>6</v>
      </c>
      <c r="T1039" t="s">
        <v>6</v>
      </c>
    </row>
    <row r="1040" spans="1:20" x14ac:dyDescent="0.35">
      <c r="A1040" t="str" cm="1">
        <f t="array" ref="A1040">IF(OR(ISNUMBER(SEARCH("serious", $H1040:$J1040)),ISNUMBER(SEARCH("Serious", $H1040:$J1040)),ISNUMBER(SEARCH("gamification", $H1040:$J1040)),ISNUMBER(SEARCH("Gamification", $H1040:$J1040)),ISNUMBER(SEARCH("education", $H1040:$J1040)),ISNUMBER(SEARCH("Education", $H1040:$J1040)),),DataValidation!$E$12,B1040)</f>
        <v>Serious games or gamification</v>
      </c>
      <c r="B1040" t="s">
        <v>70</v>
      </c>
      <c r="C1040" t="s">
        <v>33</v>
      </c>
      <c r="D1040" t="s">
        <v>33</v>
      </c>
      <c r="F1040" s="3" t="str">
        <f t="shared" si="50"/>
        <v/>
      </c>
      <c r="G1040">
        <f t="shared" si="51"/>
        <v>1</v>
      </c>
      <c r="H1040" s="10" t="s">
        <v>12549</v>
      </c>
      <c r="I1040" t="s">
        <v>12550</v>
      </c>
      <c r="J1040" t="s">
        <v>6</v>
      </c>
      <c r="K1040" t="s">
        <v>12551</v>
      </c>
      <c r="L1040">
        <v>7</v>
      </c>
      <c r="N1040" t="str">
        <f t="shared" si="52"/>
        <v>Conference</v>
      </c>
      <c r="O1040" t="s">
        <v>12552</v>
      </c>
      <c r="P1040" t="s">
        <v>12553</v>
      </c>
      <c r="Q1040" s="3">
        <v>2011</v>
      </c>
      <c r="R1040" t="s">
        <v>6</v>
      </c>
      <c r="S1040" t="s">
        <v>6</v>
      </c>
      <c r="T1040" t="s">
        <v>6</v>
      </c>
    </row>
    <row r="1041" spans="1:20" x14ac:dyDescent="0.35">
      <c r="A1041" t="str" cm="1">
        <f t="array" ref="A1041">IF(OR(ISNUMBER(SEARCH("serious", $H1041:$J1041)),ISNUMBER(SEARCH("Serious", $H1041:$J1041)),ISNUMBER(SEARCH("gamification", $H1041:$J1041)),ISNUMBER(SEARCH("Gamification", $H1041:$J1041)),ISNUMBER(SEARCH("education", $H1041:$J1041)),ISNUMBER(SEARCH("Education", $H1041:$J1041)),),DataValidation!$E$12,B1041)</f>
        <v>None</v>
      </c>
      <c r="B1041" t="s">
        <v>49</v>
      </c>
      <c r="C1041" t="s">
        <v>66</v>
      </c>
      <c r="D1041" t="s">
        <v>66</v>
      </c>
      <c r="F1041" s="3" t="str">
        <f t="shared" si="50"/>
        <v/>
      </c>
      <c r="G1041">
        <f t="shared" si="51"/>
        <v>1</v>
      </c>
      <c r="H1041" s="10" t="s">
        <v>20019</v>
      </c>
      <c r="I1041" t="s">
        <v>12563</v>
      </c>
      <c r="J1041" t="s">
        <v>6</v>
      </c>
      <c r="K1041" t="s">
        <v>12564</v>
      </c>
      <c r="L1041">
        <v>7</v>
      </c>
      <c r="N1041" t="str">
        <f t="shared" si="52"/>
        <v>Conference</v>
      </c>
      <c r="O1041" t="s">
        <v>12565</v>
      </c>
      <c r="P1041" t="s">
        <v>12566</v>
      </c>
      <c r="Q1041" s="3">
        <v>2009</v>
      </c>
      <c r="R1041" t="s">
        <v>6</v>
      </c>
      <c r="S1041" t="s">
        <v>6</v>
      </c>
      <c r="T1041" t="s">
        <v>6</v>
      </c>
    </row>
    <row r="1042" spans="1:20" x14ac:dyDescent="0.35">
      <c r="A1042" t="str" cm="1">
        <f t="array" ref="A1042">IF(OR(ISNUMBER(SEARCH("serious", $H1042:$J1042)),ISNUMBER(SEARCH("Serious", $H1042:$J1042)),ISNUMBER(SEARCH("gamification", $H1042:$J1042)),ISNUMBER(SEARCH("Gamification", $H1042:$J1042)),ISNUMBER(SEARCH("education", $H1042:$J1042)),ISNUMBER(SEARCH("Education", $H1042:$J1042)),),DataValidation!$E$12,B1042)</f>
        <v>None</v>
      </c>
      <c r="B1042" t="s">
        <v>49</v>
      </c>
      <c r="C1042" t="s">
        <v>86</v>
      </c>
      <c r="D1042" t="s">
        <v>86</v>
      </c>
      <c r="F1042" s="3" t="str">
        <f t="shared" si="50"/>
        <v/>
      </c>
      <c r="G1042">
        <f t="shared" si="51"/>
        <v>1</v>
      </c>
      <c r="H1042" s="10" t="s">
        <v>20021</v>
      </c>
      <c r="I1042" t="s">
        <v>12576</v>
      </c>
      <c r="J1042" t="s">
        <v>6</v>
      </c>
      <c r="K1042" t="s">
        <v>12577</v>
      </c>
      <c r="L1042">
        <v>7</v>
      </c>
      <c r="N1042" t="str">
        <f t="shared" si="52"/>
        <v>Conference</v>
      </c>
      <c r="O1042" t="s">
        <v>12578</v>
      </c>
      <c r="P1042" t="s">
        <v>11973</v>
      </c>
      <c r="Q1042" s="3">
        <v>2013</v>
      </c>
      <c r="R1042" t="s">
        <v>6</v>
      </c>
      <c r="S1042" t="s">
        <v>6</v>
      </c>
      <c r="T1042" t="s">
        <v>6</v>
      </c>
    </row>
    <row r="1043" spans="1:20" x14ac:dyDescent="0.35">
      <c r="A1043" t="str" cm="1">
        <f t="array" ref="A1043">IF(OR(ISNUMBER(SEARCH("serious", $H1043:$J1043)),ISNUMBER(SEARCH("Serious", $H1043:$J1043)),ISNUMBER(SEARCH("gamification", $H1043:$J1043)),ISNUMBER(SEARCH("Gamification", $H1043:$J1043)),ISNUMBER(SEARCH("education", $H1043:$J1043)),ISNUMBER(SEARCH("Education", $H1043:$J1043)),),DataValidation!$E$12,B1043)</f>
        <v>Not related to Video Games</v>
      </c>
      <c r="B1043" t="s">
        <v>70</v>
      </c>
      <c r="C1043" t="s">
        <v>33</v>
      </c>
      <c r="D1043" t="s">
        <v>33</v>
      </c>
      <c r="F1043" s="3" t="str">
        <f t="shared" si="50"/>
        <v/>
      </c>
      <c r="G1043">
        <f t="shared" si="51"/>
        <v>1</v>
      </c>
      <c r="H1043" s="10" t="s">
        <v>20022</v>
      </c>
      <c r="I1043" t="s">
        <v>12580</v>
      </c>
      <c r="J1043" t="s">
        <v>6</v>
      </c>
      <c r="K1043" t="s">
        <v>12581</v>
      </c>
      <c r="L1043">
        <v>7</v>
      </c>
      <c r="N1043" t="str">
        <f t="shared" si="52"/>
        <v>Conference</v>
      </c>
      <c r="O1043" t="s">
        <v>12582</v>
      </c>
      <c r="P1043" t="s">
        <v>12583</v>
      </c>
      <c r="Q1043" s="3">
        <v>2019</v>
      </c>
      <c r="R1043" t="s">
        <v>6</v>
      </c>
      <c r="S1043" t="s">
        <v>6</v>
      </c>
      <c r="T1043" t="s">
        <v>6</v>
      </c>
    </row>
    <row r="1044" spans="1:20" x14ac:dyDescent="0.35">
      <c r="A1044" t="str" cm="1">
        <f t="array" ref="A1044">IF(OR(ISNUMBER(SEARCH("serious", $H1044:$J1044)),ISNUMBER(SEARCH("Serious", $H1044:$J1044)),ISNUMBER(SEARCH("gamification", $H1044:$J1044)),ISNUMBER(SEARCH("Gamification", $H1044:$J1044)),ISNUMBER(SEARCH("education", $H1044:$J1044)),ISNUMBER(SEARCH("Education", $H1044:$J1044)),),DataValidation!$E$12,B1044)</f>
        <v>None</v>
      </c>
      <c r="B1044" t="s">
        <v>49</v>
      </c>
      <c r="C1044" t="s">
        <v>80</v>
      </c>
      <c r="D1044" t="s">
        <v>80</v>
      </c>
      <c r="E1044" t="s">
        <v>85</v>
      </c>
      <c r="F1044" s="3" t="str">
        <f t="shared" si="50"/>
        <v/>
      </c>
      <c r="G1044">
        <f t="shared" si="51"/>
        <v>1</v>
      </c>
      <c r="H1044" s="10" t="s">
        <v>20023</v>
      </c>
      <c r="I1044" t="s">
        <v>12585</v>
      </c>
      <c r="J1044" t="s">
        <v>6</v>
      </c>
      <c r="K1044" t="s">
        <v>12586</v>
      </c>
      <c r="L1044">
        <v>7</v>
      </c>
      <c r="N1044" t="str">
        <f t="shared" si="52"/>
        <v>Journal</v>
      </c>
      <c r="O1044" t="s">
        <v>2175</v>
      </c>
      <c r="P1044" t="s">
        <v>12587</v>
      </c>
      <c r="Q1044" s="3">
        <v>2014</v>
      </c>
      <c r="R1044" t="s">
        <v>6</v>
      </c>
      <c r="S1044" t="s">
        <v>6</v>
      </c>
      <c r="T1044" t="s">
        <v>6</v>
      </c>
    </row>
    <row r="1045" spans="1:20" x14ac:dyDescent="0.35">
      <c r="A1045" t="str" cm="1">
        <f t="array" ref="A1045">IF(OR(ISNUMBER(SEARCH("serious", $H1045:$J1045)),ISNUMBER(SEARCH("Serious", $H1045:$J1045)),ISNUMBER(SEARCH("gamification", $H1045:$J1045)),ISNUMBER(SEARCH("Gamification", $H1045:$J1045)),ISNUMBER(SEARCH("education", $H1045:$J1045)),ISNUMBER(SEARCH("Education", $H1045:$J1045)),),DataValidation!$E$12,B1045)</f>
        <v>Serious games or gamification</v>
      </c>
      <c r="B1045" t="s">
        <v>70</v>
      </c>
      <c r="C1045" t="s">
        <v>33</v>
      </c>
      <c r="D1045" t="s">
        <v>33</v>
      </c>
      <c r="F1045" s="3" t="str">
        <f t="shared" si="50"/>
        <v/>
      </c>
      <c r="G1045">
        <f t="shared" si="51"/>
        <v>1</v>
      </c>
      <c r="H1045" s="10" t="s">
        <v>20024</v>
      </c>
      <c r="I1045" t="s">
        <v>12597</v>
      </c>
      <c r="J1045" t="s">
        <v>6</v>
      </c>
      <c r="K1045" t="s">
        <v>12598</v>
      </c>
      <c r="L1045">
        <v>7</v>
      </c>
      <c r="N1045" t="str">
        <f t="shared" si="52"/>
        <v>Journal</v>
      </c>
      <c r="O1045" t="s">
        <v>12272</v>
      </c>
      <c r="P1045" t="s">
        <v>12599</v>
      </c>
      <c r="Q1045" s="3">
        <v>2019</v>
      </c>
      <c r="R1045" t="s">
        <v>6</v>
      </c>
      <c r="S1045" t="s">
        <v>6</v>
      </c>
      <c r="T1045" t="s">
        <v>6</v>
      </c>
    </row>
    <row r="1046" spans="1:20" x14ac:dyDescent="0.35">
      <c r="A1046" t="str" cm="1">
        <f t="array" ref="A1046">IF(OR(ISNUMBER(SEARCH("serious", $H1046:$J1046)),ISNUMBER(SEARCH("Serious", $H1046:$J1046)),ISNUMBER(SEARCH("gamification", $H1046:$J1046)),ISNUMBER(SEARCH("Gamification", $H1046:$J1046)),ISNUMBER(SEARCH("education", $H1046:$J1046)),ISNUMBER(SEARCH("Education", $H1046:$J1046)),),DataValidation!$E$12,B1046)</f>
        <v>None</v>
      </c>
      <c r="B1046" t="s">
        <v>49</v>
      </c>
      <c r="C1046" t="s">
        <v>57</v>
      </c>
      <c r="D1046" t="s">
        <v>57</v>
      </c>
      <c r="F1046" s="3" t="str">
        <f t="shared" si="50"/>
        <v/>
      </c>
      <c r="G1046">
        <f t="shared" si="51"/>
        <v>1</v>
      </c>
      <c r="H1046" s="10" t="s">
        <v>20025</v>
      </c>
      <c r="I1046" t="s">
        <v>12607</v>
      </c>
      <c r="J1046" t="s">
        <v>6</v>
      </c>
      <c r="K1046" t="s">
        <v>12608</v>
      </c>
      <c r="L1046" s="28">
        <v>7</v>
      </c>
      <c r="N1046" t="str">
        <f t="shared" si="52"/>
        <v>Journal</v>
      </c>
      <c r="O1046" t="s">
        <v>922</v>
      </c>
      <c r="P1046" t="s">
        <v>12609</v>
      </c>
      <c r="Q1046" s="3">
        <v>2019</v>
      </c>
      <c r="R1046" t="s">
        <v>6</v>
      </c>
      <c r="S1046" t="s">
        <v>6</v>
      </c>
      <c r="T1046" t="s">
        <v>6</v>
      </c>
    </row>
    <row r="1047" spans="1:20" x14ac:dyDescent="0.35">
      <c r="A1047" t="str" cm="1">
        <f t="array" ref="A1047">IF(OR(ISNUMBER(SEARCH("serious", $H1047:$J1047)),ISNUMBER(SEARCH("Serious", $H1047:$J1047)),ISNUMBER(SEARCH("gamification", $H1047:$J1047)),ISNUMBER(SEARCH("Gamification", $H1047:$J1047)),ISNUMBER(SEARCH("education", $H1047:$J1047)),ISNUMBER(SEARCH("Education", $H1047:$J1047)),),DataValidation!$E$12,B1047)</f>
        <v>Not related to Video Games</v>
      </c>
      <c r="B1047" t="s">
        <v>70</v>
      </c>
      <c r="C1047" t="s">
        <v>33</v>
      </c>
      <c r="D1047" t="s">
        <v>33</v>
      </c>
      <c r="F1047" s="3" t="str">
        <f t="shared" si="50"/>
        <v/>
      </c>
      <c r="G1047">
        <f t="shared" si="51"/>
        <v>1</v>
      </c>
      <c r="H1047" s="10" t="s">
        <v>20026</v>
      </c>
      <c r="I1047" t="s">
        <v>12611</v>
      </c>
      <c r="J1047" t="s">
        <v>6</v>
      </c>
      <c r="K1047" t="s">
        <v>12612</v>
      </c>
      <c r="L1047">
        <v>7</v>
      </c>
      <c r="N1047" t="str">
        <f t="shared" si="52"/>
        <v>Conference</v>
      </c>
      <c r="O1047" t="s">
        <v>12613</v>
      </c>
      <c r="P1047" t="s">
        <v>12614</v>
      </c>
      <c r="Q1047" s="3">
        <v>2018</v>
      </c>
      <c r="R1047" t="s">
        <v>6</v>
      </c>
      <c r="S1047" t="s">
        <v>6</v>
      </c>
      <c r="T1047" t="s">
        <v>6</v>
      </c>
    </row>
    <row r="1048" spans="1:20" x14ac:dyDescent="0.35">
      <c r="A1048" t="str" cm="1">
        <f t="array" ref="A1048">IF(OR(ISNUMBER(SEARCH("serious", $H1048:$J1048)),ISNUMBER(SEARCH("Serious", $H1048:$J1048)),ISNUMBER(SEARCH("gamification", $H1048:$J1048)),ISNUMBER(SEARCH("Gamification", $H1048:$J1048)),ISNUMBER(SEARCH("education", $H1048:$J1048)),ISNUMBER(SEARCH("Education", $H1048:$J1048)),),DataValidation!$E$12,B1048)</f>
        <v>Serious games or gamification</v>
      </c>
      <c r="B1048" t="s">
        <v>70</v>
      </c>
      <c r="C1048" t="s">
        <v>33</v>
      </c>
      <c r="D1048" t="s">
        <v>33</v>
      </c>
      <c r="F1048" s="3" t="str">
        <f t="shared" si="50"/>
        <v/>
      </c>
      <c r="G1048">
        <f t="shared" si="51"/>
        <v>1</v>
      </c>
      <c r="H1048" s="10" t="s">
        <v>20027</v>
      </c>
      <c r="I1048" t="s">
        <v>12624</v>
      </c>
      <c r="J1048" t="s">
        <v>6</v>
      </c>
      <c r="K1048" t="s">
        <v>12625</v>
      </c>
      <c r="L1048">
        <v>7</v>
      </c>
      <c r="N1048" t="str">
        <f t="shared" si="52"/>
        <v>Journal</v>
      </c>
      <c r="O1048" t="s">
        <v>12626</v>
      </c>
      <c r="P1048" t="s">
        <v>12627</v>
      </c>
      <c r="Q1048" s="3">
        <v>2013</v>
      </c>
      <c r="R1048" t="s">
        <v>6</v>
      </c>
      <c r="S1048" t="s">
        <v>6</v>
      </c>
      <c r="T1048" t="s">
        <v>6</v>
      </c>
    </row>
    <row r="1049" spans="1:20" x14ac:dyDescent="0.35">
      <c r="A1049" t="str" cm="1">
        <f t="array" ref="A1049">IF(OR(ISNUMBER(SEARCH("serious", $H1049:$J1049)),ISNUMBER(SEARCH("Serious", $H1049:$J1049)),ISNUMBER(SEARCH("gamification", $H1049:$J1049)),ISNUMBER(SEARCH("Gamification", $H1049:$J1049)),ISNUMBER(SEARCH("education", $H1049:$J1049)),ISNUMBER(SEARCH("Education", $H1049:$J1049)),),DataValidation!$E$12,B1049)</f>
        <v>Not related to Video Games</v>
      </c>
      <c r="B1049" t="s">
        <v>70</v>
      </c>
      <c r="C1049" t="s">
        <v>33</v>
      </c>
      <c r="D1049" t="s">
        <v>33</v>
      </c>
      <c r="F1049" s="3" t="str">
        <f t="shared" si="50"/>
        <v/>
      </c>
      <c r="G1049">
        <f t="shared" si="51"/>
        <v>1</v>
      </c>
      <c r="H1049" s="10" t="s">
        <v>20028</v>
      </c>
      <c r="I1049" t="s">
        <v>12633</v>
      </c>
      <c r="J1049" t="s">
        <v>6</v>
      </c>
      <c r="K1049" t="s">
        <v>12634</v>
      </c>
      <c r="L1049">
        <v>7</v>
      </c>
      <c r="N1049" t="str">
        <f t="shared" si="52"/>
        <v>Conference</v>
      </c>
      <c r="O1049" t="s">
        <v>12212</v>
      </c>
      <c r="P1049" t="s">
        <v>12213</v>
      </c>
      <c r="Q1049" s="3">
        <v>2009</v>
      </c>
      <c r="R1049" t="s">
        <v>6</v>
      </c>
      <c r="S1049" t="s">
        <v>6</v>
      </c>
      <c r="T1049" t="s">
        <v>6</v>
      </c>
    </row>
    <row r="1050" spans="1:20" x14ac:dyDescent="0.35">
      <c r="A1050" t="str" cm="1">
        <f t="array" ref="A1050">IF(OR(ISNUMBER(SEARCH("serious", $H1050:$J1050)),ISNUMBER(SEARCH("Serious", $H1050:$J1050)),ISNUMBER(SEARCH("gamification", $H1050:$J1050)),ISNUMBER(SEARCH("Gamification", $H1050:$J1050)),ISNUMBER(SEARCH("education", $H1050:$J1050)),ISNUMBER(SEARCH("Education", $H1050:$J1050)),),DataValidation!$E$12,B1050)</f>
        <v>None</v>
      </c>
      <c r="B1050" t="s">
        <v>49</v>
      </c>
      <c r="C1050" t="s">
        <v>60</v>
      </c>
      <c r="D1050" t="s">
        <v>60</v>
      </c>
      <c r="F1050" s="3" t="str">
        <f t="shared" si="50"/>
        <v/>
      </c>
      <c r="G1050">
        <f t="shared" si="51"/>
        <v>1</v>
      </c>
      <c r="H1050" s="10" t="s">
        <v>20029</v>
      </c>
      <c r="I1050" t="s">
        <v>12636</v>
      </c>
      <c r="J1050" t="s">
        <v>6</v>
      </c>
      <c r="K1050" t="s">
        <v>12432</v>
      </c>
      <c r="L1050">
        <v>7</v>
      </c>
      <c r="N1050" t="str">
        <f t="shared" si="52"/>
        <v>Conference</v>
      </c>
      <c r="O1050" t="s">
        <v>12637</v>
      </c>
      <c r="P1050" t="s">
        <v>12638</v>
      </c>
      <c r="Q1050" s="3">
        <v>2019</v>
      </c>
      <c r="R1050" t="s">
        <v>6</v>
      </c>
      <c r="S1050" t="s">
        <v>6</v>
      </c>
      <c r="T1050" t="s">
        <v>6</v>
      </c>
    </row>
    <row r="1051" spans="1:20" x14ac:dyDescent="0.35">
      <c r="A1051" t="str" cm="1">
        <f t="array" ref="A1051">IF(OR(ISNUMBER(SEARCH("serious", $H1051:$J1051)),ISNUMBER(SEARCH("Serious", $H1051:$J1051)),ISNUMBER(SEARCH("gamification", $H1051:$J1051)),ISNUMBER(SEARCH("Gamification", $H1051:$J1051)),ISNUMBER(SEARCH("education", $H1051:$J1051)),ISNUMBER(SEARCH("Education", $H1051:$J1051)),),DataValidation!$E$12,B1051)</f>
        <v>None</v>
      </c>
      <c r="B1051" t="s">
        <v>49</v>
      </c>
      <c r="C1051" t="s">
        <v>66</v>
      </c>
      <c r="D1051" t="s">
        <v>66</v>
      </c>
      <c r="F1051" s="3" t="str">
        <f t="shared" si="50"/>
        <v/>
      </c>
      <c r="G1051">
        <f t="shared" si="51"/>
        <v>1</v>
      </c>
      <c r="H1051" s="10" t="s">
        <v>20032</v>
      </c>
      <c r="I1051" t="s">
        <v>12658</v>
      </c>
      <c r="J1051" t="s">
        <v>6</v>
      </c>
      <c r="K1051" t="s">
        <v>12659</v>
      </c>
      <c r="L1051">
        <v>7</v>
      </c>
      <c r="N1051" t="str">
        <f t="shared" si="52"/>
        <v>Journal</v>
      </c>
      <c r="O1051" t="s">
        <v>6</v>
      </c>
      <c r="P1051" t="s">
        <v>6</v>
      </c>
      <c r="R1051" t="s">
        <v>6</v>
      </c>
      <c r="S1051" t="s">
        <v>6</v>
      </c>
      <c r="T1051" t="s">
        <v>6</v>
      </c>
    </row>
    <row r="1052" spans="1:20" x14ac:dyDescent="0.35">
      <c r="A1052" t="str" cm="1">
        <f t="array" ref="A1052">IF(OR(ISNUMBER(SEARCH("serious", $H1052:$J1052)),ISNUMBER(SEARCH("Serious", $H1052:$J1052)),ISNUMBER(SEARCH("gamification", $H1052:$J1052)),ISNUMBER(SEARCH("Gamification", $H1052:$J1052)),ISNUMBER(SEARCH("education", $H1052:$J1052)),ISNUMBER(SEARCH("Education", $H1052:$J1052)),),DataValidation!$E$12,B1052)</f>
        <v>Serious games or gamification</v>
      </c>
      <c r="B1052" t="s">
        <v>70</v>
      </c>
      <c r="C1052" t="s">
        <v>33</v>
      </c>
      <c r="D1052" t="s">
        <v>33</v>
      </c>
      <c r="F1052" s="3" t="str">
        <f t="shared" si="50"/>
        <v/>
      </c>
      <c r="G1052">
        <f t="shared" si="51"/>
        <v>1</v>
      </c>
      <c r="H1052" s="10" t="s">
        <v>20033</v>
      </c>
      <c r="I1052" t="s">
        <v>12664</v>
      </c>
      <c r="J1052" t="s">
        <v>6</v>
      </c>
      <c r="K1052" t="s">
        <v>12665</v>
      </c>
      <c r="L1052">
        <v>7</v>
      </c>
      <c r="N1052" t="str">
        <f t="shared" si="52"/>
        <v>Workshop</v>
      </c>
      <c r="O1052" t="s">
        <v>12666</v>
      </c>
      <c r="P1052" t="s">
        <v>12667</v>
      </c>
      <c r="Q1052" s="3">
        <v>2021</v>
      </c>
      <c r="R1052" t="s">
        <v>6</v>
      </c>
      <c r="S1052" t="s">
        <v>6</v>
      </c>
      <c r="T1052" t="s">
        <v>6</v>
      </c>
    </row>
    <row r="1053" spans="1:20" x14ac:dyDescent="0.35">
      <c r="A1053" t="str" cm="1">
        <f t="array" ref="A1053">IF(OR(ISNUMBER(SEARCH("serious", $H1053:$J1053)),ISNUMBER(SEARCH("Serious", $H1053:$J1053)),ISNUMBER(SEARCH("gamification", $H1053:$J1053)),ISNUMBER(SEARCH("Gamification", $H1053:$J1053)),ISNUMBER(SEARCH("education", $H1053:$J1053)),ISNUMBER(SEARCH("Education", $H1053:$J1053)),),DataValidation!$E$12,B1053)</f>
        <v>Serious games or gamification</v>
      </c>
      <c r="B1053" t="s">
        <v>70</v>
      </c>
      <c r="C1053" t="s">
        <v>33</v>
      </c>
      <c r="D1053" t="s">
        <v>33</v>
      </c>
      <c r="F1053" s="3" t="str">
        <f t="shared" si="50"/>
        <v/>
      </c>
      <c r="G1053">
        <f t="shared" si="51"/>
        <v>1</v>
      </c>
      <c r="H1053" s="10" t="s">
        <v>20034</v>
      </c>
      <c r="I1053" t="s">
        <v>12676</v>
      </c>
      <c r="J1053" t="s">
        <v>6</v>
      </c>
      <c r="K1053" t="s">
        <v>12677</v>
      </c>
      <c r="L1053">
        <v>7</v>
      </c>
      <c r="N1053" t="str">
        <f t="shared" si="52"/>
        <v>Journal</v>
      </c>
      <c r="O1053" t="s">
        <v>7262</v>
      </c>
      <c r="P1053" t="s">
        <v>12678</v>
      </c>
      <c r="Q1053" s="3">
        <v>2015</v>
      </c>
      <c r="R1053" t="s">
        <v>6</v>
      </c>
      <c r="S1053" t="s">
        <v>6</v>
      </c>
      <c r="T1053" t="s">
        <v>6</v>
      </c>
    </row>
    <row r="1054" spans="1:20" x14ac:dyDescent="0.35">
      <c r="A1054" t="str" cm="1">
        <f t="array" ref="A1054">IF(OR(ISNUMBER(SEARCH("serious", $H1054:$J1054)),ISNUMBER(SEARCH("Serious", $H1054:$J1054)),ISNUMBER(SEARCH("gamification", $H1054:$J1054)),ISNUMBER(SEARCH("Gamification", $H1054:$J1054)),ISNUMBER(SEARCH("education", $H1054:$J1054)),ISNUMBER(SEARCH("Education", $H1054:$J1054)),),DataValidation!$E$12,B1054)</f>
        <v>None</v>
      </c>
      <c r="B1054" t="s">
        <v>49</v>
      </c>
      <c r="C1054" t="s">
        <v>83</v>
      </c>
      <c r="D1054" t="s">
        <v>83</v>
      </c>
      <c r="F1054" s="3" t="str">
        <f t="shared" si="50"/>
        <v/>
      </c>
      <c r="G1054">
        <f t="shared" si="51"/>
        <v>1</v>
      </c>
      <c r="H1054" s="10" t="s">
        <v>20035</v>
      </c>
      <c r="I1054" t="s">
        <v>12680</v>
      </c>
      <c r="J1054" t="s">
        <v>6</v>
      </c>
      <c r="K1054" t="s">
        <v>12681</v>
      </c>
      <c r="L1054">
        <v>7</v>
      </c>
      <c r="N1054" t="str">
        <f t="shared" si="52"/>
        <v>Journal</v>
      </c>
      <c r="O1054" t="s">
        <v>12682</v>
      </c>
      <c r="P1054" t="s">
        <v>12683</v>
      </c>
      <c r="Q1054" s="3">
        <v>2019</v>
      </c>
      <c r="R1054" t="s">
        <v>6</v>
      </c>
      <c r="S1054" t="s">
        <v>6</v>
      </c>
      <c r="T1054" t="s">
        <v>6</v>
      </c>
    </row>
    <row r="1055" spans="1:20" x14ac:dyDescent="0.35">
      <c r="A1055" t="str" cm="1">
        <f t="array" ref="A1055">IF(OR(ISNUMBER(SEARCH("serious", $H1055:$J1055)),ISNUMBER(SEARCH("Serious", $H1055:$J1055)),ISNUMBER(SEARCH("gamification", $H1055:$J1055)),ISNUMBER(SEARCH("Gamification", $H1055:$J1055)),ISNUMBER(SEARCH("education", $H1055:$J1055)),ISNUMBER(SEARCH("Education", $H1055:$J1055)),),DataValidation!$E$12,B1055)</f>
        <v>None</v>
      </c>
      <c r="B1055" t="s">
        <v>49</v>
      </c>
      <c r="C1055" t="s">
        <v>54</v>
      </c>
      <c r="D1055" t="s">
        <v>54</v>
      </c>
      <c r="F1055" s="3" t="str">
        <f t="shared" si="50"/>
        <v/>
      </c>
      <c r="G1055">
        <f t="shared" si="51"/>
        <v>1</v>
      </c>
      <c r="H1055" s="10" t="s">
        <v>20038</v>
      </c>
      <c r="I1055" t="s">
        <v>12703</v>
      </c>
      <c r="J1055" t="s">
        <v>6</v>
      </c>
      <c r="K1055" t="s">
        <v>12704</v>
      </c>
      <c r="L1055">
        <v>7</v>
      </c>
      <c r="N1055" t="str">
        <f t="shared" si="52"/>
        <v>Journal</v>
      </c>
      <c r="O1055" t="s">
        <v>12705</v>
      </c>
      <c r="P1055" t="s">
        <v>12706</v>
      </c>
      <c r="Q1055" s="3">
        <v>2018</v>
      </c>
      <c r="R1055" t="s">
        <v>6</v>
      </c>
      <c r="S1055" t="s">
        <v>6</v>
      </c>
      <c r="T1055" t="s">
        <v>6</v>
      </c>
    </row>
    <row r="1056" spans="1:20" x14ac:dyDescent="0.35">
      <c r="A1056" t="str" cm="1">
        <f t="array" ref="A1056">IF(OR(ISNUMBER(SEARCH("serious", $H1056:$J1056)),ISNUMBER(SEARCH("Serious", $H1056:$J1056)),ISNUMBER(SEARCH("gamification", $H1056:$J1056)),ISNUMBER(SEARCH("Gamification", $H1056:$J1056)),ISNUMBER(SEARCH("education", $H1056:$J1056)),ISNUMBER(SEARCH("Education", $H1056:$J1056)),),DataValidation!$E$12,B1056)</f>
        <v>None</v>
      </c>
      <c r="B1056" t="s">
        <v>49</v>
      </c>
      <c r="C1056" t="s">
        <v>77</v>
      </c>
      <c r="D1056" t="s">
        <v>77</v>
      </c>
      <c r="F1056" s="3" t="str">
        <f t="shared" ref="F1056:F1119" si="53">IF(C1056&lt;&gt;D1056,IF(OR(C1056="",D1056=""),"NR","Yes"),"")</f>
        <v/>
      </c>
      <c r="G1056">
        <f t="shared" si="51"/>
        <v>1</v>
      </c>
      <c r="H1056" s="10" t="s">
        <v>20039</v>
      </c>
      <c r="I1056" t="s">
        <v>12708</v>
      </c>
      <c r="J1056" t="s">
        <v>6</v>
      </c>
      <c r="K1056" t="s">
        <v>12709</v>
      </c>
      <c r="L1056">
        <v>7</v>
      </c>
      <c r="N1056" t="str">
        <f t="shared" si="52"/>
        <v>Conference</v>
      </c>
      <c r="O1056" t="s">
        <v>12710</v>
      </c>
      <c r="P1056" t="s">
        <v>11973</v>
      </c>
      <c r="Q1056" s="3">
        <v>2018</v>
      </c>
      <c r="R1056" t="s">
        <v>6</v>
      </c>
      <c r="S1056" t="s">
        <v>6</v>
      </c>
      <c r="T1056" t="s">
        <v>6</v>
      </c>
    </row>
    <row r="1057" spans="1:20" x14ac:dyDescent="0.35">
      <c r="A1057" t="str" cm="1">
        <f t="array" ref="A1057">IF(OR(ISNUMBER(SEARCH("serious", $H1057:$J1057)),ISNUMBER(SEARCH("Serious", $H1057:$J1057)),ISNUMBER(SEARCH("gamification", $H1057:$J1057)),ISNUMBER(SEARCH("Gamification", $H1057:$J1057)),ISNUMBER(SEARCH("education", $H1057:$J1057)),ISNUMBER(SEARCH("Education", $H1057:$J1057)),),DataValidation!$E$12,B1057)</f>
        <v>None</v>
      </c>
      <c r="B1057" t="s">
        <v>49</v>
      </c>
      <c r="C1057" t="s">
        <v>83</v>
      </c>
      <c r="D1057" t="s">
        <v>83</v>
      </c>
      <c r="F1057" s="3" t="str">
        <f t="shared" si="53"/>
        <v/>
      </c>
      <c r="G1057">
        <f t="shared" si="51"/>
        <v>1</v>
      </c>
      <c r="H1057" s="10" t="s">
        <v>20040</v>
      </c>
      <c r="I1057" t="s">
        <v>12712</v>
      </c>
      <c r="J1057" t="s">
        <v>6</v>
      </c>
      <c r="K1057" t="s">
        <v>12713</v>
      </c>
      <c r="L1057">
        <v>7</v>
      </c>
      <c r="N1057" t="str">
        <f t="shared" si="52"/>
        <v>Conference</v>
      </c>
      <c r="O1057" t="s">
        <v>12714</v>
      </c>
      <c r="P1057" t="s">
        <v>12715</v>
      </c>
      <c r="Q1057" s="3">
        <v>2011</v>
      </c>
      <c r="R1057" t="s">
        <v>6</v>
      </c>
      <c r="S1057" t="s">
        <v>6</v>
      </c>
      <c r="T1057" t="s">
        <v>6</v>
      </c>
    </row>
    <row r="1058" spans="1:20" x14ac:dyDescent="0.35">
      <c r="A1058" t="s">
        <v>82</v>
      </c>
      <c r="B1058" t="s">
        <v>70</v>
      </c>
      <c r="C1058" t="s">
        <v>33</v>
      </c>
      <c r="D1058" t="s">
        <v>33</v>
      </c>
      <c r="F1058" s="3" t="str">
        <f t="shared" si="53"/>
        <v/>
      </c>
      <c r="G1058">
        <f t="shared" si="51"/>
        <v>1</v>
      </c>
      <c r="H1058" s="10" t="s">
        <v>20041</v>
      </c>
      <c r="I1058" t="s">
        <v>12717</v>
      </c>
      <c r="J1058" t="s">
        <v>6</v>
      </c>
      <c r="K1058" t="s">
        <v>12718</v>
      </c>
      <c r="L1058">
        <v>7</v>
      </c>
      <c r="N1058" t="str">
        <f t="shared" si="52"/>
        <v>Journal</v>
      </c>
      <c r="O1058" t="s">
        <v>5409</v>
      </c>
      <c r="P1058" t="s">
        <v>12719</v>
      </c>
      <c r="Q1058" s="3">
        <v>2018</v>
      </c>
      <c r="R1058" t="s">
        <v>6</v>
      </c>
      <c r="S1058" t="s">
        <v>6</v>
      </c>
      <c r="T1058" t="s">
        <v>6</v>
      </c>
    </row>
    <row r="1059" spans="1:20" x14ac:dyDescent="0.35">
      <c r="A1059" t="s">
        <v>82</v>
      </c>
      <c r="B1059" t="s">
        <v>70</v>
      </c>
      <c r="C1059" t="s">
        <v>33</v>
      </c>
      <c r="D1059" t="s">
        <v>33</v>
      </c>
      <c r="F1059" s="3" t="str">
        <f t="shared" si="53"/>
        <v/>
      </c>
      <c r="G1059">
        <f t="shared" si="51"/>
        <v>1</v>
      </c>
      <c r="H1059" s="10" t="s">
        <v>20042</v>
      </c>
      <c r="I1059" t="s">
        <v>12729</v>
      </c>
      <c r="J1059" t="s">
        <v>6</v>
      </c>
      <c r="K1059" t="s">
        <v>12730</v>
      </c>
      <c r="L1059">
        <v>7</v>
      </c>
      <c r="N1059" t="str">
        <f t="shared" si="52"/>
        <v>Journal</v>
      </c>
      <c r="O1059" t="s">
        <v>12731</v>
      </c>
      <c r="P1059" t="s">
        <v>12732</v>
      </c>
      <c r="Q1059" s="3">
        <v>2019</v>
      </c>
      <c r="R1059" t="s">
        <v>6</v>
      </c>
      <c r="S1059" t="s">
        <v>6</v>
      </c>
      <c r="T1059" t="s">
        <v>6</v>
      </c>
    </row>
    <row r="1060" spans="1:20" x14ac:dyDescent="0.35">
      <c r="A1060" t="str" cm="1">
        <f t="array" ref="A1060">IF(OR(ISNUMBER(SEARCH("serious", $H1060:$J1060)),ISNUMBER(SEARCH("Serious", $H1060:$J1060)),ISNUMBER(SEARCH("gamification", $H1060:$J1060)),ISNUMBER(SEARCH("Gamification", $H1060:$J1060)),ISNUMBER(SEARCH("education", $H1060:$J1060)),ISNUMBER(SEARCH("Education", $H1060:$J1060)),),DataValidation!$E$12,B1060)</f>
        <v>Serious games or gamification</v>
      </c>
      <c r="B1060" t="s">
        <v>70</v>
      </c>
      <c r="C1060" t="s">
        <v>33</v>
      </c>
      <c r="D1060" t="s">
        <v>33</v>
      </c>
      <c r="F1060" s="3" t="str">
        <f t="shared" si="53"/>
        <v/>
      </c>
      <c r="G1060">
        <f t="shared" si="51"/>
        <v>1</v>
      </c>
      <c r="H1060" s="10" t="s">
        <v>12733</v>
      </c>
      <c r="I1060" t="s">
        <v>12734</v>
      </c>
      <c r="J1060" t="s">
        <v>6</v>
      </c>
      <c r="K1060" t="s">
        <v>12735</v>
      </c>
      <c r="L1060">
        <v>7</v>
      </c>
      <c r="N1060" t="str">
        <f t="shared" si="52"/>
        <v>Conference</v>
      </c>
      <c r="O1060" t="s">
        <v>12736</v>
      </c>
      <c r="P1060" t="s">
        <v>12737</v>
      </c>
      <c r="Q1060" s="3">
        <v>2017</v>
      </c>
      <c r="R1060" t="s">
        <v>6</v>
      </c>
      <c r="S1060" t="s">
        <v>6</v>
      </c>
      <c r="T1060" t="s">
        <v>6</v>
      </c>
    </row>
    <row r="1061" spans="1:20" x14ac:dyDescent="0.35">
      <c r="A1061" t="str" cm="1">
        <f t="array" ref="A1061">IF(OR(ISNUMBER(SEARCH("serious", $H1061:$J1061)),ISNUMBER(SEARCH("Serious", $H1061:$J1061)),ISNUMBER(SEARCH("gamification", $H1061:$J1061)),ISNUMBER(SEARCH("Gamification", $H1061:$J1061)),ISNUMBER(SEARCH("education", $H1061:$J1061)),ISNUMBER(SEARCH("Education", $H1061:$J1061)),),DataValidation!$E$12,B1061)</f>
        <v>Not related to Video Games</v>
      </c>
      <c r="B1061" t="s">
        <v>70</v>
      </c>
      <c r="C1061" t="s">
        <v>33</v>
      </c>
      <c r="D1061" t="s">
        <v>33</v>
      </c>
      <c r="F1061" s="3" t="str">
        <f t="shared" si="53"/>
        <v/>
      </c>
      <c r="G1061">
        <f t="shared" si="51"/>
        <v>1</v>
      </c>
      <c r="H1061" s="10" t="s">
        <v>20043</v>
      </c>
      <c r="I1061" t="s">
        <v>12739</v>
      </c>
      <c r="J1061" t="s">
        <v>6</v>
      </c>
      <c r="K1061" t="s">
        <v>12740</v>
      </c>
      <c r="L1061">
        <v>7</v>
      </c>
      <c r="N1061" t="str">
        <f t="shared" si="52"/>
        <v>Conference</v>
      </c>
      <c r="O1061" t="s">
        <v>12741</v>
      </c>
      <c r="P1061" t="s">
        <v>12742</v>
      </c>
      <c r="Q1061" s="3">
        <v>2009</v>
      </c>
      <c r="R1061" t="s">
        <v>6</v>
      </c>
      <c r="S1061" t="s">
        <v>6</v>
      </c>
      <c r="T1061" t="s">
        <v>6</v>
      </c>
    </row>
    <row r="1062" spans="1:20" x14ac:dyDescent="0.35">
      <c r="A1062" t="s">
        <v>82</v>
      </c>
      <c r="B1062" t="s">
        <v>70</v>
      </c>
      <c r="C1062" t="s">
        <v>33</v>
      </c>
      <c r="D1062" t="s">
        <v>33</v>
      </c>
      <c r="F1062" s="3" t="str">
        <f t="shared" si="53"/>
        <v/>
      </c>
      <c r="G1062">
        <f t="shared" si="51"/>
        <v>1</v>
      </c>
      <c r="H1062" s="10" t="s">
        <v>20044</v>
      </c>
      <c r="I1062" t="s">
        <v>12749</v>
      </c>
      <c r="J1062" t="s">
        <v>6</v>
      </c>
      <c r="K1062" t="s">
        <v>12750</v>
      </c>
      <c r="L1062">
        <v>7</v>
      </c>
      <c r="N1062" t="str">
        <f t="shared" si="52"/>
        <v>Conference</v>
      </c>
      <c r="O1062" t="s">
        <v>12751</v>
      </c>
      <c r="P1062" t="s">
        <v>12752</v>
      </c>
      <c r="Q1062" s="3">
        <v>2018</v>
      </c>
      <c r="R1062" t="s">
        <v>6</v>
      </c>
      <c r="S1062" t="s">
        <v>6</v>
      </c>
      <c r="T1062" t="s">
        <v>6</v>
      </c>
    </row>
    <row r="1063" spans="1:20" x14ac:dyDescent="0.35">
      <c r="A1063" t="str" cm="1">
        <f t="array" ref="A1063">IF(OR(ISNUMBER(SEARCH("serious", $H1063:$J1063)),ISNUMBER(SEARCH("Serious", $H1063:$J1063)),ISNUMBER(SEARCH("gamification", $H1063:$J1063)),ISNUMBER(SEARCH("Gamification", $H1063:$J1063)),ISNUMBER(SEARCH("education", $H1063:$J1063)),ISNUMBER(SEARCH("Education", $H1063:$J1063)),),DataValidation!$E$12,B1063)</f>
        <v>None</v>
      </c>
      <c r="B1063" t="s">
        <v>49</v>
      </c>
      <c r="C1063" t="s">
        <v>80</v>
      </c>
      <c r="D1063" t="s">
        <v>80</v>
      </c>
      <c r="F1063" s="3" t="str">
        <f t="shared" si="53"/>
        <v/>
      </c>
      <c r="G1063">
        <f t="shared" si="51"/>
        <v>1</v>
      </c>
      <c r="H1063" s="10" t="s">
        <v>20047</v>
      </c>
      <c r="I1063" t="s">
        <v>12780</v>
      </c>
      <c r="J1063" t="s">
        <v>6</v>
      </c>
      <c r="K1063" t="s">
        <v>12781</v>
      </c>
      <c r="L1063">
        <v>7</v>
      </c>
      <c r="N1063" t="str">
        <f t="shared" si="52"/>
        <v>Conference</v>
      </c>
      <c r="O1063" t="s">
        <v>12782</v>
      </c>
      <c r="P1063" t="s">
        <v>12783</v>
      </c>
      <c r="Q1063" s="3">
        <v>2019</v>
      </c>
      <c r="R1063" t="s">
        <v>6</v>
      </c>
      <c r="S1063" t="s">
        <v>6</v>
      </c>
      <c r="T1063" t="s">
        <v>6</v>
      </c>
    </row>
    <row r="1064" spans="1:20" x14ac:dyDescent="0.35">
      <c r="A1064" t="str" cm="1">
        <f t="array" ref="A1064">IF(OR(ISNUMBER(SEARCH("serious", $H1064:$J1064)),ISNUMBER(SEARCH("Serious", $H1064:$J1064)),ISNUMBER(SEARCH("gamification", $H1064:$J1064)),ISNUMBER(SEARCH("Gamification", $H1064:$J1064)),ISNUMBER(SEARCH("education", $H1064:$J1064)),ISNUMBER(SEARCH("Education", $H1064:$J1064)),),DataValidation!$E$12,B1064)</f>
        <v>None</v>
      </c>
      <c r="B1064" t="s">
        <v>49</v>
      </c>
      <c r="C1064" t="s">
        <v>57</v>
      </c>
      <c r="D1064" t="s">
        <v>57</v>
      </c>
      <c r="F1064" s="3" t="str">
        <f t="shared" si="53"/>
        <v/>
      </c>
      <c r="G1064">
        <f t="shared" si="51"/>
        <v>1</v>
      </c>
      <c r="H1064" s="10" t="s">
        <v>20048</v>
      </c>
      <c r="I1064" t="s">
        <v>12785</v>
      </c>
      <c r="J1064" t="s">
        <v>6</v>
      </c>
      <c r="K1064" t="s">
        <v>12786</v>
      </c>
      <c r="L1064">
        <v>7</v>
      </c>
      <c r="N1064" t="str">
        <f t="shared" si="52"/>
        <v>Conference</v>
      </c>
      <c r="O1064" t="s">
        <v>12787</v>
      </c>
      <c r="P1064" t="s">
        <v>12788</v>
      </c>
      <c r="Q1064" s="3">
        <v>2016</v>
      </c>
      <c r="R1064" t="s">
        <v>6</v>
      </c>
      <c r="S1064" t="s">
        <v>6</v>
      </c>
      <c r="T1064" t="s">
        <v>6</v>
      </c>
    </row>
    <row r="1065" spans="1:20" x14ac:dyDescent="0.35">
      <c r="A1065" t="str" cm="1">
        <f t="array" ref="A1065">IF(OR(ISNUMBER(SEARCH("serious", $H1065:$J1065)),ISNUMBER(SEARCH("Serious", $H1065:$J1065)),ISNUMBER(SEARCH("gamification", $H1065:$J1065)),ISNUMBER(SEARCH("Gamification", $H1065:$J1065)),ISNUMBER(SEARCH("education", $H1065:$J1065)),ISNUMBER(SEARCH("Education", $H1065:$J1065)),),DataValidation!$E$12,B1065)</f>
        <v>Not related to Software Engineering</v>
      </c>
      <c r="B1065" t="s">
        <v>67</v>
      </c>
      <c r="C1065" t="s">
        <v>33</v>
      </c>
      <c r="D1065" t="s">
        <v>33</v>
      </c>
      <c r="F1065" s="3" t="str">
        <f t="shared" si="53"/>
        <v/>
      </c>
      <c r="G1065">
        <f t="shared" si="51"/>
        <v>1</v>
      </c>
      <c r="H1065" s="10" t="s">
        <v>20052</v>
      </c>
      <c r="I1065" t="s">
        <v>6</v>
      </c>
      <c r="J1065" t="s">
        <v>6</v>
      </c>
      <c r="K1065" t="s">
        <v>12812</v>
      </c>
      <c r="L1065">
        <v>7</v>
      </c>
      <c r="N1065" t="str">
        <f t="shared" si="52"/>
        <v>Journal</v>
      </c>
      <c r="O1065" t="s">
        <v>12282</v>
      </c>
      <c r="P1065" t="s">
        <v>12813</v>
      </c>
      <c r="Q1065" s="3">
        <v>2013</v>
      </c>
      <c r="R1065" t="s">
        <v>6</v>
      </c>
      <c r="S1065" t="s">
        <v>6</v>
      </c>
      <c r="T1065" t="s">
        <v>6</v>
      </c>
    </row>
    <row r="1066" spans="1:20" x14ac:dyDescent="0.35">
      <c r="A1066" t="str" cm="1">
        <f t="array" ref="A1066">IF(OR(ISNUMBER(SEARCH("serious", $H1066:$J1066)),ISNUMBER(SEARCH("Serious", $H1066:$J1066)),ISNUMBER(SEARCH("gamification", $H1066:$J1066)),ISNUMBER(SEARCH("Gamification", $H1066:$J1066)),ISNUMBER(SEARCH("education", $H1066:$J1066)),ISNUMBER(SEARCH("Education", $H1066:$J1066)),),DataValidation!$E$12,B1066)</f>
        <v>None</v>
      </c>
      <c r="B1066" t="s">
        <v>49</v>
      </c>
      <c r="C1066" t="s">
        <v>83</v>
      </c>
      <c r="D1066" t="s">
        <v>83</v>
      </c>
      <c r="F1066" s="3" t="str">
        <f t="shared" si="53"/>
        <v/>
      </c>
      <c r="G1066">
        <f t="shared" si="51"/>
        <v>1</v>
      </c>
      <c r="H1066" s="10" t="s">
        <v>20054</v>
      </c>
      <c r="I1066" t="s">
        <v>12823</v>
      </c>
      <c r="J1066" t="s">
        <v>6</v>
      </c>
      <c r="K1066" t="s">
        <v>12824</v>
      </c>
      <c r="L1066">
        <v>7</v>
      </c>
      <c r="N1066" t="str">
        <f t="shared" si="52"/>
        <v>Journal</v>
      </c>
      <c r="O1066" t="s">
        <v>12183</v>
      </c>
      <c r="P1066" t="s">
        <v>12825</v>
      </c>
      <c r="Q1066" s="3">
        <v>2020</v>
      </c>
      <c r="R1066" t="s">
        <v>6</v>
      </c>
      <c r="S1066" t="s">
        <v>6</v>
      </c>
      <c r="T1066" t="s">
        <v>6</v>
      </c>
    </row>
    <row r="1067" spans="1:20" x14ac:dyDescent="0.35">
      <c r="A1067" t="str" cm="1">
        <f t="array" ref="A1067">IF(OR(ISNUMBER(SEARCH("serious", $H1067:$J1067)),ISNUMBER(SEARCH("Serious", $H1067:$J1067)),ISNUMBER(SEARCH("gamification", $H1067:$J1067)),ISNUMBER(SEARCH("Gamification", $H1067:$J1067)),ISNUMBER(SEARCH("education", $H1067:$J1067)),ISNUMBER(SEARCH("Education", $H1067:$J1067)),),DataValidation!$E$12,B1067)</f>
        <v>Serious games or gamification</v>
      </c>
      <c r="B1067" t="s">
        <v>70</v>
      </c>
      <c r="C1067" t="s">
        <v>33</v>
      </c>
      <c r="D1067" t="s">
        <v>33</v>
      </c>
      <c r="F1067" s="3" t="str">
        <f t="shared" si="53"/>
        <v/>
      </c>
      <c r="G1067">
        <f t="shared" si="51"/>
        <v>1</v>
      </c>
      <c r="H1067" s="10" t="s">
        <v>12826</v>
      </c>
      <c r="I1067" t="s">
        <v>12827</v>
      </c>
      <c r="J1067" t="s">
        <v>6</v>
      </c>
      <c r="K1067" t="s">
        <v>12828</v>
      </c>
      <c r="L1067">
        <v>7</v>
      </c>
      <c r="N1067" t="str">
        <f t="shared" si="52"/>
        <v>Journal</v>
      </c>
      <c r="O1067" t="s">
        <v>12829</v>
      </c>
      <c r="P1067" t="s">
        <v>12830</v>
      </c>
      <c r="Q1067" s="3">
        <v>2011</v>
      </c>
      <c r="R1067" t="s">
        <v>6</v>
      </c>
      <c r="S1067" t="s">
        <v>6</v>
      </c>
      <c r="T1067" t="s">
        <v>6</v>
      </c>
    </row>
    <row r="1068" spans="1:20" x14ac:dyDescent="0.35">
      <c r="A1068" t="str" cm="1">
        <f t="array" ref="A1068">IF(OR(ISNUMBER(SEARCH("serious", $H1068:$J1068)),ISNUMBER(SEARCH("Serious", $H1068:$J1068)),ISNUMBER(SEARCH("gamification", $H1068:$J1068)),ISNUMBER(SEARCH("Gamification", $H1068:$J1068)),ISNUMBER(SEARCH("education", $H1068:$J1068)),ISNUMBER(SEARCH("Education", $H1068:$J1068)),),DataValidation!$E$12,B1068)</f>
        <v>Serious games or gamification</v>
      </c>
      <c r="B1068" t="s">
        <v>70</v>
      </c>
      <c r="C1068" t="s">
        <v>33</v>
      </c>
      <c r="D1068" t="s">
        <v>33</v>
      </c>
      <c r="F1068" s="3" t="str">
        <f t="shared" si="53"/>
        <v/>
      </c>
      <c r="G1068">
        <f t="shared" si="51"/>
        <v>1</v>
      </c>
      <c r="H1068" s="10" t="s">
        <v>20055</v>
      </c>
      <c r="I1068" t="s">
        <v>12832</v>
      </c>
      <c r="J1068" t="s">
        <v>6</v>
      </c>
      <c r="K1068" t="s">
        <v>12833</v>
      </c>
      <c r="L1068">
        <v>7</v>
      </c>
      <c r="N1068" t="str">
        <f t="shared" si="52"/>
        <v>Conference</v>
      </c>
      <c r="O1068" t="s">
        <v>12834</v>
      </c>
      <c r="P1068" t="s">
        <v>12835</v>
      </c>
      <c r="Q1068" s="3">
        <v>2015</v>
      </c>
      <c r="R1068" t="s">
        <v>6</v>
      </c>
      <c r="S1068" t="s">
        <v>6</v>
      </c>
      <c r="T1068" t="s">
        <v>6</v>
      </c>
    </row>
    <row r="1069" spans="1:20" x14ac:dyDescent="0.35">
      <c r="A1069" t="str" cm="1">
        <f t="array" ref="A1069">IF(OR(ISNUMBER(SEARCH("serious", $H1069:$J1069)),ISNUMBER(SEARCH("Serious", $H1069:$J1069)),ISNUMBER(SEARCH("gamification", $H1069:$J1069)),ISNUMBER(SEARCH("Gamification", $H1069:$J1069)),ISNUMBER(SEARCH("education", $H1069:$J1069)),ISNUMBER(SEARCH("Education", $H1069:$J1069)),),DataValidation!$E$12,B1069)</f>
        <v>None</v>
      </c>
      <c r="B1069" t="s">
        <v>49</v>
      </c>
      <c r="C1069" t="s">
        <v>51</v>
      </c>
      <c r="D1069" t="s">
        <v>51</v>
      </c>
      <c r="E1069" t="s">
        <v>21079</v>
      </c>
      <c r="F1069" s="3" t="str">
        <f t="shared" si="53"/>
        <v/>
      </c>
      <c r="G1069">
        <f t="shared" si="51"/>
        <v>1</v>
      </c>
      <c r="H1069" s="10" t="s">
        <v>20056</v>
      </c>
      <c r="I1069" t="s">
        <v>12837</v>
      </c>
      <c r="J1069" t="s">
        <v>6</v>
      </c>
      <c r="K1069" t="s">
        <v>12838</v>
      </c>
      <c r="L1069">
        <v>7</v>
      </c>
      <c r="N1069" t="str">
        <f t="shared" si="52"/>
        <v>Journal</v>
      </c>
      <c r="O1069" t="s">
        <v>12839</v>
      </c>
      <c r="P1069" t="s">
        <v>12840</v>
      </c>
      <c r="Q1069" s="3">
        <v>2013</v>
      </c>
      <c r="R1069" t="s">
        <v>6</v>
      </c>
      <c r="S1069" t="s">
        <v>6</v>
      </c>
      <c r="T1069" t="s">
        <v>6</v>
      </c>
    </row>
    <row r="1070" spans="1:20" x14ac:dyDescent="0.35">
      <c r="A1070" t="str" cm="1">
        <f t="array" ref="A1070">IF(OR(ISNUMBER(SEARCH("serious", $H1070:$J1070)),ISNUMBER(SEARCH("Serious", $H1070:$J1070)),ISNUMBER(SEARCH("gamification", $H1070:$J1070)),ISNUMBER(SEARCH("Gamification", $H1070:$J1070)),ISNUMBER(SEARCH("education", $H1070:$J1070)),ISNUMBER(SEARCH("Education", $H1070:$J1070)),),DataValidation!$E$12,B1070)</f>
        <v>Serious games or gamification</v>
      </c>
      <c r="B1070" t="s">
        <v>70</v>
      </c>
      <c r="C1070" t="s">
        <v>33</v>
      </c>
      <c r="D1070" t="s">
        <v>33</v>
      </c>
      <c r="F1070" s="3" t="str">
        <f t="shared" si="53"/>
        <v/>
      </c>
      <c r="G1070">
        <f t="shared" si="51"/>
        <v>1</v>
      </c>
      <c r="H1070" s="10" t="s">
        <v>20058</v>
      </c>
      <c r="I1070" t="s">
        <v>12855</v>
      </c>
      <c r="J1070" t="s">
        <v>6</v>
      </c>
      <c r="K1070" t="s">
        <v>12856</v>
      </c>
      <c r="L1070">
        <v>7</v>
      </c>
      <c r="N1070" t="str">
        <f t="shared" si="52"/>
        <v>Conference</v>
      </c>
      <c r="O1070" t="s">
        <v>12013</v>
      </c>
      <c r="P1070" t="s">
        <v>12857</v>
      </c>
      <c r="Q1070" s="3">
        <v>2009</v>
      </c>
      <c r="R1070" t="s">
        <v>6</v>
      </c>
      <c r="S1070" t="s">
        <v>6</v>
      </c>
      <c r="T1070" t="s">
        <v>6</v>
      </c>
    </row>
    <row r="1071" spans="1:20" x14ac:dyDescent="0.35">
      <c r="A1071" t="str" cm="1">
        <f t="array" ref="A1071">IF(OR(ISNUMBER(SEARCH("serious", $H1071:$J1071)),ISNUMBER(SEARCH("Serious", $H1071:$J1071)),ISNUMBER(SEARCH("gamification", $H1071:$J1071)),ISNUMBER(SEARCH("Gamification", $H1071:$J1071)),ISNUMBER(SEARCH("education", $H1071:$J1071)),ISNUMBER(SEARCH("Education", $H1071:$J1071)),),DataValidation!$E$12,B1071)</f>
        <v>Serious games or gamification</v>
      </c>
      <c r="B1071" t="s">
        <v>70</v>
      </c>
      <c r="C1071" t="s">
        <v>33</v>
      </c>
      <c r="D1071" t="s">
        <v>33</v>
      </c>
      <c r="F1071" s="3" t="str">
        <f t="shared" si="53"/>
        <v/>
      </c>
      <c r="G1071">
        <f t="shared" si="51"/>
        <v>1</v>
      </c>
      <c r="H1071" s="10" t="s">
        <v>20059</v>
      </c>
      <c r="I1071" t="s">
        <v>12859</v>
      </c>
      <c r="J1071" t="s">
        <v>6</v>
      </c>
      <c r="K1071" t="s">
        <v>12860</v>
      </c>
      <c r="L1071">
        <v>7</v>
      </c>
      <c r="N1071" t="str">
        <f t="shared" si="52"/>
        <v>Journal</v>
      </c>
      <c r="O1071" t="s">
        <v>12861</v>
      </c>
      <c r="P1071" t="s">
        <v>12862</v>
      </c>
      <c r="Q1071" s="3">
        <v>2015</v>
      </c>
      <c r="R1071" t="s">
        <v>6</v>
      </c>
      <c r="S1071" t="s">
        <v>6</v>
      </c>
      <c r="T1071" t="s">
        <v>6</v>
      </c>
    </row>
    <row r="1072" spans="1:20" x14ac:dyDescent="0.35">
      <c r="A1072" t="str" cm="1">
        <f t="array" ref="A1072">IF(OR(ISNUMBER(SEARCH("serious", $H1072:$J1072)),ISNUMBER(SEARCH("Serious", $H1072:$J1072)),ISNUMBER(SEARCH("gamification", $H1072:$J1072)),ISNUMBER(SEARCH("Gamification", $H1072:$J1072)),ISNUMBER(SEARCH("education", $H1072:$J1072)),ISNUMBER(SEARCH("Education", $H1072:$J1072)),),DataValidation!$E$12,B1072)</f>
        <v>Serious games or gamification</v>
      </c>
      <c r="B1072" t="s">
        <v>70</v>
      </c>
      <c r="C1072" t="s">
        <v>33</v>
      </c>
      <c r="D1072" t="s">
        <v>33</v>
      </c>
      <c r="F1072" s="3" t="str">
        <f t="shared" si="53"/>
        <v/>
      </c>
      <c r="G1072">
        <f t="shared" si="51"/>
        <v>1</v>
      </c>
      <c r="H1072" s="10" t="s">
        <v>20060</v>
      </c>
      <c r="I1072" t="s">
        <v>12864</v>
      </c>
      <c r="J1072" t="s">
        <v>6</v>
      </c>
      <c r="K1072" t="s">
        <v>12865</v>
      </c>
      <c r="L1072">
        <v>7</v>
      </c>
      <c r="N1072" t="str">
        <f t="shared" si="52"/>
        <v>Journal</v>
      </c>
      <c r="O1072" t="s">
        <v>12866</v>
      </c>
      <c r="P1072" t="s">
        <v>12587</v>
      </c>
      <c r="Q1072" s="3">
        <v>2020</v>
      </c>
      <c r="R1072" t="s">
        <v>6</v>
      </c>
      <c r="S1072" t="s">
        <v>6</v>
      </c>
      <c r="T1072" t="s">
        <v>6</v>
      </c>
    </row>
    <row r="1073" spans="1:20" x14ac:dyDescent="0.35">
      <c r="A1073" t="str" cm="1">
        <f t="array" ref="A1073">IF(OR(ISNUMBER(SEARCH("serious", $H1073:$J1073)),ISNUMBER(SEARCH("Serious", $H1073:$J1073)),ISNUMBER(SEARCH("gamification", $H1073:$J1073)),ISNUMBER(SEARCH("Gamification", $H1073:$J1073)),ISNUMBER(SEARCH("education", $H1073:$J1073)),ISNUMBER(SEARCH("Education", $H1073:$J1073)),),DataValidation!$E$12,B1073)</f>
        <v>Serious games or gamification</v>
      </c>
      <c r="B1073" t="s">
        <v>70</v>
      </c>
      <c r="C1073" t="s">
        <v>33</v>
      </c>
      <c r="D1073" t="s">
        <v>33</v>
      </c>
      <c r="F1073" s="3" t="str">
        <f t="shared" si="53"/>
        <v/>
      </c>
      <c r="G1073">
        <f t="shared" si="51"/>
        <v>1</v>
      </c>
      <c r="H1073" s="10" t="s">
        <v>20062</v>
      </c>
      <c r="I1073" t="s">
        <v>12876</v>
      </c>
      <c r="J1073" t="s">
        <v>6</v>
      </c>
      <c r="K1073" t="s">
        <v>12877</v>
      </c>
      <c r="L1073">
        <v>7</v>
      </c>
      <c r="N1073" t="str">
        <f t="shared" si="52"/>
        <v>Workshop</v>
      </c>
      <c r="O1073" t="s">
        <v>12878</v>
      </c>
      <c r="P1073" t="s">
        <v>12879</v>
      </c>
      <c r="Q1073" s="3">
        <v>2017</v>
      </c>
      <c r="R1073" t="s">
        <v>6</v>
      </c>
      <c r="S1073" t="s">
        <v>6</v>
      </c>
      <c r="T1073" t="s">
        <v>6</v>
      </c>
    </row>
    <row r="1074" spans="1:20" x14ac:dyDescent="0.35">
      <c r="A1074" t="s">
        <v>82</v>
      </c>
      <c r="B1074" t="s">
        <v>70</v>
      </c>
      <c r="C1074" t="s">
        <v>33</v>
      </c>
      <c r="D1074" t="s">
        <v>33</v>
      </c>
      <c r="F1074" s="3" t="str">
        <f t="shared" si="53"/>
        <v/>
      </c>
      <c r="G1074">
        <f t="shared" si="51"/>
        <v>1</v>
      </c>
      <c r="H1074" s="10" t="s">
        <v>20066</v>
      </c>
      <c r="I1074" t="s">
        <v>12895</v>
      </c>
      <c r="J1074" t="s">
        <v>6</v>
      </c>
      <c r="K1074" t="s">
        <v>12896</v>
      </c>
      <c r="L1074">
        <v>7</v>
      </c>
      <c r="N1074" t="str">
        <f t="shared" si="52"/>
        <v>Conference</v>
      </c>
      <c r="O1074" t="s">
        <v>12897</v>
      </c>
      <c r="P1074" t="s">
        <v>12278</v>
      </c>
      <c r="Q1074" s="3">
        <v>2013</v>
      </c>
      <c r="R1074" t="s">
        <v>6</v>
      </c>
      <c r="S1074" t="s">
        <v>6</v>
      </c>
      <c r="T1074" t="s">
        <v>6</v>
      </c>
    </row>
    <row r="1075" spans="1:20" x14ac:dyDescent="0.35">
      <c r="A1075" t="str" cm="1">
        <f t="array" ref="A1075">IF(OR(ISNUMBER(SEARCH("serious", $H1075:$J1075)),ISNUMBER(SEARCH("Serious", $H1075:$J1075)),ISNUMBER(SEARCH("gamification", $H1075:$J1075)),ISNUMBER(SEARCH("Gamification", $H1075:$J1075)),ISNUMBER(SEARCH("education", $H1075:$J1075)),ISNUMBER(SEARCH("Education", $H1075:$J1075)),),DataValidation!$E$12,B1075)</f>
        <v>None</v>
      </c>
      <c r="B1075" t="s">
        <v>49</v>
      </c>
      <c r="C1075" t="s">
        <v>77</v>
      </c>
      <c r="D1075" t="s">
        <v>77</v>
      </c>
      <c r="F1075" s="3" t="str">
        <f t="shared" si="53"/>
        <v/>
      </c>
      <c r="G1075">
        <f t="shared" si="51"/>
        <v>1</v>
      </c>
      <c r="H1075" s="10" t="s">
        <v>12898</v>
      </c>
      <c r="I1075" t="s">
        <v>12899</v>
      </c>
      <c r="J1075" t="s">
        <v>6</v>
      </c>
      <c r="K1075" t="s">
        <v>12900</v>
      </c>
      <c r="L1075">
        <v>7</v>
      </c>
      <c r="N1075" t="str">
        <f t="shared" si="52"/>
        <v>Conference</v>
      </c>
      <c r="O1075" t="s">
        <v>12901</v>
      </c>
      <c r="P1075" t="s">
        <v>12902</v>
      </c>
      <c r="Q1075" s="3">
        <v>2013</v>
      </c>
      <c r="R1075" t="s">
        <v>6</v>
      </c>
      <c r="S1075" t="s">
        <v>6</v>
      </c>
      <c r="T1075" t="s">
        <v>6</v>
      </c>
    </row>
    <row r="1076" spans="1:20" x14ac:dyDescent="0.35">
      <c r="A1076" t="str" cm="1">
        <f t="array" ref="A1076">IF(OR(ISNUMBER(SEARCH("serious", $H1076:$J1076)),ISNUMBER(SEARCH("Serious", $H1076:$J1076)),ISNUMBER(SEARCH("gamification", $H1076:$J1076)),ISNUMBER(SEARCH("Gamification", $H1076:$J1076)),ISNUMBER(SEARCH("education", $H1076:$J1076)),ISNUMBER(SEARCH("Education", $H1076:$J1076)),),DataValidation!$E$12,B1076)</f>
        <v>None</v>
      </c>
      <c r="B1076" t="s">
        <v>49</v>
      </c>
      <c r="C1076" t="s">
        <v>83</v>
      </c>
      <c r="D1076" t="s">
        <v>83</v>
      </c>
      <c r="F1076" s="3" t="str">
        <f t="shared" si="53"/>
        <v/>
      </c>
      <c r="G1076">
        <f t="shared" si="51"/>
        <v>1</v>
      </c>
      <c r="H1076" s="10" t="s">
        <v>20067</v>
      </c>
      <c r="I1076" t="s">
        <v>12919</v>
      </c>
      <c r="J1076" t="s">
        <v>6</v>
      </c>
      <c r="K1076" t="s">
        <v>12920</v>
      </c>
      <c r="L1076">
        <v>7</v>
      </c>
      <c r="N1076" t="str">
        <f t="shared" si="52"/>
        <v>Conference</v>
      </c>
      <c r="O1076" t="s">
        <v>12921</v>
      </c>
      <c r="P1076" t="s">
        <v>12922</v>
      </c>
      <c r="Q1076" s="3">
        <v>2017</v>
      </c>
      <c r="R1076" t="s">
        <v>6</v>
      </c>
      <c r="S1076" t="s">
        <v>6</v>
      </c>
      <c r="T1076" t="s">
        <v>6</v>
      </c>
    </row>
    <row r="1077" spans="1:20" x14ac:dyDescent="0.35">
      <c r="A1077" t="str" cm="1">
        <f t="array" ref="A1077">IF(OR(ISNUMBER(SEARCH("serious", $H1077:$J1077)),ISNUMBER(SEARCH("Serious", $H1077:$J1077)),ISNUMBER(SEARCH("gamification", $H1077:$J1077)),ISNUMBER(SEARCH("Gamification", $H1077:$J1077)),ISNUMBER(SEARCH("education", $H1077:$J1077)),ISNUMBER(SEARCH("Education", $H1077:$J1077)),),DataValidation!$E$12,B1077)</f>
        <v>None</v>
      </c>
      <c r="B1077" t="s">
        <v>49</v>
      </c>
      <c r="C1077" t="s">
        <v>83</v>
      </c>
      <c r="D1077" t="s">
        <v>83</v>
      </c>
      <c r="F1077" s="3" t="str">
        <f t="shared" si="53"/>
        <v/>
      </c>
      <c r="G1077">
        <f t="shared" si="51"/>
        <v>1</v>
      </c>
      <c r="H1077" s="10" t="s">
        <v>20068</v>
      </c>
      <c r="I1077" t="s">
        <v>12927</v>
      </c>
      <c r="J1077" t="s">
        <v>6</v>
      </c>
      <c r="K1077" t="s">
        <v>12928</v>
      </c>
      <c r="L1077">
        <v>7</v>
      </c>
      <c r="N1077" t="str">
        <f t="shared" si="52"/>
        <v>Conference</v>
      </c>
      <c r="O1077" t="s">
        <v>12687</v>
      </c>
      <c r="P1077" t="s">
        <v>12688</v>
      </c>
      <c r="Q1077" s="3">
        <v>2018</v>
      </c>
      <c r="R1077" t="s">
        <v>6</v>
      </c>
      <c r="S1077" t="s">
        <v>6</v>
      </c>
      <c r="T1077" t="s">
        <v>6</v>
      </c>
    </row>
    <row r="1078" spans="1:20" x14ac:dyDescent="0.35">
      <c r="A1078" t="str" cm="1">
        <f t="array" ref="A1078">IF(OR(ISNUMBER(SEARCH("serious", $H1078:$J1078)),ISNUMBER(SEARCH("Serious", $H1078:$J1078)),ISNUMBER(SEARCH("gamification", $H1078:$J1078)),ISNUMBER(SEARCH("Gamification", $H1078:$J1078)),ISNUMBER(SEARCH("education", $H1078:$J1078)),ISNUMBER(SEARCH("Education", $H1078:$J1078)),),DataValidation!$E$12,B1078)</f>
        <v>None</v>
      </c>
      <c r="B1078" t="s">
        <v>49</v>
      </c>
      <c r="C1078" t="s">
        <v>57</v>
      </c>
      <c r="D1078" t="s">
        <v>57</v>
      </c>
      <c r="F1078" s="3" t="str">
        <f t="shared" si="53"/>
        <v/>
      </c>
      <c r="G1078">
        <f t="shared" si="51"/>
        <v>1</v>
      </c>
      <c r="H1078" s="10" t="s">
        <v>12938</v>
      </c>
      <c r="I1078" t="s">
        <v>12939</v>
      </c>
      <c r="J1078" t="s">
        <v>6</v>
      </c>
      <c r="K1078" t="s">
        <v>12940</v>
      </c>
      <c r="L1078">
        <v>7</v>
      </c>
      <c r="N1078" t="str">
        <f t="shared" si="52"/>
        <v>Conference</v>
      </c>
      <c r="O1078" t="s">
        <v>12941</v>
      </c>
      <c r="P1078" t="s">
        <v>12942</v>
      </c>
      <c r="Q1078" s="3">
        <v>2015</v>
      </c>
      <c r="R1078" t="s">
        <v>6</v>
      </c>
      <c r="S1078" t="s">
        <v>6</v>
      </c>
      <c r="T1078" t="s">
        <v>6</v>
      </c>
    </row>
    <row r="1079" spans="1:20" x14ac:dyDescent="0.35">
      <c r="A1079" t="str" cm="1">
        <f t="array" ref="A1079">IF(OR(ISNUMBER(SEARCH("serious", $H1079:$J1079)),ISNUMBER(SEARCH("Serious", $H1079:$J1079)),ISNUMBER(SEARCH("gamification", $H1079:$J1079)),ISNUMBER(SEARCH("Gamification", $H1079:$J1079)),ISNUMBER(SEARCH("education", $H1079:$J1079)),ISNUMBER(SEARCH("Education", $H1079:$J1079)),),DataValidation!$E$12,B1079)</f>
        <v>None</v>
      </c>
      <c r="B1079" t="s">
        <v>49</v>
      </c>
      <c r="C1079" t="s">
        <v>54</v>
      </c>
      <c r="D1079" t="s">
        <v>54</v>
      </c>
      <c r="E1079" s="4" t="s">
        <v>20816</v>
      </c>
      <c r="F1079" s="3" t="str">
        <f t="shared" si="53"/>
        <v/>
      </c>
      <c r="G1079">
        <f t="shared" si="51"/>
        <v>1</v>
      </c>
      <c r="H1079" s="10" t="s">
        <v>20071</v>
      </c>
      <c r="I1079" t="s">
        <v>12944</v>
      </c>
      <c r="J1079" t="s">
        <v>6</v>
      </c>
      <c r="K1079" t="s">
        <v>12945</v>
      </c>
      <c r="L1079">
        <v>7</v>
      </c>
      <c r="N1079" t="str">
        <f t="shared" si="52"/>
        <v>Journal</v>
      </c>
      <c r="O1079" t="s">
        <v>12946</v>
      </c>
      <c r="P1079" t="s">
        <v>12947</v>
      </c>
      <c r="Q1079" s="3">
        <v>2018</v>
      </c>
      <c r="R1079" t="s">
        <v>6</v>
      </c>
      <c r="S1079" t="s">
        <v>6</v>
      </c>
      <c r="T1079" t="s">
        <v>6</v>
      </c>
    </row>
    <row r="1080" spans="1:20" x14ac:dyDescent="0.35">
      <c r="A1080" t="str" cm="1">
        <f t="array" ref="A1080">IF(OR(ISNUMBER(SEARCH("serious", $H1080:$J1080)),ISNUMBER(SEARCH("Serious", $H1080:$J1080)),ISNUMBER(SEARCH("gamification", $H1080:$J1080)),ISNUMBER(SEARCH("Gamification", $H1080:$J1080)),ISNUMBER(SEARCH("education", $H1080:$J1080)),ISNUMBER(SEARCH("Education", $H1080:$J1080)),),DataValidation!$E$12,B1080)</f>
        <v>None</v>
      </c>
      <c r="B1080" t="s">
        <v>49</v>
      </c>
      <c r="C1080" t="s">
        <v>74</v>
      </c>
      <c r="D1080" t="s">
        <v>74</v>
      </c>
      <c r="F1080" s="3" t="str">
        <f t="shared" si="53"/>
        <v/>
      </c>
      <c r="G1080">
        <f t="shared" si="51"/>
        <v>1</v>
      </c>
      <c r="H1080" s="10" t="s">
        <v>20074</v>
      </c>
      <c r="I1080" t="s">
        <v>12962</v>
      </c>
      <c r="J1080" t="s">
        <v>6</v>
      </c>
      <c r="K1080" t="s">
        <v>12963</v>
      </c>
      <c r="L1080">
        <v>7</v>
      </c>
      <c r="N1080" t="str">
        <f t="shared" si="52"/>
        <v>Workshop</v>
      </c>
      <c r="O1080" t="s">
        <v>12964</v>
      </c>
      <c r="P1080" t="s">
        <v>12965</v>
      </c>
      <c r="Q1080" s="3">
        <v>2017</v>
      </c>
      <c r="R1080" t="s">
        <v>6</v>
      </c>
      <c r="S1080" t="s">
        <v>6</v>
      </c>
      <c r="T1080" t="s">
        <v>6</v>
      </c>
    </row>
    <row r="1081" spans="1:20" x14ac:dyDescent="0.35">
      <c r="A1081" t="str" cm="1">
        <f t="array" ref="A1081">IF(OR(ISNUMBER(SEARCH("serious", $H1081:$J1081)),ISNUMBER(SEARCH("Serious", $H1081:$J1081)),ISNUMBER(SEARCH("gamification", $H1081:$J1081)),ISNUMBER(SEARCH("Gamification", $H1081:$J1081)),ISNUMBER(SEARCH("education", $H1081:$J1081)),ISNUMBER(SEARCH("Education", $H1081:$J1081)),),DataValidation!$E$12,B1081)</f>
        <v>None</v>
      </c>
      <c r="B1081" t="s">
        <v>49</v>
      </c>
      <c r="C1081" t="s">
        <v>60</v>
      </c>
      <c r="D1081" t="s">
        <v>60</v>
      </c>
      <c r="F1081" s="3" t="str">
        <f t="shared" si="53"/>
        <v/>
      </c>
      <c r="G1081">
        <f t="shared" si="51"/>
        <v>1</v>
      </c>
      <c r="H1081" s="10" t="s">
        <v>20075</v>
      </c>
      <c r="I1081" t="s">
        <v>12967</v>
      </c>
      <c r="J1081" t="s">
        <v>6</v>
      </c>
      <c r="K1081" t="s">
        <v>12968</v>
      </c>
      <c r="L1081">
        <v>7</v>
      </c>
      <c r="N1081" t="str">
        <f t="shared" si="52"/>
        <v>Journal</v>
      </c>
      <c r="O1081" t="s">
        <v>12969</v>
      </c>
      <c r="P1081" t="s">
        <v>12970</v>
      </c>
      <c r="Q1081" s="3">
        <v>2011</v>
      </c>
      <c r="R1081" t="s">
        <v>6</v>
      </c>
      <c r="S1081" t="s">
        <v>6</v>
      </c>
      <c r="T1081" t="s">
        <v>6</v>
      </c>
    </row>
    <row r="1082" spans="1:20" x14ac:dyDescent="0.35">
      <c r="A1082" t="str" cm="1">
        <f t="array" ref="A1082">IF(OR(ISNUMBER(SEARCH("serious", $H1082:$J1082)),ISNUMBER(SEARCH("Serious", $H1082:$J1082)),ISNUMBER(SEARCH("gamification", $H1082:$J1082)),ISNUMBER(SEARCH("Gamification", $H1082:$J1082)),ISNUMBER(SEARCH("education", $H1082:$J1082)),ISNUMBER(SEARCH("Education", $H1082:$J1082)),),DataValidation!$E$12,B1082)</f>
        <v>Serious games or gamification</v>
      </c>
      <c r="B1082" t="s">
        <v>70</v>
      </c>
      <c r="C1082" t="s">
        <v>33</v>
      </c>
      <c r="D1082" t="s">
        <v>33</v>
      </c>
      <c r="F1082" s="3" t="str">
        <f t="shared" si="53"/>
        <v/>
      </c>
      <c r="G1082">
        <f t="shared" si="51"/>
        <v>1</v>
      </c>
      <c r="H1082" s="10" t="s">
        <v>20077</v>
      </c>
      <c r="I1082" t="s">
        <v>12981</v>
      </c>
      <c r="J1082" t="s">
        <v>6</v>
      </c>
      <c r="K1082" t="s">
        <v>12982</v>
      </c>
      <c r="L1082">
        <v>7</v>
      </c>
      <c r="N1082" t="str">
        <f t="shared" si="52"/>
        <v>Journal</v>
      </c>
      <c r="O1082" t="s">
        <v>12983</v>
      </c>
      <c r="P1082" t="s">
        <v>12984</v>
      </c>
      <c r="Q1082" s="3">
        <v>2014</v>
      </c>
      <c r="R1082" t="s">
        <v>6</v>
      </c>
      <c r="S1082" t="s">
        <v>6</v>
      </c>
      <c r="T1082" t="s">
        <v>6</v>
      </c>
    </row>
    <row r="1083" spans="1:20" x14ac:dyDescent="0.35">
      <c r="A1083" t="str" cm="1">
        <f t="array" ref="A1083">IF(OR(ISNUMBER(SEARCH("serious", $H1083:$J1083)),ISNUMBER(SEARCH("Serious", $H1083:$J1083)),ISNUMBER(SEARCH("gamification", $H1083:$J1083)),ISNUMBER(SEARCH("Gamification", $H1083:$J1083)),ISNUMBER(SEARCH("education", $H1083:$J1083)),ISNUMBER(SEARCH("Education", $H1083:$J1083)),),DataValidation!$E$12,B1083)</f>
        <v>None</v>
      </c>
      <c r="B1083" t="s">
        <v>49</v>
      </c>
      <c r="C1083" t="s">
        <v>83</v>
      </c>
      <c r="D1083" t="s">
        <v>83</v>
      </c>
      <c r="F1083" s="3" t="str">
        <f t="shared" si="53"/>
        <v/>
      </c>
      <c r="G1083">
        <f t="shared" si="51"/>
        <v>1</v>
      </c>
      <c r="H1083" s="10" t="s">
        <v>20078</v>
      </c>
      <c r="I1083" t="s">
        <v>12986</v>
      </c>
      <c r="J1083" t="s">
        <v>6</v>
      </c>
      <c r="K1083" t="s">
        <v>12987</v>
      </c>
      <c r="L1083">
        <v>7</v>
      </c>
      <c r="N1083" t="str">
        <f t="shared" si="52"/>
        <v>Journal</v>
      </c>
      <c r="O1083" t="s">
        <v>12988</v>
      </c>
      <c r="P1083" t="s">
        <v>12989</v>
      </c>
      <c r="Q1083" s="3">
        <v>2018</v>
      </c>
      <c r="R1083" t="s">
        <v>6</v>
      </c>
      <c r="S1083" t="s">
        <v>6</v>
      </c>
      <c r="T1083" t="s">
        <v>6</v>
      </c>
    </row>
    <row r="1084" spans="1:20" x14ac:dyDescent="0.35">
      <c r="A1084" t="str" cm="1">
        <f t="array" ref="A1084">IF(OR(ISNUMBER(SEARCH("serious", $H1084:$J1084)),ISNUMBER(SEARCH("Serious", $H1084:$J1084)),ISNUMBER(SEARCH("gamification", $H1084:$J1084)),ISNUMBER(SEARCH("Gamification", $H1084:$J1084)),ISNUMBER(SEARCH("education", $H1084:$J1084)),ISNUMBER(SEARCH("Education", $H1084:$J1084)),),DataValidation!$E$12,B1084)</f>
        <v>Serious games or gamification</v>
      </c>
      <c r="B1084" t="s">
        <v>70</v>
      </c>
      <c r="C1084" t="s">
        <v>33</v>
      </c>
      <c r="D1084" t="s">
        <v>33</v>
      </c>
      <c r="F1084" s="3" t="str">
        <f t="shared" si="53"/>
        <v/>
      </c>
      <c r="G1084">
        <f t="shared" si="51"/>
        <v>1</v>
      </c>
      <c r="H1084" s="10" t="s">
        <v>20079</v>
      </c>
      <c r="I1084" t="s">
        <v>12991</v>
      </c>
      <c r="J1084" t="s">
        <v>6</v>
      </c>
      <c r="K1084" t="s">
        <v>12992</v>
      </c>
      <c r="L1084">
        <v>7</v>
      </c>
      <c r="N1084" t="str">
        <f t="shared" si="52"/>
        <v>Conference</v>
      </c>
      <c r="O1084" t="s">
        <v>12993</v>
      </c>
      <c r="P1084" t="s">
        <v>12994</v>
      </c>
      <c r="Q1084" s="3">
        <v>2019</v>
      </c>
      <c r="R1084" t="s">
        <v>6</v>
      </c>
      <c r="S1084" t="s">
        <v>6</v>
      </c>
      <c r="T1084" t="s">
        <v>6</v>
      </c>
    </row>
    <row r="1085" spans="1:20" x14ac:dyDescent="0.35">
      <c r="A1085" t="str" cm="1">
        <f t="array" ref="A1085">IF(OR(ISNUMBER(SEARCH("serious", $H1085:$J1085)),ISNUMBER(SEARCH("Serious", $H1085:$J1085)),ISNUMBER(SEARCH("gamification", $H1085:$J1085)),ISNUMBER(SEARCH("Gamification", $H1085:$J1085)),ISNUMBER(SEARCH("education", $H1085:$J1085)),ISNUMBER(SEARCH("Education", $H1085:$J1085)),),DataValidation!$E$12,B1085)</f>
        <v>Serious games or gamification</v>
      </c>
      <c r="B1085" t="s">
        <v>70</v>
      </c>
      <c r="C1085" t="s">
        <v>33</v>
      </c>
      <c r="D1085" t="s">
        <v>33</v>
      </c>
      <c r="F1085" s="3" t="str">
        <f t="shared" si="53"/>
        <v/>
      </c>
      <c r="G1085">
        <f t="shared" si="51"/>
        <v>1</v>
      </c>
      <c r="H1085" s="10" t="s">
        <v>20081</v>
      </c>
      <c r="I1085" t="s">
        <v>13000</v>
      </c>
      <c r="J1085" t="s">
        <v>6</v>
      </c>
      <c r="K1085" t="s">
        <v>13001</v>
      </c>
      <c r="L1085">
        <v>7</v>
      </c>
      <c r="N1085" t="str">
        <f t="shared" si="52"/>
        <v>Journal</v>
      </c>
      <c r="O1085" t="s">
        <v>13002</v>
      </c>
      <c r="P1085" t="s">
        <v>13003</v>
      </c>
      <c r="Q1085" s="3">
        <v>2016</v>
      </c>
      <c r="R1085" t="s">
        <v>6</v>
      </c>
      <c r="S1085" t="s">
        <v>6</v>
      </c>
      <c r="T1085" t="s">
        <v>6</v>
      </c>
    </row>
    <row r="1086" spans="1:20" x14ac:dyDescent="0.35">
      <c r="A1086" t="str" cm="1">
        <f t="array" ref="A1086">IF(OR(ISNUMBER(SEARCH("serious", $H1086:$J1086)),ISNUMBER(SEARCH("Serious", $H1086:$J1086)),ISNUMBER(SEARCH("gamification", $H1086:$J1086)),ISNUMBER(SEARCH("Gamification", $H1086:$J1086)),ISNUMBER(SEARCH("education", $H1086:$J1086)),ISNUMBER(SEARCH("Education", $H1086:$J1086)),),DataValidation!$E$12,B1086)</f>
        <v>Serious games or gamification</v>
      </c>
      <c r="B1086" t="s">
        <v>70</v>
      </c>
      <c r="C1086" t="s">
        <v>33</v>
      </c>
      <c r="D1086" t="s">
        <v>33</v>
      </c>
      <c r="F1086" s="3" t="str">
        <f t="shared" si="53"/>
        <v/>
      </c>
      <c r="G1086">
        <f t="shared" si="51"/>
        <v>1</v>
      </c>
      <c r="H1086" s="10" t="s">
        <v>20083</v>
      </c>
      <c r="I1086" t="s">
        <v>13008</v>
      </c>
      <c r="J1086" t="s">
        <v>6</v>
      </c>
      <c r="K1086" t="s">
        <v>13009</v>
      </c>
      <c r="L1086">
        <v>7</v>
      </c>
      <c r="N1086" t="str">
        <f t="shared" si="52"/>
        <v>Conference</v>
      </c>
      <c r="O1086" t="s">
        <v>11946</v>
      </c>
      <c r="P1086" t="s">
        <v>11947</v>
      </c>
      <c r="Q1086" s="3">
        <v>2012</v>
      </c>
      <c r="R1086" t="s">
        <v>6</v>
      </c>
      <c r="S1086" t="s">
        <v>6</v>
      </c>
      <c r="T1086" t="s">
        <v>6</v>
      </c>
    </row>
    <row r="1087" spans="1:20" x14ac:dyDescent="0.35">
      <c r="A1087" t="s">
        <v>82</v>
      </c>
      <c r="B1087" t="s">
        <v>70</v>
      </c>
      <c r="C1087" s="29" t="s">
        <v>33</v>
      </c>
      <c r="D1087" s="29" t="s">
        <v>33</v>
      </c>
      <c r="F1087" s="3" t="str">
        <f t="shared" si="53"/>
        <v/>
      </c>
      <c r="G1087">
        <f t="shared" si="51"/>
        <v>1</v>
      </c>
      <c r="H1087" s="10" t="s">
        <v>20086</v>
      </c>
      <c r="I1087" t="s">
        <v>13020</v>
      </c>
      <c r="J1087" t="s">
        <v>6</v>
      </c>
      <c r="K1087" t="s">
        <v>13021</v>
      </c>
      <c r="L1087">
        <v>7</v>
      </c>
      <c r="N1087" t="str">
        <f t="shared" si="52"/>
        <v>Journal</v>
      </c>
      <c r="O1087" t="s">
        <v>922</v>
      </c>
      <c r="P1087" t="s">
        <v>13022</v>
      </c>
      <c r="Q1087" s="3">
        <v>2021</v>
      </c>
      <c r="R1087" t="s">
        <v>6</v>
      </c>
      <c r="S1087" t="s">
        <v>6</v>
      </c>
      <c r="T1087" t="s">
        <v>6</v>
      </c>
    </row>
    <row r="1088" spans="1:20" x14ac:dyDescent="0.35">
      <c r="A1088" t="str" cm="1">
        <f t="array" ref="A1088">IF(OR(ISNUMBER(SEARCH("serious", $H1088:$J1088)),ISNUMBER(SEARCH("Serious", $H1088:$J1088)),ISNUMBER(SEARCH("gamification", $H1088:$J1088)),ISNUMBER(SEARCH("Gamification", $H1088:$J1088)),ISNUMBER(SEARCH("education", $H1088:$J1088)),ISNUMBER(SEARCH("Education", $H1088:$J1088)),),DataValidation!$E$12,B1088)</f>
        <v>Not related to Video Games</v>
      </c>
      <c r="B1088" t="s">
        <v>70</v>
      </c>
      <c r="C1088" s="29" t="s">
        <v>33</v>
      </c>
      <c r="D1088" s="29" t="s">
        <v>33</v>
      </c>
      <c r="F1088" s="3" t="str">
        <f t="shared" si="53"/>
        <v/>
      </c>
      <c r="G1088">
        <f t="shared" si="51"/>
        <v>1</v>
      </c>
      <c r="H1088" s="10" t="s">
        <v>20087</v>
      </c>
      <c r="I1088" t="s">
        <v>13024</v>
      </c>
      <c r="J1088" t="s">
        <v>6</v>
      </c>
      <c r="K1088" t="s">
        <v>13025</v>
      </c>
      <c r="L1088">
        <v>7</v>
      </c>
      <c r="N1088" t="str">
        <f t="shared" si="52"/>
        <v>Journal</v>
      </c>
      <c r="O1088" t="s">
        <v>534</v>
      </c>
      <c r="P1088" t="s">
        <v>13026</v>
      </c>
      <c r="Q1088" s="3">
        <v>2015</v>
      </c>
      <c r="R1088" t="s">
        <v>6</v>
      </c>
      <c r="S1088" t="s">
        <v>6</v>
      </c>
      <c r="T1088" t="s">
        <v>6</v>
      </c>
    </row>
    <row r="1089" spans="1:20" x14ac:dyDescent="0.35">
      <c r="A1089" t="str" cm="1">
        <f t="array" ref="A1089">IF(OR(ISNUMBER(SEARCH("serious", $H1089:$J1089)),ISNUMBER(SEARCH("Serious", $H1089:$J1089)),ISNUMBER(SEARCH("gamification", $H1089:$J1089)),ISNUMBER(SEARCH("Gamification", $H1089:$J1089)),ISNUMBER(SEARCH("education", $H1089:$J1089)),ISNUMBER(SEARCH("Education", $H1089:$J1089)),),DataValidation!$E$12,B1089)</f>
        <v>None</v>
      </c>
      <c r="B1089" t="s">
        <v>49</v>
      </c>
      <c r="C1089" t="s">
        <v>80</v>
      </c>
      <c r="D1089" t="s">
        <v>80</v>
      </c>
      <c r="F1089" s="3" t="str">
        <f t="shared" si="53"/>
        <v/>
      </c>
      <c r="G1089">
        <f t="shared" si="51"/>
        <v>1</v>
      </c>
      <c r="H1089" s="10" t="s">
        <v>20090</v>
      </c>
      <c r="I1089" t="s">
        <v>13036</v>
      </c>
      <c r="J1089" t="s">
        <v>6</v>
      </c>
      <c r="K1089" t="s">
        <v>13037</v>
      </c>
      <c r="L1089">
        <v>7</v>
      </c>
      <c r="N1089" t="str">
        <f t="shared" si="52"/>
        <v>Conference</v>
      </c>
      <c r="O1089" t="s">
        <v>13038</v>
      </c>
      <c r="P1089" t="s">
        <v>13039</v>
      </c>
      <c r="Q1089" s="3">
        <v>2015</v>
      </c>
      <c r="R1089" t="s">
        <v>6</v>
      </c>
      <c r="S1089" t="s">
        <v>6</v>
      </c>
      <c r="T1089" t="s">
        <v>6</v>
      </c>
    </row>
    <row r="1090" spans="1:20" x14ac:dyDescent="0.35">
      <c r="A1090" t="str" cm="1">
        <f t="array" ref="A1090">IF(OR(ISNUMBER(SEARCH("serious", $H1090:$J1090)),ISNUMBER(SEARCH("Serious", $H1090:$J1090)),ISNUMBER(SEARCH("gamification", $H1090:$J1090)),ISNUMBER(SEARCH("Gamification", $H1090:$J1090)),ISNUMBER(SEARCH("education", $H1090:$J1090)),ISNUMBER(SEARCH("Education", $H1090:$J1090)),),DataValidation!$E$12,B1090)</f>
        <v>Serious games or gamification</v>
      </c>
      <c r="B1090" t="s">
        <v>70</v>
      </c>
      <c r="C1090" t="s">
        <v>33</v>
      </c>
      <c r="D1090" t="s">
        <v>33</v>
      </c>
      <c r="F1090" s="3" t="str">
        <f t="shared" si="53"/>
        <v/>
      </c>
      <c r="G1090">
        <f t="shared" ref="G1090:G1153" si="54">COUNTIF(H:H,H1090)</f>
        <v>1</v>
      </c>
      <c r="H1090" s="10" t="s">
        <v>20091</v>
      </c>
      <c r="I1090" t="s">
        <v>13041</v>
      </c>
      <c r="J1090" t="s">
        <v>6</v>
      </c>
      <c r="K1090" t="s">
        <v>13042</v>
      </c>
      <c r="L1090">
        <v>7</v>
      </c>
      <c r="N1090" t="str">
        <f t="shared" ref="N1090:N1153" si="55">IF(ISNUMBER(SEARCH("Workshop", O1090)),"Workshop",IF(OR(ISNUMBER(SEARCH("Conference", O1090)), ISNUMBER(SEARCH("Symposium", O1090)), ISNUMBER(SEARCH("Lecture Notes", O1090)), ISNUMBER(SEARCH("Proceedings", O1090))),"Conference", "Journal"))</f>
        <v>Conference</v>
      </c>
      <c r="O1090" t="s">
        <v>12751</v>
      </c>
      <c r="P1090" t="s">
        <v>12752</v>
      </c>
      <c r="Q1090" s="3">
        <v>2018</v>
      </c>
      <c r="R1090" t="s">
        <v>6</v>
      </c>
      <c r="S1090" t="s">
        <v>6</v>
      </c>
      <c r="T1090" t="s">
        <v>6</v>
      </c>
    </row>
    <row r="1091" spans="1:20" x14ac:dyDescent="0.35">
      <c r="A1091" t="str" cm="1">
        <f t="array" ref="A1091">IF(OR(ISNUMBER(SEARCH("serious", $H1091:$J1091)),ISNUMBER(SEARCH("Serious", $H1091:$J1091)),ISNUMBER(SEARCH("gamification", $H1091:$J1091)),ISNUMBER(SEARCH("Gamification", $H1091:$J1091)),ISNUMBER(SEARCH("education", $H1091:$J1091)),ISNUMBER(SEARCH("Education", $H1091:$J1091)),),DataValidation!$E$12,B1091)</f>
        <v>Not related to Video Games</v>
      </c>
      <c r="B1091" t="s">
        <v>70</v>
      </c>
      <c r="C1091" t="s">
        <v>33</v>
      </c>
      <c r="D1091" t="s">
        <v>33</v>
      </c>
      <c r="F1091" s="3" t="str">
        <f t="shared" si="53"/>
        <v/>
      </c>
      <c r="G1091">
        <f t="shared" si="54"/>
        <v>1</v>
      </c>
      <c r="H1091" s="10" t="s">
        <v>20092</v>
      </c>
      <c r="I1091" t="s">
        <v>13044</v>
      </c>
      <c r="J1091" t="s">
        <v>6</v>
      </c>
      <c r="K1091" t="s">
        <v>13045</v>
      </c>
      <c r="L1091">
        <v>7</v>
      </c>
      <c r="N1091" t="str">
        <f t="shared" si="55"/>
        <v>Journal</v>
      </c>
      <c r="O1091" t="s">
        <v>13046</v>
      </c>
      <c r="P1091" t="s">
        <v>13047</v>
      </c>
      <c r="Q1091" s="3">
        <v>2013</v>
      </c>
      <c r="R1091" t="s">
        <v>6</v>
      </c>
      <c r="S1091" t="s">
        <v>6</v>
      </c>
      <c r="T1091" t="s">
        <v>6</v>
      </c>
    </row>
    <row r="1092" spans="1:20" x14ac:dyDescent="0.35">
      <c r="A1092" t="str" cm="1">
        <f t="array" ref="A1092">IF(OR(ISNUMBER(SEARCH("serious", $H1092:$J1092)),ISNUMBER(SEARCH("Serious", $H1092:$J1092)),ISNUMBER(SEARCH("gamification", $H1092:$J1092)),ISNUMBER(SEARCH("Gamification", $H1092:$J1092)),ISNUMBER(SEARCH("education", $H1092:$J1092)),ISNUMBER(SEARCH("Education", $H1092:$J1092)),),DataValidation!$E$12,B1092)</f>
        <v>None</v>
      </c>
      <c r="B1092" t="s">
        <v>49</v>
      </c>
      <c r="C1092" t="s">
        <v>57</v>
      </c>
      <c r="D1092" t="s">
        <v>57</v>
      </c>
      <c r="F1092" s="3" t="str">
        <f t="shared" si="53"/>
        <v/>
      </c>
      <c r="G1092">
        <f t="shared" si="54"/>
        <v>1</v>
      </c>
      <c r="H1092" s="10" t="s">
        <v>20093</v>
      </c>
      <c r="I1092" t="s">
        <v>13049</v>
      </c>
      <c r="J1092" t="s">
        <v>6</v>
      </c>
      <c r="K1092" t="s">
        <v>13050</v>
      </c>
      <c r="L1092">
        <v>7</v>
      </c>
      <c r="N1092" t="str">
        <f t="shared" si="55"/>
        <v>Journal</v>
      </c>
      <c r="O1092" t="s">
        <v>11988</v>
      </c>
      <c r="P1092" t="s">
        <v>13051</v>
      </c>
      <c r="Q1092" s="3">
        <v>2011</v>
      </c>
      <c r="R1092" t="s">
        <v>6</v>
      </c>
      <c r="S1092" t="s">
        <v>6</v>
      </c>
      <c r="T1092" t="s">
        <v>6</v>
      </c>
    </row>
    <row r="1093" spans="1:20" x14ac:dyDescent="0.35">
      <c r="A1093" t="str" cm="1">
        <f t="array" ref="A1093">IF(OR(ISNUMBER(SEARCH("serious", $H1093:$J1093)),ISNUMBER(SEARCH("Serious", $H1093:$J1093)),ISNUMBER(SEARCH("gamification", $H1093:$J1093)),ISNUMBER(SEARCH("Gamification", $H1093:$J1093)),ISNUMBER(SEARCH("education", $H1093:$J1093)),ISNUMBER(SEARCH("Education", $H1093:$J1093)),),DataValidation!$E$12,B1093)</f>
        <v>Serious games or gamification</v>
      </c>
      <c r="B1093" t="s">
        <v>70</v>
      </c>
      <c r="C1093" t="s">
        <v>33</v>
      </c>
      <c r="D1093" t="s">
        <v>33</v>
      </c>
      <c r="F1093" s="3" t="str">
        <f t="shared" si="53"/>
        <v/>
      </c>
      <c r="G1093">
        <f t="shared" si="54"/>
        <v>1</v>
      </c>
      <c r="H1093" s="10" t="s">
        <v>20095</v>
      </c>
      <c r="I1093" t="s">
        <v>13056</v>
      </c>
      <c r="J1093" t="s">
        <v>6</v>
      </c>
      <c r="K1093" t="s">
        <v>13057</v>
      </c>
      <c r="L1093">
        <v>7</v>
      </c>
      <c r="N1093" t="str">
        <f t="shared" si="55"/>
        <v>Journal</v>
      </c>
      <c r="O1093" t="s">
        <v>13058</v>
      </c>
      <c r="P1093" t="s">
        <v>13059</v>
      </c>
      <c r="Q1093" s="3">
        <v>2020</v>
      </c>
      <c r="R1093" t="s">
        <v>6</v>
      </c>
      <c r="S1093" t="s">
        <v>6</v>
      </c>
      <c r="T1093" t="s">
        <v>6</v>
      </c>
    </row>
    <row r="1094" spans="1:20" x14ac:dyDescent="0.35">
      <c r="A1094" t="str" cm="1">
        <f t="array" ref="A1094">IF(OR(ISNUMBER(SEARCH("serious", $H1094:$J1094)),ISNUMBER(SEARCH("Serious", $H1094:$J1094)),ISNUMBER(SEARCH("gamification", $H1094:$J1094)),ISNUMBER(SEARCH("Gamification", $H1094:$J1094)),ISNUMBER(SEARCH("education", $H1094:$J1094)),ISNUMBER(SEARCH("Education", $H1094:$J1094)),),DataValidation!$E$12,B1094)</f>
        <v>Serious games or gamification</v>
      </c>
      <c r="B1094" t="s">
        <v>70</v>
      </c>
      <c r="C1094" t="s">
        <v>33</v>
      </c>
      <c r="D1094" t="s">
        <v>33</v>
      </c>
      <c r="F1094" s="3" t="str">
        <f t="shared" si="53"/>
        <v/>
      </c>
      <c r="G1094">
        <f t="shared" si="54"/>
        <v>1</v>
      </c>
      <c r="H1094" s="10" t="s">
        <v>20099</v>
      </c>
      <c r="I1094" t="s">
        <v>13076</v>
      </c>
      <c r="J1094" t="s">
        <v>6</v>
      </c>
      <c r="K1094" t="s">
        <v>13077</v>
      </c>
      <c r="L1094">
        <v>7</v>
      </c>
      <c r="N1094" t="str">
        <f t="shared" si="55"/>
        <v>Journal</v>
      </c>
      <c r="O1094" t="s">
        <v>144</v>
      </c>
      <c r="P1094" t="s">
        <v>13078</v>
      </c>
      <c r="Q1094" s="3">
        <v>2015</v>
      </c>
      <c r="R1094" t="s">
        <v>6</v>
      </c>
      <c r="S1094" t="s">
        <v>6</v>
      </c>
      <c r="T1094" t="s">
        <v>6</v>
      </c>
    </row>
    <row r="1095" spans="1:20" x14ac:dyDescent="0.35">
      <c r="A1095" t="str" cm="1">
        <f t="array" ref="A1095">IF(OR(ISNUMBER(SEARCH("serious", $H1095:$J1095)),ISNUMBER(SEARCH("Serious", $H1095:$J1095)),ISNUMBER(SEARCH("gamification", $H1095:$J1095)),ISNUMBER(SEARCH("Gamification", $H1095:$J1095)),ISNUMBER(SEARCH("education", $H1095:$J1095)),ISNUMBER(SEARCH("Education", $H1095:$J1095)),),DataValidation!$E$12,B1095)</f>
        <v>Serious games or gamification</v>
      </c>
      <c r="B1095" t="s">
        <v>70</v>
      </c>
      <c r="C1095" t="s">
        <v>33</v>
      </c>
      <c r="D1095" t="s">
        <v>33</v>
      </c>
      <c r="F1095" s="3" t="str">
        <f t="shared" si="53"/>
        <v/>
      </c>
      <c r="G1095">
        <f t="shared" si="54"/>
        <v>1</v>
      </c>
      <c r="H1095" s="10" t="s">
        <v>20100</v>
      </c>
      <c r="I1095" t="s">
        <v>13080</v>
      </c>
      <c r="J1095" t="s">
        <v>6</v>
      </c>
      <c r="K1095" t="s">
        <v>13081</v>
      </c>
      <c r="L1095">
        <v>7</v>
      </c>
      <c r="N1095" t="str">
        <f t="shared" si="55"/>
        <v>Journal</v>
      </c>
      <c r="O1095" t="s">
        <v>13082</v>
      </c>
      <c r="P1095" t="s">
        <v>13083</v>
      </c>
      <c r="Q1095" s="3">
        <v>2020</v>
      </c>
      <c r="R1095" t="s">
        <v>6</v>
      </c>
      <c r="S1095" t="s">
        <v>6</v>
      </c>
      <c r="T1095" t="s">
        <v>6</v>
      </c>
    </row>
    <row r="1096" spans="1:20" x14ac:dyDescent="0.35">
      <c r="A1096" t="str" cm="1">
        <f t="array" ref="A1096">IF(OR(ISNUMBER(SEARCH("serious", $H1096:$J1096)),ISNUMBER(SEARCH("Serious", $H1096:$J1096)),ISNUMBER(SEARCH("gamification", $H1096:$J1096)),ISNUMBER(SEARCH("Gamification", $H1096:$J1096)),ISNUMBER(SEARCH("education", $H1096:$J1096)),ISNUMBER(SEARCH("Education", $H1096:$J1096)),),DataValidation!$E$12,B1096)</f>
        <v>None</v>
      </c>
      <c r="B1096" t="s">
        <v>49</v>
      </c>
      <c r="C1096" t="s">
        <v>80</v>
      </c>
      <c r="D1096" t="s">
        <v>80</v>
      </c>
      <c r="F1096" s="3" t="str">
        <f t="shared" si="53"/>
        <v/>
      </c>
      <c r="G1096">
        <f t="shared" si="54"/>
        <v>1</v>
      </c>
      <c r="H1096" s="10" t="s">
        <v>13088</v>
      </c>
      <c r="I1096" t="s">
        <v>13089</v>
      </c>
      <c r="J1096" t="s">
        <v>6</v>
      </c>
      <c r="K1096" t="s">
        <v>13090</v>
      </c>
      <c r="L1096">
        <v>7</v>
      </c>
      <c r="N1096" t="str">
        <f t="shared" si="55"/>
        <v>Conference</v>
      </c>
      <c r="O1096" t="s">
        <v>13091</v>
      </c>
      <c r="P1096" t="s">
        <v>13092</v>
      </c>
      <c r="Q1096" s="3">
        <v>2020</v>
      </c>
      <c r="R1096" t="s">
        <v>6</v>
      </c>
      <c r="S1096" t="s">
        <v>6</v>
      </c>
      <c r="T1096" t="s">
        <v>6</v>
      </c>
    </row>
    <row r="1097" spans="1:20" x14ac:dyDescent="0.35">
      <c r="A1097" t="str" cm="1">
        <f t="array" ref="A1097">IF(OR(ISNUMBER(SEARCH("serious", $H1097:$J1097)),ISNUMBER(SEARCH("Serious", $H1097:$J1097)),ISNUMBER(SEARCH("gamification", $H1097:$J1097)),ISNUMBER(SEARCH("Gamification", $H1097:$J1097)),ISNUMBER(SEARCH("education", $H1097:$J1097)),ISNUMBER(SEARCH("Education", $H1097:$J1097)),),DataValidation!$E$12,B1097)</f>
        <v>None</v>
      </c>
      <c r="B1097" t="s">
        <v>49</v>
      </c>
      <c r="C1097" t="s">
        <v>88</v>
      </c>
      <c r="D1097" t="s">
        <v>88</v>
      </c>
      <c r="F1097" s="3" t="str">
        <f t="shared" si="53"/>
        <v/>
      </c>
      <c r="G1097">
        <f t="shared" si="54"/>
        <v>1</v>
      </c>
      <c r="H1097" s="10" t="s">
        <v>25420</v>
      </c>
      <c r="I1097" t="s">
        <v>13108</v>
      </c>
      <c r="J1097" t="s">
        <v>6</v>
      </c>
      <c r="K1097" t="s">
        <v>13109</v>
      </c>
      <c r="L1097">
        <v>7</v>
      </c>
      <c r="N1097" t="str">
        <f t="shared" si="55"/>
        <v>Journal</v>
      </c>
      <c r="O1097" t="s">
        <v>13110</v>
      </c>
      <c r="P1097" t="s">
        <v>13111</v>
      </c>
      <c r="Q1097" s="3">
        <v>2018</v>
      </c>
      <c r="R1097" t="s">
        <v>6</v>
      </c>
      <c r="S1097" t="s">
        <v>6</v>
      </c>
      <c r="T1097" t="s">
        <v>6</v>
      </c>
    </row>
    <row r="1098" spans="1:20" x14ac:dyDescent="0.35">
      <c r="A1098" t="str" cm="1">
        <f t="array" ref="A1098">IF(OR(ISNUMBER(SEARCH("serious", $H1098:$J1098)),ISNUMBER(SEARCH("Serious", $H1098:$J1098)),ISNUMBER(SEARCH("gamification", $H1098:$J1098)),ISNUMBER(SEARCH("Gamification", $H1098:$J1098)),ISNUMBER(SEARCH("education", $H1098:$J1098)),ISNUMBER(SEARCH("Education", $H1098:$J1098)),),DataValidation!$E$12,B1098)</f>
        <v>Not related to Video Games</v>
      </c>
      <c r="B1098" t="s">
        <v>70</v>
      </c>
      <c r="C1098" t="s">
        <v>33</v>
      </c>
      <c r="D1098" t="s">
        <v>33</v>
      </c>
      <c r="F1098" s="3" t="str">
        <f t="shared" si="53"/>
        <v/>
      </c>
      <c r="G1098">
        <f t="shared" si="54"/>
        <v>1</v>
      </c>
      <c r="H1098" s="10" t="s">
        <v>20105</v>
      </c>
      <c r="I1098" t="s">
        <v>13123</v>
      </c>
      <c r="J1098" t="s">
        <v>6</v>
      </c>
      <c r="K1098" t="s">
        <v>13124</v>
      </c>
      <c r="L1098">
        <v>7</v>
      </c>
      <c r="N1098" t="str">
        <f t="shared" si="55"/>
        <v>Conference</v>
      </c>
      <c r="O1098" t="s">
        <v>13125</v>
      </c>
      <c r="P1098" t="s">
        <v>13126</v>
      </c>
      <c r="Q1098" s="3">
        <v>2018</v>
      </c>
      <c r="R1098" t="s">
        <v>6</v>
      </c>
      <c r="S1098" t="s">
        <v>6</v>
      </c>
      <c r="T1098" t="s">
        <v>6</v>
      </c>
    </row>
    <row r="1099" spans="1:20" x14ac:dyDescent="0.35">
      <c r="A1099" t="str" cm="1">
        <f t="array" ref="A1099">IF(OR(ISNUMBER(SEARCH("serious", $H1099:$J1099)),ISNUMBER(SEARCH("Serious", $H1099:$J1099)),ISNUMBER(SEARCH("gamification", $H1099:$J1099)),ISNUMBER(SEARCH("Gamification", $H1099:$J1099)),ISNUMBER(SEARCH("education", $H1099:$J1099)),ISNUMBER(SEARCH("Education", $H1099:$J1099)),),DataValidation!$E$12,B1099)</f>
        <v>None</v>
      </c>
      <c r="B1099" t="s">
        <v>49</v>
      </c>
      <c r="C1099" t="s">
        <v>54</v>
      </c>
      <c r="D1099" t="s">
        <v>54</v>
      </c>
      <c r="F1099" s="3" t="str">
        <f t="shared" si="53"/>
        <v/>
      </c>
      <c r="G1099">
        <f t="shared" si="54"/>
        <v>1</v>
      </c>
      <c r="H1099" s="10" t="s">
        <v>20108</v>
      </c>
      <c r="I1099" t="s">
        <v>13140</v>
      </c>
      <c r="J1099" t="s">
        <v>6</v>
      </c>
      <c r="K1099" t="s">
        <v>13141</v>
      </c>
      <c r="L1099">
        <v>7</v>
      </c>
      <c r="N1099" t="str">
        <f t="shared" si="55"/>
        <v>Conference</v>
      </c>
      <c r="O1099" t="s">
        <v>13142</v>
      </c>
      <c r="P1099" t="s">
        <v>13143</v>
      </c>
      <c r="Q1099" s="3">
        <v>2018</v>
      </c>
      <c r="R1099" t="s">
        <v>6</v>
      </c>
      <c r="S1099" t="s">
        <v>6</v>
      </c>
      <c r="T1099" t="s">
        <v>6</v>
      </c>
    </row>
    <row r="1100" spans="1:20" x14ac:dyDescent="0.35">
      <c r="A1100" t="str" cm="1">
        <f t="array" ref="A1100">IF(OR(ISNUMBER(SEARCH("serious", $H1100:$J1100)),ISNUMBER(SEARCH("Serious", $H1100:$J1100)),ISNUMBER(SEARCH("gamification", $H1100:$J1100)),ISNUMBER(SEARCH("Gamification", $H1100:$J1100)),ISNUMBER(SEARCH("education", $H1100:$J1100)),ISNUMBER(SEARCH("Education", $H1100:$J1100)),),DataValidation!$E$12,B1100)</f>
        <v>Serious games or gamification</v>
      </c>
      <c r="B1100" t="s">
        <v>70</v>
      </c>
      <c r="C1100" t="s">
        <v>33</v>
      </c>
      <c r="D1100" t="s">
        <v>33</v>
      </c>
      <c r="F1100" s="3" t="str">
        <f t="shared" si="53"/>
        <v/>
      </c>
      <c r="G1100">
        <f t="shared" si="54"/>
        <v>1</v>
      </c>
      <c r="H1100" s="10" t="s">
        <v>20109</v>
      </c>
      <c r="I1100" t="s">
        <v>13145</v>
      </c>
      <c r="J1100" t="s">
        <v>6</v>
      </c>
      <c r="K1100" t="s">
        <v>13146</v>
      </c>
      <c r="L1100">
        <v>7</v>
      </c>
      <c r="N1100" t="str">
        <f t="shared" si="55"/>
        <v>Journal</v>
      </c>
      <c r="O1100" t="s">
        <v>12083</v>
      </c>
      <c r="P1100" t="s">
        <v>13147</v>
      </c>
      <c r="Q1100" s="3">
        <v>2010</v>
      </c>
      <c r="R1100" t="s">
        <v>6</v>
      </c>
      <c r="S1100" t="s">
        <v>6</v>
      </c>
      <c r="T1100" t="s">
        <v>6</v>
      </c>
    </row>
    <row r="1101" spans="1:20" x14ac:dyDescent="0.35">
      <c r="A1101" t="str" cm="1">
        <f t="array" ref="A1101">IF(OR(ISNUMBER(SEARCH("serious", $H1101:$J1101)),ISNUMBER(SEARCH("Serious", $H1101:$J1101)),ISNUMBER(SEARCH("gamification", $H1101:$J1101)),ISNUMBER(SEARCH("Gamification", $H1101:$J1101)),ISNUMBER(SEARCH("education", $H1101:$J1101)),ISNUMBER(SEARCH("Education", $H1101:$J1101)),),DataValidation!$E$12,B1101)</f>
        <v>Not related to Video Games</v>
      </c>
      <c r="B1101" t="s">
        <v>70</v>
      </c>
      <c r="C1101" t="s">
        <v>33</v>
      </c>
      <c r="D1101" t="s">
        <v>33</v>
      </c>
      <c r="F1101" s="3" t="str">
        <f t="shared" si="53"/>
        <v/>
      </c>
      <c r="G1101">
        <f t="shared" si="54"/>
        <v>1</v>
      </c>
      <c r="H1101" s="10" t="s">
        <v>20112</v>
      </c>
      <c r="I1101" t="s">
        <v>13158</v>
      </c>
      <c r="J1101" t="s">
        <v>6</v>
      </c>
      <c r="K1101" t="s">
        <v>13159</v>
      </c>
      <c r="L1101">
        <v>7</v>
      </c>
      <c r="N1101" t="str">
        <f t="shared" si="55"/>
        <v>Journal</v>
      </c>
      <c r="O1101" t="s">
        <v>13160</v>
      </c>
      <c r="P1101" t="s">
        <v>13161</v>
      </c>
      <c r="Q1101" s="3">
        <v>2018</v>
      </c>
      <c r="R1101" t="s">
        <v>6</v>
      </c>
      <c r="S1101" t="s">
        <v>6</v>
      </c>
      <c r="T1101" t="s">
        <v>6</v>
      </c>
    </row>
    <row r="1102" spans="1:20" x14ac:dyDescent="0.35">
      <c r="A1102" t="str" cm="1">
        <f t="array" ref="A1102">IF(OR(ISNUMBER(SEARCH("serious", $H1102:$J1102)),ISNUMBER(SEARCH("Serious", $H1102:$J1102)),ISNUMBER(SEARCH("gamification", $H1102:$J1102)),ISNUMBER(SEARCH("Gamification", $H1102:$J1102)),ISNUMBER(SEARCH("education", $H1102:$J1102)),ISNUMBER(SEARCH("Education", $H1102:$J1102)),),DataValidation!$E$12,B1102)</f>
        <v>None</v>
      </c>
      <c r="B1102" t="s">
        <v>49</v>
      </c>
      <c r="C1102" t="s">
        <v>83</v>
      </c>
      <c r="D1102" t="s">
        <v>83</v>
      </c>
      <c r="F1102" s="3" t="str">
        <f t="shared" si="53"/>
        <v/>
      </c>
      <c r="G1102">
        <f t="shared" si="54"/>
        <v>1</v>
      </c>
      <c r="H1102" s="10" t="s">
        <v>20117</v>
      </c>
      <c r="I1102" t="s">
        <v>13182</v>
      </c>
      <c r="J1102" t="s">
        <v>6</v>
      </c>
      <c r="K1102" t="s">
        <v>13183</v>
      </c>
      <c r="L1102">
        <v>7</v>
      </c>
      <c r="N1102" t="str">
        <f t="shared" si="55"/>
        <v>Conference</v>
      </c>
      <c r="O1102" t="s">
        <v>13184</v>
      </c>
      <c r="P1102" t="s">
        <v>12278</v>
      </c>
      <c r="Q1102" s="3">
        <v>2020</v>
      </c>
      <c r="R1102" t="s">
        <v>6</v>
      </c>
      <c r="S1102" t="s">
        <v>6</v>
      </c>
      <c r="T1102" t="s">
        <v>6</v>
      </c>
    </row>
    <row r="1103" spans="1:20" x14ac:dyDescent="0.35">
      <c r="A1103" t="str" cm="1">
        <f t="array" ref="A1103">IF(OR(ISNUMBER(SEARCH("serious", $H1103:$J1103)),ISNUMBER(SEARCH("Serious", $H1103:$J1103)),ISNUMBER(SEARCH("gamification", $H1103:$J1103)),ISNUMBER(SEARCH("Gamification", $H1103:$J1103)),ISNUMBER(SEARCH("education", $H1103:$J1103)),ISNUMBER(SEARCH("Education", $H1103:$J1103)),),DataValidation!$E$12,B1103)</f>
        <v>Serious games or gamification</v>
      </c>
      <c r="B1103" t="s">
        <v>70</v>
      </c>
      <c r="C1103" t="s">
        <v>33</v>
      </c>
      <c r="D1103" t="s">
        <v>33</v>
      </c>
      <c r="F1103" s="3" t="str">
        <f t="shared" si="53"/>
        <v/>
      </c>
      <c r="G1103">
        <f t="shared" si="54"/>
        <v>1</v>
      </c>
      <c r="H1103" s="10" t="s">
        <v>20118</v>
      </c>
      <c r="I1103" t="s">
        <v>13186</v>
      </c>
      <c r="J1103" t="s">
        <v>6</v>
      </c>
      <c r="K1103" t="s">
        <v>13187</v>
      </c>
      <c r="L1103">
        <v>7</v>
      </c>
      <c r="N1103" t="str">
        <f t="shared" si="55"/>
        <v>Conference</v>
      </c>
      <c r="O1103" t="s">
        <v>13188</v>
      </c>
      <c r="P1103" t="s">
        <v>13189</v>
      </c>
      <c r="Q1103" s="3">
        <v>2015</v>
      </c>
      <c r="R1103" t="s">
        <v>6</v>
      </c>
      <c r="S1103" t="s">
        <v>6</v>
      </c>
      <c r="T1103" t="s">
        <v>6</v>
      </c>
    </row>
    <row r="1104" spans="1:20" x14ac:dyDescent="0.35">
      <c r="A1104" t="str" cm="1">
        <f t="array" ref="A1104">IF(OR(ISNUMBER(SEARCH("serious", $H1104:$J1104)),ISNUMBER(SEARCH("Serious", $H1104:$J1104)),ISNUMBER(SEARCH("gamification", $H1104:$J1104)),ISNUMBER(SEARCH("Gamification", $H1104:$J1104)),ISNUMBER(SEARCH("education", $H1104:$J1104)),ISNUMBER(SEARCH("Education", $H1104:$J1104)),),DataValidation!$E$12,B1104)</f>
        <v>None</v>
      </c>
      <c r="B1104" t="s">
        <v>49</v>
      </c>
      <c r="C1104" t="s">
        <v>83</v>
      </c>
      <c r="D1104" t="s">
        <v>83</v>
      </c>
      <c r="F1104" s="3" t="str">
        <f t="shared" si="53"/>
        <v/>
      </c>
      <c r="G1104">
        <f t="shared" si="54"/>
        <v>1</v>
      </c>
      <c r="H1104" s="10" t="s">
        <v>20119</v>
      </c>
      <c r="I1104" t="s">
        <v>13191</v>
      </c>
      <c r="J1104" t="s">
        <v>6</v>
      </c>
      <c r="K1104" t="s">
        <v>13192</v>
      </c>
      <c r="L1104">
        <v>7</v>
      </c>
      <c r="N1104" t="str">
        <f t="shared" si="55"/>
        <v>Journal</v>
      </c>
      <c r="O1104" t="s">
        <v>13193</v>
      </c>
      <c r="P1104" t="s">
        <v>13194</v>
      </c>
      <c r="Q1104" s="3">
        <v>2015</v>
      </c>
      <c r="R1104" t="s">
        <v>6</v>
      </c>
      <c r="S1104" t="s">
        <v>6</v>
      </c>
      <c r="T1104" t="s">
        <v>6</v>
      </c>
    </row>
    <row r="1105" spans="1:20" x14ac:dyDescent="0.35">
      <c r="A1105" t="str" cm="1">
        <f t="array" ref="A1105">IF(OR(ISNUMBER(SEARCH("serious", $H1105:$J1105)),ISNUMBER(SEARCH("Serious", $H1105:$J1105)),ISNUMBER(SEARCH("gamification", $H1105:$J1105)),ISNUMBER(SEARCH("Gamification", $H1105:$J1105)),ISNUMBER(SEARCH("education", $H1105:$J1105)),ISNUMBER(SEARCH("Education", $H1105:$J1105)),),DataValidation!$E$12,B1105)</f>
        <v>Serious games or gamification</v>
      </c>
      <c r="B1105" t="s">
        <v>70</v>
      </c>
      <c r="C1105" t="s">
        <v>33</v>
      </c>
      <c r="D1105" t="s">
        <v>33</v>
      </c>
      <c r="F1105" s="3" t="str">
        <f t="shared" si="53"/>
        <v/>
      </c>
      <c r="G1105">
        <f t="shared" si="54"/>
        <v>1</v>
      </c>
      <c r="H1105" s="10" t="s">
        <v>20120</v>
      </c>
      <c r="I1105" t="s">
        <v>13196</v>
      </c>
      <c r="J1105" t="s">
        <v>6</v>
      </c>
      <c r="K1105" t="s">
        <v>13197</v>
      </c>
      <c r="L1105">
        <v>7</v>
      </c>
      <c r="N1105" t="str">
        <f t="shared" si="55"/>
        <v>Conference</v>
      </c>
      <c r="O1105" t="s">
        <v>12573</v>
      </c>
      <c r="P1105" t="s">
        <v>12574</v>
      </c>
      <c r="Q1105" s="3">
        <v>2012</v>
      </c>
      <c r="R1105" t="s">
        <v>6</v>
      </c>
      <c r="S1105" t="s">
        <v>6</v>
      </c>
      <c r="T1105" t="s">
        <v>6</v>
      </c>
    </row>
    <row r="1106" spans="1:20" x14ac:dyDescent="0.35">
      <c r="A1106" t="str" cm="1">
        <f t="array" ref="A1106">IF(OR(ISNUMBER(SEARCH("serious", $H1106:$J1106)),ISNUMBER(SEARCH("Serious", $H1106:$J1106)),ISNUMBER(SEARCH("gamification", $H1106:$J1106)),ISNUMBER(SEARCH("Gamification", $H1106:$J1106)),ISNUMBER(SEARCH("education", $H1106:$J1106)),ISNUMBER(SEARCH("Education", $H1106:$J1106)),),DataValidation!$E$12,B1106)</f>
        <v>Serious games or gamification</v>
      </c>
      <c r="B1106" t="s">
        <v>70</v>
      </c>
      <c r="C1106" t="s">
        <v>33</v>
      </c>
      <c r="D1106" t="s">
        <v>33</v>
      </c>
      <c r="F1106" s="3" t="str">
        <f t="shared" si="53"/>
        <v/>
      </c>
      <c r="G1106">
        <f t="shared" si="54"/>
        <v>1</v>
      </c>
      <c r="H1106" s="10" t="s">
        <v>20121</v>
      </c>
      <c r="I1106" t="s">
        <v>13203</v>
      </c>
      <c r="J1106" t="s">
        <v>6</v>
      </c>
      <c r="K1106" t="s">
        <v>13204</v>
      </c>
      <c r="L1106">
        <v>7</v>
      </c>
      <c r="N1106" t="str">
        <f t="shared" si="55"/>
        <v>Journal</v>
      </c>
      <c r="O1106" t="s">
        <v>13205</v>
      </c>
      <c r="P1106" t="s">
        <v>13206</v>
      </c>
      <c r="Q1106" s="3">
        <v>2019</v>
      </c>
      <c r="R1106" t="s">
        <v>6</v>
      </c>
      <c r="S1106" t="s">
        <v>6</v>
      </c>
      <c r="T1106" t="s">
        <v>6</v>
      </c>
    </row>
    <row r="1107" spans="1:20" x14ac:dyDescent="0.35">
      <c r="A1107" t="str" cm="1">
        <f t="array" ref="A1107">IF(OR(ISNUMBER(SEARCH("serious", $H1107:$J1107)),ISNUMBER(SEARCH("Serious", $H1107:$J1107)),ISNUMBER(SEARCH("gamification", $H1107:$J1107)),ISNUMBER(SEARCH("Gamification", $H1107:$J1107)),ISNUMBER(SEARCH("education", $H1107:$J1107)),ISNUMBER(SEARCH("Education", $H1107:$J1107)),),DataValidation!$E$12,B1107)</f>
        <v>Not related to Video Games</v>
      </c>
      <c r="B1107" t="s">
        <v>70</v>
      </c>
      <c r="C1107" t="s">
        <v>33</v>
      </c>
      <c r="D1107" t="s">
        <v>33</v>
      </c>
      <c r="F1107" s="3" t="str">
        <f t="shared" si="53"/>
        <v/>
      </c>
      <c r="G1107">
        <f t="shared" si="54"/>
        <v>1</v>
      </c>
      <c r="H1107" s="10" t="s">
        <v>20123</v>
      </c>
      <c r="I1107" t="s">
        <v>13217</v>
      </c>
      <c r="J1107" t="s">
        <v>6</v>
      </c>
      <c r="K1107" t="s">
        <v>13218</v>
      </c>
      <c r="L1107">
        <v>7</v>
      </c>
      <c r="N1107" t="str">
        <f t="shared" si="55"/>
        <v>Journal</v>
      </c>
      <c r="O1107" t="s">
        <v>11988</v>
      </c>
      <c r="P1107" t="s">
        <v>13219</v>
      </c>
      <c r="Q1107" s="3">
        <v>2020</v>
      </c>
      <c r="R1107" t="s">
        <v>6</v>
      </c>
      <c r="S1107" t="s">
        <v>6</v>
      </c>
      <c r="T1107" t="s">
        <v>6</v>
      </c>
    </row>
    <row r="1108" spans="1:20" x14ac:dyDescent="0.35">
      <c r="A1108" t="str" cm="1">
        <f t="array" ref="A1108">IF(OR(ISNUMBER(SEARCH("serious", $H1108:$J1108)),ISNUMBER(SEARCH("Serious", $H1108:$J1108)),ISNUMBER(SEARCH("gamification", $H1108:$J1108)),ISNUMBER(SEARCH("Gamification", $H1108:$J1108)),ISNUMBER(SEARCH("education", $H1108:$J1108)),ISNUMBER(SEARCH("Education", $H1108:$J1108)),),DataValidation!$E$12,B1108)</f>
        <v>Not related to Video Games</v>
      </c>
      <c r="B1108" t="s">
        <v>70</v>
      </c>
      <c r="C1108" t="s">
        <v>33</v>
      </c>
      <c r="D1108" t="s">
        <v>33</v>
      </c>
      <c r="F1108" s="3" t="str">
        <f t="shared" si="53"/>
        <v/>
      </c>
      <c r="G1108">
        <f t="shared" si="54"/>
        <v>1</v>
      </c>
      <c r="H1108" s="10" t="s">
        <v>20124</v>
      </c>
      <c r="I1108" t="s">
        <v>13221</v>
      </c>
      <c r="J1108" t="s">
        <v>6</v>
      </c>
      <c r="K1108" t="s">
        <v>13222</v>
      </c>
      <c r="L1108">
        <v>7</v>
      </c>
      <c r="N1108" t="str">
        <f t="shared" si="55"/>
        <v>Conference</v>
      </c>
      <c r="O1108" t="s">
        <v>13223</v>
      </c>
      <c r="P1108" t="s">
        <v>13224</v>
      </c>
      <c r="Q1108" s="3">
        <v>2016</v>
      </c>
      <c r="R1108" t="s">
        <v>6</v>
      </c>
      <c r="S1108" t="s">
        <v>6</v>
      </c>
      <c r="T1108" t="s">
        <v>6</v>
      </c>
    </row>
    <row r="1109" spans="1:20" x14ac:dyDescent="0.35">
      <c r="A1109" t="str" cm="1">
        <f t="array" ref="A1109">IF(OR(ISNUMBER(SEARCH("serious", $H1109:$J1109)),ISNUMBER(SEARCH("Serious", $H1109:$J1109)),ISNUMBER(SEARCH("gamification", $H1109:$J1109)),ISNUMBER(SEARCH("Gamification", $H1109:$J1109)),ISNUMBER(SEARCH("education", $H1109:$J1109)),ISNUMBER(SEARCH("Education", $H1109:$J1109)),),DataValidation!$E$12,B1109)</f>
        <v>Serious games or gamification</v>
      </c>
      <c r="B1109" t="s">
        <v>70</v>
      </c>
      <c r="C1109" t="s">
        <v>33</v>
      </c>
      <c r="D1109" t="s">
        <v>33</v>
      </c>
      <c r="F1109" s="3" t="str">
        <f t="shared" si="53"/>
        <v/>
      </c>
      <c r="G1109">
        <f t="shared" si="54"/>
        <v>1</v>
      </c>
      <c r="H1109" s="10" t="s">
        <v>20125</v>
      </c>
      <c r="I1109" t="s">
        <v>13226</v>
      </c>
      <c r="J1109" t="s">
        <v>6</v>
      </c>
      <c r="K1109" t="s">
        <v>13227</v>
      </c>
      <c r="L1109">
        <v>7</v>
      </c>
      <c r="N1109" t="str">
        <f t="shared" si="55"/>
        <v>Conference</v>
      </c>
      <c r="O1109" t="s">
        <v>13228</v>
      </c>
      <c r="P1109" t="s">
        <v>13229</v>
      </c>
      <c r="Q1109" s="3">
        <v>2020</v>
      </c>
      <c r="R1109" t="s">
        <v>6</v>
      </c>
      <c r="S1109" t="s">
        <v>6</v>
      </c>
      <c r="T1109" t="s">
        <v>6</v>
      </c>
    </row>
    <row r="1110" spans="1:20" x14ac:dyDescent="0.35">
      <c r="A1110" t="str" cm="1">
        <f t="array" ref="A1110">IF(OR(ISNUMBER(SEARCH("serious", $H1110:$J1110)),ISNUMBER(SEARCH("Serious", $H1110:$J1110)),ISNUMBER(SEARCH("gamification", $H1110:$J1110)),ISNUMBER(SEARCH("Gamification", $H1110:$J1110)),ISNUMBER(SEARCH("education", $H1110:$J1110)),ISNUMBER(SEARCH("Education", $H1110:$J1110)),),DataValidation!$E$12,B1110)</f>
        <v>Serious games or gamification</v>
      </c>
      <c r="B1110" t="s">
        <v>70</v>
      </c>
      <c r="C1110" t="s">
        <v>33</v>
      </c>
      <c r="D1110" t="s">
        <v>33</v>
      </c>
      <c r="F1110" s="3" t="str">
        <f t="shared" si="53"/>
        <v/>
      </c>
      <c r="G1110">
        <f t="shared" si="54"/>
        <v>1</v>
      </c>
      <c r="H1110" s="10" t="s">
        <v>20126</v>
      </c>
      <c r="I1110" t="s">
        <v>13231</v>
      </c>
      <c r="J1110" t="s">
        <v>6</v>
      </c>
      <c r="K1110" t="s">
        <v>13232</v>
      </c>
      <c r="L1110">
        <v>7</v>
      </c>
      <c r="N1110" t="str">
        <f t="shared" si="55"/>
        <v>Workshop</v>
      </c>
      <c r="O1110" t="s">
        <v>12853</v>
      </c>
      <c r="P1110" t="s">
        <v>12346</v>
      </c>
      <c r="Q1110" s="3">
        <v>2016</v>
      </c>
      <c r="R1110" t="s">
        <v>6</v>
      </c>
      <c r="S1110" t="s">
        <v>6</v>
      </c>
      <c r="T1110" t="s">
        <v>6</v>
      </c>
    </row>
    <row r="1111" spans="1:20" x14ac:dyDescent="0.35">
      <c r="A1111" t="str" cm="1">
        <f t="array" ref="A1111">IF(OR(ISNUMBER(SEARCH("serious", $H1111:$J1111)),ISNUMBER(SEARCH("Serious", $H1111:$J1111)),ISNUMBER(SEARCH("gamification", $H1111:$J1111)),ISNUMBER(SEARCH("Gamification", $H1111:$J1111)),ISNUMBER(SEARCH("education", $H1111:$J1111)),ISNUMBER(SEARCH("Education", $H1111:$J1111)),),DataValidation!$E$12,B1111)</f>
        <v>Not related to Video Games</v>
      </c>
      <c r="B1111" t="s">
        <v>70</v>
      </c>
      <c r="C1111" t="s">
        <v>33</v>
      </c>
      <c r="D1111" t="s">
        <v>33</v>
      </c>
      <c r="F1111" s="3" t="str">
        <f t="shared" si="53"/>
        <v/>
      </c>
      <c r="G1111">
        <f t="shared" si="54"/>
        <v>1</v>
      </c>
      <c r="H1111" s="10" t="s">
        <v>20127</v>
      </c>
      <c r="I1111" t="s">
        <v>13234</v>
      </c>
      <c r="J1111" t="s">
        <v>6</v>
      </c>
      <c r="K1111" t="s">
        <v>13235</v>
      </c>
      <c r="L1111">
        <v>7</v>
      </c>
      <c r="N1111" t="str">
        <f t="shared" si="55"/>
        <v>Journal</v>
      </c>
      <c r="O1111" t="s">
        <v>13236</v>
      </c>
      <c r="P1111" t="s">
        <v>13237</v>
      </c>
      <c r="Q1111" s="3">
        <v>2020</v>
      </c>
      <c r="R1111" t="s">
        <v>6</v>
      </c>
      <c r="S1111" t="s">
        <v>6</v>
      </c>
      <c r="T1111" t="s">
        <v>6</v>
      </c>
    </row>
    <row r="1112" spans="1:20" x14ac:dyDescent="0.35">
      <c r="A1112" t="str" cm="1">
        <f t="array" ref="A1112">IF(OR(ISNUMBER(SEARCH("serious", $H1112:$J1112)),ISNUMBER(SEARCH("Serious", $H1112:$J1112)),ISNUMBER(SEARCH("gamification", $H1112:$J1112)),ISNUMBER(SEARCH("Gamification", $H1112:$J1112)),ISNUMBER(SEARCH("education", $H1112:$J1112)),ISNUMBER(SEARCH("Education", $H1112:$J1112)),),DataValidation!$E$12,B1112)</f>
        <v>Serious games or gamification</v>
      </c>
      <c r="B1112" t="s">
        <v>70</v>
      </c>
      <c r="C1112" t="s">
        <v>33</v>
      </c>
      <c r="D1112" t="s">
        <v>33</v>
      </c>
      <c r="F1112" s="3" t="str">
        <f t="shared" si="53"/>
        <v/>
      </c>
      <c r="G1112">
        <f t="shared" si="54"/>
        <v>1</v>
      </c>
      <c r="H1112" s="10" t="s">
        <v>20129</v>
      </c>
      <c r="I1112" t="s">
        <v>13247</v>
      </c>
      <c r="J1112" t="s">
        <v>6</v>
      </c>
      <c r="K1112" t="s">
        <v>13248</v>
      </c>
      <c r="L1112">
        <v>7</v>
      </c>
      <c r="N1112" t="str">
        <f t="shared" si="55"/>
        <v>Journal</v>
      </c>
      <c r="O1112" t="s">
        <v>1386</v>
      </c>
      <c r="P1112" t="s">
        <v>13249</v>
      </c>
      <c r="Q1112" s="3">
        <v>2018</v>
      </c>
      <c r="R1112" t="s">
        <v>6</v>
      </c>
      <c r="S1112" t="s">
        <v>6</v>
      </c>
      <c r="T1112" t="s">
        <v>6</v>
      </c>
    </row>
    <row r="1113" spans="1:20" x14ac:dyDescent="0.35">
      <c r="A1113" t="str" cm="1">
        <f t="array" ref="A1113">IF(OR(ISNUMBER(SEARCH("serious", $H1113:$J1113)),ISNUMBER(SEARCH("Serious", $H1113:$J1113)),ISNUMBER(SEARCH("gamification", $H1113:$J1113)),ISNUMBER(SEARCH("Gamification", $H1113:$J1113)),ISNUMBER(SEARCH("education", $H1113:$J1113)),ISNUMBER(SEARCH("Education", $H1113:$J1113)),),DataValidation!$E$12,B1113)</f>
        <v>Serious games or gamification</v>
      </c>
      <c r="B1113" t="s">
        <v>70</v>
      </c>
      <c r="C1113" t="s">
        <v>33</v>
      </c>
      <c r="D1113" t="s">
        <v>33</v>
      </c>
      <c r="F1113" s="3" t="str">
        <f t="shared" si="53"/>
        <v/>
      </c>
      <c r="G1113">
        <f t="shared" si="54"/>
        <v>1</v>
      </c>
      <c r="H1113" s="10" t="s">
        <v>20130</v>
      </c>
      <c r="I1113" t="s">
        <v>13251</v>
      </c>
      <c r="J1113" t="s">
        <v>6</v>
      </c>
      <c r="K1113" t="s">
        <v>13252</v>
      </c>
      <c r="L1113">
        <v>7</v>
      </c>
      <c r="N1113" t="str">
        <f t="shared" si="55"/>
        <v>Workshop</v>
      </c>
      <c r="O1113" t="s">
        <v>13253</v>
      </c>
      <c r="P1113" t="s">
        <v>12278</v>
      </c>
      <c r="Q1113" s="3">
        <v>2014</v>
      </c>
      <c r="R1113" t="s">
        <v>6</v>
      </c>
      <c r="S1113" t="s">
        <v>6</v>
      </c>
      <c r="T1113" t="s">
        <v>6</v>
      </c>
    </row>
    <row r="1114" spans="1:20" x14ac:dyDescent="0.35">
      <c r="A1114" t="str" cm="1">
        <f t="array" ref="A1114">IF(OR(ISNUMBER(SEARCH("serious", $H1114:$J1114)),ISNUMBER(SEARCH("Serious", $H1114:$J1114)),ISNUMBER(SEARCH("gamification", $H1114:$J1114)),ISNUMBER(SEARCH("Gamification", $H1114:$J1114)),ISNUMBER(SEARCH("education", $H1114:$J1114)),ISNUMBER(SEARCH("Education", $H1114:$J1114)),),DataValidation!$E$12,B1114)</f>
        <v>None</v>
      </c>
      <c r="B1114" t="s">
        <v>49</v>
      </c>
      <c r="C1114" t="s">
        <v>68</v>
      </c>
      <c r="D1114" t="s">
        <v>68</v>
      </c>
      <c r="F1114" s="3" t="str">
        <f t="shared" si="53"/>
        <v/>
      </c>
      <c r="G1114">
        <f t="shared" si="54"/>
        <v>1</v>
      </c>
      <c r="H1114" s="10" t="s">
        <v>20132</v>
      </c>
      <c r="I1114" t="s">
        <v>13260</v>
      </c>
      <c r="J1114" t="s">
        <v>6</v>
      </c>
      <c r="K1114" t="s">
        <v>13261</v>
      </c>
      <c r="L1114">
        <v>7</v>
      </c>
      <c r="N1114" t="str">
        <f t="shared" si="55"/>
        <v>Conference</v>
      </c>
      <c r="O1114" t="s">
        <v>13262</v>
      </c>
      <c r="P1114" t="s">
        <v>13263</v>
      </c>
      <c r="Q1114" s="3">
        <v>2012</v>
      </c>
      <c r="R1114" t="s">
        <v>6</v>
      </c>
      <c r="S1114" t="s">
        <v>6</v>
      </c>
      <c r="T1114" t="s">
        <v>6</v>
      </c>
    </row>
    <row r="1115" spans="1:20" x14ac:dyDescent="0.35">
      <c r="A1115" t="str" cm="1">
        <f t="array" ref="A1115">IF(OR(ISNUMBER(SEARCH("serious", $H1115:$J1115)),ISNUMBER(SEARCH("Serious", $H1115:$J1115)),ISNUMBER(SEARCH("gamification", $H1115:$J1115)),ISNUMBER(SEARCH("Gamification", $H1115:$J1115)),ISNUMBER(SEARCH("education", $H1115:$J1115)),ISNUMBER(SEARCH("Education", $H1115:$J1115)),),DataValidation!$E$12,B1115)</f>
        <v>Serious games or gamification</v>
      </c>
      <c r="B1115" t="s">
        <v>70</v>
      </c>
      <c r="C1115" t="s">
        <v>33</v>
      </c>
      <c r="D1115" t="s">
        <v>33</v>
      </c>
      <c r="F1115" s="3" t="str">
        <f t="shared" si="53"/>
        <v/>
      </c>
      <c r="G1115">
        <f t="shared" si="54"/>
        <v>1</v>
      </c>
      <c r="H1115" s="10" t="s">
        <v>20137</v>
      </c>
      <c r="I1115" t="s">
        <v>13283</v>
      </c>
      <c r="J1115" t="s">
        <v>6</v>
      </c>
      <c r="K1115" t="s">
        <v>13284</v>
      </c>
      <c r="L1115">
        <v>7</v>
      </c>
      <c r="N1115" t="str">
        <f t="shared" si="55"/>
        <v>Workshop</v>
      </c>
      <c r="O1115" t="s">
        <v>13285</v>
      </c>
      <c r="P1115" t="s">
        <v>12278</v>
      </c>
      <c r="Q1115" s="3">
        <v>2019</v>
      </c>
      <c r="R1115" t="s">
        <v>6</v>
      </c>
      <c r="S1115" t="s">
        <v>6</v>
      </c>
      <c r="T1115" t="s">
        <v>6</v>
      </c>
    </row>
    <row r="1116" spans="1:20" x14ac:dyDescent="0.35">
      <c r="A1116" t="str" cm="1">
        <f t="array" ref="A1116">IF(OR(ISNUMBER(SEARCH("serious", $H1116:$J1116)),ISNUMBER(SEARCH("Serious", $H1116:$J1116)),ISNUMBER(SEARCH("gamification", $H1116:$J1116)),ISNUMBER(SEARCH("Gamification", $H1116:$J1116)),ISNUMBER(SEARCH("education", $H1116:$J1116)),ISNUMBER(SEARCH("Education", $H1116:$J1116)),),DataValidation!$E$12,B1116)</f>
        <v>None</v>
      </c>
      <c r="B1116" t="s">
        <v>49</v>
      </c>
      <c r="C1116" t="s">
        <v>80</v>
      </c>
      <c r="D1116" t="s">
        <v>80</v>
      </c>
      <c r="F1116" s="3" t="str">
        <f t="shared" si="53"/>
        <v/>
      </c>
      <c r="G1116">
        <f t="shared" si="54"/>
        <v>1</v>
      </c>
      <c r="H1116" s="10" t="s">
        <v>20141</v>
      </c>
      <c r="I1116" t="s">
        <v>13301</v>
      </c>
      <c r="J1116" t="s">
        <v>6</v>
      </c>
      <c r="K1116" t="s">
        <v>13302</v>
      </c>
      <c r="L1116">
        <v>7</v>
      </c>
      <c r="N1116" t="str">
        <f t="shared" si="55"/>
        <v>Conference</v>
      </c>
      <c r="O1116" t="s">
        <v>13303</v>
      </c>
      <c r="P1116" t="s">
        <v>13304</v>
      </c>
      <c r="Q1116" s="3">
        <v>2016</v>
      </c>
      <c r="R1116" t="s">
        <v>6</v>
      </c>
      <c r="S1116" t="s">
        <v>6</v>
      </c>
      <c r="T1116" t="s">
        <v>6</v>
      </c>
    </row>
    <row r="1117" spans="1:20" x14ac:dyDescent="0.35">
      <c r="A1117" t="str" cm="1">
        <f t="array" ref="A1117">IF(OR(ISNUMBER(SEARCH("serious", $H1117:$J1117)),ISNUMBER(SEARCH("Serious", $H1117:$J1117)),ISNUMBER(SEARCH("gamification", $H1117:$J1117)),ISNUMBER(SEARCH("Gamification", $H1117:$J1117)),ISNUMBER(SEARCH("education", $H1117:$J1117)),ISNUMBER(SEARCH("Education", $H1117:$J1117)),),DataValidation!$E$12,B1117)</f>
        <v>None</v>
      </c>
      <c r="B1117" t="s">
        <v>49</v>
      </c>
      <c r="C1117" t="s">
        <v>66</v>
      </c>
      <c r="D1117" t="s">
        <v>66</v>
      </c>
      <c r="F1117" s="3" t="str">
        <f t="shared" si="53"/>
        <v/>
      </c>
      <c r="G1117">
        <f t="shared" si="54"/>
        <v>1</v>
      </c>
      <c r="H1117" s="10" t="s">
        <v>20143</v>
      </c>
      <c r="I1117" t="s">
        <v>13311</v>
      </c>
      <c r="J1117" t="s">
        <v>6</v>
      </c>
      <c r="K1117" t="s">
        <v>13312</v>
      </c>
      <c r="L1117">
        <v>7</v>
      </c>
      <c r="N1117" t="str">
        <f t="shared" si="55"/>
        <v>Conference</v>
      </c>
      <c r="O1117" t="s">
        <v>13313</v>
      </c>
      <c r="P1117" t="s">
        <v>13314</v>
      </c>
      <c r="Q1117" s="3">
        <v>2019</v>
      </c>
      <c r="R1117" t="s">
        <v>6</v>
      </c>
      <c r="S1117" t="s">
        <v>6</v>
      </c>
      <c r="T1117" t="s">
        <v>6</v>
      </c>
    </row>
    <row r="1118" spans="1:20" x14ac:dyDescent="0.35">
      <c r="A1118" t="str" cm="1">
        <f t="array" ref="A1118">IF(OR(ISNUMBER(SEARCH("serious", $H1118:$J1118)),ISNUMBER(SEARCH("Serious", $H1118:$J1118)),ISNUMBER(SEARCH("gamification", $H1118:$J1118)),ISNUMBER(SEARCH("Gamification", $H1118:$J1118)),ISNUMBER(SEARCH("education", $H1118:$J1118)),ISNUMBER(SEARCH("Education", $H1118:$J1118)),),DataValidation!$E$12,B1118)</f>
        <v>Not related to Video Games</v>
      </c>
      <c r="B1118" t="s">
        <v>70</v>
      </c>
      <c r="C1118" t="s">
        <v>33</v>
      </c>
      <c r="D1118" t="s">
        <v>33</v>
      </c>
      <c r="F1118" s="3" t="str">
        <f t="shared" si="53"/>
        <v/>
      </c>
      <c r="G1118">
        <f t="shared" si="54"/>
        <v>1</v>
      </c>
      <c r="H1118" s="10" t="s">
        <v>20144</v>
      </c>
      <c r="I1118" t="s">
        <v>6</v>
      </c>
      <c r="J1118" t="s">
        <v>6</v>
      </c>
      <c r="K1118" t="s">
        <v>13316</v>
      </c>
      <c r="L1118">
        <v>7</v>
      </c>
      <c r="N1118" t="str">
        <f t="shared" si="55"/>
        <v>Journal</v>
      </c>
      <c r="O1118" t="s">
        <v>12481</v>
      </c>
      <c r="P1118" t="s">
        <v>12482</v>
      </c>
      <c r="Q1118" s="3">
        <v>2011</v>
      </c>
      <c r="R1118" t="s">
        <v>6</v>
      </c>
      <c r="S1118" t="s">
        <v>6</v>
      </c>
      <c r="T1118" t="s">
        <v>6</v>
      </c>
    </row>
    <row r="1119" spans="1:20" x14ac:dyDescent="0.35">
      <c r="A1119" t="str" cm="1">
        <f t="array" ref="A1119">IF(OR(ISNUMBER(SEARCH("serious", $H1119:$J1119)),ISNUMBER(SEARCH("Serious", $H1119:$J1119)),ISNUMBER(SEARCH("gamification", $H1119:$J1119)),ISNUMBER(SEARCH("Gamification", $H1119:$J1119)),ISNUMBER(SEARCH("education", $H1119:$J1119)),ISNUMBER(SEARCH("Education", $H1119:$J1119)),),DataValidation!$E$12,B1119)</f>
        <v>None</v>
      </c>
      <c r="B1119" t="s">
        <v>49</v>
      </c>
      <c r="C1119" t="s">
        <v>83</v>
      </c>
      <c r="D1119" t="s">
        <v>83</v>
      </c>
      <c r="F1119" s="3" t="str">
        <f t="shared" si="53"/>
        <v/>
      </c>
      <c r="G1119">
        <f t="shared" si="54"/>
        <v>1</v>
      </c>
      <c r="H1119" s="10" t="s">
        <v>20145</v>
      </c>
      <c r="I1119" t="s">
        <v>13318</v>
      </c>
      <c r="J1119" t="s">
        <v>6</v>
      </c>
      <c r="K1119" t="s">
        <v>13319</v>
      </c>
      <c r="L1119">
        <v>7</v>
      </c>
      <c r="N1119" t="str">
        <f t="shared" si="55"/>
        <v>Journal</v>
      </c>
      <c r="O1119" t="s">
        <v>12391</v>
      </c>
      <c r="P1119" t="s">
        <v>13320</v>
      </c>
      <c r="Q1119" s="3">
        <v>2019</v>
      </c>
      <c r="R1119" t="s">
        <v>6</v>
      </c>
      <c r="S1119" t="s">
        <v>6</v>
      </c>
      <c r="T1119" t="s">
        <v>6</v>
      </c>
    </row>
    <row r="1120" spans="1:20" x14ac:dyDescent="0.35">
      <c r="A1120" t="str" cm="1">
        <f t="array" ref="A1120">IF(OR(ISNUMBER(SEARCH("serious", $H1120:$J1120)),ISNUMBER(SEARCH("Serious", $H1120:$J1120)),ISNUMBER(SEARCH("gamification", $H1120:$J1120)),ISNUMBER(SEARCH("Gamification", $H1120:$J1120)),ISNUMBER(SEARCH("education", $H1120:$J1120)),ISNUMBER(SEARCH("Education", $H1120:$J1120)),),DataValidation!$E$12,B1120)</f>
        <v>Serious games or gamification</v>
      </c>
      <c r="B1120" t="s">
        <v>70</v>
      </c>
      <c r="C1120" t="s">
        <v>33</v>
      </c>
      <c r="D1120" t="s">
        <v>33</v>
      </c>
      <c r="F1120" s="3" t="str">
        <f t="shared" ref="F1120:F1183" si="56">IF(C1120&lt;&gt;D1120,IF(OR(C1120="",D1120=""),"NR","Yes"),"")</f>
        <v/>
      </c>
      <c r="G1120">
        <f t="shared" si="54"/>
        <v>1</v>
      </c>
      <c r="H1120" s="10" t="s">
        <v>20152</v>
      </c>
      <c r="I1120" t="s">
        <v>13360</v>
      </c>
      <c r="J1120" t="s">
        <v>6</v>
      </c>
      <c r="K1120" t="s">
        <v>13361</v>
      </c>
      <c r="L1120">
        <v>7</v>
      </c>
      <c r="N1120" t="str">
        <f t="shared" si="55"/>
        <v>Conference</v>
      </c>
      <c r="O1120" t="s">
        <v>13362</v>
      </c>
      <c r="P1120" t="s">
        <v>13363</v>
      </c>
      <c r="Q1120" s="3">
        <v>2019</v>
      </c>
      <c r="R1120" t="s">
        <v>6</v>
      </c>
      <c r="S1120" t="s">
        <v>6</v>
      </c>
      <c r="T1120" t="s">
        <v>6</v>
      </c>
    </row>
    <row r="1121" spans="1:20" x14ac:dyDescent="0.35">
      <c r="A1121" t="s">
        <v>82</v>
      </c>
      <c r="B1121" t="s">
        <v>70</v>
      </c>
      <c r="C1121" t="s">
        <v>33</v>
      </c>
      <c r="D1121" t="s">
        <v>33</v>
      </c>
      <c r="F1121" s="3" t="str">
        <f t="shared" si="56"/>
        <v/>
      </c>
      <c r="G1121">
        <f t="shared" si="54"/>
        <v>1</v>
      </c>
      <c r="H1121" s="10" t="s">
        <v>20153</v>
      </c>
      <c r="I1121" t="s">
        <v>13365</v>
      </c>
      <c r="J1121" t="s">
        <v>6</v>
      </c>
      <c r="K1121" t="s">
        <v>13366</v>
      </c>
      <c r="L1121">
        <v>7</v>
      </c>
      <c r="N1121" t="str">
        <f t="shared" si="55"/>
        <v>Conference</v>
      </c>
      <c r="O1121" t="s">
        <v>13367</v>
      </c>
      <c r="P1121" t="s">
        <v>13368</v>
      </c>
      <c r="Q1121" s="3">
        <v>2015</v>
      </c>
      <c r="R1121" t="s">
        <v>6</v>
      </c>
      <c r="S1121" t="s">
        <v>6</v>
      </c>
      <c r="T1121" t="s">
        <v>6</v>
      </c>
    </row>
    <row r="1122" spans="1:20" x14ac:dyDescent="0.35">
      <c r="A1122" t="str" cm="1">
        <f t="array" ref="A1122">IF(OR(ISNUMBER(SEARCH("serious", $H1122:$J1122)),ISNUMBER(SEARCH("Serious", $H1122:$J1122)),ISNUMBER(SEARCH("gamification", $H1122:$J1122)),ISNUMBER(SEARCH("Gamification", $H1122:$J1122)),ISNUMBER(SEARCH("education", $H1122:$J1122)),ISNUMBER(SEARCH("Education", $H1122:$J1122)),),DataValidation!$E$12,B1122)</f>
        <v>Serious games or gamification</v>
      </c>
      <c r="B1122" t="s">
        <v>70</v>
      </c>
      <c r="C1122" t="s">
        <v>33</v>
      </c>
      <c r="D1122" t="s">
        <v>33</v>
      </c>
      <c r="F1122" s="3" t="str">
        <f t="shared" si="56"/>
        <v/>
      </c>
      <c r="G1122">
        <f t="shared" si="54"/>
        <v>1</v>
      </c>
      <c r="H1122" s="10" t="s">
        <v>20155</v>
      </c>
      <c r="I1122" t="s">
        <v>13375</v>
      </c>
      <c r="J1122" t="s">
        <v>6</v>
      </c>
      <c r="K1122" t="s">
        <v>13376</v>
      </c>
      <c r="L1122">
        <v>7</v>
      </c>
      <c r="N1122" t="str">
        <f t="shared" si="55"/>
        <v>Workshop</v>
      </c>
      <c r="O1122" t="s">
        <v>13377</v>
      </c>
      <c r="P1122" t="s">
        <v>13378</v>
      </c>
      <c r="Q1122" s="3">
        <v>2009</v>
      </c>
      <c r="R1122" t="s">
        <v>6</v>
      </c>
      <c r="S1122" t="s">
        <v>6</v>
      </c>
      <c r="T1122" t="s">
        <v>6</v>
      </c>
    </row>
    <row r="1123" spans="1:20" x14ac:dyDescent="0.35">
      <c r="A1123" t="str" cm="1">
        <f t="array" ref="A1123">IF(OR(ISNUMBER(SEARCH("serious", $H1123:$J1123)),ISNUMBER(SEARCH("Serious", $H1123:$J1123)),ISNUMBER(SEARCH("gamification", $H1123:$J1123)),ISNUMBER(SEARCH("Gamification", $H1123:$J1123)),ISNUMBER(SEARCH("education", $H1123:$J1123)),ISNUMBER(SEARCH("Education", $H1123:$J1123)),),DataValidation!$E$12,B1123)</f>
        <v>Serious games or gamification</v>
      </c>
      <c r="B1123" t="s">
        <v>70</v>
      </c>
      <c r="C1123" t="s">
        <v>33</v>
      </c>
      <c r="D1123" t="s">
        <v>33</v>
      </c>
      <c r="F1123" s="3" t="str">
        <f t="shared" si="56"/>
        <v/>
      </c>
      <c r="G1123">
        <f t="shared" si="54"/>
        <v>1</v>
      </c>
      <c r="H1123" s="10" t="s">
        <v>20156</v>
      </c>
      <c r="I1123" t="s">
        <v>13380</v>
      </c>
      <c r="J1123" t="s">
        <v>6</v>
      </c>
      <c r="K1123" t="s">
        <v>13381</v>
      </c>
      <c r="L1123">
        <v>7</v>
      </c>
      <c r="N1123" t="str">
        <f t="shared" si="55"/>
        <v>Conference</v>
      </c>
      <c r="O1123" t="s">
        <v>11950</v>
      </c>
      <c r="P1123" t="s">
        <v>11951</v>
      </c>
      <c r="Q1123" s="3">
        <v>2016</v>
      </c>
      <c r="R1123" t="s">
        <v>6</v>
      </c>
      <c r="S1123" t="s">
        <v>6</v>
      </c>
      <c r="T1123" t="s">
        <v>6</v>
      </c>
    </row>
    <row r="1124" spans="1:20" x14ac:dyDescent="0.35">
      <c r="A1124" t="str" cm="1">
        <f t="array" ref="A1124">IF(OR(ISNUMBER(SEARCH("serious", $H1124:$J1124)),ISNUMBER(SEARCH("Serious", $H1124:$J1124)),ISNUMBER(SEARCH("gamification", $H1124:$J1124)),ISNUMBER(SEARCH("Gamification", $H1124:$J1124)),ISNUMBER(SEARCH("education", $H1124:$J1124)),ISNUMBER(SEARCH("Education", $H1124:$J1124)),),DataValidation!$E$12,B1124)</f>
        <v>Not related to Video Games</v>
      </c>
      <c r="B1124" t="s">
        <v>70</v>
      </c>
      <c r="C1124" t="s">
        <v>33</v>
      </c>
      <c r="D1124" t="s">
        <v>33</v>
      </c>
      <c r="F1124" s="3" t="str">
        <f t="shared" si="56"/>
        <v/>
      </c>
      <c r="G1124">
        <f t="shared" si="54"/>
        <v>1</v>
      </c>
      <c r="H1124" s="10" t="s">
        <v>20157</v>
      </c>
      <c r="I1124" t="s">
        <v>13383</v>
      </c>
      <c r="J1124" t="s">
        <v>6</v>
      </c>
      <c r="K1124" t="s">
        <v>13384</v>
      </c>
      <c r="L1124">
        <v>7</v>
      </c>
      <c r="N1124" t="str">
        <f t="shared" si="55"/>
        <v>Workshop</v>
      </c>
      <c r="O1124" t="s">
        <v>13385</v>
      </c>
      <c r="P1124" t="s">
        <v>13386</v>
      </c>
      <c r="Q1124" s="3">
        <v>2016</v>
      </c>
      <c r="R1124" t="s">
        <v>6</v>
      </c>
      <c r="S1124" t="s">
        <v>6</v>
      </c>
      <c r="T1124" t="s">
        <v>6</v>
      </c>
    </row>
    <row r="1125" spans="1:20" x14ac:dyDescent="0.35">
      <c r="A1125" t="str" cm="1">
        <f t="array" ref="A1125">IF(OR(ISNUMBER(SEARCH("serious", $H1125:$J1125)),ISNUMBER(SEARCH("Serious", $H1125:$J1125)),ISNUMBER(SEARCH("gamification", $H1125:$J1125)),ISNUMBER(SEARCH("Gamification", $H1125:$J1125)),ISNUMBER(SEARCH("education", $H1125:$J1125)),ISNUMBER(SEARCH("Education", $H1125:$J1125)),),DataValidation!$E$12,B1125)</f>
        <v>None</v>
      </c>
      <c r="B1125" t="s">
        <v>49</v>
      </c>
      <c r="C1125" t="s">
        <v>60</v>
      </c>
      <c r="D1125" t="s">
        <v>60</v>
      </c>
      <c r="F1125" s="3" t="str">
        <f t="shared" si="56"/>
        <v/>
      </c>
      <c r="G1125">
        <f t="shared" si="54"/>
        <v>1</v>
      </c>
      <c r="H1125" s="10" t="s">
        <v>20158</v>
      </c>
      <c r="I1125" t="s">
        <v>13388</v>
      </c>
      <c r="J1125" t="s">
        <v>6</v>
      </c>
      <c r="K1125" t="s">
        <v>13389</v>
      </c>
      <c r="L1125">
        <v>7</v>
      </c>
      <c r="N1125" t="str">
        <f t="shared" si="55"/>
        <v>Journal</v>
      </c>
      <c r="O1125" t="s">
        <v>13390</v>
      </c>
      <c r="P1125" t="s">
        <v>13391</v>
      </c>
      <c r="Q1125" s="3">
        <v>2016</v>
      </c>
      <c r="R1125" t="s">
        <v>6</v>
      </c>
      <c r="S1125" t="s">
        <v>6</v>
      </c>
      <c r="T1125" t="s">
        <v>6</v>
      </c>
    </row>
    <row r="1126" spans="1:20" x14ac:dyDescent="0.35">
      <c r="A1126" t="str" cm="1">
        <f t="array" ref="A1126">IF(OR(ISNUMBER(SEARCH("serious", $H1126:$J1126)),ISNUMBER(SEARCH("Serious", $H1126:$J1126)),ISNUMBER(SEARCH("gamification", $H1126:$J1126)),ISNUMBER(SEARCH("Gamification", $H1126:$J1126)),ISNUMBER(SEARCH("education", $H1126:$J1126)),ISNUMBER(SEARCH("Education", $H1126:$J1126)),),DataValidation!$E$12,B1126)</f>
        <v>Not related to Video Games</v>
      </c>
      <c r="B1126" t="s">
        <v>70</v>
      </c>
      <c r="C1126" t="s">
        <v>33</v>
      </c>
      <c r="D1126" t="s">
        <v>33</v>
      </c>
      <c r="F1126" s="3" t="str">
        <f t="shared" si="56"/>
        <v/>
      </c>
      <c r="G1126">
        <f t="shared" si="54"/>
        <v>1</v>
      </c>
      <c r="H1126" s="10" t="s">
        <v>20159</v>
      </c>
      <c r="I1126" t="s">
        <v>13393</v>
      </c>
      <c r="J1126" t="s">
        <v>6</v>
      </c>
      <c r="K1126" t="s">
        <v>13394</v>
      </c>
      <c r="L1126">
        <v>7</v>
      </c>
      <c r="N1126" t="str">
        <f t="shared" si="55"/>
        <v>Conference</v>
      </c>
      <c r="O1126" t="s">
        <v>13395</v>
      </c>
      <c r="P1126" t="s">
        <v>13396</v>
      </c>
      <c r="Q1126" s="3">
        <v>2013</v>
      </c>
      <c r="R1126" t="s">
        <v>6</v>
      </c>
      <c r="S1126" t="s">
        <v>6</v>
      </c>
      <c r="T1126" t="s">
        <v>6</v>
      </c>
    </row>
    <row r="1127" spans="1:20" x14ac:dyDescent="0.35">
      <c r="A1127" t="str" cm="1">
        <f t="array" ref="A1127">IF(OR(ISNUMBER(SEARCH("serious", $H1127:$J1127)),ISNUMBER(SEARCH("Serious", $H1127:$J1127)),ISNUMBER(SEARCH("gamification", $H1127:$J1127)),ISNUMBER(SEARCH("Gamification", $H1127:$J1127)),ISNUMBER(SEARCH("education", $H1127:$J1127)),ISNUMBER(SEARCH("Education", $H1127:$J1127)),),DataValidation!$E$12,B1127)</f>
        <v>None</v>
      </c>
      <c r="B1127" t="s">
        <v>49</v>
      </c>
      <c r="C1127" t="s">
        <v>74</v>
      </c>
      <c r="D1127" t="s">
        <v>74</v>
      </c>
      <c r="F1127" s="3" t="str">
        <f t="shared" si="56"/>
        <v/>
      </c>
      <c r="G1127">
        <f t="shared" si="54"/>
        <v>1</v>
      </c>
      <c r="H1127" s="10" t="s">
        <v>20160</v>
      </c>
      <c r="I1127" t="s">
        <v>13398</v>
      </c>
      <c r="J1127" t="s">
        <v>6</v>
      </c>
      <c r="K1127" t="s">
        <v>13399</v>
      </c>
      <c r="L1127">
        <v>7</v>
      </c>
      <c r="N1127" t="str">
        <f t="shared" si="55"/>
        <v>Conference</v>
      </c>
      <c r="O1127" t="s">
        <v>12350</v>
      </c>
      <c r="P1127" t="s">
        <v>13400</v>
      </c>
      <c r="Q1127" s="3">
        <v>2011</v>
      </c>
      <c r="R1127" t="s">
        <v>6</v>
      </c>
      <c r="S1127" t="s">
        <v>6</v>
      </c>
      <c r="T1127" t="s">
        <v>6</v>
      </c>
    </row>
    <row r="1128" spans="1:20" x14ac:dyDescent="0.35">
      <c r="A1128" t="str" cm="1">
        <f t="array" ref="A1128">IF(OR(ISNUMBER(SEARCH("serious", $H1128:$J1128)),ISNUMBER(SEARCH("Serious", $H1128:$J1128)),ISNUMBER(SEARCH("gamification", $H1128:$J1128)),ISNUMBER(SEARCH("Gamification", $H1128:$J1128)),ISNUMBER(SEARCH("education", $H1128:$J1128)),ISNUMBER(SEARCH("Education", $H1128:$J1128)),),DataValidation!$E$12,B1128)</f>
        <v>Serious games or gamification</v>
      </c>
      <c r="B1128" t="s">
        <v>70</v>
      </c>
      <c r="C1128" t="s">
        <v>33</v>
      </c>
      <c r="D1128" t="s">
        <v>33</v>
      </c>
      <c r="F1128" s="3" t="str">
        <f t="shared" si="56"/>
        <v/>
      </c>
      <c r="G1128">
        <f t="shared" si="54"/>
        <v>1</v>
      </c>
      <c r="H1128" s="10" t="s">
        <v>20164</v>
      </c>
      <c r="I1128" t="s">
        <v>13413</v>
      </c>
      <c r="J1128" t="s">
        <v>6</v>
      </c>
      <c r="K1128" t="s">
        <v>13414</v>
      </c>
      <c r="L1128">
        <v>7</v>
      </c>
      <c r="N1128" t="str">
        <f t="shared" si="55"/>
        <v>Conference</v>
      </c>
      <c r="O1128" t="s">
        <v>13415</v>
      </c>
      <c r="P1128" t="s">
        <v>12278</v>
      </c>
      <c r="Q1128" s="3">
        <v>2017</v>
      </c>
      <c r="R1128" t="s">
        <v>6</v>
      </c>
      <c r="S1128" t="s">
        <v>6</v>
      </c>
      <c r="T1128" t="s">
        <v>6</v>
      </c>
    </row>
    <row r="1129" spans="1:20" x14ac:dyDescent="0.35">
      <c r="A1129" t="str" cm="1">
        <f t="array" ref="A1129">IF(OR(ISNUMBER(SEARCH("serious", $H1129:$J1129)),ISNUMBER(SEARCH("Serious", $H1129:$J1129)),ISNUMBER(SEARCH("gamification", $H1129:$J1129)),ISNUMBER(SEARCH("Gamification", $H1129:$J1129)),ISNUMBER(SEARCH("education", $H1129:$J1129)),ISNUMBER(SEARCH("Education", $H1129:$J1129)),),DataValidation!$E$12,B1129)</f>
        <v>Not related to Video Games</v>
      </c>
      <c r="B1129" t="s">
        <v>70</v>
      </c>
      <c r="C1129" t="s">
        <v>33</v>
      </c>
      <c r="D1129" t="s">
        <v>33</v>
      </c>
      <c r="F1129" s="3" t="str">
        <f t="shared" si="56"/>
        <v/>
      </c>
      <c r="G1129">
        <f t="shared" si="54"/>
        <v>1</v>
      </c>
      <c r="H1129" s="10" t="s">
        <v>20165</v>
      </c>
      <c r="I1129" t="s">
        <v>13417</v>
      </c>
      <c r="J1129" t="s">
        <v>6</v>
      </c>
      <c r="K1129" t="s">
        <v>13418</v>
      </c>
      <c r="L1129">
        <v>7</v>
      </c>
      <c r="N1129" t="str">
        <f t="shared" si="55"/>
        <v>Conference</v>
      </c>
      <c r="O1129" t="s">
        <v>13419</v>
      </c>
      <c r="P1129" t="s">
        <v>13420</v>
      </c>
      <c r="Q1129" s="3">
        <v>2016</v>
      </c>
      <c r="R1129" t="s">
        <v>6</v>
      </c>
      <c r="S1129" t="s">
        <v>6</v>
      </c>
      <c r="T1129" t="s">
        <v>6</v>
      </c>
    </row>
    <row r="1130" spans="1:20" x14ac:dyDescent="0.35">
      <c r="A1130" t="str" cm="1">
        <f t="array" ref="A1130">IF(OR(ISNUMBER(SEARCH("serious", $H1130:$J1130)),ISNUMBER(SEARCH("Serious", $H1130:$J1130)),ISNUMBER(SEARCH("gamification", $H1130:$J1130)),ISNUMBER(SEARCH("Gamification", $H1130:$J1130)),ISNUMBER(SEARCH("education", $H1130:$J1130)),ISNUMBER(SEARCH("Education", $H1130:$J1130)),),DataValidation!$E$12,B1130)</f>
        <v>Serious games or gamification</v>
      </c>
      <c r="B1130" t="s">
        <v>70</v>
      </c>
      <c r="C1130" t="s">
        <v>33</v>
      </c>
      <c r="D1130" t="s">
        <v>33</v>
      </c>
      <c r="F1130" s="3" t="str">
        <f t="shared" si="56"/>
        <v/>
      </c>
      <c r="G1130">
        <f t="shared" si="54"/>
        <v>1</v>
      </c>
      <c r="H1130" s="10" t="s">
        <v>20166</v>
      </c>
      <c r="I1130" t="s">
        <v>13422</v>
      </c>
      <c r="J1130" t="s">
        <v>6</v>
      </c>
      <c r="K1130" t="s">
        <v>13423</v>
      </c>
      <c r="L1130">
        <v>7</v>
      </c>
      <c r="N1130" t="str">
        <f t="shared" si="55"/>
        <v>Journal</v>
      </c>
      <c r="O1130" t="s">
        <v>12906</v>
      </c>
      <c r="P1130" t="s">
        <v>13424</v>
      </c>
      <c r="Q1130" s="3">
        <v>2019</v>
      </c>
      <c r="R1130" t="s">
        <v>6</v>
      </c>
      <c r="S1130" t="s">
        <v>6</v>
      </c>
      <c r="T1130" t="s">
        <v>6</v>
      </c>
    </row>
    <row r="1131" spans="1:20" x14ac:dyDescent="0.35">
      <c r="A1131" t="str" cm="1">
        <f t="array" ref="A1131">IF(OR(ISNUMBER(SEARCH("serious", $H1131:$J1131)),ISNUMBER(SEARCH("Serious", $H1131:$J1131)),ISNUMBER(SEARCH("gamification", $H1131:$J1131)),ISNUMBER(SEARCH("Gamification", $H1131:$J1131)),ISNUMBER(SEARCH("education", $H1131:$J1131)),ISNUMBER(SEARCH("Education", $H1131:$J1131)),),DataValidation!$E$12,B1131)</f>
        <v>None</v>
      </c>
      <c r="B1131" t="s">
        <v>49</v>
      </c>
      <c r="C1131" t="s">
        <v>66</v>
      </c>
      <c r="D1131" t="s">
        <v>66</v>
      </c>
      <c r="F1131" s="3" t="str">
        <f t="shared" si="56"/>
        <v/>
      </c>
      <c r="G1131">
        <f t="shared" si="54"/>
        <v>1</v>
      </c>
      <c r="H1131" s="10" t="s">
        <v>20167</v>
      </c>
      <c r="I1131" t="s">
        <v>13430</v>
      </c>
      <c r="J1131" t="s">
        <v>6</v>
      </c>
      <c r="K1131" t="s">
        <v>13431</v>
      </c>
      <c r="L1131">
        <v>7</v>
      </c>
      <c r="N1131" t="str">
        <f t="shared" si="55"/>
        <v>Journal</v>
      </c>
      <c r="O1131" t="s">
        <v>11988</v>
      </c>
      <c r="P1131" t="s">
        <v>13432</v>
      </c>
      <c r="Q1131" s="3">
        <v>2011</v>
      </c>
      <c r="R1131" t="s">
        <v>6</v>
      </c>
      <c r="S1131" t="s">
        <v>6</v>
      </c>
      <c r="T1131" t="s">
        <v>6</v>
      </c>
    </row>
    <row r="1132" spans="1:20" x14ac:dyDescent="0.35">
      <c r="A1132" t="str" cm="1">
        <f t="array" ref="A1132">IF(OR(ISNUMBER(SEARCH("serious", $H1132:$J1132)),ISNUMBER(SEARCH("Serious", $H1132:$J1132)),ISNUMBER(SEARCH("gamification", $H1132:$J1132)),ISNUMBER(SEARCH("Gamification", $H1132:$J1132)),ISNUMBER(SEARCH("education", $H1132:$J1132)),ISNUMBER(SEARCH("Education", $H1132:$J1132)),),DataValidation!$E$12,B1132)</f>
        <v>Serious games or gamification</v>
      </c>
      <c r="B1132" t="s">
        <v>70</v>
      </c>
      <c r="C1132" t="s">
        <v>33</v>
      </c>
      <c r="D1132" t="s">
        <v>33</v>
      </c>
      <c r="F1132" s="3" t="str">
        <f t="shared" si="56"/>
        <v/>
      </c>
      <c r="G1132">
        <f t="shared" si="54"/>
        <v>1</v>
      </c>
      <c r="H1132" s="10" t="s">
        <v>20170</v>
      </c>
      <c r="I1132" t="s">
        <v>13454</v>
      </c>
      <c r="J1132" t="s">
        <v>6</v>
      </c>
      <c r="K1132" t="s">
        <v>13455</v>
      </c>
      <c r="L1132">
        <v>7</v>
      </c>
      <c r="N1132" t="str">
        <f t="shared" si="55"/>
        <v>Journal</v>
      </c>
      <c r="O1132" t="s">
        <v>13456</v>
      </c>
      <c r="P1132" t="s">
        <v>13457</v>
      </c>
      <c r="Q1132" s="3">
        <v>2019</v>
      </c>
      <c r="R1132" t="s">
        <v>6</v>
      </c>
      <c r="S1132" t="s">
        <v>6</v>
      </c>
      <c r="T1132" t="s">
        <v>6</v>
      </c>
    </row>
    <row r="1133" spans="1:20" x14ac:dyDescent="0.35">
      <c r="A1133" t="str" cm="1">
        <f t="array" ref="A1133">IF(OR(ISNUMBER(SEARCH("serious", $H1133:$J1133)),ISNUMBER(SEARCH("Serious", $H1133:$J1133)),ISNUMBER(SEARCH("gamification", $H1133:$J1133)),ISNUMBER(SEARCH("Gamification", $H1133:$J1133)),ISNUMBER(SEARCH("education", $H1133:$J1133)),ISNUMBER(SEARCH("Education", $H1133:$J1133)),),DataValidation!$E$12,B1133)</f>
        <v>Serious games or gamification</v>
      </c>
      <c r="B1133" t="s">
        <v>70</v>
      </c>
      <c r="C1133" t="s">
        <v>33</v>
      </c>
      <c r="D1133" t="s">
        <v>33</v>
      </c>
      <c r="F1133" s="3" t="str">
        <f t="shared" si="56"/>
        <v/>
      </c>
      <c r="G1133">
        <f t="shared" si="54"/>
        <v>1</v>
      </c>
      <c r="H1133" s="10" t="s">
        <v>13463</v>
      </c>
      <c r="I1133" t="s">
        <v>13464</v>
      </c>
      <c r="J1133" t="s">
        <v>6</v>
      </c>
      <c r="K1133" t="s">
        <v>13465</v>
      </c>
      <c r="L1133">
        <v>7</v>
      </c>
      <c r="N1133" t="str">
        <f t="shared" si="55"/>
        <v>Conference</v>
      </c>
      <c r="O1133" t="s">
        <v>13466</v>
      </c>
      <c r="P1133" t="s">
        <v>13467</v>
      </c>
      <c r="Q1133" s="3">
        <v>2020</v>
      </c>
      <c r="R1133" t="s">
        <v>6</v>
      </c>
      <c r="S1133" t="s">
        <v>6</v>
      </c>
      <c r="T1133" t="s">
        <v>6</v>
      </c>
    </row>
    <row r="1134" spans="1:20" x14ac:dyDescent="0.35">
      <c r="A1134" t="str" cm="1">
        <f t="array" ref="A1134">IF(OR(ISNUMBER(SEARCH("serious", $H1134:$J1134)),ISNUMBER(SEARCH("Serious", $H1134:$J1134)),ISNUMBER(SEARCH("gamification", $H1134:$J1134)),ISNUMBER(SEARCH("Gamification", $H1134:$J1134)),ISNUMBER(SEARCH("education", $H1134:$J1134)),ISNUMBER(SEARCH("Education", $H1134:$J1134)),),DataValidation!$E$12,B1134)</f>
        <v>Serious games or gamification</v>
      </c>
      <c r="B1134" t="s">
        <v>70</v>
      </c>
      <c r="C1134" t="s">
        <v>33</v>
      </c>
      <c r="D1134" t="s">
        <v>33</v>
      </c>
      <c r="F1134" s="3" t="str">
        <f t="shared" si="56"/>
        <v/>
      </c>
      <c r="G1134">
        <f t="shared" si="54"/>
        <v>1</v>
      </c>
      <c r="H1134" s="10" t="s">
        <v>20174</v>
      </c>
      <c r="I1134" t="s">
        <v>13488</v>
      </c>
      <c r="J1134" t="s">
        <v>6</v>
      </c>
      <c r="K1134" t="s">
        <v>13489</v>
      </c>
      <c r="L1134">
        <v>7</v>
      </c>
      <c r="N1134" t="str">
        <f t="shared" si="55"/>
        <v>Journal</v>
      </c>
      <c r="O1134" t="s">
        <v>478</v>
      </c>
      <c r="P1134" t="s">
        <v>13490</v>
      </c>
      <c r="Q1134" s="3">
        <v>2016</v>
      </c>
      <c r="R1134" t="s">
        <v>6</v>
      </c>
      <c r="S1134" t="s">
        <v>6</v>
      </c>
      <c r="T1134" t="s">
        <v>6</v>
      </c>
    </row>
    <row r="1135" spans="1:20" x14ac:dyDescent="0.35">
      <c r="A1135" t="str" cm="1">
        <f t="array" ref="A1135">IF(OR(ISNUMBER(SEARCH("serious", $H1135:$J1135)),ISNUMBER(SEARCH("Serious", $H1135:$J1135)),ISNUMBER(SEARCH("gamification", $H1135:$J1135)),ISNUMBER(SEARCH("Gamification", $H1135:$J1135)),ISNUMBER(SEARCH("education", $H1135:$J1135)),ISNUMBER(SEARCH("Education", $H1135:$J1135)),),DataValidation!$E$12,B1135)</f>
        <v>None</v>
      </c>
      <c r="B1135" t="s">
        <v>49</v>
      </c>
      <c r="C1135" t="s">
        <v>74</v>
      </c>
      <c r="D1135" t="s">
        <v>74</v>
      </c>
      <c r="F1135" s="3" t="str">
        <f t="shared" si="56"/>
        <v/>
      </c>
      <c r="G1135">
        <f t="shared" si="54"/>
        <v>1</v>
      </c>
      <c r="H1135" s="10" t="s">
        <v>20175</v>
      </c>
      <c r="I1135" t="s">
        <v>13495</v>
      </c>
      <c r="J1135" t="s">
        <v>6</v>
      </c>
      <c r="K1135" t="s">
        <v>13496</v>
      </c>
      <c r="L1135">
        <v>7</v>
      </c>
      <c r="N1135" t="str">
        <f t="shared" si="55"/>
        <v>Conference</v>
      </c>
      <c r="O1135" t="s">
        <v>13497</v>
      </c>
      <c r="P1135" t="s">
        <v>13498</v>
      </c>
      <c r="Q1135" s="3">
        <v>2009</v>
      </c>
      <c r="R1135" t="s">
        <v>6</v>
      </c>
      <c r="S1135" t="s">
        <v>6</v>
      </c>
      <c r="T1135" t="s">
        <v>6</v>
      </c>
    </row>
    <row r="1136" spans="1:20" x14ac:dyDescent="0.35">
      <c r="A1136" t="str" cm="1">
        <f t="array" ref="A1136">IF(OR(ISNUMBER(SEARCH("serious", $H1136:$J1136)),ISNUMBER(SEARCH("Serious", $H1136:$J1136)),ISNUMBER(SEARCH("gamification", $H1136:$J1136)),ISNUMBER(SEARCH("Gamification", $H1136:$J1136)),ISNUMBER(SEARCH("education", $H1136:$J1136)),ISNUMBER(SEARCH("Education", $H1136:$J1136)),),DataValidation!$E$12,B1136)</f>
        <v>Serious games or gamification</v>
      </c>
      <c r="B1136" t="s">
        <v>70</v>
      </c>
      <c r="C1136" t="s">
        <v>33</v>
      </c>
      <c r="D1136" t="s">
        <v>33</v>
      </c>
      <c r="F1136" s="3" t="str">
        <f t="shared" si="56"/>
        <v/>
      </c>
      <c r="G1136">
        <f t="shared" si="54"/>
        <v>1</v>
      </c>
      <c r="H1136" s="10" t="s">
        <v>20176</v>
      </c>
      <c r="I1136" t="s">
        <v>13500</v>
      </c>
      <c r="J1136" t="s">
        <v>6</v>
      </c>
      <c r="K1136" t="s">
        <v>13501</v>
      </c>
      <c r="L1136">
        <v>7</v>
      </c>
      <c r="N1136" t="str">
        <f t="shared" si="55"/>
        <v>Conference</v>
      </c>
      <c r="O1136" t="s">
        <v>13502</v>
      </c>
      <c r="P1136" t="s">
        <v>13503</v>
      </c>
      <c r="Q1136" s="3">
        <v>2014</v>
      </c>
      <c r="R1136" t="s">
        <v>6</v>
      </c>
      <c r="S1136" t="s">
        <v>6</v>
      </c>
      <c r="T1136" t="s">
        <v>6</v>
      </c>
    </row>
    <row r="1137" spans="1:20" x14ac:dyDescent="0.35">
      <c r="A1137" t="str" cm="1">
        <f t="array" ref="A1137">IF(OR(ISNUMBER(SEARCH("serious", $H1137:$J1137)),ISNUMBER(SEARCH("Serious", $H1137:$J1137)),ISNUMBER(SEARCH("gamification", $H1137:$J1137)),ISNUMBER(SEARCH("Gamification", $H1137:$J1137)),ISNUMBER(SEARCH("education", $H1137:$J1137)),ISNUMBER(SEARCH("Education", $H1137:$J1137)),),DataValidation!$E$12,B1137)</f>
        <v>Serious games or gamification</v>
      </c>
      <c r="B1137" t="s">
        <v>70</v>
      </c>
      <c r="C1137" t="s">
        <v>33</v>
      </c>
      <c r="D1137" t="s">
        <v>33</v>
      </c>
      <c r="F1137" s="3" t="str">
        <f t="shared" si="56"/>
        <v/>
      </c>
      <c r="G1137">
        <f t="shared" si="54"/>
        <v>1</v>
      </c>
      <c r="H1137" s="10" t="s">
        <v>20180</v>
      </c>
      <c r="I1137" t="s">
        <v>13522</v>
      </c>
      <c r="J1137" t="s">
        <v>6</v>
      </c>
      <c r="K1137" t="s">
        <v>13523</v>
      </c>
      <c r="L1137">
        <v>7</v>
      </c>
      <c r="N1137" t="str">
        <f t="shared" si="55"/>
        <v>Conference</v>
      </c>
      <c r="O1137" t="s">
        <v>13524</v>
      </c>
      <c r="P1137" t="s">
        <v>13525</v>
      </c>
      <c r="Q1137" s="3">
        <v>2009</v>
      </c>
      <c r="R1137" t="s">
        <v>6</v>
      </c>
      <c r="S1137" t="s">
        <v>6</v>
      </c>
      <c r="T1137" t="s">
        <v>6</v>
      </c>
    </row>
    <row r="1138" spans="1:20" x14ac:dyDescent="0.35">
      <c r="A1138" t="str" cm="1">
        <f t="array" ref="A1138">IF(OR(ISNUMBER(SEARCH("serious", $H1138:$J1138)),ISNUMBER(SEARCH("Serious", $H1138:$J1138)),ISNUMBER(SEARCH("gamification", $H1138:$J1138)),ISNUMBER(SEARCH("Gamification", $H1138:$J1138)),ISNUMBER(SEARCH("education", $H1138:$J1138)),ISNUMBER(SEARCH("Education", $H1138:$J1138)),),DataValidation!$E$12,B1138)</f>
        <v>Not related to Video Games</v>
      </c>
      <c r="B1138" t="s">
        <v>70</v>
      </c>
      <c r="C1138" t="s">
        <v>33</v>
      </c>
      <c r="D1138" t="s">
        <v>33</v>
      </c>
      <c r="F1138" s="3" t="str">
        <f t="shared" si="56"/>
        <v/>
      </c>
      <c r="G1138">
        <f t="shared" si="54"/>
        <v>1</v>
      </c>
      <c r="H1138" s="10" t="s">
        <v>20183</v>
      </c>
      <c r="I1138" t="s">
        <v>13540</v>
      </c>
      <c r="J1138" t="s">
        <v>6</v>
      </c>
      <c r="K1138" t="s">
        <v>13541</v>
      </c>
      <c r="L1138">
        <v>7</v>
      </c>
      <c r="N1138" t="str">
        <f t="shared" si="55"/>
        <v>Conference</v>
      </c>
      <c r="O1138" t="s">
        <v>13175</v>
      </c>
      <c r="P1138" t="s">
        <v>12278</v>
      </c>
      <c r="Q1138" s="3">
        <v>2012</v>
      </c>
      <c r="R1138" t="s">
        <v>6</v>
      </c>
      <c r="S1138" t="s">
        <v>6</v>
      </c>
      <c r="T1138" t="s">
        <v>6</v>
      </c>
    </row>
    <row r="1139" spans="1:20" x14ac:dyDescent="0.35">
      <c r="A1139" t="str" cm="1">
        <f t="array" ref="A1139">IF(OR(ISNUMBER(SEARCH("serious", $H1139:$J1139)),ISNUMBER(SEARCH("Serious", $H1139:$J1139)),ISNUMBER(SEARCH("gamification", $H1139:$J1139)),ISNUMBER(SEARCH("Gamification", $H1139:$J1139)),ISNUMBER(SEARCH("education", $H1139:$J1139)),ISNUMBER(SEARCH("Education", $H1139:$J1139)),),DataValidation!$E$12,B1139)</f>
        <v>None</v>
      </c>
      <c r="B1139" t="s">
        <v>49</v>
      </c>
      <c r="C1139" t="s">
        <v>74</v>
      </c>
      <c r="D1139" t="s">
        <v>74</v>
      </c>
      <c r="F1139" s="3" t="str">
        <f t="shared" si="56"/>
        <v/>
      </c>
      <c r="G1139">
        <f t="shared" si="54"/>
        <v>1</v>
      </c>
      <c r="H1139" s="10" t="s">
        <v>20184</v>
      </c>
      <c r="I1139" t="s">
        <v>13543</v>
      </c>
      <c r="J1139" t="s">
        <v>6</v>
      </c>
      <c r="K1139" t="s">
        <v>13544</v>
      </c>
      <c r="L1139">
        <v>7</v>
      </c>
      <c r="N1139" t="str">
        <f t="shared" si="55"/>
        <v>Journal</v>
      </c>
      <c r="O1139" t="s">
        <v>922</v>
      </c>
      <c r="P1139" t="s">
        <v>13545</v>
      </c>
      <c r="Q1139" s="3">
        <v>2019</v>
      </c>
      <c r="R1139" t="s">
        <v>6</v>
      </c>
      <c r="S1139" t="s">
        <v>6</v>
      </c>
      <c r="T1139" t="s">
        <v>6</v>
      </c>
    </row>
    <row r="1140" spans="1:20" x14ac:dyDescent="0.35">
      <c r="A1140" t="str" cm="1">
        <f t="array" ref="A1140">IF(OR(ISNUMBER(SEARCH("serious", $H1140:$J1140)),ISNUMBER(SEARCH("Serious", $H1140:$J1140)),ISNUMBER(SEARCH("gamification", $H1140:$J1140)),ISNUMBER(SEARCH("Gamification", $H1140:$J1140)),ISNUMBER(SEARCH("education", $H1140:$J1140)),ISNUMBER(SEARCH("Education", $H1140:$J1140)),),DataValidation!$E$12,B1140)</f>
        <v>Not related to Video Games</v>
      </c>
      <c r="B1140" t="s">
        <v>70</v>
      </c>
      <c r="C1140" t="s">
        <v>33</v>
      </c>
      <c r="D1140" t="s">
        <v>33</v>
      </c>
      <c r="F1140" s="3" t="str">
        <f t="shared" si="56"/>
        <v/>
      </c>
      <c r="G1140">
        <f t="shared" si="54"/>
        <v>1</v>
      </c>
      <c r="H1140" s="10" t="s">
        <v>20186</v>
      </c>
      <c r="I1140" t="s">
        <v>13552</v>
      </c>
      <c r="J1140" t="s">
        <v>6</v>
      </c>
      <c r="K1140" t="s">
        <v>13553</v>
      </c>
      <c r="L1140">
        <v>7</v>
      </c>
      <c r="N1140" t="str">
        <f t="shared" si="55"/>
        <v>Conference</v>
      </c>
      <c r="O1140" t="s">
        <v>13091</v>
      </c>
      <c r="P1140" t="s">
        <v>13092</v>
      </c>
      <c r="Q1140" s="3">
        <v>2020</v>
      </c>
      <c r="R1140" t="s">
        <v>6</v>
      </c>
      <c r="S1140" t="s">
        <v>6</v>
      </c>
      <c r="T1140" t="s">
        <v>6</v>
      </c>
    </row>
    <row r="1141" spans="1:20" x14ac:dyDescent="0.35">
      <c r="A1141" t="str" cm="1">
        <f t="array" ref="A1141">IF(OR(ISNUMBER(SEARCH("serious", $H1141:$J1141)),ISNUMBER(SEARCH("Serious", $H1141:$J1141)),ISNUMBER(SEARCH("gamification", $H1141:$J1141)),ISNUMBER(SEARCH("Gamification", $H1141:$J1141)),ISNUMBER(SEARCH("education", $H1141:$J1141)),ISNUMBER(SEARCH("Education", $H1141:$J1141)),),DataValidation!$E$12,B1141)</f>
        <v>Not related to Software Engineering</v>
      </c>
      <c r="B1141" t="s">
        <v>67</v>
      </c>
      <c r="C1141" t="s">
        <v>33</v>
      </c>
      <c r="D1141" t="s">
        <v>33</v>
      </c>
      <c r="F1141" s="3" t="str">
        <f t="shared" si="56"/>
        <v/>
      </c>
      <c r="G1141">
        <f t="shared" si="54"/>
        <v>1</v>
      </c>
      <c r="H1141" s="10" t="s">
        <v>20187</v>
      </c>
      <c r="I1141" t="s">
        <v>6</v>
      </c>
      <c r="J1141" t="s">
        <v>6</v>
      </c>
      <c r="K1141" t="s">
        <v>13555</v>
      </c>
      <c r="L1141">
        <v>7</v>
      </c>
      <c r="N1141" t="str">
        <f t="shared" si="55"/>
        <v>Journal</v>
      </c>
      <c r="O1141" t="s">
        <v>13556</v>
      </c>
      <c r="P1141" t="s">
        <v>13557</v>
      </c>
      <c r="Q1141" s="3">
        <v>2016</v>
      </c>
      <c r="R1141" t="s">
        <v>6</v>
      </c>
      <c r="S1141" t="s">
        <v>6</v>
      </c>
      <c r="T1141" t="s">
        <v>6</v>
      </c>
    </row>
    <row r="1142" spans="1:20" x14ac:dyDescent="0.35">
      <c r="A1142" t="str" cm="1">
        <f t="array" ref="A1142">IF(OR(ISNUMBER(SEARCH("serious", $H1142:$J1142)),ISNUMBER(SEARCH("Serious", $H1142:$J1142)),ISNUMBER(SEARCH("gamification", $H1142:$J1142)),ISNUMBER(SEARCH("Gamification", $H1142:$J1142)),ISNUMBER(SEARCH("education", $H1142:$J1142)),ISNUMBER(SEARCH("Education", $H1142:$J1142)),),DataValidation!$E$12,B1142)</f>
        <v>None</v>
      </c>
      <c r="B1142" t="s">
        <v>49</v>
      </c>
      <c r="C1142" t="s">
        <v>68</v>
      </c>
      <c r="D1142" t="s">
        <v>68</v>
      </c>
      <c r="F1142" s="3" t="str">
        <f t="shared" si="56"/>
        <v/>
      </c>
      <c r="G1142">
        <f t="shared" si="54"/>
        <v>1</v>
      </c>
      <c r="H1142" s="10" t="s">
        <v>20188</v>
      </c>
      <c r="I1142" t="s">
        <v>13559</v>
      </c>
      <c r="J1142" t="s">
        <v>6</v>
      </c>
      <c r="K1142" t="s">
        <v>13560</v>
      </c>
      <c r="L1142">
        <v>7</v>
      </c>
      <c r="N1142" t="str">
        <f t="shared" si="55"/>
        <v>Conference</v>
      </c>
      <c r="O1142" t="s">
        <v>13561</v>
      </c>
      <c r="P1142" t="s">
        <v>13562</v>
      </c>
      <c r="Q1142" s="3">
        <v>2015</v>
      </c>
      <c r="R1142" t="s">
        <v>6</v>
      </c>
      <c r="S1142" t="s">
        <v>6</v>
      </c>
      <c r="T1142" t="s">
        <v>6</v>
      </c>
    </row>
    <row r="1143" spans="1:20" x14ac:dyDescent="0.35">
      <c r="A1143" t="str" cm="1">
        <f t="array" ref="A1143">IF(OR(ISNUMBER(SEARCH("serious", $H1143:$J1143)),ISNUMBER(SEARCH("Serious", $H1143:$J1143)),ISNUMBER(SEARCH("gamification", $H1143:$J1143)),ISNUMBER(SEARCH("Gamification", $H1143:$J1143)),ISNUMBER(SEARCH("education", $H1143:$J1143)),ISNUMBER(SEARCH("Education", $H1143:$J1143)),),DataValidation!$E$12,B1143)</f>
        <v>Not related to Video Games</v>
      </c>
      <c r="B1143" t="s">
        <v>70</v>
      </c>
      <c r="C1143" t="s">
        <v>33</v>
      </c>
      <c r="D1143" t="s">
        <v>33</v>
      </c>
      <c r="F1143" s="3" t="str">
        <f t="shared" si="56"/>
        <v/>
      </c>
      <c r="G1143">
        <f t="shared" si="54"/>
        <v>1</v>
      </c>
      <c r="H1143" s="10" t="s">
        <v>20189</v>
      </c>
      <c r="I1143" t="s">
        <v>13564</v>
      </c>
      <c r="J1143" t="s">
        <v>6</v>
      </c>
      <c r="K1143" t="s">
        <v>13565</v>
      </c>
      <c r="L1143">
        <v>7</v>
      </c>
      <c r="N1143" t="str">
        <f t="shared" si="55"/>
        <v>Journal</v>
      </c>
      <c r="O1143" t="s">
        <v>13566</v>
      </c>
      <c r="P1143" t="s">
        <v>13567</v>
      </c>
      <c r="Q1143" s="3">
        <v>2010</v>
      </c>
      <c r="R1143" t="s">
        <v>6</v>
      </c>
      <c r="S1143" t="s">
        <v>6</v>
      </c>
      <c r="T1143" t="s">
        <v>6</v>
      </c>
    </row>
    <row r="1144" spans="1:20" x14ac:dyDescent="0.35">
      <c r="A1144" t="str" cm="1">
        <f t="array" ref="A1144">IF(OR(ISNUMBER(SEARCH("serious", $H1144:$J1144)),ISNUMBER(SEARCH("Serious", $H1144:$J1144)),ISNUMBER(SEARCH("gamification", $H1144:$J1144)),ISNUMBER(SEARCH("Gamification", $H1144:$J1144)),ISNUMBER(SEARCH("education", $H1144:$J1144)),ISNUMBER(SEARCH("Education", $H1144:$J1144)),),DataValidation!$E$12,B1144)</f>
        <v>Not related to Video Games</v>
      </c>
      <c r="B1144" t="s">
        <v>70</v>
      </c>
      <c r="C1144" t="s">
        <v>33</v>
      </c>
      <c r="D1144" t="s">
        <v>33</v>
      </c>
      <c r="F1144" s="3" t="str">
        <f t="shared" si="56"/>
        <v/>
      </c>
      <c r="G1144">
        <f t="shared" si="54"/>
        <v>1</v>
      </c>
      <c r="H1144" s="10" t="s">
        <v>20190</v>
      </c>
      <c r="I1144" t="s">
        <v>13569</v>
      </c>
      <c r="J1144" t="s">
        <v>6</v>
      </c>
      <c r="K1144" t="s">
        <v>13570</v>
      </c>
      <c r="L1144">
        <v>7</v>
      </c>
      <c r="N1144" t="str">
        <f t="shared" si="55"/>
        <v>Conference</v>
      </c>
      <c r="O1144" t="s">
        <v>13571</v>
      </c>
      <c r="P1144" t="s">
        <v>13572</v>
      </c>
      <c r="Q1144" s="3">
        <v>2012</v>
      </c>
      <c r="R1144" t="s">
        <v>6</v>
      </c>
      <c r="S1144" t="s">
        <v>6</v>
      </c>
      <c r="T1144" t="s">
        <v>6</v>
      </c>
    </row>
    <row r="1145" spans="1:20" x14ac:dyDescent="0.35">
      <c r="A1145" t="str" cm="1">
        <f t="array" ref="A1145">IF(OR(ISNUMBER(SEARCH("serious", $H1145:$J1145)),ISNUMBER(SEARCH("Serious", $H1145:$J1145)),ISNUMBER(SEARCH("gamification", $H1145:$J1145)),ISNUMBER(SEARCH("Gamification", $H1145:$J1145)),ISNUMBER(SEARCH("education", $H1145:$J1145)),ISNUMBER(SEARCH("Education", $H1145:$J1145)),),DataValidation!$E$12,B1145)</f>
        <v>None</v>
      </c>
      <c r="B1145" t="s">
        <v>49</v>
      </c>
      <c r="C1145" t="s">
        <v>60</v>
      </c>
      <c r="D1145" t="s">
        <v>60</v>
      </c>
      <c r="F1145" s="3" t="str">
        <f t="shared" si="56"/>
        <v/>
      </c>
      <c r="G1145">
        <f t="shared" si="54"/>
        <v>1</v>
      </c>
      <c r="H1145" s="10" t="s">
        <v>20193</v>
      </c>
      <c r="I1145" t="s">
        <v>13586</v>
      </c>
      <c r="J1145" t="s">
        <v>6</v>
      </c>
      <c r="K1145" t="s">
        <v>13587</v>
      </c>
      <c r="L1145">
        <v>7</v>
      </c>
      <c r="N1145" t="str">
        <f t="shared" si="55"/>
        <v>Conference</v>
      </c>
      <c r="O1145" t="s">
        <v>13588</v>
      </c>
      <c r="P1145" t="s">
        <v>13589</v>
      </c>
      <c r="Q1145" s="3">
        <v>2009</v>
      </c>
      <c r="R1145" t="s">
        <v>6</v>
      </c>
      <c r="S1145" t="s">
        <v>6</v>
      </c>
      <c r="T1145" t="s">
        <v>6</v>
      </c>
    </row>
    <row r="1146" spans="1:20" x14ac:dyDescent="0.35">
      <c r="A1146" t="str" cm="1">
        <f t="array" ref="A1146">IF(OR(ISNUMBER(SEARCH("serious", $H1146:$J1146)),ISNUMBER(SEARCH("Serious", $H1146:$J1146)),ISNUMBER(SEARCH("gamification", $H1146:$J1146)),ISNUMBER(SEARCH("Gamification", $H1146:$J1146)),ISNUMBER(SEARCH("education", $H1146:$J1146)),ISNUMBER(SEARCH("Education", $H1146:$J1146)),),DataValidation!$E$12,B1146)</f>
        <v>Serious games or gamification</v>
      </c>
      <c r="B1146" t="s">
        <v>70</v>
      </c>
      <c r="C1146" t="s">
        <v>33</v>
      </c>
      <c r="D1146" t="s">
        <v>33</v>
      </c>
      <c r="F1146" s="3" t="str">
        <f t="shared" si="56"/>
        <v/>
      </c>
      <c r="G1146">
        <f t="shared" si="54"/>
        <v>1</v>
      </c>
      <c r="H1146" s="10" t="s">
        <v>20194</v>
      </c>
      <c r="I1146" t="s">
        <v>13591</v>
      </c>
      <c r="J1146" t="s">
        <v>6</v>
      </c>
      <c r="K1146" t="s">
        <v>13592</v>
      </c>
      <c r="L1146">
        <v>7</v>
      </c>
      <c r="N1146" t="str">
        <f t="shared" si="55"/>
        <v>Workshop</v>
      </c>
      <c r="O1146" t="s">
        <v>13593</v>
      </c>
      <c r="P1146" t="s">
        <v>13594</v>
      </c>
      <c r="Q1146" s="3">
        <v>2020</v>
      </c>
      <c r="R1146" t="s">
        <v>6</v>
      </c>
      <c r="S1146" t="s">
        <v>6</v>
      </c>
      <c r="T1146" t="s">
        <v>6</v>
      </c>
    </row>
    <row r="1147" spans="1:20" x14ac:dyDescent="0.35">
      <c r="A1147" t="str" cm="1">
        <f t="array" ref="A1147">IF(OR(ISNUMBER(SEARCH("serious", $H1147:$J1147)),ISNUMBER(SEARCH("Serious", $H1147:$J1147)),ISNUMBER(SEARCH("gamification", $H1147:$J1147)),ISNUMBER(SEARCH("Gamification", $H1147:$J1147)),ISNUMBER(SEARCH("education", $H1147:$J1147)),ISNUMBER(SEARCH("Education", $H1147:$J1147)),),DataValidation!$E$12,B1147)</f>
        <v>Serious games or gamification</v>
      </c>
      <c r="B1147" t="s">
        <v>70</v>
      </c>
      <c r="C1147" t="s">
        <v>33</v>
      </c>
      <c r="D1147" t="s">
        <v>33</v>
      </c>
      <c r="F1147" s="3" t="str">
        <f t="shared" si="56"/>
        <v/>
      </c>
      <c r="G1147">
        <f t="shared" si="54"/>
        <v>1</v>
      </c>
      <c r="H1147" s="10" t="s">
        <v>20198</v>
      </c>
      <c r="I1147" t="s">
        <v>13609</v>
      </c>
      <c r="J1147" t="s">
        <v>6</v>
      </c>
      <c r="K1147" t="s">
        <v>13610</v>
      </c>
      <c r="L1147">
        <v>7</v>
      </c>
      <c r="N1147" t="str">
        <f t="shared" si="55"/>
        <v>Conference</v>
      </c>
      <c r="O1147" t="s">
        <v>13611</v>
      </c>
      <c r="P1147" t="s">
        <v>13612</v>
      </c>
      <c r="Q1147" s="3">
        <v>2013</v>
      </c>
      <c r="R1147" t="s">
        <v>6</v>
      </c>
      <c r="S1147" t="s">
        <v>6</v>
      </c>
      <c r="T1147" t="s">
        <v>6</v>
      </c>
    </row>
    <row r="1148" spans="1:20" x14ac:dyDescent="0.35">
      <c r="A1148" t="str" cm="1">
        <f t="array" ref="A1148">IF(OR(ISNUMBER(SEARCH("serious", $H1148:$J1148)),ISNUMBER(SEARCH("Serious", $H1148:$J1148)),ISNUMBER(SEARCH("gamification", $H1148:$J1148)),ISNUMBER(SEARCH("Gamification", $H1148:$J1148)),ISNUMBER(SEARCH("education", $H1148:$J1148)),ISNUMBER(SEARCH("Education", $H1148:$J1148)),),DataValidation!$E$12,B1148)</f>
        <v>Serious games or gamification</v>
      </c>
      <c r="B1148" t="s">
        <v>70</v>
      </c>
      <c r="C1148" t="s">
        <v>33</v>
      </c>
      <c r="D1148" t="s">
        <v>33</v>
      </c>
      <c r="F1148" s="3" t="str">
        <f t="shared" si="56"/>
        <v/>
      </c>
      <c r="G1148">
        <f t="shared" si="54"/>
        <v>1</v>
      </c>
      <c r="H1148" s="10" t="s">
        <v>20203</v>
      </c>
      <c r="I1148" t="s">
        <v>13635</v>
      </c>
      <c r="J1148" t="s">
        <v>6</v>
      </c>
      <c r="K1148" t="s">
        <v>13636</v>
      </c>
      <c r="L1148">
        <v>7</v>
      </c>
      <c r="N1148" t="str">
        <f t="shared" si="55"/>
        <v>Conference</v>
      </c>
      <c r="O1148" t="s">
        <v>11946</v>
      </c>
      <c r="P1148" t="s">
        <v>11947</v>
      </c>
      <c r="Q1148" s="3">
        <v>2012</v>
      </c>
      <c r="R1148" t="s">
        <v>6</v>
      </c>
      <c r="S1148" t="s">
        <v>6</v>
      </c>
      <c r="T1148" t="s">
        <v>6</v>
      </c>
    </row>
    <row r="1149" spans="1:20" x14ac:dyDescent="0.35">
      <c r="A1149" t="str" cm="1">
        <f t="array" ref="A1149">IF(OR(ISNUMBER(SEARCH("serious", $H1149:$J1149)),ISNUMBER(SEARCH("Serious", $H1149:$J1149)),ISNUMBER(SEARCH("gamification", $H1149:$J1149)),ISNUMBER(SEARCH("Gamification", $H1149:$J1149)),ISNUMBER(SEARCH("education", $H1149:$J1149)),ISNUMBER(SEARCH("Education", $H1149:$J1149)),),DataValidation!$E$12,B1149)</f>
        <v>None</v>
      </c>
      <c r="B1149" t="s">
        <v>49</v>
      </c>
      <c r="C1149" t="s">
        <v>80</v>
      </c>
      <c r="D1149" t="s">
        <v>80</v>
      </c>
      <c r="F1149" s="3" t="str">
        <f t="shared" si="56"/>
        <v/>
      </c>
      <c r="G1149">
        <f t="shared" si="54"/>
        <v>1</v>
      </c>
      <c r="H1149" s="10" t="s">
        <v>20204</v>
      </c>
      <c r="I1149" t="s">
        <v>13641</v>
      </c>
      <c r="J1149" t="s">
        <v>6</v>
      </c>
      <c r="K1149" t="s">
        <v>13642</v>
      </c>
      <c r="L1149">
        <v>7</v>
      </c>
      <c r="N1149" t="str">
        <f t="shared" si="55"/>
        <v>Conference</v>
      </c>
      <c r="O1149" t="s">
        <v>13643</v>
      </c>
      <c r="P1149" t="s">
        <v>13644</v>
      </c>
      <c r="Q1149" s="3">
        <v>2013</v>
      </c>
      <c r="R1149" t="s">
        <v>6</v>
      </c>
      <c r="S1149" t="s">
        <v>6</v>
      </c>
      <c r="T1149" t="s">
        <v>6</v>
      </c>
    </row>
    <row r="1150" spans="1:20" x14ac:dyDescent="0.35">
      <c r="A1150" t="str" cm="1">
        <f t="array" ref="A1150">IF(OR(ISNUMBER(SEARCH("serious", $H1150:$J1150)),ISNUMBER(SEARCH("Serious", $H1150:$J1150)),ISNUMBER(SEARCH("gamification", $H1150:$J1150)),ISNUMBER(SEARCH("Gamification", $H1150:$J1150)),ISNUMBER(SEARCH("education", $H1150:$J1150)),ISNUMBER(SEARCH("Education", $H1150:$J1150)),),DataValidation!$E$12,B1150)</f>
        <v>None</v>
      </c>
      <c r="B1150" t="s">
        <v>49</v>
      </c>
      <c r="C1150" t="s">
        <v>83</v>
      </c>
      <c r="D1150" t="s">
        <v>83</v>
      </c>
      <c r="F1150" s="3" t="str">
        <f t="shared" si="56"/>
        <v/>
      </c>
      <c r="G1150">
        <f t="shared" si="54"/>
        <v>1</v>
      </c>
      <c r="H1150" s="10" t="s">
        <v>20205</v>
      </c>
      <c r="I1150" t="s">
        <v>13646</v>
      </c>
      <c r="J1150" t="s">
        <v>6</v>
      </c>
      <c r="K1150" t="s">
        <v>13647</v>
      </c>
      <c r="L1150">
        <v>7</v>
      </c>
      <c r="N1150" t="str">
        <f t="shared" si="55"/>
        <v>Journal</v>
      </c>
      <c r="O1150" t="s">
        <v>13648</v>
      </c>
      <c r="P1150" t="s">
        <v>13649</v>
      </c>
      <c r="Q1150" s="3">
        <v>2010</v>
      </c>
      <c r="R1150" t="s">
        <v>6</v>
      </c>
      <c r="S1150" t="s">
        <v>6</v>
      </c>
      <c r="T1150" t="s">
        <v>6</v>
      </c>
    </row>
    <row r="1151" spans="1:20" x14ac:dyDescent="0.35">
      <c r="A1151" t="str" cm="1">
        <f t="array" ref="A1151">IF(OR(ISNUMBER(SEARCH("serious", $H1151:$J1151)),ISNUMBER(SEARCH("Serious", $H1151:$J1151)),ISNUMBER(SEARCH("gamification", $H1151:$J1151)),ISNUMBER(SEARCH("Gamification", $H1151:$J1151)),ISNUMBER(SEARCH("education", $H1151:$J1151)),ISNUMBER(SEARCH("Education", $H1151:$J1151)),),DataValidation!$E$12,B1151)</f>
        <v>None</v>
      </c>
      <c r="B1151" t="s">
        <v>49</v>
      </c>
      <c r="C1151" t="s">
        <v>51</v>
      </c>
      <c r="D1151" t="s">
        <v>51</v>
      </c>
      <c r="F1151" s="3" t="str">
        <f t="shared" si="56"/>
        <v/>
      </c>
      <c r="G1151">
        <f t="shared" si="54"/>
        <v>1</v>
      </c>
      <c r="H1151" s="10" t="s">
        <v>20207</v>
      </c>
      <c r="I1151" t="s">
        <v>13654</v>
      </c>
      <c r="J1151" t="s">
        <v>6</v>
      </c>
      <c r="K1151" t="s">
        <v>13655</v>
      </c>
      <c r="L1151">
        <v>7</v>
      </c>
      <c r="N1151" t="str">
        <f t="shared" si="55"/>
        <v>Journal</v>
      </c>
      <c r="O1151" t="s">
        <v>1808</v>
      </c>
      <c r="P1151" t="s">
        <v>13656</v>
      </c>
      <c r="Q1151" s="3">
        <v>2017</v>
      </c>
      <c r="R1151" t="s">
        <v>6</v>
      </c>
      <c r="S1151" t="s">
        <v>6</v>
      </c>
      <c r="T1151" t="s">
        <v>6</v>
      </c>
    </row>
    <row r="1152" spans="1:20" x14ac:dyDescent="0.35">
      <c r="A1152" t="str" cm="1">
        <f t="array" ref="A1152">IF(OR(ISNUMBER(SEARCH("serious", $H1152:$J1152)),ISNUMBER(SEARCH("Serious", $H1152:$J1152)),ISNUMBER(SEARCH("gamification", $H1152:$J1152)),ISNUMBER(SEARCH("Gamification", $H1152:$J1152)),ISNUMBER(SEARCH("education", $H1152:$J1152)),ISNUMBER(SEARCH("Education", $H1152:$J1152)),),DataValidation!$E$12,B1152)</f>
        <v>None</v>
      </c>
      <c r="B1152" t="s">
        <v>49</v>
      </c>
      <c r="C1152" t="s">
        <v>74</v>
      </c>
      <c r="D1152" t="s">
        <v>74</v>
      </c>
      <c r="F1152" s="3" t="str">
        <f t="shared" si="56"/>
        <v/>
      </c>
      <c r="G1152">
        <f t="shared" si="54"/>
        <v>1</v>
      </c>
      <c r="H1152" s="10" t="s">
        <v>20211</v>
      </c>
      <c r="I1152" t="s">
        <v>13673</v>
      </c>
      <c r="J1152" t="s">
        <v>6</v>
      </c>
      <c r="K1152" t="s">
        <v>13399</v>
      </c>
      <c r="L1152">
        <v>7</v>
      </c>
      <c r="N1152" t="str">
        <f t="shared" si="55"/>
        <v>Conference</v>
      </c>
      <c r="O1152" t="s">
        <v>13674</v>
      </c>
      <c r="P1152" t="s">
        <v>13675</v>
      </c>
      <c r="Q1152" s="3">
        <v>2012</v>
      </c>
      <c r="R1152" t="s">
        <v>6</v>
      </c>
      <c r="S1152" t="s">
        <v>6</v>
      </c>
      <c r="T1152" t="s">
        <v>6</v>
      </c>
    </row>
    <row r="1153" spans="1:20" x14ac:dyDescent="0.35">
      <c r="A1153" t="s">
        <v>82</v>
      </c>
      <c r="B1153" t="s">
        <v>70</v>
      </c>
      <c r="C1153" t="s">
        <v>33</v>
      </c>
      <c r="D1153" t="s">
        <v>33</v>
      </c>
      <c r="F1153" s="3" t="str">
        <f t="shared" si="56"/>
        <v/>
      </c>
      <c r="G1153">
        <f t="shared" si="54"/>
        <v>1</v>
      </c>
      <c r="H1153" s="10" t="s">
        <v>20212</v>
      </c>
      <c r="I1153" t="s">
        <v>13677</v>
      </c>
      <c r="J1153" t="s">
        <v>6</v>
      </c>
      <c r="K1153" t="s">
        <v>13678</v>
      </c>
      <c r="L1153">
        <v>7</v>
      </c>
      <c r="N1153" t="str">
        <f t="shared" si="55"/>
        <v>Journal</v>
      </c>
      <c r="O1153" t="s">
        <v>597</v>
      </c>
      <c r="P1153" t="s">
        <v>13679</v>
      </c>
      <c r="Q1153" s="3">
        <v>2018</v>
      </c>
      <c r="R1153" t="s">
        <v>6</v>
      </c>
      <c r="S1153" t="s">
        <v>6</v>
      </c>
      <c r="T1153" t="s">
        <v>6</v>
      </c>
    </row>
    <row r="1154" spans="1:20" x14ac:dyDescent="0.35">
      <c r="A1154" t="str" cm="1">
        <f t="array" ref="A1154">IF(OR(ISNUMBER(SEARCH("serious", $H1154:$J1154)),ISNUMBER(SEARCH("Serious", $H1154:$J1154)),ISNUMBER(SEARCH("gamification", $H1154:$J1154)),ISNUMBER(SEARCH("Gamification", $H1154:$J1154)),ISNUMBER(SEARCH("education", $H1154:$J1154)),ISNUMBER(SEARCH("Education", $H1154:$J1154)),),DataValidation!$E$12,B1154)</f>
        <v>Serious games or gamification</v>
      </c>
      <c r="B1154" t="s">
        <v>70</v>
      </c>
      <c r="C1154" t="s">
        <v>33</v>
      </c>
      <c r="D1154" t="s">
        <v>33</v>
      </c>
      <c r="F1154" s="3" t="str">
        <f t="shared" si="56"/>
        <v/>
      </c>
      <c r="G1154">
        <f t="shared" ref="G1154:G1217" si="57">COUNTIF(H:H,H1154)</f>
        <v>1</v>
      </c>
      <c r="H1154" s="10" t="s">
        <v>20213</v>
      </c>
      <c r="I1154" t="s">
        <v>13681</v>
      </c>
      <c r="J1154" t="s">
        <v>6</v>
      </c>
      <c r="K1154" t="s">
        <v>13682</v>
      </c>
      <c r="L1154">
        <v>7</v>
      </c>
      <c r="N1154" t="str">
        <f t="shared" ref="N1154:N1217" si="58">IF(ISNUMBER(SEARCH("Workshop", O1154)),"Workshop",IF(OR(ISNUMBER(SEARCH("Conference", O1154)), ISNUMBER(SEARCH("Symposium", O1154)), ISNUMBER(SEARCH("Lecture Notes", O1154)), ISNUMBER(SEARCH("Proceedings", O1154))),"Conference", "Journal"))</f>
        <v>Conference</v>
      </c>
      <c r="O1154" t="s">
        <v>13683</v>
      </c>
      <c r="P1154" t="s">
        <v>11973</v>
      </c>
      <c r="Q1154" s="3">
        <v>2013</v>
      </c>
      <c r="R1154" t="s">
        <v>6</v>
      </c>
      <c r="S1154" t="s">
        <v>6</v>
      </c>
      <c r="T1154" t="s">
        <v>6</v>
      </c>
    </row>
    <row r="1155" spans="1:20" x14ac:dyDescent="0.35">
      <c r="A1155" t="str" cm="1">
        <f t="array" ref="A1155">IF(OR(ISNUMBER(SEARCH("serious", $H1155:$J1155)),ISNUMBER(SEARCH("Serious", $H1155:$J1155)),ISNUMBER(SEARCH("gamification", $H1155:$J1155)),ISNUMBER(SEARCH("Gamification", $H1155:$J1155)),ISNUMBER(SEARCH("education", $H1155:$J1155)),ISNUMBER(SEARCH("Education", $H1155:$J1155)),),DataValidation!$E$12,B1155)</f>
        <v>Serious games or gamification</v>
      </c>
      <c r="B1155" t="s">
        <v>70</v>
      </c>
      <c r="C1155" t="s">
        <v>33</v>
      </c>
      <c r="D1155" t="s">
        <v>33</v>
      </c>
      <c r="F1155" s="3" t="str">
        <f t="shared" si="56"/>
        <v/>
      </c>
      <c r="G1155">
        <f t="shared" si="57"/>
        <v>1</v>
      </c>
      <c r="H1155" s="10" t="s">
        <v>20214</v>
      </c>
      <c r="I1155" t="s">
        <v>13685</v>
      </c>
      <c r="J1155" t="s">
        <v>6</v>
      </c>
      <c r="K1155" t="s">
        <v>13686</v>
      </c>
      <c r="L1155">
        <v>7</v>
      </c>
      <c r="N1155" t="str">
        <f t="shared" si="58"/>
        <v>Journal</v>
      </c>
      <c r="O1155" t="s">
        <v>13193</v>
      </c>
      <c r="P1155" t="s">
        <v>13687</v>
      </c>
      <c r="Q1155" s="3">
        <v>2015</v>
      </c>
      <c r="R1155" t="s">
        <v>6</v>
      </c>
      <c r="S1155" t="s">
        <v>6</v>
      </c>
      <c r="T1155" t="s">
        <v>6</v>
      </c>
    </row>
    <row r="1156" spans="1:20" x14ac:dyDescent="0.35">
      <c r="A1156" t="str" cm="1">
        <f t="array" ref="A1156">IF(OR(ISNUMBER(SEARCH("serious", $H1156:$J1156)),ISNUMBER(SEARCH("Serious", $H1156:$J1156)),ISNUMBER(SEARCH("gamification", $H1156:$J1156)),ISNUMBER(SEARCH("Gamification", $H1156:$J1156)),ISNUMBER(SEARCH("education", $H1156:$J1156)),ISNUMBER(SEARCH("Education", $H1156:$J1156)),),DataValidation!$E$12,B1156)</f>
        <v>None</v>
      </c>
      <c r="B1156" t="s">
        <v>49</v>
      </c>
      <c r="C1156" t="s">
        <v>57</v>
      </c>
      <c r="D1156" t="s">
        <v>57</v>
      </c>
      <c r="F1156" s="3" t="str">
        <f t="shared" si="56"/>
        <v/>
      </c>
      <c r="G1156">
        <f t="shared" si="57"/>
        <v>1</v>
      </c>
      <c r="H1156" s="10" t="s">
        <v>20215</v>
      </c>
      <c r="I1156" t="s">
        <v>13689</v>
      </c>
      <c r="J1156" t="s">
        <v>6</v>
      </c>
      <c r="K1156" t="s">
        <v>13690</v>
      </c>
      <c r="L1156">
        <v>7</v>
      </c>
      <c r="N1156" t="str">
        <f t="shared" si="58"/>
        <v>Journal</v>
      </c>
      <c r="O1156" t="s">
        <v>12805</v>
      </c>
      <c r="P1156" t="s">
        <v>12806</v>
      </c>
      <c r="Q1156" s="3">
        <v>2011</v>
      </c>
      <c r="R1156" t="s">
        <v>6</v>
      </c>
      <c r="S1156" t="s">
        <v>6</v>
      </c>
      <c r="T1156" t="s">
        <v>6</v>
      </c>
    </row>
    <row r="1157" spans="1:20" x14ac:dyDescent="0.35">
      <c r="A1157" t="str" cm="1">
        <f t="array" ref="A1157">IF(OR(ISNUMBER(SEARCH("serious", $H1157:$J1157)),ISNUMBER(SEARCH("Serious", $H1157:$J1157)),ISNUMBER(SEARCH("gamification", $H1157:$J1157)),ISNUMBER(SEARCH("Gamification", $H1157:$J1157)),ISNUMBER(SEARCH("education", $H1157:$J1157)),ISNUMBER(SEARCH("Education", $H1157:$J1157)),),DataValidation!$E$12,B1157)</f>
        <v>None</v>
      </c>
      <c r="B1157" t="s">
        <v>49</v>
      </c>
      <c r="C1157" t="s">
        <v>66</v>
      </c>
      <c r="D1157" t="s">
        <v>66</v>
      </c>
      <c r="F1157" s="3" t="str">
        <f t="shared" si="56"/>
        <v/>
      </c>
      <c r="G1157">
        <f t="shared" si="57"/>
        <v>1</v>
      </c>
      <c r="H1157" s="10" t="s">
        <v>20217</v>
      </c>
      <c r="I1157" t="s">
        <v>13695</v>
      </c>
      <c r="J1157" t="s">
        <v>6</v>
      </c>
      <c r="K1157" t="s">
        <v>13696</v>
      </c>
      <c r="L1157">
        <v>7</v>
      </c>
      <c r="N1157" t="str">
        <f t="shared" si="58"/>
        <v>Workshop</v>
      </c>
      <c r="O1157" t="s">
        <v>13697</v>
      </c>
      <c r="P1157" t="s">
        <v>13698</v>
      </c>
      <c r="Q1157" s="3">
        <v>2015</v>
      </c>
      <c r="R1157" t="s">
        <v>6</v>
      </c>
      <c r="S1157" t="s">
        <v>6</v>
      </c>
      <c r="T1157" t="s">
        <v>6</v>
      </c>
    </row>
    <row r="1158" spans="1:20" x14ac:dyDescent="0.35">
      <c r="A1158" t="str" cm="1">
        <f t="array" ref="A1158">IF(OR(ISNUMBER(SEARCH("serious", $H1158:$J1158)),ISNUMBER(SEARCH("Serious", $H1158:$J1158)),ISNUMBER(SEARCH("gamification", $H1158:$J1158)),ISNUMBER(SEARCH("Gamification", $H1158:$J1158)),ISNUMBER(SEARCH("education", $H1158:$J1158)),ISNUMBER(SEARCH("Education", $H1158:$J1158)),),DataValidation!$E$12,B1158)</f>
        <v>None</v>
      </c>
      <c r="B1158" t="s">
        <v>49</v>
      </c>
      <c r="C1158" t="s">
        <v>66</v>
      </c>
      <c r="D1158" t="s">
        <v>66</v>
      </c>
      <c r="F1158" s="3" t="str">
        <f t="shared" si="56"/>
        <v/>
      </c>
      <c r="G1158">
        <f t="shared" si="57"/>
        <v>1</v>
      </c>
      <c r="H1158" s="10" t="s">
        <v>20218</v>
      </c>
      <c r="I1158" t="s">
        <v>13700</v>
      </c>
      <c r="J1158" t="s">
        <v>6</v>
      </c>
      <c r="K1158" t="s">
        <v>13701</v>
      </c>
      <c r="L1158">
        <v>7</v>
      </c>
      <c r="N1158" t="str">
        <f t="shared" si="58"/>
        <v>Journal</v>
      </c>
      <c r="O1158" t="s">
        <v>13702</v>
      </c>
      <c r="P1158" t="s">
        <v>13703</v>
      </c>
      <c r="Q1158" s="3">
        <v>2018</v>
      </c>
      <c r="R1158" t="s">
        <v>6</v>
      </c>
      <c r="S1158" t="s">
        <v>6</v>
      </c>
      <c r="T1158" t="s">
        <v>6</v>
      </c>
    </row>
    <row r="1159" spans="1:20" x14ac:dyDescent="0.35">
      <c r="A1159" t="str" cm="1">
        <f t="array" ref="A1159">IF(OR(ISNUMBER(SEARCH("serious", $H1159:$J1159)),ISNUMBER(SEARCH("Serious", $H1159:$J1159)),ISNUMBER(SEARCH("gamification", $H1159:$J1159)),ISNUMBER(SEARCH("Gamification", $H1159:$J1159)),ISNUMBER(SEARCH("education", $H1159:$J1159)),ISNUMBER(SEARCH("Education", $H1159:$J1159)),),DataValidation!$E$12,B1159)</f>
        <v>None</v>
      </c>
      <c r="B1159" t="s">
        <v>49</v>
      </c>
      <c r="C1159" t="s">
        <v>66</v>
      </c>
      <c r="D1159" t="s">
        <v>66</v>
      </c>
      <c r="F1159" s="3" t="str">
        <f t="shared" si="56"/>
        <v/>
      </c>
      <c r="G1159">
        <f t="shared" si="57"/>
        <v>1</v>
      </c>
      <c r="H1159" s="10" t="s">
        <v>20221</v>
      </c>
      <c r="I1159" t="s">
        <v>13713</v>
      </c>
      <c r="J1159" t="s">
        <v>6</v>
      </c>
      <c r="K1159" t="s">
        <v>13714</v>
      </c>
      <c r="L1159">
        <v>7</v>
      </c>
      <c r="N1159" t="str">
        <f t="shared" si="58"/>
        <v>Conference</v>
      </c>
      <c r="O1159" t="s">
        <v>13715</v>
      </c>
      <c r="P1159" t="s">
        <v>13716</v>
      </c>
      <c r="Q1159" s="3">
        <v>2018</v>
      </c>
      <c r="R1159" t="s">
        <v>6</v>
      </c>
      <c r="S1159" t="s">
        <v>6</v>
      </c>
      <c r="T1159" t="s">
        <v>6</v>
      </c>
    </row>
    <row r="1160" spans="1:20" x14ac:dyDescent="0.35">
      <c r="A1160" t="str" cm="1">
        <f t="array" ref="A1160">IF(OR(ISNUMBER(SEARCH("serious", $H1160:$J1160)),ISNUMBER(SEARCH("Serious", $H1160:$J1160)),ISNUMBER(SEARCH("gamification", $H1160:$J1160)),ISNUMBER(SEARCH("Gamification", $H1160:$J1160)),ISNUMBER(SEARCH("education", $H1160:$J1160)),ISNUMBER(SEARCH("Education", $H1160:$J1160)),),DataValidation!$E$12,B1160)</f>
        <v>Serious games or gamification</v>
      </c>
      <c r="B1160" t="s">
        <v>70</v>
      </c>
      <c r="C1160" t="s">
        <v>33</v>
      </c>
      <c r="D1160" t="s">
        <v>33</v>
      </c>
      <c r="F1160" s="3" t="str">
        <f t="shared" si="56"/>
        <v/>
      </c>
      <c r="G1160">
        <f t="shared" si="57"/>
        <v>1</v>
      </c>
      <c r="H1160" s="10" t="s">
        <v>20222</v>
      </c>
      <c r="I1160" t="s">
        <v>6</v>
      </c>
      <c r="J1160" t="s">
        <v>6</v>
      </c>
      <c r="K1160" t="s">
        <v>13723</v>
      </c>
      <c r="L1160">
        <v>7</v>
      </c>
      <c r="N1160" t="str">
        <f t="shared" si="58"/>
        <v>Journal</v>
      </c>
      <c r="O1160" t="s">
        <v>12805</v>
      </c>
      <c r="P1160" t="s">
        <v>12806</v>
      </c>
      <c r="Q1160" s="3">
        <v>2011</v>
      </c>
      <c r="R1160" t="s">
        <v>6</v>
      </c>
      <c r="S1160" t="s">
        <v>6</v>
      </c>
      <c r="T1160" t="s">
        <v>6</v>
      </c>
    </row>
    <row r="1161" spans="1:20" x14ac:dyDescent="0.35">
      <c r="A1161" t="str" cm="1">
        <f t="array" ref="A1161">IF(OR(ISNUMBER(SEARCH("serious", $H1161:$J1161)),ISNUMBER(SEARCH("Serious", $H1161:$J1161)),ISNUMBER(SEARCH("gamification", $H1161:$J1161)),ISNUMBER(SEARCH("Gamification", $H1161:$J1161)),ISNUMBER(SEARCH("education", $H1161:$J1161)),ISNUMBER(SEARCH("Education", $H1161:$J1161)),),DataValidation!$E$12,B1161)</f>
        <v>None</v>
      </c>
      <c r="B1161" t="s">
        <v>49</v>
      </c>
      <c r="C1161" t="s">
        <v>57</v>
      </c>
      <c r="D1161" t="s">
        <v>57</v>
      </c>
      <c r="F1161" s="3" t="str">
        <f t="shared" si="56"/>
        <v/>
      </c>
      <c r="G1161">
        <f t="shared" si="57"/>
        <v>1</v>
      </c>
      <c r="H1161" s="10" t="s">
        <v>20223</v>
      </c>
      <c r="I1161" t="s">
        <v>13725</v>
      </c>
      <c r="J1161" t="s">
        <v>6</v>
      </c>
      <c r="K1161" t="s">
        <v>13726</v>
      </c>
      <c r="L1161">
        <v>7</v>
      </c>
      <c r="N1161" t="str">
        <f t="shared" si="58"/>
        <v>Conference</v>
      </c>
      <c r="O1161" t="s">
        <v>13727</v>
      </c>
      <c r="P1161" t="s">
        <v>13728</v>
      </c>
      <c r="Q1161" s="3">
        <v>2015</v>
      </c>
      <c r="R1161" t="s">
        <v>6</v>
      </c>
      <c r="S1161" t="s">
        <v>6</v>
      </c>
      <c r="T1161" t="s">
        <v>6</v>
      </c>
    </row>
    <row r="1162" spans="1:20" x14ac:dyDescent="0.35">
      <c r="A1162" t="str" cm="1">
        <f t="array" ref="A1162">IF(OR(ISNUMBER(SEARCH("serious", $H1162:$J1162)),ISNUMBER(SEARCH("Serious", $H1162:$J1162)),ISNUMBER(SEARCH("gamification", $H1162:$J1162)),ISNUMBER(SEARCH("Gamification", $H1162:$J1162)),ISNUMBER(SEARCH("education", $H1162:$J1162)),ISNUMBER(SEARCH("Education", $H1162:$J1162)),),DataValidation!$E$12,B1162)</f>
        <v>None</v>
      </c>
      <c r="B1162" t="s">
        <v>49</v>
      </c>
      <c r="C1162" t="s">
        <v>66</v>
      </c>
      <c r="D1162" t="s">
        <v>66</v>
      </c>
      <c r="F1162" s="3" t="str">
        <f t="shared" si="56"/>
        <v/>
      </c>
      <c r="G1162">
        <f t="shared" si="57"/>
        <v>1</v>
      </c>
      <c r="H1162" s="10" t="s">
        <v>20224</v>
      </c>
      <c r="I1162" t="s">
        <v>13730</v>
      </c>
      <c r="J1162" t="s">
        <v>6</v>
      </c>
      <c r="K1162" t="s">
        <v>13731</v>
      </c>
      <c r="L1162">
        <v>7</v>
      </c>
      <c r="N1162" t="str">
        <f t="shared" si="58"/>
        <v>Conference</v>
      </c>
      <c r="O1162" t="s">
        <v>13732</v>
      </c>
      <c r="P1162" t="s">
        <v>13733</v>
      </c>
      <c r="Q1162" s="3">
        <v>2015</v>
      </c>
      <c r="R1162" t="s">
        <v>6</v>
      </c>
      <c r="S1162" t="s">
        <v>6</v>
      </c>
      <c r="T1162" t="s">
        <v>6</v>
      </c>
    </row>
    <row r="1163" spans="1:20" x14ac:dyDescent="0.35">
      <c r="A1163" t="str" cm="1">
        <f t="array" ref="A1163">IF(OR(ISNUMBER(SEARCH("serious", $H1163:$J1163)),ISNUMBER(SEARCH("Serious", $H1163:$J1163)),ISNUMBER(SEARCH("gamification", $H1163:$J1163)),ISNUMBER(SEARCH("Gamification", $H1163:$J1163)),ISNUMBER(SEARCH("education", $H1163:$J1163)),ISNUMBER(SEARCH("Education", $H1163:$J1163)),),DataValidation!$E$12,B1163)</f>
        <v>Not related to Video Games</v>
      </c>
      <c r="B1163" t="s">
        <v>70</v>
      </c>
      <c r="C1163" t="s">
        <v>33</v>
      </c>
      <c r="D1163" t="s">
        <v>33</v>
      </c>
      <c r="F1163" s="3" t="str">
        <f t="shared" si="56"/>
        <v/>
      </c>
      <c r="G1163">
        <f t="shared" si="57"/>
        <v>1</v>
      </c>
      <c r="H1163" s="10" t="s">
        <v>20227</v>
      </c>
      <c r="I1163" t="s">
        <v>13750</v>
      </c>
      <c r="J1163" t="s">
        <v>6</v>
      </c>
      <c r="K1163" t="s">
        <v>13751</v>
      </c>
      <c r="L1163">
        <v>7</v>
      </c>
      <c r="N1163" t="str">
        <f t="shared" si="58"/>
        <v>Conference</v>
      </c>
      <c r="O1163" t="s">
        <v>13752</v>
      </c>
      <c r="P1163" t="s">
        <v>13753</v>
      </c>
      <c r="Q1163" s="3">
        <v>2018</v>
      </c>
      <c r="R1163" t="s">
        <v>6</v>
      </c>
      <c r="S1163" t="s">
        <v>6</v>
      </c>
      <c r="T1163" t="s">
        <v>6</v>
      </c>
    </row>
    <row r="1164" spans="1:20" x14ac:dyDescent="0.35">
      <c r="A1164" t="str" cm="1">
        <f t="array" ref="A1164">IF(OR(ISNUMBER(SEARCH("serious", $H1164:$J1164)),ISNUMBER(SEARCH("Serious", $H1164:$J1164)),ISNUMBER(SEARCH("gamification", $H1164:$J1164)),ISNUMBER(SEARCH("Gamification", $H1164:$J1164)),ISNUMBER(SEARCH("education", $H1164:$J1164)),ISNUMBER(SEARCH("Education", $H1164:$J1164)),),DataValidation!$E$12,B1164)</f>
        <v>Serious games or gamification</v>
      </c>
      <c r="B1164" t="s">
        <v>70</v>
      </c>
      <c r="C1164" t="s">
        <v>33</v>
      </c>
      <c r="D1164" t="s">
        <v>33</v>
      </c>
      <c r="F1164" s="3" t="str">
        <f t="shared" si="56"/>
        <v/>
      </c>
      <c r="G1164">
        <f t="shared" si="57"/>
        <v>1</v>
      </c>
      <c r="H1164" s="10" t="s">
        <v>20231</v>
      </c>
      <c r="I1164" t="s">
        <v>13767</v>
      </c>
      <c r="J1164" t="s">
        <v>6</v>
      </c>
      <c r="K1164" t="s">
        <v>13768</v>
      </c>
      <c r="L1164">
        <v>7</v>
      </c>
      <c r="N1164" t="str">
        <f t="shared" si="58"/>
        <v>Conference</v>
      </c>
      <c r="O1164" t="s">
        <v>13769</v>
      </c>
      <c r="P1164" t="s">
        <v>13770</v>
      </c>
      <c r="Q1164" s="3">
        <v>2014</v>
      </c>
      <c r="R1164" t="s">
        <v>6</v>
      </c>
      <c r="S1164" t="s">
        <v>6</v>
      </c>
      <c r="T1164" t="s">
        <v>6</v>
      </c>
    </row>
    <row r="1165" spans="1:20" x14ac:dyDescent="0.35">
      <c r="A1165" t="str" cm="1">
        <f t="array" ref="A1165">IF(OR(ISNUMBER(SEARCH("serious", $H1165:$J1165)),ISNUMBER(SEARCH("Serious", $H1165:$J1165)),ISNUMBER(SEARCH("gamification", $H1165:$J1165)),ISNUMBER(SEARCH("Gamification", $H1165:$J1165)),ISNUMBER(SEARCH("education", $H1165:$J1165)),ISNUMBER(SEARCH("Education", $H1165:$J1165)),),DataValidation!$E$12,B1165)</f>
        <v>Serious games or gamification</v>
      </c>
      <c r="B1165" t="s">
        <v>70</v>
      </c>
      <c r="C1165" t="s">
        <v>33</v>
      </c>
      <c r="D1165" t="s">
        <v>33</v>
      </c>
      <c r="F1165" s="3" t="str">
        <f t="shared" si="56"/>
        <v/>
      </c>
      <c r="G1165">
        <f t="shared" si="57"/>
        <v>1</v>
      </c>
      <c r="H1165" s="10" t="s">
        <v>20232</v>
      </c>
      <c r="I1165" t="s">
        <v>13772</v>
      </c>
      <c r="J1165" t="s">
        <v>6</v>
      </c>
      <c r="K1165" t="s">
        <v>13773</v>
      </c>
      <c r="L1165">
        <v>7</v>
      </c>
      <c r="N1165" t="str">
        <f t="shared" si="58"/>
        <v>Journal</v>
      </c>
      <c r="O1165" t="s">
        <v>13774</v>
      </c>
      <c r="P1165" t="s">
        <v>12454</v>
      </c>
      <c r="Q1165" s="3">
        <v>2009</v>
      </c>
      <c r="R1165" t="s">
        <v>6</v>
      </c>
      <c r="S1165" t="s">
        <v>6</v>
      </c>
      <c r="T1165" t="s">
        <v>6</v>
      </c>
    </row>
    <row r="1166" spans="1:20" x14ac:dyDescent="0.35">
      <c r="A1166" t="str" cm="1">
        <f t="array" ref="A1166">IF(OR(ISNUMBER(SEARCH("serious", $H1166:$J1166)),ISNUMBER(SEARCH("Serious", $H1166:$J1166)),ISNUMBER(SEARCH("gamification", $H1166:$J1166)),ISNUMBER(SEARCH("Gamification", $H1166:$J1166)),ISNUMBER(SEARCH("education", $H1166:$J1166)),ISNUMBER(SEARCH("Education", $H1166:$J1166)),),DataValidation!$E$12,B1166)</f>
        <v>Not related to Video Games</v>
      </c>
      <c r="B1166" t="s">
        <v>70</v>
      </c>
      <c r="C1166" t="s">
        <v>33</v>
      </c>
      <c r="D1166" t="s">
        <v>33</v>
      </c>
      <c r="F1166" s="3" t="str">
        <f t="shared" si="56"/>
        <v/>
      </c>
      <c r="G1166">
        <f t="shared" si="57"/>
        <v>1</v>
      </c>
      <c r="H1166" s="10" t="s">
        <v>20233</v>
      </c>
      <c r="I1166" t="s">
        <v>13776</v>
      </c>
      <c r="J1166" t="s">
        <v>6</v>
      </c>
      <c r="K1166" t="s">
        <v>13777</v>
      </c>
      <c r="L1166">
        <v>7</v>
      </c>
      <c r="N1166" t="str">
        <f t="shared" si="58"/>
        <v>Journal</v>
      </c>
      <c r="O1166" t="s">
        <v>13778</v>
      </c>
      <c r="P1166" t="s">
        <v>13779</v>
      </c>
      <c r="Q1166" s="3">
        <v>2014</v>
      </c>
      <c r="R1166" t="s">
        <v>6</v>
      </c>
      <c r="S1166" t="s">
        <v>6</v>
      </c>
      <c r="T1166" t="s">
        <v>6</v>
      </c>
    </row>
    <row r="1167" spans="1:20" x14ac:dyDescent="0.35">
      <c r="A1167" t="str" cm="1">
        <f t="array" ref="A1167">IF(OR(ISNUMBER(SEARCH("serious", $H1167:$J1167)),ISNUMBER(SEARCH("Serious", $H1167:$J1167)),ISNUMBER(SEARCH("gamification", $H1167:$J1167)),ISNUMBER(SEARCH("Gamification", $H1167:$J1167)),ISNUMBER(SEARCH("education", $H1167:$J1167)),ISNUMBER(SEARCH("Education", $H1167:$J1167)),),DataValidation!$E$12,B1167)</f>
        <v>Serious games or gamification</v>
      </c>
      <c r="B1167" t="s">
        <v>70</v>
      </c>
      <c r="C1167" t="s">
        <v>33</v>
      </c>
      <c r="D1167" t="s">
        <v>33</v>
      </c>
      <c r="F1167" s="3" t="str">
        <f t="shared" si="56"/>
        <v/>
      </c>
      <c r="G1167">
        <f t="shared" si="57"/>
        <v>1</v>
      </c>
      <c r="H1167" s="10" t="s">
        <v>20234</v>
      </c>
      <c r="I1167" t="s">
        <v>13781</v>
      </c>
      <c r="J1167" t="s">
        <v>6</v>
      </c>
      <c r="K1167" t="s">
        <v>13782</v>
      </c>
      <c r="L1167">
        <v>7</v>
      </c>
      <c r="N1167" t="str">
        <f t="shared" si="58"/>
        <v>Journal</v>
      </c>
      <c r="O1167" t="s">
        <v>12259</v>
      </c>
      <c r="P1167" t="s">
        <v>12260</v>
      </c>
      <c r="Q1167" s="3">
        <v>2021</v>
      </c>
      <c r="R1167" t="s">
        <v>6</v>
      </c>
      <c r="S1167" t="s">
        <v>6</v>
      </c>
      <c r="T1167" t="s">
        <v>6</v>
      </c>
    </row>
    <row r="1168" spans="1:20" x14ac:dyDescent="0.35">
      <c r="A1168" t="str" cm="1">
        <f t="array" ref="A1168">IF(OR(ISNUMBER(SEARCH("serious", $H1168:$J1168)),ISNUMBER(SEARCH("Serious", $H1168:$J1168)),ISNUMBER(SEARCH("gamification", $H1168:$J1168)),ISNUMBER(SEARCH("Gamification", $H1168:$J1168)),ISNUMBER(SEARCH("education", $H1168:$J1168)),ISNUMBER(SEARCH("Education", $H1168:$J1168)),),DataValidation!$E$12,B1168)</f>
        <v>None</v>
      </c>
      <c r="B1168" t="s">
        <v>49</v>
      </c>
      <c r="C1168" t="s">
        <v>68</v>
      </c>
      <c r="D1168" t="s">
        <v>68</v>
      </c>
      <c r="F1168" s="3" t="str">
        <f t="shared" si="56"/>
        <v/>
      </c>
      <c r="G1168">
        <f t="shared" si="57"/>
        <v>1</v>
      </c>
      <c r="H1168" s="10" t="s">
        <v>20235</v>
      </c>
      <c r="I1168" t="s">
        <v>13784</v>
      </c>
      <c r="J1168" t="s">
        <v>6</v>
      </c>
      <c r="K1168" t="s">
        <v>13785</v>
      </c>
      <c r="L1168">
        <v>7</v>
      </c>
      <c r="N1168" t="str">
        <f t="shared" si="58"/>
        <v>Conference</v>
      </c>
      <c r="O1168" t="s">
        <v>13786</v>
      </c>
      <c r="P1168" t="s">
        <v>13787</v>
      </c>
      <c r="Q1168" s="3">
        <v>2021</v>
      </c>
      <c r="R1168" t="s">
        <v>6</v>
      </c>
      <c r="S1168" t="s">
        <v>6</v>
      </c>
      <c r="T1168" t="s">
        <v>6</v>
      </c>
    </row>
    <row r="1169" spans="1:20" x14ac:dyDescent="0.35">
      <c r="A1169" t="str" cm="1">
        <f t="array" ref="A1169">IF(OR(ISNUMBER(SEARCH("serious", $H1169:$J1169)),ISNUMBER(SEARCH("Serious", $H1169:$J1169)),ISNUMBER(SEARCH("gamification", $H1169:$J1169)),ISNUMBER(SEARCH("Gamification", $H1169:$J1169)),ISNUMBER(SEARCH("education", $H1169:$J1169)),ISNUMBER(SEARCH("Education", $H1169:$J1169)),),DataValidation!$E$12,B1169)</f>
        <v>Serious games or gamification</v>
      </c>
      <c r="B1169" t="s">
        <v>70</v>
      </c>
      <c r="C1169" t="s">
        <v>33</v>
      </c>
      <c r="D1169" t="s">
        <v>33</v>
      </c>
      <c r="F1169" s="3" t="str">
        <f t="shared" si="56"/>
        <v/>
      </c>
      <c r="G1169">
        <f t="shared" si="57"/>
        <v>1</v>
      </c>
      <c r="H1169" s="10" t="s">
        <v>20236</v>
      </c>
      <c r="I1169" t="s">
        <v>13789</v>
      </c>
      <c r="J1169" t="s">
        <v>6</v>
      </c>
      <c r="K1169" t="s">
        <v>13790</v>
      </c>
      <c r="L1169">
        <v>7</v>
      </c>
      <c r="N1169" t="str">
        <f t="shared" si="58"/>
        <v>Journal</v>
      </c>
      <c r="O1169" t="s">
        <v>13791</v>
      </c>
      <c r="P1169" t="s">
        <v>13792</v>
      </c>
      <c r="Q1169" s="3">
        <v>2016</v>
      </c>
      <c r="R1169" t="s">
        <v>6</v>
      </c>
      <c r="S1169" t="s">
        <v>6</v>
      </c>
      <c r="T1169" t="s">
        <v>6</v>
      </c>
    </row>
    <row r="1170" spans="1:20" x14ac:dyDescent="0.35">
      <c r="A1170" t="s">
        <v>82</v>
      </c>
      <c r="B1170" t="s">
        <v>70</v>
      </c>
      <c r="C1170" t="s">
        <v>33</v>
      </c>
      <c r="D1170" t="s">
        <v>33</v>
      </c>
      <c r="F1170" s="3" t="str">
        <f t="shared" si="56"/>
        <v/>
      </c>
      <c r="G1170">
        <f t="shared" si="57"/>
        <v>1</v>
      </c>
      <c r="H1170" s="10" t="s">
        <v>20237</v>
      </c>
      <c r="I1170" t="s">
        <v>13794</v>
      </c>
      <c r="J1170" t="s">
        <v>6</v>
      </c>
      <c r="K1170" t="s">
        <v>13795</v>
      </c>
      <c r="L1170">
        <v>7</v>
      </c>
      <c r="N1170" t="str">
        <f t="shared" si="58"/>
        <v>Journal</v>
      </c>
      <c r="O1170" t="s">
        <v>13796</v>
      </c>
      <c r="P1170" t="s">
        <v>13797</v>
      </c>
      <c r="Q1170" s="3">
        <v>2015</v>
      </c>
      <c r="R1170" t="s">
        <v>6</v>
      </c>
      <c r="S1170" t="s">
        <v>6</v>
      </c>
      <c r="T1170" t="s">
        <v>6</v>
      </c>
    </row>
    <row r="1171" spans="1:20" x14ac:dyDescent="0.35">
      <c r="A1171" t="str" cm="1">
        <f t="array" ref="A1171">IF(OR(ISNUMBER(SEARCH("serious", $H1171:$J1171)),ISNUMBER(SEARCH("Serious", $H1171:$J1171)),ISNUMBER(SEARCH("gamification", $H1171:$J1171)),ISNUMBER(SEARCH("Gamification", $H1171:$J1171)),ISNUMBER(SEARCH("education", $H1171:$J1171)),ISNUMBER(SEARCH("Education", $H1171:$J1171)),),DataValidation!$E$12,B1171)</f>
        <v>Serious games or gamification</v>
      </c>
      <c r="B1171" t="s">
        <v>70</v>
      </c>
      <c r="C1171" t="s">
        <v>33</v>
      </c>
      <c r="D1171" t="s">
        <v>33</v>
      </c>
      <c r="F1171" s="3" t="str">
        <f t="shared" si="56"/>
        <v/>
      </c>
      <c r="G1171">
        <f t="shared" si="57"/>
        <v>1</v>
      </c>
      <c r="H1171" s="10" t="s">
        <v>20238</v>
      </c>
      <c r="I1171" t="s">
        <v>13799</v>
      </c>
      <c r="J1171" t="s">
        <v>6</v>
      </c>
      <c r="K1171" t="s">
        <v>13800</v>
      </c>
      <c r="L1171">
        <v>7</v>
      </c>
      <c r="N1171" t="str">
        <f t="shared" si="58"/>
        <v>Journal</v>
      </c>
      <c r="O1171" t="s">
        <v>12997</v>
      </c>
      <c r="P1171" t="s">
        <v>13801</v>
      </c>
      <c r="Q1171" s="3">
        <v>2015</v>
      </c>
      <c r="R1171" t="s">
        <v>6</v>
      </c>
      <c r="S1171" t="s">
        <v>6</v>
      </c>
      <c r="T1171" t="s">
        <v>6</v>
      </c>
    </row>
    <row r="1172" spans="1:20" x14ac:dyDescent="0.35">
      <c r="A1172" t="str" cm="1">
        <f t="array" ref="A1172">IF(OR(ISNUMBER(SEARCH("serious", $H1172:$J1172)),ISNUMBER(SEARCH("Serious", $H1172:$J1172)),ISNUMBER(SEARCH("gamification", $H1172:$J1172)),ISNUMBER(SEARCH("Gamification", $H1172:$J1172)),ISNUMBER(SEARCH("education", $H1172:$J1172)),ISNUMBER(SEARCH("Education", $H1172:$J1172)),),DataValidation!$E$12,B1172)</f>
        <v>None</v>
      </c>
      <c r="B1172" t="s">
        <v>49</v>
      </c>
      <c r="C1172" t="s">
        <v>66</v>
      </c>
      <c r="D1172" t="s">
        <v>66</v>
      </c>
      <c r="F1172" s="3" t="str">
        <f t="shared" si="56"/>
        <v/>
      </c>
      <c r="G1172">
        <f t="shared" si="57"/>
        <v>1</v>
      </c>
      <c r="H1172" s="10" t="s">
        <v>20242</v>
      </c>
      <c r="I1172" t="s">
        <v>13817</v>
      </c>
      <c r="J1172" t="s">
        <v>6</v>
      </c>
      <c r="K1172" t="s">
        <v>13818</v>
      </c>
      <c r="L1172">
        <v>7</v>
      </c>
      <c r="N1172" t="str">
        <f t="shared" si="58"/>
        <v>Conference</v>
      </c>
      <c r="O1172" t="s">
        <v>13819</v>
      </c>
      <c r="P1172" t="s">
        <v>13820</v>
      </c>
      <c r="Q1172" s="3">
        <v>2015</v>
      </c>
      <c r="R1172" t="s">
        <v>6</v>
      </c>
      <c r="S1172" t="s">
        <v>6</v>
      </c>
      <c r="T1172" t="s">
        <v>6</v>
      </c>
    </row>
    <row r="1173" spans="1:20" x14ac:dyDescent="0.35">
      <c r="A1173" t="str" cm="1">
        <f t="array" ref="A1173">IF(OR(ISNUMBER(SEARCH("serious", $H1173:$J1173)),ISNUMBER(SEARCH("Serious", $H1173:$J1173)),ISNUMBER(SEARCH("gamification", $H1173:$J1173)),ISNUMBER(SEARCH("Gamification", $H1173:$J1173)),ISNUMBER(SEARCH("education", $H1173:$J1173)),ISNUMBER(SEARCH("Education", $H1173:$J1173)),),DataValidation!$E$12,B1173)</f>
        <v>Not related to Software Engineering</v>
      </c>
      <c r="B1173" t="s">
        <v>67</v>
      </c>
      <c r="C1173" t="s">
        <v>33</v>
      </c>
      <c r="D1173" t="s">
        <v>33</v>
      </c>
      <c r="F1173" s="3" t="str">
        <f t="shared" si="56"/>
        <v/>
      </c>
      <c r="G1173">
        <f t="shared" si="57"/>
        <v>1</v>
      </c>
      <c r="H1173" s="10" t="s">
        <v>13821</v>
      </c>
      <c r="I1173" t="s">
        <v>13822</v>
      </c>
      <c r="J1173" t="s">
        <v>6</v>
      </c>
      <c r="K1173" t="s">
        <v>13823</v>
      </c>
      <c r="L1173">
        <v>7</v>
      </c>
      <c r="N1173" t="str">
        <f t="shared" si="58"/>
        <v>Journal</v>
      </c>
      <c r="O1173" t="s">
        <v>13824</v>
      </c>
      <c r="P1173" t="s">
        <v>13825</v>
      </c>
      <c r="Q1173" s="3">
        <v>2012</v>
      </c>
      <c r="R1173" t="s">
        <v>6</v>
      </c>
      <c r="S1173" t="s">
        <v>6</v>
      </c>
      <c r="T1173" t="s">
        <v>6</v>
      </c>
    </row>
    <row r="1174" spans="1:20" x14ac:dyDescent="0.35">
      <c r="A1174" t="str" cm="1">
        <f t="array" ref="A1174">IF(OR(ISNUMBER(SEARCH("serious", $H1174:$J1174)),ISNUMBER(SEARCH("Serious", $H1174:$J1174)),ISNUMBER(SEARCH("gamification", $H1174:$J1174)),ISNUMBER(SEARCH("Gamification", $H1174:$J1174)),ISNUMBER(SEARCH("education", $H1174:$J1174)),ISNUMBER(SEARCH("Education", $H1174:$J1174)),),DataValidation!$E$12,B1174)</f>
        <v>Serious games or gamification</v>
      </c>
      <c r="B1174" t="s">
        <v>70</v>
      </c>
      <c r="C1174" t="s">
        <v>33</v>
      </c>
      <c r="D1174" t="s">
        <v>33</v>
      </c>
      <c r="F1174" s="3" t="str">
        <f t="shared" si="56"/>
        <v/>
      </c>
      <c r="G1174">
        <f t="shared" si="57"/>
        <v>1</v>
      </c>
      <c r="H1174" s="10" t="s">
        <v>20243</v>
      </c>
      <c r="I1174" t="s">
        <v>13827</v>
      </c>
      <c r="J1174" t="s">
        <v>6</v>
      </c>
      <c r="K1174" t="s">
        <v>13828</v>
      </c>
      <c r="L1174">
        <v>7</v>
      </c>
      <c r="N1174" t="str">
        <f t="shared" si="58"/>
        <v>Conference</v>
      </c>
      <c r="O1174" t="s">
        <v>13829</v>
      </c>
      <c r="P1174" t="s">
        <v>13830</v>
      </c>
      <c r="Q1174" s="3">
        <v>2020</v>
      </c>
      <c r="R1174" t="s">
        <v>6</v>
      </c>
      <c r="S1174" t="s">
        <v>6</v>
      </c>
      <c r="T1174" t="s">
        <v>6</v>
      </c>
    </row>
    <row r="1175" spans="1:20" x14ac:dyDescent="0.35">
      <c r="A1175" t="str" cm="1">
        <f t="array" ref="A1175">IF(OR(ISNUMBER(SEARCH("serious", $H1175:$J1175)),ISNUMBER(SEARCH("Serious", $H1175:$J1175)),ISNUMBER(SEARCH("gamification", $H1175:$J1175)),ISNUMBER(SEARCH("Gamification", $H1175:$J1175)),ISNUMBER(SEARCH("education", $H1175:$J1175)),ISNUMBER(SEARCH("Education", $H1175:$J1175)),),DataValidation!$E$12,B1175)</f>
        <v>Not related to Video Games</v>
      </c>
      <c r="B1175" t="s">
        <v>70</v>
      </c>
      <c r="C1175" t="s">
        <v>33</v>
      </c>
      <c r="D1175" t="s">
        <v>33</v>
      </c>
      <c r="F1175" s="3" t="str">
        <f t="shared" si="56"/>
        <v/>
      </c>
      <c r="G1175">
        <f t="shared" si="57"/>
        <v>1</v>
      </c>
      <c r="H1175" s="10" t="s">
        <v>20245</v>
      </c>
      <c r="I1175" t="s">
        <v>13837</v>
      </c>
      <c r="J1175" t="s">
        <v>6</v>
      </c>
      <c r="K1175" t="s">
        <v>13838</v>
      </c>
      <c r="L1175">
        <v>7</v>
      </c>
      <c r="N1175" t="str">
        <f t="shared" si="58"/>
        <v>Journal</v>
      </c>
      <c r="O1175" t="s">
        <v>13839</v>
      </c>
      <c r="P1175" t="s">
        <v>13840</v>
      </c>
      <c r="Q1175" s="3">
        <v>2016</v>
      </c>
      <c r="R1175" t="s">
        <v>6</v>
      </c>
      <c r="S1175" t="s">
        <v>6</v>
      </c>
      <c r="T1175" t="s">
        <v>6</v>
      </c>
    </row>
    <row r="1176" spans="1:20" x14ac:dyDescent="0.35">
      <c r="A1176" t="str" cm="1">
        <f t="array" ref="A1176">IF(OR(ISNUMBER(SEARCH("serious", $H1176:$J1176)),ISNUMBER(SEARCH("Serious", $H1176:$J1176)),ISNUMBER(SEARCH("gamification", $H1176:$J1176)),ISNUMBER(SEARCH("Gamification", $H1176:$J1176)),ISNUMBER(SEARCH("education", $H1176:$J1176)),ISNUMBER(SEARCH("Education", $H1176:$J1176)),),DataValidation!$E$12,B1176)</f>
        <v>Serious games or gamification</v>
      </c>
      <c r="B1176" t="s">
        <v>70</v>
      </c>
      <c r="C1176" t="s">
        <v>33</v>
      </c>
      <c r="D1176" t="s">
        <v>33</v>
      </c>
      <c r="F1176" s="3" t="str">
        <f t="shared" si="56"/>
        <v/>
      </c>
      <c r="G1176">
        <f t="shared" si="57"/>
        <v>1</v>
      </c>
      <c r="H1176" s="10" t="s">
        <v>20246</v>
      </c>
      <c r="I1176" t="s">
        <v>13842</v>
      </c>
      <c r="J1176" t="s">
        <v>6</v>
      </c>
      <c r="K1176" t="s">
        <v>13843</v>
      </c>
      <c r="L1176">
        <v>7</v>
      </c>
      <c r="N1176" t="str">
        <f t="shared" si="58"/>
        <v>Journal</v>
      </c>
      <c r="O1176" t="s">
        <v>13844</v>
      </c>
      <c r="P1176" t="s">
        <v>13845</v>
      </c>
      <c r="Q1176" s="3">
        <v>2011</v>
      </c>
      <c r="R1176" t="s">
        <v>6</v>
      </c>
      <c r="S1176" t="s">
        <v>6</v>
      </c>
      <c r="T1176" t="s">
        <v>6</v>
      </c>
    </row>
    <row r="1177" spans="1:20" x14ac:dyDescent="0.35">
      <c r="A1177" t="str" cm="1">
        <f t="array" ref="A1177">IF(OR(ISNUMBER(SEARCH("serious", $H1177:$J1177)),ISNUMBER(SEARCH("Serious", $H1177:$J1177)),ISNUMBER(SEARCH("gamification", $H1177:$J1177)),ISNUMBER(SEARCH("Gamification", $H1177:$J1177)),ISNUMBER(SEARCH("education", $H1177:$J1177)),ISNUMBER(SEARCH("Education", $H1177:$J1177)),),DataValidation!$E$12,B1177)</f>
        <v>None</v>
      </c>
      <c r="B1177" t="s">
        <v>49</v>
      </c>
      <c r="C1177" t="s">
        <v>54</v>
      </c>
      <c r="D1177" t="s">
        <v>54</v>
      </c>
      <c r="F1177" s="3" t="str">
        <f t="shared" si="56"/>
        <v/>
      </c>
      <c r="G1177">
        <f t="shared" si="57"/>
        <v>1</v>
      </c>
      <c r="H1177" s="10" t="s">
        <v>20247</v>
      </c>
      <c r="I1177" t="s">
        <v>13847</v>
      </c>
      <c r="J1177" t="s">
        <v>6</v>
      </c>
      <c r="K1177" t="s">
        <v>13848</v>
      </c>
      <c r="L1177">
        <v>7</v>
      </c>
      <c r="N1177" t="str">
        <f t="shared" si="58"/>
        <v>Conference</v>
      </c>
      <c r="O1177" t="s">
        <v>13849</v>
      </c>
      <c r="P1177" t="s">
        <v>13850</v>
      </c>
      <c r="Q1177" s="3">
        <v>2017</v>
      </c>
      <c r="R1177" t="s">
        <v>6</v>
      </c>
      <c r="S1177" t="s">
        <v>6</v>
      </c>
      <c r="T1177" t="s">
        <v>6</v>
      </c>
    </row>
    <row r="1178" spans="1:20" x14ac:dyDescent="0.35">
      <c r="A1178" t="str" cm="1">
        <f t="array" ref="A1178">IF(OR(ISNUMBER(SEARCH("serious", $H1178:$J1178)),ISNUMBER(SEARCH("Serious", $H1178:$J1178)),ISNUMBER(SEARCH("gamification", $H1178:$J1178)),ISNUMBER(SEARCH("Gamification", $H1178:$J1178)),ISNUMBER(SEARCH("education", $H1178:$J1178)),ISNUMBER(SEARCH("Education", $H1178:$J1178)),),DataValidation!$E$12,B1178)</f>
        <v>Not related to Video Games</v>
      </c>
      <c r="B1178" t="s">
        <v>70</v>
      </c>
      <c r="C1178" t="s">
        <v>33</v>
      </c>
      <c r="D1178" t="s">
        <v>33</v>
      </c>
      <c r="F1178" s="3" t="str">
        <f t="shared" si="56"/>
        <v/>
      </c>
      <c r="G1178">
        <f t="shared" si="57"/>
        <v>1</v>
      </c>
      <c r="H1178" s="10" t="s">
        <v>20249</v>
      </c>
      <c r="I1178" t="s">
        <v>13856</v>
      </c>
      <c r="J1178" t="s">
        <v>6</v>
      </c>
      <c r="K1178" t="s">
        <v>13857</v>
      </c>
      <c r="L1178">
        <v>7</v>
      </c>
      <c r="N1178" t="str">
        <f t="shared" si="58"/>
        <v>Journal</v>
      </c>
      <c r="O1178" t="s">
        <v>13858</v>
      </c>
      <c r="P1178" t="s">
        <v>13859</v>
      </c>
      <c r="Q1178" s="3">
        <v>2012</v>
      </c>
      <c r="R1178" t="s">
        <v>6</v>
      </c>
      <c r="S1178" t="s">
        <v>6</v>
      </c>
      <c r="T1178" t="s">
        <v>6</v>
      </c>
    </row>
    <row r="1179" spans="1:20" x14ac:dyDescent="0.35">
      <c r="A1179" t="str" cm="1">
        <f t="array" ref="A1179">IF(OR(ISNUMBER(SEARCH("serious", $H1179:$J1179)),ISNUMBER(SEARCH("Serious", $H1179:$J1179)),ISNUMBER(SEARCH("gamification", $H1179:$J1179)),ISNUMBER(SEARCH("Gamification", $H1179:$J1179)),ISNUMBER(SEARCH("education", $H1179:$J1179)),ISNUMBER(SEARCH("Education", $H1179:$J1179)),),DataValidation!$E$12,B1179)</f>
        <v>Serious games or gamification</v>
      </c>
      <c r="B1179" t="s">
        <v>70</v>
      </c>
      <c r="C1179" t="s">
        <v>33</v>
      </c>
      <c r="D1179" t="s">
        <v>33</v>
      </c>
      <c r="F1179" s="3" t="str">
        <f t="shared" si="56"/>
        <v/>
      </c>
      <c r="G1179">
        <f t="shared" si="57"/>
        <v>1</v>
      </c>
      <c r="H1179" s="10" t="s">
        <v>20251</v>
      </c>
      <c r="I1179" t="s">
        <v>13865</v>
      </c>
      <c r="J1179" t="s">
        <v>6</v>
      </c>
      <c r="K1179" t="s">
        <v>13866</v>
      </c>
      <c r="L1179">
        <v>7</v>
      </c>
      <c r="N1179" t="str">
        <f t="shared" si="58"/>
        <v>Conference</v>
      </c>
      <c r="O1179" t="s">
        <v>13867</v>
      </c>
      <c r="P1179" t="s">
        <v>11973</v>
      </c>
      <c r="Q1179" s="3">
        <v>2019</v>
      </c>
      <c r="R1179" t="s">
        <v>6</v>
      </c>
      <c r="S1179" t="s">
        <v>6</v>
      </c>
      <c r="T1179" t="s">
        <v>6</v>
      </c>
    </row>
    <row r="1180" spans="1:20" x14ac:dyDescent="0.35">
      <c r="A1180" t="str" cm="1">
        <f t="array" ref="A1180">IF(OR(ISNUMBER(SEARCH("serious", $H1180:$J1180)),ISNUMBER(SEARCH("Serious", $H1180:$J1180)),ISNUMBER(SEARCH("gamification", $H1180:$J1180)),ISNUMBER(SEARCH("Gamification", $H1180:$J1180)),ISNUMBER(SEARCH("education", $H1180:$J1180)),ISNUMBER(SEARCH("Education", $H1180:$J1180)),),DataValidation!$E$12,B1180)</f>
        <v>Serious games or gamification</v>
      </c>
      <c r="B1180" t="s">
        <v>70</v>
      </c>
      <c r="C1180" t="s">
        <v>33</v>
      </c>
      <c r="D1180" t="s">
        <v>33</v>
      </c>
      <c r="F1180" s="3" t="str">
        <f t="shared" si="56"/>
        <v/>
      </c>
      <c r="G1180">
        <f t="shared" si="57"/>
        <v>1</v>
      </c>
      <c r="H1180" s="10" t="s">
        <v>20252</v>
      </c>
      <c r="I1180" t="s">
        <v>13869</v>
      </c>
      <c r="J1180" t="s">
        <v>6</v>
      </c>
      <c r="K1180" t="s">
        <v>13870</v>
      </c>
      <c r="L1180">
        <v>7</v>
      </c>
      <c r="N1180" t="str">
        <f t="shared" si="58"/>
        <v>Journal</v>
      </c>
      <c r="O1180" t="s">
        <v>13871</v>
      </c>
      <c r="P1180" t="s">
        <v>13872</v>
      </c>
      <c r="Q1180" s="3">
        <v>2012</v>
      </c>
      <c r="R1180" t="s">
        <v>6</v>
      </c>
      <c r="S1180" t="s">
        <v>6</v>
      </c>
      <c r="T1180" t="s">
        <v>6</v>
      </c>
    </row>
    <row r="1181" spans="1:20" x14ac:dyDescent="0.35">
      <c r="A1181" t="str" cm="1">
        <f t="array" ref="A1181">IF(OR(ISNUMBER(SEARCH("serious", $H1181:$J1181)),ISNUMBER(SEARCH("Serious", $H1181:$J1181)),ISNUMBER(SEARCH("gamification", $H1181:$J1181)),ISNUMBER(SEARCH("Gamification", $H1181:$J1181)),ISNUMBER(SEARCH("education", $H1181:$J1181)),ISNUMBER(SEARCH("Education", $H1181:$J1181)),),DataValidation!$E$12,B1181)</f>
        <v>None</v>
      </c>
      <c r="B1181" t="s">
        <v>49</v>
      </c>
      <c r="C1181" t="s">
        <v>77</v>
      </c>
      <c r="D1181" t="s">
        <v>77</v>
      </c>
      <c r="F1181" s="3" t="str">
        <f t="shared" si="56"/>
        <v/>
      </c>
      <c r="G1181">
        <f t="shared" si="57"/>
        <v>1</v>
      </c>
      <c r="H1181" s="10" t="s">
        <v>20254</v>
      </c>
      <c r="I1181" t="s">
        <v>13878</v>
      </c>
      <c r="J1181" t="s">
        <v>6</v>
      </c>
      <c r="K1181" t="s">
        <v>13879</v>
      </c>
      <c r="L1181">
        <v>7</v>
      </c>
      <c r="N1181" t="str">
        <f t="shared" si="58"/>
        <v>Conference</v>
      </c>
      <c r="O1181" t="s">
        <v>13880</v>
      </c>
      <c r="P1181" t="s">
        <v>13881</v>
      </c>
      <c r="Q1181" s="3">
        <v>2015</v>
      </c>
      <c r="R1181" t="s">
        <v>6</v>
      </c>
      <c r="S1181" t="s">
        <v>6</v>
      </c>
      <c r="T1181" t="s">
        <v>6</v>
      </c>
    </row>
    <row r="1182" spans="1:20" x14ac:dyDescent="0.35">
      <c r="A1182" t="str" cm="1">
        <f t="array" ref="A1182">IF(OR(ISNUMBER(SEARCH("serious", $H1182:$J1182)),ISNUMBER(SEARCH("Serious", $H1182:$J1182)),ISNUMBER(SEARCH("gamification", $H1182:$J1182)),ISNUMBER(SEARCH("Gamification", $H1182:$J1182)),ISNUMBER(SEARCH("education", $H1182:$J1182)),ISNUMBER(SEARCH("Education", $H1182:$J1182)),),DataValidation!$E$12,B1182)</f>
        <v>None</v>
      </c>
      <c r="B1182" t="s">
        <v>49</v>
      </c>
      <c r="C1182" t="s">
        <v>66</v>
      </c>
      <c r="D1182" t="s">
        <v>66</v>
      </c>
      <c r="F1182" s="3" t="str">
        <f t="shared" si="56"/>
        <v/>
      </c>
      <c r="G1182">
        <f t="shared" si="57"/>
        <v>1</v>
      </c>
      <c r="H1182" s="10" t="s">
        <v>20255</v>
      </c>
      <c r="I1182" t="s">
        <v>6</v>
      </c>
      <c r="J1182" t="s">
        <v>6</v>
      </c>
      <c r="K1182" t="s">
        <v>13883</v>
      </c>
      <c r="L1182">
        <v>7</v>
      </c>
      <c r="N1182" t="str">
        <f t="shared" si="58"/>
        <v>Journal</v>
      </c>
      <c r="O1182" t="s">
        <v>13884</v>
      </c>
      <c r="P1182" t="s">
        <v>13885</v>
      </c>
      <c r="Q1182" s="3">
        <v>2014</v>
      </c>
      <c r="R1182" t="s">
        <v>6</v>
      </c>
      <c r="S1182" t="s">
        <v>6</v>
      </c>
      <c r="T1182" t="s">
        <v>6</v>
      </c>
    </row>
    <row r="1183" spans="1:20" x14ac:dyDescent="0.35">
      <c r="A1183" t="str" cm="1">
        <f t="array" ref="A1183">IF(OR(ISNUMBER(SEARCH("serious", $H1183:$J1183)),ISNUMBER(SEARCH("Serious", $H1183:$J1183)),ISNUMBER(SEARCH("gamification", $H1183:$J1183)),ISNUMBER(SEARCH("Gamification", $H1183:$J1183)),ISNUMBER(SEARCH("education", $H1183:$J1183)),ISNUMBER(SEARCH("Education", $H1183:$J1183)),),DataValidation!$E$12,B1183)</f>
        <v>None</v>
      </c>
      <c r="B1183" t="s">
        <v>49</v>
      </c>
      <c r="C1183" t="s">
        <v>68</v>
      </c>
      <c r="D1183" t="s">
        <v>68</v>
      </c>
      <c r="F1183" s="3" t="str">
        <f t="shared" si="56"/>
        <v/>
      </c>
      <c r="G1183">
        <f t="shared" si="57"/>
        <v>1</v>
      </c>
      <c r="H1183" s="10" t="s">
        <v>20257</v>
      </c>
      <c r="I1183" t="s">
        <v>13892</v>
      </c>
      <c r="J1183" t="s">
        <v>6</v>
      </c>
      <c r="K1183" t="s">
        <v>13893</v>
      </c>
      <c r="L1183">
        <v>7</v>
      </c>
      <c r="N1183" t="str">
        <f t="shared" si="58"/>
        <v>Conference</v>
      </c>
      <c r="O1183" t="s">
        <v>13894</v>
      </c>
      <c r="P1183" t="s">
        <v>13895</v>
      </c>
      <c r="Q1183" s="3">
        <v>2015</v>
      </c>
      <c r="R1183" t="s">
        <v>6</v>
      </c>
      <c r="S1183" t="s">
        <v>6</v>
      </c>
      <c r="T1183" t="s">
        <v>6</v>
      </c>
    </row>
    <row r="1184" spans="1:20" x14ac:dyDescent="0.35">
      <c r="A1184" t="str" cm="1">
        <f t="array" ref="A1184">IF(OR(ISNUMBER(SEARCH("serious", $H1184:$J1184)),ISNUMBER(SEARCH("Serious", $H1184:$J1184)),ISNUMBER(SEARCH("gamification", $H1184:$J1184)),ISNUMBER(SEARCH("Gamification", $H1184:$J1184)),ISNUMBER(SEARCH("education", $H1184:$J1184)),ISNUMBER(SEARCH("Education", $H1184:$J1184)),),DataValidation!$E$12,B1184)</f>
        <v>Not related to Video Games</v>
      </c>
      <c r="B1184" t="s">
        <v>70</v>
      </c>
      <c r="C1184" t="s">
        <v>33</v>
      </c>
      <c r="D1184" t="s">
        <v>33</v>
      </c>
      <c r="F1184" s="3" t="str">
        <f t="shared" ref="F1184:F1247" si="59">IF(C1184&lt;&gt;D1184,IF(OR(C1184="",D1184=""),"NR","Yes"),"")</f>
        <v/>
      </c>
      <c r="G1184">
        <f t="shared" si="57"/>
        <v>1</v>
      </c>
      <c r="H1184" s="10" t="s">
        <v>20258</v>
      </c>
      <c r="I1184" t="s">
        <v>13897</v>
      </c>
      <c r="J1184" t="s">
        <v>6</v>
      </c>
      <c r="K1184" t="s">
        <v>13898</v>
      </c>
      <c r="L1184">
        <v>7</v>
      </c>
      <c r="N1184" t="str">
        <f t="shared" si="58"/>
        <v>Conference</v>
      </c>
      <c r="O1184" t="s">
        <v>13899</v>
      </c>
      <c r="P1184" t="s">
        <v>11973</v>
      </c>
      <c r="Q1184" s="3">
        <v>2013</v>
      </c>
      <c r="R1184" t="s">
        <v>6</v>
      </c>
      <c r="S1184" t="s">
        <v>6</v>
      </c>
      <c r="T1184" t="s">
        <v>6</v>
      </c>
    </row>
    <row r="1185" spans="1:20" x14ac:dyDescent="0.35">
      <c r="A1185" t="s">
        <v>82</v>
      </c>
      <c r="B1185" t="s">
        <v>70</v>
      </c>
      <c r="C1185" t="s">
        <v>33</v>
      </c>
      <c r="D1185" t="s">
        <v>33</v>
      </c>
      <c r="F1185" s="3" t="str">
        <f t="shared" si="59"/>
        <v/>
      </c>
      <c r="G1185">
        <f t="shared" si="57"/>
        <v>1</v>
      </c>
      <c r="H1185" s="10" t="s">
        <v>20260</v>
      </c>
      <c r="I1185" t="s">
        <v>13905</v>
      </c>
      <c r="J1185" t="s">
        <v>6</v>
      </c>
      <c r="K1185" t="s">
        <v>13906</v>
      </c>
      <c r="L1185">
        <v>7</v>
      </c>
      <c r="N1185" t="str">
        <f t="shared" si="58"/>
        <v>Journal</v>
      </c>
      <c r="O1185" t="s">
        <v>13907</v>
      </c>
      <c r="P1185" t="s">
        <v>13908</v>
      </c>
      <c r="Q1185" s="3">
        <v>2016</v>
      </c>
      <c r="R1185" t="s">
        <v>6</v>
      </c>
      <c r="S1185" t="s">
        <v>6</v>
      </c>
      <c r="T1185" t="s">
        <v>6</v>
      </c>
    </row>
    <row r="1186" spans="1:20" x14ac:dyDescent="0.35">
      <c r="A1186" t="str" cm="1">
        <f t="array" ref="A1186">IF(OR(ISNUMBER(SEARCH("serious", $H1186:$J1186)),ISNUMBER(SEARCH("Serious", $H1186:$J1186)),ISNUMBER(SEARCH("gamification", $H1186:$J1186)),ISNUMBER(SEARCH("Gamification", $H1186:$J1186)),ISNUMBER(SEARCH("education", $H1186:$J1186)),ISNUMBER(SEARCH("Education", $H1186:$J1186)),),DataValidation!$E$12,B1186)</f>
        <v>Serious games or gamification</v>
      </c>
      <c r="B1186" t="s">
        <v>70</v>
      </c>
      <c r="C1186" t="s">
        <v>33</v>
      </c>
      <c r="D1186" t="s">
        <v>33</v>
      </c>
      <c r="F1186" s="3" t="str">
        <f t="shared" si="59"/>
        <v/>
      </c>
      <c r="G1186">
        <f t="shared" si="57"/>
        <v>1</v>
      </c>
      <c r="H1186" s="10" t="s">
        <v>20261</v>
      </c>
      <c r="I1186" t="s">
        <v>13910</v>
      </c>
      <c r="J1186" t="s">
        <v>6</v>
      </c>
      <c r="K1186" t="s">
        <v>13911</v>
      </c>
      <c r="L1186">
        <v>7</v>
      </c>
      <c r="N1186" t="str">
        <f t="shared" si="58"/>
        <v>Conference</v>
      </c>
      <c r="O1186" t="s">
        <v>13912</v>
      </c>
      <c r="P1186" t="s">
        <v>13913</v>
      </c>
      <c r="Q1186" s="3">
        <v>2020</v>
      </c>
      <c r="R1186" t="s">
        <v>6</v>
      </c>
      <c r="S1186" t="s">
        <v>6</v>
      </c>
      <c r="T1186" t="s">
        <v>6</v>
      </c>
    </row>
    <row r="1187" spans="1:20" x14ac:dyDescent="0.35">
      <c r="A1187" t="str" cm="1">
        <f t="array" ref="A1187">IF(OR(ISNUMBER(SEARCH("serious", $H1187:$J1187)),ISNUMBER(SEARCH("Serious", $H1187:$J1187)),ISNUMBER(SEARCH("gamification", $H1187:$J1187)),ISNUMBER(SEARCH("Gamification", $H1187:$J1187)),ISNUMBER(SEARCH("education", $H1187:$J1187)),ISNUMBER(SEARCH("Education", $H1187:$J1187)),),DataValidation!$E$12,B1187)</f>
        <v>Serious games or gamification</v>
      </c>
      <c r="B1187" t="s">
        <v>70</v>
      </c>
      <c r="C1187" t="s">
        <v>33</v>
      </c>
      <c r="D1187" t="s">
        <v>33</v>
      </c>
      <c r="F1187" s="3" t="str">
        <f t="shared" si="59"/>
        <v/>
      </c>
      <c r="G1187">
        <f t="shared" si="57"/>
        <v>1</v>
      </c>
      <c r="H1187" s="10" t="s">
        <v>20262</v>
      </c>
      <c r="I1187" t="s">
        <v>13915</v>
      </c>
      <c r="J1187" t="s">
        <v>6</v>
      </c>
      <c r="K1187" t="s">
        <v>13916</v>
      </c>
      <c r="L1187">
        <v>7</v>
      </c>
      <c r="N1187" t="str">
        <f t="shared" si="58"/>
        <v>Conference</v>
      </c>
      <c r="O1187" t="s">
        <v>13579</v>
      </c>
      <c r="P1187" t="s">
        <v>13580</v>
      </c>
      <c r="Q1187" s="3">
        <v>2017</v>
      </c>
      <c r="R1187" t="s">
        <v>6</v>
      </c>
      <c r="S1187" t="s">
        <v>6</v>
      </c>
      <c r="T1187" t="s">
        <v>6</v>
      </c>
    </row>
    <row r="1188" spans="1:20" x14ac:dyDescent="0.35">
      <c r="A1188" t="str" cm="1">
        <f t="array" ref="A1188">IF(OR(ISNUMBER(SEARCH("serious", $H1188:$J1188)),ISNUMBER(SEARCH("Serious", $H1188:$J1188)),ISNUMBER(SEARCH("gamification", $H1188:$J1188)),ISNUMBER(SEARCH("Gamification", $H1188:$J1188)),ISNUMBER(SEARCH("education", $H1188:$J1188)),ISNUMBER(SEARCH("Education", $H1188:$J1188)),),DataValidation!$E$12,B1188)</f>
        <v>None</v>
      </c>
      <c r="B1188" t="s">
        <v>49</v>
      </c>
      <c r="C1188" t="s">
        <v>77</v>
      </c>
      <c r="D1188" t="s">
        <v>77</v>
      </c>
      <c r="F1188" s="3" t="str">
        <f t="shared" si="59"/>
        <v/>
      </c>
      <c r="G1188">
        <f t="shared" si="57"/>
        <v>1</v>
      </c>
      <c r="H1188" s="10" t="s">
        <v>20266</v>
      </c>
      <c r="I1188" t="s">
        <v>13930</v>
      </c>
      <c r="J1188" t="s">
        <v>6</v>
      </c>
      <c r="K1188" t="s">
        <v>13931</v>
      </c>
      <c r="L1188">
        <v>7</v>
      </c>
      <c r="N1188" t="str">
        <f t="shared" si="58"/>
        <v>Conference</v>
      </c>
      <c r="O1188" t="s">
        <v>13932</v>
      </c>
      <c r="P1188" t="s">
        <v>13933</v>
      </c>
      <c r="Q1188" s="3">
        <v>2017</v>
      </c>
      <c r="R1188" t="s">
        <v>6</v>
      </c>
      <c r="S1188" t="s">
        <v>6</v>
      </c>
      <c r="T1188" t="s">
        <v>6</v>
      </c>
    </row>
    <row r="1189" spans="1:20" x14ac:dyDescent="0.35">
      <c r="A1189" t="str" cm="1">
        <f t="array" ref="A1189">IF(OR(ISNUMBER(SEARCH("serious", $H1189:$J1189)),ISNUMBER(SEARCH("Serious", $H1189:$J1189)),ISNUMBER(SEARCH("gamification", $H1189:$J1189)),ISNUMBER(SEARCH("Gamification", $H1189:$J1189)),ISNUMBER(SEARCH("education", $H1189:$J1189)),ISNUMBER(SEARCH("Education", $H1189:$J1189)),),DataValidation!$E$12,B1189)</f>
        <v>Serious games or gamification</v>
      </c>
      <c r="B1189" t="s">
        <v>70</v>
      </c>
      <c r="C1189" t="s">
        <v>33</v>
      </c>
      <c r="D1189" t="s">
        <v>33</v>
      </c>
      <c r="F1189" s="3" t="str">
        <f t="shared" si="59"/>
        <v/>
      </c>
      <c r="G1189">
        <f t="shared" si="57"/>
        <v>1</v>
      </c>
      <c r="H1189" s="10" t="s">
        <v>20268</v>
      </c>
      <c r="I1189" t="s">
        <v>13944</v>
      </c>
      <c r="J1189" t="s">
        <v>6</v>
      </c>
      <c r="K1189" t="s">
        <v>13866</v>
      </c>
      <c r="L1189">
        <v>7</v>
      </c>
      <c r="N1189" t="str">
        <f t="shared" si="58"/>
        <v>Journal</v>
      </c>
      <c r="O1189" t="s">
        <v>13945</v>
      </c>
      <c r="P1189" t="s">
        <v>13946</v>
      </c>
      <c r="Q1189" s="3">
        <v>2021</v>
      </c>
      <c r="R1189" t="s">
        <v>6</v>
      </c>
      <c r="S1189" t="s">
        <v>6</v>
      </c>
      <c r="T1189" t="s">
        <v>6</v>
      </c>
    </row>
    <row r="1190" spans="1:20" x14ac:dyDescent="0.35">
      <c r="A1190" t="str" cm="1">
        <f t="array" ref="A1190">IF(OR(ISNUMBER(SEARCH("serious", $H1190:$J1190)),ISNUMBER(SEARCH("Serious", $H1190:$J1190)),ISNUMBER(SEARCH("gamification", $H1190:$J1190)),ISNUMBER(SEARCH("Gamification", $H1190:$J1190)),ISNUMBER(SEARCH("education", $H1190:$J1190)),ISNUMBER(SEARCH("Education", $H1190:$J1190)),),DataValidation!$E$12,B1190)</f>
        <v>None</v>
      </c>
      <c r="B1190" t="s">
        <v>49</v>
      </c>
      <c r="C1190" t="s">
        <v>57</v>
      </c>
      <c r="D1190" t="s">
        <v>57</v>
      </c>
      <c r="F1190" s="3" t="str">
        <f t="shared" si="59"/>
        <v/>
      </c>
      <c r="G1190">
        <f t="shared" si="57"/>
        <v>1</v>
      </c>
      <c r="H1190" s="10" t="s">
        <v>20269</v>
      </c>
      <c r="I1190" t="s">
        <v>13948</v>
      </c>
      <c r="J1190" t="s">
        <v>6</v>
      </c>
      <c r="K1190" t="s">
        <v>13949</v>
      </c>
      <c r="L1190">
        <v>7</v>
      </c>
      <c r="N1190" t="str">
        <f t="shared" si="58"/>
        <v>Journal</v>
      </c>
      <c r="O1190" t="s">
        <v>11988</v>
      </c>
      <c r="P1190" t="s">
        <v>13950</v>
      </c>
      <c r="Q1190" s="3">
        <v>2017</v>
      </c>
      <c r="R1190" t="s">
        <v>6</v>
      </c>
      <c r="S1190" t="s">
        <v>6</v>
      </c>
      <c r="T1190" t="s">
        <v>6</v>
      </c>
    </row>
    <row r="1191" spans="1:20" x14ac:dyDescent="0.35">
      <c r="A1191" t="str" cm="1">
        <f t="array" ref="A1191">IF(OR(ISNUMBER(SEARCH("serious", $H1191:$J1191)),ISNUMBER(SEARCH("Serious", $H1191:$J1191)),ISNUMBER(SEARCH("gamification", $H1191:$J1191)),ISNUMBER(SEARCH("Gamification", $H1191:$J1191)),ISNUMBER(SEARCH("education", $H1191:$J1191)),ISNUMBER(SEARCH("Education", $H1191:$J1191)),),DataValidation!$E$12,B1191)</f>
        <v>Not related to Video Games</v>
      </c>
      <c r="B1191" t="s">
        <v>70</v>
      </c>
      <c r="C1191" t="s">
        <v>33</v>
      </c>
      <c r="D1191" t="s">
        <v>33</v>
      </c>
      <c r="F1191" s="3" t="str">
        <f t="shared" si="59"/>
        <v/>
      </c>
      <c r="G1191">
        <f t="shared" si="57"/>
        <v>1</v>
      </c>
      <c r="H1191" s="10" t="s">
        <v>20272</v>
      </c>
      <c r="I1191" t="s">
        <v>13966</v>
      </c>
      <c r="J1191" t="s">
        <v>6</v>
      </c>
      <c r="K1191" t="s">
        <v>13967</v>
      </c>
      <c r="L1191">
        <v>7</v>
      </c>
      <c r="N1191" t="str">
        <f t="shared" si="58"/>
        <v>Conference</v>
      </c>
      <c r="O1191" t="s">
        <v>13968</v>
      </c>
      <c r="P1191" t="s">
        <v>13969</v>
      </c>
      <c r="Q1191" s="3">
        <v>2018</v>
      </c>
      <c r="R1191" t="s">
        <v>6</v>
      </c>
      <c r="S1191" t="s">
        <v>6</v>
      </c>
      <c r="T1191" t="s">
        <v>6</v>
      </c>
    </row>
    <row r="1192" spans="1:20" x14ac:dyDescent="0.35">
      <c r="A1192" t="str" cm="1">
        <f t="array" ref="A1192">IF(OR(ISNUMBER(SEARCH("serious", $H1192:$J1192)),ISNUMBER(SEARCH("Serious", $H1192:$J1192)),ISNUMBER(SEARCH("gamification", $H1192:$J1192)),ISNUMBER(SEARCH("Gamification", $H1192:$J1192)),ISNUMBER(SEARCH("education", $H1192:$J1192)),ISNUMBER(SEARCH("Education", $H1192:$J1192)),),DataValidation!$E$12,B1192)</f>
        <v>Not related to Video Games</v>
      </c>
      <c r="B1192" t="s">
        <v>70</v>
      </c>
      <c r="C1192" t="s">
        <v>33</v>
      </c>
      <c r="D1192" t="s">
        <v>33</v>
      </c>
      <c r="F1192" s="3" t="str">
        <f t="shared" si="59"/>
        <v/>
      </c>
      <c r="G1192">
        <f t="shared" si="57"/>
        <v>1</v>
      </c>
      <c r="H1192" s="10" t="s">
        <v>20274</v>
      </c>
      <c r="I1192" t="s">
        <v>13976</v>
      </c>
      <c r="J1192" t="s">
        <v>6</v>
      </c>
      <c r="K1192" t="s">
        <v>13977</v>
      </c>
      <c r="L1192">
        <v>7</v>
      </c>
      <c r="N1192" t="str">
        <f t="shared" si="58"/>
        <v>Conference</v>
      </c>
      <c r="O1192" t="s">
        <v>13978</v>
      </c>
      <c r="P1192" t="s">
        <v>13979</v>
      </c>
      <c r="Q1192" s="3">
        <v>2018</v>
      </c>
      <c r="R1192" t="s">
        <v>6</v>
      </c>
      <c r="S1192" t="s">
        <v>6</v>
      </c>
      <c r="T1192" t="s">
        <v>6</v>
      </c>
    </row>
    <row r="1193" spans="1:20" x14ac:dyDescent="0.35">
      <c r="A1193" t="str" cm="1">
        <f t="array" ref="A1193">IF(OR(ISNUMBER(SEARCH("serious", $H1193:$J1193)),ISNUMBER(SEARCH("Serious", $H1193:$J1193)),ISNUMBER(SEARCH("gamification", $H1193:$J1193)),ISNUMBER(SEARCH("Gamification", $H1193:$J1193)),ISNUMBER(SEARCH("education", $H1193:$J1193)),ISNUMBER(SEARCH("Education", $H1193:$J1193)),),DataValidation!$E$12,B1193)</f>
        <v>None</v>
      </c>
      <c r="B1193" t="s">
        <v>49</v>
      </c>
      <c r="C1193" t="s">
        <v>71</v>
      </c>
      <c r="D1193" t="s">
        <v>71</v>
      </c>
      <c r="F1193" s="3" t="str">
        <f t="shared" si="59"/>
        <v/>
      </c>
      <c r="G1193">
        <f t="shared" si="57"/>
        <v>1</v>
      </c>
      <c r="H1193" s="10" t="s">
        <v>20276</v>
      </c>
      <c r="I1193" t="s">
        <v>13986</v>
      </c>
      <c r="J1193" t="s">
        <v>6</v>
      </c>
      <c r="K1193" t="s">
        <v>13109</v>
      </c>
      <c r="L1193">
        <v>7</v>
      </c>
      <c r="N1193" t="str">
        <f t="shared" si="58"/>
        <v>Journal</v>
      </c>
      <c r="O1193" t="s">
        <v>8593</v>
      </c>
      <c r="P1193" t="s">
        <v>13987</v>
      </c>
      <c r="Q1193" s="3">
        <v>2019</v>
      </c>
      <c r="R1193" t="s">
        <v>6</v>
      </c>
      <c r="S1193" t="s">
        <v>6</v>
      </c>
      <c r="T1193" t="s">
        <v>6</v>
      </c>
    </row>
    <row r="1194" spans="1:20" x14ac:dyDescent="0.35">
      <c r="A1194" t="str" cm="1">
        <f t="array" ref="A1194">IF(OR(ISNUMBER(SEARCH("serious", $H1194:$J1194)),ISNUMBER(SEARCH("Serious", $H1194:$J1194)),ISNUMBER(SEARCH("gamification", $H1194:$J1194)),ISNUMBER(SEARCH("Gamification", $H1194:$J1194)),ISNUMBER(SEARCH("education", $H1194:$J1194)),ISNUMBER(SEARCH("Education", $H1194:$J1194)),),DataValidation!$E$12,B1194)</f>
        <v>None</v>
      </c>
      <c r="B1194" t="s">
        <v>49</v>
      </c>
      <c r="C1194" t="s">
        <v>60</v>
      </c>
      <c r="D1194" t="s">
        <v>60</v>
      </c>
      <c r="F1194" s="3" t="str">
        <f t="shared" si="59"/>
        <v/>
      </c>
      <c r="G1194">
        <f t="shared" si="57"/>
        <v>1</v>
      </c>
      <c r="H1194" s="10" t="s">
        <v>20277</v>
      </c>
      <c r="I1194" t="s">
        <v>13989</v>
      </c>
      <c r="J1194" t="s">
        <v>6</v>
      </c>
      <c r="K1194" t="s">
        <v>13990</v>
      </c>
      <c r="L1194">
        <v>7</v>
      </c>
      <c r="N1194" t="str">
        <f t="shared" si="58"/>
        <v>Conference</v>
      </c>
      <c r="O1194" t="s">
        <v>13991</v>
      </c>
      <c r="P1194" t="s">
        <v>13992</v>
      </c>
      <c r="Q1194" s="3">
        <v>2012</v>
      </c>
      <c r="R1194" t="s">
        <v>6</v>
      </c>
      <c r="S1194" t="s">
        <v>6</v>
      </c>
      <c r="T1194" t="s">
        <v>6</v>
      </c>
    </row>
    <row r="1195" spans="1:20" x14ac:dyDescent="0.35">
      <c r="A1195" t="str" cm="1">
        <f t="array" ref="A1195">IF(OR(ISNUMBER(SEARCH("serious", $H1195:$J1195)),ISNUMBER(SEARCH("Serious", $H1195:$J1195)),ISNUMBER(SEARCH("gamification", $H1195:$J1195)),ISNUMBER(SEARCH("Gamification", $H1195:$J1195)),ISNUMBER(SEARCH("education", $H1195:$J1195)),ISNUMBER(SEARCH("Education", $H1195:$J1195)),),DataValidation!$E$12,B1195)</f>
        <v>None</v>
      </c>
      <c r="B1195" t="s">
        <v>49</v>
      </c>
      <c r="C1195" t="s">
        <v>86</v>
      </c>
      <c r="D1195" t="s">
        <v>86</v>
      </c>
      <c r="F1195" s="3" t="str">
        <f t="shared" si="59"/>
        <v/>
      </c>
      <c r="G1195">
        <f t="shared" si="57"/>
        <v>1</v>
      </c>
      <c r="H1195" s="10" t="s">
        <v>13993</v>
      </c>
      <c r="I1195" t="s">
        <v>13994</v>
      </c>
      <c r="J1195" t="s">
        <v>6</v>
      </c>
      <c r="K1195" t="s">
        <v>13995</v>
      </c>
      <c r="L1195">
        <v>7</v>
      </c>
      <c r="N1195" t="str">
        <f t="shared" si="58"/>
        <v>Journal</v>
      </c>
      <c r="O1195" t="s">
        <v>11988</v>
      </c>
      <c r="P1195" t="s">
        <v>13003</v>
      </c>
      <c r="Q1195" s="3">
        <v>2011</v>
      </c>
      <c r="R1195" t="s">
        <v>6</v>
      </c>
      <c r="S1195" t="s">
        <v>6</v>
      </c>
      <c r="T1195" t="s">
        <v>6</v>
      </c>
    </row>
    <row r="1196" spans="1:20" x14ac:dyDescent="0.35">
      <c r="A1196" t="str" cm="1">
        <f t="array" ref="A1196">IF(OR(ISNUMBER(SEARCH("serious", $H1196:$J1196)),ISNUMBER(SEARCH("Serious", $H1196:$J1196)),ISNUMBER(SEARCH("gamification", $H1196:$J1196)),ISNUMBER(SEARCH("Gamification", $H1196:$J1196)),ISNUMBER(SEARCH("education", $H1196:$J1196)),ISNUMBER(SEARCH("Education", $H1196:$J1196)),),DataValidation!$E$12,B1196)</f>
        <v>Not related to Software Engineering</v>
      </c>
      <c r="B1196" t="s">
        <v>67</v>
      </c>
      <c r="C1196" t="s">
        <v>33</v>
      </c>
      <c r="D1196" t="s">
        <v>33</v>
      </c>
      <c r="F1196" s="3" t="str">
        <f t="shared" si="59"/>
        <v/>
      </c>
      <c r="G1196">
        <f t="shared" si="57"/>
        <v>1</v>
      </c>
      <c r="H1196" s="10" t="s">
        <v>20280</v>
      </c>
      <c r="I1196" t="s">
        <v>14005</v>
      </c>
      <c r="J1196" t="s">
        <v>6</v>
      </c>
      <c r="K1196" t="s">
        <v>14006</v>
      </c>
      <c r="L1196">
        <v>7</v>
      </c>
      <c r="N1196" t="str">
        <f t="shared" si="58"/>
        <v>Journal</v>
      </c>
      <c r="O1196" t="s">
        <v>14007</v>
      </c>
      <c r="P1196" t="s">
        <v>14008</v>
      </c>
      <c r="Q1196" s="3">
        <v>2019</v>
      </c>
      <c r="R1196" t="s">
        <v>6</v>
      </c>
      <c r="S1196" t="s">
        <v>6</v>
      </c>
      <c r="T1196" t="s">
        <v>6</v>
      </c>
    </row>
    <row r="1197" spans="1:20" x14ac:dyDescent="0.35">
      <c r="A1197" t="str" cm="1">
        <f t="array" ref="A1197">IF(OR(ISNUMBER(SEARCH("serious", $H1197:$J1197)),ISNUMBER(SEARCH("Serious", $H1197:$J1197)),ISNUMBER(SEARCH("gamification", $H1197:$J1197)),ISNUMBER(SEARCH("Gamification", $H1197:$J1197)),ISNUMBER(SEARCH("education", $H1197:$J1197)),ISNUMBER(SEARCH("Education", $H1197:$J1197)),),DataValidation!$E$12,B1197)</f>
        <v>Serious games or gamification</v>
      </c>
      <c r="B1197" t="s">
        <v>70</v>
      </c>
      <c r="C1197" t="s">
        <v>33</v>
      </c>
      <c r="D1197" t="s">
        <v>33</v>
      </c>
      <c r="E1197" s="4" t="s">
        <v>20816</v>
      </c>
      <c r="F1197" s="3" t="str">
        <f t="shared" si="59"/>
        <v/>
      </c>
      <c r="G1197" s="4">
        <f t="shared" si="57"/>
        <v>1</v>
      </c>
      <c r="H1197" s="10" t="s">
        <v>20286</v>
      </c>
      <c r="I1197" t="s">
        <v>14039</v>
      </c>
      <c r="J1197" t="s">
        <v>6</v>
      </c>
      <c r="K1197" t="s">
        <v>14040</v>
      </c>
      <c r="L1197">
        <v>7</v>
      </c>
      <c r="N1197" t="str">
        <f t="shared" si="58"/>
        <v>Conference</v>
      </c>
      <c r="O1197" t="s">
        <v>14041</v>
      </c>
      <c r="P1197" t="s">
        <v>14042</v>
      </c>
      <c r="Q1197" s="3">
        <v>2019</v>
      </c>
      <c r="R1197" t="s">
        <v>6</v>
      </c>
      <c r="S1197" t="s">
        <v>6</v>
      </c>
      <c r="T1197" t="s">
        <v>6</v>
      </c>
    </row>
    <row r="1198" spans="1:20" x14ac:dyDescent="0.35">
      <c r="A1198" t="str" cm="1">
        <f t="array" ref="A1198">IF(OR(ISNUMBER(SEARCH("serious", $H1198:$J1198)),ISNUMBER(SEARCH("Serious", $H1198:$J1198)),ISNUMBER(SEARCH("gamification", $H1198:$J1198)),ISNUMBER(SEARCH("Gamification", $H1198:$J1198)),ISNUMBER(SEARCH("education", $H1198:$J1198)),ISNUMBER(SEARCH("Education", $H1198:$J1198)),),DataValidation!$E$12,B1198)</f>
        <v>Serious games or gamification</v>
      </c>
      <c r="B1198" t="s">
        <v>70</v>
      </c>
      <c r="C1198" t="s">
        <v>33</v>
      </c>
      <c r="D1198" t="s">
        <v>33</v>
      </c>
      <c r="F1198" s="3" t="str">
        <f t="shared" si="59"/>
        <v/>
      </c>
      <c r="G1198">
        <f t="shared" si="57"/>
        <v>1</v>
      </c>
      <c r="H1198" s="10" t="s">
        <v>20287</v>
      </c>
      <c r="I1198" t="s">
        <v>14044</v>
      </c>
      <c r="J1198" t="s">
        <v>6</v>
      </c>
      <c r="K1198" t="s">
        <v>14045</v>
      </c>
      <c r="L1198">
        <v>7</v>
      </c>
      <c r="N1198" t="str">
        <f t="shared" si="58"/>
        <v>Conference</v>
      </c>
      <c r="O1198" t="s">
        <v>14041</v>
      </c>
      <c r="P1198" t="s">
        <v>14046</v>
      </c>
      <c r="Q1198" s="3">
        <v>2019</v>
      </c>
      <c r="R1198" t="s">
        <v>6</v>
      </c>
      <c r="S1198" t="s">
        <v>6</v>
      </c>
      <c r="T1198" t="s">
        <v>6</v>
      </c>
    </row>
    <row r="1199" spans="1:20" x14ac:dyDescent="0.35">
      <c r="A1199" t="str" cm="1">
        <f t="array" ref="A1199">IF(OR(ISNUMBER(SEARCH("serious", $H1199:$J1199)),ISNUMBER(SEARCH("Serious", $H1199:$J1199)),ISNUMBER(SEARCH("gamification", $H1199:$J1199)),ISNUMBER(SEARCH("Gamification", $H1199:$J1199)),ISNUMBER(SEARCH("education", $H1199:$J1199)),ISNUMBER(SEARCH("Education", $H1199:$J1199)),),DataValidation!$E$12,B1199)</f>
        <v>Not related to Video Games</v>
      </c>
      <c r="B1199" t="s">
        <v>70</v>
      </c>
      <c r="C1199" t="s">
        <v>33</v>
      </c>
      <c r="D1199" t="s">
        <v>33</v>
      </c>
      <c r="F1199" s="3" t="str">
        <f t="shared" si="59"/>
        <v/>
      </c>
      <c r="G1199">
        <f t="shared" si="57"/>
        <v>1</v>
      </c>
      <c r="H1199" s="10" t="s">
        <v>20290</v>
      </c>
      <c r="I1199" t="s">
        <v>14056</v>
      </c>
      <c r="J1199" t="s">
        <v>6</v>
      </c>
      <c r="K1199" t="s">
        <v>14057</v>
      </c>
      <c r="L1199">
        <v>7</v>
      </c>
      <c r="N1199" t="str">
        <f t="shared" si="58"/>
        <v>Journal</v>
      </c>
      <c r="O1199" t="s">
        <v>14058</v>
      </c>
      <c r="P1199" t="s">
        <v>14059</v>
      </c>
      <c r="Q1199" s="3">
        <v>2010</v>
      </c>
      <c r="R1199" t="s">
        <v>6</v>
      </c>
      <c r="S1199" t="s">
        <v>6</v>
      </c>
      <c r="T1199" t="s">
        <v>6</v>
      </c>
    </row>
    <row r="1200" spans="1:20" x14ac:dyDescent="0.35">
      <c r="A1200" t="str" cm="1">
        <f t="array" ref="A1200">IF(OR(ISNUMBER(SEARCH("serious", $H1200:$J1200)),ISNUMBER(SEARCH("Serious", $H1200:$J1200)),ISNUMBER(SEARCH("gamification", $H1200:$J1200)),ISNUMBER(SEARCH("Gamification", $H1200:$J1200)),ISNUMBER(SEARCH("education", $H1200:$J1200)),ISNUMBER(SEARCH("Education", $H1200:$J1200)),),DataValidation!$E$12,B1200)</f>
        <v>None</v>
      </c>
      <c r="B1200" t="s">
        <v>49</v>
      </c>
      <c r="C1200" t="s">
        <v>77</v>
      </c>
      <c r="D1200" t="s">
        <v>77</v>
      </c>
      <c r="F1200" s="3" t="str">
        <f t="shared" si="59"/>
        <v/>
      </c>
      <c r="G1200">
        <f t="shared" si="57"/>
        <v>1</v>
      </c>
      <c r="H1200" s="10" t="s">
        <v>20291</v>
      </c>
      <c r="I1200" t="s">
        <v>14061</v>
      </c>
      <c r="J1200" t="s">
        <v>6</v>
      </c>
      <c r="K1200" t="s">
        <v>14062</v>
      </c>
      <c r="L1200">
        <v>7</v>
      </c>
      <c r="N1200" t="str">
        <f t="shared" si="58"/>
        <v>Conference</v>
      </c>
      <c r="O1200" t="s">
        <v>14063</v>
      </c>
      <c r="P1200" t="s">
        <v>14064</v>
      </c>
      <c r="Q1200" s="3">
        <v>2019</v>
      </c>
      <c r="R1200" t="s">
        <v>6</v>
      </c>
      <c r="S1200" t="s">
        <v>6</v>
      </c>
      <c r="T1200" t="s">
        <v>6</v>
      </c>
    </row>
    <row r="1201" spans="1:20" x14ac:dyDescent="0.35">
      <c r="A1201" t="str" cm="1">
        <f t="array" ref="A1201">IF(OR(ISNUMBER(SEARCH("serious", $H1201:$J1201)),ISNUMBER(SEARCH("Serious", $H1201:$J1201)),ISNUMBER(SEARCH("gamification", $H1201:$J1201)),ISNUMBER(SEARCH("Gamification", $H1201:$J1201)),ISNUMBER(SEARCH("education", $H1201:$J1201)),ISNUMBER(SEARCH("Education", $H1201:$J1201)),),DataValidation!$E$12,B1201)</f>
        <v>Serious games or gamification</v>
      </c>
      <c r="B1201" t="s">
        <v>70</v>
      </c>
      <c r="C1201" t="s">
        <v>33</v>
      </c>
      <c r="D1201" t="s">
        <v>33</v>
      </c>
      <c r="F1201" s="3" t="str">
        <f t="shared" si="59"/>
        <v/>
      </c>
      <c r="G1201">
        <f t="shared" si="57"/>
        <v>1</v>
      </c>
      <c r="H1201" s="10" t="s">
        <v>20292</v>
      </c>
      <c r="I1201" t="s">
        <v>14066</v>
      </c>
      <c r="J1201" t="s">
        <v>6</v>
      </c>
      <c r="K1201" t="s">
        <v>14067</v>
      </c>
      <c r="L1201">
        <v>7</v>
      </c>
      <c r="N1201" t="str">
        <f t="shared" si="58"/>
        <v>Journal</v>
      </c>
      <c r="O1201" t="s">
        <v>6436</v>
      </c>
      <c r="P1201" t="s">
        <v>14068</v>
      </c>
      <c r="Q1201" s="3">
        <v>2009</v>
      </c>
      <c r="R1201" t="s">
        <v>6</v>
      </c>
      <c r="S1201" t="s">
        <v>6</v>
      </c>
      <c r="T1201" t="s">
        <v>6</v>
      </c>
    </row>
    <row r="1202" spans="1:20" x14ac:dyDescent="0.35">
      <c r="A1202" t="str" cm="1">
        <f t="array" ref="A1202">IF(OR(ISNUMBER(SEARCH("serious", $H1202:$J1202)),ISNUMBER(SEARCH("Serious", $H1202:$J1202)),ISNUMBER(SEARCH("gamification", $H1202:$J1202)),ISNUMBER(SEARCH("Gamification", $H1202:$J1202)),ISNUMBER(SEARCH("education", $H1202:$J1202)),ISNUMBER(SEARCH("Education", $H1202:$J1202)),),DataValidation!$E$12,B1202)</f>
        <v>Not related to Video Games</v>
      </c>
      <c r="B1202" t="s">
        <v>70</v>
      </c>
      <c r="C1202" t="s">
        <v>33</v>
      </c>
      <c r="D1202" t="s">
        <v>33</v>
      </c>
      <c r="F1202" s="3" t="str">
        <f t="shared" si="59"/>
        <v/>
      </c>
      <c r="G1202">
        <f t="shared" si="57"/>
        <v>1</v>
      </c>
      <c r="H1202" s="10" t="s">
        <v>20293</v>
      </c>
      <c r="I1202" t="s">
        <v>14070</v>
      </c>
      <c r="J1202" t="s">
        <v>6</v>
      </c>
      <c r="K1202" t="s">
        <v>14071</v>
      </c>
      <c r="L1202">
        <v>7</v>
      </c>
      <c r="N1202" t="str">
        <f t="shared" si="58"/>
        <v>Conference</v>
      </c>
      <c r="O1202" t="s">
        <v>12350</v>
      </c>
      <c r="P1202" t="s">
        <v>14072</v>
      </c>
      <c r="Q1202" s="3">
        <v>2011</v>
      </c>
      <c r="R1202" t="s">
        <v>6</v>
      </c>
      <c r="S1202" t="s">
        <v>6</v>
      </c>
      <c r="T1202" t="s">
        <v>6</v>
      </c>
    </row>
    <row r="1203" spans="1:20" x14ac:dyDescent="0.35">
      <c r="A1203" t="str" cm="1">
        <f t="array" ref="A1203">IF(OR(ISNUMBER(SEARCH("serious", $H1203:$J1203)),ISNUMBER(SEARCH("Serious", $H1203:$J1203)),ISNUMBER(SEARCH("gamification", $H1203:$J1203)),ISNUMBER(SEARCH("Gamification", $H1203:$J1203)),ISNUMBER(SEARCH("education", $H1203:$J1203)),ISNUMBER(SEARCH("Education", $H1203:$J1203)),),DataValidation!$E$12,B1203)</f>
        <v>None</v>
      </c>
      <c r="B1203" t="s">
        <v>49</v>
      </c>
      <c r="C1203" t="s">
        <v>60</v>
      </c>
      <c r="D1203" t="s">
        <v>60</v>
      </c>
      <c r="F1203" s="3" t="str">
        <f t="shared" si="59"/>
        <v/>
      </c>
      <c r="G1203">
        <f t="shared" si="57"/>
        <v>1</v>
      </c>
      <c r="H1203" s="10" t="s">
        <v>20294</v>
      </c>
      <c r="I1203" t="s">
        <v>14074</v>
      </c>
      <c r="J1203" t="s">
        <v>6</v>
      </c>
      <c r="K1203" t="s">
        <v>14075</v>
      </c>
      <c r="L1203">
        <v>7</v>
      </c>
      <c r="N1203" t="str">
        <f t="shared" si="58"/>
        <v>Conference</v>
      </c>
      <c r="O1203" t="s">
        <v>14076</v>
      </c>
      <c r="P1203" t="s">
        <v>12278</v>
      </c>
      <c r="Q1203" s="3">
        <v>2020</v>
      </c>
      <c r="R1203" t="s">
        <v>6</v>
      </c>
      <c r="S1203" t="s">
        <v>6</v>
      </c>
      <c r="T1203" t="s">
        <v>6</v>
      </c>
    </row>
    <row r="1204" spans="1:20" x14ac:dyDescent="0.35">
      <c r="A1204" t="str" cm="1">
        <f t="array" ref="A1204">IF(OR(ISNUMBER(SEARCH("serious", $H1204:$J1204)),ISNUMBER(SEARCH("Serious", $H1204:$J1204)),ISNUMBER(SEARCH("gamification", $H1204:$J1204)),ISNUMBER(SEARCH("Gamification", $H1204:$J1204)),ISNUMBER(SEARCH("education", $H1204:$J1204)),ISNUMBER(SEARCH("Education", $H1204:$J1204)),),DataValidation!$E$12,B1204)</f>
        <v>Serious games or gamification</v>
      </c>
      <c r="B1204" t="s">
        <v>70</v>
      </c>
      <c r="C1204" t="s">
        <v>33</v>
      </c>
      <c r="D1204" t="s">
        <v>33</v>
      </c>
      <c r="F1204" s="3" t="str">
        <f t="shared" si="59"/>
        <v/>
      </c>
      <c r="G1204">
        <f t="shared" si="57"/>
        <v>1</v>
      </c>
      <c r="H1204" s="10" t="s">
        <v>20296</v>
      </c>
      <c r="I1204" t="s">
        <v>14093</v>
      </c>
      <c r="J1204" t="s">
        <v>6</v>
      </c>
      <c r="K1204" t="s">
        <v>14094</v>
      </c>
      <c r="L1204">
        <v>7</v>
      </c>
      <c r="N1204" t="str">
        <f t="shared" si="58"/>
        <v>Journal</v>
      </c>
      <c r="O1204" t="s">
        <v>929</v>
      </c>
      <c r="P1204" t="s">
        <v>14095</v>
      </c>
      <c r="Q1204" s="3">
        <v>2017</v>
      </c>
      <c r="R1204" t="s">
        <v>6</v>
      </c>
      <c r="S1204" t="s">
        <v>6</v>
      </c>
      <c r="T1204" t="s">
        <v>6</v>
      </c>
    </row>
    <row r="1205" spans="1:20" x14ac:dyDescent="0.35">
      <c r="A1205" t="str" cm="1">
        <f t="array" ref="A1205">IF(OR(ISNUMBER(SEARCH("serious", $H1205:$J1205)),ISNUMBER(SEARCH("Serious", $H1205:$J1205)),ISNUMBER(SEARCH("gamification", $H1205:$J1205)),ISNUMBER(SEARCH("Gamification", $H1205:$J1205)),ISNUMBER(SEARCH("education", $H1205:$J1205)),ISNUMBER(SEARCH("Education", $H1205:$J1205)),),DataValidation!$E$12,B1205)</f>
        <v>Not related to Video Games</v>
      </c>
      <c r="B1205" t="s">
        <v>70</v>
      </c>
      <c r="C1205" t="s">
        <v>33</v>
      </c>
      <c r="D1205" t="s">
        <v>33</v>
      </c>
      <c r="F1205" s="3" t="str">
        <f t="shared" si="59"/>
        <v/>
      </c>
      <c r="G1205">
        <f t="shared" si="57"/>
        <v>1</v>
      </c>
      <c r="H1205" s="10" t="s">
        <v>20298</v>
      </c>
      <c r="I1205" t="s">
        <v>14107</v>
      </c>
      <c r="J1205" t="s">
        <v>6</v>
      </c>
      <c r="K1205" t="s">
        <v>14108</v>
      </c>
      <c r="L1205">
        <v>7</v>
      </c>
      <c r="N1205" t="str">
        <f t="shared" si="58"/>
        <v>Journal</v>
      </c>
      <c r="O1205" t="s">
        <v>14109</v>
      </c>
      <c r="P1205" t="s">
        <v>14110</v>
      </c>
      <c r="Q1205" s="3">
        <v>2016</v>
      </c>
      <c r="R1205" t="s">
        <v>6</v>
      </c>
      <c r="S1205" t="s">
        <v>6</v>
      </c>
      <c r="T1205" t="s">
        <v>6</v>
      </c>
    </row>
    <row r="1206" spans="1:20" x14ac:dyDescent="0.35">
      <c r="A1206" t="str" cm="1">
        <f t="array" ref="A1206">IF(OR(ISNUMBER(SEARCH("serious", $H1206:$J1206)),ISNUMBER(SEARCH("Serious", $H1206:$J1206)),ISNUMBER(SEARCH("gamification", $H1206:$J1206)),ISNUMBER(SEARCH("Gamification", $H1206:$J1206)),ISNUMBER(SEARCH("education", $H1206:$J1206)),ISNUMBER(SEARCH("Education", $H1206:$J1206)),),DataValidation!$E$12,B1206)</f>
        <v>Serious games or gamification</v>
      </c>
      <c r="B1206" t="s">
        <v>70</v>
      </c>
      <c r="C1206" t="s">
        <v>33</v>
      </c>
      <c r="D1206" t="s">
        <v>33</v>
      </c>
      <c r="F1206" s="3" t="str">
        <f t="shared" si="59"/>
        <v/>
      </c>
      <c r="G1206">
        <f t="shared" si="57"/>
        <v>1</v>
      </c>
      <c r="H1206" s="10" t="s">
        <v>20301</v>
      </c>
      <c r="I1206" t="s">
        <v>14124</v>
      </c>
      <c r="J1206" t="s">
        <v>6</v>
      </c>
      <c r="K1206" t="s">
        <v>14125</v>
      </c>
      <c r="L1206">
        <v>7</v>
      </c>
      <c r="N1206" t="str">
        <f t="shared" si="58"/>
        <v>Journal</v>
      </c>
      <c r="O1206" t="s">
        <v>14126</v>
      </c>
      <c r="P1206" t="s">
        <v>14127</v>
      </c>
      <c r="Q1206" s="3">
        <v>2019</v>
      </c>
      <c r="R1206" t="s">
        <v>6</v>
      </c>
      <c r="S1206" t="s">
        <v>6</v>
      </c>
      <c r="T1206" t="s">
        <v>6</v>
      </c>
    </row>
    <row r="1207" spans="1:20" x14ac:dyDescent="0.35">
      <c r="A1207" t="str" cm="1">
        <f t="array" ref="A1207">IF(OR(ISNUMBER(SEARCH("serious", $H1207:$J1207)),ISNUMBER(SEARCH("Serious", $H1207:$J1207)),ISNUMBER(SEARCH("gamification", $H1207:$J1207)),ISNUMBER(SEARCH("Gamification", $H1207:$J1207)),ISNUMBER(SEARCH("education", $H1207:$J1207)),ISNUMBER(SEARCH("Education", $H1207:$J1207)),),DataValidation!$E$12,B1207)</f>
        <v>Serious games or gamification</v>
      </c>
      <c r="B1207" t="s">
        <v>70</v>
      </c>
      <c r="C1207" t="s">
        <v>33</v>
      </c>
      <c r="D1207" t="s">
        <v>33</v>
      </c>
      <c r="F1207" s="3" t="str">
        <f t="shared" si="59"/>
        <v/>
      </c>
      <c r="G1207">
        <f t="shared" si="57"/>
        <v>1</v>
      </c>
      <c r="H1207" s="10" t="s">
        <v>20302</v>
      </c>
      <c r="I1207" t="s">
        <v>14129</v>
      </c>
      <c r="J1207" t="s">
        <v>6</v>
      </c>
      <c r="K1207" t="s">
        <v>14130</v>
      </c>
      <c r="L1207">
        <v>7</v>
      </c>
      <c r="N1207" t="str">
        <f t="shared" si="58"/>
        <v>Workshop</v>
      </c>
      <c r="O1207" t="s">
        <v>14131</v>
      </c>
      <c r="P1207" t="s">
        <v>11973</v>
      </c>
      <c r="Q1207" s="3">
        <v>2014</v>
      </c>
      <c r="R1207" t="s">
        <v>6</v>
      </c>
      <c r="S1207" t="s">
        <v>6</v>
      </c>
      <c r="T1207" t="s">
        <v>6</v>
      </c>
    </row>
    <row r="1208" spans="1:20" x14ac:dyDescent="0.35">
      <c r="A1208" t="str" cm="1">
        <f t="array" ref="A1208">IF(OR(ISNUMBER(SEARCH("serious", $H1208:$J1208)),ISNUMBER(SEARCH("Serious", $H1208:$J1208)),ISNUMBER(SEARCH("gamification", $H1208:$J1208)),ISNUMBER(SEARCH("Gamification", $H1208:$J1208)),ISNUMBER(SEARCH("education", $H1208:$J1208)),ISNUMBER(SEARCH("Education", $H1208:$J1208)),),DataValidation!$E$12,B1208)</f>
        <v>Serious games or gamification</v>
      </c>
      <c r="B1208" t="s">
        <v>70</v>
      </c>
      <c r="C1208" t="s">
        <v>33</v>
      </c>
      <c r="D1208" t="s">
        <v>33</v>
      </c>
      <c r="F1208" s="3" t="str">
        <f t="shared" si="59"/>
        <v/>
      </c>
      <c r="G1208">
        <f t="shared" si="57"/>
        <v>1</v>
      </c>
      <c r="H1208" s="10" t="s">
        <v>20303</v>
      </c>
      <c r="I1208" t="s">
        <v>14133</v>
      </c>
      <c r="J1208" t="s">
        <v>6</v>
      </c>
      <c r="K1208" t="s">
        <v>14134</v>
      </c>
      <c r="L1208">
        <v>7</v>
      </c>
      <c r="N1208" t="str">
        <f t="shared" si="58"/>
        <v>Conference</v>
      </c>
      <c r="O1208" t="s">
        <v>14135</v>
      </c>
      <c r="P1208" t="s">
        <v>14136</v>
      </c>
      <c r="Q1208" s="3">
        <v>2009</v>
      </c>
      <c r="R1208" t="s">
        <v>6</v>
      </c>
      <c r="S1208" t="s">
        <v>6</v>
      </c>
      <c r="T1208" t="s">
        <v>6</v>
      </c>
    </row>
    <row r="1209" spans="1:20" x14ac:dyDescent="0.35">
      <c r="A1209" t="str" cm="1">
        <f t="array" ref="A1209">IF(OR(ISNUMBER(SEARCH("serious", $H1209:$J1209)),ISNUMBER(SEARCH("Serious", $H1209:$J1209)),ISNUMBER(SEARCH("gamification", $H1209:$J1209)),ISNUMBER(SEARCH("Gamification", $H1209:$J1209)),ISNUMBER(SEARCH("education", $H1209:$J1209)),ISNUMBER(SEARCH("Education", $H1209:$J1209)),),DataValidation!$E$12,B1209)</f>
        <v>None</v>
      </c>
      <c r="B1209" t="s">
        <v>49</v>
      </c>
      <c r="C1209" t="s">
        <v>54</v>
      </c>
      <c r="D1209" t="s">
        <v>54</v>
      </c>
      <c r="F1209" s="3" t="str">
        <f t="shared" si="59"/>
        <v/>
      </c>
      <c r="G1209">
        <f t="shared" si="57"/>
        <v>1</v>
      </c>
      <c r="H1209" s="10" t="s">
        <v>20304</v>
      </c>
      <c r="I1209" t="s">
        <v>14138</v>
      </c>
      <c r="J1209" t="s">
        <v>6</v>
      </c>
      <c r="K1209" t="s">
        <v>14139</v>
      </c>
      <c r="L1209">
        <v>7</v>
      </c>
      <c r="N1209" t="str">
        <f t="shared" si="58"/>
        <v>Conference</v>
      </c>
      <c r="O1209" t="s">
        <v>14140</v>
      </c>
      <c r="P1209" t="s">
        <v>14141</v>
      </c>
      <c r="Q1209" s="3">
        <v>2018</v>
      </c>
      <c r="R1209" t="s">
        <v>6</v>
      </c>
      <c r="S1209" t="s">
        <v>6</v>
      </c>
      <c r="T1209" t="s">
        <v>6</v>
      </c>
    </row>
    <row r="1210" spans="1:20" x14ac:dyDescent="0.35">
      <c r="A1210" t="str" cm="1">
        <f t="array" ref="A1210">IF(OR(ISNUMBER(SEARCH("serious", $H1210:$J1210)),ISNUMBER(SEARCH("Serious", $H1210:$J1210)),ISNUMBER(SEARCH("gamification", $H1210:$J1210)),ISNUMBER(SEARCH("Gamification", $H1210:$J1210)),ISNUMBER(SEARCH("education", $H1210:$J1210)),ISNUMBER(SEARCH("Education", $H1210:$J1210)),),DataValidation!$E$12,B1210)</f>
        <v>Serious games or gamification</v>
      </c>
      <c r="B1210" t="s">
        <v>70</v>
      </c>
      <c r="C1210" t="s">
        <v>33</v>
      </c>
      <c r="D1210" t="s">
        <v>33</v>
      </c>
      <c r="F1210" s="3" t="str">
        <f t="shared" si="59"/>
        <v/>
      </c>
      <c r="G1210">
        <f t="shared" si="57"/>
        <v>1</v>
      </c>
      <c r="H1210" s="10" t="s">
        <v>20305</v>
      </c>
      <c r="I1210" t="s">
        <v>14148</v>
      </c>
      <c r="J1210" t="s">
        <v>6</v>
      </c>
      <c r="K1210" t="s">
        <v>14149</v>
      </c>
      <c r="L1210">
        <v>7</v>
      </c>
      <c r="N1210" t="str">
        <f t="shared" si="58"/>
        <v>Journal</v>
      </c>
      <c r="O1210" t="s">
        <v>14150</v>
      </c>
      <c r="P1210" t="s">
        <v>14151</v>
      </c>
      <c r="Q1210" s="3">
        <v>2015</v>
      </c>
      <c r="R1210" t="s">
        <v>6</v>
      </c>
      <c r="S1210" t="s">
        <v>6</v>
      </c>
      <c r="T1210" t="s">
        <v>6</v>
      </c>
    </row>
    <row r="1211" spans="1:20" x14ac:dyDescent="0.35">
      <c r="A1211" t="str" cm="1">
        <f t="array" ref="A1211">IF(OR(ISNUMBER(SEARCH("serious", $H1211:$J1211)),ISNUMBER(SEARCH("Serious", $H1211:$J1211)),ISNUMBER(SEARCH("gamification", $H1211:$J1211)),ISNUMBER(SEARCH("Gamification", $H1211:$J1211)),ISNUMBER(SEARCH("education", $H1211:$J1211)),ISNUMBER(SEARCH("Education", $H1211:$J1211)),),DataValidation!$E$12,B1211)</f>
        <v>None</v>
      </c>
      <c r="B1211" t="s">
        <v>49</v>
      </c>
      <c r="C1211" t="s">
        <v>57</v>
      </c>
      <c r="D1211" t="s">
        <v>57</v>
      </c>
      <c r="F1211" s="3" t="str">
        <f t="shared" si="59"/>
        <v/>
      </c>
      <c r="G1211">
        <f t="shared" si="57"/>
        <v>1</v>
      </c>
      <c r="H1211" s="10" t="s">
        <v>20306</v>
      </c>
      <c r="I1211" t="s">
        <v>14153</v>
      </c>
      <c r="J1211" t="s">
        <v>6</v>
      </c>
      <c r="K1211" t="s">
        <v>14154</v>
      </c>
      <c r="L1211">
        <v>7</v>
      </c>
      <c r="N1211" t="str">
        <f t="shared" si="58"/>
        <v>Conference</v>
      </c>
      <c r="O1211" t="s">
        <v>14155</v>
      </c>
      <c r="P1211" t="s">
        <v>14156</v>
      </c>
      <c r="Q1211" s="3">
        <v>2019</v>
      </c>
      <c r="R1211" t="s">
        <v>6</v>
      </c>
      <c r="S1211" t="s">
        <v>6</v>
      </c>
      <c r="T1211" t="s">
        <v>6</v>
      </c>
    </row>
    <row r="1212" spans="1:20" x14ac:dyDescent="0.35">
      <c r="A1212" t="str" cm="1">
        <f t="array" ref="A1212">IF(OR(ISNUMBER(SEARCH("serious", $H1212:$J1212)),ISNUMBER(SEARCH("Serious", $H1212:$J1212)),ISNUMBER(SEARCH("gamification", $H1212:$J1212)),ISNUMBER(SEARCH("Gamification", $H1212:$J1212)),ISNUMBER(SEARCH("education", $H1212:$J1212)),ISNUMBER(SEARCH("Education", $H1212:$J1212)),),DataValidation!$E$12,B1212)</f>
        <v>Serious games or gamification</v>
      </c>
      <c r="B1212" t="s">
        <v>70</v>
      </c>
      <c r="C1212" t="s">
        <v>33</v>
      </c>
      <c r="D1212" t="s">
        <v>33</v>
      </c>
      <c r="F1212" s="3" t="str">
        <f t="shared" si="59"/>
        <v/>
      </c>
      <c r="G1212">
        <f t="shared" si="57"/>
        <v>1</v>
      </c>
      <c r="H1212" s="10" t="s">
        <v>20311</v>
      </c>
      <c r="I1212" t="s">
        <v>14178</v>
      </c>
      <c r="J1212" t="s">
        <v>6</v>
      </c>
      <c r="K1212" t="s">
        <v>14179</v>
      </c>
      <c r="L1212">
        <v>7</v>
      </c>
      <c r="N1212" t="str">
        <f t="shared" si="58"/>
        <v>Conference</v>
      </c>
      <c r="O1212" t="s">
        <v>14180</v>
      </c>
      <c r="P1212" t="s">
        <v>14181</v>
      </c>
      <c r="Q1212" s="3">
        <v>2010</v>
      </c>
      <c r="R1212" t="s">
        <v>6</v>
      </c>
      <c r="S1212" t="s">
        <v>6</v>
      </c>
      <c r="T1212" t="s">
        <v>6</v>
      </c>
    </row>
    <row r="1213" spans="1:20" x14ac:dyDescent="0.35">
      <c r="A1213" t="str" cm="1">
        <f t="array" ref="A1213">IF(OR(ISNUMBER(SEARCH("serious", $H1213:$J1213)),ISNUMBER(SEARCH("Serious", $H1213:$J1213)),ISNUMBER(SEARCH("gamification", $H1213:$J1213)),ISNUMBER(SEARCH("Gamification", $H1213:$J1213)),ISNUMBER(SEARCH("education", $H1213:$J1213)),ISNUMBER(SEARCH("Education", $H1213:$J1213)),),DataValidation!$E$12,B1213)</f>
        <v>None</v>
      </c>
      <c r="B1213" t="s">
        <v>49</v>
      </c>
      <c r="C1213" t="s">
        <v>74</v>
      </c>
      <c r="D1213" t="s">
        <v>74</v>
      </c>
      <c r="F1213" s="3" t="str">
        <f t="shared" si="59"/>
        <v/>
      </c>
      <c r="G1213">
        <f t="shared" si="57"/>
        <v>1</v>
      </c>
      <c r="H1213" s="10" t="s">
        <v>20312</v>
      </c>
      <c r="I1213" t="s">
        <v>14183</v>
      </c>
      <c r="J1213" t="s">
        <v>6</v>
      </c>
      <c r="K1213" t="s">
        <v>14184</v>
      </c>
      <c r="L1213">
        <v>7</v>
      </c>
      <c r="N1213" t="str">
        <f t="shared" si="58"/>
        <v>Conference</v>
      </c>
      <c r="O1213" t="s">
        <v>14185</v>
      </c>
      <c r="P1213" t="s">
        <v>14186</v>
      </c>
      <c r="Q1213" s="3">
        <v>2020</v>
      </c>
      <c r="R1213" t="s">
        <v>6</v>
      </c>
      <c r="S1213" t="s">
        <v>6</v>
      </c>
      <c r="T1213" t="s">
        <v>6</v>
      </c>
    </row>
    <row r="1214" spans="1:20" x14ac:dyDescent="0.35">
      <c r="A1214" t="str" cm="1">
        <f t="array" ref="A1214">IF(OR(ISNUMBER(SEARCH("serious", $H1214:$J1214)),ISNUMBER(SEARCH("Serious", $H1214:$J1214)),ISNUMBER(SEARCH("gamification", $H1214:$J1214)),ISNUMBER(SEARCH("Gamification", $H1214:$J1214)),ISNUMBER(SEARCH("education", $H1214:$J1214)),ISNUMBER(SEARCH("Education", $H1214:$J1214)),),DataValidation!$E$12,B1214)</f>
        <v>Not related to Video Games</v>
      </c>
      <c r="B1214" t="s">
        <v>70</v>
      </c>
      <c r="C1214" t="s">
        <v>33</v>
      </c>
      <c r="D1214" t="s">
        <v>33</v>
      </c>
      <c r="F1214" s="3" t="str">
        <f t="shared" si="59"/>
        <v/>
      </c>
      <c r="G1214">
        <f t="shared" si="57"/>
        <v>1</v>
      </c>
      <c r="H1214" s="10" t="s">
        <v>20314</v>
      </c>
      <c r="I1214" t="s">
        <v>14198</v>
      </c>
      <c r="J1214" t="s">
        <v>6</v>
      </c>
      <c r="K1214" t="s">
        <v>14199</v>
      </c>
      <c r="L1214">
        <v>7</v>
      </c>
      <c r="N1214" t="str">
        <f t="shared" si="58"/>
        <v>Conference</v>
      </c>
      <c r="O1214" t="s">
        <v>14200</v>
      </c>
      <c r="P1214" t="s">
        <v>14201</v>
      </c>
      <c r="Q1214" s="3">
        <v>2015</v>
      </c>
      <c r="R1214" t="s">
        <v>6</v>
      </c>
      <c r="S1214" t="s">
        <v>6</v>
      </c>
      <c r="T1214" t="s">
        <v>6</v>
      </c>
    </row>
    <row r="1215" spans="1:20" x14ac:dyDescent="0.35">
      <c r="A1215" t="str" cm="1">
        <f t="array" ref="A1215">IF(OR(ISNUMBER(SEARCH("serious", $H1215:$J1215)),ISNUMBER(SEARCH("Serious", $H1215:$J1215)),ISNUMBER(SEARCH("gamification", $H1215:$J1215)),ISNUMBER(SEARCH("Gamification", $H1215:$J1215)),ISNUMBER(SEARCH("education", $H1215:$J1215)),ISNUMBER(SEARCH("Education", $H1215:$J1215)),),DataValidation!$E$12,B1215)</f>
        <v>Serious games or gamification</v>
      </c>
      <c r="B1215" t="s">
        <v>70</v>
      </c>
      <c r="C1215" t="s">
        <v>33</v>
      </c>
      <c r="D1215" t="s">
        <v>33</v>
      </c>
      <c r="F1215" s="3" t="str">
        <f t="shared" si="59"/>
        <v/>
      </c>
      <c r="G1215">
        <f t="shared" si="57"/>
        <v>1</v>
      </c>
      <c r="H1215" s="10" t="s">
        <v>20321</v>
      </c>
      <c r="I1215" t="s">
        <v>14223</v>
      </c>
      <c r="J1215" t="s">
        <v>6</v>
      </c>
      <c r="K1215" t="s">
        <v>13745</v>
      </c>
      <c r="L1215">
        <v>7</v>
      </c>
      <c r="N1215" t="str">
        <f t="shared" si="58"/>
        <v>Conference</v>
      </c>
      <c r="O1215" t="s">
        <v>14224</v>
      </c>
      <c r="P1215" t="s">
        <v>14225</v>
      </c>
      <c r="Q1215" s="3">
        <v>2020</v>
      </c>
      <c r="R1215" t="s">
        <v>6</v>
      </c>
      <c r="S1215" t="s">
        <v>6</v>
      </c>
      <c r="T1215" t="s">
        <v>6</v>
      </c>
    </row>
    <row r="1216" spans="1:20" x14ac:dyDescent="0.35">
      <c r="A1216" t="str" cm="1">
        <f t="array" ref="A1216">IF(OR(ISNUMBER(SEARCH("serious", $H1216:$J1216)),ISNUMBER(SEARCH("Serious", $H1216:$J1216)),ISNUMBER(SEARCH("gamification", $H1216:$J1216)),ISNUMBER(SEARCH("Gamification", $H1216:$J1216)),ISNUMBER(SEARCH("education", $H1216:$J1216)),ISNUMBER(SEARCH("Education", $H1216:$J1216)),),DataValidation!$E$12,B1216)</f>
        <v>Not related to Video Games</v>
      </c>
      <c r="B1216" t="s">
        <v>70</v>
      </c>
      <c r="C1216" t="s">
        <v>33</v>
      </c>
      <c r="D1216" t="s">
        <v>33</v>
      </c>
      <c r="F1216" s="3" t="str">
        <f t="shared" si="59"/>
        <v/>
      </c>
      <c r="G1216">
        <f t="shared" si="57"/>
        <v>1</v>
      </c>
      <c r="H1216" s="10" t="s">
        <v>20322</v>
      </c>
      <c r="I1216" t="s">
        <v>14227</v>
      </c>
      <c r="J1216" t="s">
        <v>6</v>
      </c>
      <c r="K1216" t="s">
        <v>14228</v>
      </c>
      <c r="L1216">
        <v>7</v>
      </c>
      <c r="N1216" t="str">
        <f t="shared" si="58"/>
        <v>Journal</v>
      </c>
      <c r="O1216" t="s">
        <v>14229</v>
      </c>
      <c r="P1216" t="s">
        <v>14230</v>
      </c>
      <c r="Q1216" s="3">
        <v>2017</v>
      </c>
      <c r="R1216" t="s">
        <v>6</v>
      </c>
      <c r="S1216" t="s">
        <v>6</v>
      </c>
      <c r="T1216" t="s">
        <v>6</v>
      </c>
    </row>
    <row r="1217" spans="1:20" x14ac:dyDescent="0.35">
      <c r="A1217" t="str" cm="1">
        <f t="array" ref="A1217">IF(OR(ISNUMBER(SEARCH("serious", $H1217:$J1217)),ISNUMBER(SEARCH("Serious", $H1217:$J1217)),ISNUMBER(SEARCH("gamification", $H1217:$J1217)),ISNUMBER(SEARCH("Gamification", $H1217:$J1217)),ISNUMBER(SEARCH("education", $H1217:$J1217)),ISNUMBER(SEARCH("Education", $H1217:$J1217)),),DataValidation!$E$12,B1217)</f>
        <v>Serious games or gamification</v>
      </c>
      <c r="B1217" t="s">
        <v>70</v>
      </c>
      <c r="C1217" t="s">
        <v>33</v>
      </c>
      <c r="D1217" t="s">
        <v>33</v>
      </c>
      <c r="F1217" s="3" t="str">
        <f t="shared" si="59"/>
        <v/>
      </c>
      <c r="G1217">
        <f t="shared" si="57"/>
        <v>1</v>
      </c>
      <c r="H1217" s="10" t="s">
        <v>20323</v>
      </c>
      <c r="I1217" t="s">
        <v>14232</v>
      </c>
      <c r="J1217" t="s">
        <v>6</v>
      </c>
      <c r="K1217" t="s">
        <v>14233</v>
      </c>
      <c r="L1217">
        <v>7</v>
      </c>
      <c r="N1217" t="str">
        <f t="shared" si="58"/>
        <v>Conference</v>
      </c>
      <c r="O1217" t="s">
        <v>14234</v>
      </c>
      <c r="P1217" t="s">
        <v>14235</v>
      </c>
      <c r="Q1217" s="3">
        <v>2015</v>
      </c>
      <c r="R1217" t="s">
        <v>6</v>
      </c>
      <c r="S1217" t="s">
        <v>6</v>
      </c>
      <c r="T1217" t="s">
        <v>6</v>
      </c>
    </row>
    <row r="1218" spans="1:20" x14ac:dyDescent="0.35">
      <c r="A1218" t="str" cm="1">
        <f t="array" ref="A1218">IF(OR(ISNUMBER(SEARCH("serious", $H1218:$J1218)),ISNUMBER(SEARCH("Serious", $H1218:$J1218)),ISNUMBER(SEARCH("gamification", $H1218:$J1218)),ISNUMBER(SEARCH("Gamification", $H1218:$J1218)),ISNUMBER(SEARCH("education", $H1218:$J1218)),ISNUMBER(SEARCH("Education", $H1218:$J1218)),),DataValidation!$E$12,B1218)</f>
        <v>Serious games or gamification</v>
      </c>
      <c r="B1218" t="s">
        <v>70</v>
      </c>
      <c r="C1218" t="s">
        <v>33</v>
      </c>
      <c r="D1218" t="s">
        <v>33</v>
      </c>
      <c r="F1218" s="3" t="str">
        <f t="shared" si="59"/>
        <v/>
      </c>
      <c r="G1218">
        <f t="shared" ref="G1218:G1281" si="60">COUNTIF(H:H,H1218)</f>
        <v>1</v>
      </c>
      <c r="H1218" s="10" t="s">
        <v>20324</v>
      </c>
      <c r="I1218" t="s">
        <v>14237</v>
      </c>
      <c r="J1218" t="s">
        <v>6</v>
      </c>
      <c r="K1218" t="s">
        <v>14238</v>
      </c>
      <c r="L1218">
        <v>7</v>
      </c>
      <c r="N1218" t="str">
        <f t="shared" ref="N1218:N1281" si="61">IF(ISNUMBER(SEARCH("Workshop", O1218)),"Workshop",IF(OR(ISNUMBER(SEARCH("Conference", O1218)), ISNUMBER(SEARCH("Symposium", O1218)), ISNUMBER(SEARCH("Lecture Notes", O1218)), ISNUMBER(SEARCH("Proceedings", O1218))),"Conference", "Journal"))</f>
        <v>Conference</v>
      </c>
      <c r="O1218" t="s">
        <v>14239</v>
      </c>
      <c r="P1218" t="s">
        <v>14240</v>
      </c>
      <c r="Q1218" s="3">
        <v>2020</v>
      </c>
      <c r="R1218" t="s">
        <v>6</v>
      </c>
      <c r="S1218" t="s">
        <v>6</v>
      </c>
      <c r="T1218" t="s">
        <v>6</v>
      </c>
    </row>
    <row r="1219" spans="1:20" x14ac:dyDescent="0.35">
      <c r="A1219" t="str" cm="1">
        <f t="array" ref="A1219">IF(OR(ISNUMBER(SEARCH("serious", $H1219:$J1219)),ISNUMBER(SEARCH("Serious", $H1219:$J1219)),ISNUMBER(SEARCH("gamification", $H1219:$J1219)),ISNUMBER(SEARCH("Gamification", $H1219:$J1219)),ISNUMBER(SEARCH("education", $H1219:$J1219)),ISNUMBER(SEARCH("Education", $H1219:$J1219)),),DataValidation!$E$12,B1219)</f>
        <v>Serious games or gamification</v>
      </c>
      <c r="B1219" t="s">
        <v>70</v>
      </c>
      <c r="C1219" t="s">
        <v>33</v>
      </c>
      <c r="D1219" t="s">
        <v>33</v>
      </c>
      <c r="F1219" s="3" t="str">
        <f t="shared" si="59"/>
        <v/>
      </c>
      <c r="G1219">
        <f t="shared" si="60"/>
        <v>1</v>
      </c>
      <c r="H1219" s="10" t="s">
        <v>20326</v>
      </c>
      <c r="I1219" t="s">
        <v>14245</v>
      </c>
      <c r="J1219" t="s">
        <v>6</v>
      </c>
      <c r="K1219" t="s">
        <v>14246</v>
      </c>
      <c r="L1219">
        <v>7</v>
      </c>
      <c r="N1219" t="str">
        <f t="shared" si="61"/>
        <v>Journal</v>
      </c>
      <c r="O1219" t="s">
        <v>14247</v>
      </c>
      <c r="P1219" t="s">
        <v>14248</v>
      </c>
      <c r="Q1219" s="3">
        <v>2016</v>
      </c>
      <c r="R1219" t="s">
        <v>6</v>
      </c>
      <c r="S1219" t="s">
        <v>6</v>
      </c>
      <c r="T1219" t="s">
        <v>6</v>
      </c>
    </row>
    <row r="1220" spans="1:20" x14ac:dyDescent="0.35">
      <c r="A1220" t="str" cm="1">
        <f t="array" ref="A1220">IF(OR(ISNUMBER(SEARCH("serious", $H1220:$J1220)),ISNUMBER(SEARCH("Serious", $H1220:$J1220)),ISNUMBER(SEARCH("gamification", $H1220:$J1220)),ISNUMBER(SEARCH("Gamification", $H1220:$J1220)),ISNUMBER(SEARCH("education", $H1220:$J1220)),ISNUMBER(SEARCH("Education", $H1220:$J1220)),),DataValidation!$E$12,B1220)</f>
        <v>None</v>
      </c>
      <c r="B1220" t="s">
        <v>49</v>
      </c>
      <c r="C1220" t="s">
        <v>60</v>
      </c>
      <c r="D1220" t="s">
        <v>60</v>
      </c>
      <c r="F1220" s="3" t="str">
        <f t="shared" si="59"/>
        <v/>
      </c>
      <c r="G1220">
        <f t="shared" si="60"/>
        <v>1</v>
      </c>
      <c r="H1220" s="10" t="s">
        <v>20328</v>
      </c>
      <c r="I1220" t="s">
        <v>14255</v>
      </c>
      <c r="J1220" t="s">
        <v>6</v>
      </c>
      <c r="K1220" t="s">
        <v>14256</v>
      </c>
      <c r="L1220">
        <v>7</v>
      </c>
      <c r="N1220" t="str">
        <f t="shared" si="61"/>
        <v>Journal</v>
      </c>
      <c r="O1220" t="s">
        <v>12988</v>
      </c>
      <c r="P1220" t="s">
        <v>14257</v>
      </c>
      <c r="Q1220" s="3">
        <v>2017</v>
      </c>
      <c r="R1220" t="s">
        <v>6</v>
      </c>
      <c r="S1220" t="s">
        <v>6</v>
      </c>
      <c r="T1220" t="s">
        <v>6</v>
      </c>
    </row>
    <row r="1221" spans="1:20" x14ac:dyDescent="0.35">
      <c r="A1221" t="str" cm="1">
        <f t="array" ref="A1221">IF(OR(ISNUMBER(SEARCH("serious", $H1221:$J1221)),ISNUMBER(SEARCH("Serious", $H1221:$J1221)),ISNUMBER(SEARCH("gamification", $H1221:$J1221)),ISNUMBER(SEARCH("Gamification", $H1221:$J1221)),ISNUMBER(SEARCH("education", $H1221:$J1221)),ISNUMBER(SEARCH("Education", $H1221:$J1221)),),DataValidation!$E$12,B1221)</f>
        <v>Serious games or gamification</v>
      </c>
      <c r="B1221" t="s">
        <v>70</v>
      </c>
      <c r="C1221" t="s">
        <v>33</v>
      </c>
      <c r="D1221" t="s">
        <v>33</v>
      </c>
      <c r="F1221" s="3" t="str">
        <f t="shared" si="59"/>
        <v/>
      </c>
      <c r="G1221">
        <f t="shared" si="60"/>
        <v>1</v>
      </c>
      <c r="H1221" s="10" t="s">
        <v>20330</v>
      </c>
      <c r="I1221" t="s">
        <v>14263</v>
      </c>
      <c r="J1221" t="s">
        <v>6</v>
      </c>
      <c r="K1221" t="s">
        <v>14264</v>
      </c>
      <c r="L1221">
        <v>7</v>
      </c>
      <c r="N1221" t="str">
        <f t="shared" si="61"/>
        <v>Workshop</v>
      </c>
      <c r="O1221" t="s">
        <v>14265</v>
      </c>
      <c r="P1221" t="s">
        <v>14266</v>
      </c>
      <c r="Q1221" s="3">
        <v>2016</v>
      </c>
      <c r="R1221" t="s">
        <v>6</v>
      </c>
      <c r="S1221" t="s">
        <v>6</v>
      </c>
      <c r="T1221" t="s">
        <v>6</v>
      </c>
    </row>
    <row r="1222" spans="1:20" x14ac:dyDescent="0.35">
      <c r="A1222" t="str" cm="1">
        <f t="array" ref="A1222">IF(OR(ISNUMBER(SEARCH("serious", $H1222:$J1222)),ISNUMBER(SEARCH("Serious", $H1222:$J1222)),ISNUMBER(SEARCH("gamification", $H1222:$J1222)),ISNUMBER(SEARCH("Gamification", $H1222:$J1222)),ISNUMBER(SEARCH("education", $H1222:$J1222)),ISNUMBER(SEARCH("Education", $H1222:$J1222)),),DataValidation!$E$12,B1222)</f>
        <v>None</v>
      </c>
      <c r="B1222" t="s">
        <v>49</v>
      </c>
      <c r="C1222" t="s">
        <v>74</v>
      </c>
      <c r="D1222" t="s">
        <v>74</v>
      </c>
      <c r="F1222" s="3" t="str">
        <f t="shared" si="59"/>
        <v/>
      </c>
      <c r="G1222">
        <f t="shared" si="60"/>
        <v>1</v>
      </c>
      <c r="H1222" s="10" t="s">
        <v>20331</v>
      </c>
      <c r="I1222" t="s">
        <v>14273</v>
      </c>
      <c r="J1222" t="s">
        <v>6</v>
      </c>
      <c r="K1222" t="s">
        <v>14274</v>
      </c>
      <c r="L1222">
        <v>7</v>
      </c>
      <c r="N1222" t="str">
        <f t="shared" si="61"/>
        <v>Journal</v>
      </c>
      <c r="O1222" t="s">
        <v>14275</v>
      </c>
      <c r="P1222" t="s">
        <v>14276</v>
      </c>
      <c r="Q1222" s="3">
        <v>2018</v>
      </c>
      <c r="R1222" t="s">
        <v>6</v>
      </c>
      <c r="S1222" t="s">
        <v>6</v>
      </c>
      <c r="T1222" t="s">
        <v>6</v>
      </c>
    </row>
    <row r="1223" spans="1:20" x14ac:dyDescent="0.35">
      <c r="A1223" t="str" cm="1">
        <f t="array" ref="A1223">IF(OR(ISNUMBER(SEARCH("serious", $H1223:$J1223)),ISNUMBER(SEARCH("Serious", $H1223:$J1223)),ISNUMBER(SEARCH("gamification", $H1223:$J1223)),ISNUMBER(SEARCH("Gamification", $H1223:$J1223)),ISNUMBER(SEARCH("education", $H1223:$J1223)),ISNUMBER(SEARCH("Education", $H1223:$J1223)),),DataValidation!$E$12,B1223)</f>
        <v>Serious games or gamification</v>
      </c>
      <c r="B1223" t="s">
        <v>70</v>
      </c>
      <c r="C1223" t="s">
        <v>33</v>
      </c>
      <c r="D1223" t="s">
        <v>33</v>
      </c>
      <c r="F1223" s="3" t="str">
        <f t="shared" si="59"/>
        <v/>
      </c>
      <c r="G1223">
        <f t="shared" si="60"/>
        <v>1</v>
      </c>
      <c r="H1223" s="10" t="s">
        <v>20334</v>
      </c>
      <c r="I1223" t="s">
        <v>14288</v>
      </c>
      <c r="J1223" t="s">
        <v>6</v>
      </c>
      <c r="K1223" t="s">
        <v>14289</v>
      </c>
      <c r="L1223">
        <v>7</v>
      </c>
      <c r="N1223" t="str">
        <f t="shared" si="61"/>
        <v>Journal</v>
      </c>
      <c r="O1223" t="s">
        <v>14290</v>
      </c>
      <c r="P1223" t="s">
        <v>14291</v>
      </c>
      <c r="Q1223" s="3">
        <v>2019</v>
      </c>
      <c r="R1223" t="s">
        <v>6</v>
      </c>
      <c r="S1223" t="s">
        <v>6</v>
      </c>
      <c r="T1223" t="s">
        <v>6</v>
      </c>
    </row>
    <row r="1224" spans="1:20" x14ac:dyDescent="0.35">
      <c r="A1224" t="str" cm="1">
        <f t="array" ref="A1224">IF(OR(ISNUMBER(SEARCH("serious", $H1224:$J1224)),ISNUMBER(SEARCH("Serious", $H1224:$J1224)),ISNUMBER(SEARCH("gamification", $H1224:$J1224)),ISNUMBER(SEARCH("Gamification", $H1224:$J1224)),ISNUMBER(SEARCH("education", $H1224:$J1224)),ISNUMBER(SEARCH("Education", $H1224:$J1224)),),DataValidation!$E$12,B1224)</f>
        <v>Serious games or gamification</v>
      </c>
      <c r="B1224" t="s">
        <v>70</v>
      </c>
      <c r="C1224" t="s">
        <v>33</v>
      </c>
      <c r="D1224" t="s">
        <v>33</v>
      </c>
      <c r="F1224" s="3" t="str">
        <f t="shared" si="59"/>
        <v/>
      </c>
      <c r="G1224">
        <f t="shared" si="60"/>
        <v>1</v>
      </c>
      <c r="H1224" s="10" t="s">
        <v>14292</v>
      </c>
      <c r="I1224" t="s">
        <v>14293</v>
      </c>
      <c r="J1224" t="s">
        <v>6</v>
      </c>
      <c r="K1224" t="s">
        <v>14294</v>
      </c>
      <c r="L1224">
        <v>7</v>
      </c>
      <c r="N1224" t="str">
        <f t="shared" si="61"/>
        <v>Workshop</v>
      </c>
      <c r="O1224" t="s">
        <v>14295</v>
      </c>
      <c r="P1224" t="s">
        <v>14296</v>
      </c>
      <c r="Q1224" s="3">
        <v>2014</v>
      </c>
      <c r="R1224" t="s">
        <v>6</v>
      </c>
      <c r="S1224" t="s">
        <v>6</v>
      </c>
      <c r="T1224" t="s">
        <v>6</v>
      </c>
    </row>
    <row r="1225" spans="1:20" x14ac:dyDescent="0.35">
      <c r="A1225" t="str" cm="1">
        <f t="array" ref="A1225">IF(OR(ISNUMBER(SEARCH("serious", $H1225:$J1225)),ISNUMBER(SEARCH("Serious", $H1225:$J1225)),ISNUMBER(SEARCH("gamification", $H1225:$J1225)),ISNUMBER(SEARCH("Gamification", $H1225:$J1225)),ISNUMBER(SEARCH("education", $H1225:$J1225)),ISNUMBER(SEARCH("Education", $H1225:$J1225)),),DataValidation!$E$12,B1225)</f>
        <v>None</v>
      </c>
      <c r="B1225" t="s">
        <v>49</v>
      </c>
      <c r="C1225" t="s">
        <v>74</v>
      </c>
      <c r="D1225" t="s">
        <v>74</v>
      </c>
      <c r="F1225" s="3" t="str">
        <f t="shared" si="59"/>
        <v/>
      </c>
      <c r="G1225">
        <f t="shared" si="60"/>
        <v>1</v>
      </c>
      <c r="H1225" s="10" t="s">
        <v>20335</v>
      </c>
      <c r="I1225" t="s">
        <v>14298</v>
      </c>
      <c r="J1225" t="s">
        <v>6</v>
      </c>
      <c r="K1225" t="s">
        <v>14299</v>
      </c>
      <c r="L1225">
        <v>7</v>
      </c>
      <c r="N1225" t="str">
        <f t="shared" si="61"/>
        <v>Journal</v>
      </c>
      <c r="O1225" t="s">
        <v>14300</v>
      </c>
      <c r="P1225" t="s">
        <v>14301</v>
      </c>
      <c r="Q1225" s="3">
        <v>2018</v>
      </c>
      <c r="R1225" t="s">
        <v>6</v>
      </c>
      <c r="S1225" t="s">
        <v>6</v>
      </c>
      <c r="T1225" t="s">
        <v>6</v>
      </c>
    </row>
    <row r="1226" spans="1:20" x14ac:dyDescent="0.35">
      <c r="A1226" t="str" cm="1">
        <f t="array" ref="A1226">IF(OR(ISNUMBER(SEARCH("serious", $H1226:$J1226)),ISNUMBER(SEARCH("Serious", $H1226:$J1226)),ISNUMBER(SEARCH("gamification", $H1226:$J1226)),ISNUMBER(SEARCH("Gamification", $H1226:$J1226)),ISNUMBER(SEARCH("education", $H1226:$J1226)),ISNUMBER(SEARCH("Education", $H1226:$J1226)),),DataValidation!$E$12,B1226)</f>
        <v>Not related to Video Games</v>
      </c>
      <c r="B1226" t="s">
        <v>70</v>
      </c>
      <c r="C1226" t="s">
        <v>33</v>
      </c>
      <c r="D1226" t="s">
        <v>33</v>
      </c>
      <c r="F1226" s="3" t="str">
        <f t="shared" si="59"/>
        <v/>
      </c>
      <c r="G1226">
        <f t="shared" si="60"/>
        <v>1</v>
      </c>
      <c r="H1226" s="10" t="s">
        <v>20339</v>
      </c>
      <c r="I1226" t="s">
        <v>14318</v>
      </c>
      <c r="J1226" t="s">
        <v>6</v>
      </c>
      <c r="K1226" t="s">
        <v>14319</v>
      </c>
      <c r="L1226">
        <v>7</v>
      </c>
      <c r="N1226" t="str">
        <f t="shared" si="61"/>
        <v>Workshop</v>
      </c>
      <c r="O1226" t="s">
        <v>12092</v>
      </c>
      <c r="P1226" t="s">
        <v>12093</v>
      </c>
      <c r="Q1226" s="3">
        <v>2016</v>
      </c>
      <c r="R1226" t="s">
        <v>6</v>
      </c>
      <c r="S1226" t="s">
        <v>6</v>
      </c>
      <c r="T1226" t="s">
        <v>6</v>
      </c>
    </row>
    <row r="1227" spans="1:20" x14ac:dyDescent="0.35">
      <c r="A1227" t="str" cm="1">
        <f t="array" ref="A1227">IF(OR(ISNUMBER(SEARCH("serious", $H1227:$J1227)),ISNUMBER(SEARCH("Serious", $H1227:$J1227)),ISNUMBER(SEARCH("gamification", $H1227:$J1227)),ISNUMBER(SEARCH("Gamification", $H1227:$J1227)),ISNUMBER(SEARCH("education", $H1227:$J1227)),ISNUMBER(SEARCH("Education", $H1227:$J1227)),),DataValidation!$E$12,B1227)</f>
        <v>Serious games or gamification</v>
      </c>
      <c r="B1227" t="s">
        <v>70</v>
      </c>
      <c r="C1227" t="s">
        <v>33</v>
      </c>
      <c r="D1227" t="s">
        <v>33</v>
      </c>
      <c r="F1227" s="3" t="str">
        <f t="shared" si="59"/>
        <v/>
      </c>
      <c r="G1227">
        <f t="shared" si="60"/>
        <v>1</v>
      </c>
      <c r="H1227" s="10" t="s">
        <v>20345</v>
      </c>
      <c r="I1227" t="s">
        <v>14343</v>
      </c>
      <c r="J1227" t="s">
        <v>6</v>
      </c>
      <c r="K1227" t="s">
        <v>14344</v>
      </c>
      <c r="L1227">
        <v>7</v>
      </c>
      <c r="N1227" t="str">
        <f t="shared" si="61"/>
        <v>Conference</v>
      </c>
      <c r="O1227" t="s">
        <v>14345</v>
      </c>
      <c r="P1227" t="s">
        <v>14346</v>
      </c>
      <c r="Q1227" s="3">
        <v>2016</v>
      </c>
      <c r="R1227" t="s">
        <v>6</v>
      </c>
      <c r="S1227" t="s">
        <v>6</v>
      </c>
      <c r="T1227" t="s">
        <v>6</v>
      </c>
    </row>
    <row r="1228" spans="1:20" x14ac:dyDescent="0.35">
      <c r="A1228" t="str" cm="1">
        <f t="array" ref="A1228">IF(OR(ISNUMBER(SEARCH("serious", $H1228:$J1228)),ISNUMBER(SEARCH("Serious", $H1228:$J1228)),ISNUMBER(SEARCH("gamification", $H1228:$J1228)),ISNUMBER(SEARCH("Gamification", $H1228:$J1228)),ISNUMBER(SEARCH("education", $H1228:$J1228)),ISNUMBER(SEARCH("Education", $H1228:$J1228)),),DataValidation!$E$12,B1228)</f>
        <v>Serious games or gamification</v>
      </c>
      <c r="B1228" t="s">
        <v>70</v>
      </c>
      <c r="C1228" t="s">
        <v>33</v>
      </c>
      <c r="D1228" t="s">
        <v>33</v>
      </c>
      <c r="F1228" s="3" t="str">
        <f t="shared" si="59"/>
        <v/>
      </c>
      <c r="G1228">
        <f t="shared" si="60"/>
        <v>1</v>
      </c>
      <c r="H1228" s="10" t="s">
        <v>20346</v>
      </c>
      <c r="I1228" t="s">
        <v>14348</v>
      </c>
      <c r="J1228" t="s">
        <v>6</v>
      </c>
      <c r="K1228" t="s">
        <v>14349</v>
      </c>
      <c r="L1228">
        <v>7</v>
      </c>
      <c r="N1228" t="str">
        <f t="shared" si="61"/>
        <v>Journal</v>
      </c>
      <c r="O1228" t="s">
        <v>13983</v>
      </c>
      <c r="P1228" t="s">
        <v>14350</v>
      </c>
      <c r="Q1228" s="3">
        <v>2019</v>
      </c>
      <c r="R1228" t="s">
        <v>6</v>
      </c>
      <c r="S1228" t="s">
        <v>6</v>
      </c>
      <c r="T1228" t="s">
        <v>6</v>
      </c>
    </row>
    <row r="1229" spans="1:20" x14ac:dyDescent="0.35">
      <c r="A1229" t="str" cm="1">
        <f t="array" ref="A1229">IF(OR(ISNUMBER(SEARCH("serious", $H1229:$J1229)),ISNUMBER(SEARCH("Serious", $H1229:$J1229)),ISNUMBER(SEARCH("gamification", $H1229:$J1229)),ISNUMBER(SEARCH("Gamification", $H1229:$J1229)),ISNUMBER(SEARCH("education", $H1229:$J1229)),ISNUMBER(SEARCH("Education", $H1229:$J1229)),),DataValidation!$E$12,B1229)</f>
        <v>None</v>
      </c>
      <c r="B1229" t="s">
        <v>49</v>
      </c>
      <c r="C1229" t="s">
        <v>54</v>
      </c>
      <c r="D1229" t="s">
        <v>54</v>
      </c>
      <c r="F1229" s="3" t="str">
        <f t="shared" si="59"/>
        <v/>
      </c>
      <c r="G1229">
        <f t="shared" si="60"/>
        <v>1</v>
      </c>
      <c r="H1229" s="10" t="s">
        <v>20347</v>
      </c>
      <c r="I1229" t="s">
        <v>14352</v>
      </c>
      <c r="J1229" t="s">
        <v>6</v>
      </c>
      <c r="K1229" t="s">
        <v>14353</v>
      </c>
      <c r="L1229">
        <v>7</v>
      </c>
      <c r="N1229" t="str">
        <f t="shared" si="61"/>
        <v>Workshop</v>
      </c>
      <c r="O1229" t="s">
        <v>14354</v>
      </c>
      <c r="P1229" t="s">
        <v>14355</v>
      </c>
      <c r="Q1229" s="3">
        <v>2016</v>
      </c>
      <c r="R1229" t="s">
        <v>6</v>
      </c>
      <c r="S1229" t="s">
        <v>6</v>
      </c>
      <c r="T1229" t="s">
        <v>6</v>
      </c>
    </row>
    <row r="1230" spans="1:20" x14ac:dyDescent="0.35">
      <c r="A1230" t="str" cm="1">
        <f t="array" ref="A1230">IF(OR(ISNUMBER(SEARCH("serious", $H1230:$J1230)),ISNUMBER(SEARCH("Serious", $H1230:$J1230)),ISNUMBER(SEARCH("gamification", $H1230:$J1230)),ISNUMBER(SEARCH("Gamification", $H1230:$J1230)),ISNUMBER(SEARCH("education", $H1230:$J1230)),ISNUMBER(SEARCH("Education", $H1230:$J1230)),),DataValidation!$E$12,B1230)</f>
        <v>Serious games or gamification</v>
      </c>
      <c r="B1230" t="s">
        <v>70</v>
      </c>
      <c r="C1230" t="s">
        <v>33</v>
      </c>
      <c r="D1230" t="s">
        <v>33</v>
      </c>
      <c r="F1230" s="3" t="str">
        <f t="shared" si="59"/>
        <v/>
      </c>
      <c r="G1230">
        <f t="shared" si="60"/>
        <v>1</v>
      </c>
      <c r="H1230" s="10" t="s">
        <v>20348</v>
      </c>
      <c r="I1230" t="s">
        <v>14357</v>
      </c>
      <c r="J1230" t="s">
        <v>6</v>
      </c>
      <c r="K1230" t="s">
        <v>14358</v>
      </c>
      <c r="L1230">
        <v>7</v>
      </c>
      <c r="N1230" t="str">
        <f t="shared" si="61"/>
        <v>Journal</v>
      </c>
      <c r="O1230" t="s">
        <v>14359</v>
      </c>
      <c r="P1230" t="s">
        <v>14360</v>
      </c>
      <c r="Q1230" s="3">
        <v>2018</v>
      </c>
      <c r="R1230" t="s">
        <v>6</v>
      </c>
      <c r="S1230" t="s">
        <v>6</v>
      </c>
      <c r="T1230" t="s">
        <v>6</v>
      </c>
    </row>
    <row r="1231" spans="1:20" x14ac:dyDescent="0.35">
      <c r="A1231" t="str" cm="1">
        <f t="array" ref="A1231">IF(OR(ISNUMBER(SEARCH("serious", $H1231:$J1231)),ISNUMBER(SEARCH("Serious", $H1231:$J1231)),ISNUMBER(SEARCH("gamification", $H1231:$J1231)),ISNUMBER(SEARCH("Gamification", $H1231:$J1231)),ISNUMBER(SEARCH("education", $H1231:$J1231)),ISNUMBER(SEARCH("Education", $H1231:$J1231)),),DataValidation!$E$12,B1231)</f>
        <v>Serious games or gamification</v>
      </c>
      <c r="B1231" t="s">
        <v>70</v>
      </c>
      <c r="C1231" t="s">
        <v>33</v>
      </c>
      <c r="D1231" t="s">
        <v>33</v>
      </c>
      <c r="F1231" s="3" t="str">
        <f t="shared" si="59"/>
        <v/>
      </c>
      <c r="G1231">
        <f t="shared" si="60"/>
        <v>1</v>
      </c>
      <c r="H1231" s="10" t="s">
        <v>20353</v>
      </c>
      <c r="I1231" t="s">
        <v>14382</v>
      </c>
      <c r="J1231" t="s">
        <v>6</v>
      </c>
      <c r="K1231" t="s">
        <v>14383</v>
      </c>
      <c r="L1231">
        <v>7</v>
      </c>
      <c r="N1231" t="str">
        <f t="shared" si="61"/>
        <v>Journal</v>
      </c>
      <c r="O1231" t="s">
        <v>14384</v>
      </c>
      <c r="P1231" t="s">
        <v>14385</v>
      </c>
      <c r="Q1231" s="3">
        <v>2017</v>
      </c>
      <c r="R1231" t="s">
        <v>6</v>
      </c>
      <c r="S1231" t="s">
        <v>6</v>
      </c>
      <c r="T1231" t="s">
        <v>6</v>
      </c>
    </row>
    <row r="1232" spans="1:20" x14ac:dyDescent="0.35">
      <c r="A1232" t="str" cm="1">
        <f t="array" ref="A1232">IF(OR(ISNUMBER(SEARCH("serious", $H1232:$J1232)),ISNUMBER(SEARCH("Serious", $H1232:$J1232)),ISNUMBER(SEARCH("gamification", $H1232:$J1232)),ISNUMBER(SEARCH("Gamification", $H1232:$J1232)),ISNUMBER(SEARCH("education", $H1232:$J1232)),ISNUMBER(SEARCH("Education", $H1232:$J1232)),),DataValidation!$E$12,B1232)</f>
        <v>Not related to Video Games</v>
      </c>
      <c r="B1232" t="s">
        <v>70</v>
      </c>
      <c r="C1232" t="s">
        <v>33</v>
      </c>
      <c r="D1232" t="s">
        <v>33</v>
      </c>
      <c r="F1232" s="3" t="str">
        <f t="shared" si="59"/>
        <v/>
      </c>
      <c r="G1232">
        <f t="shared" si="60"/>
        <v>1</v>
      </c>
      <c r="H1232" s="10" t="s">
        <v>20354</v>
      </c>
      <c r="I1232" t="s">
        <v>14387</v>
      </c>
      <c r="J1232" t="s">
        <v>6</v>
      </c>
      <c r="K1232" t="s">
        <v>14388</v>
      </c>
      <c r="L1232">
        <v>7</v>
      </c>
      <c r="N1232" t="str">
        <f t="shared" si="61"/>
        <v>Journal</v>
      </c>
      <c r="O1232" t="s">
        <v>14389</v>
      </c>
      <c r="P1232" t="s">
        <v>14390</v>
      </c>
      <c r="Q1232" s="3">
        <v>2020</v>
      </c>
      <c r="R1232" t="s">
        <v>6</v>
      </c>
      <c r="S1232" t="s">
        <v>6</v>
      </c>
      <c r="T1232" t="s">
        <v>6</v>
      </c>
    </row>
    <row r="1233" spans="1:20" x14ac:dyDescent="0.35">
      <c r="A1233" t="str" cm="1">
        <f t="array" ref="A1233">IF(OR(ISNUMBER(SEARCH("serious", $H1233:$J1233)),ISNUMBER(SEARCH("Serious", $H1233:$J1233)),ISNUMBER(SEARCH("gamification", $H1233:$J1233)),ISNUMBER(SEARCH("Gamification", $H1233:$J1233)),ISNUMBER(SEARCH("education", $H1233:$J1233)),ISNUMBER(SEARCH("Education", $H1233:$J1233)),),DataValidation!$E$12,B1233)</f>
        <v>Serious games or gamification</v>
      </c>
      <c r="B1233" t="s">
        <v>70</v>
      </c>
      <c r="C1233" t="s">
        <v>33</v>
      </c>
      <c r="D1233" t="s">
        <v>33</v>
      </c>
      <c r="F1233" s="3" t="str">
        <f t="shared" si="59"/>
        <v/>
      </c>
      <c r="G1233">
        <f t="shared" si="60"/>
        <v>1</v>
      </c>
      <c r="H1233" s="10" t="s">
        <v>20355</v>
      </c>
      <c r="I1233" t="s">
        <v>14392</v>
      </c>
      <c r="J1233" t="s">
        <v>6</v>
      </c>
      <c r="K1233" t="s">
        <v>14393</v>
      </c>
      <c r="L1233">
        <v>7</v>
      </c>
      <c r="N1233" t="str">
        <f t="shared" si="61"/>
        <v>Conference</v>
      </c>
      <c r="O1233" t="s">
        <v>14394</v>
      </c>
      <c r="P1233" t="s">
        <v>11973</v>
      </c>
      <c r="Q1233" s="3">
        <v>2014</v>
      </c>
      <c r="R1233" t="s">
        <v>6</v>
      </c>
      <c r="S1233" t="s">
        <v>6</v>
      </c>
      <c r="T1233" t="s">
        <v>6</v>
      </c>
    </row>
    <row r="1234" spans="1:20" x14ac:dyDescent="0.35">
      <c r="A1234" t="str" cm="1">
        <f t="array" ref="A1234">IF(OR(ISNUMBER(SEARCH("serious", $H1234:$J1234)),ISNUMBER(SEARCH("Serious", $H1234:$J1234)),ISNUMBER(SEARCH("gamification", $H1234:$J1234)),ISNUMBER(SEARCH("Gamification", $H1234:$J1234)),ISNUMBER(SEARCH("education", $H1234:$J1234)),ISNUMBER(SEARCH("Education", $H1234:$J1234)),),DataValidation!$E$12,B1234)</f>
        <v>Serious games or gamification</v>
      </c>
      <c r="B1234" t="s">
        <v>70</v>
      </c>
      <c r="C1234" t="s">
        <v>33</v>
      </c>
      <c r="D1234" t="s">
        <v>33</v>
      </c>
      <c r="F1234" s="3" t="str">
        <f t="shared" si="59"/>
        <v/>
      </c>
      <c r="G1234">
        <f t="shared" si="60"/>
        <v>1</v>
      </c>
      <c r="H1234" s="10" t="s">
        <v>20356</v>
      </c>
      <c r="I1234" t="s">
        <v>14396</v>
      </c>
      <c r="J1234" t="s">
        <v>6</v>
      </c>
      <c r="K1234" t="s">
        <v>14397</v>
      </c>
      <c r="L1234">
        <v>7</v>
      </c>
      <c r="N1234" t="str">
        <f t="shared" si="61"/>
        <v>Conference</v>
      </c>
      <c r="O1234" t="s">
        <v>14398</v>
      </c>
      <c r="P1234" t="s">
        <v>14399</v>
      </c>
      <c r="Q1234" s="3">
        <v>2014</v>
      </c>
      <c r="R1234" t="s">
        <v>6</v>
      </c>
      <c r="S1234" t="s">
        <v>6</v>
      </c>
      <c r="T1234" t="s">
        <v>6</v>
      </c>
    </row>
    <row r="1235" spans="1:20" x14ac:dyDescent="0.35">
      <c r="A1235" t="str" cm="1">
        <f t="array" ref="A1235">IF(OR(ISNUMBER(SEARCH("serious", $H1235:$J1235)),ISNUMBER(SEARCH("Serious", $H1235:$J1235)),ISNUMBER(SEARCH("gamification", $H1235:$J1235)),ISNUMBER(SEARCH("Gamification", $H1235:$J1235)),ISNUMBER(SEARCH("education", $H1235:$J1235)),ISNUMBER(SEARCH("Education", $H1235:$J1235)),),DataValidation!$E$12,B1235)</f>
        <v>Serious games or gamification</v>
      </c>
      <c r="B1235" t="s">
        <v>70</v>
      </c>
      <c r="C1235" t="s">
        <v>33</v>
      </c>
      <c r="D1235" t="s">
        <v>33</v>
      </c>
      <c r="F1235" s="3" t="str">
        <f t="shared" si="59"/>
        <v/>
      </c>
      <c r="G1235">
        <f t="shared" si="60"/>
        <v>1</v>
      </c>
      <c r="H1235" s="10" t="s">
        <v>20357</v>
      </c>
      <c r="I1235" t="s">
        <v>14405</v>
      </c>
      <c r="J1235" t="s">
        <v>6</v>
      </c>
      <c r="K1235" t="s">
        <v>14406</v>
      </c>
      <c r="L1235">
        <v>7</v>
      </c>
      <c r="N1235" t="str">
        <f t="shared" si="61"/>
        <v>Conference</v>
      </c>
      <c r="O1235" t="s">
        <v>14407</v>
      </c>
      <c r="P1235" t="s">
        <v>14408</v>
      </c>
      <c r="Q1235" s="3">
        <v>2014</v>
      </c>
      <c r="R1235" t="s">
        <v>6</v>
      </c>
      <c r="S1235" t="s">
        <v>6</v>
      </c>
      <c r="T1235" t="s">
        <v>6</v>
      </c>
    </row>
    <row r="1236" spans="1:20" x14ac:dyDescent="0.35">
      <c r="A1236" t="str" cm="1">
        <f t="array" ref="A1236">IF(OR(ISNUMBER(SEARCH("serious", $H1236:$J1236)),ISNUMBER(SEARCH("Serious", $H1236:$J1236)),ISNUMBER(SEARCH("gamification", $H1236:$J1236)),ISNUMBER(SEARCH("Gamification", $H1236:$J1236)),ISNUMBER(SEARCH("education", $H1236:$J1236)),ISNUMBER(SEARCH("Education", $H1236:$J1236)),),DataValidation!$E$12,B1236)</f>
        <v>Serious games or gamification</v>
      </c>
      <c r="B1236" t="s">
        <v>70</v>
      </c>
      <c r="C1236" t="s">
        <v>33</v>
      </c>
      <c r="D1236" t="s">
        <v>33</v>
      </c>
      <c r="F1236" s="3" t="str">
        <f t="shared" si="59"/>
        <v/>
      </c>
      <c r="G1236">
        <f t="shared" si="60"/>
        <v>1</v>
      </c>
      <c r="H1236" s="10" t="s">
        <v>20358</v>
      </c>
      <c r="I1236" t="s">
        <v>14414</v>
      </c>
      <c r="J1236" t="s">
        <v>6</v>
      </c>
      <c r="K1236" t="s">
        <v>14415</v>
      </c>
      <c r="L1236">
        <v>7</v>
      </c>
      <c r="N1236" t="str">
        <f t="shared" si="61"/>
        <v>Journal</v>
      </c>
      <c r="O1236" t="s">
        <v>14416</v>
      </c>
      <c r="P1236" t="s">
        <v>14417</v>
      </c>
      <c r="Q1236" s="3">
        <v>2019</v>
      </c>
      <c r="R1236" t="s">
        <v>6</v>
      </c>
      <c r="S1236" t="s">
        <v>6</v>
      </c>
      <c r="T1236" t="s">
        <v>6</v>
      </c>
    </row>
    <row r="1237" spans="1:20" x14ac:dyDescent="0.35">
      <c r="A1237" t="str" cm="1">
        <f t="array" ref="A1237">IF(OR(ISNUMBER(SEARCH("serious", $H1237:$J1237)),ISNUMBER(SEARCH("Serious", $H1237:$J1237)),ISNUMBER(SEARCH("gamification", $H1237:$J1237)),ISNUMBER(SEARCH("Gamification", $H1237:$J1237)),ISNUMBER(SEARCH("education", $H1237:$J1237)),ISNUMBER(SEARCH("Education", $H1237:$J1237)),),DataValidation!$E$12,B1237)</f>
        <v>Serious games or gamification</v>
      </c>
      <c r="B1237" t="s">
        <v>70</v>
      </c>
      <c r="C1237" t="s">
        <v>33</v>
      </c>
      <c r="D1237" t="s">
        <v>33</v>
      </c>
      <c r="F1237" s="3" t="str">
        <f t="shared" si="59"/>
        <v/>
      </c>
      <c r="G1237">
        <f t="shared" si="60"/>
        <v>1</v>
      </c>
      <c r="H1237" s="10" t="s">
        <v>20360</v>
      </c>
      <c r="I1237" t="s">
        <v>14423</v>
      </c>
      <c r="J1237" t="s">
        <v>6</v>
      </c>
      <c r="K1237" t="s">
        <v>14424</v>
      </c>
      <c r="L1237">
        <v>7</v>
      </c>
      <c r="N1237" t="str">
        <f t="shared" si="61"/>
        <v>Journal</v>
      </c>
      <c r="O1237" t="s">
        <v>14425</v>
      </c>
      <c r="P1237" t="s">
        <v>14426</v>
      </c>
      <c r="Q1237" s="3">
        <v>2019</v>
      </c>
      <c r="R1237" t="s">
        <v>6</v>
      </c>
      <c r="S1237" t="s">
        <v>6</v>
      </c>
      <c r="T1237" t="s">
        <v>6</v>
      </c>
    </row>
    <row r="1238" spans="1:20" x14ac:dyDescent="0.35">
      <c r="A1238" t="str" cm="1">
        <f t="array" ref="A1238">IF(OR(ISNUMBER(SEARCH("serious", $H1238:$J1238)),ISNUMBER(SEARCH("Serious", $H1238:$J1238)),ISNUMBER(SEARCH("gamification", $H1238:$J1238)),ISNUMBER(SEARCH("Gamification", $H1238:$J1238)),ISNUMBER(SEARCH("education", $H1238:$J1238)),ISNUMBER(SEARCH("Education", $H1238:$J1238)),),DataValidation!$E$12,B1238)</f>
        <v>Not related to Video Games</v>
      </c>
      <c r="B1238" t="s">
        <v>70</v>
      </c>
      <c r="C1238" t="s">
        <v>33</v>
      </c>
      <c r="D1238" t="s">
        <v>33</v>
      </c>
      <c r="F1238" s="3" t="str">
        <f t="shared" si="59"/>
        <v/>
      </c>
      <c r="G1238">
        <f t="shared" si="60"/>
        <v>1</v>
      </c>
      <c r="H1238" s="10" t="s">
        <v>20362</v>
      </c>
      <c r="I1238" t="s">
        <v>14433</v>
      </c>
      <c r="J1238" t="s">
        <v>6</v>
      </c>
      <c r="K1238" t="s">
        <v>14434</v>
      </c>
      <c r="L1238">
        <v>7</v>
      </c>
      <c r="N1238" t="str">
        <f t="shared" si="61"/>
        <v>Conference</v>
      </c>
      <c r="O1238" t="s">
        <v>14435</v>
      </c>
      <c r="P1238" t="s">
        <v>12278</v>
      </c>
      <c r="Q1238" s="3">
        <v>2019</v>
      </c>
      <c r="R1238" t="s">
        <v>6</v>
      </c>
      <c r="S1238" t="s">
        <v>6</v>
      </c>
      <c r="T1238" t="s">
        <v>6</v>
      </c>
    </row>
    <row r="1239" spans="1:20" x14ac:dyDescent="0.35">
      <c r="A1239" t="str" cm="1">
        <f t="array" ref="A1239">IF(OR(ISNUMBER(SEARCH("serious", $H1239:$J1239)),ISNUMBER(SEARCH("Serious", $H1239:$J1239)),ISNUMBER(SEARCH("gamification", $H1239:$J1239)),ISNUMBER(SEARCH("Gamification", $H1239:$J1239)),ISNUMBER(SEARCH("education", $H1239:$J1239)),ISNUMBER(SEARCH("Education", $H1239:$J1239)),),DataValidation!$E$12,B1239)</f>
        <v>Not related to Video Games</v>
      </c>
      <c r="B1239" t="s">
        <v>70</v>
      </c>
      <c r="C1239" t="s">
        <v>33</v>
      </c>
      <c r="D1239" t="s">
        <v>33</v>
      </c>
      <c r="F1239" s="3" t="str">
        <f t="shared" si="59"/>
        <v/>
      </c>
      <c r="G1239">
        <f t="shared" si="60"/>
        <v>1</v>
      </c>
      <c r="H1239" s="10" t="s">
        <v>20364</v>
      </c>
      <c r="I1239" t="s">
        <v>14441</v>
      </c>
      <c r="J1239" t="s">
        <v>6</v>
      </c>
      <c r="K1239" t="s">
        <v>14442</v>
      </c>
      <c r="L1239">
        <v>7</v>
      </c>
      <c r="N1239" t="str">
        <f t="shared" si="61"/>
        <v>Conference</v>
      </c>
      <c r="O1239" t="s">
        <v>14443</v>
      </c>
      <c r="P1239" t="s">
        <v>14444</v>
      </c>
      <c r="Q1239" s="3">
        <v>2020</v>
      </c>
      <c r="R1239" t="s">
        <v>6</v>
      </c>
      <c r="S1239" t="s">
        <v>6</v>
      </c>
      <c r="T1239" t="s">
        <v>6</v>
      </c>
    </row>
    <row r="1240" spans="1:20" x14ac:dyDescent="0.35">
      <c r="A1240" t="str" cm="1">
        <f t="array" ref="A1240">IF(OR(ISNUMBER(SEARCH("serious", $H1240:$J1240)),ISNUMBER(SEARCH("Serious", $H1240:$J1240)),ISNUMBER(SEARCH("gamification", $H1240:$J1240)),ISNUMBER(SEARCH("Gamification", $H1240:$J1240)),ISNUMBER(SEARCH("education", $H1240:$J1240)),ISNUMBER(SEARCH("Education", $H1240:$J1240)),),DataValidation!$E$12,B1240)</f>
        <v>Not related to Video Games</v>
      </c>
      <c r="B1240" t="s">
        <v>70</v>
      </c>
      <c r="C1240" t="s">
        <v>33</v>
      </c>
      <c r="D1240" t="s">
        <v>33</v>
      </c>
      <c r="F1240" s="3" t="str">
        <f t="shared" si="59"/>
        <v/>
      </c>
      <c r="G1240">
        <f t="shared" si="60"/>
        <v>1</v>
      </c>
      <c r="H1240" s="10" t="s">
        <v>20368</v>
      </c>
      <c r="I1240" t="s">
        <v>14459</v>
      </c>
      <c r="J1240" t="s">
        <v>6</v>
      </c>
      <c r="K1240" t="s">
        <v>14460</v>
      </c>
      <c r="L1240">
        <v>7</v>
      </c>
      <c r="N1240" t="str">
        <f t="shared" si="61"/>
        <v>Conference</v>
      </c>
      <c r="O1240" t="s">
        <v>14461</v>
      </c>
      <c r="P1240" t="s">
        <v>14462</v>
      </c>
      <c r="Q1240" s="3">
        <v>2015</v>
      </c>
      <c r="R1240" t="s">
        <v>6</v>
      </c>
      <c r="S1240" t="s">
        <v>6</v>
      </c>
      <c r="T1240" t="s">
        <v>6</v>
      </c>
    </row>
    <row r="1241" spans="1:20" x14ac:dyDescent="0.35">
      <c r="A1241" t="str" cm="1">
        <f t="array" ref="A1241">IF(OR(ISNUMBER(SEARCH("serious", $H1241:$J1241)),ISNUMBER(SEARCH("Serious", $H1241:$J1241)),ISNUMBER(SEARCH("gamification", $H1241:$J1241)),ISNUMBER(SEARCH("Gamification", $H1241:$J1241)),ISNUMBER(SEARCH("education", $H1241:$J1241)),ISNUMBER(SEARCH("Education", $H1241:$J1241)),),DataValidation!$E$12,B1241)</f>
        <v>Not related to Video Games</v>
      </c>
      <c r="B1241" t="s">
        <v>70</v>
      </c>
      <c r="C1241" t="s">
        <v>33</v>
      </c>
      <c r="D1241" t="s">
        <v>33</v>
      </c>
      <c r="F1241" s="3" t="str">
        <f t="shared" si="59"/>
        <v/>
      </c>
      <c r="G1241">
        <f t="shared" si="60"/>
        <v>1</v>
      </c>
      <c r="H1241" s="10" t="s">
        <v>20369</v>
      </c>
      <c r="I1241" t="s">
        <v>14464</v>
      </c>
      <c r="J1241" t="s">
        <v>6</v>
      </c>
      <c r="K1241" t="s">
        <v>14465</v>
      </c>
      <c r="L1241">
        <v>7</v>
      </c>
      <c r="N1241" t="str">
        <f t="shared" si="61"/>
        <v>Conference</v>
      </c>
      <c r="O1241" t="s">
        <v>14466</v>
      </c>
      <c r="P1241" t="s">
        <v>14467</v>
      </c>
      <c r="Q1241" s="3">
        <v>2009</v>
      </c>
      <c r="R1241" t="s">
        <v>6</v>
      </c>
      <c r="S1241" t="s">
        <v>6</v>
      </c>
      <c r="T1241" t="s">
        <v>6</v>
      </c>
    </row>
    <row r="1242" spans="1:20" x14ac:dyDescent="0.35">
      <c r="A1242" t="str" cm="1">
        <f t="array" ref="A1242">IF(OR(ISNUMBER(SEARCH("serious", $H1242:$J1242)),ISNUMBER(SEARCH("Serious", $H1242:$J1242)),ISNUMBER(SEARCH("gamification", $H1242:$J1242)),ISNUMBER(SEARCH("Gamification", $H1242:$J1242)),ISNUMBER(SEARCH("education", $H1242:$J1242)),ISNUMBER(SEARCH("Education", $H1242:$J1242)),),DataValidation!$E$12,B1242)</f>
        <v>None</v>
      </c>
      <c r="B1242" t="s">
        <v>49</v>
      </c>
      <c r="C1242" t="s">
        <v>60</v>
      </c>
      <c r="D1242" t="s">
        <v>60</v>
      </c>
      <c r="F1242" s="3" t="str">
        <f t="shared" si="59"/>
        <v/>
      </c>
      <c r="G1242">
        <f t="shared" si="60"/>
        <v>1</v>
      </c>
      <c r="H1242" s="10" t="s">
        <v>20371</v>
      </c>
      <c r="I1242" t="s">
        <v>14472</v>
      </c>
      <c r="J1242" t="s">
        <v>6</v>
      </c>
      <c r="K1242" t="s">
        <v>14473</v>
      </c>
      <c r="L1242">
        <v>7</v>
      </c>
      <c r="N1242" t="str">
        <f t="shared" si="61"/>
        <v>Journal</v>
      </c>
      <c r="O1242" t="s">
        <v>14474</v>
      </c>
      <c r="P1242" t="s">
        <v>14475</v>
      </c>
      <c r="Q1242" s="3">
        <v>2015</v>
      </c>
      <c r="R1242" t="s">
        <v>6</v>
      </c>
      <c r="S1242" t="s">
        <v>6</v>
      </c>
      <c r="T1242" t="s">
        <v>6</v>
      </c>
    </row>
    <row r="1243" spans="1:20" x14ac:dyDescent="0.35">
      <c r="A1243" t="str" cm="1">
        <f t="array" ref="A1243">IF(OR(ISNUMBER(SEARCH("serious", $H1243:$J1243)),ISNUMBER(SEARCH("Serious", $H1243:$J1243)),ISNUMBER(SEARCH("gamification", $H1243:$J1243)),ISNUMBER(SEARCH("Gamification", $H1243:$J1243)),ISNUMBER(SEARCH("education", $H1243:$J1243)),ISNUMBER(SEARCH("Education", $H1243:$J1243)),),DataValidation!$E$12,B1243)</f>
        <v>Serious games or gamification</v>
      </c>
      <c r="B1243" t="s">
        <v>70</v>
      </c>
      <c r="C1243" t="s">
        <v>33</v>
      </c>
      <c r="D1243" t="s">
        <v>33</v>
      </c>
      <c r="F1243" s="3" t="str">
        <f t="shared" si="59"/>
        <v/>
      </c>
      <c r="G1243">
        <f t="shared" si="60"/>
        <v>1</v>
      </c>
      <c r="H1243" s="10" t="s">
        <v>20372</v>
      </c>
      <c r="I1243" t="s">
        <v>14477</v>
      </c>
      <c r="J1243" t="s">
        <v>6</v>
      </c>
      <c r="K1243" t="s">
        <v>14478</v>
      </c>
      <c r="L1243">
        <v>7</v>
      </c>
      <c r="N1243" t="str">
        <f t="shared" si="61"/>
        <v>Journal</v>
      </c>
      <c r="O1243" t="s">
        <v>12227</v>
      </c>
      <c r="P1243" t="s">
        <v>14479</v>
      </c>
      <c r="Q1243" s="3">
        <v>2014</v>
      </c>
      <c r="R1243" t="s">
        <v>6</v>
      </c>
      <c r="S1243" t="s">
        <v>6</v>
      </c>
      <c r="T1243" t="s">
        <v>6</v>
      </c>
    </row>
    <row r="1244" spans="1:20" x14ac:dyDescent="0.35">
      <c r="A1244" t="str" cm="1">
        <f t="array" ref="A1244">IF(OR(ISNUMBER(SEARCH("serious", $H1244:$J1244)),ISNUMBER(SEARCH("Serious", $H1244:$J1244)),ISNUMBER(SEARCH("gamification", $H1244:$J1244)),ISNUMBER(SEARCH("Gamification", $H1244:$J1244)),ISNUMBER(SEARCH("education", $H1244:$J1244)),ISNUMBER(SEARCH("Education", $H1244:$J1244)),),DataValidation!$E$12,B1244)</f>
        <v>None</v>
      </c>
      <c r="B1244" t="s">
        <v>49</v>
      </c>
      <c r="C1244" t="s">
        <v>83</v>
      </c>
      <c r="D1244" t="s">
        <v>83</v>
      </c>
      <c r="F1244" s="3" t="str">
        <f t="shared" si="59"/>
        <v/>
      </c>
      <c r="G1244">
        <f t="shared" si="60"/>
        <v>1</v>
      </c>
      <c r="H1244" s="10" t="s">
        <v>20373</v>
      </c>
      <c r="I1244" t="s">
        <v>14481</v>
      </c>
      <c r="J1244" t="s">
        <v>6</v>
      </c>
      <c r="K1244" t="s">
        <v>14482</v>
      </c>
      <c r="L1244">
        <v>7</v>
      </c>
      <c r="N1244" t="str">
        <f t="shared" si="61"/>
        <v>Journal</v>
      </c>
      <c r="O1244" t="s">
        <v>14483</v>
      </c>
      <c r="P1244" t="s">
        <v>14484</v>
      </c>
      <c r="Q1244" s="3">
        <v>2018</v>
      </c>
      <c r="R1244" t="s">
        <v>6</v>
      </c>
      <c r="S1244" t="s">
        <v>6</v>
      </c>
      <c r="T1244" t="s">
        <v>6</v>
      </c>
    </row>
    <row r="1245" spans="1:20" x14ac:dyDescent="0.35">
      <c r="A1245" t="str" cm="1">
        <f t="array" ref="A1245">IF(OR(ISNUMBER(SEARCH("serious", $H1245:$J1245)),ISNUMBER(SEARCH("Serious", $H1245:$J1245)),ISNUMBER(SEARCH("gamification", $H1245:$J1245)),ISNUMBER(SEARCH("Gamification", $H1245:$J1245)),ISNUMBER(SEARCH("education", $H1245:$J1245)),ISNUMBER(SEARCH("Education", $H1245:$J1245)),),DataValidation!$E$12,B1245)</f>
        <v>None</v>
      </c>
      <c r="B1245" t="s">
        <v>49</v>
      </c>
      <c r="C1245" t="s">
        <v>66</v>
      </c>
      <c r="D1245" t="s">
        <v>66</v>
      </c>
      <c r="F1245" s="3" t="str">
        <f t="shared" si="59"/>
        <v/>
      </c>
      <c r="G1245">
        <f t="shared" si="60"/>
        <v>1</v>
      </c>
      <c r="H1245" s="10" t="s">
        <v>20374</v>
      </c>
      <c r="I1245" t="s">
        <v>14486</v>
      </c>
      <c r="J1245" t="s">
        <v>6</v>
      </c>
      <c r="K1245" t="s">
        <v>14487</v>
      </c>
      <c r="L1245">
        <v>7</v>
      </c>
      <c r="N1245" t="str">
        <f t="shared" si="61"/>
        <v>Conference</v>
      </c>
      <c r="O1245" t="s">
        <v>14488</v>
      </c>
      <c r="P1245" t="s">
        <v>14489</v>
      </c>
      <c r="Q1245" s="3">
        <v>2014</v>
      </c>
      <c r="R1245" t="s">
        <v>6</v>
      </c>
      <c r="S1245" t="s">
        <v>6</v>
      </c>
      <c r="T1245" t="s">
        <v>6</v>
      </c>
    </row>
    <row r="1246" spans="1:20" x14ac:dyDescent="0.35">
      <c r="A1246" t="str" cm="1">
        <f t="array" ref="A1246">IF(OR(ISNUMBER(SEARCH("serious", $H1246:$J1246)),ISNUMBER(SEARCH("Serious", $H1246:$J1246)),ISNUMBER(SEARCH("gamification", $H1246:$J1246)),ISNUMBER(SEARCH("Gamification", $H1246:$J1246)),ISNUMBER(SEARCH("education", $H1246:$J1246)),ISNUMBER(SEARCH("Education", $H1246:$J1246)),),DataValidation!$E$12,B1246)</f>
        <v>Not related to Video Games</v>
      </c>
      <c r="B1246" t="s">
        <v>70</v>
      </c>
      <c r="C1246" t="s">
        <v>33</v>
      </c>
      <c r="D1246" t="s">
        <v>33</v>
      </c>
      <c r="F1246" s="3" t="str">
        <f t="shared" si="59"/>
        <v/>
      </c>
      <c r="G1246">
        <f t="shared" si="60"/>
        <v>1</v>
      </c>
      <c r="H1246" s="10" t="s">
        <v>20375</v>
      </c>
      <c r="I1246" t="s">
        <v>14491</v>
      </c>
      <c r="J1246" t="s">
        <v>6</v>
      </c>
      <c r="K1246" t="s">
        <v>14492</v>
      </c>
      <c r="L1246">
        <v>7</v>
      </c>
      <c r="N1246" t="str">
        <f t="shared" si="61"/>
        <v>Conference</v>
      </c>
      <c r="O1246" t="s">
        <v>14493</v>
      </c>
      <c r="P1246" t="s">
        <v>14494</v>
      </c>
      <c r="Q1246" s="3">
        <v>2018</v>
      </c>
      <c r="R1246" t="s">
        <v>6</v>
      </c>
      <c r="S1246" t="s">
        <v>6</v>
      </c>
      <c r="T1246" t="s">
        <v>6</v>
      </c>
    </row>
    <row r="1247" spans="1:20" x14ac:dyDescent="0.35">
      <c r="A1247" t="str" cm="1">
        <f t="array" ref="A1247">IF(OR(ISNUMBER(SEARCH("serious", $H1247:$J1247)),ISNUMBER(SEARCH("Serious", $H1247:$J1247)),ISNUMBER(SEARCH("gamification", $H1247:$J1247)),ISNUMBER(SEARCH("Gamification", $H1247:$J1247)),ISNUMBER(SEARCH("education", $H1247:$J1247)),ISNUMBER(SEARCH("Education", $H1247:$J1247)),),DataValidation!$E$12,B1247)</f>
        <v>Serious games or gamification</v>
      </c>
      <c r="B1247" t="s">
        <v>70</v>
      </c>
      <c r="C1247" t="s">
        <v>33</v>
      </c>
      <c r="D1247" t="s">
        <v>33</v>
      </c>
      <c r="F1247" s="3" t="str">
        <f t="shared" si="59"/>
        <v/>
      </c>
      <c r="G1247">
        <f t="shared" si="60"/>
        <v>1</v>
      </c>
      <c r="H1247" s="10" t="s">
        <v>20378</v>
      </c>
      <c r="I1247" t="s">
        <v>14506</v>
      </c>
      <c r="J1247" t="s">
        <v>6</v>
      </c>
      <c r="K1247" t="s">
        <v>14507</v>
      </c>
      <c r="L1247">
        <v>7</v>
      </c>
      <c r="N1247" t="str">
        <f t="shared" si="61"/>
        <v>Journal</v>
      </c>
      <c r="O1247" t="s">
        <v>14508</v>
      </c>
      <c r="P1247" t="s">
        <v>14509</v>
      </c>
      <c r="Q1247" s="3">
        <v>2012</v>
      </c>
      <c r="R1247" t="s">
        <v>6</v>
      </c>
      <c r="S1247" t="s">
        <v>6</v>
      </c>
      <c r="T1247" t="s">
        <v>6</v>
      </c>
    </row>
    <row r="1248" spans="1:20" x14ac:dyDescent="0.35">
      <c r="A1248" t="str" cm="1">
        <f t="array" ref="A1248">IF(OR(ISNUMBER(SEARCH("serious", $H1248:$J1248)),ISNUMBER(SEARCH("Serious", $H1248:$J1248)),ISNUMBER(SEARCH("gamification", $H1248:$J1248)),ISNUMBER(SEARCH("Gamification", $H1248:$J1248)),ISNUMBER(SEARCH("education", $H1248:$J1248)),ISNUMBER(SEARCH("Education", $H1248:$J1248)),),DataValidation!$E$12,B1248)</f>
        <v>None</v>
      </c>
      <c r="B1248" t="s">
        <v>49</v>
      </c>
      <c r="C1248" t="s">
        <v>54</v>
      </c>
      <c r="D1248" t="s">
        <v>54</v>
      </c>
      <c r="E1248" t="s">
        <v>21080</v>
      </c>
      <c r="F1248" s="3" t="str">
        <f t="shared" ref="F1248:F1311" si="62">IF(C1248&lt;&gt;D1248,IF(OR(C1248="",D1248=""),"NR","Yes"),"")</f>
        <v/>
      </c>
      <c r="G1248">
        <f t="shared" si="60"/>
        <v>1</v>
      </c>
      <c r="H1248" s="10" t="s">
        <v>20379</v>
      </c>
      <c r="I1248" t="s">
        <v>14511</v>
      </c>
      <c r="J1248" t="s">
        <v>6</v>
      </c>
      <c r="K1248" t="s">
        <v>14512</v>
      </c>
      <c r="L1248">
        <v>7</v>
      </c>
      <c r="N1248" t="str">
        <f t="shared" si="61"/>
        <v>Conference</v>
      </c>
      <c r="O1248" t="s">
        <v>14513</v>
      </c>
      <c r="P1248" t="s">
        <v>14514</v>
      </c>
      <c r="Q1248" s="3">
        <v>2014</v>
      </c>
      <c r="R1248" t="s">
        <v>6</v>
      </c>
      <c r="S1248" t="s">
        <v>6</v>
      </c>
      <c r="T1248" t="s">
        <v>6</v>
      </c>
    </row>
    <row r="1249" spans="1:20" x14ac:dyDescent="0.35">
      <c r="A1249" t="str" cm="1">
        <f t="array" ref="A1249">IF(OR(ISNUMBER(SEARCH("serious", $H1249:$J1249)),ISNUMBER(SEARCH("Serious", $H1249:$J1249)),ISNUMBER(SEARCH("gamification", $H1249:$J1249)),ISNUMBER(SEARCH("Gamification", $H1249:$J1249)),ISNUMBER(SEARCH("education", $H1249:$J1249)),ISNUMBER(SEARCH("Education", $H1249:$J1249)),),DataValidation!$E$12,B1249)</f>
        <v>None</v>
      </c>
      <c r="B1249" t="s">
        <v>49</v>
      </c>
      <c r="C1249" t="s">
        <v>57</v>
      </c>
      <c r="D1249" t="s">
        <v>57</v>
      </c>
      <c r="F1249" s="3" t="str">
        <f t="shared" si="62"/>
        <v/>
      </c>
      <c r="G1249">
        <f t="shared" si="60"/>
        <v>1</v>
      </c>
      <c r="H1249" s="10" t="s">
        <v>20380</v>
      </c>
      <c r="I1249" t="s">
        <v>14516</v>
      </c>
      <c r="J1249" t="s">
        <v>6</v>
      </c>
      <c r="K1249" t="s">
        <v>14517</v>
      </c>
      <c r="L1249">
        <v>7</v>
      </c>
      <c r="N1249" t="str">
        <f t="shared" si="61"/>
        <v>Journal</v>
      </c>
      <c r="O1249" t="s">
        <v>14518</v>
      </c>
      <c r="P1249" t="s">
        <v>14519</v>
      </c>
      <c r="Q1249" s="3">
        <v>2014</v>
      </c>
      <c r="R1249" t="s">
        <v>6</v>
      </c>
      <c r="S1249" t="s">
        <v>6</v>
      </c>
      <c r="T1249" t="s">
        <v>6</v>
      </c>
    </row>
    <row r="1250" spans="1:20" x14ac:dyDescent="0.35">
      <c r="A1250" t="str" cm="1">
        <f t="array" ref="A1250">IF(OR(ISNUMBER(SEARCH("serious", $H1250:$J1250)),ISNUMBER(SEARCH("Serious", $H1250:$J1250)),ISNUMBER(SEARCH("gamification", $H1250:$J1250)),ISNUMBER(SEARCH("Gamification", $H1250:$J1250)),ISNUMBER(SEARCH("education", $H1250:$J1250)),ISNUMBER(SEARCH("Education", $H1250:$J1250)),),DataValidation!$E$12,B1250)</f>
        <v>Serious games or gamification</v>
      </c>
      <c r="B1250" t="s">
        <v>70</v>
      </c>
      <c r="C1250" t="s">
        <v>33</v>
      </c>
      <c r="D1250" t="s">
        <v>33</v>
      </c>
      <c r="F1250" s="3" t="str">
        <f t="shared" si="62"/>
        <v/>
      </c>
      <c r="G1250">
        <f t="shared" si="60"/>
        <v>1</v>
      </c>
      <c r="H1250" s="10" t="s">
        <v>20381</v>
      </c>
      <c r="I1250" t="s">
        <v>14521</v>
      </c>
      <c r="J1250" t="s">
        <v>6</v>
      </c>
      <c r="K1250" t="s">
        <v>12820</v>
      </c>
      <c r="L1250">
        <v>7</v>
      </c>
      <c r="N1250" t="str">
        <f t="shared" si="61"/>
        <v>Journal</v>
      </c>
      <c r="O1250" t="s">
        <v>13757</v>
      </c>
      <c r="P1250" t="s">
        <v>14522</v>
      </c>
      <c r="Q1250" s="3">
        <v>2020</v>
      </c>
      <c r="R1250" t="s">
        <v>6</v>
      </c>
      <c r="S1250" t="s">
        <v>6</v>
      </c>
      <c r="T1250" t="s">
        <v>6</v>
      </c>
    </row>
    <row r="1251" spans="1:20" x14ac:dyDescent="0.35">
      <c r="A1251" t="s">
        <v>82</v>
      </c>
      <c r="B1251" t="s">
        <v>70</v>
      </c>
      <c r="C1251" t="s">
        <v>33</v>
      </c>
      <c r="D1251" t="s">
        <v>33</v>
      </c>
      <c r="F1251" s="3" t="str">
        <f t="shared" si="62"/>
        <v/>
      </c>
      <c r="G1251">
        <f t="shared" si="60"/>
        <v>1</v>
      </c>
      <c r="H1251" s="10" t="s">
        <v>20382</v>
      </c>
      <c r="I1251" t="s">
        <v>14524</v>
      </c>
      <c r="J1251" t="s">
        <v>6</v>
      </c>
      <c r="K1251" t="s">
        <v>14525</v>
      </c>
      <c r="L1251">
        <v>7</v>
      </c>
      <c r="N1251" t="str">
        <f t="shared" si="61"/>
        <v>Journal</v>
      </c>
      <c r="O1251" t="s">
        <v>12626</v>
      </c>
      <c r="P1251" t="s">
        <v>14526</v>
      </c>
      <c r="Q1251" s="3">
        <v>2013</v>
      </c>
      <c r="R1251" t="s">
        <v>6</v>
      </c>
      <c r="S1251" t="s">
        <v>6</v>
      </c>
      <c r="T1251" t="s">
        <v>6</v>
      </c>
    </row>
    <row r="1252" spans="1:20" x14ac:dyDescent="0.35">
      <c r="A1252" t="str" cm="1">
        <f t="array" ref="A1252">IF(OR(ISNUMBER(SEARCH("serious", $H1252:$J1252)),ISNUMBER(SEARCH("Serious", $H1252:$J1252)),ISNUMBER(SEARCH("gamification", $H1252:$J1252)),ISNUMBER(SEARCH("Gamification", $H1252:$J1252)),ISNUMBER(SEARCH("education", $H1252:$J1252)),ISNUMBER(SEARCH("Education", $H1252:$J1252)),),DataValidation!$E$12,B1252)</f>
        <v>Serious games or gamification</v>
      </c>
      <c r="B1252" t="s">
        <v>70</v>
      </c>
      <c r="C1252" t="s">
        <v>33</v>
      </c>
      <c r="D1252" t="s">
        <v>33</v>
      </c>
      <c r="F1252" s="3" t="str">
        <f t="shared" si="62"/>
        <v/>
      </c>
      <c r="G1252">
        <f t="shared" si="60"/>
        <v>1</v>
      </c>
      <c r="H1252" s="10" t="s">
        <v>20393</v>
      </c>
      <c r="I1252" t="s">
        <v>14570</v>
      </c>
      <c r="J1252" t="s">
        <v>6</v>
      </c>
      <c r="K1252" t="s">
        <v>14571</v>
      </c>
      <c r="L1252">
        <v>7</v>
      </c>
      <c r="N1252" t="str">
        <f t="shared" si="61"/>
        <v>Journal</v>
      </c>
      <c r="O1252" t="s">
        <v>13002</v>
      </c>
      <c r="P1252" t="s">
        <v>14572</v>
      </c>
      <c r="Q1252" s="3">
        <v>2016</v>
      </c>
      <c r="R1252" t="s">
        <v>6</v>
      </c>
      <c r="S1252" t="s">
        <v>6</v>
      </c>
      <c r="T1252" t="s">
        <v>6</v>
      </c>
    </row>
    <row r="1253" spans="1:20" x14ac:dyDescent="0.35">
      <c r="A1253" t="str" cm="1">
        <f t="array" ref="A1253">IF(OR(ISNUMBER(SEARCH("serious", $H1253:$J1253)),ISNUMBER(SEARCH("Serious", $H1253:$J1253)),ISNUMBER(SEARCH("gamification", $H1253:$J1253)),ISNUMBER(SEARCH("Gamification", $H1253:$J1253)),ISNUMBER(SEARCH("education", $H1253:$J1253)),ISNUMBER(SEARCH("Education", $H1253:$J1253)),),DataValidation!$E$12,B1253)</f>
        <v>Not related to Video Games</v>
      </c>
      <c r="B1253" t="s">
        <v>70</v>
      </c>
      <c r="C1253" t="s">
        <v>33</v>
      </c>
      <c r="D1253" t="s">
        <v>33</v>
      </c>
      <c r="F1253" s="3" t="str">
        <f t="shared" si="62"/>
        <v/>
      </c>
      <c r="G1253">
        <f t="shared" si="60"/>
        <v>1</v>
      </c>
      <c r="H1253" s="10" t="s">
        <v>20397</v>
      </c>
      <c r="I1253" t="s">
        <v>14587</v>
      </c>
      <c r="J1253" t="s">
        <v>6</v>
      </c>
      <c r="K1253" t="s">
        <v>14588</v>
      </c>
      <c r="L1253">
        <v>7</v>
      </c>
      <c r="N1253" t="str">
        <f t="shared" si="61"/>
        <v>Journal</v>
      </c>
      <c r="O1253" t="s">
        <v>14589</v>
      </c>
      <c r="P1253" t="s">
        <v>14590</v>
      </c>
      <c r="Q1253" s="3">
        <v>2018</v>
      </c>
      <c r="R1253" t="s">
        <v>6</v>
      </c>
      <c r="S1253" t="s">
        <v>6</v>
      </c>
      <c r="T1253" t="s">
        <v>6</v>
      </c>
    </row>
    <row r="1254" spans="1:20" x14ac:dyDescent="0.35">
      <c r="A1254" t="str" cm="1">
        <f t="array" ref="A1254">IF(OR(ISNUMBER(SEARCH("serious", $H1254:$J1254)),ISNUMBER(SEARCH("Serious", $H1254:$J1254)),ISNUMBER(SEARCH("gamification", $H1254:$J1254)),ISNUMBER(SEARCH("Gamification", $H1254:$J1254)),ISNUMBER(SEARCH("education", $H1254:$J1254)),ISNUMBER(SEARCH("Education", $H1254:$J1254)),),DataValidation!$E$12,B1254)</f>
        <v>None</v>
      </c>
      <c r="B1254" t="s">
        <v>49</v>
      </c>
      <c r="C1254" t="s">
        <v>88</v>
      </c>
      <c r="D1254" t="s">
        <v>88</v>
      </c>
      <c r="F1254" s="3" t="str">
        <f t="shared" si="62"/>
        <v/>
      </c>
      <c r="G1254">
        <f t="shared" si="60"/>
        <v>1</v>
      </c>
      <c r="H1254" s="10" t="s">
        <v>20400</v>
      </c>
      <c r="I1254" t="s">
        <v>14599</v>
      </c>
      <c r="J1254" t="s">
        <v>6</v>
      </c>
      <c r="K1254" t="s">
        <v>14600</v>
      </c>
      <c r="L1254">
        <v>7</v>
      </c>
      <c r="N1254" t="str">
        <f t="shared" si="61"/>
        <v>Journal</v>
      </c>
      <c r="O1254" t="s">
        <v>12125</v>
      </c>
      <c r="P1254" t="s">
        <v>14601</v>
      </c>
      <c r="Q1254" s="3">
        <v>2018</v>
      </c>
      <c r="R1254" t="s">
        <v>6</v>
      </c>
      <c r="S1254" t="s">
        <v>6</v>
      </c>
      <c r="T1254" t="s">
        <v>6</v>
      </c>
    </row>
    <row r="1255" spans="1:20" x14ac:dyDescent="0.35">
      <c r="A1255" t="str" cm="1">
        <f t="array" ref="A1255">IF(OR(ISNUMBER(SEARCH("serious", $H1255:$J1255)),ISNUMBER(SEARCH("Serious", $H1255:$J1255)),ISNUMBER(SEARCH("gamification", $H1255:$J1255)),ISNUMBER(SEARCH("Gamification", $H1255:$J1255)),ISNUMBER(SEARCH("education", $H1255:$J1255)),ISNUMBER(SEARCH("Education", $H1255:$J1255)),),DataValidation!$E$12,B1255)</f>
        <v>None</v>
      </c>
      <c r="B1255" t="s">
        <v>49</v>
      </c>
      <c r="C1255" t="s">
        <v>57</v>
      </c>
      <c r="D1255" t="s">
        <v>57</v>
      </c>
      <c r="F1255" s="3" t="str">
        <f t="shared" si="62"/>
        <v/>
      </c>
      <c r="G1255">
        <f t="shared" si="60"/>
        <v>1</v>
      </c>
      <c r="H1255" s="10" t="s">
        <v>20401</v>
      </c>
      <c r="I1255" t="s">
        <v>14603</v>
      </c>
      <c r="J1255" t="s">
        <v>6</v>
      </c>
      <c r="K1255" t="s">
        <v>14604</v>
      </c>
      <c r="L1255">
        <v>7</v>
      </c>
      <c r="N1255" t="str">
        <f t="shared" si="61"/>
        <v>Journal</v>
      </c>
      <c r="O1255" t="s">
        <v>14605</v>
      </c>
      <c r="P1255" t="s">
        <v>14606</v>
      </c>
      <c r="Q1255" s="3">
        <v>2019</v>
      </c>
      <c r="R1255" t="s">
        <v>6</v>
      </c>
      <c r="S1255" t="s">
        <v>6</v>
      </c>
      <c r="T1255" t="s">
        <v>6</v>
      </c>
    </row>
    <row r="1256" spans="1:20" x14ac:dyDescent="0.35">
      <c r="A1256" t="str" cm="1">
        <f t="array" ref="A1256">IF(OR(ISNUMBER(SEARCH("serious", $H1256:$J1256)),ISNUMBER(SEARCH("Serious", $H1256:$J1256)),ISNUMBER(SEARCH("gamification", $H1256:$J1256)),ISNUMBER(SEARCH("Gamification", $H1256:$J1256)),ISNUMBER(SEARCH("education", $H1256:$J1256)),ISNUMBER(SEARCH("Education", $H1256:$J1256)),),DataValidation!$E$12,B1256)</f>
        <v>Serious games or gamification</v>
      </c>
      <c r="B1256" t="s">
        <v>70</v>
      </c>
      <c r="C1256" t="s">
        <v>33</v>
      </c>
      <c r="D1256" t="s">
        <v>33</v>
      </c>
      <c r="F1256" s="3" t="str">
        <f t="shared" si="62"/>
        <v/>
      </c>
      <c r="G1256">
        <f t="shared" si="60"/>
        <v>1</v>
      </c>
      <c r="H1256" s="10" t="s">
        <v>20402</v>
      </c>
      <c r="I1256" t="s">
        <v>14608</v>
      </c>
      <c r="J1256" t="s">
        <v>6</v>
      </c>
      <c r="K1256" t="s">
        <v>14609</v>
      </c>
      <c r="L1256">
        <v>7</v>
      </c>
      <c r="N1256" t="str">
        <f t="shared" si="61"/>
        <v>Journal</v>
      </c>
      <c r="O1256" t="s">
        <v>13796</v>
      </c>
      <c r="P1256" t="s">
        <v>13797</v>
      </c>
      <c r="Q1256" s="3">
        <v>2015</v>
      </c>
      <c r="R1256" t="s">
        <v>6</v>
      </c>
      <c r="S1256" t="s">
        <v>6</v>
      </c>
      <c r="T1256" t="s">
        <v>6</v>
      </c>
    </row>
    <row r="1257" spans="1:20" x14ac:dyDescent="0.35">
      <c r="A1257" t="str" cm="1">
        <f t="array" ref="A1257">IF(OR(ISNUMBER(SEARCH("serious", $H1257:$J1257)),ISNUMBER(SEARCH("Serious", $H1257:$J1257)),ISNUMBER(SEARCH("gamification", $H1257:$J1257)),ISNUMBER(SEARCH("Gamification", $H1257:$J1257)),ISNUMBER(SEARCH("education", $H1257:$J1257)),ISNUMBER(SEARCH("Education", $H1257:$J1257)),),DataValidation!$E$12,B1257)</f>
        <v>None</v>
      </c>
      <c r="B1257" t="s">
        <v>49</v>
      </c>
      <c r="C1257" t="s">
        <v>71</v>
      </c>
      <c r="D1257" t="s">
        <v>71</v>
      </c>
      <c r="E1257" t="s">
        <v>85</v>
      </c>
      <c r="F1257" s="3" t="str">
        <f t="shared" si="62"/>
        <v/>
      </c>
      <c r="G1257">
        <f t="shared" si="60"/>
        <v>1</v>
      </c>
      <c r="H1257" s="10" t="s">
        <v>20403</v>
      </c>
      <c r="I1257" t="s">
        <v>14611</v>
      </c>
      <c r="J1257" t="s">
        <v>6</v>
      </c>
      <c r="K1257" t="s">
        <v>14612</v>
      </c>
      <c r="L1257">
        <v>7</v>
      </c>
      <c r="N1257" t="str">
        <f t="shared" si="61"/>
        <v>Conference</v>
      </c>
      <c r="O1257" t="s">
        <v>13091</v>
      </c>
      <c r="P1257" t="s">
        <v>13092</v>
      </c>
      <c r="Q1257" s="3">
        <v>2020</v>
      </c>
      <c r="R1257" t="s">
        <v>6</v>
      </c>
      <c r="S1257" t="s">
        <v>6</v>
      </c>
      <c r="T1257" t="s">
        <v>6</v>
      </c>
    </row>
    <row r="1258" spans="1:20" x14ac:dyDescent="0.35">
      <c r="A1258" t="s">
        <v>82</v>
      </c>
      <c r="B1258" t="s">
        <v>70</v>
      </c>
      <c r="C1258" t="s">
        <v>33</v>
      </c>
      <c r="D1258" t="s">
        <v>33</v>
      </c>
      <c r="F1258" s="3" t="str">
        <f t="shared" si="62"/>
        <v/>
      </c>
      <c r="G1258">
        <f t="shared" si="60"/>
        <v>1</v>
      </c>
      <c r="H1258" s="10" t="s">
        <v>20404</v>
      </c>
      <c r="I1258" t="s">
        <v>14614</v>
      </c>
      <c r="J1258" t="s">
        <v>6</v>
      </c>
      <c r="K1258" t="s">
        <v>14615</v>
      </c>
      <c r="L1258">
        <v>7</v>
      </c>
      <c r="N1258" t="str">
        <f t="shared" si="61"/>
        <v>Journal</v>
      </c>
      <c r="O1258" t="s">
        <v>14616</v>
      </c>
      <c r="P1258" t="s">
        <v>14617</v>
      </c>
      <c r="Q1258" s="3">
        <v>2012</v>
      </c>
      <c r="R1258" t="s">
        <v>6</v>
      </c>
      <c r="S1258" t="s">
        <v>6</v>
      </c>
      <c r="T1258" t="s">
        <v>6</v>
      </c>
    </row>
    <row r="1259" spans="1:20" x14ac:dyDescent="0.35">
      <c r="A1259" t="str" cm="1">
        <f t="array" ref="A1259">IF(OR(ISNUMBER(SEARCH("serious", $H1259:$J1259)),ISNUMBER(SEARCH("Serious", $H1259:$J1259)),ISNUMBER(SEARCH("gamification", $H1259:$J1259)),ISNUMBER(SEARCH("Gamification", $H1259:$J1259)),ISNUMBER(SEARCH("education", $H1259:$J1259)),ISNUMBER(SEARCH("Education", $H1259:$J1259)),),DataValidation!$E$12,B1259)</f>
        <v>None</v>
      </c>
      <c r="B1259" t="s">
        <v>49</v>
      </c>
      <c r="C1259" t="s">
        <v>60</v>
      </c>
      <c r="D1259" t="s">
        <v>57</v>
      </c>
      <c r="F1259" s="3" t="str">
        <f t="shared" si="62"/>
        <v>Yes</v>
      </c>
      <c r="G1259">
        <f t="shared" si="60"/>
        <v>1</v>
      </c>
      <c r="H1259" s="10" t="s">
        <v>20405</v>
      </c>
      <c r="I1259" t="s">
        <v>14619</v>
      </c>
      <c r="J1259" t="s">
        <v>6</v>
      </c>
      <c r="K1259" t="s">
        <v>14620</v>
      </c>
      <c r="L1259">
        <v>7</v>
      </c>
      <c r="N1259" t="str">
        <f t="shared" si="61"/>
        <v>Conference</v>
      </c>
      <c r="O1259" t="s">
        <v>14621</v>
      </c>
      <c r="P1259" t="s">
        <v>14622</v>
      </c>
      <c r="Q1259" s="3">
        <v>2010</v>
      </c>
      <c r="R1259" t="s">
        <v>6</v>
      </c>
      <c r="S1259" t="s">
        <v>6</v>
      </c>
      <c r="T1259" t="s">
        <v>6</v>
      </c>
    </row>
    <row r="1260" spans="1:20" x14ac:dyDescent="0.35">
      <c r="A1260" t="str" cm="1">
        <f t="array" ref="A1260">IF(OR(ISNUMBER(SEARCH("serious", $H1260:$J1260)),ISNUMBER(SEARCH("Serious", $H1260:$J1260)),ISNUMBER(SEARCH("gamification", $H1260:$J1260)),ISNUMBER(SEARCH("Gamification", $H1260:$J1260)),ISNUMBER(SEARCH("education", $H1260:$J1260)),ISNUMBER(SEARCH("Education", $H1260:$J1260)),),DataValidation!$E$12,B1260)</f>
        <v>None</v>
      </c>
      <c r="B1260" t="s">
        <v>49</v>
      </c>
      <c r="C1260" t="s">
        <v>83</v>
      </c>
      <c r="D1260" t="s">
        <v>83</v>
      </c>
      <c r="F1260" s="3" t="str">
        <f t="shared" si="62"/>
        <v/>
      </c>
      <c r="G1260">
        <f t="shared" si="60"/>
        <v>1</v>
      </c>
      <c r="H1260" s="10" t="s">
        <v>20406</v>
      </c>
      <c r="I1260" t="s">
        <v>14624</v>
      </c>
      <c r="J1260" t="s">
        <v>6</v>
      </c>
      <c r="K1260" t="s">
        <v>14625</v>
      </c>
      <c r="L1260">
        <v>7</v>
      </c>
      <c r="N1260" t="str">
        <f t="shared" si="61"/>
        <v>Conference</v>
      </c>
      <c r="O1260" t="s">
        <v>14626</v>
      </c>
      <c r="P1260" t="s">
        <v>12213</v>
      </c>
      <c r="Q1260" s="3">
        <v>2014</v>
      </c>
      <c r="R1260" t="s">
        <v>6</v>
      </c>
      <c r="S1260" t="s">
        <v>6</v>
      </c>
      <c r="T1260" t="s">
        <v>6</v>
      </c>
    </row>
    <row r="1261" spans="1:20" x14ac:dyDescent="0.35">
      <c r="A1261" t="str" cm="1">
        <f t="array" ref="A1261">IF(OR(ISNUMBER(SEARCH("serious", $H1261:$J1261)),ISNUMBER(SEARCH("Serious", $H1261:$J1261)),ISNUMBER(SEARCH("gamification", $H1261:$J1261)),ISNUMBER(SEARCH("Gamification", $H1261:$J1261)),ISNUMBER(SEARCH("education", $H1261:$J1261)),ISNUMBER(SEARCH("Education", $H1261:$J1261)),),DataValidation!$E$12,B1261)</f>
        <v>Not related to Video Games</v>
      </c>
      <c r="B1261" t="s">
        <v>70</v>
      </c>
      <c r="C1261" t="s">
        <v>33</v>
      </c>
      <c r="D1261" t="s">
        <v>33</v>
      </c>
      <c r="F1261" s="3" t="str">
        <f t="shared" si="62"/>
        <v/>
      </c>
      <c r="G1261">
        <f t="shared" si="60"/>
        <v>1</v>
      </c>
      <c r="H1261" s="10" t="s">
        <v>20408</v>
      </c>
      <c r="I1261" t="s">
        <v>14633</v>
      </c>
      <c r="J1261" t="s">
        <v>6</v>
      </c>
      <c r="K1261" t="s">
        <v>14634</v>
      </c>
      <c r="L1261">
        <v>7</v>
      </c>
      <c r="N1261" t="str">
        <f t="shared" si="61"/>
        <v>Journal</v>
      </c>
      <c r="O1261" t="s">
        <v>14379</v>
      </c>
      <c r="P1261" t="s">
        <v>14380</v>
      </c>
      <c r="Q1261" s="3">
        <v>2013</v>
      </c>
      <c r="R1261" t="s">
        <v>6</v>
      </c>
      <c r="S1261" t="s">
        <v>6</v>
      </c>
      <c r="T1261" t="s">
        <v>6</v>
      </c>
    </row>
    <row r="1262" spans="1:20" x14ac:dyDescent="0.35">
      <c r="A1262" t="str" cm="1">
        <f t="array" ref="A1262">IF(OR(ISNUMBER(SEARCH("serious", $H1262:$J1262)),ISNUMBER(SEARCH("Serious", $H1262:$J1262)),ISNUMBER(SEARCH("gamification", $H1262:$J1262)),ISNUMBER(SEARCH("Gamification", $H1262:$J1262)),ISNUMBER(SEARCH("education", $H1262:$J1262)),ISNUMBER(SEARCH("Education", $H1262:$J1262)),),DataValidation!$E$12,B1262)</f>
        <v>Not related to Video Games</v>
      </c>
      <c r="B1262" t="s">
        <v>70</v>
      </c>
      <c r="C1262" t="s">
        <v>33</v>
      </c>
      <c r="D1262" t="s">
        <v>33</v>
      </c>
      <c r="F1262" s="3" t="str">
        <f t="shared" si="62"/>
        <v/>
      </c>
      <c r="G1262">
        <f t="shared" si="60"/>
        <v>1</v>
      </c>
      <c r="H1262" s="10" t="s">
        <v>20414</v>
      </c>
      <c r="I1262" t="s">
        <v>6</v>
      </c>
      <c r="J1262" t="s">
        <v>6</v>
      </c>
      <c r="K1262" t="s">
        <v>14659</v>
      </c>
      <c r="L1262">
        <v>7</v>
      </c>
      <c r="N1262" t="str">
        <f t="shared" si="61"/>
        <v>Workshop</v>
      </c>
      <c r="O1262" t="s">
        <v>12956</v>
      </c>
      <c r="P1262" t="s">
        <v>12957</v>
      </c>
      <c r="Q1262" s="3">
        <v>2017</v>
      </c>
      <c r="R1262" t="s">
        <v>6</v>
      </c>
      <c r="S1262" t="s">
        <v>6</v>
      </c>
      <c r="T1262" t="s">
        <v>6</v>
      </c>
    </row>
    <row r="1263" spans="1:20" x14ac:dyDescent="0.35">
      <c r="A1263" t="str" cm="1">
        <f t="array" ref="A1263">IF(OR(ISNUMBER(SEARCH("serious", $H1263:$J1263)),ISNUMBER(SEARCH("Serious", $H1263:$J1263)),ISNUMBER(SEARCH("gamification", $H1263:$J1263)),ISNUMBER(SEARCH("Gamification", $H1263:$J1263)),ISNUMBER(SEARCH("education", $H1263:$J1263)),ISNUMBER(SEARCH("Education", $H1263:$J1263)),),DataValidation!$E$12,B1263)</f>
        <v>Serious games or gamification</v>
      </c>
      <c r="B1263" t="s">
        <v>70</v>
      </c>
      <c r="C1263" t="s">
        <v>33</v>
      </c>
      <c r="D1263" t="s">
        <v>33</v>
      </c>
      <c r="F1263" s="3" t="str">
        <f t="shared" si="62"/>
        <v/>
      </c>
      <c r="G1263">
        <f t="shared" si="60"/>
        <v>1</v>
      </c>
      <c r="H1263" s="10" t="s">
        <v>20415</v>
      </c>
      <c r="I1263" t="s">
        <v>14665</v>
      </c>
      <c r="J1263" t="s">
        <v>6</v>
      </c>
      <c r="K1263" t="s">
        <v>14666</v>
      </c>
      <c r="L1263">
        <v>7</v>
      </c>
      <c r="N1263" t="str">
        <f t="shared" si="61"/>
        <v>Conference</v>
      </c>
      <c r="O1263" t="s">
        <v>14667</v>
      </c>
      <c r="P1263" t="s">
        <v>14668</v>
      </c>
      <c r="Q1263" s="3">
        <v>2019</v>
      </c>
      <c r="R1263" t="s">
        <v>6</v>
      </c>
      <c r="S1263" t="s">
        <v>6</v>
      </c>
      <c r="T1263" t="s">
        <v>6</v>
      </c>
    </row>
    <row r="1264" spans="1:20" x14ac:dyDescent="0.35">
      <c r="A1264" t="str" cm="1">
        <f t="array" ref="A1264">IF(OR(ISNUMBER(SEARCH("serious", $H1264:$J1264)),ISNUMBER(SEARCH("Serious", $H1264:$J1264)),ISNUMBER(SEARCH("gamification", $H1264:$J1264)),ISNUMBER(SEARCH("Gamification", $H1264:$J1264)),ISNUMBER(SEARCH("education", $H1264:$J1264)),ISNUMBER(SEARCH("Education", $H1264:$J1264)),),DataValidation!$E$12,B1264)</f>
        <v>Serious games or gamification</v>
      </c>
      <c r="B1264" t="s">
        <v>70</v>
      </c>
      <c r="C1264" t="s">
        <v>33</v>
      </c>
      <c r="D1264" t="s">
        <v>33</v>
      </c>
      <c r="F1264" s="3" t="str">
        <f t="shared" si="62"/>
        <v/>
      </c>
      <c r="G1264">
        <f t="shared" si="60"/>
        <v>1</v>
      </c>
      <c r="H1264" s="10" t="s">
        <v>20416</v>
      </c>
      <c r="I1264" t="s">
        <v>14670</v>
      </c>
      <c r="J1264" t="s">
        <v>6</v>
      </c>
      <c r="K1264" t="s">
        <v>14671</v>
      </c>
      <c r="L1264">
        <v>7</v>
      </c>
      <c r="N1264" t="str">
        <f t="shared" si="61"/>
        <v>Workshop</v>
      </c>
      <c r="O1264" t="s">
        <v>14672</v>
      </c>
      <c r="P1264" t="s">
        <v>14673</v>
      </c>
      <c r="Q1264" s="3">
        <v>2021</v>
      </c>
      <c r="R1264" t="s">
        <v>6</v>
      </c>
      <c r="S1264" t="s">
        <v>6</v>
      </c>
      <c r="T1264" t="s">
        <v>6</v>
      </c>
    </row>
    <row r="1265" spans="1:20" x14ac:dyDescent="0.35">
      <c r="A1265" t="str" cm="1">
        <f t="array" ref="A1265">IF(OR(ISNUMBER(SEARCH("serious", $H1265:$J1265)),ISNUMBER(SEARCH("Serious", $H1265:$J1265)),ISNUMBER(SEARCH("gamification", $H1265:$J1265)),ISNUMBER(SEARCH("Gamification", $H1265:$J1265)),ISNUMBER(SEARCH("education", $H1265:$J1265)),ISNUMBER(SEARCH("Education", $H1265:$J1265)),),DataValidation!$E$12,B1265)</f>
        <v>None</v>
      </c>
      <c r="B1265" t="s">
        <v>49</v>
      </c>
      <c r="C1265" t="s">
        <v>90</v>
      </c>
      <c r="D1265" t="s">
        <v>90</v>
      </c>
      <c r="E1265" t="s">
        <v>21080</v>
      </c>
      <c r="F1265" s="3" t="str">
        <f t="shared" si="62"/>
        <v/>
      </c>
      <c r="G1265">
        <f t="shared" si="60"/>
        <v>1</v>
      </c>
      <c r="H1265" s="10" t="s">
        <v>20418</v>
      </c>
      <c r="I1265" t="s">
        <v>14680</v>
      </c>
      <c r="J1265" t="s">
        <v>6</v>
      </c>
      <c r="K1265" t="s">
        <v>14681</v>
      </c>
      <c r="L1265">
        <v>7</v>
      </c>
      <c r="N1265" t="str">
        <f t="shared" si="61"/>
        <v>Journal</v>
      </c>
      <c r="O1265" t="s">
        <v>14682</v>
      </c>
      <c r="P1265" t="s">
        <v>14683</v>
      </c>
      <c r="Q1265" s="3">
        <v>2013</v>
      </c>
      <c r="R1265" t="s">
        <v>6</v>
      </c>
      <c r="S1265" t="s">
        <v>6</v>
      </c>
      <c r="T1265" t="s">
        <v>6</v>
      </c>
    </row>
    <row r="1266" spans="1:20" x14ac:dyDescent="0.35">
      <c r="A1266" t="str" cm="1">
        <f t="array" ref="A1266">IF(OR(ISNUMBER(SEARCH("serious", $H1266:$J1266)),ISNUMBER(SEARCH("Serious", $H1266:$J1266)),ISNUMBER(SEARCH("gamification", $H1266:$J1266)),ISNUMBER(SEARCH("Gamification", $H1266:$J1266)),ISNUMBER(SEARCH("education", $H1266:$J1266)),ISNUMBER(SEARCH("Education", $H1266:$J1266)),),DataValidation!$E$12,B1266)</f>
        <v>Not related to Software Engineering</v>
      </c>
      <c r="B1266" t="s">
        <v>67</v>
      </c>
      <c r="C1266" t="s">
        <v>33</v>
      </c>
      <c r="D1266" t="s">
        <v>33</v>
      </c>
      <c r="F1266" s="3" t="str">
        <f t="shared" si="62"/>
        <v/>
      </c>
      <c r="G1266">
        <f t="shared" si="60"/>
        <v>1</v>
      </c>
      <c r="H1266" s="10" t="s">
        <v>20419</v>
      </c>
      <c r="I1266" t="s">
        <v>14685</v>
      </c>
      <c r="J1266" t="s">
        <v>6</v>
      </c>
      <c r="K1266" t="s">
        <v>14686</v>
      </c>
      <c r="L1266">
        <v>7</v>
      </c>
      <c r="N1266" t="str">
        <f t="shared" si="61"/>
        <v>Conference</v>
      </c>
      <c r="O1266" t="s">
        <v>14687</v>
      </c>
      <c r="P1266" t="s">
        <v>14688</v>
      </c>
      <c r="Q1266" s="3">
        <v>2013</v>
      </c>
      <c r="R1266" t="s">
        <v>6</v>
      </c>
      <c r="S1266" t="s">
        <v>6</v>
      </c>
      <c r="T1266" t="s">
        <v>6</v>
      </c>
    </row>
    <row r="1267" spans="1:20" x14ac:dyDescent="0.35">
      <c r="A1267" t="str" cm="1">
        <f t="array" ref="A1267">IF(OR(ISNUMBER(SEARCH("serious", $H1267:$J1267)),ISNUMBER(SEARCH("Serious", $H1267:$J1267)),ISNUMBER(SEARCH("gamification", $H1267:$J1267)),ISNUMBER(SEARCH("Gamification", $H1267:$J1267)),ISNUMBER(SEARCH("education", $H1267:$J1267)),ISNUMBER(SEARCH("Education", $H1267:$J1267)),),DataValidation!$E$12,B1267)</f>
        <v>Serious games or gamification</v>
      </c>
      <c r="B1267" t="s">
        <v>70</v>
      </c>
      <c r="C1267" t="s">
        <v>33</v>
      </c>
      <c r="D1267" t="s">
        <v>33</v>
      </c>
      <c r="F1267" s="3" t="str">
        <f t="shared" si="62"/>
        <v/>
      </c>
      <c r="G1267">
        <f t="shared" si="60"/>
        <v>1</v>
      </c>
      <c r="H1267" s="10" t="s">
        <v>20421</v>
      </c>
      <c r="I1267" t="s">
        <v>14702</v>
      </c>
      <c r="J1267" t="s">
        <v>6</v>
      </c>
      <c r="K1267" t="s">
        <v>14703</v>
      </c>
      <c r="L1267">
        <v>7</v>
      </c>
      <c r="N1267" t="str">
        <f t="shared" si="61"/>
        <v>Conference</v>
      </c>
      <c r="O1267" t="s">
        <v>14704</v>
      </c>
      <c r="P1267" t="s">
        <v>14705</v>
      </c>
      <c r="Q1267" s="3">
        <v>2013</v>
      </c>
      <c r="R1267" t="s">
        <v>6</v>
      </c>
      <c r="S1267" t="s">
        <v>6</v>
      </c>
      <c r="T1267" t="s">
        <v>6</v>
      </c>
    </row>
    <row r="1268" spans="1:20" x14ac:dyDescent="0.35">
      <c r="A1268" t="str" cm="1">
        <f t="array" ref="A1268">IF(OR(ISNUMBER(SEARCH("serious", $H1268:$J1268)),ISNUMBER(SEARCH("Serious", $H1268:$J1268)),ISNUMBER(SEARCH("gamification", $H1268:$J1268)),ISNUMBER(SEARCH("Gamification", $H1268:$J1268)),ISNUMBER(SEARCH("education", $H1268:$J1268)),ISNUMBER(SEARCH("Education", $H1268:$J1268)),),DataValidation!$E$12,B1268)</f>
        <v>None</v>
      </c>
      <c r="B1268" t="s">
        <v>49</v>
      </c>
      <c r="C1268" t="s">
        <v>83</v>
      </c>
      <c r="D1268" t="s">
        <v>83</v>
      </c>
      <c r="F1268" s="3" t="str">
        <f t="shared" si="62"/>
        <v/>
      </c>
      <c r="G1268">
        <f t="shared" si="60"/>
        <v>1</v>
      </c>
      <c r="H1268" s="10" t="s">
        <v>20422</v>
      </c>
      <c r="I1268" t="s">
        <v>14707</v>
      </c>
      <c r="J1268" t="s">
        <v>6</v>
      </c>
      <c r="K1268" t="s">
        <v>14708</v>
      </c>
      <c r="L1268">
        <v>7</v>
      </c>
      <c r="N1268" t="str">
        <f t="shared" si="61"/>
        <v>Journal</v>
      </c>
      <c r="O1268" t="s">
        <v>11814</v>
      </c>
      <c r="P1268" t="s">
        <v>14709</v>
      </c>
      <c r="Q1268" s="3">
        <v>2013</v>
      </c>
      <c r="R1268" t="s">
        <v>6</v>
      </c>
      <c r="S1268" t="s">
        <v>6</v>
      </c>
      <c r="T1268" t="s">
        <v>6</v>
      </c>
    </row>
    <row r="1269" spans="1:20" x14ac:dyDescent="0.35">
      <c r="A1269" t="str" cm="1">
        <f t="array" ref="A1269">IF(OR(ISNUMBER(SEARCH("serious", $H1269:$J1269)),ISNUMBER(SEARCH("Serious", $H1269:$J1269)),ISNUMBER(SEARCH("gamification", $H1269:$J1269)),ISNUMBER(SEARCH("Gamification", $H1269:$J1269)),ISNUMBER(SEARCH("education", $H1269:$J1269)),ISNUMBER(SEARCH("Education", $H1269:$J1269)),),DataValidation!$E$12,B1269)</f>
        <v>None</v>
      </c>
      <c r="B1269" t="s">
        <v>49</v>
      </c>
      <c r="C1269" t="s">
        <v>60</v>
      </c>
      <c r="D1269" t="s">
        <v>60</v>
      </c>
      <c r="F1269" s="3" t="str">
        <f t="shared" si="62"/>
        <v/>
      </c>
      <c r="G1269">
        <f t="shared" si="60"/>
        <v>1</v>
      </c>
      <c r="H1269" s="10" t="s">
        <v>20423</v>
      </c>
      <c r="I1269" t="s">
        <v>14711</v>
      </c>
      <c r="J1269" t="s">
        <v>6</v>
      </c>
      <c r="K1269" t="s">
        <v>14712</v>
      </c>
      <c r="L1269">
        <v>7</v>
      </c>
      <c r="N1269" t="str">
        <f t="shared" si="61"/>
        <v>Conference</v>
      </c>
      <c r="O1269" t="s">
        <v>14713</v>
      </c>
      <c r="P1269" t="s">
        <v>14714</v>
      </c>
      <c r="Q1269" s="3">
        <v>2009</v>
      </c>
      <c r="R1269" t="s">
        <v>6</v>
      </c>
      <c r="S1269" t="s">
        <v>6</v>
      </c>
      <c r="T1269" t="s">
        <v>6</v>
      </c>
    </row>
    <row r="1270" spans="1:20" x14ac:dyDescent="0.35">
      <c r="A1270" t="str" cm="1">
        <f t="array" ref="A1270">IF(OR(ISNUMBER(SEARCH("serious", $H1270:$J1270)),ISNUMBER(SEARCH("Serious", $H1270:$J1270)),ISNUMBER(SEARCH("gamification", $H1270:$J1270)),ISNUMBER(SEARCH("Gamification", $H1270:$J1270)),ISNUMBER(SEARCH("education", $H1270:$J1270)),ISNUMBER(SEARCH("Education", $H1270:$J1270)),),DataValidation!$E$12,B1270)</f>
        <v>Not related to Video Games</v>
      </c>
      <c r="B1270" t="s">
        <v>70</v>
      </c>
      <c r="C1270" s="29" t="s">
        <v>33</v>
      </c>
      <c r="D1270" s="29" t="s">
        <v>33</v>
      </c>
      <c r="F1270" s="3" t="str">
        <f t="shared" si="62"/>
        <v/>
      </c>
      <c r="G1270">
        <f t="shared" si="60"/>
        <v>1</v>
      </c>
      <c r="H1270" s="10" t="s">
        <v>20424</v>
      </c>
      <c r="I1270" t="s">
        <v>14716</v>
      </c>
      <c r="J1270" t="s">
        <v>6</v>
      </c>
      <c r="K1270" t="s">
        <v>14717</v>
      </c>
      <c r="L1270">
        <v>7</v>
      </c>
      <c r="N1270" t="str">
        <f t="shared" si="61"/>
        <v>Conference</v>
      </c>
      <c r="O1270" t="s">
        <v>14718</v>
      </c>
      <c r="P1270" t="s">
        <v>14719</v>
      </c>
      <c r="Q1270" s="3">
        <v>2019</v>
      </c>
      <c r="R1270" t="s">
        <v>6</v>
      </c>
      <c r="S1270" t="s">
        <v>6</v>
      </c>
      <c r="T1270" t="s">
        <v>6</v>
      </c>
    </row>
    <row r="1271" spans="1:20" x14ac:dyDescent="0.35">
      <c r="A1271" t="str" cm="1">
        <f t="array" ref="A1271">IF(OR(ISNUMBER(SEARCH("serious", $H1271:$J1271)),ISNUMBER(SEARCH("Serious", $H1271:$J1271)),ISNUMBER(SEARCH("gamification", $H1271:$J1271)),ISNUMBER(SEARCH("Gamification", $H1271:$J1271)),ISNUMBER(SEARCH("education", $H1271:$J1271)),ISNUMBER(SEARCH("Education", $H1271:$J1271)),),DataValidation!$E$12,B1271)</f>
        <v>Not related to Video Games</v>
      </c>
      <c r="B1271" t="s">
        <v>70</v>
      </c>
      <c r="C1271" s="29" t="s">
        <v>33</v>
      </c>
      <c r="D1271" s="29" t="s">
        <v>33</v>
      </c>
      <c r="F1271" s="3" t="str">
        <f t="shared" si="62"/>
        <v/>
      </c>
      <c r="G1271">
        <f t="shared" si="60"/>
        <v>1</v>
      </c>
      <c r="H1271" s="10" t="s">
        <v>20426</v>
      </c>
      <c r="I1271" t="s">
        <v>14727</v>
      </c>
      <c r="J1271" t="s">
        <v>6</v>
      </c>
      <c r="K1271" t="s">
        <v>14728</v>
      </c>
      <c r="L1271">
        <v>7</v>
      </c>
      <c r="N1271" t="str">
        <f t="shared" si="61"/>
        <v>Conference</v>
      </c>
      <c r="O1271" t="s">
        <v>14729</v>
      </c>
      <c r="P1271" t="s">
        <v>14730</v>
      </c>
      <c r="Q1271" s="3">
        <v>2013</v>
      </c>
      <c r="R1271" t="s">
        <v>6</v>
      </c>
      <c r="S1271" t="s">
        <v>6</v>
      </c>
      <c r="T1271" t="s">
        <v>6</v>
      </c>
    </row>
    <row r="1272" spans="1:20" x14ac:dyDescent="0.35">
      <c r="A1272" t="str" cm="1">
        <f t="array" ref="A1272">IF(OR(ISNUMBER(SEARCH("serious", $H1272:$J1272)),ISNUMBER(SEARCH("Serious", $H1272:$J1272)),ISNUMBER(SEARCH("gamification", $H1272:$J1272)),ISNUMBER(SEARCH("Gamification", $H1272:$J1272)),ISNUMBER(SEARCH("education", $H1272:$J1272)),ISNUMBER(SEARCH("Education", $H1272:$J1272)),),DataValidation!$E$12,B1272)</f>
        <v>Not related to Video Games</v>
      </c>
      <c r="B1272" t="s">
        <v>70</v>
      </c>
      <c r="C1272" t="s">
        <v>33</v>
      </c>
      <c r="D1272" t="s">
        <v>33</v>
      </c>
      <c r="F1272" s="3" t="str">
        <f t="shared" si="62"/>
        <v/>
      </c>
      <c r="G1272">
        <f t="shared" si="60"/>
        <v>1</v>
      </c>
      <c r="H1272" s="10" t="s">
        <v>20427</v>
      </c>
      <c r="I1272" t="s">
        <v>14734</v>
      </c>
      <c r="J1272" t="s">
        <v>6</v>
      </c>
      <c r="K1272" t="s">
        <v>14735</v>
      </c>
      <c r="L1272">
        <v>7</v>
      </c>
      <c r="N1272" t="str">
        <f t="shared" si="61"/>
        <v>Journal</v>
      </c>
      <c r="O1272" t="s">
        <v>13456</v>
      </c>
      <c r="P1272" t="s">
        <v>13457</v>
      </c>
      <c r="Q1272" s="3">
        <v>2019</v>
      </c>
      <c r="R1272" t="s">
        <v>6</v>
      </c>
      <c r="S1272" t="s">
        <v>6</v>
      </c>
      <c r="T1272" t="s">
        <v>6</v>
      </c>
    </row>
    <row r="1273" spans="1:20" x14ac:dyDescent="0.35">
      <c r="A1273" t="str" cm="1">
        <f t="array" ref="A1273">IF(OR(ISNUMBER(SEARCH("serious", $H1273:$J1273)),ISNUMBER(SEARCH("Serious", $H1273:$J1273)),ISNUMBER(SEARCH("gamification", $H1273:$J1273)),ISNUMBER(SEARCH("Gamification", $H1273:$J1273)),ISNUMBER(SEARCH("education", $H1273:$J1273)),ISNUMBER(SEARCH("Education", $H1273:$J1273)),),DataValidation!$E$12,B1273)</f>
        <v>None</v>
      </c>
      <c r="B1273" t="s">
        <v>49</v>
      </c>
      <c r="C1273" t="s">
        <v>68</v>
      </c>
      <c r="D1273" t="s">
        <v>68</v>
      </c>
      <c r="F1273" s="3" t="str">
        <f t="shared" si="62"/>
        <v/>
      </c>
      <c r="G1273">
        <f t="shared" si="60"/>
        <v>1</v>
      </c>
      <c r="H1273" s="10" t="s">
        <v>20428</v>
      </c>
      <c r="I1273" t="s">
        <v>14737</v>
      </c>
      <c r="J1273" t="s">
        <v>6</v>
      </c>
      <c r="K1273" t="s">
        <v>14738</v>
      </c>
      <c r="L1273">
        <v>7</v>
      </c>
      <c r="N1273" t="str">
        <f t="shared" si="61"/>
        <v>Conference</v>
      </c>
      <c r="O1273" t="s">
        <v>14739</v>
      </c>
      <c r="P1273" t="s">
        <v>14740</v>
      </c>
      <c r="Q1273" s="3">
        <v>2019</v>
      </c>
      <c r="R1273" t="s">
        <v>6</v>
      </c>
      <c r="S1273" t="s">
        <v>6</v>
      </c>
      <c r="T1273" t="s">
        <v>6</v>
      </c>
    </row>
    <row r="1274" spans="1:20" x14ac:dyDescent="0.35">
      <c r="A1274" t="str" cm="1">
        <f t="array" ref="A1274">IF(OR(ISNUMBER(SEARCH("serious", $H1274:$J1274)),ISNUMBER(SEARCH("Serious", $H1274:$J1274)),ISNUMBER(SEARCH("gamification", $H1274:$J1274)),ISNUMBER(SEARCH("Gamification", $H1274:$J1274)),ISNUMBER(SEARCH("education", $H1274:$J1274)),ISNUMBER(SEARCH("Education", $H1274:$J1274)),),DataValidation!$E$12,B1274)</f>
        <v>Serious games or gamification</v>
      </c>
      <c r="B1274" t="s">
        <v>70</v>
      </c>
      <c r="C1274" t="s">
        <v>33</v>
      </c>
      <c r="D1274" t="s">
        <v>33</v>
      </c>
      <c r="F1274" s="3" t="str">
        <f t="shared" si="62"/>
        <v/>
      </c>
      <c r="G1274">
        <f t="shared" si="60"/>
        <v>1</v>
      </c>
      <c r="H1274" s="10" t="s">
        <v>20429</v>
      </c>
      <c r="I1274" t="s">
        <v>14742</v>
      </c>
      <c r="J1274" t="s">
        <v>6</v>
      </c>
      <c r="K1274" t="s">
        <v>14743</v>
      </c>
      <c r="L1274">
        <v>7</v>
      </c>
      <c r="N1274" t="str">
        <f t="shared" si="61"/>
        <v>Journal</v>
      </c>
      <c r="O1274" t="s">
        <v>14744</v>
      </c>
      <c r="P1274" t="s">
        <v>14745</v>
      </c>
      <c r="Q1274" s="3">
        <v>2020</v>
      </c>
      <c r="R1274" t="s">
        <v>6</v>
      </c>
      <c r="S1274" t="s">
        <v>6</v>
      </c>
      <c r="T1274" t="s">
        <v>6</v>
      </c>
    </row>
    <row r="1275" spans="1:20" x14ac:dyDescent="0.35">
      <c r="A1275" t="str" cm="1">
        <f t="array" ref="A1275">IF(OR(ISNUMBER(SEARCH("serious", $H1275:$J1275)),ISNUMBER(SEARCH("Serious", $H1275:$J1275)),ISNUMBER(SEARCH("gamification", $H1275:$J1275)),ISNUMBER(SEARCH("Gamification", $H1275:$J1275)),ISNUMBER(SEARCH("education", $H1275:$J1275)),ISNUMBER(SEARCH("Education", $H1275:$J1275)),),DataValidation!$E$12,B1275)</f>
        <v>Not related to Video Games</v>
      </c>
      <c r="B1275" t="s">
        <v>70</v>
      </c>
      <c r="C1275" t="s">
        <v>33</v>
      </c>
      <c r="D1275" t="s">
        <v>33</v>
      </c>
      <c r="F1275" s="3" t="str">
        <f t="shared" si="62"/>
        <v/>
      </c>
      <c r="G1275">
        <f t="shared" si="60"/>
        <v>1</v>
      </c>
      <c r="H1275" s="10" t="s">
        <v>20430</v>
      </c>
      <c r="I1275" t="s">
        <v>14747</v>
      </c>
      <c r="J1275" t="s">
        <v>6</v>
      </c>
      <c r="K1275" t="s">
        <v>14748</v>
      </c>
      <c r="L1275">
        <v>7</v>
      </c>
      <c r="N1275" t="str">
        <f t="shared" si="61"/>
        <v>Journal</v>
      </c>
      <c r="O1275" t="s">
        <v>14508</v>
      </c>
      <c r="P1275" t="s">
        <v>14749</v>
      </c>
      <c r="Q1275" s="3">
        <v>2012</v>
      </c>
      <c r="R1275" t="s">
        <v>6</v>
      </c>
      <c r="S1275" t="s">
        <v>6</v>
      </c>
      <c r="T1275" t="s">
        <v>6</v>
      </c>
    </row>
    <row r="1276" spans="1:20" x14ac:dyDescent="0.35">
      <c r="A1276" t="str" cm="1">
        <f t="array" ref="A1276">IF(OR(ISNUMBER(SEARCH("serious", $H1276:$J1276)),ISNUMBER(SEARCH("Serious", $H1276:$J1276)),ISNUMBER(SEARCH("gamification", $H1276:$J1276)),ISNUMBER(SEARCH("Gamification", $H1276:$J1276)),ISNUMBER(SEARCH("education", $H1276:$J1276)),ISNUMBER(SEARCH("Education", $H1276:$J1276)),),DataValidation!$E$12,B1276)</f>
        <v>Serious games or gamification</v>
      </c>
      <c r="B1276" t="s">
        <v>70</v>
      </c>
      <c r="C1276" t="s">
        <v>33</v>
      </c>
      <c r="D1276" t="s">
        <v>33</v>
      </c>
      <c r="F1276" s="3" t="str">
        <f t="shared" si="62"/>
        <v/>
      </c>
      <c r="G1276">
        <f t="shared" si="60"/>
        <v>1</v>
      </c>
      <c r="H1276" s="10" t="s">
        <v>20431</v>
      </c>
      <c r="I1276" t="s">
        <v>14751</v>
      </c>
      <c r="J1276" t="s">
        <v>6</v>
      </c>
      <c r="K1276" t="s">
        <v>14752</v>
      </c>
      <c r="L1276">
        <v>7</v>
      </c>
      <c r="N1276" t="str">
        <f t="shared" si="61"/>
        <v>Journal</v>
      </c>
      <c r="O1276" t="s">
        <v>1392</v>
      </c>
      <c r="P1276" t="s">
        <v>14753</v>
      </c>
      <c r="Q1276" s="3">
        <v>2013</v>
      </c>
      <c r="R1276" t="s">
        <v>6</v>
      </c>
      <c r="S1276" t="s">
        <v>6</v>
      </c>
      <c r="T1276" t="s">
        <v>6</v>
      </c>
    </row>
    <row r="1277" spans="1:20" x14ac:dyDescent="0.35">
      <c r="A1277" t="str" cm="1">
        <f t="array" ref="A1277">IF(OR(ISNUMBER(SEARCH("serious", $H1277:$J1277)),ISNUMBER(SEARCH("Serious", $H1277:$J1277)),ISNUMBER(SEARCH("gamification", $H1277:$J1277)),ISNUMBER(SEARCH("Gamification", $H1277:$J1277)),ISNUMBER(SEARCH("education", $H1277:$J1277)),ISNUMBER(SEARCH("Education", $H1277:$J1277)),),DataValidation!$E$12,B1277)</f>
        <v>Serious games or gamification</v>
      </c>
      <c r="B1277" t="s">
        <v>70</v>
      </c>
      <c r="C1277" t="s">
        <v>33</v>
      </c>
      <c r="D1277" t="s">
        <v>33</v>
      </c>
      <c r="F1277" s="3" t="str">
        <f t="shared" si="62"/>
        <v/>
      </c>
      <c r="G1277">
        <f t="shared" si="60"/>
        <v>1</v>
      </c>
      <c r="H1277" s="10" t="s">
        <v>20434</v>
      </c>
      <c r="I1277" t="s">
        <v>14768</v>
      </c>
      <c r="J1277" t="s">
        <v>6</v>
      </c>
      <c r="K1277" t="s">
        <v>14769</v>
      </c>
      <c r="L1277">
        <v>7</v>
      </c>
      <c r="N1277" t="str">
        <f t="shared" si="61"/>
        <v>Journal</v>
      </c>
      <c r="O1277" t="s">
        <v>12682</v>
      </c>
      <c r="P1277" t="s">
        <v>12070</v>
      </c>
      <c r="Q1277" s="3">
        <v>2016</v>
      </c>
      <c r="R1277" t="s">
        <v>6</v>
      </c>
      <c r="S1277" t="s">
        <v>6</v>
      </c>
      <c r="T1277" t="s">
        <v>6</v>
      </c>
    </row>
    <row r="1278" spans="1:20" x14ac:dyDescent="0.35">
      <c r="A1278" t="str" cm="1">
        <f t="array" ref="A1278">IF(OR(ISNUMBER(SEARCH("serious", $H1278:$J1278)),ISNUMBER(SEARCH("Serious", $H1278:$J1278)),ISNUMBER(SEARCH("gamification", $H1278:$J1278)),ISNUMBER(SEARCH("Gamification", $H1278:$J1278)),ISNUMBER(SEARCH("education", $H1278:$J1278)),ISNUMBER(SEARCH("Education", $H1278:$J1278)),),DataValidation!$E$12,B1278)</f>
        <v>Not related to Video Games</v>
      </c>
      <c r="B1278" t="s">
        <v>70</v>
      </c>
      <c r="C1278" t="s">
        <v>33</v>
      </c>
      <c r="D1278" t="s">
        <v>33</v>
      </c>
      <c r="F1278" s="3" t="str">
        <f t="shared" si="62"/>
        <v/>
      </c>
      <c r="G1278">
        <f t="shared" si="60"/>
        <v>1</v>
      </c>
      <c r="H1278" s="10" t="s">
        <v>20435</v>
      </c>
      <c r="I1278" t="s">
        <v>14771</v>
      </c>
      <c r="J1278" t="s">
        <v>6</v>
      </c>
      <c r="K1278" t="s">
        <v>14772</v>
      </c>
      <c r="L1278">
        <v>7</v>
      </c>
      <c r="N1278" t="str">
        <f t="shared" si="61"/>
        <v>Journal</v>
      </c>
      <c r="O1278" t="s">
        <v>14773</v>
      </c>
      <c r="P1278" t="s">
        <v>14774</v>
      </c>
      <c r="Q1278" s="3">
        <v>2012</v>
      </c>
      <c r="R1278" t="s">
        <v>6</v>
      </c>
      <c r="S1278" t="s">
        <v>6</v>
      </c>
      <c r="T1278" t="s">
        <v>6</v>
      </c>
    </row>
    <row r="1279" spans="1:20" x14ac:dyDescent="0.35">
      <c r="A1279" t="str" cm="1">
        <f t="array" ref="A1279">IF(OR(ISNUMBER(SEARCH("serious", $H1279:$J1279)),ISNUMBER(SEARCH("Serious", $H1279:$J1279)),ISNUMBER(SEARCH("gamification", $H1279:$J1279)),ISNUMBER(SEARCH("Gamification", $H1279:$J1279)),ISNUMBER(SEARCH("education", $H1279:$J1279)),ISNUMBER(SEARCH("Education", $H1279:$J1279)),),DataValidation!$E$12,B1279)</f>
        <v>Not related to Video Games</v>
      </c>
      <c r="B1279" t="s">
        <v>70</v>
      </c>
      <c r="C1279" t="s">
        <v>33</v>
      </c>
      <c r="D1279" t="s">
        <v>33</v>
      </c>
      <c r="F1279" s="3" t="str">
        <f t="shared" si="62"/>
        <v/>
      </c>
      <c r="G1279">
        <f t="shared" si="60"/>
        <v>1</v>
      </c>
      <c r="H1279" s="10" t="s">
        <v>14775</v>
      </c>
      <c r="I1279" t="s">
        <v>14776</v>
      </c>
      <c r="J1279" t="s">
        <v>6</v>
      </c>
      <c r="K1279" t="s">
        <v>14777</v>
      </c>
      <c r="L1279">
        <v>7</v>
      </c>
      <c r="N1279" t="str">
        <f t="shared" si="61"/>
        <v>Journal</v>
      </c>
      <c r="O1279" t="s">
        <v>14778</v>
      </c>
      <c r="P1279" t="s">
        <v>14779</v>
      </c>
      <c r="Q1279" s="3">
        <v>2014</v>
      </c>
      <c r="R1279" t="s">
        <v>6</v>
      </c>
      <c r="S1279" t="s">
        <v>6</v>
      </c>
      <c r="T1279" t="s">
        <v>6</v>
      </c>
    </row>
    <row r="1280" spans="1:20" x14ac:dyDescent="0.35">
      <c r="A1280" t="str" cm="1">
        <f t="array" ref="A1280">IF(OR(ISNUMBER(SEARCH("serious", $H1280:$J1280)),ISNUMBER(SEARCH("Serious", $H1280:$J1280)),ISNUMBER(SEARCH("gamification", $H1280:$J1280)),ISNUMBER(SEARCH("Gamification", $H1280:$J1280)),ISNUMBER(SEARCH("education", $H1280:$J1280)),ISNUMBER(SEARCH("Education", $H1280:$J1280)),),DataValidation!$E$12,B1280)</f>
        <v>Serious games or gamification</v>
      </c>
      <c r="B1280" t="s">
        <v>70</v>
      </c>
      <c r="C1280" t="s">
        <v>33</v>
      </c>
      <c r="D1280" t="s">
        <v>33</v>
      </c>
      <c r="F1280" s="3" t="str">
        <f t="shared" si="62"/>
        <v/>
      </c>
      <c r="G1280">
        <f t="shared" si="60"/>
        <v>1</v>
      </c>
      <c r="H1280" s="10" t="s">
        <v>20436</v>
      </c>
      <c r="I1280" t="s">
        <v>14781</v>
      </c>
      <c r="J1280" t="s">
        <v>6</v>
      </c>
      <c r="K1280" t="s">
        <v>14782</v>
      </c>
      <c r="L1280">
        <v>7</v>
      </c>
      <c r="N1280" t="str">
        <f t="shared" si="61"/>
        <v>Conference</v>
      </c>
      <c r="O1280" t="s">
        <v>14667</v>
      </c>
      <c r="P1280" t="s">
        <v>14668</v>
      </c>
      <c r="Q1280" s="3">
        <v>2019</v>
      </c>
      <c r="R1280" t="s">
        <v>6</v>
      </c>
      <c r="S1280" t="s">
        <v>6</v>
      </c>
      <c r="T1280" t="s">
        <v>6</v>
      </c>
    </row>
    <row r="1281" spans="1:20" x14ac:dyDescent="0.35">
      <c r="A1281" t="str" cm="1">
        <f t="array" ref="A1281">IF(OR(ISNUMBER(SEARCH("serious", $H1281:$J1281)),ISNUMBER(SEARCH("Serious", $H1281:$J1281)),ISNUMBER(SEARCH("gamification", $H1281:$J1281)),ISNUMBER(SEARCH("Gamification", $H1281:$J1281)),ISNUMBER(SEARCH("education", $H1281:$J1281)),ISNUMBER(SEARCH("Education", $H1281:$J1281)),),DataValidation!$E$12,B1281)</f>
        <v>None</v>
      </c>
      <c r="B1281" t="s">
        <v>49</v>
      </c>
      <c r="C1281" t="s">
        <v>90</v>
      </c>
      <c r="D1281" t="s">
        <v>90</v>
      </c>
      <c r="F1281" s="3" t="str">
        <f t="shared" si="62"/>
        <v/>
      </c>
      <c r="G1281">
        <f t="shared" si="60"/>
        <v>1</v>
      </c>
      <c r="H1281" s="10" t="s">
        <v>20437</v>
      </c>
      <c r="I1281" t="s">
        <v>14784</v>
      </c>
      <c r="J1281" t="s">
        <v>6</v>
      </c>
      <c r="K1281" t="s">
        <v>14785</v>
      </c>
      <c r="L1281">
        <v>7</v>
      </c>
      <c r="N1281" t="str">
        <f t="shared" si="61"/>
        <v>Conference</v>
      </c>
      <c r="O1281" t="s">
        <v>13903</v>
      </c>
      <c r="P1281" t="s">
        <v>11973</v>
      </c>
      <c r="Q1281" s="3">
        <v>2015</v>
      </c>
      <c r="R1281" t="s">
        <v>6</v>
      </c>
      <c r="S1281" t="s">
        <v>6</v>
      </c>
      <c r="T1281" t="s">
        <v>6</v>
      </c>
    </row>
    <row r="1282" spans="1:20" x14ac:dyDescent="0.35">
      <c r="A1282" t="str" cm="1">
        <f t="array" ref="A1282">IF(OR(ISNUMBER(SEARCH("serious", $H1282:$J1282)),ISNUMBER(SEARCH("Serious", $H1282:$J1282)),ISNUMBER(SEARCH("gamification", $H1282:$J1282)),ISNUMBER(SEARCH("Gamification", $H1282:$J1282)),ISNUMBER(SEARCH("education", $H1282:$J1282)),ISNUMBER(SEARCH("Education", $H1282:$J1282)),),DataValidation!$E$12,B1282)</f>
        <v>Not related to Video Games</v>
      </c>
      <c r="B1282" t="s">
        <v>70</v>
      </c>
      <c r="C1282" t="s">
        <v>33</v>
      </c>
      <c r="D1282" t="s">
        <v>33</v>
      </c>
      <c r="F1282" s="3" t="str">
        <f t="shared" si="62"/>
        <v/>
      </c>
      <c r="G1282">
        <f t="shared" ref="G1282:G1345" si="63">COUNTIF(H:H,H1282)</f>
        <v>1</v>
      </c>
      <c r="H1282" s="10" t="s">
        <v>20438</v>
      </c>
      <c r="I1282" t="s">
        <v>14787</v>
      </c>
      <c r="J1282" t="s">
        <v>6</v>
      </c>
      <c r="K1282" t="s">
        <v>14788</v>
      </c>
      <c r="L1282">
        <v>7</v>
      </c>
      <c r="N1282" t="str">
        <f t="shared" ref="N1282:N1330" si="64">IF(ISNUMBER(SEARCH("Workshop", O1282)),"Workshop",IF(OR(ISNUMBER(SEARCH("Conference", O1282)), ISNUMBER(SEARCH("Symposium", O1282)), ISNUMBER(SEARCH("Lecture Notes", O1282)), ISNUMBER(SEARCH("Proceedings", O1282))),"Conference", "Journal"))</f>
        <v>Journal</v>
      </c>
      <c r="O1282" t="s">
        <v>597</v>
      </c>
      <c r="P1282" t="s">
        <v>14789</v>
      </c>
      <c r="Q1282" s="3">
        <v>2020</v>
      </c>
      <c r="R1282" t="s">
        <v>6</v>
      </c>
      <c r="S1282" t="s">
        <v>6</v>
      </c>
      <c r="T1282" t="s">
        <v>6</v>
      </c>
    </row>
    <row r="1283" spans="1:20" x14ac:dyDescent="0.35">
      <c r="A1283" t="str" cm="1">
        <f t="array" ref="A1283">IF(OR(ISNUMBER(SEARCH("serious", $H1283:$J1283)),ISNUMBER(SEARCH("Serious", $H1283:$J1283)),ISNUMBER(SEARCH("gamification", $H1283:$J1283)),ISNUMBER(SEARCH("Gamification", $H1283:$J1283)),ISNUMBER(SEARCH("education", $H1283:$J1283)),ISNUMBER(SEARCH("Education", $H1283:$J1283)),),DataValidation!$E$12,B1283)</f>
        <v>None</v>
      </c>
      <c r="B1283" t="s">
        <v>49</v>
      </c>
      <c r="C1283" t="s">
        <v>80</v>
      </c>
      <c r="D1283" t="s">
        <v>80</v>
      </c>
      <c r="F1283" s="3" t="str">
        <f t="shared" si="62"/>
        <v/>
      </c>
      <c r="G1283">
        <f t="shared" si="63"/>
        <v>1</v>
      </c>
      <c r="H1283" s="10" t="s">
        <v>20439</v>
      </c>
      <c r="I1283" t="s">
        <v>14791</v>
      </c>
      <c r="J1283" t="s">
        <v>6</v>
      </c>
      <c r="K1283" t="s">
        <v>14792</v>
      </c>
      <c r="L1283">
        <v>7</v>
      </c>
      <c r="N1283" t="str">
        <f t="shared" si="64"/>
        <v>Journal</v>
      </c>
      <c r="O1283" t="s">
        <v>14793</v>
      </c>
      <c r="P1283" t="s">
        <v>14794</v>
      </c>
      <c r="Q1283" s="3">
        <v>2017</v>
      </c>
      <c r="R1283" t="s">
        <v>6</v>
      </c>
      <c r="S1283" t="s">
        <v>6</v>
      </c>
      <c r="T1283" t="s">
        <v>6</v>
      </c>
    </row>
    <row r="1284" spans="1:20" x14ac:dyDescent="0.35">
      <c r="A1284" t="str" cm="1">
        <f t="array" ref="A1284">IF(OR(ISNUMBER(SEARCH("serious", $H1284:$J1284)),ISNUMBER(SEARCH("Serious", $H1284:$J1284)),ISNUMBER(SEARCH("gamification", $H1284:$J1284)),ISNUMBER(SEARCH("Gamification", $H1284:$J1284)),ISNUMBER(SEARCH("education", $H1284:$J1284)),ISNUMBER(SEARCH("Education", $H1284:$J1284)),),DataValidation!$E$12,B1284)</f>
        <v>Serious games or gamification</v>
      </c>
      <c r="B1284" t="s">
        <v>70</v>
      </c>
      <c r="C1284" t="s">
        <v>33</v>
      </c>
      <c r="D1284" t="s">
        <v>33</v>
      </c>
      <c r="F1284" s="3" t="str">
        <f t="shared" si="62"/>
        <v/>
      </c>
      <c r="G1284">
        <f t="shared" si="63"/>
        <v>1</v>
      </c>
      <c r="H1284" s="10" t="s">
        <v>20441</v>
      </c>
      <c r="I1284" t="s">
        <v>14801</v>
      </c>
      <c r="J1284" t="s">
        <v>6</v>
      </c>
      <c r="K1284" t="s">
        <v>14802</v>
      </c>
      <c r="L1284">
        <v>7</v>
      </c>
      <c r="N1284" t="str">
        <f t="shared" si="64"/>
        <v>Conference</v>
      </c>
      <c r="O1284" t="s">
        <v>12573</v>
      </c>
      <c r="P1284" t="s">
        <v>12574</v>
      </c>
      <c r="Q1284" s="3">
        <v>2012</v>
      </c>
      <c r="R1284" t="s">
        <v>6</v>
      </c>
      <c r="S1284" t="s">
        <v>6</v>
      </c>
      <c r="T1284" t="s">
        <v>6</v>
      </c>
    </row>
    <row r="1285" spans="1:20" x14ac:dyDescent="0.35">
      <c r="A1285" t="str" cm="1">
        <f t="array" ref="A1285">IF(OR(ISNUMBER(SEARCH("serious", $H1285:$J1285)),ISNUMBER(SEARCH("Serious", $H1285:$J1285)),ISNUMBER(SEARCH("gamification", $H1285:$J1285)),ISNUMBER(SEARCH("Gamification", $H1285:$J1285)),ISNUMBER(SEARCH("education", $H1285:$J1285)),ISNUMBER(SEARCH("Education", $H1285:$J1285)),),DataValidation!$E$12,B1285)</f>
        <v>None</v>
      </c>
      <c r="B1285" t="s">
        <v>49</v>
      </c>
      <c r="C1285" t="s">
        <v>71</v>
      </c>
      <c r="D1285" t="s">
        <v>80</v>
      </c>
      <c r="F1285" s="3" t="str">
        <f t="shared" si="62"/>
        <v>Yes</v>
      </c>
      <c r="G1285">
        <f t="shared" si="63"/>
        <v>1</v>
      </c>
      <c r="H1285" s="10" t="s">
        <v>20443</v>
      </c>
      <c r="I1285" t="s">
        <v>14809</v>
      </c>
      <c r="J1285" t="s">
        <v>6</v>
      </c>
      <c r="K1285" t="s">
        <v>14810</v>
      </c>
      <c r="L1285">
        <v>7</v>
      </c>
      <c r="N1285" t="str">
        <f t="shared" si="64"/>
        <v>Conference</v>
      </c>
      <c r="O1285" t="s">
        <v>14811</v>
      </c>
      <c r="P1285" t="s">
        <v>14812</v>
      </c>
      <c r="Q1285" s="3">
        <v>2009</v>
      </c>
      <c r="R1285" t="s">
        <v>6</v>
      </c>
      <c r="S1285" t="s">
        <v>6</v>
      </c>
      <c r="T1285" t="s">
        <v>6</v>
      </c>
    </row>
    <row r="1286" spans="1:20" x14ac:dyDescent="0.35">
      <c r="A1286" t="str" cm="1">
        <f t="array" ref="A1286">IF(OR(ISNUMBER(SEARCH("serious", $H1286:$J1286)),ISNUMBER(SEARCH("Serious", $H1286:$J1286)),ISNUMBER(SEARCH("gamification", $H1286:$J1286)),ISNUMBER(SEARCH("Gamification", $H1286:$J1286)),ISNUMBER(SEARCH("education", $H1286:$J1286)),ISNUMBER(SEARCH("Education", $H1286:$J1286)),),DataValidation!$E$12,B1286)</f>
        <v>Serious games or gamification</v>
      </c>
      <c r="B1286" t="s">
        <v>70</v>
      </c>
      <c r="C1286" t="s">
        <v>33</v>
      </c>
      <c r="D1286" t="s">
        <v>33</v>
      </c>
      <c r="F1286" s="3" t="str">
        <f t="shared" si="62"/>
        <v/>
      </c>
      <c r="G1286">
        <f t="shared" si="63"/>
        <v>1</v>
      </c>
      <c r="H1286" s="10" t="s">
        <v>20447</v>
      </c>
      <c r="I1286" t="s">
        <v>14830</v>
      </c>
      <c r="J1286" t="s">
        <v>6</v>
      </c>
      <c r="K1286" t="s">
        <v>14831</v>
      </c>
      <c r="L1286">
        <v>7</v>
      </c>
      <c r="N1286" t="str">
        <f t="shared" si="64"/>
        <v>Journal</v>
      </c>
      <c r="O1286" t="s">
        <v>7593</v>
      </c>
      <c r="P1286" t="s">
        <v>14832</v>
      </c>
      <c r="Q1286" s="3">
        <v>2019</v>
      </c>
      <c r="R1286" t="s">
        <v>6</v>
      </c>
      <c r="S1286" t="s">
        <v>6</v>
      </c>
      <c r="T1286" t="s">
        <v>6</v>
      </c>
    </row>
    <row r="1287" spans="1:20" x14ac:dyDescent="0.35">
      <c r="A1287" t="str" cm="1">
        <f t="array" ref="A1287">IF(OR(ISNUMBER(SEARCH("serious", $H1287:$J1287)),ISNUMBER(SEARCH("Serious", $H1287:$J1287)),ISNUMBER(SEARCH("gamification", $H1287:$J1287)),ISNUMBER(SEARCH("Gamification", $H1287:$J1287)),ISNUMBER(SEARCH("education", $H1287:$J1287)),ISNUMBER(SEARCH("Education", $H1287:$J1287)),),DataValidation!$E$12,B1287)</f>
        <v>Serious games or gamification</v>
      </c>
      <c r="B1287" t="s">
        <v>70</v>
      </c>
      <c r="C1287" t="s">
        <v>33</v>
      </c>
      <c r="D1287" t="s">
        <v>33</v>
      </c>
      <c r="F1287" s="3" t="str">
        <f t="shared" si="62"/>
        <v/>
      </c>
      <c r="G1287">
        <f t="shared" si="63"/>
        <v>1</v>
      </c>
      <c r="H1287" s="10" t="s">
        <v>20449</v>
      </c>
      <c r="I1287" t="s">
        <v>14842</v>
      </c>
      <c r="J1287" t="s">
        <v>6</v>
      </c>
      <c r="K1287" t="s">
        <v>14843</v>
      </c>
      <c r="L1287">
        <v>7</v>
      </c>
      <c r="N1287" t="str">
        <f t="shared" si="64"/>
        <v>Conference</v>
      </c>
      <c r="O1287" t="s">
        <v>14844</v>
      </c>
      <c r="P1287" t="s">
        <v>14845</v>
      </c>
      <c r="Q1287" s="3">
        <v>2019</v>
      </c>
      <c r="R1287" t="s">
        <v>6</v>
      </c>
      <c r="S1287" t="s">
        <v>6</v>
      </c>
      <c r="T1287" t="s">
        <v>6</v>
      </c>
    </row>
    <row r="1288" spans="1:20" x14ac:dyDescent="0.35">
      <c r="A1288" t="str" cm="1">
        <f t="array" ref="A1288">IF(OR(ISNUMBER(SEARCH("serious", $H1288:$J1288)),ISNUMBER(SEARCH("Serious", $H1288:$J1288)),ISNUMBER(SEARCH("gamification", $H1288:$J1288)),ISNUMBER(SEARCH("Gamification", $H1288:$J1288)),ISNUMBER(SEARCH("education", $H1288:$J1288)),ISNUMBER(SEARCH("Education", $H1288:$J1288)),),DataValidation!$E$12,B1288)</f>
        <v>None</v>
      </c>
      <c r="B1288" t="s">
        <v>49</v>
      </c>
      <c r="C1288" t="s">
        <v>77</v>
      </c>
      <c r="D1288" t="s">
        <v>77</v>
      </c>
      <c r="F1288" s="3" t="str">
        <f t="shared" si="62"/>
        <v/>
      </c>
      <c r="G1288">
        <f t="shared" si="63"/>
        <v>1</v>
      </c>
      <c r="H1288" s="10" t="s">
        <v>20452</v>
      </c>
      <c r="I1288" t="s">
        <v>14859</v>
      </c>
      <c r="J1288" t="s">
        <v>6</v>
      </c>
      <c r="K1288" t="s">
        <v>14860</v>
      </c>
      <c r="L1288">
        <v>7</v>
      </c>
      <c r="N1288" t="str">
        <f t="shared" si="64"/>
        <v>Journal</v>
      </c>
      <c r="O1288" t="s">
        <v>1392</v>
      </c>
      <c r="P1288" t="s">
        <v>14861</v>
      </c>
      <c r="Q1288" s="3">
        <v>2019</v>
      </c>
      <c r="R1288" t="s">
        <v>6</v>
      </c>
      <c r="S1288" t="s">
        <v>6</v>
      </c>
      <c r="T1288" t="s">
        <v>6</v>
      </c>
    </row>
    <row r="1289" spans="1:20" x14ac:dyDescent="0.35">
      <c r="A1289" t="str" cm="1">
        <f t="array" ref="A1289">IF(OR(ISNUMBER(SEARCH("serious", $H1289:$J1289)),ISNUMBER(SEARCH("Serious", $H1289:$J1289)),ISNUMBER(SEARCH("gamification", $H1289:$J1289)),ISNUMBER(SEARCH("Gamification", $H1289:$J1289)),ISNUMBER(SEARCH("education", $H1289:$J1289)),ISNUMBER(SEARCH("Education", $H1289:$J1289)),),DataValidation!$E$12,B1289)</f>
        <v>Serious games or gamification</v>
      </c>
      <c r="B1289" t="s">
        <v>70</v>
      </c>
      <c r="C1289" t="s">
        <v>33</v>
      </c>
      <c r="D1289" t="s">
        <v>33</v>
      </c>
      <c r="F1289" s="3" t="str">
        <f t="shared" si="62"/>
        <v/>
      </c>
      <c r="G1289">
        <f t="shared" si="63"/>
        <v>1</v>
      </c>
      <c r="H1289" s="10" t="s">
        <v>20453</v>
      </c>
      <c r="I1289" t="s">
        <v>14863</v>
      </c>
      <c r="J1289" t="s">
        <v>6</v>
      </c>
      <c r="K1289" t="s">
        <v>14864</v>
      </c>
      <c r="L1289">
        <v>7</v>
      </c>
      <c r="N1289" t="str">
        <f t="shared" si="64"/>
        <v>Journal</v>
      </c>
      <c r="O1289" t="s">
        <v>144</v>
      </c>
      <c r="P1289" t="s">
        <v>14865</v>
      </c>
      <c r="Q1289" s="3">
        <v>2017</v>
      </c>
      <c r="R1289" t="s">
        <v>6</v>
      </c>
      <c r="S1289" t="s">
        <v>6</v>
      </c>
      <c r="T1289" t="s">
        <v>6</v>
      </c>
    </row>
    <row r="1290" spans="1:20" x14ac:dyDescent="0.35">
      <c r="A1290" t="str" cm="1">
        <f t="array" ref="A1290">IF(OR(ISNUMBER(SEARCH("serious", $H1290:$J1290)),ISNUMBER(SEARCH("Serious", $H1290:$J1290)),ISNUMBER(SEARCH("gamification", $H1290:$J1290)),ISNUMBER(SEARCH("Gamification", $H1290:$J1290)),ISNUMBER(SEARCH("education", $H1290:$J1290)),ISNUMBER(SEARCH("Education", $H1290:$J1290)),),DataValidation!$E$12,B1290)</f>
        <v>Not related to Video Games</v>
      </c>
      <c r="B1290" t="s">
        <v>70</v>
      </c>
      <c r="C1290" t="s">
        <v>33</v>
      </c>
      <c r="D1290" t="s">
        <v>33</v>
      </c>
      <c r="F1290" s="3" t="str">
        <f t="shared" si="62"/>
        <v/>
      </c>
      <c r="G1290">
        <f t="shared" si="63"/>
        <v>1</v>
      </c>
      <c r="H1290" s="10" t="s">
        <v>20454</v>
      </c>
      <c r="I1290" t="s">
        <v>14872</v>
      </c>
      <c r="J1290" t="s">
        <v>6</v>
      </c>
      <c r="K1290" t="s">
        <v>14873</v>
      </c>
      <c r="L1290">
        <v>7</v>
      </c>
      <c r="N1290" t="str">
        <f t="shared" si="64"/>
        <v>Conference</v>
      </c>
      <c r="O1290" t="s">
        <v>14874</v>
      </c>
      <c r="P1290" t="s">
        <v>14875</v>
      </c>
      <c r="Q1290" s="3">
        <v>2012</v>
      </c>
      <c r="R1290" t="s">
        <v>6</v>
      </c>
      <c r="S1290" t="s">
        <v>6</v>
      </c>
      <c r="T1290" t="s">
        <v>6</v>
      </c>
    </row>
    <row r="1291" spans="1:20" x14ac:dyDescent="0.35">
      <c r="A1291" t="str" cm="1">
        <f t="array" ref="A1291">IF(OR(ISNUMBER(SEARCH("serious", $H1291:$J1291)),ISNUMBER(SEARCH("Serious", $H1291:$J1291)),ISNUMBER(SEARCH("gamification", $H1291:$J1291)),ISNUMBER(SEARCH("Gamification", $H1291:$J1291)),ISNUMBER(SEARCH("education", $H1291:$J1291)),ISNUMBER(SEARCH("Education", $H1291:$J1291)),),DataValidation!$E$12,B1291)</f>
        <v>Not related to Video Games</v>
      </c>
      <c r="B1291" t="s">
        <v>70</v>
      </c>
      <c r="C1291" t="s">
        <v>33</v>
      </c>
      <c r="D1291" t="s">
        <v>33</v>
      </c>
      <c r="F1291" s="3" t="str">
        <f t="shared" si="62"/>
        <v/>
      </c>
      <c r="G1291">
        <f t="shared" si="63"/>
        <v>1</v>
      </c>
      <c r="H1291" s="10" t="s">
        <v>20456</v>
      </c>
      <c r="I1291" t="s">
        <v>14885</v>
      </c>
      <c r="J1291" t="s">
        <v>6</v>
      </c>
      <c r="K1291" t="s">
        <v>14886</v>
      </c>
      <c r="L1291">
        <v>7</v>
      </c>
      <c r="N1291" t="str">
        <f t="shared" si="64"/>
        <v>Conference</v>
      </c>
      <c r="O1291" t="s">
        <v>14887</v>
      </c>
      <c r="P1291" t="s">
        <v>11973</v>
      </c>
      <c r="Q1291" s="3">
        <v>2009</v>
      </c>
      <c r="R1291" t="s">
        <v>6</v>
      </c>
      <c r="S1291" t="s">
        <v>6</v>
      </c>
      <c r="T1291" t="s">
        <v>6</v>
      </c>
    </row>
    <row r="1292" spans="1:20" x14ac:dyDescent="0.35">
      <c r="A1292" t="str" cm="1">
        <f t="array" ref="A1292">IF(OR(ISNUMBER(SEARCH("serious", $H1292:$J1292)),ISNUMBER(SEARCH("Serious", $H1292:$J1292)),ISNUMBER(SEARCH("gamification", $H1292:$J1292)),ISNUMBER(SEARCH("Gamification", $H1292:$J1292)),ISNUMBER(SEARCH("education", $H1292:$J1292)),ISNUMBER(SEARCH("Education", $H1292:$J1292)),),DataValidation!$E$12,B1292)</f>
        <v>None</v>
      </c>
      <c r="B1292" t="s">
        <v>49</v>
      </c>
      <c r="C1292" t="s">
        <v>83</v>
      </c>
      <c r="D1292" t="s">
        <v>83</v>
      </c>
      <c r="F1292" s="3" t="str">
        <f t="shared" si="62"/>
        <v/>
      </c>
      <c r="G1292">
        <f t="shared" si="63"/>
        <v>1</v>
      </c>
      <c r="H1292" s="10" t="s">
        <v>20457</v>
      </c>
      <c r="I1292" t="s">
        <v>14889</v>
      </c>
      <c r="J1292" t="s">
        <v>6</v>
      </c>
      <c r="K1292" t="s">
        <v>14890</v>
      </c>
      <c r="L1292">
        <v>7</v>
      </c>
      <c r="N1292" t="str">
        <f t="shared" si="64"/>
        <v>Conference</v>
      </c>
      <c r="O1292" t="s">
        <v>14891</v>
      </c>
      <c r="P1292" t="s">
        <v>12529</v>
      </c>
      <c r="Q1292" s="3">
        <v>2009</v>
      </c>
      <c r="R1292" t="s">
        <v>6</v>
      </c>
      <c r="S1292" t="s">
        <v>6</v>
      </c>
      <c r="T1292" t="s">
        <v>6</v>
      </c>
    </row>
    <row r="1293" spans="1:20" x14ac:dyDescent="0.35">
      <c r="A1293" t="str" cm="1">
        <f t="array" ref="A1293">IF(OR(ISNUMBER(SEARCH("serious", $H1293:$J1293)),ISNUMBER(SEARCH("Serious", $H1293:$J1293)),ISNUMBER(SEARCH("gamification", $H1293:$J1293)),ISNUMBER(SEARCH("Gamification", $H1293:$J1293)),ISNUMBER(SEARCH("education", $H1293:$J1293)),ISNUMBER(SEARCH("Education", $H1293:$J1293)),),DataValidation!$E$12,B1293)</f>
        <v>Not related to Video Games</v>
      </c>
      <c r="B1293" t="s">
        <v>70</v>
      </c>
      <c r="C1293" t="s">
        <v>33</v>
      </c>
      <c r="D1293" t="s">
        <v>33</v>
      </c>
      <c r="F1293" s="3" t="str">
        <f t="shared" si="62"/>
        <v/>
      </c>
      <c r="G1293">
        <f t="shared" si="63"/>
        <v>1</v>
      </c>
      <c r="H1293" s="10" t="s">
        <v>20462</v>
      </c>
      <c r="I1293" t="s">
        <v>14917</v>
      </c>
      <c r="J1293" t="s">
        <v>6</v>
      </c>
      <c r="K1293" t="s">
        <v>14918</v>
      </c>
      <c r="L1293">
        <v>7</v>
      </c>
      <c r="N1293" t="str">
        <f t="shared" si="64"/>
        <v>Journal</v>
      </c>
      <c r="O1293" t="s">
        <v>14919</v>
      </c>
      <c r="P1293" t="s">
        <v>14920</v>
      </c>
      <c r="Q1293" s="3">
        <v>2018</v>
      </c>
      <c r="R1293" t="s">
        <v>6</v>
      </c>
      <c r="S1293" t="s">
        <v>6</v>
      </c>
      <c r="T1293" t="s">
        <v>6</v>
      </c>
    </row>
    <row r="1294" spans="1:20" x14ac:dyDescent="0.35">
      <c r="A1294" t="str" cm="1">
        <f t="array" ref="A1294">IF(OR(ISNUMBER(SEARCH("serious", $H1294:$J1294)),ISNUMBER(SEARCH("Serious", $H1294:$J1294)),ISNUMBER(SEARCH("gamification", $H1294:$J1294)),ISNUMBER(SEARCH("Gamification", $H1294:$J1294)),ISNUMBER(SEARCH("education", $H1294:$J1294)),ISNUMBER(SEARCH("Education", $H1294:$J1294)),),DataValidation!$E$12,B1294)</f>
        <v>Serious games or gamification</v>
      </c>
      <c r="B1294" t="s">
        <v>70</v>
      </c>
      <c r="C1294" t="s">
        <v>33</v>
      </c>
      <c r="D1294" t="s">
        <v>33</v>
      </c>
      <c r="F1294" s="3" t="str">
        <f t="shared" si="62"/>
        <v/>
      </c>
      <c r="G1294">
        <f t="shared" si="63"/>
        <v>1</v>
      </c>
      <c r="H1294" s="10" t="s">
        <v>20463</v>
      </c>
      <c r="I1294" t="s">
        <v>14922</v>
      </c>
      <c r="J1294" t="s">
        <v>6</v>
      </c>
      <c r="K1294" t="s">
        <v>14827</v>
      </c>
      <c r="L1294">
        <v>7</v>
      </c>
      <c r="N1294" t="str">
        <f t="shared" si="64"/>
        <v>Journal</v>
      </c>
      <c r="O1294" t="s">
        <v>13757</v>
      </c>
      <c r="P1294" t="s">
        <v>14923</v>
      </c>
      <c r="Q1294" s="3">
        <v>2018</v>
      </c>
      <c r="R1294" t="s">
        <v>6</v>
      </c>
      <c r="S1294" t="s">
        <v>6</v>
      </c>
      <c r="T1294" t="s">
        <v>6</v>
      </c>
    </row>
    <row r="1295" spans="1:20" x14ac:dyDescent="0.35">
      <c r="A1295" t="str" cm="1">
        <f t="array" ref="A1295">IF(OR(ISNUMBER(SEARCH("serious", $H1295:$J1295)),ISNUMBER(SEARCH("Serious", $H1295:$J1295)),ISNUMBER(SEARCH("gamification", $H1295:$J1295)),ISNUMBER(SEARCH("Gamification", $H1295:$J1295)),ISNUMBER(SEARCH("education", $H1295:$J1295)),ISNUMBER(SEARCH("Education", $H1295:$J1295)),),DataValidation!$E$12,B1295)</f>
        <v>Not related to Video Games</v>
      </c>
      <c r="B1295" t="s">
        <v>70</v>
      </c>
      <c r="C1295" t="s">
        <v>33</v>
      </c>
      <c r="D1295" t="s">
        <v>33</v>
      </c>
      <c r="F1295" s="3" t="str">
        <f t="shared" si="62"/>
        <v/>
      </c>
      <c r="G1295">
        <f t="shared" si="63"/>
        <v>1</v>
      </c>
      <c r="H1295" s="10" t="s">
        <v>20465</v>
      </c>
      <c r="I1295" t="s">
        <v>14928</v>
      </c>
      <c r="J1295" t="s">
        <v>6</v>
      </c>
      <c r="K1295" t="s">
        <v>14929</v>
      </c>
      <c r="L1295">
        <v>7</v>
      </c>
      <c r="N1295" t="str">
        <f t="shared" si="64"/>
        <v>Journal</v>
      </c>
      <c r="O1295" t="s">
        <v>14930</v>
      </c>
      <c r="P1295" t="s">
        <v>14931</v>
      </c>
      <c r="Q1295" s="3">
        <v>2014</v>
      </c>
      <c r="R1295" t="s">
        <v>6</v>
      </c>
      <c r="S1295" t="s">
        <v>6</v>
      </c>
      <c r="T1295" t="s">
        <v>6</v>
      </c>
    </row>
    <row r="1296" spans="1:20" x14ac:dyDescent="0.35">
      <c r="A1296" t="str" cm="1">
        <f t="array" ref="A1296">IF(OR(ISNUMBER(SEARCH("serious", $H1296:$J1296)),ISNUMBER(SEARCH("Serious", $H1296:$J1296)),ISNUMBER(SEARCH("gamification", $H1296:$J1296)),ISNUMBER(SEARCH("Gamification", $H1296:$J1296)),ISNUMBER(SEARCH("education", $H1296:$J1296)),ISNUMBER(SEARCH("Education", $H1296:$J1296)),),DataValidation!$E$12,B1296)</f>
        <v>Serious games or gamification</v>
      </c>
      <c r="B1296" t="s">
        <v>70</v>
      </c>
      <c r="C1296" t="s">
        <v>33</v>
      </c>
      <c r="D1296" t="s">
        <v>33</v>
      </c>
      <c r="F1296" s="3" t="str">
        <f t="shared" si="62"/>
        <v/>
      </c>
      <c r="G1296">
        <f t="shared" si="63"/>
        <v>1</v>
      </c>
      <c r="H1296" s="10" t="s">
        <v>20467</v>
      </c>
      <c r="I1296" t="s">
        <v>14936</v>
      </c>
      <c r="J1296" t="s">
        <v>6</v>
      </c>
      <c r="K1296" t="s">
        <v>14937</v>
      </c>
      <c r="L1296">
        <v>7</v>
      </c>
      <c r="N1296" t="str">
        <f t="shared" si="64"/>
        <v>Journal</v>
      </c>
      <c r="O1296" t="s">
        <v>556</v>
      </c>
      <c r="P1296" t="s">
        <v>14938</v>
      </c>
      <c r="Q1296" s="3">
        <v>2020</v>
      </c>
      <c r="R1296" t="s">
        <v>6</v>
      </c>
      <c r="S1296" t="s">
        <v>6</v>
      </c>
      <c r="T1296" t="s">
        <v>6</v>
      </c>
    </row>
    <row r="1297" spans="1:20" x14ac:dyDescent="0.35">
      <c r="A1297" t="str" cm="1">
        <f t="array" ref="A1297">IF(OR(ISNUMBER(SEARCH("serious", $H1297:$J1297)),ISNUMBER(SEARCH("Serious", $H1297:$J1297)),ISNUMBER(SEARCH("gamification", $H1297:$J1297)),ISNUMBER(SEARCH("Gamification", $H1297:$J1297)),ISNUMBER(SEARCH("education", $H1297:$J1297)),ISNUMBER(SEARCH("Education", $H1297:$J1297)),),DataValidation!$E$12,B1297)</f>
        <v>Not related to Video Games</v>
      </c>
      <c r="B1297" t="s">
        <v>70</v>
      </c>
      <c r="C1297" t="s">
        <v>33</v>
      </c>
      <c r="D1297" t="s">
        <v>33</v>
      </c>
      <c r="F1297" s="3" t="str">
        <f t="shared" si="62"/>
        <v/>
      </c>
      <c r="G1297">
        <f t="shared" si="63"/>
        <v>1</v>
      </c>
      <c r="H1297" s="10" t="s">
        <v>20469</v>
      </c>
      <c r="I1297" t="s">
        <v>14945</v>
      </c>
      <c r="J1297" t="s">
        <v>6</v>
      </c>
      <c r="K1297" t="s">
        <v>14946</v>
      </c>
      <c r="L1297">
        <v>7</v>
      </c>
      <c r="N1297" t="str">
        <f t="shared" si="64"/>
        <v>Conference</v>
      </c>
      <c r="O1297" t="s">
        <v>12565</v>
      </c>
      <c r="P1297" t="s">
        <v>12566</v>
      </c>
      <c r="Q1297" s="3">
        <v>2009</v>
      </c>
      <c r="R1297" t="s">
        <v>6</v>
      </c>
      <c r="S1297" t="s">
        <v>6</v>
      </c>
      <c r="T1297" t="s">
        <v>6</v>
      </c>
    </row>
    <row r="1298" spans="1:20" x14ac:dyDescent="0.35">
      <c r="A1298" t="str" cm="1">
        <f t="array" ref="A1298">IF(OR(ISNUMBER(SEARCH("serious", $H1298:$J1298)),ISNUMBER(SEARCH("Serious", $H1298:$J1298)),ISNUMBER(SEARCH("gamification", $H1298:$J1298)),ISNUMBER(SEARCH("Gamification", $H1298:$J1298)),ISNUMBER(SEARCH("education", $H1298:$J1298)),ISNUMBER(SEARCH("Education", $H1298:$J1298)),),DataValidation!$E$12,B1298)</f>
        <v>None</v>
      </c>
      <c r="B1298" t="s">
        <v>49</v>
      </c>
      <c r="C1298" t="s">
        <v>71</v>
      </c>
      <c r="D1298" t="s">
        <v>71</v>
      </c>
      <c r="E1298" t="s">
        <v>11492</v>
      </c>
      <c r="F1298" s="3" t="str">
        <f t="shared" si="62"/>
        <v/>
      </c>
      <c r="G1298">
        <f t="shared" si="63"/>
        <v>1</v>
      </c>
      <c r="H1298" s="10" t="s">
        <v>20470</v>
      </c>
      <c r="I1298" t="s">
        <v>14948</v>
      </c>
      <c r="J1298" t="s">
        <v>6</v>
      </c>
      <c r="K1298" t="s">
        <v>14949</v>
      </c>
      <c r="L1298">
        <v>7</v>
      </c>
      <c r="N1298" t="str">
        <f t="shared" si="64"/>
        <v>Journal</v>
      </c>
      <c r="O1298" t="s">
        <v>14950</v>
      </c>
      <c r="P1298" t="s">
        <v>14951</v>
      </c>
      <c r="Q1298" s="3">
        <v>2020</v>
      </c>
      <c r="R1298" t="s">
        <v>6</v>
      </c>
      <c r="S1298" t="s">
        <v>6</v>
      </c>
      <c r="T1298" t="s">
        <v>6</v>
      </c>
    </row>
    <row r="1299" spans="1:20" x14ac:dyDescent="0.35">
      <c r="A1299" t="str" cm="1">
        <f t="array" ref="A1299">IF(OR(ISNUMBER(SEARCH("serious", $H1299:$J1299)),ISNUMBER(SEARCH("Serious", $H1299:$J1299)),ISNUMBER(SEARCH("gamification", $H1299:$J1299)),ISNUMBER(SEARCH("Gamification", $H1299:$J1299)),ISNUMBER(SEARCH("education", $H1299:$J1299)),ISNUMBER(SEARCH("Education", $H1299:$J1299)),),DataValidation!$E$12,B1299)</f>
        <v>None</v>
      </c>
      <c r="B1299" t="s">
        <v>49</v>
      </c>
      <c r="C1299" t="s">
        <v>71</v>
      </c>
      <c r="D1299" t="s">
        <v>71</v>
      </c>
      <c r="E1299" t="s">
        <v>11492</v>
      </c>
      <c r="F1299" s="3" t="str">
        <f t="shared" si="62"/>
        <v/>
      </c>
      <c r="G1299">
        <f t="shared" si="63"/>
        <v>1</v>
      </c>
      <c r="H1299" s="10" t="s">
        <v>14962</v>
      </c>
      <c r="I1299" t="s">
        <v>14963</v>
      </c>
      <c r="J1299" t="s">
        <v>6</v>
      </c>
      <c r="K1299" t="s">
        <v>14964</v>
      </c>
      <c r="L1299">
        <v>7</v>
      </c>
      <c r="N1299" t="str">
        <f t="shared" si="64"/>
        <v>Conference</v>
      </c>
      <c r="O1299" t="s">
        <v>14965</v>
      </c>
      <c r="P1299" t="s">
        <v>14966</v>
      </c>
      <c r="Q1299" s="3">
        <v>2018</v>
      </c>
      <c r="R1299" t="s">
        <v>6</v>
      </c>
      <c r="S1299" t="s">
        <v>6</v>
      </c>
      <c r="T1299" t="s">
        <v>6</v>
      </c>
    </row>
    <row r="1300" spans="1:20" x14ac:dyDescent="0.35">
      <c r="A1300" t="str" cm="1">
        <f t="array" ref="A1300">IF(OR(ISNUMBER(SEARCH("serious", $H1300:$J1300)),ISNUMBER(SEARCH("Serious", $H1300:$J1300)),ISNUMBER(SEARCH("gamification", $H1300:$J1300)),ISNUMBER(SEARCH("Gamification", $H1300:$J1300)),ISNUMBER(SEARCH("education", $H1300:$J1300)),ISNUMBER(SEARCH("Education", $H1300:$J1300)),),DataValidation!$E$12,B1300)</f>
        <v>Not related to Video Games</v>
      </c>
      <c r="B1300" t="s">
        <v>70</v>
      </c>
      <c r="C1300" t="s">
        <v>33</v>
      </c>
      <c r="D1300" t="s">
        <v>33</v>
      </c>
      <c r="F1300" s="3" t="str">
        <f t="shared" si="62"/>
        <v/>
      </c>
      <c r="G1300">
        <f t="shared" si="63"/>
        <v>1</v>
      </c>
      <c r="H1300" s="10" t="s">
        <v>20475</v>
      </c>
      <c r="I1300" t="s">
        <v>14973</v>
      </c>
      <c r="J1300" t="s">
        <v>6</v>
      </c>
      <c r="K1300" t="s">
        <v>14974</v>
      </c>
      <c r="L1300">
        <v>7</v>
      </c>
      <c r="N1300" t="str">
        <f t="shared" si="64"/>
        <v>Journal</v>
      </c>
      <c r="O1300" t="s">
        <v>14975</v>
      </c>
      <c r="P1300" t="s">
        <v>14976</v>
      </c>
      <c r="Q1300" s="3">
        <v>2014</v>
      </c>
      <c r="R1300" t="s">
        <v>6</v>
      </c>
      <c r="S1300" t="s">
        <v>6</v>
      </c>
      <c r="T1300" t="s">
        <v>6</v>
      </c>
    </row>
    <row r="1301" spans="1:20" x14ac:dyDescent="0.35">
      <c r="A1301" t="str" cm="1">
        <f t="array" ref="A1301">IF(OR(ISNUMBER(SEARCH("serious", $H1301:$J1301)),ISNUMBER(SEARCH("Serious", $H1301:$J1301)),ISNUMBER(SEARCH("gamification", $H1301:$J1301)),ISNUMBER(SEARCH("Gamification", $H1301:$J1301)),ISNUMBER(SEARCH("education", $H1301:$J1301)),ISNUMBER(SEARCH("Education", $H1301:$J1301)),),DataValidation!$E$12,B1301)</f>
        <v>None</v>
      </c>
      <c r="B1301" t="s">
        <v>49</v>
      </c>
      <c r="C1301" t="s">
        <v>71</v>
      </c>
      <c r="D1301" t="s">
        <v>71</v>
      </c>
      <c r="F1301" s="3" t="str">
        <f t="shared" si="62"/>
        <v/>
      </c>
      <c r="G1301">
        <f t="shared" si="63"/>
        <v>1</v>
      </c>
      <c r="H1301" s="10" t="s">
        <v>20476</v>
      </c>
      <c r="I1301" t="s">
        <v>14978</v>
      </c>
      <c r="J1301" t="s">
        <v>6</v>
      </c>
      <c r="K1301" t="s">
        <v>14979</v>
      </c>
      <c r="L1301">
        <v>7</v>
      </c>
      <c r="N1301" t="str">
        <f t="shared" si="64"/>
        <v>Journal</v>
      </c>
      <c r="O1301" t="s">
        <v>13796</v>
      </c>
      <c r="P1301" t="s">
        <v>13797</v>
      </c>
      <c r="Q1301" s="3">
        <v>2015</v>
      </c>
      <c r="R1301" t="s">
        <v>6</v>
      </c>
      <c r="S1301" t="s">
        <v>6</v>
      </c>
      <c r="T1301" t="s">
        <v>6</v>
      </c>
    </row>
    <row r="1302" spans="1:20" x14ac:dyDescent="0.35">
      <c r="A1302" t="str" cm="1">
        <f t="array" ref="A1302">IF(OR(ISNUMBER(SEARCH("serious", $H1302:$J1302)),ISNUMBER(SEARCH("Serious", $H1302:$J1302)),ISNUMBER(SEARCH("gamification", $H1302:$J1302)),ISNUMBER(SEARCH("Gamification", $H1302:$J1302)),ISNUMBER(SEARCH("education", $H1302:$J1302)),ISNUMBER(SEARCH("Education", $H1302:$J1302)),),DataValidation!$E$12,B1302)</f>
        <v>Serious games or gamification</v>
      </c>
      <c r="B1302" t="s">
        <v>70</v>
      </c>
      <c r="C1302" t="s">
        <v>33</v>
      </c>
      <c r="D1302" t="s">
        <v>33</v>
      </c>
      <c r="F1302" s="3" t="str">
        <f t="shared" si="62"/>
        <v/>
      </c>
      <c r="G1302">
        <f t="shared" si="63"/>
        <v>1</v>
      </c>
      <c r="H1302" s="10" t="s">
        <v>20482</v>
      </c>
      <c r="I1302" t="s">
        <v>15003</v>
      </c>
      <c r="J1302" t="s">
        <v>6</v>
      </c>
      <c r="K1302" t="s">
        <v>15004</v>
      </c>
      <c r="L1302">
        <v>7</v>
      </c>
      <c r="N1302" t="str">
        <f t="shared" si="64"/>
        <v>Conference</v>
      </c>
      <c r="O1302" t="s">
        <v>15005</v>
      </c>
      <c r="P1302" t="s">
        <v>15006</v>
      </c>
      <c r="Q1302" s="3">
        <v>2015</v>
      </c>
      <c r="R1302" t="s">
        <v>6</v>
      </c>
      <c r="S1302" t="s">
        <v>6</v>
      </c>
      <c r="T1302" t="s">
        <v>6</v>
      </c>
    </row>
    <row r="1303" spans="1:20" x14ac:dyDescent="0.35">
      <c r="A1303" t="str" cm="1">
        <f t="array" ref="A1303">IF(OR(ISNUMBER(SEARCH("serious", $H1303:$J1303)),ISNUMBER(SEARCH("Serious", $H1303:$J1303)),ISNUMBER(SEARCH("gamification", $H1303:$J1303)),ISNUMBER(SEARCH("Gamification", $H1303:$J1303)),ISNUMBER(SEARCH("education", $H1303:$J1303)),ISNUMBER(SEARCH("Education", $H1303:$J1303)),),DataValidation!$E$12,B1303)</f>
        <v>Not related to Software Engineering</v>
      </c>
      <c r="B1303" t="s">
        <v>67</v>
      </c>
      <c r="C1303" t="s">
        <v>33</v>
      </c>
      <c r="D1303" t="s">
        <v>33</v>
      </c>
      <c r="F1303" s="3" t="str">
        <f t="shared" si="62"/>
        <v/>
      </c>
      <c r="G1303">
        <f t="shared" si="63"/>
        <v>1</v>
      </c>
      <c r="H1303" s="10" t="s">
        <v>20483</v>
      </c>
      <c r="I1303" t="s">
        <v>15008</v>
      </c>
      <c r="J1303" t="s">
        <v>6</v>
      </c>
      <c r="K1303" t="s">
        <v>15009</v>
      </c>
      <c r="L1303">
        <v>7</v>
      </c>
      <c r="N1303" t="str">
        <f t="shared" si="64"/>
        <v>Conference</v>
      </c>
      <c r="O1303" t="s">
        <v>15010</v>
      </c>
      <c r="P1303" t="s">
        <v>15011</v>
      </c>
      <c r="Q1303" s="3">
        <v>2019</v>
      </c>
      <c r="R1303" t="s">
        <v>6</v>
      </c>
      <c r="S1303" t="s">
        <v>6</v>
      </c>
      <c r="T1303" t="s">
        <v>6</v>
      </c>
    </row>
    <row r="1304" spans="1:20" x14ac:dyDescent="0.35">
      <c r="A1304" t="str" cm="1">
        <f t="array" ref="A1304">IF(OR(ISNUMBER(SEARCH("serious", $H1304:$J1304)),ISNUMBER(SEARCH("Serious", $H1304:$J1304)),ISNUMBER(SEARCH("gamification", $H1304:$J1304)),ISNUMBER(SEARCH("Gamification", $H1304:$J1304)),ISNUMBER(SEARCH("education", $H1304:$J1304)),ISNUMBER(SEARCH("Education", $H1304:$J1304)),),DataValidation!$E$12,B1304)</f>
        <v>Serious games or gamification</v>
      </c>
      <c r="B1304" t="s">
        <v>70</v>
      </c>
      <c r="C1304" t="s">
        <v>33</v>
      </c>
      <c r="D1304" t="s">
        <v>33</v>
      </c>
      <c r="F1304" s="3" t="str">
        <f t="shared" si="62"/>
        <v/>
      </c>
      <c r="G1304">
        <f t="shared" si="63"/>
        <v>1</v>
      </c>
      <c r="H1304" s="10" t="s">
        <v>20485</v>
      </c>
      <c r="I1304" t="s">
        <v>15018</v>
      </c>
      <c r="J1304" t="s">
        <v>6</v>
      </c>
      <c r="K1304" t="s">
        <v>15019</v>
      </c>
      <c r="L1304">
        <v>7</v>
      </c>
      <c r="N1304" t="str">
        <f t="shared" si="64"/>
        <v>Journal</v>
      </c>
      <c r="O1304" t="s">
        <v>12861</v>
      </c>
      <c r="P1304" t="s">
        <v>12862</v>
      </c>
      <c r="Q1304" s="3">
        <v>2015</v>
      </c>
      <c r="R1304" t="s">
        <v>6</v>
      </c>
      <c r="S1304" t="s">
        <v>6</v>
      </c>
      <c r="T1304" t="s">
        <v>6</v>
      </c>
    </row>
    <row r="1305" spans="1:20" x14ac:dyDescent="0.35">
      <c r="A1305" t="str" cm="1">
        <f t="array" ref="A1305">IF(OR(ISNUMBER(SEARCH("serious", $H1305:$J1305)),ISNUMBER(SEARCH("Serious", $H1305:$J1305)),ISNUMBER(SEARCH("gamification", $H1305:$J1305)),ISNUMBER(SEARCH("Gamification", $H1305:$J1305)),ISNUMBER(SEARCH("education", $H1305:$J1305)),ISNUMBER(SEARCH("Education", $H1305:$J1305)),),DataValidation!$E$12,B1305)</f>
        <v>Serious games or gamification</v>
      </c>
      <c r="B1305" t="s">
        <v>70</v>
      </c>
      <c r="C1305" t="s">
        <v>33</v>
      </c>
      <c r="D1305" t="s">
        <v>33</v>
      </c>
      <c r="F1305" s="3" t="str">
        <f t="shared" si="62"/>
        <v/>
      </c>
      <c r="G1305">
        <f t="shared" si="63"/>
        <v>1</v>
      </c>
      <c r="H1305" s="10" t="s">
        <v>20486</v>
      </c>
      <c r="I1305" t="s">
        <v>15021</v>
      </c>
      <c r="J1305" t="s">
        <v>6</v>
      </c>
      <c r="K1305" t="s">
        <v>15022</v>
      </c>
      <c r="L1305">
        <v>7</v>
      </c>
      <c r="N1305" t="str">
        <f t="shared" si="64"/>
        <v>Conference</v>
      </c>
      <c r="O1305" t="s">
        <v>15023</v>
      </c>
      <c r="P1305" t="s">
        <v>15024</v>
      </c>
      <c r="Q1305" s="3">
        <v>2014</v>
      </c>
      <c r="R1305" t="s">
        <v>6</v>
      </c>
      <c r="S1305" t="s">
        <v>6</v>
      </c>
      <c r="T1305" t="s">
        <v>6</v>
      </c>
    </row>
    <row r="1306" spans="1:20" x14ac:dyDescent="0.35">
      <c r="A1306" t="str" cm="1">
        <f t="array" ref="A1306">IF(OR(ISNUMBER(SEARCH("serious", $H1306:$J1306)),ISNUMBER(SEARCH("Serious", $H1306:$J1306)),ISNUMBER(SEARCH("gamification", $H1306:$J1306)),ISNUMBER(SEARCH("Gamification", $H1306:$J1306)),ISNUMBER(SEARCH("education", $H1306:$J1306)),ISNUMBER(SEARCH("Education", $H1306:$J1306)),),DataValidation!$E$12,B1306)</f>
        <v>None</v>
      </c>
      <c r="B1306" t="s">
        <v>49</v>
      </c>
      <c r="C1306" t="s">
        <v>63</v>
      </c>
      <c r="D1306" t="s">
        <v>63</v>
      </c>
      <c r="F1306" s="3" t="str">
        <f t="shared" si="62"/>
        <v/>
      </c>
      <c r="G1306">
        <f t="shared" si="63"/>
        <v>1</v>
      </c>
      <c r="H1306" s="10" t="s">
        <v>20487</v>
      </c>
      <c r="I1306" t="s">
        <v>15026</v>
      </c>
      <c r="J1306" t="s">
        <v>6</v>
      </c>
      <c r="K1306" t="s">
        <v>15027</v>
      </c>
      <c r="L1306">
        <v>7</v>
      </c>
      <c r="N1306" t="str">
        <f t="shared" si="64"/>
        <v>Journal</v>
      </c>
      <c r="O1306" t="s">
        <v>15028</v>
      </c>
      <c r="P1306" t="s">
        <v>15029</v>
      </c>
      <c r="Q1306" s="3">
        <v>2016</v>
      </c>
      <c r="R1306" t="s">
        <v>6</v>
      </c>
      <c r="S1306" t="s">
        <v>6</v>
      </c>
      <c r="T1306" t="s">
        <v>6</v>
      </c>
    </row>
    <row r="1307" spans="1:20" x14ac:dyDescent="0.35">
      <c r="A1307" t="str" cm="1">
        <f t="array" ref="A1307">IF(OR(ISNUMBER(SEARCH("serious", $H1307:$J1307)),ISNUMBER(SEARCH("Serious", $H1307:$J1307)),ISNUMBER(SEARCH("gamification", $H1307:$J1307)),ISNUMBER(SEARCH("Gamification", $H1307:$J1307)),ISNUMBER(SEARCH("education", $H1307:$J1307)),ISNUMBER(SEARCH("Education", $H1307:$J1307)),),DataValidation!$E$12,B1307)</f>
        <v>Not related to Video Games</v>
      </c>
      <c r="B1307" t="s">
        <v>70</v>
      </c>
      <c r="C1307" t="s">
        <v>33</v>
      </c>
      <c r="D1307" t="s">
        <v>33</v>
      </c>
      <c r="F1307" s="3" t="str">
        <f t="shared" si="62"/>
        <v/>
      </c>
      <c r="G1307">
        <f t="shared" si="63"/>
        <v>1</v>
      </c>
      <c r="H1307" s="10" t="s">
        <v>20488</v>
      </c>
      <c r="I1307" t="s">
        <v>15031</v>
      </c>
      <c r="J1307" t="s">
        <v>6</v>
      </c>
      <c r="K1307" t="s">
        <v>15032</v>
      </c>
      <c r="L1307">
        <v>7</v>
      </c>
      <c r="N1307" t="str">
        <f t="shared" si="64"/>
        <v>Journal</v>
      </c>
      <c r="O1307" t="s">
        <v>15033</v>
      </c>
      <c r="P1307" t="s">
        <v>15034</v>
      </c>
      <c r="Q1307" s="3">
        <v>2013</v>
      </c>
      <c r="R1307" t="s">
        <v>6</v>
      </c>
      <c r="S1307" t="s">
        <v>6</v>
      </c>
      <c r="T1307" t="s">
        <v>6</v>
      </c>
    </row>
    <row r="1308" spans="1:20" x14ac:dyDescent="0.35">
      <c r="A1308" t="str" cm="1">
        <f t="array" ref="A1308">IF(OR(ISNUMBER(SEARCH("serious", $H1308:$J1308)),ISNUMBER(SEARCH("Serious", $H1308:$J1308)),ISNUMBER(SEARCH("gamification", $H1308:$J1308)),ISNUMBER(SEARCH("Gamification", $H1308:$J1308)),ISNUMBER(SEARCH("education", $H1308:$J1308)),ISNUMBER(SEARCH("Education", $H1308:$J1308)),),DataValidation!$E$12,B1308)</f>
        <v>Not related to Video Games</v>
      </c>
      <c r="B1308" t="s">
        <v>70</v>
      </c>
      <c r="C1308" t="s">
        <v>33</v>
      </c>
      <c r="D1308" t="s">
        <v>33</v>
      </c>
      <c r="F1308" s="3" t="str">
        <f t="shared" si="62"/>
        <v/>
      </c>
      <c r="G1308">
        <f t="shared" si="63"/>
        <v>1</v>
      </c>
      <c r="H1308" s="10" t="s">
        <v>20489</v>
      </c>
      <c r="I1308" t="s">
        <v>15036</v>
      </c>
      <c r="J1308" t="s">
        <v>6</v>
      </c>
      <c r="K1308" t="s">
        <v>15037</v>
      </c>
      <c r="L1308">
        <v>7</v>
      </c>
      <c r="N1308" t="str">
        <f t="shared" si="64"/>
        <v>Journal</v>
      </c>
      <c r="O1308" t="s">
        <v>261</v>
      </c>
      <c r="P1308" t="s">
        <v>15038</v>
      </c>
      <c r="Q1308" s="3">
        <v>2017</v>
      </c>
      <c r="R1308" t="s">
        <v>6</v>
      </c>
      <c r="S1308" t="s">
        <v>6</v>
      </c>
      <c r="T1308" t="s">
        <v>6</v>
      </c>
    </row>
    <row r="1309" spans="1:20" x14ac:dyDescent="0.35">
      <c r="A1309" t="s">
        <v>82</v>
      </c>
      <c r="B1309" t="s">
        <v>70</v>
      </c>
      <c r="C1309" t="s">
        <v>33</v>
      </c>
      <c r="D1309" t="s">
        <v>33</v>
      </c>
      <c r="F1309" s="3" t="str">
        <f t="shared" si="62"/>
        <v/>
      </c>
      <c r="G1309">
        <f t="shared" si="63"/>
        <v>1</v>
      </c>
      <c r="H1309" s="10" t="s">
        <v>20491</v>
      </c>
      <c r="I1309" t="s">
        <v>15041</v>
      </c>
      <c r="J1309" t="s">
        <v>6</v>
      </c>
      <c r="K1309" t="s">
        <v>15042</v>
      </c>
      <c r="L1309">
        <v>7</v>
      </c>
      <c r="N1309" t="str">
        <f t="shared" si="64"/>
        <v>Workshop</v>
      </c>
      <c r="O1309" t="s">
        <v>15043</v>
      </c>
      <c r="P1309" t="s">
        <v>15044</v>
      </c>
      <c r="Q1309" s="3">
        <v>2009</v>
      </c>
      <c r="R1309" t="s">
        <v>6</v>
      </c>
      <c r="S1309" t="s">
        <v>6</v>
      </c>
      <c r="T1309" t="s">
        <v>6</v>
      </c>
    </row>
    <row r="1310" spans="1:20" x14ac:dyDescent="0.35">
      <c r="A1310" t="str" cm="1">
        <f t="array" ref="A1310">IF(OR(ISNUMBER(SEARCH("serious", $H1310:$J1310)),ISNUMBER(SEARCH("Serious", $H1310:$J1310)),ISNUMBER(SEARCH("gamification", $H1310:$J1310)),ISNUMBER(SEARCH("Gamification", $H1310:$J1310)),ISNUMBER(SEARCH("education", $H1310:$J1310)),ISNUMBER(SEARCH("Education", $H1310:$J1310)),),DataValidation!$E$12,B1310)</f>
        <v>None</v>
      </c>
      <c r="B1310" t="s">
        <v>49</v>
      </c>
      <c r="C1310" t="s">
        <v>68</v>
      </c>
      <c r="D1310" t="s">
        <v>60</v>
      </c>
      <c r="F1310" s="3" t="str">
        <f t="shared" si="62"/>
        <v>Yes</v>
      </c>
      <c r="G1310">
        <f t="shared" si="63"/>
        <v>1</v>
      </c>
      <c r="H1310" s="10" t="s">
        <v>20493</v>
      </c>
      <c r="I1310" t="s">
        <v>15049</v>
      </c>
      <c r="J1310" t="s">
        <v>6</v>
      </c>
      <c r="K1310" t="s">
        <v>15050</v>
      </c>
      <c r="L1310">
        <v>7</v>
      </c>
      <c r="N1310" t="str">
        <f t="shared" si="64"/>
        <v>Journal</v>
      </c>
      <c r="O1310" t="s">
        <v>12988</v>
      </c>
      <c r="P1310" t="s">
        <v>15051</v>
      </c>
      <c r="Q1310" s="3">
        <v>2019</v>
      </c>
      <c r="R1310" t="s">
        <v>6</v>
      </c>
      <c r="S1310" t="s">
        <v>6</v>
      </c>
      <c r="T1310" t="s">
        <v>6</v>
      </c>
    </row>
    <row r="1311" spans="1:20" x14ac:dyDescent="0.35">
      <c r="A1311" t="str" cm="1">
        <f t="array" ref="A1311">IF(OR(ISNUMBER(SEARCH("serious", $H1311:$J1311)),ISNUMBER(SEARCH("Serious", $H1311:$J1311)),ISNUMBER(SEARCH("gamification", $H1311:$J1311)),ISNUMBER(SEARCH("Gamification", $H1311:$J1311)),ISNUMBER(SEARCH("education", $H1311:$J1311)),ISNUMBER(SEARCH("Education", $H1311:$J1311)),),DataValidation!$E$12,B1311)</f>
        <v>Serious games or gamification</v>
      </c>
      <c r="B1311" t="s">
        <v>70</v>
      </c>
      <c r="C1311" t="s">
        <v>33</v>
      </c>
      <c r="D1311" t="s">
        <v>33</v>
      </c>
      <c r="F1311" s="3" t="str">
        <f t="shared" si="62"/>
        <v/>
      </c>
      <c r="G1311">
        <f t="shared" si="63"/>
        <v>1</v>
      </c>
      <c r="H1311" s="10" t="s">
        <v>20494</v>
      </c>
      <c r="I1311" t="s">
        <v>15053</v>
      </c>
      <c r="J1311" t="s">
        <v>6</v>
      </c>
      <c r="K1311" t="s">
        <v>15054</v>
      </c>
      <c r="L1311">
        <v>7</v>
      </c>
      <c r="N1311" t="str">
        <f t="shared" si="64"/>
        <v>Journal</v>
      </c>
      <c r="O1311" t="s">
        <v>6898</v>
      </c>
      <c r="P1311" t="s">
        <v>15055</v>
      </c>
      <c r="Q1311" s="3">
        <v>2016</v>
      </c>
      <c r="R1311" t="s">
        <v>6</v>
      </c>
      <c r="S1311" t="s">
        <v>6</v>
      </c>
      <c r="T1311" t="s">
        <v>6</v>
      </c>
    </row>
    <row r="1312" spans="1:20" x14ac:dyDescent="0.35">
      <c r="A1312" t="str" cm="1">
        <f t="array" ref="A1312">IF(OR(ISNUMBER(SEARCH("serious", $H1312:$J1312)),ISNUMBER(SEARCH("Serious", $H1312:$J1312)),ISNUMBER(SEARCH("gamification", $H1312:$J1312)),ISNUMBER(SEARCH("Gamification", $H1312:$J1312)),ISNUMBER(SEARCH("education", $H1312:$J1312)),ISNUMBER(SEARCH("Education", $H1312:$J1312)),),DataValidation!$E$12,B1312)</f>
        <v>Serious games or gamification</v>
      </c>
      <c r="B1312" t="s">
        <v>70</v>
      </c>
      <c r="C1312" t="s">
        <v>33</v>
      </c>
      <c r="D1312" t="s">
        <v>33</v>
      </c>
      <c r="F1312" s="3" t="str">
        <f t="shared" ref="F1312:F1375" si="65">IF(C1312&lt;&gt;D1312,IF(OR(C1312="",D1312=""),"NR","Yes"),"")</f>
        <v/>
      </c>
      <c r="G1312">
        <f t="shared" si="63"/>
        <v>1</v>
      </c>
      <c r="H1312" s="10" t="s">
        <v>20496</v>
      </c>
      <c r="I1312" t="s">
        <v>15062</v>
      </c>
      <c r="J1312" t="s">
        <v>6</v>
      </c>
      <c r="K1312" t="s">
        <v>15063</v>
      </c>
      <c r="L1312">
        <v>7</v>
      </c>
      <c r="N1312" t="str">
        <f t="shared" si="64"/>
        <v>Journal</v>
      </c>
      <c r="O1312" t="s">
        <v>13390</v>
      </c>
      <c r="P1312" t="s">
        <v>15064</v>
      </c>
      <c r="Q1312" s="3">
        <v>2016</v>
      </c>
      <c r="R1312" t="s">
        <v>6</v>
      </c>
      <c r="S1312" t="s">
        <v>6</v>
      </c>
      <c r="T1312" t="s">
        <v>6</v>
      </c>
    </row>
    <row r="1313" spans="1:20" x14ac:dyDescent="0.35">
      <c r="A1313" t="str" cm="1">
        <f t="array" ref="A1313">IF(OR(ISNUMBER(SEARCH("serious", $H1313:$J1313)),ISNUMBER(SEARCH("Serious", $H1313:$J1313)),ISNUMBER(SEARCH("gamification", $H1313:$J1313)),ISNUMBER(SEARCH("Gamification", $H1313:$J1313)),ISNUMBER(SEARCH("education", $H1313:$J1313)),ISNUMBER(SEARCH("Education", $H1313:$J1313)),),DataValidation!$E$12,B1313)</f>
        <v>None</v>
      </c>
      <c r="B1313" t="s">
        <v>49</v>
      </c>
      <c r="C1313" t="s">
        <v>83</v>
      </c>
      <c r="D1313" t="s">
        <v>83</v>
      </c>
      <c r="F1313" s="3" t="str">
        <f t="shared" si="65"/>
        <v/>
      </c>
      <c r="G1313">
        <f t="shared" si="63"/>
        <v>1</v>
      </c>
      <c r="H1313" s="10" t="s">
        <v>20497</v>
      </c>
      <c r="I1313" t="s">
        <v>15066</v>
      </c>
      <c r="J1313" t="s">
        <v>6</v>
      </c>
      <c r="K1313" t="s">
        <v>15067</v>
      </c>
      <c r="L1313">
        <v>7</v>
      </c>
      <c r="N1313" t="str">
        <f t="shared" si="64"/>
        <v>Workshop</v>
      </c>
      <c r="O1313" t="s">
        <v>14672</v>
      </c>
      <c r="P1313" t="s">
        <v>14673</v>
      </c>
      <c r="Q1313" s="3">
        <v>2021</v>
      </c>
      <c r="R1313" t="s">
        <v>6</v>
      </c>
      <c r="S1313" t="s">
        <v>6</v>
      </c>
      <c r="T1313" t="s">
        <v>6</v>
      </c>
    </row>
    <row r="1314" spans="1:20" x14ac:dyDescent="0.35">
      <c r="A1314" t="str" cm="1">
        <f t="array" ref="A1314">IF(OR(ISNUMBER(SEARCH("serious", $H1314:$J1314)),ISNUMBER(SEARCH("Serious", $H1314:$J1314)),ISNUMBER(SEARCH("gamification", $H1314:$J1314)),ISNUMBER(SEARCH("Gamification", $H1314:$J1314)),ISNUMBER(SEARCH("education", $H1314:$J1314)),ISNUMBER(SEARCH("Education", $H1314:$J1314)),),DataValidation!$E$12,B1314)</f>
        <v>Not related to Video Games</v>
      </c>
      <c r="B1314" t="s">
        <v>70</v>
      </c>
      <c r="C1314" t="s">
        <v>33</v>
      </c>
      <c r="D1314" t="s">
        <v>33</v>
      </c>
      <c r="F1314" s="3" t="str">
        <f t="shared" si="65"/>
        <v/>
      </c>
      <c r="G1314">
        <f t="shared" si="63"/>
        <v>1</v>
      </c>
      <c r="H1314" s="10" t="s">
        <v>20498</v>
      </c>
      <c r="I1314" t="s">
        <v>15069</v>
      </c>
      <c r="J1314" t="s">
        <v>6</v>
      </c>
      <c r="K1314" t="s">
        <v>15070</v>
      </c>
      <c r="L1314">
        <v>7</v>
      </c>
      <c r="N1314" t="str">
        <f t="shared" si="64"/>
        <v>Conference</v>
      </c>
      <c r="O1314" t="s">
        <v>12458</v>
      </c>
      <c r="P1314" t="s">
        <v>12459</v>
      </c>
      <c r="Q1314" s="3">
        <v>2012</v>
      </c>
      <c r="R1314" t="s">
        <v>6</v>
      </c>
      <c r="S1314" t="s">
        <v>6</v>
      </c>
      <c r="T1314" t="s">
        <v>6</v>
      </c>
    </row>
    <row r="1315" spans="1:20" x14ac:dyDescent="0.35">
      <c r="A1315" t="str" cm="1">
        <f t="array" ref="A1315">IF(OR(ISNUMBER(SEARCH("serious", $H1315:$J1315)),ISNUMBER(SEARCH("Serious", $H1315:$J1315)),ISNUMBER(SEARCH("gamification", $H1315:$J1315)),ISNUMBER(SEARCH("Gamification", $H1315:$J1315)),ISNUMBER(SEARCH("education", $H1315:$J1315)),ISNUMBER(SEARCH("Education", $H1315:$J1315)),),DataValidation!$E$12,B1315)</f>
        <v>Serious games or gamification</v>
      </c>
      <c r="B1315" t="s">
        <v>70</v>
      </c>
      <c r="C1315" t="s">
        <v>33</v>
      </c>
      <c r="D1315" t="s">
        <v>33</v>
      </c>
      <c r="F1315" s="3" t="str">
        <f t="shared" si="65"/>
        <v/>
      </c>
      <c r="G1315">
        <f t="shared" si="63"/>
        <v>1</v>
      </c>
      <c r="H1315" s="10" t="s">
        <v>20499</v>
      </c>
      <c r="I1315" t="s">
        <v>15072</v>
      </c>
      <c r="J1315" t="s">
        <v>6</v>
      </c>
      <c r="K1315" t="s">
        <v>14827</v>
      </c>
      <c r="L1315">
        <v>7</v>
      </c>
      <c r="N1315" t="str">
        <f t="shared" si="64"/>
        <v>Journal</v>
      </c>
      <c r="O1315" t="s">
        <v>13757</v>
      </c>
      <c r="P1315" t="s">
        <v>14484</v>
      </c>
      <c r="Q1315" s="3">
        <v>2018</v>
      </c>
      <c r="R1315" t="s">
        <v>6</v>
      </c>
      <c r="S1315" t="s">
        <v>6</v>
      </c>
      <c r="T1315" t="s">
        <v>6</v>
      </c>
    </row>
    <row r="1316" spans="1:20" x14ac:dyDescent="0.35">
      <c r="A1316" t="str" cm="1">
        <f t="array" ref="A1316">IF(OR(ISNUMBER(SEARCH("serious", $H1316:$J1316)),ISNUMBER(SEARCH("Serious", $H1316:$J1316)),ISNUMBER(SEARCH("gamification", $H1316:$J1316)),ISNUMBER(SEARCH("Gamification", $H1316:$J1316)),ISNUMBER(SEARCH("education", $H1316:$J1316)),ISNUMBER(SEARCH("Education", $H1316:$J1316)),),DataValidation!$E$12,B1316)</f>
        <v>None</v>
      </c>
      <c r="B1316" t="s">
        <v>49</v>
      </c>
      <c r="C1316" t="s">
        <v>60</v>
      </c>
      <c r="D1316" t="s">
        <v>60</v>
      </c>
      <c r="F1316" s="3" t="str">
        <f t="shared" si="65"/>
        <v/>
      </c>
      <c r="G1316">
        <f t="shared" si="63"/>
        <v>1</v>
      </c>
      <c r="H1316" s="10" t="s">
        <v>20500</v>
      </c>
      <c r="I1316" t="s">
        <v>15074</v>
      </c>
      <c r="J1316" t="s">
        <v>6</v>
      </c>
      <c r="K1316" t="s">
        <v>15075</v>
      </c>
      <c r="L1316">
        <v>7</v>
      </c>
      <c r="N1316" t="str">
        <f t="shared" si="64"/>
        <v>Journal</v>
      </c>
      <c r="O1316" t="s">
        <v>15076</v>
      </c>
      <c r="P1316" t="s">
        <v>15077</v>
      </c>
      <c r="Q1316" s="3">
        <v>2011</v>
      </c>
      <c r="R1316" t="s">
        <v>6</v>
      </c>
      <c r="S1316" t="s">
        <v>6</v>
      </c>
      <c r="T1316" t="s">
        <v>6</v>
      </c>
    </row>
    <row r="1317" spans="1:20" x14ac:dyDescent="0.35">
      <c r="A1317" t="str" cm="1">
        <f t="array" ref="A1317">IF(OR(ISNUMBER(SEARCH("serious", $H1317:$J1317)),ISNUMBER(SEARCH("Serious", $H1317:$J1317)),ISNUMBER(SEARCH("gamification", $H1317:$J1317)),ISNUMBER(SEARCH("Gamification", $H1317:$J1317)),ISNUMBER(SEARCH("education", $H1317:$J1317)),ISNUMBER(SEARCH("Education", $H1317:$J1317)),),DataValidation!$E$12,B1317)</f>
        <v>Serious games or gamification</v>
      </c>
      <c r="B1317" t="s">
        <v>70</v>
      </c>
      <c r="C1317" t="s">
        <v>33</v>
      </c>
      <c r="D1317" t="s">
        <v>33</v>
      </c>
      <c r="F1317" s="3" t="str">
        <f t="shared" si="65"/>
        <v/>
      </c>
      <c r="G1317">
        <f t="shared" si="63"/>
        <v>1</v>
      </c>
      <c r="H1317" s="10" t="s">
        <v>20505</v>
      </c>
      <c r="I1317" t="s">
        <v>15103</v>
      </c>
      <c r="J1317" t="s">
        <v>6</v>
      </c>
      <c r="K1317" t="s">
        <v>15104</v>
      </c>
      <c r="L1317">
        <v>7</v>
      </c>
      <c r="N1317" t="str">
        <f t="shared" si="64"/>
        <v>Conference</v>
      </c>
      <c r="O1317" t="s">
        <v>12043</v>
      </c>
      <c r="P1317" t="s">
        <v>15105</v>
      </c>
      <c r="Q1317" s="3">
        <v>2013</v>
      </c>
      <c r="R1317" t="s">
        <v>6</v>
      </c>
      <c r="S1317" t="s">
        <v>6</v>
      </c>
      <c r="T1317" t="s">
        <v>6</v>
      </c>
    </row>
    <row r="1318" spans="1:20" x14ac:dyDescent="0.35">
      <c r="A1318" t="str" cm="1">
        <f t="array" ref="A1318">IF(OR(ISNUMBER(SEARCH("serious", $H1318:$J1318)),ISNUMBER(SEARCH("Serious", $H1318:$J1318)),ISNUMBER(SEARCH("gamification", $H1318:$J1318)),ISNUMBER(SEARCH("Gamification", $H1318:$J1318)),ISNUMBER(SEARCH("education", $H1318:$J1318)),ISNUMBER(SEARCH("Education", $H1318:$J1318)),),DataValidation!$E$12,B1318)</f>
        <v>Serious games or gamification</v>
      </c>
      <c r="B1318" t="s">
        <v>70</v>
      </c>
      <c r="C1318" t="s">
        <v>33</v>
      </c>
      <c r="D1318" t="s">
        <v>33</v>
      </c>
      <c r="F1318" s="3" t="str">
        <f t="shared" si="65"/>
        <v/>
      </c>
      <c r="G1318">
        <f t="shared" si="63"/>
        <v>1</v>
      </c>
      <c r="H1318" s="10" t="s">
        <v>20506</v>
      </c>
      <c r="I1318" t="s">
        <v>15107</v>
      </c>
      <c r="J1318" t="s">
        <v>6</v>
      </c>
      <c r="K1318" t="s">
        <v>15108</v>
      </c>
      <c r="L1318">
        <v>7</v>
      </c>
      <c r="N1318" t="str">
        <f t="shared" si="64"/>
        <v>Conference</v>
      </c>
      <c r="O1318" t="s">
        <v>15109</v>
      </c>
      <c r="P1318" t="s">
        <v>15110</v>
      </c>
      <c r="Q1318" s="3">
        <v>2015</v>
      </c>
      <c r="R1318" t="s">
        <v>6</v>
      </c>
      <c r="S1318" t="s">
        <v>6</v>
      </c>
      <c r="T1318" t="s">
        <v>6</v>
      </c>
    </row>
    <row r="1319" spans="1:20" x14ac:dyDescent="0.35">
      <c r="A1319" t="s">
        <v>82</v>
      </c>
      <c r="B1319" t="s">
        <v>70</v>
      </c>
      <c r="C1319" s="29" t="s">
        <v>33</v>
      </c>
      <c r="D1319" s="29" t="s">
        <v>33</v>
      </c>
      <c r="F1319" s="3" t="str">
        <f t="shared" si="65"/>
        <v/>
      </c>
      <c r="G1319">
        <f t="shared" si="63"/>
        <v>1</v>
      </c>
      <c r="H1319" s="10" t="s">
        <v>20507</v>
      </c>
      <c r="I1319" t="s">
        <v>15112</v>
      </c>
      <c r="J1319" t="s">
        <v>6</v>
      </c>
      <c r="K1319" t="s">
        <v>15113</v>
      </c>
      <c r="L1319">
        <v>7</v>
      </c>
      <c r="N1319" t="str">
        <f t="shared" si="64"/>
        <v>Journal</v>
      </c>
      <c r="O1319" t="s">
        <v>15114</v>
      </c>
      <c r="P1319" t="s">
        <v>15115</v>
      </c>
      <c r="Q1319" s="3">
        <v>2018</v>
      </c>
      <c r="R1319" t="s">
        <v>6</v>
      </c>
      <c r="S1319" t="s">
        <v>6</v>
      </c>
      <c r="T1319" t="s">
        <v>6</v>
      </c>
    </row>
    <row r="1320" spans="1:20" x14ac:dyDescent="0.35">
      <c r="A1320" t="str" cm="1">
        <f t="array" ref="A1320">IF(OR(ISNUMBER(SEARCH("serious", $H1320:$J1320)),ISNUMBER(SEARCH("Serious", $H1320:$J1320)),ISNUMBER(SEARCH("gamification", $H1320:$J1320)),ISNUMBER(SEARCH("Gamification", $H1320:$J1320)),ISNUMBER(SEARCH("education", $H1320:$J1320)),ISNUMBER(SEARCH("Education", $H1320:$J1320)),),DataValidation!$E$12,B1320)</f>
        <v>Serious games or gamification</v>
      </c>
      <c r="B1320" t="s">
        <v>70</v>
      </c>
      <c r="C1320" t="s">
        <v>33</v>
      </c>
      <c r="D1320" t="s">
        <v>33</v>
      </c>
      <c r="F1320" s="3" t="str">
        <f t="shared" si="65"/>
        <v/>
      </c>
      <c r="G1320">
        <f t="shared" si="63"/>
        <v>1</v>
      </c>
      <c r="H1320" s="10" t="s">
        <v>20508</v>
      </c>
      <c r="I1320" t="s">
        <v>15117</v>
      </c>
      <c r="J1320" t="s">
        <v>6</v>
      </c>
      <c r="K1320" t="s">
        <v>15118</v>
      </c>
      <c r="L1320">
        <v>7</v>
      </c>
      <c r="N1320" t="str">
        <f t="shared" si="64"/>
        <v>Journal</v>
      </c>
      <c r="O1320" t="s">
        <v>261</v>
      </c>
      <c r="P1320" t="s">
        <v>12070</v>
      </c>
      <c r="Q1320" s="3">
        <v>2015</v>
      </c>
      <c r="R1320" t="s">
        <v>6</v>
      </c>
      <c r="S1320" t="s">
        <v>6</v>
      </c>
      <c r="T1320" t="s">
        <v>6</v>
      </c>
    </row>
    <row r="1321" spans="1:20" x14ac:dyDescent="0.35">
      <c r="A1321" t="str" cm="1">
        <f t="array" ref="A1321">IF(OR(ISNUMBER(SEARCH("serious", $H1321:$J1321)),ISNUMBER(SEARCH("Serious", $H1321:$J1321)),ISNUMBER(SEARCH("gamification", $H1321:$J1321)),ISNUMBER(SEARCH("Gamification", $H1321:$J1321)),ISNUMBER(SEARCH("education", $H1321:$J1321)),ISNUMBER(SEARCH("Education", $H1321:$J1321)),),DataValidation!$E$12,B1321)</f>
        <v>Serious games or gamification</v>
      </c>
      <c r="B1321" t="s">
        <v>70</v>
      </c>
      <c r="C1321" t="s">
        <v>33</v>
      </c>
      <c r="D1321" t="s">
        <v>33</v>
      </c>
      <c r="F1321" s="3" t="str">
        <f t="shared" si="65"/>
        <v/>
      </c>
      <c r="G1321">
        <f t="shared" si="63"/>
        <v>1</v>
      </c>
      <c r="H1321" s="10" t="s">
        <v>20510</v>
      </c>
      <c r="I1321" t="s">
        <v>15124</v>
      </c>
      <c r="J1321" t="s">
        <v>6</v>
      </c>
      <c r="K1321" t="s">
        <v>15125</v>
      </c>
      <c r="L1321">
        <v>7</v>
      </c>
      <c r="N1321" t="str">
        <f t="shared" si="64"/>
        <v>Journal</v>
      </c>
      <c r="O1321" t="s">
        <v>6863</v>
      </c>
      <c r="P1321" t="s">
        <v>12070</v>
      </c>
      <c r="Q1321" s="3">
        <v>2016</v>
      </c>
      <c r="R1321" t="s">
        <v>6</v>
      </c>
      <c r="S1321" t="s">
        <v>6</v>
      </c>
      <c r="T1321" t="s">
        <v>6</v>
      </c>
    </row>
    <row r="1322" spans="1:20" x14ac:dyDescent="0.35">
      <c r="A1322" t="str" cm="1">
        <f t="array" ref="A1322">IF(OR(ISNUMBER(SEARCH("serious", $H1322:$J1322)),ISNUMBER(SEARCH("Serious", $H1322:$J1322)),ISNUMBER(SEARCH("gamification", $H1322:$J1322)),ISNUMBER(SEARCH("Gamification", $H1322:$J1322)),ISNUMBER(SEARCH("education", $H1322:$J1322)),ISNUMBER(SEARCH("Education", $H1322:$J1322)),),DataValidation!$E$12,B1322)</f>
        <v>Serious games or gamification</v>
      </c>
      <c r="B1322" t="s">
        <v>70</v>
      </c>
      <c r="C1322" t="s">
        <v>33</v>
      </c>
      <c r="D1322" t="s">
        <v>33</v>
      </c>
      <c r="F1322" s="3" t="str">
        <f t="shared" si="65"/>
        <v/>
      </c>
      <c r="G1322">
        <f t="shared" si="63"/>
        <v>1</v>
      </c>
      <c r="H1322" s="10" t="s">
        <v>20511</v>
      </c>
      <c r="I1322" t="s">
        <v>15127</v>
      </c>
      <c r="J1322" t="s">
        <v>6</v>
      </c>
      <c r="K1322" t="s">
        <v>15128</v>
      </c>
      <c r="L1322">
        <v>7</v>
      </c>
      <c r="N1322" t="str">
        <f t="shared" si="64"/>
        <v>Journal</v>
      </c>
      <c r="O1322" t="s">
        <v>12125</v>
      </c>
      <c r="P1322" t="s">
        <v>15129</v>
      </c>
      <c r="Q1322" s="3">
        <v>2020</v>
      </c>
      <c r="R1322" t="s">
        <v>6</v>
      </c>
      <c r="S1322" t="s">
        <v>6</v>
      </c>
      <c r="T1322" t="s">
        <v>6</v>
      </c>
    </row>
    <row r="1323" spans="1:20" x14ac:dyDescent="0.35">
      <c r="A1323" t="str" cm="1">
        <f t="array" ref="A1323">IF(OR(ISNUMBER(SEARCH("serious", $H1323:$J1323)),ISNUMBER(SEARCH("Serious", $H1323:$J1323)),ISNUMBER(SEARCH("gamification", $H1323:$J1323)),ISNUMBER(SEARCH("Gamification", $H1323:$J1323)),ISNUMBER(SEARCH("education", $H1323:$J1323)),ISNUMBER(SEARCH("Education", $H1323:$J1323)),),DataValidation!$E$12,B1323)</f>
        <v>None</v>
      </c>
      <c r="B1323" t="s">
        <v>49</v>
      </c>
      <c r="C1323" t="s">
        <v>54</v>
      </c>
      <c r="D1323" t="s">
        <v>54</v>
      </c>
      <c r="F1323" s="3" t="str">
        <f t="shared" si="65"/>
        <v/>
      </c>
      <c r="G1323">
        <f t="shared" si="63"/>
        <v>1</v>
      </c>
      <c r="H1323" s="10" t="s">
        <v>20513</v>
      </c>
      <c r="I1323" t="s">
        <v>15135</v>
      </c>
      <c r="J1323" t="s">
        <v>6</v>
      </c>
      <c r="K1323" t="s">
        <v>15136</v>
      </c>
      <c r="L1323">
        <v>7</v>
      </c>
      <c r="N1323" t="str">
        <f t="shared" si="64"/>
        <v>Journal</v>
      </c>
      <c r="O1323" t="s">
        <v>13834</v>
      </c>
      <c r="P1323" t="s">
        <v>15137</v>
      </c>
      <c r="Q1323" s="3">
        <v>2017</v>
      </c>
      <c r="R1323" t="s">
        <v>6</v>
      </c>
      <c r="S1323" t="s">
        <v>6</v>
      </c>
      <c r="T1323" t="s">
        <v>6</v>
      </c>
    </row>
    <row r="1324" spans="1:20" x14ac:dyDescent="0.35">
      <c r="A1324" t="str" cm="1">
        <f t="array" ref="A1324">IF(OR(ISNUMBER(SEARCH("serious", $H1324:$J1324)),ISNUMBER(SEARCH("Serious", $H1324:$J1324)),ISNUMBER(SEARCH("gamification", $H1324:$J1324)),ISNUMBER(SEARCH("Gamification", $H1324:$J1324)),ISNUMBER(SEARCH("education", $H1324:$J1324)),ISNUMBER(SEARCH("Education", $H1324:$J1324)),),DataValidation!$E$12,B1324)</f>
        <v>Serious games or gamification</v>
      </c>
      <c r="B1324" t="s">
        <v>70</v>
      </c>
      <c r="C1324" t="s">
        <v>33</v>
      </c>
      <c r="D1324" t="s">
        <v>33</v>
      </c>
      <c r="F1324" s="3" t="str">
        <f t="shared" si="65"/>
        <v/>
      </c>
      <c r="G1324">
        <f t="shared" si="63"/>
        <v>1</v>
      </c>
      <c r="H1324" s="10" t="s">
        <v>20514</v>
      </c>
      <c r="I1324" t="s">
        <v>15143</v>
      </c>
      <c r="J1324" t="s">
        <v>6</v>
      </c>
      <c r="K1324" t="s">
        <v>15144</v>
      </c>
      <c r="L1324">
        <v>7</v>
      </c>
      <c r="N1324" t="str">
        <f t="shared" si="64"/>
        <v>Journal</v>
      </c>
      <c r="O1324" t="s">
        <v>13796</v>
      </c>
      <c r="P1324" t="s">
        <v>13797</v>
      </c>
      <c r="Q1324" s="3">
        <v>2015</v>
      </c>
      <c r="R1324" t="s">
        <v>6</v>
      </c>
      <c r="S1324" t="s">
        <v>6</v>
      </c>
      <c r="T1324" t="s">
        <v>6</v>
      </c>
    </row>
    <row r="1325" spans="1:20" x14ac:dyDescent="0.35">
      <c r="A1325" t="str" cm="1">
        <f t="array" ref="A1325">IF(OR(ISNUMBER(SEARCH("serious", $H1325:$J1325)),ISNUMBER(SEARCH("Serious", $H1325:$J1325)),ISNUMBER(SEARCH("gamification", $H1325:$J1325)),ISNUMBER(SEARCH("Gamification", $H1325:$J1325)),ISNUMBER(SEARCH("education", $H1325:$J1325)),ISNUMBER(SEARCH("Education", $H1325:$J1325)),),DataValidation!$E$12,B1325)</f>
        <v>Serious games or gamification</v>
      </c>
      <c r="B1325" t="s">
        <v>70</v>
      </c>
      <c r="C1325" t="s">
        <v>33</v>
      </c>
      <c r="D1325" t="s">
        <v>33</v>
      </c>
      <c r="F1325" s="3" t="str">
        <f t="shared" si="65"/>
        <v/>
      </c>
      <c r="G1325">
        <f t="shared" si="63"/>
        <v>1</v>
      </c>
      <c r="H1325" s="10" t="s">
        <v>20515</v>
      </c>
      <c r="I1325" t="s">
        <v>15146</v>
      </c>
      <c r="J1325" t="s">
        <v>6</v>
      </c>
      <c r="K1325" t="s">
        <v>15147</v>
      </c>
      <c r="L1325">
        <v>7</v>
      </c>
      <c r="N1325" t="str">
        <f t="shared" si="64"/>
        <v>Conference</v>
      </c>
      <c r="O1325" t="s">
        <v>15148</v>
      </c>
      <c r="P1325" t="s">
        <v>15149</v>
      </c>
      <c r="Q1325" s="3">
        <v>2018</v>
      </c>
      <c r="R1325" t="s">
        <v>6</v>
      </c>
      <c r="S1325" t="s">
        <v>6</v>
      </c>
      <c r="T1325" t="s">
        <v>6</v>
      </c>
    </row>
    <row r="1326" spans="1:20" x14ac:dyDescent="0.35">
      <c r="A1326" t="str" cm="1">
        <f t="array" ref="A1326">IF(OR(ISNUMBER(SEARCH("serious", $H1326:$J1326)),ISNUMBER(SEARCH("Serious", $H1326:$J1326)),ISNUMBER(SEARCH("gamification", $H1326:$J1326)),ISNUMBER(SEARCH("Gamification", $H1326:$J1326)),ISNUMBER(SEARCH("education", $H1326:$J1326)),ISNUMBER(SEARCH("Education", $H1326:$J1326)),),DataValidation!$E$12,B1326)</f>
        <v>Serious games or gamification</v>
      </c>
      <c r="B1326" t="s">
        <v>70</v>
      </c>
      <c r="C1326" t="s">
        <v>33</v>
      </c>
      <c r="D1326" t="s">
        <v>33</v>
      </c>
      <c r="F1326" s="3" t="str">
        <f t="shared" si="65"/>
        <v/>
      </c>
      <c r="G1326">
        <f t="shared" si="63"/>
        <v>1</v>
      </c>
      <c r="H1326" s="10" t="s">
        <v>20516</v>
      </c>
      <c r="I1326" t="s">
        <v>15151</v>
      </c>
      <c r="J1326" t="s">
        <v>6</v>
      </c>
      <c r="K1326" t="s">
        <v>13465</v>
      </c>
      <c r="L1326">
        <v>7</v>
      </c>
      <c r="N1326" t="str">
        <f t="shared" si="64"/>
        <v>Conference</v>
      </c>
      <c r="O1326" t="s">
        <v>15152</v>
      </c>
      <c r="P1326" t="s">
        <v>12667</v>
      </c>
      <c r="Q1326" s="3">
        <v>2019</v>
      </c>
      <c r="R1326" t="s">
        <v>6</v>
      </c>
      <c r="S1326" t="s">
        <v>6</v>
      </c>
      <c r="T1326" t="s">
        <v>6</v>
      </c>
    </row>
    <row r="1327" spans="1:20" x14ac:dyDescent="0.35">
      <c r="A1327" t="s">
        <v>82</v>
      </c>
      <c r="B1327" t="s">
        <v>70</v>
      </c>
      <c r="C1327" s="29" t="s">
        <v>33</v>
      </c>
      <c r="D1327" s="29" t="s">
        <v>33</v>
      </c>
      <c r="F1327" s="3" t="str">
        <f t="shared" si="65"/>
        <v/>
      </c>
      <c r="G1327">
        <f t="shared" si="63"/>
        <v>1</v>
      </c>
      <c r="H1327" s="10" t="s">
        <v>20522</v>
      </c>
      <c r="I1327" t="s">
        <v>15187</v>
      </c>
      <c r="J1327" t="s">
        <v>6</v>
      </c>
      <c r="K1327" t="s">
        <v>15188</v>
      </c>
      <c r="L1327">
        <v>7</v>
      </c>
      <c r="N1327" t="str">
        <f t="shared" si="64"/>
        <v>Journal</v>
      </c>
      <c r="O1327" t="s">
        <v>5033</v>
      </c>
      <c r="P1327" t="s">
        <v>15189</v>
      </c>
      <c r="Q1327" s="3">
        <v>2017</v>
      </c>
      <c r="R1327" t="s">
        <v>6</v>
      </c>
      <c r="S1327" t="s">
        <v>6</v>
      </c>
      <c r="T1327" t="s">
        <v>6</v>
      </c>
    </row>
    <row r="1328" spans="1:20" x14ac:dyDescent="0.35">
      <c r="A1328" t="str" cm="1">
        <f t="array" ref="A1328">IF(OR(ISNUMBER(SEARCH("serious", $H1328:$J1328)),ISNUMBER(SEARCH("Serious", $H1328:$J1328)),ISNUMBER(SEARCH("gamification", $H1328:$J1328)),ISNUMBER(SEARCH("Gamification", $H1328:$J1328)),ISNUMBER(SEARCH("education", $H1328:$J1328)),ISNUMBER(SEARCH("Education", $H1328:$J1328)),),DataValidation!$E$12,B1328)</f>
        <v>Serious games or gamification</v>
      </c>
      <c r="B1328" t="s">
        <v>70</v>
      </c>
      <c r="C1328" t="s">
        <v>33</v>
      </c>
      <c r="D1328" t="s">
        <v>33</v>
      </c>
      <c r="F1328" s="3" t="str">
        <f t="shared" si="65"/>
        <v/>
      </c>
      <c r="G1328">
        <f t="shared" si="63"/>
        <v>1</v>
      </c>
      <c r="H1328" s="10" t="s">
        <v>20526</v>
      </c>
      <c r="I1328" t="s">
        <v>15219</v>
      </c>
      <c r="J1328" t="s">
        <v>6</v>
      </c>
      <c r="K1328" t="s">
        <v>14752</v>
      </c>
      <c r="L1328">
        <v>7</v>
      </c>
      <c r="N1328" t="str">
        <f t="shared" si="64"/>
        <v>Journal</v>
      </c>
      <c r="O1328" t="s">
        <v>1386</v>
      </c>
      <c r="P1328" t="s">
        <v>15220</v>
      </c>
      <c r="Q1328" s="3">
        <v>2012</v>
      </c>
      <c r="R1328" t="s">
        <v>6</v>
      </c>
      <c r="S1328" t="s">
        <v>6</v>
      </c>
      <c r="T1328" t="s">
        <v>6</v>
      </c>
    </row>
    <row r="1329" spans="1:20" x14ac:dyDescent="0.35">
      <c r="A1329" t="str" cm="1">
        <f t="array" ref="A1329">IF(OR(ISNUMBER(SEARCH("serious", $H1329:$J1329)),ISNUMBER(SEARCH("Serious", $H1329:$J1329)),ISNUMBER(SEARCH("gamification", $H1329:$J1329)),ISNUMBER(SEARCH("Gamification", $H1329:$J1329)),ISNUMBER(SEARCH("education", $H1329:$J1329)),ISNUMBER(SEARCH("Education", $H1329:$J1329)),),DataValidation!$E$12,B1329)</f>
        <v>Not related to Video Games</v>
      </c>
      <c r="B1329" t="s">
        <v>70</v>
      </c>
      <c r="C1329" t="s">
        <v>33</v>
      </c>
      <c r="D1329" t="s">
        <v>33</v>
      </c>
      <c r="F1329" s="3" t="str">
        <f t="shared" si="65"/>
        <v/>
      </c>
      <c r="G1329">
        <f t="shared" si="63"/>
        <v>1</v>
      </c>
      <c r="H1329" s="10" t="s">
        <v>20528</v>
      </c>
      <c r="I1329" t="s">
        <v>15228</v>
      </c>
      <c r="J1329" t="s">
        <v>15229</v>
      </c>
      <c r="K1329" t="s">
        <v>15230</v>
      </c>
      <c r="L1329">
        <v>6</v>
      </c>
      <c r="N1329" t="str">
        <f t="shared" si="64"/>
        <v>Journal</v>
      </c>
      <c r="O1329" t="s">
        <v>15232</v>
      </c>
      <c r="P1329" t="s">
        <v>15231</v>
      </c>
      <c r="Q1329" s="3">
        <v>2009</v>
      </c>
      <c r="R1329" t="s">
        <v>6</v>
      </c>
      <c r="S1329" t="s">
        <v>15232</v>
      </c>
      <c r="T1329" t="s">
        <v>6</v>
      </c>
    </row>
    <row r="1330" spans="1:20" x14ac:dyDescent="0.35">
      <c r="A1330" t="str" cm="1">
        <f t="array" ref="A1330">IF(OR(ISNUMBER(SEARCH("serious", $H1330:$J1330)),ISNUMBER(SEARCH("Serious", $H1330:$J1330)),ISNUMBER(SEARCH("gamification", $H1330:$J1330)),ISNUMBER(SEARCH("Gamification", $H1330:$J1330)),ISNUMBER(SEARCH("education", $H1330:$J1330)),ISNUMBER(SEARCH("Education", $H1330:$J1330)),),DataValidation!$E$12,B1330)</f>
        <v>None</v>
      </c>
      <c r="B1330" t="s">
        <v>49</v>
      </c>
      <c r="C1330" t="s">
        <v>51</v>
      </c>
      <c r="D1330" t="s">
        <v>51</v>
      </c>
      <c r="F1330" s="3" t="str">
        <f t="shared" si="65"/>
        <v/>
      </c>
      <c r="G1330">
        <f t="shared" si="63"/>
        <v>1</v>
      </c>
      <c r="H1330" s="10" t="s">
        <v>20529</v>
      </c>
      <c r="I1330" t="s">
        <v>15234</v>
      </c>
      <c r="J1330" t="s">
        <v>15235</v>
      </c>
      <c r="K1330" t="s">
        <v>15236</v>
      </c>
      <c r="L1330">
        <v>7</v>
      </c>
      <c r="N1330" t="str">
        <f t="shared" si="64"/>
        <v>Journal</v>
      </c>
      <c r="O1330" t="s">
        <v>15237</v>
      </c>
      <c r="P1330" t="s">
        <v>8045</v>
      </c>
      <c r="Q1330" s="3">
        <v>2009</v>
      </c>
      <c r="R1330" t="s">
        <v>6</v>
      </c>
      <c r="S1330" t="s">
        <v>6</v>
      </c>
      <c r="T1330" t="s">
        <v>6</v>
      </c>
    </row>
    <row r="1331" spans="1:20" x14ac:dyDescent="0.35">
      <c r="A1331" t="str" cm="1">
        <f t="array" ref="A1331">IF(OR(ISNUMBER(SEARCH("serious", $H1331:$J1331)),ISNUMBER(SEARCH("Serious", $H1331:$J1331)),ISNUMBER(SEARCH("gamification", $H1331:$J1331)),ISNUMBER(SEARCH("Gamification", $H1331:$J1331)),ISNUMBER(SEARCH("education", $H1331:$J1331)),ISNUMBER(SEARCH("Education", $H1331:$J1331)),),DataValidation!$E$12,B1331)</f>
        <v>None</v>
      </c>
      <c r="B1331" t="s">
        <v>49</v>
      </c>
      <c r="C1331" t="s">
        <v>77</v>
      </c>
      <c r="D1331" t="s">
        <v>77</v>
      </c>
      <c r="F1331" s="3" t="str">
        <f t="shared" si="65"/>
        <v/>
      </c>
      <c r="G1331">
        <f t="shared" si="63"/>
        <v>1</v>
      </c>
      <c r="H1331" s="10" t="s">
        <v>20530</v>
      </c>
      <c r="I1331" t="s">
        <v>15242</v>
      </c>
      <c r="J1331" t="s">
        <v>15243</v>
      </c>
      <c r="K1331" t="s">
        <v>15244</v>
      </c>
      <c r="L1331">
        <v>6</v>
      </c>
      <c r="N1331" t="str">
        <f>IF(ISNUMBER(SEARCH("Workshop", O1331)),"Workshop",IF(OR(ISNUMBER(SEARCH("Conference", O1331)), ISNUMBER(SEARCH("Symposium", O1331)), ISNUMBER(SEARCH("Lecture Notes", O1331)), ISNUMBER(SEARCH("Proceedings", O1331))),"Conference", "Journal"))</f>
        <v>Conference</v>
      </c>
      <c r="O1331" t="s">
        <v>15246</v>
      </c>
      <c r="P1331" t="s">
        <v>15245</v>
      </c>
      <c r="Q1331" s="3">
        <v>2009</v>
      </c>
      <c r="R1331" t="s">
        <v>6</v>
      </c>
      <c r="S1331" t="s">
        <v>15246</v>
      </c>
      <c r="T1331" t="s">
        <v>6</v>
      </c>
    </row>
    <row r="1332" spans="1:20" x14ac:dyDescent="0.35">
      <c r="A1332" t="str" cm="1">
        <f t="array" ref="A1332">IF(OR(ISNUMBER(SEARCH("serious", $H1332:$J1332)),ISNUMBER(SEARCH("Serious", $H1332:$J1332)),ISNUMBER(SEARCH("gamification", $H1332:$J1332)),ISNUMBER(SEARCH("Gamification", $H1332:$J1332)),ISNUMBER(SEARCH("education", $H1332:$J1332)),ISNUMBER(SEARCH("Education", $H1332:$J1332)),),DataValidation!$E$12,B1332)</f>
        <v>Serious games or gamification</v>
      </c>
      <c r="B1332" t="s">
        <v>70</v>
      </c>
      <c r="C1332" t="s">
        <v>33</v>
      </c>
      <c r="D1332" t="s">
        <v>33</v>
      </c>
      <c r="F1332" s="3" t="str">
        <f t="shared" si="65"/>
        <v/>
      </c>
      <c r="G1332">
        <f t="shared" si="63"/>
        <v>1</v>
      </c>
      <c r="H1332" s="10" t="s">
        <v>20531</v>
      </c>
      <c r="I1332" t="s">
        <v>15248</v>
      </c>
      <c r="J1332" t="s">
        <v>15249</v>
      </c>
      <c r="K1332" t="s">
        <v>15250</v>
      </c>
      <c r="L1332">
        <v>6</v>
      </c>
      <c r="N1332" t="str">
        <f t="shared" ref="N1332:N1395" si="66">IF(ISNUMBER(SEARCH("Workshop", O1332)),"Workshop",IF(OR(ISNUMBER(SEARCH("Conference", O1332)), ISNUMBER(SEARCH("Symposium", O1332)), ISNUMBER(SEARCH("Lecture Notes", O1332)), ISNUMBER(SEARCH("Proceedings", O1332))),"Conference", "Journal"))</f>
        <v>Conference</v>
      </c>
      <c r="O1332" t="s">
        <v>15251</v>
      </c>
      <c r="P1332" t="s">
        <v>3955</v>
      </c>
      <c r="Q1332" s="3">
        <v>2009</v>
      </c>
      <c r="R1332" t="s">
        <v>6</v>
      </c>
      <c r="S1332" t="s">
        <v>15251</v>
      </c>
      <c r="T1332" t="s">
        <v>6</v>
      </c>
    </row>
    <row r="1333" spans="1:20" x14ac:dyDescent="0.35">
      <c r="A1333" t="str" cm="1">
        <f t="array" ref="A1333">IF(OR(ISNUMBER(SEARCH("serious", $H1333:$J1333)),ISNUMBER(SEARCH("Serious", $H1333:$J1333)),ISNUMBER(SEARCH("gamification", $H1333:$J1333)),ISNUMBER(SEARCH("Gamification", $H1333:$J1333)),ISNUMBER(SEARCH("education", $H1333:$J1333)),ISNUMBER(SEARCH("Education", $H1333:$J1333)),),DataValidation!$E$12,B1333)</f>
        <v>Serious games or gamification</v>
      </c>
      <c r="B1333" t="s">
        <v>70</v>
      </c>
      <c r="C1333" t="s">
        <v>33</v>
      </c>
      <c r="D1333" t="s">
        <v>33</v>
      </c>
      <c r="F1333" s="3" t="str">
        <f t="shared" si="65"/>
        <v/>
      </c>
      <c r="G1333">
        <f t="shared" si="63"/>
        <v>1</v>
      </c>
      <c r="H1333" s="10" t="s">
        <v>20534</v>
      </c>
      <c r="I1333" t="s">
        <v>15268</v>
      </c>
      <c r="J1333" t="s">
        <v>15269</v>
      </c>
      <c r="K1333" t="s">
        <v>15270</v>
      </c>
      <c r="L1333">
        <v>6</v>
      </c>
      <c r="N1333" t="str">
        <f t="shared" si="66"/>
        <v>Conference</v>
      </c>
      <c r="O1333" t="s">
        <v>15272</v>
      </c>
      <c r="P1333" t="s">
        <v>15271</v>
      </c>
      <c r="Q1333" s="3">
        <v>2009</v>
      </c>
      <c r="R1333" t="s">
        <v>6</v>
      </c>
      <c r="S1333" t="s">
        <v>15272</v>
      </c>
      <c r="T1333" t="s">
        <v>6</v>
      </c>
    </row>
    <row r="1334" spans="1:20" x14ac:dyDescent="0.35">
      <c r="A1334" t="str" cm="1">
        <f t="array" ref="A1334">IF(OR(ISNUMBER(SEARCH("serious", $H1334:$J1334)),ISNUMBER(SEARCH("Serious", $H1334:$J1334)),ISNUMBER(SEARCH("gamification", $H1334:$J1334)),ISNUMBER(SEARCH("Gamification", $H1334:$J1334)),ISNUMBER(SEARCH("education", $H1334:$J1334)),ISNUMBER(SEARCH("Education", $H1334:$J1334)),),DataValidation!$E$12,B1334)</f>
        <v>Not related to Video Games</v>
      </c>
      <c r="B1334" t="s">
        <v>70</v>
      </c>
      <c r="C1334" t="s">
        <v>33</v>
      </c>
      <c r="D1334" t="s">
        <v>33</v>
      </c>
      <c r="F1334" s="3" t="str">
        <f t="shared" si="65"/>
        <v/>
      </c>
      <c r="G1334">
        <f t="shared" si="63"/>
        <v>1</v>
      </c>
      <c r="H1334" s="10" t="s">
        <v>20535</v>
      </c>
      <c r="I1334" t="s">
        <v>15277</v>
      </c>
      <c r="J1334" t="s">
        <v>15278</v>
      </c>
      <c r="K1334" t="s">
        <v>15279</v>
      </c>
      <c r="L1334">
        <v>6</v>
      </c>
      <c r="N1334" t="str">
        <f t="shared" si="66"/>
        <v>Conference</v>
      </c>
      <c r="O1334" t="s">
        <v>15281</v>
      </c>
      <c r="P1334" t="s">
        <v>15280</v>
      </c>
      <c r="Q1334" s="3">
        <v>2009</v>
      </c>
      <c r="R1334" t="s">
        <v>6</v>
      </c>
      <c r="S1334" t="s">
        <v>15281</v>
      </c>
      <c r="T1334" t="s">
        <v>6</v>
      </c>
    </row>
    <row r="1335" spans="1:20" x14ac:dyDescent="0.35">
      <c r="A1335" t="str" cm="1">
        <f t="array" ref="A1335">IF(OR(ISNUMBER(SEARCH("serious", $H1335:$J1335)),ISNUMBER(SEARCH("Serious", $H1335:$J1335)),ISNUMBER(SEARCH("gamification", $H1335:$J1335)),ISNUMBER(SEARCH("Gamification", $H1335:$J1335)),ISNUMBER(SEARCH("education", $H1335:$J1335)),ISNUMBER(SEARCH("Education", $H1335:$J1335)),),DataValidation!$E$12,B1335)</f>
        <v>Serious games or gamification</v>
      </c>
      <c r="B1335" t="s">
        <v>70</v>
      </c>
      <c r="C1335" t="s">
        <v>33</v>
      </c>
      <c r="D1335" t="s">
        <v>33</v>
      </c>
      <c r="F1335" s="3" t="str">
        <f t="shared" si="65"/>
        <v/>
      </c>
      <c r="G1335">
        <f t="shared" si="63"/>
        <v>1</v>
      </c>
      <c r="H1335" s="10" t="s">
        <v>15282</v>
      </c>
      <c r="I1335" t="s">
        <v>15283</v>
      </c>
      <c r="J1335" t="s">
        <v>15284</v>
      </c>
      <c r="K1335" t="s">
        <v>15285</v>
      </c>
      <c r="L1335">
        <v>6</v>
      </c>
      <c r="N1335" t="str">
        <f t="shared" si="66"/>
        <v>Conference</v>
      </c>
      <c r="O1335" t="s">
        <v>15287</v>
      </c>
      <c r="P1335" t="s">
        <v>15286</v>
      </c>
      <c r="Q1335" s="3">
        <v>2009</v>
      </c>
      <c r="R1335" t="s">
        <v>6</v>
      </c>
      <c r="S1335" t="s">
        <v>15287</v>
      </c>
      <c r="T1335" t="s">
        <v>6</v>
      </c>
    </row>
    <row r="1336" spans="1:20" x14ac:dyDescent="0.35">
      <c r="A1336" t="str" cm="1">
        <f t="array" ref="A1336">IF(OR(ISNUMBER(SEARCH("serious", $H1336:$J1336)),ISNUMBER(SEARCH("Serious", $H1336:$J1336)),ISNUMBER(SEARCH("gamification", $H1336:$J1336)),ISNUMBER(SEARCH("Gamification", $H1336:$J1336)),ISNUMBER(SEARCH("education", $H1336:$J1336)),ISNUMBER(SEARCH("Education", $H1336:$J1336)),),DataValidation!$E$12,B1336)</f>
        <v>Not related to Video Games</v>
      </c>
      <c r="B1336" t="s">
        <v>70</v>
      </c>
      <c r="C1336" t="s">
        <v>33</v>
      </c>
      <c r="D1336" t="s">
        <v>33</v>
      </c>
      <c r="F1336" s="3" t="str">
        <f t="shared" si="65"/>
        <v/>
      </c>
      <c r="G1336">
        <f t="shared" si="63"/>
        <v>1</v>
      </c>
      <c r="H1336" s="10" t="s">
        <v>20537</v>
      </c>
      <c r="I1336" t="s">
        <v>15322</v>
      </c>
      <c r="J1336" t="s">
        <v>15323</v>
      </c>
      <c r="K1336" t="s">
        <v>15324</v>
      </c>
      <c r="L1336">
        <v>6</v>
      </c>
      <c r="N1336" t="str">
        <f t="shared" si="66"/>
        <v>Conference</v>
      </c>
      <c r="O1336" t="s">
        <v>15325</v>
      </c>
      <c r="P1336" t="s">
        <v>1816</v>
      </c>
      <c r="Q1336" s="3">
        <v>2010</v>
      </c>
      <c r="R1336" t="s">
        <v>6</v>
      </c>
      <c r="S1336" t="s">
        <v>15325</v>
      </c>
      <c r="T1336" t="s">
        <v>6</v>
      </c>
    </row>
    <row r="1337" spans="1:20" x14ac:dyDescent="0.35">
      <c r="A1337" t="str" cm="1">
        <f t="array" ref="A1337">IF(OR(ISNUMBER(SEARCH("serious", $H1337:$J1337)),ISNUMBER(SEARCH("Serious", $H1337:$J1337)),ISNUMBER(SEARCH("gamification", $H1337:$J1337)),ISNUMBER(SEARCH("Gamification", $H1337:$J1337)),ISNUMBER(SEARCH("education", $H1337:$J1337)),ISNUMBER(SEARCH("Education", $H1337:$J1337)),),DataValidation!$E$12,B1337)</f>
        <v>Not related to Software Engineering</v>
      </c>
      <c r="B1337" t="s">
        <v>67</v>
      </c>
      <c r="C1337" t="s">
        <v>33</v>
      </c>
      <c r="D1337" t="s">
        <v>33</v>
      </c>
      <c r="F1337" s="3" t="str">
        <f t="shared" si="65"/>
        <v/>
      </c>
      <c r="G1337">
        <f t="shared" si="63"/>
        <v>1</v>
      </c>
      <c r="H1337" s="10" t="s">
        <v>20543</v>
      </c>
      <c r="I1337" t="s">
        <v>15374</v>
      </c>
      <c r="J1337" t="s">
        <v>15375</v>
      </c>
      <c r="K1337" t="s">
        <v>15376</v>
      </c>
      <c r="L1337">
        <v>6</v>
      </c>
      <c r="N1337" t="str">
        <f t="shared" si="66"/>
        <v>Conference</v>
      </c>
      <c r="O1337" t="s">
        <v>15377</v>
      </c>
      <c r="P1337" t="s">
        <v>6782</v>
      </c>
      <c r="Q1337" s="3">
        <v>2010</v>
      </c>
      <c r="R1337" t="s">
        <v>6</v>
      </c>
      <c r="S1337" t="s">
        <v>15377</v>
      </c>
      <c r="T1337" t="s">
        <v>6</v>
      </c>
    </row>
    <row r="1338" spans="1:20" x14ac:dyDescent="0.35">
      <c r="A1338" t="str" cm="1">
        <f t="array" ref="A1338">IF(OR(ISNUMBER(SEARCH("serious", $H1338:$J1338)),ISNUMBER(SEARCH("Serious", $H1338:$J1338)),ISNUMBER(SEARCH("gamification", $H1338:$J1338)),ISNUMBER(SEARCH("Gamification", $H1338:$J1338)),ISNUMBER(SEARCH("education", $H1338:$J1338)),ISNUMBER(SEARCH("Education", $H1338:$J1338)),),DataValidation!$E$12,B1338)</f>
        <v>None</v>
      </c>
      <c r="B1338" t="s">
        <v>49</v>
      </c>
      <c r="C1338" t="s">
        <v>60</v>
      </c>
      <c r="D1338" t="s">
        <v>60</v>
      </c>
      <c r="F1338" s="3" t="str">
        <f t="shared" si="65"/>
        <v/>
      </c>
      <c r="G1338">
        <f t="shared" si="63"/>
        <v>1</v>
      </c>
      <c r="H1338" s="10" t="s">
        <v>20544</v>
      </c>
      <c r="I1338" t="s">
        <v>15388</v>
      </c>
      <c r="J1338" t="s">
        <v>15389</v>
      </c>
      <c r="K1338" t="s">
        <v>15390</v>
      </c>
      <c r="L1338">
        <v>6</v>
      </c>
      <c r="N1338" t="str">
        <f t="shared" si="66"/>
        <v>Conference</v>
      </c>
      <c r="O1338" t="s">
        <v>15386</v>
      </c>
      <c r="P1338" t="s">
        <v>15391</v>
      </c>
      <c r="Q1338" s="3">
        <v>2010</v>
      </c>
      <c r="R1338" t="s">
        <v>6</v>
      </c>
      <c r="S1338" t="s">
        <v>15386</v>
      </c>
      <c r="T1338" t="s">
        <v>6</v>
      </c>
    </row>
    <row r="1339" spans="1:20" x14ac:dyDescent="0.35">
      <c r="A1339" t="str" cm="1">
        <f t="array" ref="A1339">IF(OR(ISNUMBER(SEARCH("serious", $H1339:$J1339)),ISNUMBER(SEARCH("Serious", $H1339:$J1339)),ISNUMBER(SEARCH("gamification", $H1339:$J1339)),ISNUMBER(SEARCH("Gamification", $H1339:$J1339)),ISNUMBER(SEARCH("education", $H1339:$J1339)),ISNUMBER(SEARCH("Education", $H1339:$J1339)),),DataValidation!$E$12,B1339)</f>
        <v>Not related to Software Engineering</v>
      </c>
      <c r="B1339" t="s">
        <v>67</v>
      </c>
      <c r="C1339" t="s">
        <v>33</v>
      </c>
      <c r="D1339" t="s">
        <v>33</v>
      </c>
      <c r="F1339" s="3" t="str">
        <f t="shared" si="65"/>
        <v/>
      </c>
      <c r="G1339">
        <f t="shared" si="63"/>
        <v>1</v>
      </c>
      <c r="H1339" s="10" t="s">
        <v>20546</v>
      </c>
      <c r="I1339" t="s">
        <v>15411</v>
      </c>
      <c r="J1339" t="s">
        <v>6</v>
      </c>
      <c r="K1339" t="s">
        <v>15412</v>
      </c>
      <c r="L1339">
        <v>6</v>
      </c>
      <c r="N1339" t="str">
        <f t="shared" si="66"/>
        <v>Conference</v>
      </c>
      <c r="O1339" t="s">
        <v>15414</v>
      </c>
      <c r="P1339" t="s">
        <v>15413</v>
      </c>
      <c r="Q1339" s="3">
        <v>2010</v>
      </c>
      <c r="R1339" t="s">
        <v>6</v>
      </c>
      <c r="S1339" t="s">
        <v>15414</v>
      </c>
      <c r="T1339" t="s">
        <v>6</v>
      </c>
    </row>
    <row r="1340" spans="1:20" x14ac:dyDescent="0.35">
      <c r="A1340" t="str" cm="1">
        <f t="array" ref="A1340">IF(OR(ISNUMBER(SEARCH("serious", $H1340:$J1340)),ISNUMBER(SEARCH("Serious", $H1340:$J1340)),ISNUMBER(SEARCH("gamification", $H1340:$J1340)),ISNUMBER(SEARCH("Gamification", $H1340:$J1340)),ISNUMBER(SEARCH("education", $H1340:$J1340)),ISNUMBER(SEARCH("Education", $H1340:$J1340)),),DataValidation!$E$12,B1340)</f>
        <v>Serious games or gamification</v>
      </c>
      <c r="B1340" t="s">
        <v>70</v>
      </c>
      <c r="C1340" t="s">
        <v>33</v>
      </c>
      <c r="D1340" t="s">
        <v>33</v>
      </c>
      <c r="F1340" s="3" t="str">
        <f t="shared" si="65"/>
        <v/>
      </c>
      <c r="G1340">
        <f t="shared" si="63"/>
        <v>1</v>
      </c>
      <c r="H1340" s="10" t="s">
        <v>20548</v>
      </c>
      <c r="I1340" t="s">
        <v>15430</v>
      </c>
      <c r="J1340" t="s">
        <v>15431</v>
      </c>
      <c r="K1340" t="s">
        <v>15432</v>
      </c>
      <c r="L1340">
        <v>6</v>
      </c>
      <c r="N1340" t="str">
        <f t="shared" si="66"/>
        <v>Conference</v>
      </c>
      <c r="O1340" t="s">
        <v>15434</v>
      </c>
      <c r="P1340" t="s">
        <v>15433</v>
      </c>
      <c r="Q1340" s="3">
        <v>2010</v>
      </c>
      <c r="R1340" t="s">
        <v>6</v>
      </c>
      <c r="S1340" t="s">
        <v>15434</v>
      </c>
      <c r="T1340" t="s">
        <v>6</v>
      </c>
    </row>
    <row r="1341" spans="1:20" x14ac:dyDescent="0.35">
      <c r="A1341" t="str" cm="1">
        <f t="array" ref="A1341">IF(OR(ISNUMBER(SEARCH("serious", $H1341:$J1341)),ISNUMBER(SEARCH("Serious", $H1341:$J1341)),ISNUMBER(SEARCH("gamification", $H1341:$J1341)),ISNUMBER(SEARCH("Gamification", $H1341:$J1341)),ISNUMBER(SEARCH("education", $H1341:$J1341)),ISNUMBER(SEARCH("Education", $H1341:$J1341)),),DataValidation!$E$12,B1341)</f>
        <v>Not related to Video Games</v>
      </c>
      <c r="B1341" t="s">
        <v>70</v>
      </c>
      <c r="C1341" t="s">
        <v>33</v>
      </c>
      <c r="D1341" t="s">
        <v>33</v>
      </c>
      <c r="F1341" s="3" t="str">
        <f t="shared" si="65"/>
        <v/>
      </c>
      <c r="G1341">
        <f t="shared" si="63"/>
        <v>1</v>
      </c>
      <c r="H1341" s="10" t="s">
        <v>20551</v>
      </c>
      <c r="I1341" t="s">
        <v>15469</v>
      </c>
      <c r="J1341" t="s">
        <v>15470</v>
      </c>
      <c r="K1341" t="s">
        <v>15471</v>
      </c>
      <c r="L1341">
        <v>6</v>
      </c>
      <c r="N1341" t="str">
        <f t="shared" si="66"/>
        <v>Conference</v>
      </c>
      <c r="O1341" t="s">
        <v>15472</v>
      </c>
      <c r="P1341" t="s">
        <v>9777</v>
      </c>
      <c r="Q1341" s="3">
        <v>2011</v>
      </c>
      <c r="R1341" t="s">
        <v>6</v>
      </c>
      <c r="S1341" t="s">
        <v>15472</v>
      </c>
      <c r="T1341" t="s">
        <v>6</v>
      </c>
    </row>
    <row r="1342" spans="1:20" x14ac:dyDescent="0.35">
      <c r="A1342" t="str" cm="1">
        <f t="array" ref="A1342">IF(OR(ISNUMBER(SEARCH("serious", $H1342:$J1342)),ISNUMBER(SEARCH("Serious", $H1342:$J1342)),ISNUMBER(SEARCH("gamification", $H1342:$J1342)),ISNUMBER(SEARCH("Gamification", $H1342:$J1342)),ISNUMBER(SEARCH("education", $H1342:$J1342)),ISNUMBER(SEARCH("Education", $H1342:$J1342)),),DataValidation!$E$12,B1342)</f>
        <v>None</v>
      </c>
      <c r="B1342" t="s">
        <v>49</v>
      </c>
      <c r="C1342" t="s">
        <v>57</v>
      </c>
      <c r="D1342" t="s">
        <v>57</v>
      </c>
      <c r="F1342" s="3" t="str">
        <f t="shared" si="65"/>
        <v/>
      </c>
      <c r="G1342">
        <f t="shared" si="63"/>
        <v>1</v>
      </c>
      <c r="H1342" s="10" t="s">
        <v>20555</v>
      </c>
      <c r="I1342" t="s">
        <v>15501</v>
      </c>
      <c r="J1342" t="s">
        <v>15502</v>
      </c>
      <c r="K1342" t="s">
        <v>15503</v>
      </c>
      <c r="L1342">
        <v>6</v>
      </c>
      <c r="N1342" t="str">
        <f t="shared" si="66"/>
        <v>Conference</v>
      </c>
      <c r="O1342" t="s">
        <v>15504</v>
      </c>
      <c r="P1342" t="s">
        <v>2182</v>
      </c>
      <c r="Q1342" s="3">
        <v>2011</v>
      </c>
      <c r="R1342" t="s">
        <v>6</v>
      </c>
      <c r="S1342" t="s">
        <v>15504</v>
      </c>
      <c r="T1342" t="s">
        <v>6</v>
      </c>
    </row>
    <row r="1343" spans="1:20" x14ac:dyDescent="0.35">
      <c r="A1343" t="str" cm="1">
        <f t="array" ref="A1343">IF(OR(ISNUMBER(SEARCH("serious", $H1343:$J1343)),ISNUMBER(SEARCH("Serious", $H1343:$J1343)),ISNUMBER(SEARCH("gamification", $H1343:$J1343)),ISNUMBER(SEARCH("Gamification", $H1343:$J1343)),ISNUMBER(SEARCH("education", $H1343:$J1343)),ISNUMBER(SEARCH("Education", $H1343:$J1343)),),DataValidation!$E$12,B1343)</f>
        <v>Serious games or gamification</v>
      </c>
      <c r="B1343" t="s">
        <v>70</v>
      </c>
      <c r="C1343" t="s">
        <v>33</v>
      </c>
      <c r="D1343" t="s">
        <v>33</v>
      </c>
      <c r="F1343" s="3" t="str">
        <f t="shared" si="65"/>
        <v/>
      </c>
      <c r="G1343">
        <f t="shared" si="63"/>
        <v>1</v>
      </c>
      <c r="H1343" s="10" t="s">
        <v>20556</v>
      </c>
      <c r="I1343" t="s">
        <v>15506</v>
      </c>
      <c r="J1343" t="s">
        <v>15507</v>
      </c>
      <c r="K1343" t="s">
        <v>15508</v>
      </c>
      <c r="L1343">
        <v>6</v>
      </c>
      <c r="N1343" t="str">
        <f t="shared" si="66"/>
        <v>Conference</v>
      </c>
      <c r="O1343" t="s">
        <v>15504</v>
      </c>
      <c r="P1343" t="s">
        <v>2182</v>
      </c>
      <c r="Q1343" s="3">
        <v>2011</v>
      </c>
      <c r="R1343" t="s">
        <v>6</v>
      </c>
      <c r="S1343" t="s">
        <v>15504</v>
      </c>
      <c r="T1343" t="s">
        <v>6</v>
      </c>
    </row>
    <row r="1344" spans="1:20" x14ac:dyDescent="0.35">
      <c r="A1344" t="str" cm="1">
        <f t="array" ref="A1344">IF(OR(ISNUMBER(SEARCH("serious", $H1344:$J1344)),ISNUMBER(SEARCH("Serious", $H1344:$J1344)),ISNUMBER(SEARCH("gamification", $H1344:$J1344)),ISNUMBER(SEARCH("Gamification", $H1344:$J1344)),ISNUMBER(SEARCH("education", $H1344:$J1344)),ISNUMBER(SEARCH("Education", $H1344:$J1344)),),DataValidation!$E$12,B1344)</f>
        <v>None</v>
      </c>
      <c r="B1344" t="s">
        <v>49</v>
      </c>
      <c r="C1344" t="s">
        <v>57</v>
      </c>
      <c r="D1344" t="s">
        <v>57</v>
      </c>
      <c r="F1344" s="3" t="str">
        <f t="shared" si="65"/>
        <v/>
      </c>
      <c r="G1344">
        <f t="shared" si="63"/>
        <v>1</v>
      </c>
      <c r="H1344" s="10" t="s">
        <v>20557</v>
      </c>
      <c r="I1344" t="s">
        <v>15510</v>
      </c>
      <c r="J1344" t="s">
        <v>15511</v>
      </c>
      <c r="K1344" t="s">
        <v>15512</v>
      </c>
      <c r="L1344">
        <v>6</v>
      </c>
      <c r="N1344" t="str">
        <f t="shared" si="66"/>
        <v>Conference</v>
      </c>
      <c r="O1344" t="s">
        <v>15514</v>
      </c>
      <c r="P1344" t="s">
        <v>15513</v>
      </c>
      <c r="Q1344" s="3">
        <v>2011</v>
      </c>
      <c r="R1344" t="s">
        <v>6</v>
      </c>
      <c r="S1344" t="s">
        <v>15514</v>
      </c>
      <c r="T1344" t="s">
        <v>6</v>
      </c>
    </row>
    <row r="1345" spans="1:20" x14ac:dyDescent="0.35">
      <c r="A1345" t="str" cm="1">
        <f t="array" ref="A1345">IF(OR(ISNUMBER(SEARCH("serious", $H1345:$J1345)),ISNUMBER(SEARCH("Serious", $H1345:$J1345)),ISNUMBER(SEARCH("gamification", $H1345:$J1345)),ISNUMBER(SEARCH("Gamification", $H1345:$J1345)),ISNUMBER(SEARCH("education", $H1345:$J1345)),ISNUMBER(SEARCH("Education", $H1345:$J1345)),),DataValidation!$E$12,B1345)</f>
        <v>None</v>
      </c>
      <c r="B1345" t="s">
        <v>49</v>
      </c>
      <c r="C1345" t="s">
        <v>57</v>
      </c>
      <c r="D1345" t="s">
        <v>57</v>
      </c>
      <c r="F1345" s="3" t="str">
        <f t="shared" si="65"/>
        <v/>
      </c>
      <c r="G1345">
        <f t="shared" si="63"/>
        <v>1</v>
      </c>
      <c r="H1345" s="10" t="s">
        <v>20558</v>
      </c>
      <c r="I1345" t="s">
        <v>15516</v>
      </c>
      <c r="J1345" t="s">
        <v>15517</v>
      </c>
      <c r="K1345" t="s">
        <v>15518</v>
      </c>
      <c r="L1345">
        <v>6</v>
      </c>
      <c r="N1345" t="str">
        <f t="shared" si="66"/>
        <v>Conference</v>
      </c>
      <c r="O1345" t="s">
        <v>15514</v>
      </c>
      <c r="P1345" t="s">
        <v>15519</v>
      </c>
      <c r="Q1345" s="3">
        <v>2011</v>
      </c>
      <c r="R1345" t="s">
        <v>6</v>
      </c>
      <c r="S1345" t="s">
        <v>15514</v>
      </c>
      <c r="T1345" t="s">
        <v>6</v>
      </c>
    </row>
    <row r="1346" spans="1:20" x14ac:dyDescent="0.35">
      <c r="A1346" t="str" cm="1">
        <f t="array" ref="A1346">IF(OR(ISNUMBER(SEARCH("serious", $H1346:$J1346)),ISNUMBER(SEARCH("Serious", $H1346:$J1346)),ISNUMBER(SEARCH("gamification", $H1346:$J1346)),ISNUMBER(SEARCH("Gamification", $H1346:$J1346)),ISNUMBER(SEARCH("education", $H1346:$J1346)),ISNUMBER(SEARCH("Education", $H1346:$J1346)),),DataValidation!$E$12,B1346)</f>
        <v>None</v>
      </c>
      <c r="B1346" t="s">
        <v>49</v>
      </c>
      <c r="C1346" t="s">
        <v>83</v>
      </c>
      <c r="D1346" t="s">
        <v>83</v>
      </c>
      <c r="F1346" s="3" t="str">
        <f t="shared" si="65"/>
        <v/>
      </c>
      <c r="G1346">
        <f t="shared" ref="G1346:G1409" si="67">COUNTIF(H:H,H1346)</f>
        <v>1</v>
      </c>
      <c r="H1346" s="10" t="s">
        <v>20559</v>
      </c>
      <c r="I1346" t="s">
        <v>15527</v>
      </c>
      <c r="J1346" t="s">
        <v>15528</v>
      </c>
      <c r="K1346" t="s">
        <v>15529</v>
      </c>
      <c r="L1346">
        <v>6</v>
      </c>
      <c r="N1346" t="str">
        <f t="shared" si="66"/>
        <v>Conference</v>
      </c>
      <c r="O1346" t="s">
        <v>15530</v>
      </c>
      <c r="P1346" t="s">
        <v>6098</v>
      </c>
      <c r="Q1346" s="3">
        <v>2011</v>
      </c>
      <c r="R1346" t="s">
        <v>6</v>
      </c>
      <c r="S1346" t="s">
        <v>15530</v>
      </c>
      <c r="T1346" t="s">
        <v>6</v>
      </c>
    </row>
    <row r="1347" spans="1:20" x14ac:dyDescent="0.35">
      <c r="A1347" t="str" cm="1">
        <f t="array" ref="A1347">IF(OR(ISNUMBER(SEARCH("serious", $H1347:$J1347)),ISNUMBER(SEARCH("Serious", $H1347:$J1347)),ISNUMBER(SEARCH("gamification", $H1347:$J1347)),ISNUMBER(SEARCH("Gamification", $H1347:$J1347)),ISNUMBER(SEARCH("education", $H1347:$J1347)),ISNUMBER(SEARCH("Education", $H1347:$J1347)),),DataValidation!$E$12,B1347)</f>
        <v>None</v>
      </c>
      <c r="B1347" t="s">
        <v>49</v>
      </c>
      <c r="C1347" t="s">
        <v>60</v>
      </c>
      <c r="D1347" t="s">
        <v>60</v>
      </c>
      <c r="F1347" s="3" t="str">
        <f t="shared" si="65"/>
        <v/>
      </c>
      <c r="G1347">
        <f t="shared" si="67"/>
        <v>1</v>
      </c>
      <c r="H1347" s="10" t="s">
        <v>20561</v>
      </c>
      <c r="I1347" t="s">
        <v>15537</v>
      </c>
      <c r="J1347" t="s">
        <v>15538</v>
      </c>
      <c r="K1347" t="s">
        <v>15539</v>
      </c>
      <c r="L1347">
        <v>6</v>
      </c>
      <c r="N1347" t="str">
        <f t="shared" si="66"/>
        <v>Conference</v>
      </c>
      <c r="O1347" t="s">
        <v>15540</v>
      </c>
      <c r="P1347" t="s">
        <v>4922</v>
      </c>
      <c r="Q1347" s="3">
        <v>2011</v>
      </c>
      <c r="R1347" t="s">
        <v>6</v>
      </c>
      <c r="S1347" t="s">
        <v>15540</v>
      </c>
      <c r="T1347" t="s">
        <v>6</v>
      </c>
    </row>
    <row r="1348" spans="1:20" x14ac:dyDescent="0.35">
      <c r="A1348" t="str" cm="1">
        <f t="array" ref="A1348">IF(OR(ISNUMBER(SEARCH("serious", $H1348:$J1348)),ISNUMBER(SEARCH("Serious", $H1348:$J1348)),ISNUMBER(SEARCH("gamification", $H1348:$J1348)),ISNUMBER(SEARCH("Gamification", $H1348:$J1348)),ISNUMBER(SEARCH("education", $H1348:$J1348)),ISNUMBER(SEARCH("Education", $H1348:$J1348)),),DataValidation!$E$12,B1348)</f>
        <v>None</v>
      </c>
      <c r="B1348" t="s">
        <v>49</v>
      </c>
      <c r="C1348" t="s">
        <v>71</v>
      </c>
      <c r="D1348" t="s">
        <v>71</v>
      </c>
      <c r="E1348" t="s">
        <v>85</v>
      </c>
      <c r="F1348" s="3" t="str">
        <f t="shared" si="65"/>
        <v/>
      </c>
      <c r="G1348">
        <f t="shared" si="67"/>
        <v>1</v>
      </c>
      <c r="H1348" s="10" t="s">
        <v>20562</v>
      </c>
      <c r="I1348" t="s">
        <v>12015</v>
      </c>
      <c r="J1348" t="s">
        <v>15542</v>
      </c>
      <c r="K1348" t="s">
        <v>15543</v>
      </c>
      <c r="L1348">
        <v>6</v>
      </c>
      <c r="N1348" t="str">
        <f t="shared" si="66"/>
        <v>Conference</v>
      </c>
      <c r="O1348" t="s">
        <v>15544</v>
      </c>
      <c r="P1348" t="s">
        <v>8247</v>
      </c>
      <c r="Q1348" s="3">
        <v>2011</v>
      </c>
      <c r="R1348" t="s">
        <v>6</v>
      </c>
      <c r="S1348" t="s">
        <v>15544</v>
      </c>
      <c r="T1348" t="s">
        <v>6</v>
      </c>
    </row>
    <row r="1349" spans="1:20" x14ac:dyDescent="0.35">
      <c r="A1349" t="str" cm="1">
        <f t="array" ref="A1349">IF(OR(ISNUMBER(SEARCH("serious", $H1349:$J1349)),ISNUMBER(SEARCH("Serious", $H1349:$J1349)),ISNUMBER(SEARCH("gamification", $H1349:$J1349)),ISNUMBER(SEARCH("Gamification", $H1349:$J1349)),ISNUMBER(SEARCH("education", $H1349:$J1349)),ISNUMBER(SEARCH("Education", $H1349:$J1349)),),DataValidation!$E$12,B1349)</f>
        <v>Not related to Video Games</v>
      </c>
      <c r="B1349" t="s">
        <v>70</v>
      </c>
      <c r="C1349" t="s">
        <v>33</v>
      </c>
      <c r="D1349" t="s">
        <v>33</v>
      </c>
      <c r="F1349" s="3" t="str">
        <f t="shared" si="65"/>
        <v/>
      </c>
      <c r="G1349">
        <f t="shared" si="67"/>
        <v>1</v>
      </c>
      <c r="H1349" s="10" t="s">
        <v>20563</v>
      </c>
      <c r="I1349" t="s">
        <v>15559</v>
      </c>
      <c r="J1349" t="s">
        <v>15560</v>
      </c>
      <c r="K1349" t="s">
        <v>15561</v>
      </c>
      <c r="L1349">
        <v>6</v>
      </c>
      <c r="N1349" t="str">
        <f t="shared" si="66"/>
        <v>Conference</v>
      </c>
      <c r="O1349" t="s">
        <v>15563</v>
      </c>
      <c r="P1349" t="s">
        <v>15562</v>
      </c>
      <c r="Q1349" s="3">
        <v>2011</v>
      </c>
      <c r="R1349" t="s">
        <v>6</v>
      </c>
      <c r="S1349" t="s">
        <v>15563</v>
      </c>
      <c r="T1349" t="s">
        <v>6</v>
      </c>
    </row>
    <row r="1350" spans="1:20" x14ac:dyDescent="0.35">
      <c r="A1350" t="str" cm="1">
        <f t="array" ref="A1350">IF(OR(ISNUMBER(SEARCH("serious", $H1350:$J1350)),ISNUMBER(SEARCH("Serious", $H1350:$J1350)),ISNUMBER(SEARCH("gamification", $H1350:$J1350)),ISNUMBER(SEARCH("Gamification", $H1350:$J1350)),ISNUMBER(SEARCH("education", $H1350:$J1350)),ISNUMBER(SEARCH("Education", $H1350:$J1350)),),DataValidation!$E$12,B1350)</f>
        <v>Serious games or gamification</v>
      </c>
      <c r="B1350" t="s">
        <v>70</v>
      </c>
      <c r="C1350" t="s">
        <v>33</v>
      </c>
      <c r="D1350" t="s">
        <v>33</v>
      </c>
      <c r="F1350" s="3" t="str">
        <f t="shared" si="65"/>
        <v/>
      </c>
      <c r="G1350">
        <f t="shared" si="67"/>
        <v>1</v>
      </c>
      <c r="H1350" s="10" t="s">
        <v>20565</v>
      </c>
      <c r="I1350" t="s">
        <v>15582</v>
      </c>
      <c r="J1350" t="s">
        <v>15583</v>
      </c>
      <c r="K1350" t="s">
        <v>15584</v>
      </c>
      <c r="L1350">
        <v>6</v>
      </c>
      <c r="N1350" t="str">
        <f t="shared" si="66"/>
        <v>Conference</v>
      </c>
      <c r="O1350" t="s">
        <v>15586</v>
      </c>
      <c r="P1350" t="s">
        <v>15585</v>
      </c>
      <c r="Q1350" s="3">
        <v>2012</v>
      </c>
      <c r="R1350" t="s">
        <v>6</v>
      </c>
      <c r="S1350" t="s">
        <v>15586</v>
      </c>
      <c r="T1350" t="s">
        <v>6</v>
      </c>
    </row>
    <row r="1351" spans="1:20" x14ac:dyDescent="0.35">
      <c r="A1351" t="str" cm="1">
        <f t="array" ref="A1351">IF(OR(ISNUMBER(SEARCH("serious", $H1351:$J1351)),ISNUMBER(SEARCH("Serious", $H1351:$J1351)),ISNUMBER(SEARCH("gamification", $H1351:$J1351)),ISNUMBER(SEARCH("Gamification", $H1351:$J1351)),ISNUMBER(SEARCH("education", $H1351:$J1351)),ISNUMBER(SEARCH("Education", $H1351:$J1351)),),DataValidation!$E$12,B1351)</f>
        <v>None</v>
      </c>
      <c r="B1351" t="s">
        <v>49</v>
      </c>
      <c r="C1351" t="s">
        <v>77</v>
      </c>
      <c r="D1351" t="s">
        <v>77</v>
      </c>
      <c r="F1351" s="3" t="str">
        <f t="shared" si="65"/>
        <v/>
      </c>
      <c r="G1351">
        <f t="shared" si="67"/>
        <v>1</v>
      </c>
      <c r="H1351" s="10" t="s">
        <v>20566</v>
      </c>
      <c r="I1351" t="s">
        <v>15588</v>
      </c>
      <c r="J1351" t="s">
        <v>15589</v>
      </c>
      <c r="K1351" t="s">
        <v>15590</v>
      </c>
      <c r="L1351">
        <v>6</v>
      </c>
      <c r="N1351" t="str">
        <f t="shared" si="66"/>
        <v>Conference</v>
      </c>
      <c r="O1351" t="s">
        <v>15586</v>
      </c>
      <c r="P1351" t="s">
        <v>15591</v>
      </c>
      <c r="Q1351" s="3">
        <v>2012</v>
      </c>
      <c r="R1351" t="s">
        <v>6</v>
      </c>
      <c r="S1351" t="s">
        <v>15586</v>
      </c>
      <c r="T1351" t="s">
        <v>6</v>
      </c>
    </row>
    <row r="1352" spans="1:20" x14ac:dyDescent="0.35">
      <c r="A1352" t="str" cm="1">
        <f t="array" ref="A1352">IF(OR(ISNUMBER(SEARCH("serious", $H1352:$J1352)),ISNUMBER(SEARCH("Serious", $H1352:$J1352)),ISNUMBER(SEARCH("gamification", $H1352:$J1352)),ISNUMBER(SEARCH("Gamification", $H1352:$J1352)),ISNUMBER(SEARCH("education", $H1352:$J1352)),ISNUMBER(SEARCH("Education", $H1352:$J1352)),),DataValidation!$E$12,B1352)</f>
        <v>Serious games or gamification</v>
      </c>
      <c r="B1352" t="s">
        <v>70</v>
      </c>
      <c r="C1352" t="s">
        <v>33</v>
      </c>
      <c r="D1352" t="s">
        <v>33</v>
      </c>
      <c r="F1352" s="3" t="str">
        <f t="shared" si="65"/>
        <v/>
      </c>
      <c r="G1352">
        <f t="shared" si="67"/>
        <v>1</v>
      </c>
      <c r="H1352" s="10" t="s">
        <v>20568</v>
      </c>
      <c r="I1352" t="s">
        <v>15605</v>
      </c>
      <c r="J1352" t="s">
        <v>15606</v>
      </c>
      <c r="K1352" t="s">
        <v>15607</v>
      </c>
      <c r="L1352">
        <v>6</v>
      </c>
      <c r="N1352" t="str">
        <f t="shared" si="66"/>
        <v>Conference</v>
      </c>
      <c r="O1352" t="s">
        <v>15608</v>
      </c>
      <c r="P1352" t="s">
        <v>188</v>
      </c>
      <c r="Q1352" s="3">
        <v>2012</v>
      </c>
      <c r="R1352" t="s">
        <v>6</v>
      </c>
      <c r="S1352" t="s">
        <v>15608</v>
      </c>
      <c r="T1352" t="s">
        <v>6</v>
      </c>
    </row>
    <row r="1353" spans="1:20" x14ac:dyDescent="0.35">
      <c r="A1353" t="str" cm="1">
        <f t="array" ref="A1353">IF(OR(ISNUMBER(SEARCH("serious", $H1353:$J1353)),ISNUMBER(SEARCH("Serious", $H1353:$J1353)),ISNUMBER(SEARCH("gamification", $H1353:$J1353)),ISNUMBER(SEARCH("Gamification", $H1353:$J1353)),ISNUMBER(SEARCH("education", $H1353:$J1353)),ISNUMBER(SEARCH("Education", $H1353:$J1353)),),DataValidation!$E$12,B1353)</f>
        <v>Serious games or gamification</v>
      </c>
      <c r="B1353" t="s">
        <v>70</v>
      </c>
      <c r="C1353" t="s">
        <v>33</v>
      </c>
      <c r="D1353" t="s">
        <v>33</v>
      </c>
      <c r="F1353" s="3" t="str">
        <f t="shared" si="65"/>
        <v/>
      </c>
      <c r="G1353">
        <f t="shared" si="67"/>
        <v>1</v>
      </c>
      <c r="H1353" s="10" t="s">
        <v>20570</v>
      </c>
      <c r="I1353" t="s">
        <v>15615</v>
      </c>
      <c r="J1353" t="s">
        <v>15616</v>
      </c>
      <c r="K1353" t="s">
        <v>15617</v>
      </c>
      <c r="L1353">
        <v>6</v>
      </c>
      <c r="N1353" t="str">
        <f t="shared" si="66"/>
        <v>Conference</v>
      </c>
      <c r="O1353" t="s">
        <v>15613</v>
      </c>
      <c r="P1353" t="s">
        <v>2182</v>
      </c>
      <c r="Q1353" s="3">
        <v>2012</v>
      </c>
      <c r="R1353" t="s">
        <v>6</v>
      </c>
      <c r="S1353" t="s">
        <v>15613</v>
      </c>
      <c r="T1353" t="s">
        <v>6</v>
      </c>
    </row>
    <row r="1354" spans="1:20" x14ac:dyDescent="0.35">
      <c r="A1354" t="str" cm="1">
        <f t="array" ref="A1354">IF(OR(ISNUMBER(SEARCH("serious", $H1354:$J1354)),ISNUMBER(SEARCH("Serious", $H1354:$J1354)),ISNUMBER(SEARCH("gamification", $H1354:$J1354)),ISNUMBER(SEARCH("Gamification", $H1354:$J1354)),ISNUMBER(SEARCH("education", $H1354:$J1354)),ISNUMBER(SEARCH("Education", $H1354:$J1354)),),DataValidation!$E$12,B1354)</f>
        <v>Not related to Video Games</v>
      </c>
      <c r="B1354" t="s">
        <v>70</v>
      </c>
      <c r="C1354" t="s">
        <v>33</v>
      </c>
      <c r="D1354" t="s">
        <v>33</v>
      </c>
      <c r="F1354" s="3" t="str">
        <f t="shared" si="65"/>
        <v/>
      </c>
      <c r="G1354">
        <f t="shared" si="67"/>
        <v>1</v>
      </c>
      <c r="H1354" s="10" t="s">
        <v>20573</v>
      </c>
      <c r="I1354" t="s">
        <v>15639</v>
      </c>
      <c r="J1354" t="s">
        <v>15640</v>
      </c>
      <c r="K1354" t="s">
        <v>15641</v>
      </c>
      <c r="L1354">
        <v>7</v>
      </c>
      <c r="N1354" t="str">
        <f t="shared" si="66"/>
        <v>Journal</v>
      </c>
      <c r="O1354" t="s">
        <v>1398</v>
      </c>
      <c r="P1354" t="s">
        <v>15642</v>
      </c>
      <c r="Q1354" s="3">
        <v>2012</v>
      </c>
      <c r="R1354" t="s">
        <v>6</v>
      </c>
      <c r="S1354" t="s">
        <v>6</v>
      </c>
      <c r="T1354" t="s">
        <v>6</v>
      </c>
    </row>
    <row r="1355" spans="1:20" x14ac:dyDescent="0.35">
      <c r="A1355" t="str" cm="1">
        <f t="array" ref="A1355">IF(OR(ISNUMBER(SEARCH("serious", $H1355:$J1355)),ISNUMBER(SEARCH("Serious", $H1355:$J1355)),ISNUMBER(SEARCH("gamification", $H1355:$J1355)),ISNUMBER(SEARCH("Gamification", $H1355:$J1355)),ISNUMBER(SEARCH("education", $H1355:$J1355)),ISNUMBER(SEARCH("Education", $H1355:$J1355)),),DataValidation!$E$12,B1355)</f>
        <v>Serious games or gamification</v>
      </c>
      <c r="B1355" t="s">
        <v>70</v>
      </c>
      <c r="C1355" t="s">
        <v>33</v>
      </c>
      <c r="D1355" t="s">
        <v>33</v>
      </c>
      <c r="E1355" s="4" t="s">
        <v>20816</v>
      </c>
      <c r="F1355" s="3" t="str">
        <f t="shared" si="65"/>
        <v/>
      </c>
      <c r="G1355" s="4">
        <f t="shared" si="67"/>
        <v>1</v>
      </c>
      <c r="H1355" s="10" t="s">
        <v>20578</v>
      </c>
      <c r="I1355" t="s">
        <v>15675</v>
      </c>
      <c r="J1355" t="s">
        <v>15676</v>
      </c>
      <c r="K1355" t="s">
        <v>15677</v>
      </c>
      <c r="L1355">
        <v>6</v>
      </c>
      <c r="N1355" t="str">
        <f t="shared" si="66"/>
        <v>Conference</v>
      </c>
      <c r="O1355" t="s">
        <v>15669</v>
      </c>
      <c r="P1355" t="s">
        <v>6260</v>
      </c>
      <c r="Q1355" s="3">
        <v>2012</v>
      </c>
      <c r="R1355" t="s">
        <v>6</v>
      </c>
      <c r="S1355" t="s">
        <v>15669</v>
      </c>
      <c r="T1355" t="s">
        <v>6</v>
      </c>
    </row>
    <row r="1356" spans="1:20" x14ac:dyDescent="0.35">
      <c r="A1356" t="str" cm="1">
        <f t="array" ref="A1356">IF(OR(ISNUMBER(SEARCH("serious", $H1356:$J1356)),ISNUMBER(SEARCH("Serious", $H1356:$J1356)),ISNUMBER(SEARCH("gamification", $H1356:$J1356)),ISNUMBER(SEARCH("Gamification", $H1356:$J1356)),ISNUMBER(SEARCH("education", $H1356:$J1356)),ISNUMBER(SEARCH("Education", $H1356:$J1356)),),DataValidation!$E$12,B1356)</f>
        <v>Serious games or gamification</v>
      </c>
      <c r="B1356" t="s">
        <v>70</v>
      </c>
      <c r="C1356" t="s">
        <v>33</v>
      </c>
      <c r="D1356" t="s">
        <v>33</v>
      </c>
      <c r="F1356" s="3" t="str">
        <f t="shared" si="65"/>
        <v/>
      </c>
      <c r="G1356">
        <f t="shared" si="67"/>
        <v>1</v>
      </c>
      <c r="H1356" s="10" t="s">
        <v>20582</v>
      </c>
      <c r="I1356" t="s">
        <v>15716</v>
      </c>
      <c r="J1356" t="s">
        <v>15717</v>
      </c>
      <c r="K1356" t="s">
        <v>15718</v>
      </c>
      <c r="L1356">
        <v>7</v>
      </c>
      <c r="N1356" t="str">
        <f t="shared" si="66"/>
        <v>Journal</v>
      </c>
      <c r="O1356" t="s">
        <v>2920</v>
      </c>
      <c r="P1356" t="s">
        <v>15719</v>
      </c>
      <c r="Q1356" s="3">
        <v>2013</v>
      </c>
      <c r="R1356" t="s">
        <v>6</v>
      </c>
      <c r="S1356" t="s">
        <v>6</v>
      </c>
      <c r="T1356" t="s">
        <v>6</v>
      </c>
    </row>
    <row r="1357" spans="1:20" x14ac:dyDescent="0.35">
      <c r="A1357" t="str" cm="1">
        <f t="array" ref="A1357">IF(OR(ISNUMBER(SEARCH("serious", $H1357:$J1357)),ISNUMBER(SEARCH("Serious", $H1357:$J1357)),ISNUMBER(SEARCH("gamification", $H1357:$J1357)),ISNUMBER(SEARCH("Gamification", $H1357:$J1357)),ISNUMBER(SEARCH("education", $H1357:$J1357)),ISNUMBER(SEARCH("Education", $H1357:$J1357)),),DataValidation!$E$12,B1357)</f>
        <v>None</v>
      </c>
      <c r="B1357" t="s">
        <v>49</v>
      </c>
      <c r="C1357" t="s">
        <v>60</v>
      </c>
      <c r="D1357" t="s">
        <v>60</v>
      </c>
      <c r="F1357" s="3" t="str">
        <f t="shared" si="65"/>
        <v/>
      </c>
      <c r="G1357">
        <f t="shared" si="67"/>
        <v>1</v>
      </c>
      <c r="H1357" s="10" t="s">
        <v>20583</v>
      </c>
      <c r="I1357" t="s">
        <v>15725</v>
      </c>
      <c r="J1357" t="s">
        <v>15726</v>
      </c>
      <c r="K1357" t="s">
        <v>15727</v>
      </c>
      <c r="L1357">
        <v>6</v>
      </c>
      <c r="N1357" t="str">
        <f t="shared" si="66"/>
        <v>Conference</v>
      </c>
      <c r="O1357" t="s">
        <v>15728</v>
      </c>
      <c r="P1357" t="s">
        <v>15655</v>
      </c>
      <c r="Q1357" s="3">
        <v>2013</v>
      </c>
      <c r="R1357" t="s">
        <v>6</v>
      </c>
      <c r="S1357" t="s">
        <v>15728</v>
      </c>
      <c r="T1357" t="s">
        <v>6</v>
      </c>
    </row>
    <row r="1358" spans="1:20" x14ac:dyDescent="0.35">
      <c r="A1358" t="str" cm="1">
        <f t="array" ref="A1358">IF(OR(ISNUMBER(SEARCH("serious", $H1358:$J1358)),ISNUMBER(SEARCH("Serious", $H1358:$J1358)),ISNUMBER(SEARCH("gamification", $H1358:$J1358)),ISNUMBER(SEARCH("Gamification", $H1358:$J1358)),ISNUMBER(SEARCH("education", $H1358:$J1358)),ISNUMBER(SEARCH("Education", $H1358:$J1358)),),DataValidation!$E$12,B1358)</f>
        <v>Serious games or gamification</v>
      </c>
      <c r="B1358" t="s">
        <v>70</v>
      </c>
      <c r="C1358" t="s">
        <v>33</v>
      </c>
      <c r="D1358" t="s">
        <v>33</v>
      </c>
      <c r="F1358" s="3" t="str">
        <f t="shared" si="65"/>
        <v/>
      </c>
      <c r="G1358">
        <f t="shared" si="67"/>
        <v>1</v>
      </c>
      <c r="H1358" s="10" t="s">
        <v>20585</v>
      </c>
      <c r="I1358" t="s">
        <v>15753</v>
      </c>
      <c r="J1358" t="s">
        <v>15754</v>
      </c>
      <c r="K1358" t="s">
        <v>15755</v>
      </c>
      <c r="L1358">
        <v>6</v>
      </c>
      <c r="N1358" t="str">
        <f t="shared" si="66"/>
        <v>Conference</v>
      </c>
      <c r="O1358" t="s">
        <v>15756</v>
      </c>
      <c r="P1358" t="s">
        <v>363</v>
      </c>
      <c r="Q1358" s="3">
        <v>2013</v>
      </c>
      <c r="R1358" t="s">
        <v>6</v>
      </c>
      <c r="S1358" t="s">
        <v>15756</v>
      </c>
      <c r="T1358" t="s">
        <v>6</v>
      </c>
    </row>
    <row r="1359" spans="1:20" x14ac:dyDescent="0.35">
      <c r="A1359" t="s">
        <v>82</v>
      </c>
      <c r="B1359" t="s">
        <v>70</v>
      </c>
      <c r="C1359" t="s">
        <v>33</v>
      </c>
      <c r="D1359" t="s">
        <v>33</v>
      </c>
      <c r="F1359" s="3" t="str">
        <f t="shared" si="65"/>
        <v/>
      </c>
      <c r="G1359">
        <f t="shared" si="67"/>
        <v>1</v>
      </c>
      <c r="H1359" s="10" t="s">
        <v>20589</v>
      </c>
      <c r="I1359" t="s">
        <v>15807</v>
      </c>
      <c r="J1359" t="s">
        <v>15808</v>
      </c>
      <c r="K1359" t="s">
        <v>15809</v>
      </c>
      <c r="L1359">
        <v>6</v>
      </c>
      <c r="N1359" t="str">
        <f t="shared" si="66"/>
        <v>Conference</v>
      </c>
      <c r="O1359" t="s">
        <v>15805</v>
      </c>
      <c r="P1359" t="s">
        <v>188</v>
      </c>
      <c r="Q1359" s="3">
        <v>2013</v>
      </c>
      <c r="R1359" t="s">
        <v>6</v>
      </c>
      <c r="S1359" t="s">
        <v>15805</v>
      </c>
      <c r="T1359" t="s">
        <v>6</v>
      </c>
    </row>
    <row r="1360" spans="1:20" x14ac:dyDescent="0.35">
      <c r="A1360" t="str" cm="1">
        <f t="array" ref="A1360">IF(OR(ISNUMBER(SEARCH("serious", $H1360:$J1360)),ISNUMBER(SEARCH("Serious", $H1360:$J1360)),ISNUMBER(SEARCH("gamification", $H1360:$J1360)),ISNUMBER(SEARCH("Gamification", $H1360:$J1360)),ISNUMBER(SEARCH("education", $H1360:$J1360)),ISNUMBER(SEARCH("Education", $H1360:$J1360)),),DataValidation!$E$12,B1360)</f>
        <v>None</v>
      </c>
      <c r="B1360" t="s">
        <v>49</v>
      </c>
      <c r="C1360" t="s">
        <v>60</v>
      </c>
      <c r="D1360" t="s">
        <v>60</v>
      </c>
      <c r="F1360" s="3" t="str">
        <f t="shared" si="65"/>
        <v/>
      </c>
      <c r="G1360">
        <f t="shared" si="67"/>
        <v>1</v>
      </c>
      <c r="H1360" s="10" t="s">
        <v>20590</v>
      </c>
      <c r="I1360" t="s">
        <v>15811</v>
      </c>
      <c r="J1360" t="s">
        <v>15812</v>
      </c>
      <c r="K1360" t="s">
        <v>15813</v>
      </c>
      <c r="L1360">
        <v>6</v>
      </c>
      <c r="N1360" t="str">
        <f t="shared" si="66"/>
        <v>Conference</v>
      </c>
      <c r="O1360" t="s">
        <v>15815</v>
      </c>
      <c r="P1360" t="s">
        <v>15814</v>
      </c>
      <c r="Q1360" s="3">
        <v>2013</v>
      </c>
      <c r="R1360" t="s">
        <v>6</v>
      </c>
      <c r="S1360" t="s">
        <v>15815</v>
      </c>
      <c r="T1360" t="s">
        <v>6</v>
      </c>
    </row>
    <row r="1361" spans="1:20" x14ac:dyDescent="0.35">
      <c r="A1361" t="s">
        <v>82</v>
      </c>
      <c r="B1361" t="s">
        <v>70</v>
      </c>
      <c r="C1361" t="s">
        <v>33</v>
      </c>
      <c r="D1361" t="s">
        <v>33</v>
      </c>
      <c r="F1361" s="3" t="str">
        <f t="shared" si="65"/>
        <v/>
      </c>
      <c r="G1361">
        <f t="shared" si="67"/>
        <v>1</v>
      </c>
      <c r="H1361" s="10" t="s">
        <v>20591</v>
      </c>
      <c r="I1361" t="s">
        <v>15826</v>
      </c>
      <c r="J1361" t="s">
        <v>15827</v>
      </c>
      <c r="K1361" t="s">
        <v>15828</v>
      </c>
      <c r="L1361">
        <v>6</v>
      </c>
      <c r="N1361" t="str">
        <f t="shared" si="66"/>
        <v>Conference</v>
      </c>
      <c r="O1361" t="s">
        <v>15830</v>
      </c>
      <c r="P1361" t="s">
        <v>15829</v>
      </c>
      <c r="Q1361" s="3">
        <v>2013</v>
      </c>
      <c r="R1361" t="s">
        <v>6</v>
      </c>
      <c r="S1361" t="s">
        <v>15830</v>
      </c>
      <c r="T1361" t="s">
        <v>6</v>
      </c>
    </row>
    <row r="1362" spans="1:20" x14ac:dyDescent="0.35">
      <c r="A1362" t="str" cm="1">
        <f t="array" ref="A1362">IF(OR(ISNUMBER(SEARCH("serious", $H1362:$J1362)),ISNUMBER(SEARCH("Serious", $H1362:$J1362)),ISNUMBER(SEARCH("gamification", $H1362:$J1362)),ISNUMBER(SEARCH("Gamification", $H1362:$J1362)),ISNUMBER(SEARCH("education", $H1362:$J1362)),ISNUMBER(SEARCH("Education", $H1362:$J1362)),),DataValidation!$E$12,B1362)</f>
        <v>Not related to Software Engineering</v>
      </c>
      <c r="B1362" t="s">
        <v>67</v>
      </c>
      <c r="C1362" t="s">
        <v>33</v>
      </c>
      <c r="D1362" t="s">
        <v>33</v>
      </c>
      <c r="F1362" s="3" t="str">
        <f t="shared" si="65"/>
        <v/>
      </c>
      <c r="G1362">
        <f t="shared" si="67"/>
        <v>1</v>
      </c>
      <c r="H1362" s="10" t="s">
        <v>20592</v>
      </c>
      <c r="I1362" t="s">
        <v>15832</v>
      </c>
      <c r="J1362" t="s">
        <v>15833</v>
      </c>
      <c r="K1362" t="s">
        <v>15834</v>
      </c>
      <c r="L1362">
        <v>6</v>
      </c>
      <c r="N1362" t="str">
        <f t="shared" si="66"/>
        <v>Conference</v>
      </c>
      <c r="O1362" t="s">
        <v>15836</v>
      </c>
      <c r="P1362" t="s">
        <v>15835</v>
      </c>
      <c r="Q1362" s="3">
        <v>2014</v>
      </c>
      <c r="R1362" t="s">
        <v>6</v>
      </c>
      <c r="S1362" t="s">
        <v>15836</v>
      </c>
      <c r="T1362" t="s">
        <v>6</v>
      </c>
    </row>
    <row r="1363" spans="1:20" x14ac:dyDescent="0.35">
      <c r="A1363" t="str" cm="1">
        <f t="array" ref="A1363">IF(OR(ISNUMBER(SEARCH("serious", $H1363:$J1363)),ISNUMBER(SEARCH("Serious", $H1363:$J1363)),ISNUMBER(SEARCH("gamification", $H1363:$J1363)),ISNUMBER(SEARCH("Gamification", $H1363:$J1363)),ISNUMBER(SEARCH("education", $H1363:$J1363)),ISNUMBER(SEARCH("Education", $H1363:$J1363)),),DataValidation!$E$12,B1363)</f>
        <v>Not related to Video Games</v>
      </c>
      <c r="B1363" t="s">
        <v>70</v>
      </c>
      <c r="C1363" t="s">
        <v>33</v>
      </c>
      <c r="D1363" t="s">
        <v>33</v>
      </c>
      <c r="F1363" s="3" t="str">
        <f t="shared" si="65"/>
        <v/>
      </c>
      <c r="G1363">
        <f t="shared" si="67"/>
        <v>1</v>
      </c>
      <c r="H1363" s="10" t="s">
        <v>20594</v>
      </c>
      <c r="I1363" t="s">
        <v>15855</v>
      </c>
      <c r="J1363" t="s">
        <v>15856</v>
      </c>
      <c r="K1363" t="s">
        <v>15857</v>
      </c>
      <c r="L1363">
        <v>6</v>
      </c>
      <c r="N1363" t="str">
        <f t="shared" si="66"/>
        <v>Conference</v>
      </c>
      <c r="O1363" t="s">
        <v>15859</v>
      </c>
      <c r="P1363" t="s">
        <v>15858</v>
      </c>
      <c r="Q1363" s="3">
        <v>2014</v>
      </c>
      <c r="R1363" t="s">
        <v>6</v>
      </c>
      <c r="S1363" t="s">
        <v>15859</v>
      </c>
      <c r="T1363" t="s">
        <v>6</v>
      </c>
    </row>
    <row r="1364" spans="1:20" x14ac:dyDescent="0.35">
      <c r="A1364" t="str" cm="1">
        <f t="array" ref="A1364">IF(OR(ISNUMBER(SEARCH("serious", $H1364:$J1364)),ISNUMBER(SEARCH("Serious", $H1364:$J1364)),ISNUMBER(SEARCH("gamification", $H1364:$J1364)),ISNUMBER(SEARCH("Gamification", $H1364:$J1364)),ISNUMBER(SEARCH("education", $H1364:$J1364)),ISNUMBER(SEARCH("Education", $H1364:$J1364)),),DataValidation!$E$12,B1364)</f>
        <v>Serious games or gamification</v>
      </c>
      <c r="B1364" t="s">
        <v>70</v>
      </c>
      <c r="C1364" t="s">
        <v>33</v>
      </c>
      <c r="D1364" t="s">
        <v>33</v>
      </c>
      <c r="F1364" s="3" t="str">
        <f t="shared" si="65"/>
        <v/>
      </c>
      <c r="G1364">
        <f t="shared" si="67"/>
        <v>1</v>
      </c>
      <c r="H1364" s="10" t="s">
        <v>20595</v>
      </c>
      <c r="I1364" t="s">
        <v>15872</v>
      </c>
      <c r="J1364" t="s">
        <v>15873</v>
      </c>
      <c r="K1364" t="s">
        <v>15874</v>
      </c>
      <c r="L1364">
        <v>6</v>
      </c>
      <c r="N1364" t="str">
        <f t="shared" si="66"/>
        <v>Conference</v>
      </c>
      <c r="O1364" t="s">
        <v>15876</v>
      </c>
      <c r="P1364" t="s">
        <v>15875</v>
      </c>
      <c r="Q1364" s="3">
        <v>2014</v>
      </c>
      <c r="R1364" t="s">
        <v>6</v>
      </c>
      <c r="S1364" t="s">
        <v>15876</v>
      </c>
      <c r="T1364" t="s">
        <v>6</v>
      </c>
    </row>
    <row r="1365" spans="1:20" x14ac:dyDescent="0.35">
      <c r="A1365" t="str" cm="1">
        <f t="array" ref="A1365">IF(OR(ISNUMBER(SEARCH("serious", $H1365:$J1365)),ISNUMBER(SEARCH("Serious", $H1365:$J1365)),ISNUMBER(SEARCH("gamification", $H1365:$J1365)),ISNUMBER(SEARCH("Gamification", $H1365:$J1365)),ISNUMBER(SEARCH("education", $H1365:$J1365)),ISNUMBER(SEARCH("Education", $H1365:$J1365)),),DataValidation!$E$12,B1365)</f>
        <v>Serious games or gamification</v>
      </c>
      <c r="B1365" t="s">
        <v>70</v>
      </c>
      <c r="C1365" t="s">
        <v>33</v>
      </c>
      <c r="D1365" t="s">
        <v>33</v>
      </c>
      <c r="F1365" s="3" t="str">
        <f t="shared" si="65"/>
        <v/>
      </c>
      <c r="G1365">
        <f t="shared" si="67"/>
        <v>1</v>
      </c>
      <c r="H1365" s="10" t="s">
        <v>20596</v>
      </c>
      <c r="I1365" t="s">
        <v>15895</v>
      </c>
      <c r="J1365" t="s">
        <v>15896</v>
      </c>
      <c r="K1365" t="s">
        <v>15897</v>
      </c>
      <c r="L1365">
        <v>6</v>
      </c>
      <c r="N1365" t="str">
        <f t="shared" si="66"/>
        <v>Conference</v>
      </c>
      <c r="O1365" t="s">
        <v>15899</v>
      </c>
      <c r="P1365" t="s">
        <v>15898</v>
      </c>
      <c r="Q1365" s="3">
        <v>2014</v>
      </c>
      <c r="R1365" t="s">
        <v>6</v>
      </c>
      <c r="S1365" t="s">
        <v>15899</v>
      </c>
      <c r="T1365" t="s">
        <v>6</v>
      </c>
    </row>
    <row r="1366" spans="1:20" x14ac:dyDescent="0.35">
      <c r="A1366" t="str" cm="1">
        <f t="array" ref="A1366">IF(OR(ISNUMBER(SEARCH("serious", $H1366:$J1366)),ISNUMBER(SEARCH("Serious", $H1366:$J1366)),ISNUMBER(SEARCH("gamification", $H1366:$J1366)),ISNUMBER(SEARCH("Gamification", $H1366:$J1366)),ISNUMBER(SEARCH("education", $H1366:$J1366)),ISNUMBER(SEARCH("Education", $H1366:$J1366)),),DataValidation!$E$12,B1366)</f>
        <v>None</v>
      </c>
      <c r="B1366" t="s">
        <v>49</v>
      </c>
      <c r="C1366" t="s">
        <v>74</v>
      </c>
      <c r="D1366" t="s">
        <v>74</v>
      </c>
      <c r="F1366" s="3" t="str">
        <f t="shared" si="65"/>
        <v/>
      </c>
      <c r="G1366">
        <f t="shared" si="67"/>
        <v>1</v>
      </c>
      <c r="H1366" s="10" t="s">
        <v>20599</v>
      </c>
      <c r="I1366" t="s">
        <v>15923</v>
      </c>
      <c r="J1366" t="s">
        <v>15924</v>
      </c>
      <c r="K1366" t="s">
        <v>15925</v>
      </c>
      <c r="L1366">
        <v>6</v>
      </c>
      <c r="N1366" t="str">
        <f t="shared" si="66"/>
        <v>Conference</v>
      </c>
      <c r="O1366" t="s">
        <v>15918</v>
      </c>
      <c r="P1366" t="s">
        <v>10770</v>
      </c>
      <c r="Q1366" s="3">
        <v>2014</v>
      </c>
      <c r="R1366" t="s">
        <v>6</v>
      </c>
      <c r="S1366" t="s">
        <v>15918</v>
      </c>
      <c r="T1366" t="s">
        <v>6</v>
      </c>
    </row>
    <row r="1367" spans="1:20" x14ac:dyDescent="0.35">
      <c r="A1367" t="str" cm="1">
        <f t="array" ref="A1367">IF(OR(ISNUMBER(SEARCH("serious", $H1367:$J1367)),ISNUMBER(SEARCH("Serious", $H1367:$J1367)),ISNUMBER(SEARCH("gamification", $H1367:$J1367)),ISNUMBER(SEARCH("Gamification", $H1367:$J1367)),ISNUMBER(SEARCH("education", $H1367:$J1367)),ISNUMBER(SEARCH("Education", $H1367:$J1367)),),DataValidation!$E$12,B1367)</f>
        <v>Not related to Software Engineering</v>
      </c>
      <c r="B1367" t="s">
        <v>67</v>
      </c>
      <c r="C1367" t="s">
        <v>33</v>
      </c>
      <c r="D1367" t="s">
        <v>33</v>
      </c>
      <c r="F1367" s="3" t="str">
        <f t="shared" si="65"/>
        <v/>
      </c>
      <c r="G1367">
        <f t="shared" si="67"/>
        <v>1</v>
      </c>
      <c r="H1367" s="10" t="s">
        <v>20601</v>
      </c>
      <c r="I1367" t="s">
        <v>15954</v>
      </c>
      <c r="J1367" t="s">
        <v>15955</v>
      </c>
      <c r="K1367" t="s">
        <v>15956</v>
      </c>
      <c r="L1367">
        <v>6</v>
      </c>
      <c r="N1367" t="str">
        <f t="shared" si="66"/>
        <v>Journal</v>
      </c>
      <c r="O1367" t="s">
        <v>15957</v>
      </c>
      <c r="P1367" t="s">
        <v>188</v>
      </c>
      <c r="Q1367" s="3">
        <v>2014</v>
      </c>
      <c r="R1367" t="s">
        <v>6</v>
      </c>
      <c r="S1367" t="s">
        <v>15957</v>
      </c>
      <c r="T1367" t="s">
        <v>6</v>
      </c>
    </row>
    <row r="1368" spans="1:20" x14ac:dyDescent="0.35">
      <c r="A1368" t="str" cm="1">
        <f t="array" ref="A1368">IF(OR(ISNUMBER(SEARCH("serious", $H1368:$J1368)),ISNUMBER(SEARCH("Serious", $H1368:$J1368)),ISNUMBER(SEARCH("gamification", $H1368:$J1368)),ISNUMBER(SEARCH("Gamification", $H1368:$J1368)),ISNUMBER(SEARCH("education", $H1368:$J1368)),ISNUMBER(SEARCH("Education", $H1368:$J1368)),),DataValidation!$E$12,B1368)</f>
        <v>Serious games or gamification</v>
      </c>
      <c r="B1368" t="s">
        <v>70</v>
      </c>
      <c r="C1368" t="s">
        <v>33</v>
      </c>
      <c r="D1368" t="s">
        <v>33</v>
      </c>
      <c r="F1368" s="3" t="str">
        <f t="shared" si="65"/>
        <v/>
      </c>
      <c r="G1368">
        <f t="shared" si="67"/>
        <v>1</v>
      </c>
      <c r="H1368" s="10" t="s">
        <v>20602</v>
      </c>
      <c r="I1368" t="s">
        <v>15959</v>
      </c>
      <c r="J1368" t="s">
        <v>15960</v>
      </c>
      <c r="K1368" t="s">
        <v>15961</v>
      </c>
      <c r="L1368">
        <v>6</v>
      </c>
      <c r="N1368" t="str">
        <f t="shared" si="66"/>
        <v>Conference</v>
      </c>
      <c r="O1368" t="s">
        <v>14234</v>
      </c>
      <c r="P1368" t="s">
        <v>564</v>
      </c>
      <c r="Q1368" s="3">
        <v>2015</v>
      </c>
      <c r="R1368" t="s">
        <v>6</v>
      </c>
      <c r="S1368" t="s">
        <v>14234</v>
      </c>
      <c r="T1368" t="s">
        <v>6</v>
      </c>
    </row>
    <row r="1369" spans="1:20" x14ac:dyDescent="0.35">
      <c r="A1369" t="str" cm="1">
        <f t="array" ref="A1369">IF(OR(ISNUMBER(SEARCH("serious", $H1369:$J1369)),ISNUMBER(SEARCH("Serious", $H1369:$J1369)),ISNUMBER(SEARCH("gamification", $H1369:$J1369)),ISNUMBER(SEARCH("Gamification", $H1369:$J1369)),ISNUMBER(SEARCH("education", $H1369:$J1369)),ISNUMBER(SEARCH("Education", $H1369:$J1369)),),DataValidation!$E$12,B1369)</f>
        <v>Not related to Video Games</v>
      </c>
      <c r="B1369" t="s">
        <v>70</v>
      </c>
      <c r="C1369" t="s">
        <v>33</v>
      </c>
      <c r="D1369" t="s">
        <v>33</v>
      </c>
      <c r="F1369" s="3" t="str">
        <f t="shared" si="65"/>
        <v/>
      </c>
      <c r="G1369">
        <f t="shared" si="67"/>
        <v>1</v>
      </c>
      <c r="H1369" s="10" t="s">
        <v>20603</v>
      </c>
      <c r="I1369" t="s">
        <v>15965</v>
      </c>
      <c r="J1369" t="s">
        <v>15966</v>
      </c>
      <c r="K1369" t="s">
        <v>15967</v>
      </c>
      <c r="L1369">
        <v>6</v>
      </c>
      <c r="N1369" t="str">
        <f t="shared" si="66"/>
        <v>Workshop</v>
      </c>
      <c r="O1369" t="s">
        <v>15968</v>
      </c>
      <c r="P1369" t="s">
        <v>7310</v>
      </c>
      <c r="Q1369" s="3">
        <v>2015</v>
      </c>
      <c r="R1369" t="s">
        <v>6</v>
      </c>
      <c r="S1369" t="s">
        <v>15968</v>
      </c>
      <c r="T1369" t="s">
        <v>6</v>
      </c>
    </row>
    <row r="1370" spans="1:20" x14ac:dyDescent="0.35">
      <c r="A1370" t="str" cm="1">
        <f t="array" ref="A1370">IF(OR(ISNUMBER(SEARCH("serious", $H1370:$J1370)),ISNUMBER(SEARCH("Serious", $H1370:$J1370)),ISNUMBER(SEARCH("gamification", $H1370:$J1370)),ISNUMBER(SEARCH("Gamification", $H1370:$J1370)),ISNUMBER(SEARCH("education", $H1370:$J1370)),ISNUMBER(SEARCH("Education", $H1370:$J1370)),),DataValidation!$E$12,B1370)</f>
        <v>Not related to Video Games</v>
      </c>
      <c r="B1370" t="s">
        <v>70</v>
      </c>
      <c r="C1370" s="29" t="s">
        <v>33</v>
      </c>
      <c r="D1370" s="29" t="s">
        <v>33</v>
      </c>
      <c r="F1370" s="3" t="str">
        <f t="shared" si="65"/>
        <v/>
      </c>
      <c r="G1370">
        <f t="shared" si="67"/>
        <v>1</v>
      </c>
      <c r="H1370" s="10" t="s">
        <v>20604</v>
      </c>
      <c r="I1370" t="s">
        <v>15975</v>
      </c>
      <c r="J1370" t="s">
        <v>15976</v>
      </c>
      <c r="K1370" t="s">
        <v>15977</v>
      </c>
      <c r="L1370">
        <v>6</v>
      </c>
      <c r="N1370" t="str">
        <f t="shared" si="66"/>
        <v>Conference</v>
      </c>
      <c r="O1370" t="s">
        <v>15978</v>
      </c>
      <c r="P1370" t="s">
        <v>3695</v>
      </c>
      <c r="Q1370" s="3">
        <v>2015</v>
      </c>
      <c r="R1370" t="s">
        <v>6</v>
      </c>
      <c r="S1370" t="s">
        <v>15978</v>
      </c>
      <c r="T1370" t="s">
        <v>6</v>
      </c>
    </row>
    <row r="1371" spans="1:20" x14ac:dyDescent="0.35">
      <c r="A1371" t="str" cm="1">
        <f t="array" ref="A1371">IF(OR(ISNUMBER(SEARCH("serious", $H1371:$J1371)),ISNUMBER(SEARCH("Serious", $H1371:$J1371)),ISNUMBER(SEARCH("gamification", $H1371:$J1371)),ISNUMBER(SEARCH("Gamification", $H1371:$J1371)),ISNUMBER(SEARCH("education", $H1371:$J1371)),ISNUMBER(SEARCH("Education", $H1371:$J1371)),),DataValidation!$E$12,B1371)</f>
        <v>None</v>
      </c>
      <c r="B1371" t="s">
        <v>49</v>
      </c>
      <c r="C1371" t="s">
        <v>74</v>
      </c>
      <c r="D1371" t="s">
        <v>74</v>
      </c>
      <c r="F1371" s="3" t="str">
        <f t="shared" si="65"/>
        <v/>
      </c>
      <c r="G1371">
        <f t="shared" si="67"/>
        <v>1</v>
      </c>
      <c r="H1371" s="10" t="s">
        <v>20605</v>
      </c>
      <c r="I1371" t="s">
        <v>15980</v>
      </c>
      <c r="J1371" t="s">
        <v>15981</v>
      </c>
      <c r="K1371" t="s">
        <v>15982</v>
      </c>
      <c r="L1371">
        <v>6</v>
      </c>
      <c r="N1371" t="str">
        <f t="shared" si="66"/>
        <v>Conference</v>
      </c>
      <c r="O1371" t="s">
        <v>15983</v>
      </c>
      <c r="P1371" t="s">
        <v>188</v>
      </c>
      <c r="Q1371" s="3">
        <v>2015</v>
      </c>
      <c r="R1371" t="s">
        <v>6</v>
      </c>
      <c r="S1371" t="s">
        <v>15983</v>
      </c>
      <c r="T1371" t="s">
        <v>6</v>
      </c>
    </row>
    <row r="1372" spans="1:20" x14ac:dyDescent="0.35">
      <c r="A1372" t="s">
        <v>82</v>
      </c>
      <c r="B1372" t="s">
        <v>70</v>
      </c>
      <c r="C1372" t="s">
        <v>33</v>
      </c>
      <c r="D1372" t="s">
        <v>33</v>
      </c>
      <c r="F1372" s="3" t="str">
        <f t="shared" si="65"/>
        <v/>
      </c>
      <c r="G1372">
        <f t="shared" si="67"/>
        <v>1</v>
      </c>
      <c r="H1372" s="10" t="s">
        <v>20606</v>
      </c>
      <c r="I1372" t="s">
        <v>15985</v>
      </c>
      <c r="J1372" t="s">
        <v>15986</v>
      </c>
      <c r="K1372" t="s">
        <v>15987</v>
      </c>
      <c r="L1372">
        <v>6</v>
      </c>
      <c r="N1372" t="str">
        <f t="shared" si="66"/>
        <v>Journal</v>
      </c>
      <c r="O1372" t="s">
        <v>15989</v>
      </c>
      <c r="P1372" t="s">
        <v>15988</v>
      </c>
      <c r="Q1372" s="3">
        <v>2015</v>
      </c>
      <c r="R1372" t="s">
        <v>6</v>
      </c>
      <c r="S1372" t="s">
        <v>15989</v>
      </c>
      <c r="T1372" t="s">
        <v>6</v>
      </c>
    </row>
    <row r="1373" spans="1:20" x14ac:dyDescent="0.35">
      <c r="A1373" t="str" cm="1">
        <f t="array" ref="A1373">IF(OR(ISNUMBER(SEARCH("serious", $H1373:$J1373)),ISNUMBER(SEARCH("Serious", $H1373:$J1373)),ISNUMBER(SEARCH("gamification", $H1373:$J1373)),ISNUMBER(SEARCH("Gamification", $H1373:$J1373)),ISNUMBER(SEARCH("education", $H1373:$J1373)),ISNUMBER(SEARCH("Education", $H1373:$J1373)),),DataValidation!$E$12,B1373)</f>
        <v>Serious games or gamification</v>
      </c>
      <c r="B1373" t="s">
        <v>70</v>
      </c>
      <c r="C1373" t="s">
        <v>33</v>
      </c>
      <c r="D1373" t="s">
        <v>33</v>
      </c>
      <c r="F1373" s="3" t="str">
        <f t="shared" si="65"/>
        <v/>
      </c>
      <c r="G1373">
        <f t="shared" si="67"/>
        <v>1</v>
      </c>
      <c r="H1373" s="10" t="s">
        <v>20607</v>
      </c>
      <c r="I1373" t="s">
        <v>15996</v>
      </c>
      <c r="J1373" t="s">
        <v>15997</v>
      </c>
      <c r="K1373" t="s">
        <v>15998</v>
      </c>
      <c r="L1373">
        <v>7</v>
      </c>
      <c r="N1373" t="str">
        <f t="shared" si="66"/>
        <v>Journal</v>
      </c>
      <c r="O1373" t="s">
        <v>15999</v>
      </c>
      <c r="P1373" t="s">
        <v>16000</v>
      </c>
      <c r="Q1373" s="3">
        <v>2015</v>
      </c>
      <c r="R1373" t="s">
        <v>6</v>
      </c>
      <c r="S1373" t="s">
        <v>6</v>
      </c>
      <c r="T1373" t="s">
        <v>6</v>
      </c>
    </row>
    <row r="1374" spans="1:20" x14ac:dyDescent="0.35">
      <c r="A1374" t="str" cm="1">
        <f t="array" ref="A1374">IF(OR(ISNUMBER(SEARCH("serious", $H1374:$J1374)),ISNUMBER(SEARCH("Serious", $H1374:$J1374)),ISNUMBER(SEARCH("gamification", $H1374:$J1374)),ISNUMBER(SEARCH("Gamification", $H1374:$J1374)),ISNUMBER(SEARCH("education", $H1374:$J1374)),ISNUMBER(SEARCH("Education", $H1374:$J1374)),),DataValidation!$E$12,B1374)</f>
        <v>Not related to Video Games</v>
      </c>
      <c r="B1374" t="s">
        <v>70</v>
      </c>
      <c r="C1374" t="s">
        <v>33</v>
      </c>
      <c r="D1374" t="s">
        <v>33</v>
      </c>
      <c r="F1374" s="3" t="str">
        <f t="shared" si="65"/>
        <v/>
      </c>
      <c r="G1374">
        <f t="shared" si="67"/>
        <v>1</v>
      </c>
      <c r="H1374" s="10" t="s">
        <v>20609</v>
      </c>
      <c r="I1374" t="s">
        <v>16011</v>
      </c>
      <c r="J1374" t="s">
        <v>16012</v>
      </c>
      <c r="K1374" t="s">
        <v>16013</v>
      </c>
      <c r="L1374">
        <v>6</v>
      </c>
      <c r="N1374" t="str">
        <f t="shared" si="66"/>
        <v>Conference</v>
      </c>
      <c r="O1374" t="s">
        <v>16015</v>
      </c>
      <c r="P1374" t="s">
        <v>16014</v>
      </c>
      <c r="Q1374" s="3">
        <v>2015</v>
      </c>
      <c r="R1374" t="s">
        <v>6</v>
      </c>
      <c r="S1374" t="s">
        <v>16015</v>
      </c>
      <c r="T1374" t="s">
        <v>6</v>
      </c>
    </row>
    <row r="1375" spans="1:20" x14ac:dyDescent="0.35">
      <c r="A1375" t="str" cm="1">
        <f t="array" ref="A1375">IF(OR(ISNUMBER(SEARCH("serious", $H1375:$J1375)),ISNUMBER(SEARCH("Serious", $H1375:$J1375)),ISNUMBER(SEARCH("gamification", $H1375:$J1375)),ISNUMBER(SEARCH("Gamification", $H1375:$J1375)),ISNUMBER(SEARCH("education", $H1375:$J1375)),ISNUMBER(SEARCH("Education", $H1375:$J1375)),),DataValidation!$E$12,B1375)</f>
        <v>None</v>
      </c>
      <c r="B1375" t="s">
        <v>49</v>
      </c>
      <c r="C1375" t="s">
        <v>60</v>
      </c>
      <c r="D1375" t="s">
        <v>60</v>
      </c>
      <c r="F1375" s="3" t="str">
        <f t="shared" si="65"/>
        <v/>
      </c>
      <c r="G1375">
        <f t="shared" si="67"/>
        <v>1</v>
      </c>
      <c r="H1375" s="10" t="s">
        <v>20610</v>
      </c>
      <c r="I1375" t="s">
        <v>16017</v>
      </c>
      <c r="J1375" t="s">
        <v>16018</v>
      </c>
      <c r="K1375" t="s">
        <v>16019</v>
      </c>
      <c r="L1375">
        <v>6</v>
      </c>
      <c r="N1375" t="str">
        <f t="shared" si="66"/>
        <v>Conference</v>
      </c>
      <c r="O1375" t="s">
        <v>16015</v>
      </c>
      <c r="P1375" t="s">
        <v>16020</v>
      </c>
      <c r="Q1375" s="3">
        <v>2015</v>
      </c>
      <c r="R1375" t="s">
        <v>6</v>
      </c>
      <c r="S1375" t="s">
        <v>16015</v>
      </c>
      <c r="T1375" t="s">
        <v>6</v>
      </c>
    </row>
    <row r="1376" spans="1:20" x14ac:dyDescent="0.35">
      <c r="A1376" t="s">
        <v>82</v>
      </c>
      <c r="B1376" t="s">
        <v>70</v>
      </c>
      <c r="C1376" s="29" t="s">
        <v>33</v>
      </c>
      <c r="D1376" s="29" t="s">
        <v>33</v>
      </c>
      <c r="F1376" s="3" t="str">
        <f t="shared" ref="F1376:F1439" si="68">IF(C1376&lt;&gt;D1376,IF(OR(C1376="",D1376=""),"NR","Yes"),"")</f>
        <v/>
      </c>
      <c r="G1376">
        <f t="shared" si="67"/>
        <v>1</v>
      </c>
      <c r="H1376" s="10" t="s">
        <v>20612</v>
      </c>
      <c r="I1376" t="s">
        <v>16038</v>
      </c>
      <c r="J1376" t="s">
        <v>16039</v>
      </c>
      <c r="K1376" t="s">
        <v>16040</v>
      </c>
      <c r="L1376">
        <v>6</v>
      </c>
      <c r="N1376" t="str">
        <f t="shared" si="66"/>
        <v>Conference</v>
      </c>
      <c r="O1376" t="s">
        <v>16042</v>
      </c>
      <c r="P1376" t="s">
        <v>16041</v>
      </c>
      <c r="Q1376" s="3">
        <v>2015</v>
      </c>
      <c r="R1376" t="s">
        <v>6</v>
      </c>
      <c r="S1376" t="s">
        <v>16042</v>
      </c>
      <c r="T1376" t="s">
        <v>6</v>
      </c>
    </row>
    <row r="1377" spans="1:20" x14ac:dyDescent="0.35">
      <c r="A1377" t="str" cm="1">
        <f t="array" ref="A1377">IF(OR(ISNUMBER(SEARCH("serious", $H1377:$J1377)),ISNUMBER(SEARCH("Serious", $H1377:$J1377)),ISNUMBER(SEARCH("gamification", $H1377:$J1377)),ISNUMBER(SEARCH("Gamification", $H1377:$J1377)),ISNUMBER(SEARCH("education", $H1377:$J1377)),ISNUMBER(SEARCH("Education", $H1377:$J1377)),),DataValidation!$E$12,B1377)</f>
        <v>Serious games or gamification</v>
      </c>
      <c r="B1377" t="s">
        <v>70</v>
      </c>
      <c r="C1377" t="s">
        <v>33</v>
      </c>
      <c r="D1377" t="s">
        <v>33</v>
      </c>
      <c r="F1377" s="3" t="str">
        <f t="shared" si="68"/>
        <v/>
      </c>
      <c r="G1377">
        <f t="shared" si="67"/>
        <v>1</v>
      </c>
      <c r="H1377" s="10" t="s">
        <v>20614</v>
      </c>
      <c r="I1377" t="s">
        <v>16049</v>
      </c>
      <c r="J1377" t="s">
        <v>16050</v>
      </c>
      <c r="K1377" t="s">
        <v>16051</v>
      </c>
      <c r="L1377">
        <v>6</v>
      </c>
      <c r="N1377" t="str">
        <f t="shared" si="66"/>
        <v>Conference</v>
      </c>
      <c r="O1377" t="s">
        <v>16052</v>
      </c>
      <c r="P1377" t="s">
        <v>188</v>
      </c>
      <c r="Q1377" s="3">
        <v>2015</v>
      </c>
      <c r="R1377" t="s">
        <v>6</v>
      </c>
      <c r="S1377" t="s">
        <v>16052</v>
      </c>
      <c r="T1377" t="s">
        <v>6</v>
      </c>
    </row>
    <row r="1378" spans="1:20" x14ac:dyDescent="0.35">
      <c r="A1378" t="str" cm="1">
        <f t="array" ref="A1378">IF(OR(ISNUMBER(SEARCH("serious", $H1378:$J1378)),ISNUMBER(SEARCH("Serious", $H1378:$J1378)),ISNUMBER(SEARCH("gamification", $H1378:$J1378)),ISNUMBER(SEARCH("Gamification", $H1378:$J1378)),ISNUMBER(SEARCH("education", $H1378:$J1378)),ISNUMBER(SEARCH("Education", $H1378:$J1378)),),DataValidation!$E$12,B1378)</f>
        <v>None</v>
      </c>
      <c r="B1378" t="s">
        <v>49</v>
      </c>
      <c r="C1378" t="s">
        <v>54</v>
      </c>
      <c r="D1378" t="s">
        <v>54</v>
      </c>
      <c r="F1378" s="3" t="str">
        <f t="shared" si="68"/>
        <v/>
      </c>
      <c r="G1378">
        <f t="shared" si="67"/>
        <v>1</v>
      </c>
      <c r="H1378" s="10" t="s">
        <v>20615</v>
      </c>
      <c r="I1378" t="s">
        <v>16054</v>
      </c>
      <c r="J1378" t="s">
        <v>16055</v>
      </c>
      <c r="K1378" t="s">
        <v>16056</v>
      </c>
      <c r="L1378">
        <v>6</v>
      </c>
      <c r="N1378" t="str">
        <f t="shared" si="66"/>
        <v>Workshop</v>
      </c>
      <c r="O1378" t="s">
        <v>16058</v>
      </c>
      <c r="P1378" t="s">
        <v>16057</v>
      </c>
      <c r="Q1378" s="3">
        <v>2015</v>
      </c>
      <c r="R1378" t="s">
        <v>6</v>
      </c>
      <c r="S1378" t="s">
        <v>16058</v>
      </c>
      <c r="T1378" t="s">
        <v>6</v>
      </c>
    </row>
    <row r="1379" spans="1:20" x14ac:dyDescent="0.35">
      <c r="A1379" t="str" cm="1">
        <f t="array" ref="A1379">IF(OR(ISNUMBER(SEARCH("serious", $H1379:$J1379)),ISNUMBER(SEARCH("Serious", $H1379:$J1379)),ISNUMBER(SEARCH("gamification", $H1379:$J1379)),ISNUMBER(SEARCH("Gamification", $H1379:$J1379)),ISNUMBER(SEARCH("education", $H1379:$J1379)),ISNUMBER(SEARCH("Education", $H1379:$J1379)),),DataValidation!$E$12,B1379)</f>
        <v>None</v>
      </c>
      <c r="B1379" t="s">
        <v>49</v>
      </c>
      <c r="C1379" t="s">
        <v>51</v>
      </c>
      <c r="D1379" t="s">
        <v>51</v>
      </c>
      <c r="F1379" s="3" t="str">
        <f t="shared" si="68"/>
        <v/>
      </c>
      <c r="G1379">
        <f t="shared" si="67"/>
        <v>1</v>
      </c>
      <c r="H1379" s="10" t="s">
        <v>20616</v>
      </c>
      <c r="I1379" t="s">
        <v>16065</v>
      </c>
      <c r="J1379" t="s">
        <v>16066</v>
      </c>
      <c r="K1379" t="s">
        <v>16067</v>
      </c>
      <c r="L1379">
        <v>6</v>
      </c>
      <c r="N1379" t="str">
        <f t="shared" si="66"/>
        <v>Conference</v>
      </c>
      <c r="O1379" t="s">
        <v>16068</v>
      </c>
      <c r="P1379" t="s">
        <v>3695</v>
      </c>
      <c r="Q1379" s="3">
        <v>2016</v>
      </c>
      <c r="R1379" t="s">
        <v>6</v>
      </c>
      <c r="S1379" t="s">
        <v>16068</v>
      </c>
      <c r="T1379" t="s">
        <v>6</v>
      </c>
    </row>
    <row r="1380" spans="1:20" x14ac:dyDescent="0.35">
      <c r="A1380" t="str" cm="1">
        <f t="array" ref="A1380">IF(OR(ISNUMBER(SEARCH("serious", $H1380:$J1380)),ISNUMBER(SEARCH("Serious", $H1380:$J1380)),ISNUMBER(SEARCH("gamification", $H1380:$J1380)),ISNUMBER(SEARCH("Gamification", $H1380:$J1380)),ISNUMBER(SEARCH("education", $H1380:$J1380)),ISNUMBER(SEARCH("Education", $H1380:$J1380)),),DataValidation!$E$12,B1380)</f>
        <v>Serious games or gamification</v>
      </c>
      <c r="B1380" t="s">
        <v>70</v>
      </c>
      <c r="C1380" t="s">
        <v>33</v>
      </c>
      <c r="D1380" t="s">
        <v>33</v>
      </c>
      <c r="F1380" s="3" t="str">
        <f t="shared" si="68"/>
        <v/>
      </c>
      <c r="G1380">
        <f t="shared" si="67"/>
        <v>1</v>
      </c>
      <c r="H1380" s="10" t="s">
        <v>20618</v>
      </c>
      <c r="I1380" t="s">
        <v>16090</v>
      </c>
      <c r="J1380" t="s">
        <v>16091</v>
      </c>
      <c r="K1380" t="s">
        <v>16092</v>
      </c>
      <c r="L1380">
        <v>7</v>
      </c>
      <c r="N1380" t="str">
        <f t="shared" si="66"/>
        <v>Journal</v>
      </c>
      <c r="O1380" t="s">
        <v>542</v>
      </c>
      <c r="P1380" t="s">
        <v>16093</v>
      </c>
      <c r="Q1380" s="3">
        <v>2016</v>
      </c>
      <c r="R1380" t="s">
        <v>6</v>
      </c>
      <c r="S1380" t="s">
        <v>6</v>
      </c>
      <c r="T1380" t="s">
        <v>6</v>
      </c>
    </row>
    <row r="1381" spans="1:20" x14ac:dyDescent="0.35">
      <c r="A1381" t="str" cm="1">
        <f t="array" ref="A1381">IF(OR(ISNUMBER(SEARCH("serious", $H1381:$J1381)),ISNUMBER(SEARCH("Serious", $H1381:$J1381)),ISNUMBER(SEARCH("gamification", $H1381:$J1381)),ISNUMBER(SEARCH("Gamification", $H1381:$J1381)),ISNUMBER(SEARCH("education", $H1381:$J1381)),ISNUMBER(SEARCH("Education", $H1381:$J1381)),),DataValidation!$E$12,B1381)</f>
        <v>None</v>
      </c>
      <c r="B1381" t="s">
        <v>49</v>
      </c>
      <c r="C1381" t="s">
        <v>54</v>
      </c>
      <c r="D1381" t="s">
        <v>54</v>
      </c>
      <c r="F1381" s="3" t="str">
        <f t="shared" si="68"/>
        <v/>
      </c>
      <c r="G1381">
        <f t="shared" si="67"/>
        <v>1</v>
      </c>
      <c r="H1381" s="10" t="s">
        <v>20620</v>
      </c>
      <c r="I1381" t="s">
        <v>16100</v>
      </c>
      <c r="J1381" t="s">
        <v>16101</v>
      </c>
      <c r="K1381" t="s">
        <v>16102</v>
      </c>
      <c r="L1381">
        <v>7</v>
      </c>
      <c r="N1381" t="str">
        <f t="shared" si="66"/>
        <v>Journal</v>
      </c>
      <c r="O1381" t="s">
        <v>411</v>
      </c>
      <c r="P1381" t="s">
        <v>16103</v>
      </c>
      <c r="Q1381" s="3">
        <v>2016</v>
      </c>
      <c r="R1381" t="s">
        <v>6</v>
      </c>
      <c r="S1381" t="s">
        <v>6</v>
      </c>
      <c r="T1381" t="s">
        <v>6</v>
      </c>
    </row>
    <row r="1382" spans="1:20" x14ac:dyDescent="0.35">
      <c r="A1382" t="str" cm="1">
        <f t="array" ref="A1382">IF(OR(ISNUMBER(SEARCH("serious", $H1382:$J1382)),ISNUMBER(SEARCH("Serious", $H1382:$J1382)),ISNUMBER(SEARCH("gamification", $H1382:$J1382)),ISNUMBER(SEARCH("Gamification", $H1382:$J1382)),ISNUMBER(SEARCH("education", $H1382:$J1382)),ISNUMBER(SEARCH("Education", $H1382:$J1382)),),DataValidation!$E$12,B1382)</f>
        <v>Serious games or gamification</v>
      </c>
      <c r="B1382" t="s">
        <v>70</v>
      </c>
      <c r="C1382" t="s">
        <v>33</v>
      </c>
      <c r="D1382" t="s">
        <v>33</v>
      </c>
      <c r="F1382" s="3" t="str">
        <f t="shared" si="68"/>
        <v/>
      </c>
      <c r="G1382">
        <f t="shared" si="67"/>
        <v>1</v>
      </c>
      <c r="H1382" s="10" t="s">
        <v>20624</v>
      </c>
      <c r="I1382" t="s">
        <v>16140</v>
      </c>
      <c r="J1382" t="s">
        <v>16141</v>
      </c>
      <c r="K1382" t="s">
        <v>16142</v>
      </c>
      <c r="L1382">
        <v>6</v>
      </c>
      <c r="N1382" t="str">
        <f t="shared" si="66"/>
        <v>Conference</v>
      </c>
      <c r="O1382" t="s">
        <v>16138</v>
      </c>
      <c r="P1382" t="s">
        <v>16143</v>
      </c>
      <c r="Q1382" s="3">
        <v>2015</v>
      </c>
      <c r="R1382" t="s">
        <v>6</v>
      </c>
      <c r="S1382" t="s">
        <v>16138</v>
      </c>
      <c r="T1382" t="s">
        <v>6</v>
      </c>
    </row>
    <row r="1383" spans="1:20" x14ac:dyDescent="0.35">
      <c r="A1383" t="str" cm="1">
        <f t="array" ref="A1383">IF(OR(ISNUMBER(SEARCH("serious", $H1383:$J1383)),ISNUMBER(SEARCH("Serious", $H1383:$J1383)),ISNUMBER(SEARCH("gamification", $H1383:$J1383)),ISNUMBER(SEARCH("Gamification", $H1383:$J1383)),ISNUMBER(SEARCH("education", $H1383:$J1383)),ISNUMBER(SEARCH("Education", $H1383:$J1383)),),DataValidation!$E$12,B1383)</f>
        <v>Not related to Video Games</v>
      </c>
      <c r="B1383" t="s">
        <v>70</v>
      </c>
      <c r="C1383" t="s">
        <v>33</v>
      </c>
      <c r="D1383" t="s">
        <v>33</v>
      </c>
      <c r="F1383" s="3" t="str">
        <f t="shared" si="68"/>
        <v/>
      </c>
      <c r="G1383">
        <f t="shared" si="67"/>
        <v>1</v>
      </c>
      <c r="H1383" s="10" t="s">
        <v>20630</v>
      </c>
      <c r="I1383" t="s">
        <v>16218</v>
      </c>
      <c r="J1383" t="s">
        <v>16219</v>
      </c>
      <c r="K1383" t="s">
        <v>16220</v>
      </c>
      <c r="L1383">
        <v>6</v>
      </c>
      <c r="N1383" t="str">
        <f t="shared" si="66"/>
        <v>Conference</v>
      </c>
      <c r="O1383" t="s">
        <v>16222</v>
      </c>
      <c r="P1383" t="s">
        <v>16221</v>
      </c>
      <c r="Q1383" s="3">
        <v>2017</v>
      </c>
      <c r="R1383" t="s">
        <v>6</v>
      </c>
      <c r="S1383" t="s">
        <v>16222</v>
      </c>
      <c r="T1383" t="s">
        <v>6</v>
      </c>
    </row>
    <row r="1384" spans="1:20" x14ac:dyDescent="0.35">
      <c r="A1384" t="str" cm="1">
        <f t="array" ref="A1384">IF(OR(ISNUMBER(SEARCH("serious", $H1384:$J1384)),ISNUMBER(SEARCH("Serious", $H1384:$J1384)),ISNUMBER(SEARCH("gamification", $H1384:$J1384)),ISNUMBER(SEARCH("Gamification", $H1384:$J1384)),ISNUMBER(SEARCH("education", $H1384:$J1384)),ISNUMBER(SEARCH("Education", $H1384:$J1384)),),DataValidation!$E$12,B1384)</f>
        <v>None</v>
      </c>
      <c r="B1384" t="s">
        <v>49</v>
      </c>
      <c r="C1384" t="s">
        <v>66</v>
      </c>
      <c r="D1384" t="s">
        <v>66</v>
      </c>
      <c r="F1384" s="3" t="str">
        <f t="shared" si="68"/>
        <v/>
      </c>
      <c r="G1384">
        <f t="shared" si="67"/>
        <v>1</v>
      </c>
      <c r="H1384" s="10" t="s">
        <v>20631</v>
      </c>
      <c r="I1384" t="s">
        <v>16224</v>
      </c>
      <c r="J1384" t="s">
        <v>16225</v>
      </c>
      <c r="K1384" t="s">
        <v>16226</v>
      </c>
      <c r="L1384">
        <v>6</v>
      </c>
      <c r="N1384" t="str">
        <f t="shared" si="66"/>
        <v>Conference</v>
      </c>
      <c r="O1384" t="s">
        <v>16228</v>
      </c>
      <c r="P1384" t="s">
        <v>16227</v>
      </c>
      <c r="Q1384" s="3">
        <v>2017</v>
      </c>
      <c r="R1384" t="s">
        <v>6</v>
      </c>
      <c r="S1384" t="s">
        <v>16228</v>
      </c>
      <c r="T1384" t="s">
        <v>6</v>
      </c>
    </row>
    <row r="1385" spans="1:20" x14ac:dyDescent="0.35">
      <c r="A1385" t="str" cm="1">
        <f t="array" ref="A1385">IF(OR(ISNUMBER(SEARCH("serious", $H1385:$J1385)),ISNUMBER(SEARCH("Serious", $H1385:$J1385)),ISNUMBER(SEARCH("gamification", $H1385:$J1385)),ISNUMBER(SEARCH("Gamification", $H1385:$J1385)),ISNUMBER(SEARCH("education", $H1385:$J1385)),ISNUMBER(SEARCH("Education", $H1385:$J1385)),),DataValidation!$E$12,B1385)</f>
        <v>Not related to Video Games</v>
      </c>
      <c r="B1385" t="s">
        <v>70</v>
      </c>
      <c r="C1385" t="s">
        <v>33</v>
      </c>
      <c r="D1385" t="s">
        <v>33</v>
      </c>
      <c r="F1385" s="3" t="str">
        <f t="shared" si="68"/>
        <v/>
      </c>
      <c r="G1385">
        <f t="shared" si="67"/>
        <v>1</v>
      </c>
      <c r="H1385" s="10" t="s">
        <v>20633</v>
      </c>
      <c r="I1385" t="s">
        <v>16236</v>
      </c>
      <c r="J1385" t="s">
        <v>16237</v>
      </c>
      <c r="K1385" t="s">
        <v>16238</v>
      </c>
      <c r="L1385">
        <v>7</v>
      </c>
      <c r="N1385" t="str">
        <f t="shared" si="66"/>
        <v>Journal</v>
      </c>
      <c r="O1385" t="s">
        <v>16239</v>
      </c>
      <c r="P1385" t="s">
        <v>16240</v>
      </c>
      <c r="Q1385" s="3">
        <v>2017</v>
      </c>
      <c r="R1385" t="s">
        <v>6</v>
      </c>
      <c r="S1385" t="s">
        <v>6</v>
      </c>
      <c r="T1385" t="s">
        <v>6</v>
      </c>
    </row>
    <row r="1386" spans="1:20" x14ac:dyDescent="0.35">
      <c r="A1386" t="str" cm="1">
        <f t="array" ref="A1386">IF(OR(ISNUMBER(SEARCH("serious", $H1386:$J1386)),ISNUMBER(SEARCH("Serious", $H1386:$J1386)),ISNUMBER(SEARCH("gamification", $H1386:$J1386)),ISNUMBER(SEARCH("Gamification", $H1386:$J1386)),ISNUMBER(SEARCH("education", $H1386:$J1386)),ISNUMBER(SEARCH("Education", $H1386:$J1386)),),DataValidation!$E$12,B1386)</f>
        <v>Serious games or gamification</v>
      </c>
      <c r="B1386" t="s">
        <v>70</v>
      </c>
      <c r="C1386" t="s">
        <v>33</v>
      </c>
      <c r="D1386" t="s">
        <v>33</v>
      </c>
      <c r="F1386" s="3" t="str">
        <f t="shared" si="68"/>
        <v/>
      </c>
      <c r="G1386">
        <f t="shared" si="67"/>
        <v>1</v>
      </c>
      <c r="H1386" s="10" t="s">
        <v>20635</v>
      </c>
      <c r="I1386" t="s">
        <v>16260</v>
      </c>
      <c r="J1386" t="s">
        <v>16261</v>
      </c>
      <c r="K1386" t="s">
        <v>16262</v>
      </c>
      <c r="L1386">
        <v>6</v>
      </c>
      <c r="N1386" t="str">
        <f t="shared" si="66"/>
        <v>Conference</v>
      </c>
      <c r="O1386" t="s">
        <v>16263</v>
      </c>
      <c r="P1386" t="s">
        <v>3803</v>
      </c>
      <c r="Q1386" s="3">
        <v>2017</v>
      </c>
      <c r="R1386" t="s">
        <v>6</v>
      </c>
      <c r="S1386" t="s">
        <v>16263</v>
      </c>
      <c r="T1386" t="s">
        <v>6</v>
      </c>
    </row>
    <row r="1387" spans="1:20" x14ac:dyDescent="0.35">
      <c r="A1387" t="str" cm="1">
        <f t="array" ref="A1387">IF(OR(ISNUMBER(SEARCH("serious", $H1387:$J1387)),ISNUMBER(SEARCH("Serious", $H1387:$J1387)),ISNUMBER(SEARCH("gamification", $H1387:$J1387)),ISNUMBER(SEARCH("Gamification", $H1387:$J1387)),ISNUMBER(SEARCH("education", $H1387:$J1387)),ISNUMBER(SEARCH("Education", $H1387:$J1387)),),DataValidation!$E$12,B1387)</f>
        <v>None</v>
      </c>
      <c r="B1387" t="s">
        <v>49</v>
      </c>
      <c r="C1387" t="s">
        <v>66</v>
      </c>
      <c r="D1387" t="s">
        <v>66</v>
      </c>
      <c r="F1387" s="3" t="str">
        <f t="shared" si="68"/>
        <v/>
      </c>
      <c r="G1387">
        <f t="shared" si="67"/>
        <v>1</v>
      </c>
      <c r="H1387" s="10" t="s">
        <v>16264</v>
      </c>
      <c r="I1387" t="s">
        <v>16265</v>
      </c>
      <c r="J1387" t="s">
        <v>16266</v>
      </c>
      <c r="K1387" t="s">
        <v>16267</v>
      </c>
      <c r="L1387">
        <v>7</v>
      </c>
      <c r="N1387" t="str">
        <f t="shared" si="66"/>
        <v>Journal</v>
      </c>
      <c r="O1387" t="s">
        <v>16268</v>
      </c>
      <c r="P1387" t="s">
        <v>16269</v>
      </c>
      <c r="Q1387" s="3">
        <v>2018</v>
      </c>
      <c r="R1387" t="s">
        <v>6</v>
      </c>
      <c r="S1387" t="s">
        <v>6</v>
      </c>
      <c r="T1387" t="s">
        <v>6</v>
      </c>
    </row>
    <row r="1388" spans="1:20" x14ac:dyDescent="0.35">
      <c r="A1388" t="str" cm="1">
        <f t="array" ref="A1388">IF(OR(ISNUMBER(SEARCH("serious", $H1388:$J1388)),ISNUMBER(SEARCH("Serious", $H1388:$J1388)),ISNUMBER(SEARCH("gamification", $H1388:$J1388)),ISNUMBER(SEARCH("Gamification", $H1388:$J1388)),ISNUMBER(SEARCH("education", $H1388:$J1388)),ISNUMBER(SEARCH("Education", $H1388:$J1388)),),DataValidation!$E$12,B1388)</f>
        <v>Serious games or gamification</v>
      </c>
      <c r="B1388" t="s">
        <v>70</v>
      </c>
      <c r="C1388" t="s">
        <v>33</v>
      </c>
      <c r="D1388" t="s">
        <v>33</v>
      </c>
      <c r="F1388" s="3" t="str">
        <f t="shared" si="68"/>
        <v/>
      </c>
      <c r="G1388">
        <f t="shared" si="67"/>
        <v>1</v>
      </c>
      <c r="H1388" s="10" t="s">
        <v>20636</v>
      </c>
      <c r="I1388" t="s">
        <v>16271</v>
      </c>
      <c r="J1388" t="s">
        <v>16272</v>
      </c>
      <c r="K1388" t="s">
        <v>16273</v>
      </c>
      <c r="L1388">
        <v>6</v>
      </c>
      <c r="N1388" t="str">
        <f t="shared" si="66"/>
        <v>Conference</v>
      </c>
      <c r="O1388" t="s">
        <v>16274</v>
      </c>
      <c r="P1388" t="s">
        <v>382</v>
      </c>
      <c r="Q1388" s="3">
        <v>2017</v>
      </c>
      <c r="R1388" t="s">
        <v>6</v>
      </c>
      <c r="S1388" t="s">
        <v>16274</v>
      </c>
      <c r="T1388" t="s">
        <v>6</v>
      </c>
    </row>
    <row r="1389" spans="1:20" x14ac:dyDescent="0.35">
      <c r="A1389" t="str" cm="1">
        <f t="array" ref="A1389">IF(OR(ISNUMBER(SEARCH("serious", $H1389:$J1389)),ISNUMBER(SEARCH("Serious", $H1389:$J1389)),ISNUMBER(SEARCH("gamification", $H1389:$J1389)),ISNUMBER(SEARCH("Gamification", $H1389:$J1389)),ISNUMBER(SEARCH("education", $H1389:$J1389)),ISNUMBER(SEARCH("Education", $H1389:$J1389)),),DataValidation!$E$12,B1389)</f>
        <v>Serious games or gamification</v>
      </c>
      <c r="B1389" t="s">
        <v>70</v>
      </c>
      <c r="C1389" t="s">
        <v>33</v>
      </c>
      <c r="D1389" t="s">
        <v>33</v>
      </c>
      <c r="F1389" s="3" t="str">
        <f t="shared" si="68"/>
        <v/>
      </c>
      <c r="G1389">
        <f t="shared" si="67"/>
        <v>1</v>
      </c>
      <c r="H1389" s="10" t="s">
        <v>20641</v>
      </c>
      <c r="I1389" t="s">
        <v>16304</v>
      </c>
      <c r="J1389" t="s">
        <v>16305</v>
      </c>
      <c r="K1389" t="s">
        <v>16306</v>
      </c>
      <c r="L1389">
        <v>6</v>
      </c>
      <c r="N1389" t="str">
        <f t="shared" si="66"/>
        <v>Conference</v>
      </c>
      <c r="O1389" t="s">
        <v>16297</v>
      </c>
      <c r="P1389" t="s">
        <v>16307</v>
      </c>
      <c r="Q1389" s="3">
        <v>2018</v>
      </c>
      <c r="R1389" t="s">
        <v>6</v>
      </c>
      <c r="S1389" t="s">
        <v>16297</v>
      </c>
      <c r="T1389" t="s">
        <v>6</v>
      </c>
    </row>
    <row r="1390" spans="1:20" x14ac:dyDescent="0.35">
      <c r="A1390" t="str" cm="1">
        <f t="array" ref="A1390">IF(OR(ISNUMBER(SEARCH("serious", $H1390:$J1390)),ISNUMBER(SEARCH("Serious", $H1390:$J1390)),ISNUMBER(SEARCH("gamification", $H1390:$J1390)),ISNUMBER(SEARCH("Gamification", $H1390:$J1390)),ISNUMBER(SEARCH("education", $H1390:$J1390)),ISNUMBER(SEARCH("Education", $H1390:$J1390)),),DataValidation!$E$12,B1390)</f>
        <v>Not related to Video Games</v>
      </c>
      <c r="B1390" t="s">
        <v>70</v>
      </c>
      <c r="C1390" t="s">
        <v>33</v>
      </c>
      <c r="D1390" t="s">
        <v>33</v>
      </c>
      <c r="F1390" s="3" t="str">
        <f t="shared" si="68"/>
        <v/>
      </c>
      <c r="G1390">
        <f t="shared" si="67"/>
        <v>1</v>
      </c>
      <c r="H1390" s="10" t="s">
        <v>20643</v>
      </c>
      <c r="I1390" t="s">
        <v>16337</v>
      </c>
      <c r="J1390" t="s">
        <v>16338</v>
      </c>
      <c r="K1390" t="s">
        <v>16339</v>
      </c>
      <c r="L1390">
        <v>6</v>
      </c>
      <c r="N1390" t="str">
        <f t="shared" si="66"/>
        <v>Conference</v>
      </c>
      <c r="O1390" t="s">
        <v>16340</v>
      </c>
      <c r="P1390" t="s">
        <v>382</v>
      </c>
      <c r="Q1390" s="3">
        <v>2018</v>
      </c>
      <c r="R1390" t="s">
        <v>6</v>
      </c>
      <c r="S1390" t="s">
        <v>16340</v>
      </c>
      <c r="T1390" t="s">
        <v>6</v>
      </c>
    </row>
    <row r="1391" spans="1:20" x14ac:dyDescent="0.35">
      <c r="A1391" t="str" cm="1">
        <f t="array" ref="A1391">IF(OR(ISNUMBER(SEARCH("serious", $H1391:$J1391)),ISNUMBER(SEARCH("Serious", $H1391:$J1391)),ISNUMBER(SEARCH("gamification", $H1391:$J1391)),ISNUMBER(SEARCH("Gamification", $H1391:$J1391)),ISNUMBER(SEARCH("education", $H1391:$J1391)),ISNUMBER(SEARCH("Education", $H1391:$J1391)),),DataValidation!$E$12,B1391)</f>
        <v>Serious games or gamification</v>
      </c>
      <c r="B1391" t="s">
        <v>70</v>
      </c>
      <c r="C1391" t="s">
        <v>33</v>
      </c>
      <c r="D1391" t="s">
        <v>33</v>
      </c>
      <c r="F1391" s="3" t="str">
        <f t="shared" si="68"/>
        <v/>
      </c>
      <c r="G1391">
        <f t="shared" si="67"/>
        <v>1</v>
      </c>
      <c r="H1391" s="10" t="s">
        <v>20646</v>
      </c>
      <c r="I1391" t="s">
        <v>16361</v>
      </c>
      <c r="J1391" t="s">
        <v>16362</v>
      </c>
      <c r="K1391" t="s">
        <v>16363</v>
      </c>
      <c r="L1391">
        <v>6</v>
      </c>
      <c r="N1391" t="str">
        <f t="shared" si="66"/>
        <v>Conference</v>
      </c>
      <c r="O1391" t="s">
        <v>16364</v>
      </c>
      <c r="P1391" t="s">
        <v>6260</v>
      </c>
      <c r="Q1391" s="3">
        <v>2018</v>
      </c>
      <c r="R1391" t="s">
        <v>6</v>
      </c>
      <c r="S1391" t="s">
        <v>16364</v>
      </c>
      <c r="T1391" t="s">
        <v>6</v>
      </c>
    </row>
    <row r="1392" spans="1:20" x14ac:dyDescent="0.35">
      <c r="A1392" t="str" cm="1">
        <f t="array" ref="A1392">IF(OR(ISNUMBER(SEARCH("serious", $H1392:$J1392)),ISNUMBER(SEARCH("Serious", $H1392:$J1392)),ISNUMBER(SEARCH("gamification", $H1392:$J1392)),ISNUMBER(SEARCH("Gamification", $H1392:$J1392)),ISNUMBER(SEARCH("education", $H1392:$J1392)),ISNUMBER(SEARCH("Education", $H1392:$J1392)),),DataValidation!$E$12,B1392)</f>
        <v>None</v>
      </c>
      <c r="B1392" t="s">
        <v>49</v>
      </c>
      <c r="C1392" t="s">
        <v>60</v>
      </c>
      <c r="D1392" t="s">
        <v>60</v>
      </c>
      <c r="F1392" s="3" t="str">
        <f t="shared" si="68"/>
        <v/>
      </c>
      <c r="G1392">
        <f t="shared" si="67"/>
        <v>1</v>
      </c>
      <c r="H1392" s="10" t="s">
        <v>20649</v>
      </c>
      <c r="I1392" t="s">
        <v>16389</v>
      </c>
      <c r="J1392" t="s">
        <v>16390</v>
      </c>
      <c r="K1392" t="s">
        <v>16391</v>
      </c>
      <c r="L1392">
        <v>6</v>
      </c>
      <c r="N1392" t="str">
        <f t="shared" si="66"/>
        <v>Conference</v>
      </c>
      <c r="O1392" t="s">
        <v>16393</v>
      </c>
      <c r="P1392" t="s">
        <v>16392</v>
      </c>
      <c r="Q1392" s="3">
        <v>2018</v>
      </c>
      <c r="R1392" t="s">
        <v>6</v>
      </c>
      <c r="S1392" t="s">
        <v>16393</v>
      </c>
      <c r="T1392" t="s">
        <v>6</v>
      </c>
    </row>
    <row r="1393" spans="1:20" x14ac:dyDescent="0.35">
      <c r="A1393" t="str" cm="1">
        <f t="array" ref="A1393">IF(OR(ISNUMBER(SEARCH("serious", $H1393:$J1393)),ISNUMBER(SEARCH("Serious", $H1393:$J1393)),ISNUMBER(SEARCH("gamification", $H1393:$J1393)),ISNUMBER(SEARCH("Gamification", $H1393:$J1393)),ISNUMBER(SEARCH("education", $H1393:$J1393)),ISNUMBER(SEARCH("Education", $H1393:$J1393)),),DataValidation!$E$12,B1393)</f>
        <v>None</v>
      </c>
      <c r="B1393" t="s">
        <v>49</v>
      </c>
      <c r="C1393" t="s">
        <v>68</v>
      </c>
      <c r="D1393" t="s">
        <v>68</v>
      </c>
      <c r="F1393" s="3" t="str">
        <f t="shared" si="68"/>
        <v/>
      </c>
      <c r="G1393">
        <f t="shared" si="67"/>
        <v>1</v>
      </c>
      <c r="H1393" s="10" t="s">
        <v>20651</v>
      </c>
      <c r="I1393" t="s">
        <v>16423</v>
      </c>
      <c r="J1393" t="s">
        <v>16424</v>
      </c>
      <c r="K1393" t="s">
        <v>16425</v>
      </c>
      <c r="L1393">
        <v>6</v>
      </c>
      <c r="N1393" t="str">
        <f t="shared" si="66"/>
        <v>Conference</v>
      </c>
      <c r="O1393" t="s">
        <v>16427</v>
      </c>
      <c r="P1393" t="s">
        <v>16426</v>
      </c>
      <c r="Q1393" s="3">
        <v>2019</v>
      </c>
      <c r="R1393" t="s">
        <v>6</v>
      </c>
      <c r="S1393" t="s">
        <v>16427</v>
      </c>
      <c r="T1393" t="s">
        <v>6</v>
      </c>
    </row>
    <row r="1394" spans="1:20" x14ac:dyDescent="0.35">
      <c r="A1394" t="str" cm="1">
        <f t="array" ref="A1394">IF(OR(ISNUMBER(SEARCH("serious", $H1394:$J1394)),ISNUMBER(SEARCH("Serious", $H1394:$J1394)),ISNUMBER(SEARCH("gamification", $H1394:$J1394)),ISNUMBER(SEARCH("Gamification", $H1394:$J1394)),ISNUMBER(SEARCH("education", $H1394:$J1394)),ISNUMBER(SEARCH("Education", $H1394:$J1394)),),DataValidation!$E$12,B1394)</f>
        <v>None</v>
      </c>
      <c r="B1394" t="s">
        <v>49</v>
      </c>
      <c r="C1394" t="s">
        <v>60</v>
      </c>
      <c r="D1394" t="s">
        <v>60</v>
      </c>
      <c r="F1394" s="3" t="str">
        <f t="shared" si="68"/>
        <v/>
      </c>
      <c r="G1394">
        <f t="shared" si="67"/>
        <v>1</v>
      </c>
      <c r="H1394" s="10" t="s">
        <v>20653</v>
      </c>
      <c r="I1394" t="s">
        <v>16449</v>
      </c>
      <c r="J1394" t="s">
        <v>16450</v>
      </c>
      <c r="K1394" t="s">
        <v>16451</v>
      </c>
      <c r="L1394">
        <v>6</v>
      </c>
      <c r="N1394" t="str">
        <f t="shared" si="66"/>
        <v>Conference</v>
      </c>
      <c r="O1394" t="s">
        <v>16452</v>
      </c>
      <c r="P1394" t="s">
        <v>188</v>
      </c>
      <c r="Q1394" s="3">
        <v>2019</v>
      </c>
      <c r="R1394" t="s">
        <v>6</v>
      </c>
      <c r="S1394" t="s">
        <v>16452</v>
      </c>
      <c r="T1394" t="s">
        <v>6</v>
      </c>
    </row>
    <row r="1395" spans="1:20" x14ac:dyDescent="0.35">
      <c r="A1395" t="str" cm="1">
        <f t="array" ref="A1395">IF(OR(ISNUMBER(SEARCH("serious", $H1395:$J1395)),ISNUMBER(SEARCH("Serious", $H1395:$J1395)),ISNUMBER(SEARCH("gamification", $H1395:$J1395)),ISNUMBER(SEARCH("Gamification", $H1395:$J1395)),ISNUMBER(SEARCH("education", $H1395:$J1395)),ISNUMBER(SEARCH("Education", $H1395:$J1395)),),DataValidation!$E$12,B1395)</f>
        <v>Not related to Video Games</v>
      </c>
      <c r="B1395" t="s">
        <v>70</v>
      </c>
      <c r="C1395" t="s">
        <v>33</v>
      </c>
      <c r="D1395" t="s">
        <v>33</v>
      </c>
      <c r="F1395" s="3" t="str">
        <f t="shared" si="68"/>
        <v/>
      </c>
      <c r="G1395">
        <f t="shared" si="67"/>
        <v>1</v>
      </c>
      <c r="H1395" s="10" t="s">
        <v>20654</v>
      </c>
      <c r="I1395" t="s">
        <v>16458</v>
      </c>
      <c r="J1395" t="s">
        <v>16459</v>
      </c>
      <c r="K1395" t="s">
        <v>16460</v>
      </c>
      <c r="L1395">
        <v>6</v>
      </c>
      <c r="N1395" t="str">
        <f t="shared" si="66"/>
        <v>Conference</v>
      </c>
      <c r="O1395" t="s">
        <v>16452</v>
      </c>
      <c r="P1395" t="s">
        <v>382</v>
      </c>
      <c r="Q1395" s="3">
        <v>2019</v>
      </c>
      <c r="R1395" t="s">
        <v>6</v>
      </c>
      <c r="S1395" t="s">
        <v>16452</v>
      </c>
      <c r="T1395" t="s">
        <v>6</v>
      </c>
    </row>
    <row r="1396" spans="1:20" x14ac:dyDescent="0.35">
      <c r="A1396" t="str" cm="1">
        <f t="array" ref="A1396">IF(OR(ISNUMBER(SEARCH("serious", $H1396:$J1396)),ISNUMBER(SEARCH("Serious", $H1396:$J1396)),ISNUMBER(SEARCH("gamification", $H1396:$J1396)),ISNUMBER(SEARCH("Gamification", $H1396:$J1396)),ISNUMBER(SEARCH("education", $H1396:$J1396)),ISNUMBER(SEARCH("Education", $H1396:$J1396)),),DataValidation!$E$12,B1396)</f>
        <v>Not related to Video Games</v>
      </c>
      <c r="B1396" t="s">
        <v>70</v>
      </c>
      <c r="C1396" t="s">
        <v>33</v>
      </c>
      <c r="D1396" t="s">
        <v>33</v>
      </c>
      <c r="F1396" s="3" t="str">
        <f t="shared" si="68"/>
        <v/>
      </c>
      <c r="G1396">
        <f t="shared" si="67"/>
        <v>1</v>
      </c>
      <c r="H1396" s="10" t="s">
        <v>20657</v>
      </c>
      <c r="I1396" t="s">
        <v>16485</v>
      </c>
      <c r="J1396" t="s">
        <v>16486</v>
      </c>
      <c r="K1396" t="s">
        <v>16487</v>
      </c>
      <c r="L1396">
        <v>6</v>
      </c>
      <c r="N1396" t="str">
        <f t="shared" ref="N1396:N1459" si="69">IF(ISNUMBER(SEARCH("Workshop", O1396)),"Workshop",IF(OR(ISNUMBER(SEARCH("Conference", O1396)), ISNUMBER(SEARCH("Symposium", O1396)), ISNUMBER(SEARCH("Lecture Notes", O1396)), ISNUMBER(SEARCH("Proceedings", O1396))),"Conference", "Journal"))</f>
        <v>Conference</v>
      </c>
      <c r="O1396" t="s">
        <v>16488</v>
      </c>
      <c r="P1396" t="s">
        <v>6260</v>
      </c>
      <c r="Q1396" s="3">
        <v>2019</v>
      </c>
      <c r="R1396" t="s">
        <v>6</v>
      </c>
      <c r="S1396" t="s">
        <v>16488</v>
      </c>
      <c r="T1396" t="s">
        <v>6</v>
      </c>
    </row>
    <row r="1397" spans="1:20" x14ac:dyDescent="0.35">
      <c r="A1397" t="str" cm="1">
        <f t="array" ref="A1397">IF(OR(ISNUMBER(SEARCH("serious", $H1397:$J1397)),ISNUMBER(SEARCH("Serious", $H1397:$J1397)),ISNUMBER(SEARCH("gamification", $H1397:$J1397)),ISNUMBER(SEARCH("Gamification", $H1397:$J1397)),ISNUMBER(SEARCH("education", $H1397:$J1397)),ISNUMBER(SEARCH("Education", $H1397:$J1397)),),DataValidation!$E$12,B1397)</f>
        <v>Not related to Video Games</v>
      </c>
      <c r="B1397" t="s">
        <v>70</v>
      </c>
      <c r="C1397" t="s">
        <v>33</v>
      </c>
      <c r="D1397" t="s">
        <v>33</v>
      </c>
      <c r="F1397" s="3" t="str">
        <f t="shared" si="68"/>
        <v/>
      </c>
      <c r="G1397">
        <f t="shared" si="67"/>
        <v>1</v>
      </c>
      <c r="H1397" s="10" t="s">
        <v>20658</v>
      </c>
      <c r="I1397" t="s">
        <v>16490</v>
      </c>
      <c r="J1397" t="s">
        <v>16491</v>
      </c>
      <c r="K1397" t="s">
        <v>13167</v>
      </c>
      <c r="L1397">
        <v>6</v>
      </c>
      <c r="N1397" t="str">
        <f t="shared" si="69"/>
        <v>Conference</v>
      </c>
      <c r="O1397" t="s">
        <v>16492</v>
      </c>
      <c r="P1397" t="s">
        <v>5463</v>
      </c>
      <c r="Q1397" s="3">
        <v>2019</v>
      </c>
      <c r="R1397" t="s">
        <v>6</v>
      </c>
      <c r="S1397" t="s">
        <v>16492</v>
      </c>
      <c r="T1397" t="s">
        <v>6</v>
      </c>
    </row>
    <row r="1398" spans="1:20" x14ac:dyDescent="0.35">
      <c r="A1398" t="str" cm="1">
        <f t="array" ref="A1398">IF(OR(ISNUMBER(SEARCH("serious", $H1398:$J1398)),ISNUMBER(SEARCH("Serious", $H1398:$J1398)),ISNUMBER(SEARCH("gamification", $H1398:$J1398)),ISNUMBER(SEARCH("Gamification", $H1398:$J1398)),ISNUMBER(SEARCH("education", $H1398:$J1398)),ISNUMBER(SEARCH("Education", $H1398:$J1398)),),DataValidation!$E$12,B1398)</f>
        <v>Serious games or gamification</v>
      </c>
      <c r="B1398" t="s">
        <v>70</v>
      </c>
      <c r="C1398" t="s">
        <v>33</v>
      </c>
      <c r="D1398" t="s">
        <v>33</v>
      </c>
      <c r="F1398" s="3" t="str">
        <f t="shared" si="68"/>
        <v/>
      </c>
      <c r="G1398">
        <f t="shared" si="67"/>
        <v>1</v>
      </c>
      <c r="H1398" s="10" t="s">
        <v>20661</v>
      </c>
      <c r="I1398" t="s">
        <v>16520</v>
      </c>
      <c r="J1398" t="s">
        <v>16521</v>
      </c>
      <c r="K1398" t="s">
        <v>16522</v>
      </c>
      <c r="L1398">
        <v>6</v>
      </c>
      <c r="N1398" t="str">
        <f t="shared" si="69"/>
        <v>Conference</v>
      </c>
      <c r="O1398" t="s">
        <v>16523</v>
      </c>
      <c r="P1398" t="s">
        <v>188</v>
      </c>
      <c r="Q1398" s="3">
        <v>2020</v>
      </c>
      <c r="R1398" t="s">
        <v>6</v>
      </c>
      <c r="S1398" t="s">
        <v>16523</v>
      </c>
      <c r="T1398" t="s">
        <v>6</v>
      </c>
    </row>
    <row r="1399" spans="1:20" x14ac:dyDescent="0.35">
      <c r="A1399" t="str" cm="1">
        <f t="array" ref="A1399">IF(OR(ISNUMBER(SEARCH("serious", $H1399:$J1399)),ISNUMBER(SEARCH("Serious", $H1399:$J1399)),ISNUMBER(SEARCH("gamification", $H1399:$J1399)),ISNUMBER(SEARCH("Gamification", $H1399:$J1399)),ISNUMBER(SEARCH("education", $H1399:$J1399)),ISNUMBER(SEARCH("Education", $H1399:$J1399)),),DataValidation!$E$12,B1399)</f>
        <v>Serious games or gamification</v>
      </c>
      <c r="B1399" t="s">
        <v>70</v>
      </c>
      <c r="C1399" t="s">
        <v>33</v>
      </c>
      <c r="D1399" t="s">
        <v>33</v>
      </c>
      <c r="F1399" s="3" t="str">
        <f t="shared" si="68"/>
        <v/>
      </c>
      <c r="G1399">
        <f t="shared" si="67"/>
        <v>1</v>
      </c>
      <c r="H1399" s="10" t="s">
        <v>20662</v>
      </c>
      <c r="I1399" t="s">
        <v>16525</v>
      </c>
      <c r="J1399" t="s">
        <v>16526</v>
      </c>
      <c r="K1399" t="s">
        <v>16527</v>
      </c>
      <c r="L1399">
        <v>6</v>
      </c>
      <c r="N1399" t="str">
        <f t="shared" si="69"/>
        <v>Conference</v>
      </c>
      <c r="O1399" t="s">
        <v>16529</v>
      </c>
      <c r="P1399" t="s">
        <v>16528</v>
      </c>
      <c r="Q1399" s="3">
        <v>2019</v>
      </c>
      <c r="R1399" t="s">
        <v>6</v>
      </c>
      <c r="S1399" t="s">
        <v>16529</v>
      </c>
      <c r="T1399" t="s">
        <v>6</v>
      </c>
    </row>
    <row r="1400" spans="1:20" x14ac:dyDescent="0.35">
      <c r="A1400" t="str" cm="1">
        <f t="array" ref="A1400">IF(OR(ISNUMBER(SEARCH("serious", $H1400:$J1400)),ISNUMBER(SEARCH("Serious", $H1400:$J1400)),ISNUMBER(SEARCH("gamification", $H1400:$J1400)),ISNUMBER(SEARCH("Gamification", $H1400:$J1400)),ISNUMBER(SEARCH("education", $H1400:$J1400)),ISNUMBER(SEARCH("Education", $H1400:$J1400)),),DataValidation!$E$12,B1400)</f>
        <v>None</v>
      </c>
      <c r="B1400" t="s">
        <v>49</v>
      </c>
      <c r="C1400" t="s">
        <v>66</v>
      </c>
      <c r="D1400" t="s">
        <v>66</v>
      </c>
      <c r="F1400" s="3" t="str">
        <f t="shared" si="68"/>
        <v/>
      </c>
      <c r="G1400">
        <f t="shared" si="67"/>
        <v>1</v>
      </c>
      <c r="H1400" s="10" t="s">
        <v>20663</v>
      </c>
      <c r="I1400" t="s">
        <v>16531</v>
      </c>
      <c r="J1400" t="s">
        <v>16532</v>
      </c>
      <c r="K1400" t="s">
        <v>16533</v>
      </c>
      <c r="L1400">
        <v>6</v>
      </c>
      <c r="N1400" t="str">
        <f t="shared" si="69"/>
        <v>Conference</v>
      </c>
      <c r="O1400" t="s">
        <v>16535</v>
      </c>
      <c r="P1400" t="s">
        <v>16534</v>
      </c>
      <c r="Q1400" s="3">
        <v>2020</v>
      </c>
      <c r="R1400" t="s">
        <v>6</v>
      </c>
      <c r="S1400" t="s">
        <v>16535</v>
      </c>
      <c r="T1400" t="s">
        <v>6</v>
      </c>
    </row>
    <row r="1401" spans="1:20" x14ac:dyDescent="0.35">
      <c r="A1401" t="str" cm="1">
        <f t="array" ref="A1401">IF(OR(ISNUMBER(SEARCH("serious", $H1401:$J1401)),ISNUMBER(SEARCH("Serious", $H1401:$J1401)),ISNUMBER(SEARCH("gamification", $H1401:$J1401)),ISNUMBER(SEARCH("Gamification", $H1401:$J1401)),ISNUMBER(SEARCH("education", $H1401:$J1401)),ISNUMBER(SEARCH("Education", $H1401:$J1401)),),DataValidation!$E$12,B1401)</f>
        <v>None</v>
      </c>
      <c r="B1401" t="s">
        <v>49</v>
      </c>
      <c r="C1401" t="s">
        <v>71</v>
      </c>
      <c r="D1401" t="s">
        <v>60</v>
      </c>
      <c r="E1401" t="s">
        <v>85</v>
      </c>
      <c r="F1401" s="3" t="str">
        <f t="shared" si="68"/>
        <v>Yes</v>
      </c>
      <c r="G1401">
        <f t="shared" si="67"/>
        <v>1</v>
      </c>
      <c r="H1401" s="10" t="s">
        <v>20666</v>
      </c>
      <c r="I1401" t="s">
        <v>16560</v>
      </c>
      <c r="J1401" t="s">
        <v>16561</v>
      </c>
      <c r="K1401" t="s">
        <v>16562</v>
      </c>
      <c r="L1401">
        <v>6</v>
      </c>
      <c r="N1401" t="str">
        <f t="shared" si="69"/>
        <v>Conference</v>
      </c>
      <c r="O1401" t="s">
        <v>16564</v>
      </c>
      <c r="P1401" t="s">
        <v>16563</v>
      </c>
      <c r="Q1401" s="3">
        <v>2020</v>
      </c>
      <c r="R1401" t="s">
        <v>6</v>
      </c>
      <c r="S1401" t="s">
        <v>16564</v>
      </c>
      <c r="T1401" t="s">
        <v>6</v>
      </c>
    </row>
    <row r="1402" spans="1:20" x14ac:dyDescent="0.35">
      <c r="A1402" t="str" cm="1">
        <f t="array" ref="A1402">IF(OR(ISNUMBER(SEARCH("serious", $H1402:$J1402)),ISNUMBER(SEARCH("Serious", $H1402:$J1402)),ISNUMBER(SEARCH("gamification", $H1402:$J1402)),ISNUMBER(SEARCH("Gamification", $H1402:$J1402)),ISNUMBER(SEARCH("education", $H1402:$J1402)),ISNUMBER(SEARCH("Education", $H1402:$J1402)),),DataValidation!$E$12,B1402)</f>
        <v>None</v>
      </c>
      <c r="B1402" t="s">
        <v>49</v>
      </c>
      <c r="C1402" t="s">
        <v>60</v>
      </c>
      <c r="D1402" t="s">
        <v>60</v>
      </c>
      <c r="F1402" s="3" t="str">
        <f t="shared" si="68"/>
        <v/>
      </c>
      <c r="G1402">
        <f t="shared" si="67"/>
        <v>1</v>
      </c>
      <c r="H1402" s="10" t="s">
        <v>20668</v>
      </c>
      <c r="I1402" t="s">
        <v>16586</v>
      </c>
      <c r="J1402" t="s">
        <v>16587</v>
      </c>
      <c r="K1402" t="s">
        <v>16588</v>
      </c>
      <c r="L1402">
        <v>6</v>
      </c>
      <c r="N1402" t="str">
        <f t="shared" si="69"/>
        <v>Conference</v>
      </c>
      <c r="O1402" t="s">
        <v>16590</v>
      </c>
      <c r="P1402" t="s">
        <v>16589</v>
      </c>
      <c r="Q1402" s="3">
        <v>2020</v>
      </c>
      <c r="R1402" t="s">
        <v>6</v>
      </c>
      <c r="S1402" t="s">
        <v>16590</v>
      </c>
      <c r="T1402" t="s">
        <v>6</v>
      </c>
    </row>
    <row r="1403" spans="1:20" x14ac:dyDescent="0.35">
      <c r="A1403" t="str" cm="1">
        <f t="array" ref="A1403">IF(OR(ISNUMBER(SEARCH("serious", $H1403:$J1403)),ISNUMBER(SEARCH("Serious", $H1403:$J1403)),ISNUMBER(SEARCH("gamification", $H1403:$J1403)),ISNUMBER(SEARCH("Gamification", $H1403:$J1403)),ISNUMBER(SEARCH("education", $H1403:$J1403)),ISNUMBER(SEARCH("Education", $H1403:$J1403)),),DataValidation!$E$12,B1403)</f>
        <v>None</v>
      </c>
      <c r="B1403" t="s">
        <v>49</v>
      </c>
      <c r="C1403" t="s">
        <v>66</v>
      </c>
      <c r="D1403" t="s">
        <v>66</v>
      </c>
      <c r="F1403" s="3" t="str">
        <f t="shared" si="68"/>
        <v/>
      </c>
      <c r="G1403">
        <f t="shared" si="67"/>
        <v>1</v>
      </c>
      <c r="H1403" s="10" t="s">
        <v>20669</v>
      </c>
      <c r="I1403" t="s">
        <v>16595</v>
      </c>
      <c r="J1403" t="s">
        <v>16601</v>
      </c>
      <c r="K1403" t="s">
        <v>16597</v>
      </c>
      <c r="L1403">
        <v>6</v>
      </c>
      <c r="N1403" t="str">
        <f t="shared" si="69"/>
        <v>Conference</v>
      </c>
      <c r="O1403" t="s">
        <v>16602</v>
      </c>
      <c r="P1403" t="s">
        <v>10673</v>
      </c>
      <c r="Q1403" s="3">
        <v>2021</v>
      </c>
      <c r="R1403" t="s">
        <v>6</v>
      </c>
      <c r="S1403" t="s">
        <v>16602</v>
      </c>
      <c r="T1403" t="s">
        <v>6</v>
      </c>
    </row>
    <row r="1404" spans="1:20" x14ac:dyDescent="0.35">
      <c r="A1404" t="str" cm="1">
        <f t="array" ref="A1404">IF(OR(ISNUMBER(SEARCH("serious", $H1404:$J1404)),ISNUMBER(SEARCH("Serious", $H1404:$J1404)),ISNUMBER(SEARCH("gamification", $H1404:$J1404)),ISNUMBER(SEARCH("Gamification", $H1404:$J1404)),ISNUMBER(SEARCH("education", $H1404:$J1404)),ISNUMBER(SEARCH("Education", $H1404:$J1404)),),DataValidation!$E$12,B1404)</f>
        <v>None</v>
      </c>
      <c r="B1404" t="s">
        <v>49</v>
      </c>
      <c r="C1404" t="s">
        <v>68</v>
      </c>
      <c r="D1404" t="s">
        <v>68</v>
      </c>
      <c r="F1404" s="3" t="str">
        <f t="shared" si="68"/>
        <v/>
      </c>
      <c r="G1404">
        <f t="shared" si="67"/>
        <v>1</v>
      </c>
      <c r="H1404" s="10" t="s">
        <v>20670</v>
      </c>
      <c r="I1404" t="s">
        <v>16614</v>
      </c>
      <c r="J1404" t="s">
        <v>16615</v>
      </c>
      <c r="K1404" t="s">
        <v>16616</v>
      </c>
      <c r="L1404">
        <v>6</v>
      </c>
      <c r="N1404" t="str">
        <f t="shared" si="69"/>
        <v>Conference</v>
      </c>
      <c r="O1404" t="s">
        <v>16617</v>
      </c>
      <c r="P1404" t="s">
        <v>1866</v>
      </c>
      <c r="Q1404" s="3">
        <v>2020</v>
      </c>
      <c r="R1404" t="s">
        <v>6</v>
      </c>
      <c r="S1404" t="s">
        <v>16617</v>
      </c>
      <c r="T1404" t="s">
        <v>6</v>
      </c>
    </row>
    <row r="1405" spans="1:20" x14ac:dyDescent="0.35">
      <c r="A1405" t="s">
        <v>82</v>
      </c>
      <c r="B1405" t="s">
        <v>70</v>
      </c>
      <c r="C1405" t="s">
        <v>33</v>
      </c>
      <c r="D1405" t="s">
        <v>33</v>
      </c>
      <c r="F1405" s="3" t="str">
        <f t="shared" si="68"/>
        <v/>
      </c>
      <c r="G1405">
        <f t="shared" si="67"/>
        <v>1</v>
      </c>
      <c r="H1405" s="10" t="s">
        <v>20671</v>
      </c>
      <c r="I1405" t="s">
        <v>16638</v>
      </c>
      <c r="J1405" t="s">
        <v>16639</v>
      </c>
      <c r="K1405" t="s">
        <v>16640</v>
      </c>
      <c r="L1405">
        <v>6</v>
      </c>
      <c r="M1405">
        <v>9781605581835</v>
      </c>
      <c r="N1405" t="str">
        <f t="shared" si="69"/>
        <v>Conference</v>
      </c>
      <c r="O1405" t="s">
        <v>16643</v>
      </c>
      <c r="P1405" t="s">
        <v>16641</v>
      </c>
      <c r="Q1405" s="3">
        <v>2009</v>
      </c>
      <c r="R1405" t="s">
        <v>16642</v>
      </c>
      <c r="S1405" t="s">
        <v>16643</v>
      </c>
      <c r="T1405" t="s">
        <v>6</v>
      </c>
    </row>
    <row r="1406" spans="1:20" x14ac:dyDescent="0.35">
      <c r="A1406" t="str" cm="1">
        <f t="array" ref="A1406">IF(OR(ISNUMBER(SEARCH("serious", $H1406:$J1406)),ISNUMBER(SEARCH("Serious", $H1406:$J1406)),ISNUMBER(SEARCH("gamification", $H1406:$J1406)),ISNUMBER(SEARCH("Gamification", $H1406:$J1406)),ISNUMBER(SEARCH("education", $H1406:$J1406)),ISNUMBER(SEARCH("Education", $H1406:$J1406)),),DataValidation!$E$12,B1406)</f>
        <v>Not related to Video Games</v>
      </c>
      <c r="B1406" t="s">
        <v>70</v>
      </c>
      <c r="C1406" t="s">
        <v>33</v>
      </c>
      <c r="D1406" t="s">
        <v>33</v>
      </c>
      <c r="F1406" s="3" t="str">
        <f t="shared" si="68"/>
        <v/>
      </c>
      <c r="G1406">
        <f t="shared" si="67"/>
        <v>1</v>
      </c>
      <c r="H1406" s="10" t="s">
        <v>20674</v>
      </c>
      <c r="I1406" t="s">
        <v>16686</v>
      </c>
      <c r="J1406" t="s">
        <v>16687</v>
      </c>
      <c r="K1406" t="s">
        <v>16688</v>
      </c>
      <c r="L1406">
        <v>6</v>
      </c>
      <c r="M1406">
        <v>9781605584218</v>
      </c>
      <c r="N1406" t="str">
        <f t="shared" si="69"/>
        <v>Conference</v>
      </c>
      <c r="O1406" t="s">
        <v>16690</v>
      </c>
      <c r="P1406" t="s">
        <v>6</v>
      </c>
      <c r="Q1406" s="3">
        <v>2009</v>
      </c>
      <c r="R1406" t="s">
        <v>16689</v>
      </c>
      <c r="S1406" t="s">
        <v>16690</v>
      </c>
      <c r="T1406" t="s">
        <v>6</v>
      </c>
    </row>
    <row r="1407" spans="1:20" x14ac:dyDescent="0.35">
      <c r="A1407" t="str" cm="1">
        <f t="array" ref="A1407">IF(OR(ISNUMBER(SEARCH("serious", $H1407:$J1407)),ISNUMBER(SEARCH("Serious", $H1407:$J1407)),ISNUMBER(SEARCH("gamification", $H1407:$J1407)),ISNUMBER(SEARCH("Gamification", $H1407:$J1407)),ISNUMBER(SEARCH("education", $H1407:$J1407)),ISNUMBER(SEARCH("Education", $H1407:$J1407)),),DataValidation!$E$12,B1407)</f>
        <v>None</v>
      </c>
      <c r="B1407" t="s">
        <v>49</v>
      </c>
      <c r="C1407" t="s">
        <v>57</v>
      </c>
      <c r="D1407" t="s">
        <v>57</v>
      </c>
      <c r="F1407" s="3" t="str">
        <f t="shared" si="68"/>
        <v/>
      </c>
      <c r="G1407">
        <f t="shared" si="67"/>
        <v>1</v>
      </c>
      <c r="H1407" s="10" t="s">
        <v>20675</v>
      </c>
      <c r="I1407" t="s">
        <v>16704</v>
      </c>
      <c r="J1407" t="s">
        <v>16705</v>
      </c>
      <c r="K1407" t="s">
        <v>16706</v>
      </c>
      <c r="L1407">
        <v>6</v>
      </c>
      <c r="M1407">
        <v>9781605585147</v>
      </c>
      <c r="N1407" t="str">
        <f t="shared" si="69"/>
        <v>Conference</v>
      </c>
      <c r="O1407" t="s">
        <v>16709</v>
      </c>
      <c r="P1407" t="s">
        <v>16707</v>
      </c>
      <c r="Q1407" s="3">
        <v>2009</v>
      </c>
      <c r="R1407" t="s">
        <v>16708</v>
      </c>
      <c r="S1407" t="s">
        <v>16709</v>
      </c>
      <c r="T1407" t="s">
        <v>6</v>
      </c>
    </row>
    <row r="1408" spans="1:20" x14ac:dyDescent="0.35">
      <c r="A1408" t="str" cm="1">
        <f t="array" ref="A1408">IF(OR(ISNUMBER(SEARCH("serious", $H1408:$J1408)),ISNUMBER(SEARCH("Serious", $H1408:$J1408)),ISNUMBER(SEARCH("gamification", $H1408:$J1408)),ISNUMBER(SEARCH("Gamification", $H1408:$J1408)),ISNUMBER(SEARCH("education", $H1408:$J1408)),ISNUMBER(SEARCH("Education", $H1408:$J1408)),),DataValidation!$E$12,B1408)</f>
        <v>None</v>
      </c>
      <c r="B1408" t="s">
        <v>49</v>
      </c>
      <c r="C1408" t="s">
        <v>66</v>
      </c>
      <c r="D1408" t="s">
        <v>66</v>
      </c>
      <c r="F1408" s="3" t="str">
        <f t="shared" si="68"/>
        <v/>
      </c>
      <c r="G1408">
        <f t="shared" si="67"/>
        <v>1</v>
      </c>
      <c r="H1408" s="10" t="s">
        <v>20676</v>
      </c>
      <c r="I1408" t="s">
        <v>16711</v>
      </c>
      <c r="J1408" t="s">
        <v>16712</v>
      </c>
      <c r="K1408" t="s">
        <v>16713</v>
      </c>
      <c r="L1408">
        <v>6</v>
      </c>
      <c r="M1408">
        <v>9781605585147</v>
      </c>
      <c r="N1408" t="str">
        <f t="shared" si="69"/>
        <v>Conference</v>
      </c>
      <c r="O1408" t="s">
        <v>16709</v>
      </c>
      <c r="P1408" t="s">
        <v>16714</v>
      </c>
      <c r="Q1408" s="3">
        <v>2009</v>
      </c>
      <c r="R1408" t="s">
        <v>16715</v>
      </c>
      <c r="S1408" t="s">
        <v>16709</v>
      </c>
      <c r="T1408" t="s">
        <v>6</v>
      </c>
    </row>
    <row r="1409" spans="1:20" x14ac:dyDescent="0.35">
      <c r="A1409" t="str" cm="1">
        <f t="array" ref="A1409">IF(OR(ISNUMBER(SEARCH("serious", $H1409:$J1409)),ISNUMBER(SEARCH("Serious", $H1409:$J1409)),ISNUMBER(SEARCH("gamification", $H1409:$J1409)),ISNUMBER(SEARCH("Gamification", $H1409:$J1409)),ISNUMBER(SEARCH("education", $H1409:$J1409)),ISNUMBER(SEARCH("Education", $H1409:$J1409)),),DataValidation!$E$12,B1409)</f>
        <v>None</v>
      </c>
      <c r="B1409" t="s">
        <v>49</v>
      </c>
      <c r="C1409" t="s">
        <v>74</v>
      </c>
      <c r="D1409" t="s">
        <v>74</v>
      </c>
      <c r="F1409" s="3" t="str">
        <f t="shared" si="68"/>
        <v/>
      </c>
      <c r="G1409">
        <f t="shared" si="67"/>
        <v>1</v>
      </c>
      <c r="H1409" s="10" t="s">
        <v>20678</v>
      </c>
      <c r="I1409" t="s">
        <v>16736</v>
      </c>
      <c r="J1409" t="s">
        <v>16737</v>
      </c>
      <c r="K1409" t="s">
        <v>16738</v>
      </c>
      <c r="L1409">
        <v>6</v>
      </c>
      <c r="M1409">
        <v>9781605586335</v>
      </c>
      <c r="N1409" t="str">
        <f t="shared" si="69"/>
        <v>Conference</v>
      </c>
      <c r="O1409" t="s">
        <v>16734</v>
      </c>
      <c r="P1409" t="s">
        <v>16739</v>
      </c>
      <c r="Q1409" s="3">
        <v>2009</v>
      </c>
      <c r="R1409" t="s">
        <v>16740</v>
      </c>
      <c r="S1409" t="s">
        <v>16734</v>
      </c>
      <c r="T1409" t="s">
        <v>6</v>
      </c>
    </row>
    <row r="1410" spans="1:20" x14ac:dyDescent="0.35">
      <c r="A1410" t="str" cm="1">
        <f t="array" ref="A1410">IF(OR(ISNUMBER(SEARCH("serious", $H1410:$J1410)),ISNUMBER(SEARCH("Serious", $H1410:$J1410)),ISNUMBER(SEARCH("gamification", $H1410:$J1410)),ISNUMBER(SEARCH("Gamification", $H1410:$J1410)),ISNUMBER(SEARCH("education", $H1410:$J1410)),ISNUMBER(SEARCH("Education", $H1410:$J1410)),),DataValidation!$E$12,B1410)</f>
        <v>None</v>
      </c>
      <c r="B1410" t="s">
        <v>49</v>
      </c>
      <c r="C1410" t="s">
        <v>77</v>
      </c>
      <c r="D1410" t="s">
        <v>77</v>
      </c>
      <c r="F1410" s="3" t="str">
        <f t="shared" si="68"/>
        <v/>
      </c>
      <c r="G1410">
        <f t="shared" ref="G1410:G1473" si="70">COUNTIF(H:H,H1410)</f>
        <v>1</v>
      </c>
      <c r="H1410" s="10" t="s">
        <v>20679</v>
      </c>
      <c r="I1410" t="s">
        <v>16747</v>
      </c>
      <c r="J1410" t="s">
        <v>6</v>
      </c>
      <c r="K1410" t="s">
        <v>16748</v>
      </c>
      <c r="L1410">
        <v>6</v>
      </c>
      <c r="M1410">
        <v>9781605586854</v>
      </c>
      <c r="N1410" t="str">
        <f t="shared" si="69"/>
        <v>Conference</v>
      </c>
      <c r="O1410" t="s">
        <v>16751</v>
      </c>
      <c r="P1410" t="s">
        <v>16749</v>
      </c>
      <c r="Q1410" s="3">
        <v>2009</v>
      </c>
      <c r="R1410" t="s">
        <v>16750</v>
      </c>
      <c r="S1410" t="s">
        <v>16751</v>
      </c>
      <c r="T1410" t="s">
        <v>6</v>
      </c>
    </row>
    <row r="1411" spans="1:20" x14ac:dyDescent="0.35">
      <c r="A1411" t="str" cm="1">
        <f t="array" ref="A1411">IF(OR(ISNUMBER(SEARCH("serious", $H1411:$J1411)),ISNUMBER(SEARCH("Serious", $H1411:$J1411)),ISNUMBER(SEARCH("gamification", $H1411:$J1411)),ISNUMBER(SEARCH("Gamification", $H1411:$J1411)),ISNUMBER(SEARCH("education", $H1411:$J1411)),ISNUMBER(SEARCH("Education", $H1411:$J1411)),),DataValidation!$E$12,B1411)</f>
        <v>Not related to Video Games</v>
      </c>
      <c r="B1411" t="s">
        <v>70</v>
      </c>
      <c r="C1411" s="29" t="s">
        <v>33</v>
      </c>
      <c r="D1411" s="29" t="s">
        <v>33</v>
      </c>
      <c r="F1411" s="3" t="str">
        <f t="shared" si="68"/>
        <v/>
      </c>
      <c r="G1411">
        <f t="shared" si="70"/>
        <v>1</v>
      </c>
      <c r="H1411" s="10" t="s">
        <v>20684</v>
      </c>
      <c r="I1411" t="s">
        <v>16790</v>
      </c>
      <c r="J1411" t="s">
        <v>16791</v>
      </c>
      <c r="K1411" t="s">
        <v>16792</v>
      </c>
      <c r="L1411">
        <v>6</v>
      </c>
      <c r="M1411">
        <v>9781605588643</v>
      </c>
      <c r="N1411" t="str">
        <f t="shared" si="69"/>
        <v>Conference</v>
      </c>
      <c r="O1411" t="s">
        <v>16776</v>
      </c>
      <c r="P1411" t="s">
        <v>16793</v>
      </c>
      <c r="Q1411" s="3">
        <v>2009</v>
      </c>
      <c r="R1411" t="s">
        <v>16794</v>
      </c>
      <c r="S1411" t="s">
        <v>16776</v>
      </c>
      <c r="T1411" t="s">
        <v>6</v>
      </c>
    </row>
    <row r="1412" spans="1:20" x14ac:dyDescent="0.35">
      <c r="A1412" t="str" cm="1">
        <f t="array" ref="A1412">IF(OR(ISNUMBER(SEARCH("serious", $H1412:$J1412)),ISNUMBER(SEARCH("Serious", $H1412:$J1412)),ISNUMBER(SEARCH("gamification", $H1412:$J1412)),ISNUMBER(SEARCH("Gamification", $H1412:$J1412)),ISNUMBER(SEARCH("education", $H1412:$J1412)),ISNUMBER(SEARCH("Education", $H1412:$J1412)),),DataValidation!$E$12,B1412)</f>
        <v>None</v>
      </c>
      <c r="B1412" t="s">
        <v>49</v>
      </c>
      <c r="C1412" t="s">
        <v>71</v>
      </c>
      <c r="D1412" t="s">
        <v>60</v>
      </c>
      <c r="E1412" t="s">
        <v>85</v>
      </c>
      <c r="F1412" s="3" t="str">
        <f t="shared" si="68"/>
        <v>Yes</v>
      </c>
      <c r="G1412">
        <f t="shared" si="70"/>
        <v>1</v>
      </c>
      <c r="H1412" s="10" t="s">
        <v>20685</v>
      </c>
      <c r="I1412" t="s">
        <v>16796</v>
      </c>
      <c r="J1412" t="s">
        <v>16797</v>
      </c>
      <c r="K1412" t="s">
        <v>16798</v>
      </c>
      <c r="L1412">
        <v>6</v>
      </c>
      <c r="M1412">
        <v>9781605588643</v>
      </c>
      <c r="N1412" t="str">
        <f t="shared" si="69"/>
        <v>Conference</v>
      </c>
      <c r="O1412" t="s">
        <v>16776</v>
      </c>
      <c r="P1412" t="s">
        <v>16799</v>
      </c>
      <c r="Q1412" s="3">
        <v>2009</v>
      </c>
      <c r="R1412" t="s">
        <v>16800</v>
      </c>
      <c r="S1412" t="s">
        <v>16776</v>
      </c>
      <c r="T1412" t="s">
        <v>6</v>
      </c>
    </row>
    <row r="1413" spans="1:20" x14ac:dyDescent="0.35">
      <c r="A1413" t="str" cm="1">
        <f t="array" ref="A1413">IF(OR(ISNUMBER(SEARCH("serious", $H1413:$J1413)),ISNUMBER(SEARCH("Serious", $H1413:$J1413)),ISNUMBER(SEARCH("gamification", $H1413:$J1413)),ISNUMBER(SEARCH("Gamification", $H1413:$J1413)),ISNUMBER(SEARCH("education", $H1413:$J1413)),ISNUMBER(SEARCH("Education", $H1413:$J1413)),),DataValidation!$E$12,B1413)</f>
        <v>Serious games or gamification</v>
      </c>
      <c r="B1413" t="s">
        <v>70</v>
      </c>
      <c r="C1413" t="s">
        <v>33</v>
      </c>
      <c r="D1413" t="s">
        <v>33</v>
      </c>
      <c r="F1413" s="3" t="str">
        <f t="shared" si="68"/>
        <v/>
      </c>
      <c r="G1413">
        <f t="shared" si="70"/>
        <v>1</v>
      </c>
      <c r="H1413" s="10" t="s">
        <v>20686</v>
      </c>
      <c r="I1413" t="s">
        <v>16802</v>
      </c>
      <c r="J1413" t="s">
        <v>16803</v>
      </c>
      <c r="K1413" t="s">
        <v>16804</v>
      </c>
      <c r="L1413">
        <v>6</v>
      </c>
      <c r="M1413">
        <v>9781605588643</v>
      </c>
      <c r="N1413" t="str">
        <f t="shared" si="69"/>
        <v>Conference</v>
      </c>
      <c r="O1413" t="s">
        <v>16776</v>
      </c>
      <c r="P1413" t="s">
        <v>16805</v>
      </c>
      <c r="Q1413" s="3">
        <v>2009</v>
      </c>
      <c r="R1413" t="s">
        <v>16806</v>
      </c>
      <c r="S1413" t="s">
        <v>16776</v>
      </c>
      <c r="T1413" t="s">
        <v>6</v>
      </c>
    </row>
    <row r="1414" spans="1:20" x14ac:dyDescent="0.35">
      <c r="A1414" t="str" cm="1">
        <f t="array" ref="A1414">IF(OR(ISNUMBER(SEARCH("serious", $H1414:$J1414)),ISNUMBER(SEARCH("Serious", $H1414:$J1414)),ISNUMBER(SEARCH("gamification", $H1414:$J1414)),ISNUMBER(SEARCH("Gamification", $H1414:$J1414)),ISNUMBER(SEARCH("education", $H1414:$J1414)),ISNUMBER(SEARCH("Education", $H1414:$J1414)),),DataValidation!$E$12,B1414)</f>
        <v>None</v>
      </c>
      <c r="B1414" t="s">
        <v>49</v>
      </c>
      <c r="C1414" t="s">
        <v>71</v>
      </c>
      <c r="D1414" t="s">
        <v>71</v>
      </c>
      <c r="F1414" s="3" t="str">
        <f t="shared" si="68"/>
        <v/>
      </c>
      <c r="G1414">
        <f t="shared" si="70"/>
        <v>1</v>
      </c>
      <c r="H1414" s="10" t="s">
        <v>20687</v>
      </c>
      <c r="I1414" t="s">
        <v>16808</v>
      </c>
      <c r="J1414" t="s">
        <v>16809</v>
      </c>
      <c r="K1414" t="s">
        <v>16810</v>
      </c>
      <c r="L1414">
        <v>6</v>
      </c>
      <c r="M1414">
        <v>9781605588643</v>
      </c>
      <c r="N1414" t="str">
        <f t="shared" si="69"/>
        <v>Conference</v>
      </c>
      <c r="O1414" t="s">
        <v>16776</v>
      </c>
      <c r="P1414" t="s">
        <v>16811</v>
      </c>
      <c r="Q1414" s="3">
        <v>2009</v>
      </c>
      <c r="R1414" t="s">
        <v>16812</v>
      </c>
      <c r="S1414" t="s">
        <v>16776</v>
      </c>
      <c r="T1414" t="s">
        <v>6</v>
      </c>
    </row>
    <row r="1415" spans="1:20" x14ac:dyDescent="0.35">
      <c r="A1415" t="str" cm="1">
        <f t="array" ref="A1415">IF(OR(ISNUMBER(SEARCH("serious", $H1415:$J1415)),ISNUMBER(SEARCH("Serious", $H1415:$J1415)),ISNUMBER(SEARCH("gamification", $H1415:$J1415)),ISNUMBER(SEARCH("Gamification", $H1415:$J1415)),ISNUMBER(SEARCH("education", $H1415:$J1415)),ISNUMBER(SEARCH("Education", $H1415:$J1415)),),DataValidation!$E$12,B1415)</f>
        <v>Not related to Video Games</v>
      </c>
      <c r="B1415" t="s">
        <v>70</v>
      </c>
      <c r="C1415" t="s">
        <v>33</v>
      </c>
      <c r="D1415" t="s">
        <v>33</v>
      </c>
      <c r="F1415" s="3" t="str">
        <f t="shared" si="68"/>
        <v/>
      </c>
      <c r="G1415">
        <f t="shared" si="70"/>
        <v>1</v>
      </c>
      <c r="H1415" s="10" t="s">
        <v>20688</v>
      </c>
      <c r="I1415" t="s">
        <v>16819</v>
      </c>
      <c r="J1415" t="s">
        <v>16820</v>
      </c>
      <c r="K1415" t="s">
        <v>15324</v>
      </c>
      <c r="L1415">
        <v>6</v>
      </c>
      <c r="M1415">
        <v>9781605588643</v>
      </c>
      <c r="N1415" t="str">
        <f t="shared" si="69"/>
        <v>Conference</v>
      </c>
      <c r="O1415" t="s">
        <v>16776</v>
      </c>
      <c r="P1415" t="s">
        <v>16821</v>
      </c>
      <c r="Q1415" s="3">
        <v>2009</v>
      </c>
      <c r="R1415" t="s">
        <v>16822</v>
      </c>
      <c r="S1415" t="s">
        <v>16776</v>
      </c>
      <c r="T1415" t="s">
        <v>6</v>
      </c>
    </row>
    <row r="1416" spans="1:20" x14ac:dyDescent="0.35">
      <c r="A1416" t="str" cm="1">
        <f t="array" ref="A1416">IF(OR(ISNUMBER(SEARCH("serious", $H1416:$J1416)),ISNUMBER(SEARCH("Serious", $H1416:$J1416)),ISNUMBER(SEARCH("gamification", $H1416:$J1416)),ISNUMBER(SEARCH("Gamification", $H1416:$J1416)),ISNUMBER(SEARCH("education", $H1416:$J1416)),ISNUMBER(SEARCH("Education", $H1416:$J1416)),),DataValidation!$E$12,B1416)</f>
        <v>None</v>
      </c>
      <c r="B1416" t="s">
        <v>49</v>
      </c>
      <c r="C1416" t="s">
        <v>90</v>
      </c>
      <c r="D1416" t="s">
        <v>90</v>
      </c>
      <c r="F1416" s="3" t="str">
        <f t="shared" si="68"/>
        <v/>
      </c>
      <c r="G1416">
        <f t="shared" si="70"/>
        <v>1</v>
      </c>
      <c r="H1416" s="10" t="s">
        <v>16829</v>
      </c>
      <c r="I1416" t="s">
        <v>16830</v>
      </c>
      <c r="J1416" t="s">
        <v>16831</v>
      </c>
      <c r="K1416" t="s">
        <v>16832</v>
      </c>
      <c r="L1416">
        <v>6</v>
      </c>
      <c r="M1416">
        <v>9781605588643</v>
      </c>
      <c r="N1416" t="str">
        <f t="shared" si="69"/>
        <v>Conference</v>
      </c>
      <c r="O1416" t="s">
        <v>16776</v>
      </c>
      <c r="P1416" t="s">
        <v>16833</v>
      </c>
      <c r="Q1416" s="3">
        <v>2009</v>
      </c>
      <c r="R1416" t="s">
        <v>16834</v>
      </c>
      <c r="S1416" t="s">
        <v>16776</v>
      </c>
      <c r="T1416" t="s">
        <v>6</v>
      </c>
    </row>
    <row r="1417" spans="1:20" x14ac:dyDescent="0.35">
      <c r="A1417" t="str" cm="1">
        <f t="array" ref="A1417">IF(OR(ISNUMBER(SEARCH("serious", $H1417:$J1417)),ISNUMBER(SEARCH("Serious", $H1417:$J1417)),ISNUMBER(SEARCH("gamification", $H1417:$J1417)),ISNUMBER(SEARCH("Gamification", $H1417:$J1417)),ISNUMBER(SEARCH("education", $H1417:$J1417)),ISNUMBER(SEARCH("Education", $H1417:$J1417)),),DataValidation!$E$12,B1417)</f>
        <v>Not related to Software Engineering</v>
      </c>
      <c r="B1417" t="s">
        <v>67</v>
      </c>
      <c r="C1417" t="s">
        <v>33</v>
      </c>
      <c r="D1417" t="s">
        <v>33</v>
      </c>
      <c r="E1417" s="4" t="s">
        <v>20816</v>
      </c>
      <c r="F1417" s="3" t="str">
        <f t="shared" si="68"/>
        <v/>
      </c>
      <c r="G1417" s="4">
        <f t="shared" si="70"/>
        <v>1</v>
      </c>
      <c r="H1417" s="10" t="s">
        <v>20691</v>
      </c>
      <c r="I1417" t="s">
        <v>16842</v>
      </c>
      <c r="J1417" t="s">
        <v>16843</v>
      </c>
      <c r="K1417" t="s">
        <v>16844</v>
      </c>
      <c r="L1417">
        <v>6</v>
      </c>
      <c r="M1417">
        <v>9781450300063</v>
      </c>
      <c r="N1417" t="str">
        <f t="shared" si="69"/>
        <v>Conference</v>
      </c>
      <c r="O1417" t="s">
        <v>16847</v>
      </c>
      <c r="P1417" t="s">
        <v>16845</v>
      </c>
      <c r="Q1417" s="3">
        <v>2010</v>
      </c>
      <c r="R1417" t="s">
        <v>16846</v>
      </c>
      <c r="S1417" t="s">
        <v>16847</v>
      </c>
      <c r="T1417" t="s">
        <v>6</v>
      </c>
    </row>
    <row r="1418" spans="1:20" x14ac:dyDescent="0.35">
      <c r="A1418" t="str" cm="1">
        <f t="array" ref="A1418">IF(OR(ISNUMBER(SEARCH("serious", $H1418:$J1418)),ISNUMBER(SEARCH("Serious", $H1418:$J1418)),ISNUMBER(SEARCH("gamification", $H1418:$J1418)),ISNUMBER(SEARCH("Gamification", $H1418:$J1418)),ISNUMBER(SEARCH("education", $H1418:$J1418)),ISNUMBER(SEARCH("Education", $H1418:$J1418)),),DataValidation!$E$12,B1418)</f>
        <v>None</v>
      </c>
      <c r="B1418" t="s">
        <v>49</v>
      </c>
      <c r="C1418" t="s">
        <v>80</v>
      </c>
      <c r="D1418" t="s">
        <v>80</v>
      </c>
      <c r="F1418" s="3" t="str">
        <f t="shared" si="68"/>
        <v/>
      </c>
      <c r="G1418">
        <f t="shared" si="70"/>
        <v>1</v>
      </c>
      <c r="H1418" s="10" t="s">
        <v>16848</v>
      </c>
      <c r="I1418" t="s">
        <v>16849</v>
      </c>
      <c r="J1418" t="s">
        <v>16850</v>
      </c>
      <c r="K1418" t="s">
        <v>16851</v>
      </c>
      <c r="L1418">
        <v>6</v>
      </c>
      <c r="M1418">
        <v>9781605588544</v>
      </c>
      <c r="N1418" t="str">
        <f t="shared" si="69"/>
        <v>Conference</v>
      </c>
      <c r="O1418" t="s">
        <v>16854</v>
      </c>
      <c r="P1418" t="s">
        <v>16852</v>
      </c>
      <c r="Q1418" s="3">
        <v>2009</v>
      </c>
      <c r="R1418" t="s">
        <v>16853</v>
      </c>
      <c r="S1418" t="s">
        <v>16854</v>
      </c>
      <c r="T1418" t="s">
        <v>6</v>
      </c>
    </row>
    <row r="1419" spans="1:20" x14ac:dyDescent="0.35">
      <c r="A1419" t="s">
        <v>82</v>
      </c>
      <c r="B1419" t="s">
        <v>70</v>
      </c>
      <c r="C1419" s="29" t="s">
        <v>33</v>
      </c>
      <c r="D1419" s="29" t="s">
        <v>33</v>
      </c>
      <c r="F1419" s="3" t="str">
        <f t="shared" si="68"/>
        <v/>
      </c>
      <c r="G1419">
        <f t="shared" si="70"/>
        <v>1</v>
      </c>
      <c r="H1419" s="10" t="s">
        <v>20692</v>
      </c>
      <c r="I1419" t="s">
        <v>16856</v>
      </c>
      <c r="J1419" t="s">
        <v>6</v>
      </c>
      <c r="K1419" t="s">
        <v>16857</v>
      </c>
      <c r="L1419">
        <v>6</v>
      </c>
      <c r="M1419">
        <v>9781450300100</v>
      </c>
      <c r="N1419" t="str">
        <f t="shared" si="69"/>
        <v>Conference</v>
      </c>
      <c r="O1419" t="s">
        <v>16859</v>
      </c>
      <c r="P1419" t="s">
        <v>6</v>
      </c>
      <c r="Q1419" s="3">
        <v>2009</v>
      </c>
      <c r="R1419" t="s">
        <v>16858</v>
      </c>
      <c r="S1419" t="s">
        <v>16859</v>
      </c>
      <c r="T1419" t="s">
        <v>6</v>
      </c>
    </row>
    <row r="1420" spans="1:20" x14ac:dyDescent="0.35">
      <c r="A1420" t="str" cm="1">
        <f t="array" ref="A1420">IF(OR(ISNUMBER(SEARCH("serious", $H1420:$J1420)),ISNUMBER(SEARCH("Serious", $H1420:$J1420)),ISNUMBER(SEARCH("gamification", $H1420:$J1420)),ISNUMBER(SEARCH("Gamification", $H1420:$J1420)),ISNUMBER(SEARCH("education", $H1420:$J1420)),ISNUMBER(SEARCH("Education", $H1420:$J1420)),),DataValidation!$E$12,B1420)</f>
        <v>None</v>
      </c>
      <c r="B1420" t="s">
        <v>49</v>
      </c>
      <c r="C1420" t="s">
        <v>90</v>
      </c>
      <c r="D1420" t="s">
        <v>90</v>
      </c>
      <c r="F1420" s="3" t="str">
        <f t="shared" si="68"/>
        <v/>
      </c>
      <c r="G1420">
        <f t="shared" si="70"/>
        <v>1</v>
      </c>
      <c r="H1420" s="10" t="s">
        <v>20693</v>
      </c>
      <c r="I1420" t="s">
        <v>16877</v>
      </c>
      <c r="J1420" t="s">
        <v>16878</v>
      </c>
      <c r="K1420" t="s">
        <v>16879</v>
      </c>
      <c r="L1420">
        <v>6</v>
      </c>
      <c r="M1420">
        <v>9781605589374</v>
      </c>
      <c r="N1420" t="str">
        <f t="shared" si="69"/>
        <v>Conference</v>
      </c>
      <c r="O1420" t="s">
        <v>16882</v>
      </c>
      <c r="P1420" t="s">
        <v>16880</v>
      </c>
      <c r="Q1420" s="3">
        <v>2010</v>
      </c>
      <c r="R1420" t="s">
        <v>16881</v>
      </c>
      <c r="S1420" t="s">
        <v>16882</v>
      </c>
      <c r="T1420" t="s">
        <v>6</v>
      </c>
    </row>
    <row r="1421" spans="1:20" x14ac:dyDescent="0.35">
      <c r="A1421" t="str" cm="1">
        <f t="array" ref="A1421">IF(OR(ISNUMBER(SEARCH("serious", $H1421:$J1421)),ISNUMBER(SEARCH("Serious", $H1421:$J1421)),ISNUMBER(SEARCH("gamification", $H1421:$J1421)),ISNUMBER(SEARCH("Gamification", $H1421:$J1421)),ISNUMBER(SEARCH("education", $H1421:$J1421)),ISNUMBER(SEARCH("Education", $H1421:$J1421)),),DataValidation!$E$12,B1421)</f>
        <v>None</v>
      </c>
      <c r="B1421" t="s">
        <v>49</v>
      </c>
      <c r="C1421" t="s">
        <v>80</v>
      </c>
      <c r="D1421" t="s">
        <v>80</v>
      </c>
      <c r="F1421" s="3" t="str">
        <f t="shared" si="68"/>
        <v/>
      </c>
      <c r="G1421">
        <f t="shared" si="70"/>
        <v>1</v>
      </c>
      <c r="H1421" s="10" t="s">
        <v>20696</v>
      </c>
      <c r="I1421" t="s">
        <v>16909</v>
      </c>
      <c r="J1421" t="s">
        <v>6</v>
      </c>
      <c r="K1421" t="s">
        <v>16910</v>
      </c>
      <c r="L1421">
        <v>6</v>
      </c>
      <c r="M1421">
        <v>9781450300971</v>
      </c>
      <c r="N1421" t="str">
        <f t="shared" si="69"/>
        <v>Conference</v>
      </c>
      <c r="O1421" t="s">
        <v>16907</v>
      </c>
      <c r="P1421" t="s">
        <v>16911</v>
      </c>
      <c r="Q1421" s="3">
        <v>2010</v>
      </c>
      <c r="R1421" t="s">
        <v>16912</v>
      </c>
      <c r="S1421" t="s">
        <v>16907</v>
      </c>
      <c r="T1421" t="s">
        <v>6</v>
      </c>
    </row>
    <row r="1422" spans="1:20" x14ac:dyDescent="0.35">
      <c r="A1422" t="str" cm="1">
        <f t="array" ref="A1422">IF(OR(ISNUMBER(SEARCH("serious", $H1422:$J1422)),ISNUMBER(SEARCH("Serious", $H1422:$J1422)),ISNUMBER(SEARCH("gamification", $H1422:$J1422)),ISNUMBER(SEARCH("Gamification", $H1422:$J1422)),ISNUMBER(SEARCH("education", $H1422:$J1422)),ISNUMBER(SEARCH("Education", $H1422:$J1422)),),DataValidation!$E$12,B1422)</f>
        <v>Serious games or gamification</v>
      </c>
      <c r="B1422" t="s">
        <v>70</v>
      </c>
      <c r="C1422" t="s">
        <v>33</v>
      </c>
      <c r="D1422" t="s">
        <v>33</v>
      </c>
      <c r="F1422" s="3" t="str">
        <f t="shared" si="68"/>
        <v/>
      </c>
      <c r="G1422">
        <f t="shared" si="70"/>
        <v>1</v>
      </c>
      <c r="H1422" s="10" t="s">
        <v>20700</v>
      </c>
      <c r="I1422" t="s">
        <v>16944</v>
      </c>
      <c r="J1422" t="s">
        <v>16945</v>
      </c>
      <c r="K1422" t="s">
        <v>16946</v>
      </c>
      <c r="L1422">
        <v>6</v>
      </c>
      <c r="M1422">
        <v>9781450302357</v>
      </c>
      <c r="N1422" t="str">
        <f t="shared" si="69"/>
        <v>Conference</v>
      </c>
      <c r="O1422" t="s">
        <v>16949</v>
      </c>
      <c r="P1422" t="s">
        <v>16947</v>
      </c>
      <c r="Q1422" s="3">
        <v>2010</v>
      </c>
      <c r="R1422" t="s">
        <v>16948</v>
      </c>
      <c r="S1422" t="s">
        <v>16949</v>
      </c>
      <c r="T1422" t="s">
        <v>6</v>
      </c>
    </row>
    <row r="1423" spans="1:20" x14ac:dyDescent="0.35">
      <c r="A1423" t="str" cm="1">
        <f t="array" ref="A1423">IF(OR(ISNUMBER(SEARCH("serious", $H1423:$J1423)),ISNUMBER(SEARCH("Serious", $H1423:$J1423)),ISNUMBER(SEARCH("gamification", $H1423:$J1423)),ISNUMBER(SEARCH("Gamification", $H1423:$J1423)),ISNUMBER(SEARCH("education", $H1423:$J1423)),ISNUMBER(SEARCH("Education", $H1423:$J1423)),),DataValidation!$E$12,B1423)</f>
        <v>None</v>
      </c>
      <c r="B1423" t="s">
        <v>49</v>
      </c>
      <c r="C1423" t="s">
        <v>60</v>
      </c>
      <c r="D1423" t="s">
        <v>60</v>
      </c>
      <c r="F1423" s="3" t="str">
        <f t="shared" si="68"/>
        <v/>
      </c>
      <c r="G1423">
        <f t="shared" si="70"/>
        <v>1</v>
      </c>
      <c r="H1423" s="10" t="s">
        <v>20701</v>
      </c>
      <c r="I1423" t="s">
        <v>16951</v>
      </c>
      <c r="J1423" t="s">
        <v>6</v>
      </c>
      <c r="K1423" t="s">
        <v>16952</v>
      </c>
      <c r="L1423">
        <v>6</v>
      </c>
      <c r="M1423">
        <v>9781450305310</v>
      </c>
      <c r="N1423" t="str">
        <f t="shared" si="69"/>
        <v>Workshop</v>
      </c>
      <c r="O1423" t="s">
        <v>16954</v>
      </c>
      <c r="P1423" t="s">
        <v>6</v>
      </c>
      <c r="Q1423" s="3">
        <v>2010</v>
      </c>
      <c r="R1423" t="s">
        <v>16953</v>
      </c>
      <c r="S1423" t="s">
        <v>16954</v>
      </c>
      <c r="T1423" t="s">
        <v>6</v>
      </c>
    </row>
    <row r="1424" spans="1:20" x14ac:dyDescent="0.35">
      <c r="A1424" t="str" cm="1">
        <f t="array" ref="A1424">IF(OR(ISNUMBER(SEARCH("serious", $H1424:$J1424)),ISNUMBER(SEARCH("Serious", $H1424:$J1424)),ISNUMBER(SEARCH("gamification", $H1424:$J1424)),ISNUMBER(SEARCH("Gamification", $H1424:$J1424)),ISNUMBER(SEARCH("education", $H1424:$J1424)),ISNUMBER(SEARCH("Education", $H1424:$J1424)),),DataValidation!$E$12,B1424)</f>
        <v>None</v>
      </c>
      <c r="B1424" t="s">
        <v>49</v>
      </c>
      <c r="C1424" t="s">
        <v>57</v>
      </c>
      <c r="D1424" t="s">
        <v>57</v>
      </c>
      <c r="F1424" s="3" t="str">
        <f t="shared" si="68"/>
        <v/>
      </c>
      <c r="G1424">
        <f t="shared" si="70"/>
        <v>1</v>
      </c>
      <c r="H1424" s="10" t="s">
        <v>20705</v>
      </c>
      <c r="I1424" t="s">
        <v>16981</v>
      </c>
      <c r="J1424" t="s">
        <v>16982</v>
      </c>
      <c r="K1424" t="s">
        <v>16983</v>
      </c>
      <c r="L1424">
        <v>6</v>
      </c>
      <c r="M1424">
        <v>9781605588636</v>
      </c>
      <c r="N1424" t="str">
        <f t="shared" si="69"/>
        <v>Conference</v>
      </c>
      <c r="O1424" t="s">
        <v>16973</v>
      </c>
      <c r="P1424" t="s">
        <v>16984</v>
      </c>
      <c r="Q1424" s="3">
        <v>2010</v>
      </c>
      <c r="R1424" t="s">
        <v>16985</v>
      </c>
      <c r="S1424" t="s">
        <v>16973</v>
      </c>
      <c r="T1424" t="s">
        <v>6</v>
      </c>
    </row>
    <row r="1425" spans="1:20" x14ac:dyDescent="0.35">
      <c r="A1425" t="str" cm="1">
        <f t="array" ref="A1425">IF(OR(ISNUMBER(SEARCH("serious", $H1425:$J1425)),ISNUMBER(SEARCH("Serious", $H1425:$J1425)),ISNUMBER(SEARCH("gamification", $H1425:$J1425)),ISNUMBER(SEARCH("Gamification", $H1425:$J1425)),ISNUMBER(SEARCH("education", $H1425:$J1425)),ISNUMBER(SEARCH("Education", $H1425:$J1425)),),DataValidation!$E$12,B1425)</f>
        <v>Not related to Software Engineering</v>
      </c>
      <c r="B1425" t="s">
        <v>67</v>
      </c>
      <c r="C1425" t="s">
        <v>33</v>
      </c>
      <c r="D1425" t="s">
        <v>33</v>
      </c>
      <c r="F1425" s="3" t="str">
        <f t="shared" si="68"/>
        <v/>
      </c>
      <c r="G1425">
        <f t="shared" si="70"/>
        <v>1</v>
      </c>
      <c r="H1425" s="10" t="s">
        <v>20706</v>
      </c>
      <c r="I1425" t="s">
        <v>16987</v>
      </c>
      <c r="J1425" t="s">
        <v>16988</v>
      </c>
      <c r="K1425" t="s">
        <v>16989</v>
      </c>
      <c r="L1425">
        <v>6</v>
      </c>
      <c r="M1425">
        <v>9781605588636</v>
      </c>
      <c r="N1425" t="str">
        <f t="shared" si="69"/>
        <v>Conference</v>
      </c>
      <c r="O1425" t="s">
        <v>16973</v>
      </c>
      <c r="P1425" t="s">
        <v>16990</v>
      </c>
      <c r="Q1425" s="3">
        <v>2010</v>
      </c>
      <c r="R1425" t="s">
        <v>16991</v>
      </c>
      <c r="S1425" t="s">
        <v>16973</v>
      </c>
      <c r="T1425" t="s">
        <v>6</v>
      </c>
    </row>
    <row r="1426" spans="1:20" x14ac:dyDescent="0.35">
      <c r="A1426" t="str" cm="1">
        <f t="array" ref="A1426">IF(OR(ISNUMBER(SEARCH("serious", $H1426:$J1426)),ISNUMBER(SEARCH("Serious", $H1426:$J1426)),ISNUMBER(SEARCH("gamification", $H1426:$J1426)),ISNUMBER(SEARCH("Gamification", $H1426:$J1426)),ISNUMBER(SEARCH("education", $H1426:$J1426)),ISNUMBER(SEARCH("Education", $H1426:$J1426)),),DataValidation!$E$12,B1426)</f>
        <v>Not related to Software Engineering</v>
      </c>
      <c r="B1426" t="s">
        <v>67</v>
      </c>
      <c r="C1426" t="s">
        <v>33</v>
      </c>
      <c r="D1426" t="s">
        <v>33</v>
      </c>
      <c r="F1426" s="3" t="str">
        <f t="shared" si="68"/>
        <v/>
      </c>
      <c r="G1426">
        <f t="shared" si="70"/>
        <v>1</v>
      </c>
      <c r="H1426" s="10" t="s">
        <v>20708</v>
      </c>
      <c r="I1426" t="s">
        <v>16999</v>
      </c>
      <c r="J1426" t="s">
        <v>17000</v>
      </c>
      <c r="K1426" t="s">
        <v>17001</v>
      </c>
      <c r="L1426">
        <v>6</v>
      </c>
      <c r="M1426">
        <v>9781605588636</v>
      </c>
      <c r="N1426" t="str">
        <f t="shared" si="69"/>
        <v>Conference</v>
      </c>
      <c r="O1426" t="s">
        <v>16973</v>
      </c>
      <c r="P1426" t="s">
        <v>17002</v>
      </c>
      <c r="Q1426" s="3">
        <v>2010</v>
      </c>
      <c r="R1426" t="s">
        <v>17003</v>
      </c>
      <c r="S1426" t="s">
        <v>16973</v>
      </c>
      <c r="T1426" t="s">
        <v>6</v>
      </c>
    </row>
    <row r="1427" spans="1:20" x14ac:dyDescent="0.35">
      <c r="A1427" t="str" cm="1">
        <f t="array" ref="A1427">IF(OR(ISNUMBER(SEARCH("serious", $H1427:$J1427)),ISNUMBER(SEARCH("Serious", $H1427:$J1427)),ISNUMBER(SEARCH("gamification", $H1427:$J1427)),ISNUMBER(SEARCH("Gamification", $H1427:$J1427)),ISNUMBER(SEARCH("education", $H1427:$J1427)),ISNUMBER(SEARCH("Education", $H1427:$J1427)),),DataValidation!$E$12,B1427)</f>
        <v>None</v>
      </c>
      <c r="B1427" t="s">
        <v>49</v>
      </c>
      <c r="C1427" t="s">
        <v>80</v>
      </c>
      <c r="D1427" t="s">
        <v>80</v>
      </c>
      <c r="F1427" s="3" t="str">
        <f t="shared" si="68"/>
        <v/>
      </c>
      <c r="G1427">
        <f t="shared" si="70"/>
        <v>1</v>
      </c>
      <c r="H1427" s="10" t="s">
        <v>20709</v>
      </c>
      <c r="I1427" t="s">
        <v>17064</v>
      </c>
      <c r="J1427" t="s">
        <v>17065</v>
      </c>
      <c r="K1427" t="s">
        <v>17066</v>
      </c>
      <c r="L1427">
        <v>6</v>
      </c>
      <c r="M1427">
        <v>9781450307444</v>
      </c>
      <c r="N1427" t="str">
        <f t="shared" si="69"/>
        <v>Conference</v>
      </c>
      <c r="O1427" t="s">
        <v>17069</v>
      </c>
      <c r="P1427" t="s">
        <v>17067</v>
      </c>
      <c r="Q1427" s="3">
        <v>2011</v>
      </c>
      <c r="R1427" t="s">
        <v>17068</v>
      </c>
      <c r="S1427" t="s">
        <v>17069</v>
      </c>
      <c r="T1427" t="s">
        <v>6</v>
      </c>
    </row>
    <row r="1428" spans="1:20" x14ac:dyDescent="0.35">
      <c r="A1428" t="str" cm="1">
        <f t="array" ref="A1428">IF(OR(ISNUMBER(SEARCH("serious", $H1428:$J1428)),ISNUMBER(SEARCH("Serious", $H1428:$J1428)),ISNUMBER(SEARCH("gamification", $H1428:$J1428)),ISNUMBER(SEARCH("Gamification", $H1428:$J1428)),ISNUMBER(SEARCH("education", $H1428:$J1428)),ISNUMBER(SEARCH("Education", $H1428:$J1428)),),DataValidation!$E$12,B1428)</f>
        <v>None</v>
      </c>
      <c r="B1428" t="s">
        <v>49</v>
      </c>
      <c r="C1428" t="s">
        <v>57</v>
      </c>
      <c r="D1428" t="s">
        <v>57</v>
      </c>
      <c r="F1428" s="3" t="str">
        <f t="shared" si="68"/>
        <v/>
      </c>
      <c r="G1428">
        <f t="shared" si="70"/>
        <v>1</v>
      </c>
      <c r="H1428" s="10" t="s">
        <v>20710</v>
      </c>
      <c r="I1428" t="s">
        <v>17089</v>
      </c>
      <c r="J1428" t="s">
        <v>17090</v>
      </c>
      <c r="K1428" t="s">
        <v>17091</v>
      </c>
      <c r="L1428">
        <v>6</v>
      </c>
      <c r="M1428">
        <v>9781450308205</v>
      </c>
      <c r="N1428" t="str">
        <f t="shared" si="69"/>
        <v>Conference</v>
      </c>
      <c r="O1428" t="s">
        <v>17094</v>
      </c>
      <c r="P1428" t="s">
        <v>17092</v>
      </c>
      <c r="Q1428" s="3">
        <v>2011</v>
      </c>
      <c r="R1428" t="s">
        <v>17093</v>
      </c>
      <c r="S1428" t="s">
        <v>17094</v>
      </c>
      <c r="T1428" t="s">
        <v>6</v>
      </c>
    </row>
    <row r="1429" spans="1:20" x14ac:dyDescent="0.35">
      <c r="A1429" t="str" cm="1">
        <f t="array" ref="A1429">IF(OR(ISNUMBER(SEARCH("serious", $H1429:$J1429)),ISNUMBER(SEARCH("Serious", $H1429:$J1429)),ISNUMBER(SEARCH("gamification", $H1429:$J1429)),ISNUMBER(SEARCH("Gamification", $H1429:$J1429)),ISNUMBER(SEARCH("education", $H1429:$J1429)),ISNUMBER(SEARCH("Education", $H1429:$J1429)),),DataValidation!$E$12,B1429)</f>
        <v>None</v>
      </c>
      <c r="B1429" t="s">
        <v>49</v>
      </c>
      <c r="C1429" t="s">
        <v>60</v>
      </c>
      <c r="D1429" t="s">
        <v>60</v>
      </c>
      <c r="F1429" s="3" t="str">
        <f t="shared" si="68"/>
        <v/>
      </c>
      <c r="G1429">
        <f t="shared" si="70"/>
        <v>1</v>
      </c>
      <c r="H1429" s="10" t="s">
        <v>20712</v>
      </c>
      <c r="I1429" t="s">
        <v>17102</v>
      </c>
      <c r="J1429" t="s">
        <v>17103</v>
      </c>
      <c r="K1429" t="s">
        <v>17104</v>
      </c>
      <c r="L1429">
        <v>6</v>
      </c>
      <c r="M1429">
        <v>9781450308274</v>
      </c>
      <c r="N1429" t="str">
        <f t="shared" si="69"/>
        <v>Conference</v>
      </c>
      <c r="O1429" t="s">
        <v>17106</v>
      </c>
      <c r="P1429" t="s">
        <v>6</v>
      </c>
      <c r="Q1429" s="3">
        <v>2011</v>
      </c>
      <c r="R1429" t="s">
        <v>17105</v>
      </c>
      <c r="S1429" t="s">
        <v>17106</v>
      </c>
      <c r="T1429" t="s">
        <v>6</v>
      </c>
    </row>
    <row r="1430" spans="1:20" x14ac:dyDescent="0.35">
      <c r="A1430" t="str" cm="1">
        <f t="array" ref="A1430">IF(OR(ISNUMBER(SEARCH("serious", $H1430:$J1430)),ISNUMBER(SEARCH("Serious", $H1430:$J1430)),ISNUMBER(SEARCH("gamification", $H1430:$J1430)),ISNUMBER(SEARCH("Gamification", $H1430:$J1430)),ISNUMBER(SEARCH("education", $H1430:$J1430)),ISNUMBER(SEARCH("Education", $H1430:$J1430)),),DataValidation!$E$12,B1430)</f>
        <v>None</v>
      </c>
      <c r="B1430" t="s">
        <v>49</v>
      </c>
      <c r="C1430" t="s">
        <v>57</v>
      </c>
      <c r="D1430" t="s">
        <v>57</v>
      </c>
      <c r="F1430" s="3" t="str">
        <f t="shared" si="68"/>
        <v/>
      </c>
      <c r="G1430">
        <f t="shared" si="70"/>
        <v>1</v>
      </c>
      <c r="H1430" s="10" t="s">
        <v>20713</v>
      </c>
      <c r="I1430" t="s">
        <v>17108</v>
      </c>
      <c r="J1430" t="s">
        <v>17109</v>
      </c>
      <c r="K1430" t="s">
        <v>17110</v>
      </c>
      <c r="L1430">
        <v>6</v>
      </c>
      <c r="M1430">
        <v>9781450308274</v>
      </c>
      <c r="N1430" t="str">
        <f t="shared" si="69"/>
        <v>Conference</v>
      </c>
      <c r="O1430" t="s">
        <v>17106</v>
      </c>
      <c r="P1430" t="s">
        <v>6</v>
      </c>
      <c r="Q1430" s="3">
        <v>2011</v>
      </c>
      <c r="R1430" t="s">
        <v>17111</v>
      </c>
      <c r="S1430" t="s">
        <v>17106</v>
      </c>
      <c r="T1430" t="s">
        <v>6</v>
      </c>
    </row>
    <row r="1431" spans="1:20" x14ac:dyDescent="0.35">
      <c r="A1431" t="str" cm="1">
        <f t="array" ref="A1431">IF(OR(ISNUMBER(SEARCH("serious", $H1431:$J1431)),ISNUMBER(SEARCH("Serious", $H1431:$J1431)),ISNUMBER(SEARCH("gamification", $H1431:$J1431)),ISNUMBER(SEARCH("Gamification", $H1431:$J1431)),ISNUMBER(SEARCH("education", $H1431:$J1431)),ISNUMBER(SEARCH("Education", $H1431:$J1431)),),DataValidation!$E$12,B1431)</f>
        <v>Serious games or gamification</v>
      </c>
      <c r="B1431" t="s">
        <v>70</v>
      </c>
      <c r="C1431" t="s">
        <v>33</v>
      </c>
      <c r="D1431" t="s">
        <v>33</v>
      </c>
      <c r="F1431" s="3" t="str">
        <f t="shared" si="68"/>
        <v/>
      </c>
      <c r="G1431">
        <f t="shared" si="70"/>
        <v>1</v>
      </c>
      <c r="H1431" s="10" t="s">
        <v>20714</v>
      </c>
      <c r="I1431" t="s">
        <v>17113</v>
      </c>
      <c r="J1431" t="s">
        <v>17114</v>
      </c>
      <c r="K1431" t="s">
        <v>17115</v>
      </c>
      <c r="L1431">
        <v>6</v>
      </c>
      <c r="M1431">
        <v>9781450308274</v>
      </c>
      <c r="N1431" t="str">
        <f t="shared" si="69"/>
        <v>Conference</v>
      </c>
      <c r="O1431" t="s">
        <v>17106</v>
      </c>
      <c r="P1431" t="s">
        <v>6</v>
      </c>
      <c r="Q1431" s="3">
        <v>2011</v>
      </c>
      <c r="R1431" t="s">
        <v>17116</v>
      </c>
      <c r="S1431" t="s">
        <v>17106</v>
      </c>
      <c r="T1431" t="s">
        <v>6</v>
      </c>
    </row>
    <row r="1432" spans="1:20" x14ac:dyDescent="0.35">
      <c r="A1432" t="str" cm="1">
        <f t="array" ref="A1432">IF(OR(ISNUMBER(SEARCH("serious", $H1432:$J1432)),ISNUMBER(SEARCH("Serious", $H1432:$J1432)),ISNUMBER(SEARCH("gamification", $H1432:$J1432)),ISNUMBER(SEARCH("Gamification", $H1432:$J1432)),ISNUMBER(SEARCH("education", $H1432:$J1432)),ISNUMBER(SEARCH("Education", $H1432:$J1432)),),DataValidation!$E$12,B1432)</f>
        <v>None</v>
      </c>
      <c r="B1432" t="s">
        <v>49</v>
      </c>
      <c r="C1432" t="s">
        <v>71</v>
      </c>
      <c r="D1432" t="s">
        <v>71</v>
      </c>
      <c r="F1432" s="3" t="str">
        <f t="shared" si="68"/>
        <v/>
      </c>
      <c r="G1432">
        <f t="shared" si="70"/>
        <v>1</v>
      </c>
      <c r="H1432" s="10" t="s">
        <v>20715</v>
      </c>
      <c r="I1432" t="s">
        <v>17118</v>
      </c>
      <c r="J1432" t="s">
        <v>17119</v>
      </c>
      <c r="K1432" t="s">
        <v>17120</v>
      </c>
      <c r="L1432">
        <v>6</v>
      </c>
      <c r="M1432">
        <v>9781450308274</v>
      </c>
      <c r="N1432" t="str">
        <f t="shared" si="69"/>
        <v>Conference</v>
      </c>
      <c r="O1432" t="s">
        <v>17106</v>
      </c>
      <c r="P1432" t="s">
        <v>6</v>
      </c>
      <c r="Q1432" s="3">
        <v>2011</v>
      </c>
      <c r="R1432" t="s">
        <v>17121</v>
      </c>
      <c r="S1432" t="s">
        <v>17106</v>
      </c>
      <c r="T1432" t="s">
        <v>6</v>
      </c>
    </row>
    <row r="1433" spans="1:20" x14ac:dyDescent="0.35">
      <c r="A1433" t="str" cm="1">
        <f t="array" ref="A1433">IF(OR(ISNUMBER(SEARCH("serious", $H1433:$J1433)),ISNUMBER(SEARCH("Serious", $H1433:$J1433)),ISNUMBER(SEARCH("gamification", $H1433:$J1433)),ISNUMBER(SEARCH("Gamification", $H1433:$J1433)),ISNUMBER(SEARCH("education", $H1433:$J1433)),ISNUMBER(SEARCH("Education", $H1433:$J1433)),),DataValidation!$E$12,B1433)</f>
        <v>Not related to Software Engineering</v>
      </c>
      <c r="B1433" t="s">
        <v>67</v>
      </c>
      <c r="C1433" t="s">
        <v>33</v>
      </c>
      <c r="D1433" t="s">
        <v>33</v>
      </c>
      <c r="F1433" s="3" t="str">
        <f t="shared" si="68"/>
        <v/>
      </c>
      <c r="G1433">
        <f t="shared" si="70"/>
        <v>1</v>
      </c>
      <c r="H1433" s="10" t="s">
        <v>20716</v>
      </c>
      <c r="I1433" t="s">
        <v>17123</v>
      </c>
      <c r="J1433" t="s">
        <v>17124</v>
      </c>
      <c r="K1433" t="s">
        <v>17125</v>
      </c>
      <c r="L1433">
        <v>6</v>
      </c>
      <c r="M1433">
        <v>9781450308274</v>
      </c>
      <c r="N1433" t="str">
        <f t="shared" si="69"/>
        <v>Conference</v>
      </c>
      <c r="O1433" t="s">
        <v>17106</v>
      </c>
      <c r="P1433" t="s">
        <v>6</v>
      </c>
      <c r="Q1433" s="3">
        <v>2011</v>
      </c>
      <c r="R1433" t="s">
        <v>17126</v>
      </c>
      <c r="S1433" t="s">
        <v>17106</v>
      </c>
      <c r="T1433" t="s">
        <v>6</v>
      </c>
    </row>
    <row r="1434" spans="1:20" x14ac:dyDescent="0.35">
      <c r="A1434" t="str" cm="1">
        <f t="array" ref="A1434">IF(OR(ISNUMBER(SEARCH("serious", $H1434:$J1434)),ISNUMBER(SEARCH("Serious", $H1434:$J1434)),ISNUMBER(SEARCH("gamification", $H1434:$J1434)),ISNUMBER(SEARCH("Gamification", $H1434:$J1434)),ISNUMBER(SEARCH("education", $H1434:$J1434)),ISNUMBER(SEARCH("Education", $H1434:$J1434)),),DataValidation!$E$12,B1434)</f>
        <v>None</v>
      </c>
      <c r="B1434" t="s">
        <v>49</v>
      </c>
      <c r="C1434" t="s">
        <v>74</v>
      </c>
      <c r="D1434" t="s">
        <v>74</v>
      </c>
      <c r="F1434" s="3" t="str">
        <f t="shared" si="68"/>
        <v/>
      </c>
      <c r="G1434">
        <f t="shared" si="70"/>
        <v>1</v>
      </c>
      <c r="H1434" s="10" t="s">
        <v>20717</v>
      </c>
      <c r="I1434" t="s">
        <v>17128</v>
      </c>
      <c r="J1434" t="s">
        <v>17129</v>
      </c>
      <c r="K1434" t="s">
        <v>17130</v>
      </c>
      <c r="L1434">
        <v>6</v>
      </c>
      <c r="M1434">
        <v>9781450308274</v>
      </c>
      <c r="N1434" t="str">
        <f t="shared" si="69"/>
        <v>Conference</v>
      </c>
      <c r="O1434" t="s">
        <v>17106</v>
      </c>
      <c r="P1434" t="s">
        <v>6</v>
      </c>
      <c r="Q1434" s="3">
        <v>2011</v>
      </c>
      <c r="R1434" t="s">
        <v>17131</v>
      </c>
      <c r="S1434" t="s">
        <v>17106</v>
      </c>
      <c r="T1434" t="s">
        <v>6</v>
      </c>
    </row>
    <row r="1435" spans="1:20" x14ac:dyDescent="0.35">
      <c r="A1435" t="str" cm="1">
        <f t="array" ref="A1435">IF(OR(ISNUMBER(SEARCH("serious", $H1435:$J1435)),ISNUMBER(SEARCH("Serious", $H1435:$J1435)),ISNUMBER(SEARCH("gamification", $H1435:$J1435)),ISNUMBER(SEARCH("Gamification", $H1435:$J1435)),ISNUMBER(SEARCH("education", $H1435:$J1435)),ISNUMBER(SEARCH("Education", $H1435:$J1435)),),DataValidation!$E$12,B1435)</f>
        <v>Not related to Video Games</v>
      </c>
      <c r="B1435" t="s">
        <v>70</v>
      </c>
      <c r="C1435" t="s">
        <v>33</v>
      </c>
      <c r="D1435" t="s">
        <v>33</v>
      </c>
      <c r="F1435" s="3" t="str">
        <f t="shared" si="68"/>
        <v/>
      </c>
      <c r="G1435">
        <f t="shared" si="70"/>
        <v>1</v>
      </c>
      <c r="H1435" s="10" t="s">
        <v>20720</v>
      </c>
      <c r="I1435" t="s">
        <v>17143</v>
      </c>
      <c r="J1435" t="s">
        <v>17144</v>
      </c>
      <c r="K1435" t="s">
        <v>17145</v>
      </c>
      <c r="L1435">
        <v>6</v>
      </c>
      <c r="M1435">
        <v>9781450308274</v>
      </c>
      <c r="N1435" t="str">
        <f t="shared" si="69"/>
        <v>Conference</v>
      </c>
      <c r="O1435" t="s">
        <v>17106</v>
      </c>
      <c r="P1435" t="s">
        <v>6</v>
      </c>
      <c r="Q1435" s="3">
        <v>2011</v>
      </c>
      <c r="R1435" t="s">
        <v>17146</v>
      </c>
      <c r="S1435" t="s">
        <v>17106</v>
      </c>
      <c r="T1435" t="s">
        <v>6</v>
      </c>
    </row>
    <row r="1436" spans="1:20" x14ac:dyDescent="0.35">
      <c r="A1436" t="str" cm="1">
        <f t="array" ref="A1436">IF(OR(ISNUMBER(SEARCH("serious", $H1436:$J1436)),ISNUMBER(SEARCH("Serious", $H1436:$J1436)),ISNUMBER(SEARCH("gamification", $H1436:$J1436)),ISNUMBER(SEARCH("Gamification", $H1436:$J1436)),ISNUMBER(SEARCH("education", $H1436:$J1436)),ISNUMBER(SEARCH("Education", $H1436:$J1436)),),DataValidation!$E$12,B1436)</f>
        <v>Not related to Software Engineering</v>
      </c>
      <c r="B1436" t="s">
        <v>67</v>
      </c>
      <c r="C1436" t="s">
        <v>33</v>
      </c>
      <c r="D1436" t="s">
        <v>33</v>
      </c>
      <c r="F1436" s="3" t="str">
        <f t="shared" si="68"/>
        <v/>
      </c>
      <c r="G1436">
        <f t="shared" si="70"/>
        <v>1</v>
      </c>
      <c r="H1436" s="10" t="s">
        <v>20721</v>
      </c>
      <c r="I1436" t="s">
        <v>17148</v>
      </c>
      <c r="J1436" t="s">
        <v>17149</v>
      </c>
      <c r="K1436" t="s">
        <v>17150</v>
      </c>
      <c r="L1436">
        <v>6</v>
      </c>
      <c r="M1436">
        <v>9781450308274</v>
      </c>
      <c r="N1436" t="str">
        <f t="shared" si="69"/>
        <v>Conference</v>
      </c>
      <c r="O1436" t="s">
        <v>17106</v>
      </c>
      <c r="P1436" t="s">
        <v>6</v>
      </c>
      <c r="Q1436" s="3">
        <v>2011</v>
      </c>
      <c r="R1436" t="s">
        <v>17151</v>
      </c>
      <c r="S1436" t="s">
        <v>17106</v>
      </c>
      <c r="T1436" t="s">
        <v>6</v>
      </c>
    </row>
    <row r="1437" spans="1:20" x14ac:dyDescent="0.35">
      <c r="A1437" t="str" cm="1">
        <f t="array" ref="A1437">IF(OR(ISNUMBER(SEARCH("serious", $H1437:$J1437)),ISNUMBER(SEARCH("Serious", $H1437:$J1437)),ISNUMBER(SEARCH("gamification", $H1437:$J1437)),ISNUMBER(SEARCH("Gamification", $H1437:$J1437)),ISNUMBER(SEARCH("education", $H1437:$J1437)),ISNUMBER(SEARCH("Education", $H1437:$J1437)),),DataValidation!$E$12,B1437)</f>
        <v>Not related to Software Engineering</v>
      </c>
      <c r="B1437" t="s">
        <v>67</v>
      </c>
      <c r="C1437" t="s">
        <v>33</v>
      </c>
      <c r="D1437" t="s">
        <v>33</v>
      </c>
      <c r="F1437" s="3" t="str">
        <f t="shared" si="68"/>
        <v/>
      </c>
      <c r="G1437">
        <f t="shared" si="70"/>
        <v>1</v>
      </c>
      <c r="H1437" s="10" t="s">
        <v>20722</v>
      </c>
      <c r="I1437" t="s">
        <v>17153</v>
      </c>
      <c r="J1437" t="s">
        <v>17154</v>
      </c>
      <c r="K1437" t="s">
        <v>17155</v>
      </c>
      <c r="L1437">
        <v>6</v>
      </c>
      <c r="M1437">
        <v>9781450308274</v>
      </c>
      <c r="N1437" t="str">
        <f t="shared" si="69"/>
        <v>Conference</v>
      </c>
      <c r="O1437" t="s">
        <v>17106</v>
      </c>
      <c r="P1437" t="s">
        <v>6</v>
      </c>
      <c r="Q1437" s="3">
        <v>2011</v>
      </c>
      <c r="R1437" t="s">
        <v>17156</v>
      </c>
      <c r="S1437" t="s">
        <v>17106</v>
      </c>
      <c r="T1437" t="s">
        <v>6</v>
      </c>
    </row>
    <row r="1438" spans="1:20" x14ac:dyDescent="0.35">
      <c r="A1438" t="str" cm="1">
        <f t="array" ref="A1438">IF(OR(ISNUMBER(SEARCH("serious", $H1438:$J1438)),ISNUMBER(SEARCH("Serious", $H1438:$J1438)),ISNUMBER(SEARCH("gamification", $H1438:$J1438)),ISNUMBER(SEARCH("Gamification", $H1438:$J1438)),ISNUMBER(SEARCH("education", $H1438:$J1438)),ISNUMBER(SEARCH("Education", $H1438:$J1438)),),DataValidation!$E$12,B1438)</f>
        <v>Not related to Video Games</v>
      </c>
      <c r="B1438" t="s">
        <v>70</v>
      </c>
      <c r="C1438" t="s">
        <v>33</v>
      </c>
      <c r="D1438" t="s">
        <v>33</v>
      </c>
      <c r="F1438" s="3" t="str">
        <f t="shared" si="68"/>
        <v/>
      </c>
      <c r="G1438">
        <f t="shared" si="70"/>
        <v>1</v>
      </c>
      <c r="H1438" s="10" t="s">
        <v>20723</v>
      </c>
      <c r="I1438" t="s">
        <v>17158</v>
      </c>
      <c r="J1438" t="s">
        <v>17159</v>
      </c>
      <c r="K1438" t="s">
        <v>17160</v>
      </c>
      <c r="L1438">
        <v>6</v>
      </c>
      <c r="M1438">
        <v>9781450308274</v>
      </c>
      <c r="N1438" t="str">
        <f t="shared" si="69"/>
        <v>Conference</v>
      </c>
      <c r="O1438" t="s">
        <v>17106</v>
      </c>
      <c r="P1438" t="s">
        <v>6</v>
      </c>
      <c r="Q1438" s="3">
        <v>2011</v>
      </c>
      <c r="R1438" t="s">
        <v>17161</v>
      </c>
      <c r="S1438" t="s">
        <v>17106</v>
      </c>
      <c r="T1438" t="s">
        <v>6</v>
      </c>
    </row>
    <row r="1439" spans="1:20" x14ac:dyDescent="0.35">
      <c r="A1439" t="str" cm="1">
        <f t="array" ref="A1439">IF(OR(ISNUMBER(SEARCH("serious", $H1439:$J1439)),ISNUMBER(SEARCH("Serious", $H1439:$J1439)),ISNUMBER(SEARCH("gamification", $H1439:$J1439)),ISNUMBER(SEARCH("Gamification", $H1439:$J1439)),ISNUMBER(SEARCH("education", $H1439:$J1439)),ISNUMBER(SEARCH("Education", $H1439:$J1439)),),DataValidation!$E$12,B1439)</f>
        <v>Not related to Video Games</v>
      </c>
      <c r="B1439" t="s">
        <v>70</v>
      </c>
      <c r="C1439" t="s">
        <v>33</v>
      </c>
      <c r="D1439" t="s">
        <v>33</v>
      </c>
      <c r="F1439" s="3" t="str">
        <f t="shared" si="68"/>
        <v/>
      </c>
      <c r="G1439">
        <f t="shared" si="70"/>
        <v>1</v>
      </c>
      <c r="H1439" s="10" t="s">
        <v>20724</v>
      </c>
      <c r="I1439" t="s">
        <v>17163</v>
      </c>
      <c r="J1439" t="s">
        <v>17164</v>
      </c>
      <c r="K1439" t="s">
        <v>17165</v>
      </c>
      <c r="L1439">
        <v>6</v>
      </c>
      <c r="M1439">
        <v>9781450308274</v>
      </c>
      <c r="N1439" t="str">
        <f t="shared" si="69"/>
        <v>Conference</v>
      </c>
      <c r="O1439" t="s">
        <v>17106</v>
      </c>
      <c r="P1439" t="s">
        <v>6</v>
      </c>
      <c r="Q1439" s="3">
        <v>2011</v>
      </c>
      <c r="R1439" t="s">
        <v>17166</v>
      </c>
      <c r="S1439" t="s">
        <v>17106</v>
      </c>
      <c r="T1439" t="s">
        <v>6</v>
      </c>
    </row>
    <row r="1440" spans="1:20" x14ac:dyDescent="0.35">
      <c r="A1440" t="str" cm="1">
        <f t="array" ref="A1440">IF(OR(ISNUMBER(SEARCH("serious", $H1440:$J1440)),ISNUMBER(SEARCH("Serious", $H1440:$J1440)),ISNUMBER(SEARCH("gamification", $H1440:$J1440)),ISNUMBER(SEARCH("Gamification", $H1440:$J1440)),ISNUMBER(SEARCH("education", $H1440:$J1440)),ISNUMBER(SEARCH("Education", $H1440:$J1440)),),DataValidation!$E$12,B1440)</f>
        <v>Serious games or gamification</v>
      </c>
      <c r="B1440" t="s">
        <v>70</v>
      </c>
      <c r="C1440" t="s">
        <v>33</v>
      </c>
      <c r="D1440" t="s">
        <v>33</v>
      </c>
      <c r="F1440" s="3" t="str">
        <f t="shared" ref="F1440:F1484" si="71">IF(C1440&lt;&gt;D1440,IF(OR(C1440="",D1440=""),"NR","Yes"),"")</f>
        <v/>
      </c>
      <c r="G1440">
        <f t="shared" si="70"/>
        <v>1</v>
      </c>
      <c r="H1440" s="10" t="s">
        <v>20726</v>
      </c>
      <c r="I1440" t="s">
        <v>17210</v>
      </c>
      <c r="J1440" t="s">
        <v>17211</v>
      </c>
      <c r="K1440" t="s">
        <v>17212</v>
      </c>
      <c r="L1440">
        <v>7</v>
      </c>
      <c r="N1440" t="str">
        <f t="shared" si="69"/>
        <v>Journal</v>
      </c>
      <c r="O1440" t="s">
        <v>17213</v>
      </c>
      <c r="P1440" t="s">
        <v>6</v>
      </c>
      <c r="Q1440" s="3">
        <v>2012</v>
      </c>
      <c r="R1440" t="s">
        <v>17214</v>
      </c>
      <c r="S1440" t="s">
        <v>6</v>
      </c>
      <c r="T1440" t="s">
        <v>6</v>
      </c>
    </row>
    <row r="1441" spans="1:20" x14ac:dyDescent="0.35">
      <c r="A1441" t="str" cm="1">
        <f t="array" ref="A1441">IF(OR(ISNUMBER(SEARCH("serious", $H1441:$J1441)),ISNUMBER(SEARCH("Serious", $H1441:$J1441)),ISNUMBER(SEARCH("gamification", $H1441:$J1441)),ISNUMBER(SEARCH("Gamification", $H1441:$J1441)),ISNUMBER(SEARCH("education", $H1441:$J1441)),ISNUMBER(SEARCH("Education", $H1441:$J1441)),),DataValidation!$E$12,B1441)</f>
        <v>Not related to Video Games</v>
      </c>
      <c r="B1441" t="s">
        <v>70</v>
      </c>
      <c r="C1441" t="s">
        <v>33</v>
      </c>
      <c r="D1441" t="s">
        <v>33</v>
      </c>
      <c r="F1441" s="3" t="str">
        <f t="shared" si="71"/>
        <v/>
      </c>
      <c r="G1441">
        <f t="shared" si="70"/>
        <v>1</v>
      </c>
      <c r="H1441" s="10" t="s">
        <v>20727</v>
      </c>
      <c r="I1441" t="s">
        <v>17216</v>
      </c>
      <c r="J1441" t="s">
        <v>17217</v>
      </c>
      <c r="K1441" t="s">
        <v>17218</v>
      </c>
      <c r="L1441">
        <v>6</v>
      </c>
      <c r="M1441">
        <v>9781450313001</v>
      </c>
      <c r="N1441" t="str">
        <f t="shared" si="69"/>
        <v>Conference</v>
      </c>
      <c r="O1441" t="s">
        <v>17220</v>
      </c>
      <c r="P1441" t="s">
        <v>6</v>
      </c>
      <c r="Q1441" s="3">
        <v>2012</v>
      </c>
      <c r="R1441" t="s">
        <v>17219</v>
      </c>
      <c r="S1441" t="s">
        <v>17220</v>
      </c>
      <c r="T1441" t="s">
        <v>6</v>
      </c>
    </row>
    <row r="1442" spans="1:20" x14ac:dyDescent="0.35">
      <c r="A1442" t="str" cm="1">
        <f t="array" ref="A1442">IF(OR(ISNUMBER(SEARCH("serious", $H1442:$J1442)),ISNUMBER(SEARCH("Serious", $H1442:$J1442)),ISNUMBER(SEARCH("gamification", $H1442:$J1442)),ISNUMBER(SEARCH("Gamification", $H1442:$J1442)),ISNUMBER(SEARCH("education", $H1442:$J1442)),ISNUMBER(SEARCH("Education", $H1442:$J1442)),),DataValidation!$E$12,B1442)</f>
        <v>None</v>
      </c>
      <c r="B1442" t="s">
        <v>49</v>
      </c>
      <c r="C1442" t="s">
        <v>57</v>
      </c>
      <c r="D1442" t="s">
        <v>57</v>
      </c>
      <c r="F1442" s="3" t="str">
        <f t="shared" si="71"/>
        <v/>
      </c>
      <c r="G1442">
        <f t="shared" si="70"/>
        <v>1</v>
      </c>
      <c r="H1442" s="10" t="s">
        <v>17221</v>
      </c>
      <c r="I1442" t="s">
        <v>17222</v>
      </c>
      <c r="J1442" t="s">
        <v>17223</v>
      </c>
      <c r="K1442" t="s">
        <v>17224</v>
      </c>
      <c r="L1442">
        <v>6</v>
      </c>
      <c r="M1442">
        <v>9781450318358</v>
      </c>
      <c r="N1442" t="str">
        <f t="shared" si="69"/>
        <v>Workshop</v>
      </c>
      <c r="O1442" t="s">
        <v>17227</v>
      </c>
      <c r="P1442" t="s">
        <v>17225</v>
      </c>
      <c r="Q1442" s="3">
        <v>2012</v>
      </c>
      <c r="R1442" t="s">
        <v>17226</v>
      </c>
      <c r="S1442" t="s">
        <v>17227</v>
      </c>
      <c r="T1442" t="s">
        <v>6</v>
      </c>
    </row>
    <row r="1443" spans="1:20" x14ac:dyDescent="0.35">
      <c r="A1443" t="str" cm="1">
        <f t="array" ref="A1443">IF(OR(ISNUMBER(SEARCH("serious", $H1443:$J1443)),ISNUMBER(SEARCH("Serious", $H1443:$J1443)),ISNUMBER(SEARCH("gamification", $H1443:$J1443)),ISNUMBER(SEARCH("Gamification", $H1443:$J1443)),ISNUMBER(SEARCH("education", $H1443:$J1443)),ISNUMBER(SEARCH("Education", $H1443:$J1443)),),DataValidation!$E$12,B1443)</f>
        <v>Not related to Video Games</v>
      </c>
      <c r="B1443" t="s">
        <v>70</v>
      </c>
      <c r="C1443" t="s">
        <v>33</v>
      </c>
      <c r="D1443" t="s">
        <v>33</v>
      </c>
      <c r="F1443" s="3" t="str">
        <f t="shared" si="71"/>
        <v/>
      </c>
      <c r="G1443">
        <f t="shared" si="70"/>
        <v>1</v>
      </c>
      <c r="H1443" s="10" t="s">
        <v>20729</v>
      </c>
      <c r="I1443" t="s">
        <v>17254</v>
      </c>
      <c r="J1443" t="s">
        <v>6</v>
      </c>
      <c r="K1443" t="s">
        <v>13090</v>
      </c>
      <c r="L1443">
        <v>7</v>
      </c>
      <c r="N1443" t="str">
        <f t="shared" si="69"/>
        <v>Journal</v>
      </c>
      <c r="O1443" t="s">
        <v>17255</v>
      </c>
      <c r="P1443" t="s">
        <v>17049</v>
      </c>
      <c r="Q1443" s="3">
        <v>2013</v>
      </c>
      <c r="R1443" t="s">
        <v>17256</v>
      </c>
      <c r="S1443" t="s">
        <v>6</v>
      </c>
      <c r="T1443" t="s">
        <v>6</v>
      </c>
    </row>
    <row r="1444" spans="1:20" x14ac:dyDescent="0.35">
      <c r="A1444" t="s">
        <v>82</v>
      </c>
      <c r="B1444" t="s">
        <v>70</v>
      </c>
      <c r="C1444" s="29" t="s">
        <v>33</v>
      </c>
      <c r="D1444" s="29" t="s">
        <v>33</v>
      </c>
      <c r="F1444" s="3" t="str">
        <f t="shared" si="71"/>
        <v/>
      </c>
      <c r="G1444">
        <f t="shared" si="70"/>
        <v>1</v>
      </c>
      <c r="H1444" s="10" t="s">
        <v>20732</v>
      </c>
      <c r="I1444" t="s">
        <v>17278</v>
      </c>
      <c r="J1444" t="s">
        <v>17279</v>
      </c>
      <c r="K1444" t="s">
        <v>17280</v>
      </c>
      <c r="L1444">
        <v>6</v>
      </c>
      <c r="M1444">
        <v>9781450324052</v>
      </c>
      <c r="N1444" t="str">
        <f t="shared" si="69"/>
        <v>Conference</v>
      </c>
      <c r="O1444" t="s">
        <v>17282</v>
      </c>
      <c r="P1444" t="s">
        <v>6</v>
      </c>
      <c r="Q1444" s="3">
        <v>2013</v>
      </c>
      <c r="R1444" t="s">
        <v>17281</v>
      </c>
      <c r="S1444" t="s">
        <v>17282</v>
      </c>
      <c r="T1444" t="s">
        <v>6</v>
      </c>
    </row>
    <row r="1445" spans="1:20" x14ac:dyDescent="0.35">
      <c r="A1445" t="str" cm="1">
        <f t="array" ref="A1445">IF(OR(ISNUMBER(SEARCH("serious", $H1445:$J1445)),ISNUMBER(SEARCH("Serious", $H1445:$J1445)),ISNUMBER(SEARCH("gamification", $H1445:$J1445)),ISNUMBER(SEARCH("Gamification", $H1445:$J1445)),ISNUMBER(SEARCH("education", $H1445:$J1445)),ISNUMBER(SEARCH("Education", $H1445:$J1445)),),DataValidation!$E$12,B1445)</f>
        <v>None</v>
      </c>
      <c r="B1445" t="s">
        <v>49</v>
      </c>
      <c r="C1445" t="s">
        <v>80</v>
      </c>
      <c r="D1445" t="s">
        <v>80</v>
      </c>
      <c r="F1445" s="3" t="str">
        <f t="shared" si="71"/>
        <v/>
      </c>
      <c r="G1445">
        <f t="shared" si="70"/>
        <v>1</v>
      </c>
      <c r="H1445" s="10" t="s">
        <v>20733</v>
      </c>
      <c r="I1445" t="s">
        <v>17302</v>
      </c>
      <c r="J1445" t="s">
        <v>17303</v>
      </c>
      <c r="K1445" t="s">
        <v>17304</v>
      </c>
      <c r="L1445">
        <v>6</v>
      </c>
      <c r="M1445">
        <v>9781450324731</v>
      </c>
      <c r="N1445" t="str">
        <f t="shared" si="69"/>
        <v>Conference</v>
      </c>
      <c r="O1445" t="s">
        <v>17010</v>
      </c>
      <c r="P1445" t="s">
        <v>17305</v>
      </c>
      <c r="Q1445" s="3">
        <v>2014</v>
      </c>
      <c r="R1445" t="s">
        <v>17306</v>
      </c>
      <c r="S1445" t="s">
        <v>17010</v>
      </c>
      <c r="T1445" t="s">
        <v>6</v>
      </c>
    </row>
    <row r="1446" spans="1:20" x14ac:dyDescent="0.35">
      <c r="A1446" t="str" cm="1">
        <f t="array" ref="A1446">IF(OR(ISNUMBER(SEARCH("serious", $H1446:$J1446)),ISNUMBER(SEARCH("Serious", $H1446:$J1446)),ISNUMBER(SEARCH("gamification", $H1446:$J1446)),ISNUMBER(SEARCH("Gamification", $H1446:$J1446)),ISNUMBER(SEARCH("education", $H1446:$J1446)),ISNUMBER(SEARCH("Education", $H1446:$J1446)),),DataValidation!$E$12,B1446)</f>
        <v>None</v>
      </c>
      <c r="B1446" t="s">
        <v>49</v>
      </c>
      <c r="C1446" t="s">
        <v>60</v>
      </c>
      <c r="D1446" t="s">
        <v>60</v>
      </c>
      <c r="F1446" s="3" t="str">
        <f>IF(C1446&lt;&gt;D1446,IF(OR(C1446="",D1446=""),"NR","Yes"),"")</f>
        <v/>
      </c>
      <c r="G1446">
        <f t="shared" si="70"/>
        <v>1</v>
      </c>
      <c r="H1446" s="10" t="s">
        <v>20735</v>
      </c>
      <c r="I1446" t="s">
        <v>17331</v>
      </c>
      <c r="J1446" t="s">
        <v>17332</v>
      </c>
      <c r="K1446" t="s">
        <v>17333</v>
      </c>
      <c r="L1446">
        <v>7</v>
      </c>
      <c r="N1446" t="str">
        <f t="shared" si="69"/>
        <v>Journal</v>
      </c>
      <c r="O1446" t="s">
        <v>16635</v>
      </c>
      <c r="P1446" t="s">
        <v>6</v>
      </c>
      <c r="Q1446" s="3">
        <v>2017</v>
      </c>
      <c r="R1446" t="s">
        <v>17334</v>
      </c>
      <c r="S1446" t="s">
        <v>6</v>
      </c>
      <c r="T1446" t="s">
        <v>6</v>
      </c>
    </row>
    <row r="1447" spans="1:20" x14ac:dyDescent="0.35">
      <c r="A1447" t="str" cm="1">
        <f t="array" ref="A1447">IF(OR(ISNUMBER(SEARCH("serious", $H1447:$J1447)),ISNUMBER(SEARCH("Serious", $H1447:$J1447)),ISNUMBER(SEARCH("gamification", $H1447:$J1447)),ISNUMBER(SEARCH("Gamification", $H1447:$J1447)),ISNUMBER(SEARCH("education", $H1447:$J1447)),ISNUMBER(SEARCH("Education", $H1447:$J1447)),),DataValidation!$E$12,B1447)</f>
        <v>Not related to Video Games</v>
      </c>
      <c r="B1447" t="s">
        <v>70</v>
      </c>
      <c r="C1447" t="s">
        <v>33</v>
      </c>
      <c r="D1447" t="s">
        <v>33</v>
      </c>
      <c r="F1447" s="3" t="str">
        <f t="shared" si="71"/>
        <v/>
      </c>
      <c r="G1447">
        <f t="shared" si="70"/>
        <v>1</v>
      </c>
      <c r="H1447" s="10" t="s">
        <v>20736</v>
      </c>
      <c r="I1447" t="s">
        <v>17336</v>
      </c>
      <c r="J1447" t="s">
        <v>17337</v>
      </c>
      <c r="K1447" t="s">
        <v>17338</v>
      </c>
      <c r="L1447">
        <v>6</v>
      </c>
      <c r="M1447">
        <v>9781450330268</v>
      </c>
      <c r="N1447" t="str">
        <f t="shared" si="69"/>
        <v>Conference</v>
      </c>
      <c r="O1447" t="s">
        <v>17341</v>
      </c>
      <c r="P1447" t="s">
        <v>17339</v>
      </c>
      <c r="Q1447" s="3">
        <v>2014</v>
      </c>
      <c r="R1447" t="s">
        <v>17340</v>
      </c>
      <c r="S1447" t="s">
        <v>17341</v>
      </c>
      <c r="T1447" t="s">
        <v>6</v>
      </c>
    </row>
    <row r="1448" spans="1:20" x14ac:dyDescent="0.35">
      <c r="A1448" t="str" cm="1">
        <f t="array" ref="A1448">IF(OR(ISNUMBER(SEARCH("serious", $H1448:$J1448)),ISNUMBER(SEARCH("Serious", $H1448:$J1448)),ISNUMBER(SEARCH("gamification", $H1448:$J1448)),ISNUMBER(SEARCH("Gamification", $H1448:$J1448)),ISNUMBER(SEARCH("education", $H1448:$J1448)),ISNUMBER(SEARCH("Education", $H1448:$J1448)),),DataValidation!$E$12,B1448)</f>
        <v>None</v>
      </c>
      <c r="B1448" t="s">
        <v>49</v>
      </c>
      <c r="C1448" t="s">
        <v>60</v>
      </c>
      <c r="D1448" t="s">
        <v>60</v>
      </c>
      <c r="F1448" s="3" t="str">
        <f t="shared" si="71"/>
        <v/>
      </c>
      <c r="G1448">
        <f t="shared" si="70"/>
        <v>1</v>
      </c>
      <c r="H1448" s="10" t="s">
        <v>20737</v>
      </c>
      <c r="I1448" t="s">
        <v>10381</v>
      </c>
      <c r="J1448" t="s">
        <v>17353</v>
      </c>
      <c r="K1448" t="s">
        <v>17354</v>
      </c>
      <c r="L1448">
        <v>6</v>
      </c>
      <c r="M1448">
        <v>9781450328203</v>
      </c>
      <c r="N1448" t="str">
        <f t="shared" si="69"/>
        <v>Conference</v>
      </c>
      <c r="O1448" t="s">
        <v>17357</v>
      </c>
      <c r="P1448" t="s">
        <v>17355</v>
      </c>
      <c r="Q1448" s="3">
        <v>2014</v>
      </c>
      <c r="R1448" t="s">
        <v>17356</v>
      </c>
      <c r="S1448" t="s">
        <v>17357</v>
      </c>
      <c r="T1448" t="s">
        <v>6</v>
      </c>
    </row>
    <row r="1449" spans="1:20" x14ac:dyDescent="0.35">
      <c r="A1449" t="str" cm="1">
        <f t="array" ref="A1449">IF(OR(ISNUMBER(SEARCH("serious", $H1449:$J1449)),ISNUMBER(SEARCH("Serious", $H1449:$J1449)),ISNUMBER(SEARCH("gamification", $H1449:$J1449)),ISNUMBER(SEARCH("Gamification", $H1449:$J1449)),ISNUMBER(SEARCH("education", $H1449:$J1449)),ISNUMBER(SEARCH("Education", $H1449:$J1449)),),DataValidation!$E$12,B1449)</f>
        <v>Not related to Video Games</v>
      </c>
      <c r="B1449" t="s">
        <v>70</v>
      </c>
      <c r="C1449" t="s">
        <v>33</v>
      </c>
      <c r="D1449" t="s">
        <v>33</v>
      </c>
      <c r="F1449" s="3" t="str">
        <f t="shared" si="71"/>
        <v/>
      </c>
      <c r="G1449">
        <f t="shared" si="70"/>
        <v>1</v>
      </c>
      <c r="H1449" s="10" t="s">
        <v>20738</v>
      </c>
      <c r="I1449" t="s">
        <v>17359</v>
      </c>
      <c r="J1449" t="s">
        <v>17360</v>
      </c>
      <c r="K1449" t="s">
        <v>17361</v>
      </c>
      <c r="L1449">
        <v>6</v>
      </c>
      <c r="M1449">
        <v>9781450328807</v>
      </c>
      <c r="N1449" t="str">
        <f t="shared" si="69"/>
        <v>Conference</v>
      </c>
      <c r="O1449" t="s">
        <v>17363</v>
      </c>
      <c r="P1449" t="s">
        <v>6</v>
      </c>
      <c r="Q1449" s="3">
        <v>2014</v>
      </c>
      <c r="R1449" t="s">
        <v>17362</v>
      </c>
      <c r="S1449" t="s">
        <v>17363</v>
      </c>
      <c r="T1449" t="s">
        <v>6</v>
      </c>
    </row>
    <row r="1450" spans="1:20" x14ac:dyDescent="0.35">
      <c r="A1450" t="str" cm="1">
        <f t="array" ref="A1450">IF(OR(ISNUMBER(SEARCH("serious", $H1450:$J1450)),ISNUMBER(SEARCH("Serious", $H1450:$J1450)),ISNUMBER(SEARCH("gamification", $H1450:$J1450)),ISNUMBER(SEARCH("Gamification", $H1450:$J1450)),ISNUMBER(SEARCH("education", $H1450:$J1450)),ISNUMBER(SEARCH("Education", $H1450:$J1450)),),DataValidation!$E$12,B1450)</f>
        <v>Serious games or gamification</v>
      </c>
      <c r="B1450" t="s">
        <v>70</v>
      </c>
      <c r="C1450" t="s">
        <v>33</v>
      </c>
      <c r="D1450" t="s">
        <v>33</v>
      </c>
      <c r="F1450" s="3" t="str">
        <f t="shared" si="71"/>
        <v/>
      </c>
      <c r="G1450">
        <f t="shared" si="70"/>
        <v>1</v>
      </c>
      <c r="H1450" s="10" t="s">
        <v>17364</v>
      </c>
      <c r="I1450" t="s">
        <v>17365</v>
      </c>
      <c r="J1450" t="s">
        <v>17366</v>
      </c>
      <c r="K1450" t="s">
        <v>17367</v>
      </c>
      <c r="L1450">
        <v>6</v>
      </c>
      <c r="M1450">
        <v>9781450328807</v>
      </c>
      <c r="N1450" t="str">
        <f t="shared" si="69"/>
        <v>Conference</v>
      </c>
      <c r="O1450" t="s">
        <v>17363</v>
      </c>
      <c r="P1450" t="s">
        <v>6</v>
      </c>
      <c r="Q1450" s="3">
        <v>2014</v>
      </c>
      <c r="R1450" t="s">
        <v>17368</v>
      </c>
      <c r="S1450" t="s">
        <v>17363</v>
      </c>
      <c r="T1450" t="s">
        <v>6</v>
      </c>
    </row>
    <row r="1451" spans="1:20" x14ac:dyDescent="0.35">
      <c r="A1451" t="str" cm="1">
        <f t="array" ref="A1451">IF(OR(ISNUMBER(SEARCH("serious", $H1451:$J1451)),ISNUMBER(SEARCH("Serious", $H1451:$J1451)),ISNUMBER(SEARCH("gamification", $H1451:$J1451)),ISNUMBER(SEARCH("Gamification", $H1451:$J1451)),ISNUMBER(SEARCH("education", $H1451:$J1451)),ISNUMBER(SEARCH("Education", $H1451:$J1451)),),DataValidation!$E$12,B1451)</f>
        <v>None</v>
      </c>
      <c r="B1451" t="s">
        <v>49</v>
      </c>
      <c r="C1451" t="s">
        <v>68</v>
      </c>
      <c r="D1451" t="s">
        <v>68</v>
      </c>
      <c r="F1451" s="3" t="str">
        <f t="shared" si="71"/>
        <v/>
      </c>
      <c r="G1451">
        <f t="shared" si="70"/>
        <v>1</v>
      </c>
      <c r="H1451" s="10" t="s">
        <v>20739</v>
      </c>
      <c r="I1451" t="s">
        <v>17370</v>
      </c>
      <c r="J1451" t="s">
        <v>17371</v>
      </c>
      <c r="K1451" t="s">
        <v>17372</v>
      </c>
      <c r="L1451">
        <v>6</v>
      </c>
      <c r="M1451">
        <v>9781450329453</v>
      </c>
      <c r="N1451" t="str">
        <f t="shared" si="69"/>
        <v>Conference</v>
      </c>
      <c r="O1451" t="s">
        <v>17374</v>
      </c>
      <c r="P1451" t="s">
        <v>6</v>
      </c>
      <c r="Q1451" s="3">
        <v>2014</v>
      </c>
      <c r="R1451" t="s">
        <v>17373</v>
      </c>
      <c r="S1451" t="s">
        <v>17374</v>
      </c>
      <c r="T1451" t="s">
        <v>6</v>
      </c>
    </row>
    <row r="1452" spans="1:20" x14ac:dyDescent="0.35">
      <c r="A1452" t="str" cm="1">
        <f t="array" ref="A1452">IF(OR(ISNUMBER(SEARCH("serious", $H1452:$J1452)),ISNUMBER(SEARCH("Serious", $H1452:$J1452)),ISNUMBER(SEARCH("gamification", $H1452:$J1452)),ISNUMBER(SEARCH("Gamification", $H1452:$J1452)),ISNUMBER(SEARCH("education", $H1452:$J1452)),ISNUMBER(SEARCH("Education", $H1452:$J1452)),),DataValidation!$E$12,B1452)</f>
        <v>None</v>
      </c>
      <c r="B1452" t="s">
        <v>49</v>
      </c>
      <c r="C1452" t="s">
        <v>57</v>
      </c>
      <c r="D1452" t="s">
        <v>57</v>
      </c>
      <c r="F1452" s="3" t="str">
        <f t="shared" si="71"/>
        <v/>
      </c>
      <c r="G1452">
        <f t="shared" si="70"/>
        <v>1</v>
      </c>
      <c r="H1452" s="10" t="s">
        <v>20742</v>
      </c>
      <c r="I1452" t="s">
        <v>17399</v>
      </c>
      <c r="J1452" t="s">
        <v>17400</v>
      </c>
      <c r="K1452" t="s">
        <v>17304</v>
      </c>
      <c r="L1452">
        <v>6</v>
      </c>
      <c r="M1452">
        <v>9781450331456</v>
      </c>
      <c r="N1452" t="str">
        <f t="shared" si="69"/>
        <v>Conference</v>
      </c>
      <c r="O1452" t="s">
        <v>17403</v>
      </c>
      <c r="P1452" t="s">
        <v>17401</v>
      </c>
      <c r="Q1452" s="3">
        <v>2015</v>
      </c>
      <c r="R1452" t="s">
        <v>17402</v>
      </c>
      <c r="S1452" t="s">
        <v>17403</v>
      </c>
      <c r="T1452" t="s">
        <v>6</v>
      </c>
    </row>
    <row r="1453" spans="1:20" x14ac:dyDescent="0.35">
      <c r="A1453" t="str" cm="1">
        <f t="array" ref="A1453">IF(OR(ISNUMBER(SEARCH("serious", $H1453:$J1453)),ISNUMBER(SEARCH("Serious", $H1453:$J1453)),ISNUMBER(SEARCH("gamification", $H1453:$J1453)),ISNUMBER(SEARCH("Gamification", $H1453:$J1453)),ISNUMBER(SEARCH("education", $H1453:$J1453)),ISNUMBER(SEARCH("Education", $H1453:$J1453)),),DataValidation!$E$12,B1453)</f>
        <v>Serious games or gamification</v>
      </c>
      <c r="B1453" t="s">
        <v>70</v>
      </c>
      <c r="C1453" t="s">
        <v>33</v>
      </c>
      <c r="D1453" t="s">
        <v>33</v>
      </c>
      <c r="F1453" s="3" t="str">
        <f t="shared" si="71"/>
        <v/>
      </c>
      <c r="G1453">
        <f t="shared" si="70"/>
        <v>1</v>
      </c>
      <c r="H1453" s="10" t="s">
        <v>20744</v>
      </c>
      <c r="I1453" t="s">
        <v>17415</v>
      </c>
      <c r="J1453" t="s">
        <v>17416</v>
      </c>
      <c r="K1453" t="s">
        <v>17417</v>
      </c>
      <c r="L1453">
        <v>6</v>
      </c>
      <c r="M1453">
        <v>9781450334921</v>
      </c>
      <c r="N1453" t="str">
        <f t="shared" si="69"/>
        <v>Conference</v>
      </c>
      <c r="O1453" t="s">
        <v>17420</v>
      </c>
      <c r="P1453" t="s">
        <v>17418</v>
      </c>
      <c r="Q1453" s="3">
        <v>2015</v>
      </c>
      <c r="R1453" t="s">
        <v>17419</v>
      </c>
      <c r="S1453" t="s">
        <v>17420</v>
      </c>
      <c r="T1453" t="s">
        <v>6</v>
      </c>
    </row>
    <row r="1454" spans="1:20" x14ac:dyDescent="0.35">
      <c r="A1454" t="str" cm="1">
        <f t="array" ref="A1454">IF(OR(ISNUMBER(SEARCH("serious", $H1454:$J1454)),ISNUMBER(SEARCH("Serious", $H1454:$J1454)),ISNUMBER(SEARCH("gamification", $H1454:$J1454)),ISNUMBER(SEARCH("Gamification", $H1454:$J1454)),ISNUMBER(SEARCH("education", $H1454:$J1454)),ISNUMBER(SEARCH("Education", $H1454:$J1454)),),DataValidation!$E$12,B1454)</f>
        <v>Not related to Video Games</v>
      </c>
      <c r="B1454" t="s">
        <v>70</v>
      </c>
      <c r="C1454" t="s">
        <v>33</v>
      </c>
      <c r="D1454" t="s">
        <v>33</v>
      </c>
      <c r="F1454" s="3" t="str">
        <f t="shared" si="71"/>
        <v/>
      </c>
      <c r="G1454">
        <f t="shared" si="70"/>
        <v>1</v>
      </c>
      <c r="H1454" s="10" t="s">
        <v>20745</v>
      </c>
      <c r="I1454" t="s">
        <v>17436</v>
      </c>
      <c r="J1454" t="s">
        <v>17437</v>
      </c>
      <c r="K1454" t="s">
        <v>17438</v>
      </c>
      <c r="L1454">
        <v>6</v>
      </c>
      <c r="M1454">
        <v>9781450334426</v>
      </c>
      <c r="N1454" t="str">
        <f t="shared" si="69"/>
        <v>Conference</v>
      </c>
      <c r="O1454" t="s">
        <v>17441</v>
      </c>
      <c r="P1454" t="s">
        <v>17439</v>
      </c>
      <c r="Q1454" s="3">
        <v>2015</v>
      </c>
      <c r="R1454" t="s">
        <v>17440</v>
      </c>
      <c r="S1454" t="s">
        <v>17441</v>
      </c>
      <c r="T1454" t="s">
        <v>6</v>
      </c>
    </row>
    <row r="1455" spans="1:20" x14ac:dyDescent="0.35">
      <c r="A1455" t="str" cm="1">
        <f t="array" ref="A1455">IF(OR(ISNUMBER(SEARCH("serious", $H1455:$J1455)),ISNUMBER(SEARCH("Serious", $H1455:$J1455)),ISNUMBER(SEARCH("gamification", $H1455:$J1455)),ISNUMBER(SEARCH("Gamification", $H1455:$J1455)),ISNUMBER(SEARCH("education", $H1455:$J1455)),ISNUMBER(SEARCH("Education", $H1455:$J1455)),),DataValidation!$E$12,B1455)</f>
        <v>Not related to Video Games</v>
      </c>
      <c r="B1455" t="s">
        <v>70</v>
      </c>
      <c r="C1455" t="s">
        <v>33</v>
      </c>
      <c r="D1455" t="s">
        <v>33</v>
      </c>
      <c r="F1455" s="3" t="str">
        <f t="shared" si="71"/>
        <v/>
      </c>
      <c r="G1455">
        <f t="shared" si="70"/>
        <v>1</v>
      </c>
      <c r="H1455" s="10" t="s">
        <v>20748</v>
      </c>
      <c r="I1455" t="s">
        <v>17470</v>
      </c>
      <c r="J1455" t="s">
        <v>17471</v>
      </c>
      <c r="K1455" t="s">
        <v>17472</v>
      </c>
      <c r="L1455">
        <v>6</v>
      </c>
      <c r="M1455">
        <v>9781450341424</v>
      </c>
      <c r="N1455" t="str">
        <f t="shared" si="69"/>
        <v>Conference</v>
      </c>
      <c r="O1455" t="s">
        <v>17474</v>
      </c>
      <c r="P1455" t="s">
        <v>6</v>
      </c>
      <c r="Q1455" s="3">
        <v>2016</v>
      </c>
      <c r="R1455" t="s">
        <v>17473</v>
      </c>
      <c r="S1455" t="s">
        <v>17474</v>
      </c>
      <c r="T1455" t="s">
        <v>6</v>
      </c>
    </row>
    <row r="1456" spans="1:20" x14ac:dyDescent="0.35">
      <c r="A1456" t="s">
        <v>82</v>
      </c>
      <c r="B1456" t="s">
        <v>70</v>
      </c>
      <c r="C1456" t="s">
        <v>33</v>
      </c>
      <c r="D1456" t="s">
        <v>33</v>
      </c>
      <c r="F1456" s="3" t="str">
        <f t="shared" si="71"/>
        <v/>
      </c>
      <c r="G1456">
        <f t="shared" si="70"/>
        <v>1</v>
      </c>
      <c r="H1456" s="10" t="s">
        <v>20750</v>
      </c>
      <c r="I1456" t="s">
        <v>17500</v>
      </c>
      <c r="J1456" t="s">
        <v>17501</v>
      </c>
      <c r="K1456" t="s">
        <v>17502</v>
      </c>
      <c r="L1456">
        <v>6</v>
      </c>
      <c r="M1456">
        <v>9781450347631</v>
      </c>
      <c r="N1456" t="str">
        <f t="shared" si="69"/>
        <v>Conference</v>
      </c>
      <c r="O1456" t="s">
        <v>17504</v>
      </c>
      <c r="P1456" t="s">
        <v>6</v>
      </c>
      <c r="Q1456" s="3">
        <v>2016</v>
      </c>
      <c r="R1456" t="s">
        <v>17503</v>
      </c>
      <c r="S1456" t="s">
        <v>17504</v>
      </c>
      <c r="T1456" t="s">
        <v>6</v>
      </c>
    </row>
    <row r="1457" spans="1:20" x14ac:dyDescent="0.35">
      <c r="A1457" t="str" cm="1">
        <f t="array" ref="A1457">IF(OR(ISNUMBER(SEARCH("serious", $H1457:$J1457)),ISNUMBER(SEARCH("Serious", $H1457:$J1457)),ISNUMBER(SEARCH("gamification", $H1457:$J1457)),ISNUMBER(SEARCH("Gamification", $H1457:$J1457)),ISNUMBER(SEARCH("education", $H1457:$J1457)),ISNUMBER(SEARCH("Education", $H1457:$J1457)),),DataValidation!$E$12,B1457)</f>
        <v>None</v>
      </c>
      <c r="B1457" t="s">
        <v>49</v>
      </c>
      <c r="C1457" t="s">
        <v>90</v>
      </c>
      <c r="D1457" t="s">
        <v>90</v>
      </c>
      <c r="E1457" s="4" t="s">
        <v>20816</v>
      </c>
      <c r="F1457" s="3" t="str">
        <f t="shared" si="71"/>
        <v/>
      </c>
      <c r="G1457" s="4">
        <f t="shared" si="70"/>
        <v>1</v>
      </c>
      <c r="H1457" s="10" t="s">
        <v>20751</v>
      </c>
      <c r="I1457" t="s">
        <v>12318</v>
      </c>
      <c r="J1457" t="s">
        <v>17506</v>
      </c>
      <c r="K1457" t="s">
        <v>12319</v>
      </c>
      <c r="L1457">
        <v>6</v>
      </c>
      <c r="M1457">
        <v>9781450341820</v>
      </c>
      <c r="N1457" t="str">
        <f t="shared" si="69"/>
        <v>Conference</v>
      </c>
      <c r="O1457" t="s">
        <v>17509</v>
      </c>
      <c r="P1457" t="s">
        <v>17507</v>
      </c>
      <c r="Q1457" s="3">
        <v>2016</v>
      </c>
      <c r="R1457" t="s">
        <v>17508</v>
      </c>
      <c r="S1457" t="s">
        <v>17509</v>
      </c>
      <c r="T1457" t="s">
        <v>6</v>
      </c>
    </row>
    <row r="1458" spans="1:20" x14ac:dyDescent="0.35">
      <c r="A1458" t="str" cm="1">
        <f t="array" ref="A1458">IF(OR(ISNUMBER(SEARCH("serious", $H1458:$J1458)),ISNUMBER(SEARCH("Serious", $H1458:$J1458)),ISNUMBER(SEARCH("gamification", $H1458:$J1458)),ISNUMBER(SEARCH("Gamification", $H1458:$J1458)),ISNUMBER(SEARCH("education", $H1458:$J1458)),ISNUMBER(SEARCH("Education", $H1458:$J1458)),),DataValidation!$E$12,B1458)</f>
        <v>Serious games or gamification</v>
      </c>
      <c r="B1458" t="s">
        <v>70</v>
      </c>
      <c r="C1458" t="s">
        <v>33</v>
      </c>
      <c r="D1458" t="s">
        <v>33</v>
      </c>
      <c r="F1458" s="3" t="str">
        <f t="shared" si="71"/>
        <v/>
      </c>
      <c r="G1458">
        <f t="shared" si="70"/>
        <v>1</v>
      </c>
      <c r="H1458" s="10" t="s">
        <v>20755</v>
      </c>
      <c r="I1458" t="s">
        <v>17540</v>
      </c>
      <c r="J1458" t="s">
        <v>17541</v>
      </c>
      <c r="K1458" t="s">
        <v>17542</v>
      </c>
      <c r="L1458">
        <v>6</v>
      </c>
      <c r="M1458">
        <v>9781450347730</v>
      </c>
      <c r="N1458" t="str">
        <f t="shared" si="69"/>
        <v>Conference</v>
      </c>
      <c r="O1458" t="s">
        <v>17529</v>
      </c>
      <c r="P1458" t="s">
        <v>6</v>
      </c>
      <c r="Q1458" s="3">
        <v>2016</v>
      </c>
      <c r="R1458" t="s">
        <v>17543</v>
      </c>
      <c r="S1458" t="s">
        <v>17529</v>
      </c>
      <c r="T1458" t="s">
        <v>6</v>
      </c>
    </row>
    <row r="1459" spans="1:20" x14ac:dyDescent="0.35">
      <c r="A1459" t="str" cm="1">
        <f t="array" ref="A1459">IF(OR(ISNUMBER(SEARCH("serious", $H1459:$J1459)),ISNUMBER(SEARCH("Serious", $H1459:$J1459)),ISNUMBER(SEARCH("gamification", $H1459:$J1459)),ISNUMBER(SEARCH("Gamification", $H1459:$J1459)),ISNUMBER(SEARCH("education", $H1459:$J1459)),ISNUMBER(SEARCH("Education", $H1459:$J1459)),),DataValidation!$E$12,B1459)</f>
        <v>Not related to Software Engineering</v>
      </c>
      <c r="B1459" t="s">
        <v>67</v>
      </c>
      <c r="C1459" t="s">
        <v>33</v>
      </c>
      <c r="D1459" t="s">
        <v>33</v>
      </c>
      <c r="F1459" s="3" t="str">
        <f t="shared" si="71"/>
        <v/>
      </c>
      <c r="G1459">
        <f t="shared" si="70"/>
        <v>1</v>
      </c>
      <c r="H1459" s="10" t="s">
        <v>20756</v>
      </c>
      <c r="I1459" t="s">
        <v>17545</v>
      </c>
      <c r="J1459" t="s">
        <v>17546</v>
      </c>
      <c r="K1459" t="s">
        <v>17547</v>
      </c>
      <c r="L1459">
        <v>6</v>
      </c>
      <c r="M1459">
        <v>9781450347730</v>
      </c>
      <c r="N1459" t="str">
        <f t="shared" si="69"/>
        <v>Conference</v>
      </c>
      <c r="O1459" t="s">
        <v>17529</v>
      </c>
      <c r="P1459" t="s">
        <v>6</v>
      </c>
      <c r="Q1459" s="3">
        <v>2016</v>
      </c>
      <c r="R1459" t="s">
        <v>17548</v>
      </c>
      <c r="S1459" t="s">
        <v>17529</v>
      </c>
      <c r="T1459" t="s">
        <v>6</v>
      </c>
    </row>
    <row r="1460" spans="1:20" x14ac:dyDescent="0.35">
      <c r="A1460" t="str" cm="1">
        <f t="array" ref="A1460">IF(OR(ISNUMBER(SEARCH("serious", $H1460:$J1460)),ISNUMBER(SEARCH("Serious", $H1460:$J1460)),ISNUMBER(SEARCH("gamification", $H1460:$J1460)),ISNUMBER(SEARCH("Gamification", $H1460:$J1460)),ISNUMBER(SEARCH("education", $H1460:$J1460)),ISNUMBER(SEARCH("Education", $H1460:$J1460)),),DataValidation!$E$12,B1460)</f>
        <v>Not related to Video Games</v>
      </c>
      <c r="B1460" t="s">
        <v>70</v>
      </c>
      <c r="C1460" t="s">
        <v>33</v>
      </c>
      <c r="D1460" t="s">
        <v>33</v>
      </c>
      <c r="F1460" s="3" t="str">
        <f t="shared" si="71"/>
        <v/>
      </c>
      <c r="G1460">
        <f t="shared" si="70"/>
        <v>1</v>
      </c>
      <c r="H1460" s="10" t="s">
        <v>20758</v>
      </c>
      <c r="I1460" t="s">
        <v>17563</v>
      </c>
      <c r="J1460" t="s">
        <v>17564</v>
      </c>
      <c r="K1460" t="s">
        <v>17565</v>
      </c>
      <c r="L1460">
        <v>7</v>
      </c>
      <c r="N1460" t="str">
        <f t="shared" ref="N1460:N1485" si="72">IF(ISNUMBER(SEARCH("Workshop", O1460)),"Workshop",IF(OR(ISNUMBER(SEARCH("Conference", O1460)), ISNUMBER(SEARCH("Symposium", O1460)), ISNUMBER(SEARCH("Lecture Notes", O1460)), ISNUMBER(SEARCH("Proceedings", O1460))),"Conference", "Journal"))</f>
        <v>Journal</v>
      </c>
      <c r="O1460" t="s">
        <v>17566</v>
      </c>
      <c r="P1460" t="s">
        <v>6</v>
      </c>
      <c r="Q1460" s="3">
        <v>2017</v>
      </c>
      <c r="R1460" t="s">
        <v>17567</v>
      </c>
      <c r="S1460" t="s">
        <v>6</v>
      </c>
      <c r="T1460" t="s">
        <v>6</v>
      </c>
    </row>
    <row r="1461" spans="1:20" x14ac:dyDescent="0.35">
      <c r="A1461" t="str" cm="1">
        <f t="array" ref="A1461">IF(OR(ISNUMBER(SEARCH("serious", $H1461:$J1461)),ISNUMBER(SEARCH("Serious", $H1461:$J1461)),ISNUMBER(SEARCH("gamification", $H1461:$J1461)),ISNUMBER(SEARCH("Gamification", $H1461:$J1461)),ISNUMBER(SEARCH("education", $H1461:$J1461)),ISNUMBER(SEARCH("Education", $H1461:$J1461)),),DataValidation!$E$12,B1461)</f>
        <v>Not related to Video Games</v>
      </c>
      <c r="B1461" t="s">
        <v>70</v>
      </c>
      <c r="C1461" s="29" t="s">
        <v>33</v>
      </c>
      <c r="D1461" s="29" t="s">
        <v>33</v>
      </c>
      <c r="F1461" s="3" t="str">
        <f t="shared" si="71"/>
        <v/>
      </c>
      <c r="G1461">
        <f t="shared" si="70"/>
        <v>1</v>
      </c>
      <c r="H1461" s="10" t="s">
        <v>20762</v>
      </c>
      <c r="I1461" t="s">
        <v>17609</v>
      </c>
      <c r="J1461" t="s">
        <v>17610</v>
      </c>
      <c r="K1461" t="s">
        <v>17611</v>
      </c>
      <c r="L1461">
        <v>6</v>
      </c>
      <c r="M1461">
        <v>9781450348980</v>
      </c>
      <c r="N1461" t="str">
        <f t="shared" si="72"/>
        <v>Conference</v>
      </c>
      <c r="O1461" t="s">
        <v>17614</v>
      </c>
      <c r="P1461" t="s">
        <v>17612</v>
      </c>
      <c r="Q1461" s="3">
        <v>2017</v>
      </c>
      <c r="R1461" t="s">
        <v>17613</v>
      </c>
      <c r="S1461" t="s">
        <v>17614</v>
      </c>
      <c r="T1461" t="s">
        <v>6</v>
      </c>
    </row>
    <row r="1462" spans="1:20" x14ac:dyDescent="0.35">
      <c r="A1462" t="s">
        <v>82</v>
      </c>
      <c r="B1462" t="s">
        <v>70</v>
      </c>
      <c r="C1462" t="s">
        <v>33</v>
      </c>
      <c r="D1462" t="s">
        <v>33</v>
      </c>
      <c r="F1462" s="3" t="str">
        <f t="shared" si="71"/>
        <v/>
      </c>
      <c r="G1462">
        <f t="shared" si="70"/>
        <v>1</v>
      </c>
      <c r="H1462" s="10" t="s">
        <v>20769</v>
      </c>
      <c r="I1462" t="s">
        <v>17724</v>
      </c>
      <c r="J1462" t="s">
        <v>17725</v>
      </c>
      <c r="K1462" t="s">
        <v>17726</v>
      </c>
      <c r="L1462">
        <v>6</v>
      </c>
      <c r="M1462">
        <v>9781450366038</v>
      </c>
      <c r="N1462" t="str">
        <f t="shared" si="72"/>
        <v>Conference</v>
      </c>
      <c r="O1462" t="s">
        <v>17728</v>
      </c>
      <c r="P1462" t="s">
        <v>6</v>
      </c>
      <c r="Q1462" s="3">
        <v>2019</v>
      </c>
      <c r="R1462" t="s">
        <v>17727</v>
      </c>
      <c r="S1462" t="s">
        <v>17728</v>
      </c>
      <c r="T1462" t="s">
        <v>6</v>
      </c>
    </row>
    <row r="1463" spans="1:20" x14ac:dyDescent="0.35">
      <c r="A1463" t="str" cm="1">
        <f t="array" ref="A1463">IF(OR(ISNUMBER(SEARCH("serious", $H1463:$J1463)),ISNUMBER(SEARCH("Serious", $H1463:$J1463)),ISNUMBER(SEARCH("gamification", $H1463:$J1463)),ISNUMBER(SEARCH("Gamification", $H1463:$J1463)),ISNUMBER(SEARCH("education", $H1463:$J1463)),ISNUMBER(SEARCH("Education", $H1463:$J1463)),),DataValidation!$E$12,B1463)</f>
        <v>None</v>
      </c>
      <c r="B1463" t="s">
        <v>49</v>
      </c>
      <c r="C1463" t="s">
        <v>71</v>
      </c>
      <c r="D1463" t="s">
        <v>71</v>
      </c>
      <c r="F1463" s="3" t="str">
        <f t="shared" si="71"/>
        <v/>
      </c>
      <c r="G1463">
        <f t="shared" si="70"/>
        <v>1</v>
      </c>
      <c r="H1463" s="10" t="s">
        <v>20770</v>
      </c>
      <c r="I1463" t="s">
        <v>17744</v>
      </c>
      <c r="J1463" t="s">
        <v>17745</v>
      </c>
      <c r="K1463" t="s">
        <v>17746</v>
      </c>
      <c r="L1463">
        <v>7</v>
      </c>
      <c r="N1463" t="str">
        <f t="shared" si="72"/>
        <v>Journal</v>
      </c>
      <c r="O1463" t="s">
        <v>17747</v>
      </c>
      <c r="P1463" t="s">
        <v>6</v>
      </c>
      <c r="Q1463" s="3">
        <v>2019</v>
      </c>
      <c r="R1463" t="s">
        <v>17748</v>
      </c>
      <c r="S1463" t="s">
        <v>6</v>
      </c>
      <c r="T1463" t="s">
        <v>6</v>
      </c>
    </row>
    <row r="1464" spans="1:20" x14ac:dyDescent="0.35">
      <c r="A1464" t="str" cm="1">
        <f t="array" ref="A1464">IF(OR(ISNUMBER(SEARCH("serious", $H1464:$J1464)),ISNUMBER(SEARCH("Serious", $H1464:$J1464)),ISNUMBER(SEARCH("gamification", $H1464:$J1464)),ISNUMBER(SEARCH("Gamification", $H1464:$J1464)),ISNUMBER(SEARCH("education", $H1464:$J1464)),ISNUMBER(SEARCH("Education", $H1464:$J1464)),),DataValidation!$E$12,B1464)</f>
        <v>None</v>
      </c>
      <c r="B1464" t="s">
        <v>49</v>
      </c>
      <c r="C1464" t="s">
        <v>90</v>
      </c>
      <c r="D1464" t="s">
        <v>90</v>
      </c>
      <c r="F1464" s="3" t="str">
        <f t="shared" si="71"/>
        <v/>
      </c>
      <c r="G1464">
        <f t="shared" si="70"/>
        <v>1</v>
      </c>
      <c r="H1464" s="10" t="s">
        <v>17787</v>
      </c>
      <c r="I1464" t="s">
        <v>17788</v>
      </c>
      <c r="J1464" t="s">
        <v>17789</v>
      </c>
      <c r="K1464" t="s">
        <v>17790</v>
      </c>
      <c r="L1464">
        <v>6</v>
      </c>
      <c r="M1464">
        <v>9781450372176</v>
      </c>
      <c r="N1464" t="str">
        <f t="shared" si="72"/>
        <v>Conference</v>
      </c>
      <c r="O1464" t="s">
        <v>17786</v>
      </c>
      <c r="P1464" t="s">
        <v>6</v>
      </c>
      <c r="Q1464" s="3">
        <v>2019</v>
      </c>
      <c r="R1464" t="s">
        <v>17791</v>
      </c>
      <c r="S1464" t="s">
        <v>17786</v>
      </c>
      <c r="T1464" t="s">
        <v>6</v>
      </c>
    </row>
    <row r="1465" spans="1:20" x14ac:dyDescent="0.35">
      <c r="A1465" t="str" cm="1">
        <f t="array" ref="A1465">IF(OR(ISNUMBER(SEARCH("serious", $H1465:$J1465)),ISNUMBER(SEARCH("Serious", $H1465:$J1465)),ISNUMBER(SEARCH("gamification", $H1465:$J1465)),ISNUMBER(SEARCH("Gamification", $H1465:$J1465)),ISNUMBER(SEARCH("education", $H1465:$J1465)),ISNUMBER(SEARCH("Education", $H1465:$J1465)),),DataValidation!$E$12,B1465)</f>
        <v>None</v>
      </c>
      <c r="B1465" t="s">
        <v>49</v>
      </c>
      <c r="C1465" t="s">
        <v>68</v>
      </c>
      <c r="D1465" t="s">
        <v>68</v>
      </c>
      <c r="F1465" s="3" t="str">
        <f t="shared" si="71"/>
        <v/>
      </c>
      <c r="G1465">
        <f t="shared" si="70"/>
        <v>1</v>
      </c>
      <c r="H1465" s="10" t="s">
        <v>17810</v>
      </c>
      <c r="I1465" t="s">
        <v>17811</v>
      </c>
      <c r="J1465" t="s">
        <v>17812</v>
      </c>
      <c r="K1465" t="s">
        <v>17813</v>
      </c>
      <c r="L1465">
        <v>6</v>
      </c>
      <c r="M1465">
        <v>9781450369015</v>
      </c>
      <c r="N1465" t="str">
        <f t="shared" si="72"/>
        <v>Workshop</v>
      </c>
      <c r="O1465" t="s">
        <v>17816</v>
      </c>
      <c r="P1465" t="s">
        <v>17814</v>
      </c>
      <c r="Q1465" s="3">
        <v>2019</v>
      </c>
      <c r="R1465" t="s">
        <v>17815</v>
      </c>
      <c r="S1465" t="s">
        <v>17816</v>
      </c>
      <c r="T1465" t="s">
        <v>6</v>
      </c>
    </row>
    <row r="1466" spans="1:20" x14ac:dyDescent="0.35">
      <c r="A1466" t="str" cm="1">
        <f t="array" ref="A1466">IF(OR(ISNUMBER(SEARCH("serious", $H1466:$J1466)),ISNUMBER(SEARCH("Serious", $H1466:$J1466)),ISNUMBER(SEARCH("gamification", $H1466:$J1466)),ISNUMBER(SEARCH("Gamification", $H1466:$J1466)),ISNUMBER(SEARCH("education", $H1466:$J1466)),ISNUMBER(SEARCH("Education", $H1466:$J1466)),),DataValidation!$E$12,B1466)</f>
        <v>Serious games or gamification</v>
      </c>
      <c r="B1466" t="s">
        <v>70</v>
      </c>
      <c r="C1466" t="s">
        <v>33</v>
      </c>
      <c r="D1466" t="s">
        <v>33</v>
      </c>
      <c r="F1466" s="3" t="str">
        <f t="shared" si="71"/>
        <v/>
      </c>
      <c r="G1466">
        <f t="shared" si="70"/>
        <v>1</v>
      </c>
      <c r="H1466" s="10" t="s">
        <v>20775</v>
      </c>
      <c r="I1466" t="s">
        <v>17838</v>
      </c>
      <c r="J1466" t="s">
        <v>17839</v>
      </c>
      <c r="K1466" t="s">
        <v>17840</v>
      </c>
      <c r="L1466">
        <v>6</v>
      </c>
      <c r="M1466">
        <v>9781450375351</v>
      </c>
      <c r="N1466" t="str">
        <f t="shared" si="72"/>
        <v>Conference</v>
      </c>
      <c r="O1466" t="s">
        <v>17842</v>
      </c>
      <c r="P1466" t="s">
        <v>6</v>
      </c>
      <c r="Q1466" s="3">
        <v>2020</v>
      </c>
      <c r="R1466" t="s">
        <v>17841</v>
      </c>
      <c r="S1466" t="s">
        <v>17842</v>
      </c>
      <c r="T1466" t="s">
        <v>6</v>
      </c>
    </row>
    <row r="1467" spans="1:20" x14ac:dyDescent="0.35">
      <c r="A1467" t="str" cm="1">
        <f t="array" ref="A1467">IF(OR(ISNUMBER(SEARCH("serious", $H1467:$J1467)),ISNUMBER(SEARCH("Serious", $H1467:$J1467)),ISNUMBER(SEARCH("gamification", $H1467:$J1467)),ISNUMBER(SEARCH("Gamification", $H1467:$J1467)),ISNUMBER(SEARCH("education", $H1467:$J1467)),ISNUMBER(SEARCH("Education", $H1467:$J1467)),),DataValidation!$E$12,B1467)</f>
        <v>Not related to Video Games</v>
      </c>
      <c r="B1467" t="s">
        <v>70</v>
      </c>
      <c r="C1467" t="s">
        <v>33</v>
      </c>
      <c r="D1467" t="s">
        <v>33</v>
      </c>
      <c r="F1467" s="3" t="str">
        <f t="shared" si="71"/>
        <v/>
      </c>
      <c r="G1467">
        <f t="shared" si="70"/>
        <v>1</v>
      </c>
      <c r="H1467" s="10" t="s">
        <v>20776</v>
      </c>
      <c r="I1467" t="s">
        <v>17844</v>
      </c>
      <c r="J1467" t="s">
        <v>6</v>
      </c>
      <c r="K1467" t="s">
        <v>17845</v>
      </c>
      <c r="L1467">
        <v>7</v>
      </c>
      <c r="N1467" t="str">
        <f t="shared" si="72"/>
        <v>Journal</v>
      </c>
      <c r="O1467" t="s">
        <v>17846</v>
      </c>
      <c r="P1467" t="s">
        <v>17847</v>
      </c>
      <c r="Q1467" s="3">
        <v>2021</v>
      </c>
      <c r="R1467" t="s">
        <v>17848</v>
      </c>
      <c r="S1467" t="s">
        <v>6</v>
      </c>
      <c r="T1467" t="s">
        <v>6</v>
      </c>
    </row>
    <row r="1468" spans="1:20" x14ac:dyDescent="0.35">
      <c r="A1468" t="str" cm="1">
        <f t="array" ref="A1468">IF(OR(ISNUMBER(SEARCH("serious", $H1468:$J1468)),ISNUMBER(SEARCH("Serious", $H1468:$J1468)),ISNUMBER(SEARCH("gamification", $H1468:$J1468)),ISNUMBER(SEARCH("Gamification", $H1468:$J1468)),ISNUMBER(SEARCH("education", $H1468:$J1468)),ISNUMBER(SEARCH("Education", $H1468:$J1468)),),DataValidation!$E$12,B1468)</f>
        <v>Serious games or gamification</v>
      </c>
      <c r="B1468" t="s">
        <v>70</v>
      </c>
      <c r="C1468" t="s">
        <v>33</v>
      </c>
      <c r="D1468" t="s">
        <v>33</v>
      </c>
      <c r="F1468" s="3" t="str">
        <f t="shared" si="71"/>
        <v/>
      </c>
      <c r="G1468">
        <f t="shared" si="70"/>
        <v>1</v>
      </c>
      <c r="H1468" s="10" t="s">
        <v>20778</v>
      </c>
      <c r="I1468" t="s">
        <v>17855</v>
      </c>
      <c r="J1468" t="s">
        <v>17856</v>
      </c>
      <c r="K1468" t="s">
        <v>17857</v>
      </c>
      <c r="L1468">
        <v>6</v>
      </c>
      <c r="M1468">
        <v>9781450377683</v>
      </c>
      <c r="N1468" t="str">
        <f t="shared" si="72"/>
        <v>Conference</v>
      </c>
      <c r="O1468" t="s">
        <v>17860</v>
      </c>
      <c r="P1468" t="s">
        <v>17858</v>
      </c>
      <c r="Q1468" s="3">
        <v>2020</v>
      </c>
      <c r="R1468" t="s">
        <v>17859</v>
      </c>
      <c r="S1468" t="s">
        <v>17860</v>
      </c>
      <c r="T1468" t="s">
        <v>6</v>
      </c>
    </row>
    <row r="1469" spans="1:20" x14ac:dyDescent="0.35">
      <c r="A1469" t="str" cm="1">
        <f t="array" ref="A1469">IF(OR(ISNUMBER(SEARCH("serious", $H1469:$J1469)),ISNUMBER(SEARCH("Serious", $H1469:$J1469)),ISNUMBER(SEARCH("gamification", $H1469:$J1469)),ISNUMBER(SEARCH("Gamification", $H1469:$J1469)),ISNUMBER(SEARCH("education", $H1469:$J1469)),ISNUMBER(SEARCH("Education", $H1469:$J1469)),),DataValidation!$E$12,B1469)</f>
        <v>Not related to Software Engineering</v>
      </c>
      <c r="B1469" t="s">
        <v>67</v>
      </c>
      <c r="C1469" t="s">
        <v>33</v>
      </c>
      <c r="D1469" t="s">
        <v>33</v>
      </c>
      <c r="F1469" s="3" t="str">
        <f t="shared" si="71"/>
        <v/>
      </c>
      <c r="G1469">
        <f t="shared" si="70"/>
        <v>1</v>
      </c>
      <c r="H1469" s="10" t="s">
        <v>20779</v>
      </c>
      <c r="I1469" t="s">
        <v>17875</v>
      </c>
      <c r="J1469" t="s">
        <v>6</v>
      </c>
      <c r="K1469" t="s">
        <v>17876</v>
      </c>
      <c r="L1469">
        <v>5</v>
      </c>
      <c r="M1469">
        <v>9781450380966</v>
      </c>
      <c r="N1469" t="str">
        <f t="shared" si="72"/>
        <v>Conference</v>
      </c>
      <c r="O1469" t="s">
        <v>17878</v>
      </c>
      <c r="P1469" t="s">
        <v>6</v>
      </c>
      <c r="Q1469" s="3">
        <v>2021</v>
      </c>
      <c r="R1469" t="s">
        <v>17877</v>
      </c>
      <c r="S1469" t="s">
        <v>17878</v>
      </c>
      <c r="T1469" t="s">
        <v>6</v>
      </c>
    </row>
    <row r="1470" spans="1:20" x14ac:dyDescent="0.35">
      <c r="A1470" t="str" cm="1">
        <f t="array" ref="A1470">IF(OR(ISNUMBER(SEARCH("serious", $H1470:$J1470)),ISNUMBER(SEARCH("Serious", $H1470:$J1470)),ISNUMBER(SEARCH("gamification", $H1470:$J1470)),ISNUMBER(SEARCH("Gamification", $H1470:$J1470)),ISNUMBER(SEARCH("education", $H1470:$J1470)),ISNUMBER(SEARCH("Education", $H1470:$J1470)),),DataValidation!$E$12,B1470)</f>
        <v>Serious games or gamification</v>
      </c>
      <c r="B1470" t="s">
        <v>70</v>
      </c>
      <c r="C1470" t="s">
        <v>33</v>
      </c>
      <c r="D1470" t="s">
        <v>33</v>
      </c>
      <c r="F1470" s="3" t="str">
        <f t="shared" si="71"/>
        <v/>
      </c>
      <c r="G1470">
        <f t="shared" si="70"/>
        <v>1</v>
      </c>
      <c r="H1470" s="10" t="s">
        <v>20780</v>
      </c>
      <c r="I1470" t="s">
        <v>17898</v>
      </c>
      <c r="J1470" t="s">
        <v>17899</v>
      </c>
      <c r="K1470" t="s">
        <v>17900</v>
      </c>
      <c r="L1470">
        <v>6</v>
      </c>
      <c r="M1470">
        <v>9781450389563</v>
      </c>
      <c r="N1470" t="str">
        <f t="shared" si="72"/>
        <v>Conference</v>
      </c>
      <c r="O1470" t="s">
        <v>17902</v>
      </c>
      <c r="P1470" t="s">
        <v>6</v>
      </c>
      <c r="Q1470" s="3">
        <v>2021</v>
      </c>
      <c r="R1470" t="s">
        <v>17901</v>
      </c>
      <c r="S1470" t="s">
        <v>17902</v>
      </c>
      <c r="T1470" t="s">
        <v>6</v>
      </c>
    </row>
    <row r="1471" spans="1:20" x14ac:dyDescent="0.35">
      <c r="A1471" t="str" cm="1">
        <f t="array" ref="A1471">IF(OR(ISNUMBER(SEARCH("serious", $H1471:$J1471)),ISNUMBER(SEARCH("Serious", $H1471:$J1471)),ISNUMBER(SEARCH("gamification", $H1471:$J1471)),ISNUMBER(SEARCH("Gamification", $H1471:$J1471)),ISNUMBER(SEARCH("education", $H1471:$J1471)),ISNUMBER(SEARCH("Education", $H1471:$J1471)),),DataValidation!$E$12,B1471)</f>
        <v>Not related to Video Games</v>
      </c>
      <c r="B1471" t="s">
        <v>70</v>
      </c>
      <c r="C1471" t="s">
        <v>33</v>
      </c>
      <c r="D1471" t="s">
        <v>33</v>
      </c>
      <c r="F1471" s="3" t="str">
        <f t="shared" si="71"/>
        <v/>
      </c>
      <c r="G1471">
        <f t="shared" si="70"/>
        <v>1</v>
      </c>
      <c r="H1471" s="10" t="s">
        <v>20781</v>
      </c>
      <c r="I1471" t="s">
        <v>17915</v>
      </c>
      <c r="J1471" t="s">
        <v>17916</v>
      </c>
      <c r="K1471" t="s">
        <v>17917</v>
      </c>
      <c r="L1471">
        <v>6</v>
      </c>
      <c r="M1471">
        <v>9781450384346</v>
      </c>
      <c r="N1471" t="str">
        <f t="shared" si="72"/>
        <v>Conference</v>
      </c>
      <c r="O1471" t="s">
        <v>17919</v>
      </c>
      <c r="P1471" t="s">
        <v>17625</v>
      </c>
      <c r="Q1471" s="3">
        <v>2021</v>
      </c>
      <c r="R1471" t="s">
        <v>17918</v>
      </c>
      <c r="S1471" t="s">
        <v>17919</v>
      </c>
      <c r="T1471" t="s">
        <v>6</v>
      </c>
    </row>
    <row r="1472" spans="1:20" x14ac:dyDescent="0.35">
      <c r="A1472" t="str" cm="1">
        <f t="array" ref="A1472">IF(OR(ISNUMBER(SEARCH("serious", $H1472:$J1472)),ISNUMBER(SEARCH("Serious", $H1472:$J1472)),ISNUMBER(SEARCH("gamification", $H1472:$J1472)),ISNUMBER(SEARCH("Gamification", $H1472:$J1472)),ISNUMBER(SEARCH("education", $H1472:$J1472)),ISNUMBER(SEARCH("Education", $H1472:$J1472)),),DataValidation!$E$12,B1472)</f>
        <v>Not related to Software Engineering</v>
      </c>
      <c r="B1472" t="s">
        <v>67</v>
      </c>
      <c r="C1472" t="s">
        <v>33</v>
      </c>
      <c r="D1472" t="s">
        <v>33</v>
      </c>
      <c r="F1472" s="3" t="str">
        <f t="shared" si="71"/>
        <v/>
      </c>
      <c r="G1472">
        <f t="shared" si="70"/>
        <v>1</v>
      </c>
      <c r="H1472" s="10" t="s">
        <v>20783</v>
      </c>
      <c r="I1472" t="s">
        <v>17940</v>
      </c>
      <c r="J1472" t="s">
        <v>17941</v>
      </c>
      <c r="K1472" t="s">
        <v>17942</v>
      </c>
      <c r="L1472">
        <v>6</v>
      </c>
      <c r="M1472">
        <v>9781450386173</v>
      </c>
      <c r="N1472" t="str">
        <f t="shared" si="72"/>
        <v>Conference</v>
      </c>
      <c r="O1472" t="s">
        <v>17944</v>
      </c>
      <c r="P1472" t="s">
        <v>6</v>
      </c>
      <c r="Q1472" s="3">
        <v>2021</v>
      </c>
      <c r="R1472" t="s">
        <v>17943</v>
      </c>
      <c r="S1472" t="s">
        <v>17944</v>
      </c>
      <c r="T1472" t="s">
        <v>6</v>
      </c>
    </row>
    <row r="1473" spans="1:20" x14ac:dyDescent="0.35">
      <c r="A1473" t="str" cm="1">
        <f t="array" ref="A1473">IF(OR(ISNUMBER(SEARCH("serious", $H1473:$J1473)),ISNUMBER(SEARCH("Serious", $H1473:$J1473)),ISNUMBER(SEARCH("gamification", $H1473:$J1473)),ISNUMBER(SEARCH("Gamification", $H1473:$J1473)),ISNUMBER(SEARCH("education", $H1473:$J1473)),ISNUMBER(SEARCH("Education", $H1473:$J1473)),),DataValidation!$E$12,B1473)</f>
        <v>Not related to Software Engineering</v>
      </c>
      <c r="B1473" t="s">
        <v>67</v>
      </c>
      <c r="C1473" t="s">
        <v>33</v>
      </c>
      <c r="D1473" t="s">
        <v>33</v>
      </c>
      <c r="F1473" s="3" t="str">
        <f t="shared" si="71"/>
        <v/>
      </c>
      <c r="G1473">
        <f t="shared" si="70"/>
        <v>1</v>
      </c>
      <c r="H1473" s="10" t="s">
        <v>20785</v>
      </c>
      <c r="I1473" t="s">
        <v>17957</v>
      </c>
      <c r="J1473" t="s">
        <v>17958</v>
      </c>
      <c r="K1473" t="s">
        <v>17959</v>
      </c>
      <c r="L1473">
        <v>6</v>
      </c>
      <c r="M1473">
        <v>9781450386357</v>
      </c>
      <c r="N1473" t="str">
        <f t="shared" si="72"/>
        <v>Conference</v>
      </c>
      <c r="O1473" t="s">
        <v>17962</v>
      </c>
      <c r="P1473" t="s">
        <v>17960</v>
      </c>
      <c r="Q1473" s="3">
        <v>2021</v>
      </c>
      <c r="R1473" t="s">
        <v>17961</v>
      </c>
      <c r="S1473" t="s">
        <v>17962</v>
      </c>
      <c r="T1473" t="s">
        <v>6</v>
      </c>
    </row>
    <row r="1474" spans="1:20" x14ac:dyDescent="0.35">
      <c r="A1474" t="str" cm="1">
        <f t="array" ref="A1474">IF(OR(ISNUMBER(SEARCH("serious", $H1474:$J1474)),ISNUMBER(SEARCH("Serious", $H1474:$J1474)),ISNUMBER(SEARCH("gamification", $H1474:$J1474)),ISNUMBER(SEARCH("Gamification", $H1474:$J1474)),ISNUMBER(SEARCH("education", $H1474:$J1474)),ISNUMBER(SEARCH("Education", $H1474:$J1474)),),DataValidation!$E$12,B1474)</f>
        <v>Serious games or gamification</v>
      </c>
      <c r="B1474" t="s">
        <v>70</v>
      </c>
      <c r="C1474" t="s">
        <v>33</v>
      </c>
      <c r="D1474" t="s">
        <v>33</v>
      </c>
      <c r="F1474" s="3" t="str">
        <f t="shared" si="71"/>
        <v/>
      </c>
      <c r="G1474">
        <f t="shared" ref="G1474:G1485" si="73">COUNTIF(H:H,H1474)</f>
        <v>1</v>
      </c>
      <c r="H1474" s="10" t="s">
        <v>20787</v>
      </c>
      <c r="I1474" t="s">
        <v>17970</v>
      </c>
      <c r="J1474" t="s">
        <v>17971</v>
      </c>
      <c r="K1474" t="s">
        <v>17972</v>
      </c>
      <c r="L1474">
        <v>6</v>
      </c>
      <c r="N1474" t="str">
        <f t="shared" si="72"/>
        <v>Conference</v>
      </c>
      <c r="O1474" t="s">
        <v>17973</v>
      </c>
      <c r="P1474" t="s">
        <v>6</v>
      </c>
      <c r="Q1474" s="3">
        <v>2009</v>
      </c>
      <c r="R1474" t="s">
        <v>6</v>
      </c>
      <c r="S1474" t="s">
        <v>17973</v>
      </c>
      <c r="T1474" t="s">
        <v>6</v>
      </c>
    </row>
    <row r="1475" spans="1:20" x14ac:dyDescent="0.35">
      <c r="A1475" t="str" cm="1">
        <f t="array" ref="A1475">IF(OR(ISNUMBER(SEARCH("serious", $H1475:$J1475)),ISNUMBER(SEARCH("Serious", $H1475:$J1475)),ISNUMBER(SEARCH("gamification", $H1475:$J1475)),ISNUMBER(SEARCH("Gamification", $H1475:$J1475)),ISNUMBER(SEARCH("education", $H1475:$J1475)),ISNUMBER(SEARCH("Education", $H1475:$J1475)),),DataValidation!$E$12,B1475)</f>
        <v>None</v>
      </c>
      <c r="B1475" t="s">
        <v>49</v>
      </c>
      <c r="C1475" t="s">
        <v>57</v>
      </c>
      <c r="D1475" t="s">
        <v>57</v>
      </c>
      <c r="F1475" s="3" t="str">
        <f t="shared" si="71"/>
        <v/>
      </c>
      <c r="G1475">
        <f t="shared" si="73"/>
        <v>1</v>
      </c>
      <c r="H1475" s="10" t="s">
        <v>20790</v>
      </c>
      <c r="I1475" t="s">
        <v>17983</v>
      </c>
      <c r="J1475" t="s">
        <v>17984</v>
      </c>
      <c r="K1475" t="s">
        <v>17985</v>
      </c>
      <c r="L1475">
        <v>6</v>
      </c>
      <c r="N1475" t="str">
        <f t="shared" si="72"/>
        <v>Conference</v>
      </c>
      <c r="O1475" t="s">
        <v>17987</v>
      </c>
      <c r="P1475" t="s">
        <v>17986</v>
      </c>
      <c r="Q1475" s="3">
        <v>2010</v>
      </c>
      <c r="R1475" t="s">
        <v>6</v>
      </c>
      <c r="S1475" t="s">
        <v>17987</v>
      </c>
      <c r="T1475" t="s">
        <v>6</v>
      </c>
    </row>
    <row r="1476" spans="1:20" x14ac:dyDescent="0.35">
      <c r="A1476" t="str" cm="1">
        <f t="array" ref="A1476">IF(OR(ISNUMBER(SEARCH("serious", $H1476:$J1476)),ISNUMBER(SEARCH("Serious", $H1476:$J1476)),ISNUMBER(SEARCH("gamification", $H1476:$J1476)),ISNUMBER(SEARCH("Gamification", $H1476:$J1476)),ISNUMBER(SEARCH("education", $H1476:$J1476)),ISNUMBER(SEARCH("Education", $H1476:$J1476)),),DataValidation!$E$12,B1476)</f>
        <v>Not related to Video Games</v>
      </c>
      <c r="B1476" t="s">
        <v>70</v>
      </c>
      <c r="C1476" t="s">
        <v>33</v>
      </c>
      <c r="D1476" t="s">
        <v>33</v>
      </c>
      <c r="F1476" s="3" t="str">
        <f t="shared" si="71"/>
        <v/>
      </c>
      <c r="G1476">
        <f t="shared" si="73"/>
        <v>1</v>
      </c>
      <c r="H1476" s="10" t="s">
        <v>20791</v>
      </c>
      <c r="I1476" t="s">
        <v>17989</v>
      </c>
      <c r="J1476" t="s">
        <v>17990</v>
      </c>
      <c r="K1476" t="s">
        <v>17991</v>
      </c>
      <c r="L1476">
        <v>6</v>
      </c>
      <c r="N1476" t="str">
        <f t="shared" si="72"/>
        <v>Conference</v>
      </c>
      <c r="O1476" t="s">
        <v>17993</v>
      </c>
      <c r="P1476" t="s">
        <v>17992</v>
      </c>
      <c r="Q1476" s="3">
        <v>2010</v>
      </c>
      <c r="R1476" t="s">
        <v>6</v>
      </c>
      <c r="S1476" t="s">
        <v>17993</v>
      </c>
      <c r="T1476" t="s">
        <v>6</v>
      </c>
    </row>
    <row r="1477" spans="1:20" x14ac:dyDescent="0.35">
      <c r="A1477" t="s">
        <v>82</v>
      </c>
      <c r="B1477" t="s">
        <v>70</v>
      </c>
      <c r="C1477" t="s">
        <v>33</v>
      </c>
      <c r="D1477" t="s">
        <v>33</v>
      </c>
      <c r="E1477" t="s">
        <v>21081</v>
      </c>
      <c r="F1477" s="3" t="str">
        <f t="shared" si="71"/>
        <v/>
      </c>
      <c r="G1477">
        <f t="shared" si="73"/>
        <v>1</v>
      </c>
      <c r="H1477" s="10" t="s">
        <v>20793</v>
      </c>
      <c r="I1477" t="s">
        <v>17999</v>
      </c>
      <c r="J1477" t="s">
        <v>18000</v>
      </c>
      <c r="K1477" t="s">
        <v>18001</v>
      </c>
      <c r="L1477">
        <v>7</v>
      </c>
      <c r="N1477" t="str">
        <f t="shared" si="72"/>
        <v>Journal</v>
      </c>
      <c r="O1477" t="s">
        <v>17967</v>
      </c>
      <c r="P1477" t="s">
        <v>17092</v>
      </c>
      <c r="Q1477" s="3">
        <v>2012</v>
      </c>
      <c r="R1477" t="s">
        <v>6</v>
      </c>
      <c r="S1477" t="s">
        <v>6</v>
      </c>
      <c r="T1477" t="s">
        <v>6</v>
      </c>
    </row>
    <row r="1478" spans="1:20" x14ac:dyDescent="0.35">
      <c r="A1478" t="s">
        <v>82</v>
      </c>
      <c r="B1478" t="s">
        <v>70</v>
      </c>
      <c r="C1478" t="s">
        <v>33</v>
      </c>
      <c r="D1478" t="s">
        <v>33</v>
      </c>
      <c r="E1478" t="s">
        <v>21081</v>
      </c>
      <c r="F1478" s="3" t="str">
        <f t="shared" si="71"/>
        <v/>
      </c>
      <c r="G1478">
        <f t="shared" si="73"/>
        <v>1</v>
      </c>
      <c r="H1478" s="10" t="s">
        <v>20794</v>
      </c>
      <c r="I1478" t="s">
        <v>18003</v>
      </c>
      <c r="J1478" t="s">
        <v>6</v>
      </c>
      <c r="K1478" t="s">
        <v>15704</v>
      </c>
      <c r="L1478">
        <v>7</v>
      </c>
      <c r="N1478" t="str">
        <f t="shared" si="72"/>
        <v>Journal</v>
      </c>
      <c r="O1478" t="s">
        <v>17967</v>
      </c>
      <c r="P1478" t="s">
        <v>18004</v>
      </c>
      <c r="Q1478" s="3">
        <v>2012</v>
      </c>
      <c r="R1478" t="s">
        <v>6</v>
      </c>
      <c r="S1478" t="s">
        <v>6</v>
      </c>
      <c r="T1478" t="s">
        <v>6</v>
      </c>
    </row>
    <row r="1479" spans="1:20" x14ac:dyDescent="0.35">
      <c r="A1479" t="str" cm="1">
        <f t="array" ref="A1479">IF(OR(ISNUMBER(SEARCH("serious", $H1479:$J1479)),ISNUMBER(SEARCH("Serious", $H1479:$J1479)),ISNUMBER(SEARCH("gamification", $H1479:$J1479)),ISNUMBER(SEARCH("Gamification", $H1479:$J1479)),ISNUMBER(SEARCH("education", $H1479:$J1479)),ISNUMBER(SEARCH("Education", $H1479:$J1479)),),DataValidation!$E$12,B1479)</f>
        <v>None</v>
      </c>
      <c r="B1479" t="s">
        <v>49</v>
      </c>
      <c r="C1479" t="s">
        <v>60</v>
      </c>
      <c r="D1479" t="s">
        <v>60</v>
      </c>
      <c r="F1479" s="3" t="str">
        <f t="shared" si="71"/>
        <v/>
      </c>
      <c r="G1479">
        <f t="shared" si="73"/>
        <v>1</v>
      </c>
      <c r="H1479" s="10" t="s">
        <v>20795</v>
      </c>
      <c r="I1479" t="s">
        <v>18006</v>
      </c>
      <c r="J1479" t="s">
        <v>6</v>
      </c>
      <c r="K1479" t="s">
        <v>18007</v>
      </c>
      <c r="L1479">
        <v>7</v>
      </c>
      <c r="N1479" t="str">
        <f t="shared" si="72"/>
        <v>Journal</v>
      </c>
      <c r="O1479" t="s">
        <v>17967</v>
      </c>
      <c r="P1479" t="s">
        <v>18008</v>
      </c>
      <c r="Q1479" s="3">
        <v>2012</v>
      </c>
      <c r="R1479" t="s">
        <v>6</v>
      </c>
      <c r="S1479" t="s">
        <v>6</v>
      </c>
      <c r="T1479" t="s">
        <v>6</v>
      </c>
    </row>
    <row r="1480" spans="1:20" x14ac:dyDescent="0.35">
      <c r="A1480" t="s">
        <v>82</v>
      </c>
      <c r="B1480" t="s">
        <v>70</v>
      </c>
      <c r="C1480" t="s">
        <v>33</v>
      </c>
      <c r="D1480" t="s">
        <v>33</v>
      </c>
      <c r="E1480" t="s">
        <v>21081</v>
      </c>
      <c r="F1480" s="3" t="str">
        <f t="shared" si="71"/>
        <v/>
      </c>
      <c r="G1480">
        <f t="shared" si="73"/>
        <v>1</v>
      </c>
      <c r="H1480" s="10" t="s">
        <v>20796</v>
      </c>
      <c r="I1480" t="s">
        <v>18010</v>
      </c>
      <c r="J1480" t="s">
        <v>6</v>
      </c>
      <c r="K1480" t="s">
        <v>18011</v>
      </c>
      <c r="L1480">
        <v>7</v>
      </c>
      <c r="N1480" t="str">
        <f t="shared" si="72"/>
        <v>Journal</v>
      </c>
      <c r="O1480" t="s">
        <v>17967</v>
      </c>
      <c r="P1480" t="s">
        <v>18012</v>
      </c>
      <c r="Q1480" s="3">
        <v>2012</v>
      </c>
      <c r="R1480" t="s">
        <v>6</v>
      </c>
      <c r="S1480" t="s">
        <v>6</v>
      </c>
      <c r="T1480" t="s">
        <v>6</v>
      </c>
    </row>
    <row r="1481" spans="1:20" x14ac:dyDescent="0.35">
      <c r="A1481" t="str" cm="1">
        <f t="array" ref="A1481">IF(OR(ISNUMBER(SEARCH("serious", $H1481:$J1481)),ISNUMBER(SEARCH("Serious", $H1481:$J1481)),ISNUMBER(SEARCH("gamification", $H1481:$J1481)),ISNUMBER(SEARCH("Gamification", $H1481:$J1481)),ISNUMBER(SEARCH("education", $H1481:$J1481)),ISNUMBER(SEARCH("Education", $H1481:$J1481)),),DataValidation!$E$12,B1481)</f>
        <v>None</v>
      </c>
      <c r="B1481" t="s">
        <v>49</v>
      </c>
      <c r="C1481" t="s">
        <v>57</v>
      </c>
      <c r="D1481" t="s">
        <v>57</v>
      </c>
      <c r="F1481" s="3" t="str">
        <f t="shared" si="71"/>
        <v/>
      </c>
      <c r="G1481">
        <f t="shared" si="73"/>
        <v>1</v>
      </c>
      <c r="H1481" s="10" t="s">
        <v>20797</v>
      </c>
      <c r="I1481" t="s">
        <v>18014</v>
      </c>
      <c r="J1481" t="s">
        <v>6</v>
      </c>
      <c r="K1481" t="s">
        <v>18015</v>
      </c>
      <c r="L1481">
        <v>7</v>
      </c>
      <c r="N1481" t="str">
        <f t="shared" si="72"/>
        <v>Journal</v>
      </c>
      <c r="O1481" t="s">
        <v>17967</v>
      </c>
      <c r="P1481" t="s">
        <v>18016</v>
      </c>
      <c r="Q1481" s="3">
        <v>2013</v>
      </c>
      <c r="R1481" t="s">
        <v>6</v>
      </c>
      <c r="S1481" t="s">
        <v>6</v>
      </c>
      <c r="T1481" t="s">
        <v>6</v>
      </c>
    </row>
    <row r="1482" spans="1:20" x14ac:dyDescent="0.35">
      <c r="A1482" t="s">
        <v>82</v>
      </c>
      <c r="B1482" t="s">
        <v>70</v>
      </c>
      <c r="C1482" t="s">
        <v>33</v>
      </c>
      <c r="D1482" t="s">
        <v>33</v>
      </c>
      <c r="E1482" t="s">
        <v>21081</v>
      </c>
      <c r="F1482" s="3" t="str">
        <f t="shared" si="71"/>
        <v/>
      </c>
      <c r="G1482">
        <f t="shared" si="73"/>
        <v>1</v>
      </c>
      <c r="H1482" s="10" t="s">
        <v>20798</v>
      </c>
      <c r="I1482" t="s">
        <v>18021</v>
      </c>
      <c r="J1482" t="s">
        <v>6</v>
      </c>
      <c r="K1482" t="s">
        <v>18022</v>
      </c>
      <c r="L1482">
        <v>7</v>
      </c>
      <c r="N1482" t="str">
        <f t="shared" si="72"/>
        <v>Journal</v>
      </c>
      <c r="O1482" t="s">
        <v>17967</v>
      </c>
      <c r="P1482" t="s">
        <v>18023</v>
      </c>
      <c r="Q1482" s="3">
        <v>2013</v>
      </c>
      <c r="R1482" t="s">
        <v>6</v>
      </c>
      <c r="S1482" t="s">
        <v>6</v>
      </c>
      <c r="T1482" t="s">
        <v>6</v>
      </c>
    </row>
    <row r="1483" spans="1:20" x14ac:dyDescent="0.35">
      <c r="A1483" t="str" cm="1">
        <f t="array" ref="A1483">IF(OR(ISNUMBER(SEARCH("serious", $H1483:$J1483)),ISNUMBER(SEARCH("Serious", $H1483:$J1483)),ISNUMBER(SEARCH("gamification", $H1483:$J1483)),ISNUMBER(SEARCH("Gamification", $H1483:$J1483)),ISNUMBER(SEARCH("education", $H1483:$J1483)),ISNUMBER(SEARCH("Education", $H1483:$J1483)),),DataValidation!$E$12,B1483)</f>
        <v>Serious games or gamification</v>
      </c>
      <c r="B1483" t="s">
        <v>70</v>
      </c>
      <c r="C1483" t="s">
        <v>33</v>
      </c>
      <c r="D1483" t="s">
        <v>33</v>
      </c>
      <c r="F1483" s="3" t="str">
        <f t="shared" si="71"/>
        <v/>
      </c>
      <c r="G1483">
        <f t="shared" si="73"/>
        <v>1</v>
      </c>
      <c r="H1483" s="10" t="s">
        <v>20799</v>
      </c>
      <c r="I1483" t="s">
        <v>18046</v>
      </c>
      <c r="J1483" t="s">
        <v>6</v>
      </c>
      <c r="K1483" t="s">
        <v>18047</v>
      </c>
      <c r="L1483">
        <v>7</v>
      </c>
      <c r="N1483" t="str">
        <f t="shared" si="72"/>
        <v>Journal</v>
      </c>
      <c r="O1483" t="s">
        <v>17967</v>
      </c>
      <c r="P1483" t="s">
        <v>18048</v>
      </c>
      <c r="Q1483" s="3">
        <v>2014</v>
      </c>
      <c r="R1483" t="s">
        <v>6</v>
      </c>
      <c r="S1483" t="s">
        <v>6</v>
      </c>
      <c r="T1483" t="s">
        <v>6</v>
      </c>
    </row>
    <row r="1484" spans="1:20" x14ac:dyDescent="0.35">
      <c r="A1484" t="str" cm="1">
        <f t="array" ref="A1484">IF(OR(ISNUMBER(SEARCH("serious", $H1484:$J1484)),ISNUMBER(SEARCH("Serious", $H1484:$J1484)),ISNUMBER(SEARCH("gamification", $H1484:$J1484)),ISNUMBER(SEARCH("Gamification", $H1484:$J1484)),ISNUMBER(SEARCH("education", $H1484:$J1484)),ISNUMBER(SEARCH("Education", $H1484:$J1484)),),DataValidation!$E$12,B1484)</f>
        <v>None</v>
      </c>
      <c r="B1484" t="s">
        <v>49</v>
      </c>
      <c r="C1484" t="s">
        <v>57</v>
      </c>
      <c r="D1484" t="s">
        <v>57</v>
      </c>
      <c r="F1484" s="3" t="str">
        <f t="shared" si="71"/>
        <v/>
      </c>
      <c r="G1484">
        <f t="shared" si="73"/>
        <v>1</v>
      </c>
      <c r="H1484" s="10" t="s">
        <v>20800</v>
      </c>
      <c r="I1484" t="s">
        <v>18056</v>
      </c>
      <c r="J1484" t="s">
        <v>6</v>
      </c>
      <c r="K1484" t="s">
        <v>17624</v>
      </c>
      <c r="L1484">
        <v>6</v>
      </c>
      <c r="N1484" t="str">
        <f t="shared" si="72"/>
        <v>Conference</v>
      </c>
      <c r="O1484" t="s">
        <v>18058</v>
      </c>
      <c r="P1484" t="s">
        <v>18057</v>
      </c>
      <c r="Q1484" s="3">
        <v>2014</v>
      </c>
      <c r="R1484" t="s">
        <v>6</v>
      </c>
      <c r="S1484" t="s">
        <v>18058</v>
      </c>
      <c r="T1484" t="s">
        <v>6</v>
      </c>
    </row>
    <row r="1485" spans="1:20" x14ac:dyDescent="0.35">
      <c r="A1485" t="s">
        <v>49</v>
      </c>
      <c r="B1485" t="s">
        <v>49</v>
      </c>
      <c r="C1485" t="s">
        <v>57</v>
      </c>
      <c r="D1485" t="s">
        <v>57</v>
      </c>
      <c r="E1485" s="126"/>
      <c r="F1485" s="3" t="str">
        <f>IF(C1485&lt;&gt;D1485,IF(OR(C1485="",D1485=""),"NR","Yes"),"")</f>
        <v/>
      </c>
      <c r="G1485">
        <f t="shared" si="73"/>
        <v>1</v>
      </c>
      <c r="H1485" s="10" t="s">
        <v>21822</v>
      </c>
      <c r="I1485" t="s">
        <v>21824</v>
      </c>
      <c r="J1485" t="s">
        <v>22414</v>
      </c>
      <c r="K1485" t="s">
        <v>22415</v>
      </c>
      <c r="L1485">
        <v>10</v>
      </c>
      <c r="M1485">
        <v>9781450395557</v>
      </c>
      <c r="N1485" t="str">
        <f t="shared" si="72"/>
        <v>Conference</v>
      </c>
      <c r="O1485" t="s">
        <v>308</v>
      </c>
      <c r="P1485" t="s">
        <v>22416</v>
      </c>
      <c r="Q1485" s="3">
        <v>2021</v>
      </c>
      <c r="R1485" s="3" t="s">
        <v>21823</v>
      </c>
      <c r="S1485" t="s">
        <v>6</v>
      </c>
      <c r="T1485" t="s">
        <v>162</v>
      </c>
    </row>
    <row r="1486" spans="1:20" x14ac:dyDescent="0.35">
      <c r="A1486" t="s">
        <v>49</v>
      </c>
      <c r="B1486" t="s">
        <v>49</v>
      </c>
      <c r="C1486" t="s">
        <v>57</v>
      </c>
      <c r="D1486" t="s">
        <v>57</v>
      </c>
      <c r="F1486"/>
      <c r="G1486">
        <f t="shared" ref="G1486:G1540" si="74">COUNTIF(H:H,H1486)</f>
        <v>1</v>
      </c>
      <c r="H1486" s="10" t="s">
        <v>21846</v>
      </c>
      <c r="I1486" t="s">
        <v>21848</v>
      </c>
      <c r="J1486" t="s">
        <v>22432</v>
      </c>
      <c r="K1486" t="s">
        <v>22433</v>
      </c>
      <c r="L1486">
        <v>10</v>
      </c>
      <c r="M1486">
        <v>9781450390255</v>
      </c>
      <c r="N1486" t="str">
        <f t="shared" ref="N1486:N1517" si="75">IF(ISNUMBER(SEARCH("Workshop", O1486)),"Workshop",IF(OR(ISNUMBER(SEARCH("Conference", O1486)), ISNUMBER(SEARCH("Symposium", O1486)), ISNUMBER(SEARCH("Lecture Notes", O1486)), ISNUMBER(SEARCH("Proceedings", O1486))),"Conference", "Journal"))</f>
        <v>Conference</v>
      </c>
      <c r="O1486" t="s">
        <v>308</v>
      </c>
      <c r="P1486" t="s">
        <v>22434</v>
      </c>
      <c r="Q1486" s="3">
        <v>2021</v>
      </c>
      <c r="R1486" t="s">
        <v>21847</v>
      </c>
      <c r="S1486" t="s">
        <v>6</v>
      </c>
      <c r="T1486" t="s">
        <v>162</v>
      </c>
    </row>
    <row r="1487" spans="1:20" x14ac:dyDescent="0.35">
      <c r="A1487" t="s">
        <v>49</v>
      </c>
      <c r="B1487" t="s">
        <v>49</v>
      </c>
      <c r="C1487" t="s">
        <v>71</v>
      </c>
      <c r="D1487" t="s">
        <v>71</v>
      </c>
      <c r="F1487"/>
      <c r="G1487">
        <f t="shared" si="74"/>
        <v>1</v>
      </c>
      <c r="H1487" s="10" t="s">
        <v>21853</v>
      </c>
      <c r="I1487" t="s">
        <v>22437</v>
      </c>
      <c r="J1487" t="s">
        <v>22438</v>
      </c>
      <c r="K1487" t="s">
        <v>22439</v>
      </c>
      <c r="L1487">
        <v>10</v>
      </c>
      <c r="M1487">
        <v>9781450384278</v>
      </c>
      <c r="N1487" t="str">
        <f t="shared" si="75"/>
        <v>Conference</v>
      </c>
      <c r="O1487" t="s">
        <v>308</v>
      </c>
      <c r="P1487" t="s">
        <v>4612</v>
      </c>
      <c r="Q1487" s="3">
        <v>2021</v>
      </c>
      <c r="R1487" t="s">
        <v>21854</v>
      </c>
      <c r="S1487" t="s">
        <v>6</v>
      </c>
      <c r="T1487" t="s">
        <v>217</v>
      </c>
    </row>
    <row r="1488" spans="1:20" x14ac:dyDescent="0.35">
      <c r="A1488" t="s">
        <v>49</v>
      </c>
      <c r="B1488" t="s">
        <v>49</v>
      </c>
      <c r="C1488" t="s">
        <v>77</v>
      </c>
      <c r="D1488" t="s">
        <v>77</v>
      </c>
      <c r="F1488"/>
      <c r="G1488">
        <f t="shared" si="74"/>
        <v>1</v>
      </c>
      <c r="H1488" s="10" t="s">
        <v>21862</v>
      </c>
      <c r="I1488" t="s">
        <v>21864</v>
      </c>
      <c r="J1488" t="s">
        <v>22445</v>
      </c>
      <c r="K1488" t="s">
        <v>22446</v>
      </c>
      <c r="L1488">
        <v>10</v>
      </c>
      <c r="M1488">
        <v>9781450384223</v>
      </c>
      <c r="N1488" t="str">
        <f t="shared" si="75"/>
        <v>Conference</v>
      </c>
      <c r="O1488" t="s">
        <v>308</v>
      </c>
      <c r="P1488" t="s">
        <v>6</v>
      </c>
      <c r="Q1488" s="3">
        <v>2021</v>
      </c>
      <c r="R1488" t="s">
        <v>21863</v>
      </c>
      <c r="S1488" t="s">
        <v>6</v>
      </c>
      <c r="T1488" t="s">
        <v>162</v>
      </c>
    </row>
    <row r="1489" spans="1:20" x14ac:dyDescent="0.35">
      <c r="A1489" t="s">
        <v>49</v>
      </c>
      <c r="B1489" t="s">
        <v>49</v>
      </c>
      <c r="C1489" t="s">
        <v>60</v>
      </c>
      <c r="D1489" t="s">
        <v>60</v>
      </c>
      <c r="F1489"/>
      <c r="G1489">
        <f t="shared" si="74"/>
        <v>1</v>
      </c>
      <c r="H1489" s="10" t="s">
        <v>21873</v>
      </c>
      <c r="I1489" t="s">
        <v>21876</v>
      </c>
      <c r="J1489" t="s">
        <v>22450</v>
      </c>
      <c r="K1489" t="s">
        <v>22451</v>
      </c>
      <c r="L1489">
        <v>10</v>
      </c>
      <c r="M1489">
        <v>9781665423076</v>
      </c>
      <c r="N1489" t="str">
        <f t="shared" si="75"/>
        <v>Conference</v>
      </c>
      <c r="O1489" t="s">
        <v>21874</v>
      </c>
      <c r="P1489" t="s">
        <v>22452</v>
      </c>
      <c r="Q1489" s="3">
        <v>2021</v>
      </c>
      <c r="R1489" t="s">
        <v>21875</v>
      </c>
      <c r="S1489" t="s">
        <v>6</v>
      </c>
      <c r="T1489" t="s">
        <v>162</v>
      </c>
    </row>
    <row r="1490" spans="1:20" x14ac:dyDescent="0.35">
      <c r="A1490" t="s">
        <v>49</v>
      </c>
      <c r="B1490" t="s">
        <v>49</v>
      </c>
      <c r="C1490" t="s">
        <v>77</v>
      </c>
      <c r="D1490" t="s">
        <v>77</v>
      </c>
      <c r="F1490"/>
      <c r="G1490">
        <f t="shared" si="74"/>
        <v>1</v>
      </c>
      <c r="H1490" s="10" t="s">
        <v>21879</v>
      </c>
      <c r="I1490" t="s">
        <v>21881</v>
      </c>
      <c r="J1490" t="s">
        <v>22457</v>
      </c>
      <c r="K1490" t="s">
        <v>3736</v>
      </c>
      <c r="L1490">
        <v>7</v>
      </c>
      <c r="N1490" t="str">
        <f t="shared" si="75"/>
        <v>Conference</v>
      </c>
      <c r="O1490" t="s">
        <v>1724</v>
      </c>
      <c r="P1490" t="s">
        <v>6</v>
      </c>
      <c r="Q1490" s="3">
        <v>2021</v>
      </c>
      <c r="R1490" t="s">
        <v>21880</v>
      </c>
      <c r="S1490" t="s">
        <v>6</v>
      </c>
      <c r="T1490" t="s">
        <v>162</v>
      </c>
    </row>
    <row r="1491" spans="1:20" x14ac:dyDescent="0.35">
      <c r="A1491" t="s">
        <v>49</v>
      </c>
      <c r="B1491" t="s">
        <v>49</v>
      </c>
      <c r="C1491" t="s">
        <v>60</v>
      </c>
      <c r="D1491" t="s">
        <v>60</v>
      </c>
      <c r="F1491"/>
      <c r="G1491">
        <f t="shared" si="74"/>
        <v>1</v>
      </c>
      <c r="H1491" s="10" t="s">
        <v>21772</v>
      </c>
      <c r="I1491" t="s">
        <v>21891</v>
      </c>
      <c r="J1491" t="s">
        <v>22463</v>
      </c>
      <c r="K1491" t="s">
        <v>22464</v>
      </c>
      <c r="L1491">
        <v>10</v>
      </c>
      <c r="M1491">
        <v>9781665458412</v>
      </c>
      <c r="N1491" t="str">
        <f t="shared" si="75"/>
        <v>Conference</v>
      </c>
      <c r="O1491" t="s">
        <v>21889</v>
      </c>
      <c r="P1491" t="s">
        <v>22465</v>
      </c>
      <c r="Q1491" s="3">
        <v>2021</v>
      </c>
      <c r="R1491" t="s">
        <v>21890</v>
      </c>
      <c r="S1491" t="s">
        <v>6</v>
      </c>
      <c r="T1491" t="s">
        <v>162</v>
      </c>
    </row>
    <row r="1492" spans="1:20" x14ac:dyDescent="0.35">
      <c r="A1492" t="s">
        <v>70</v>
      </c>
      <c r="B1492" t="s">
        <v>70</v>
      </c>
      <c r="C1492" t="s">
        <v>33</v>
      </c>
      <c r="D1492" t="s">
        <v>33</v>
      </c>
      <c r="F1492"/>
      <c r="G1492">
        <f t="shared" si="74"/>
        <v>1</v>
      </c>
      <c r="H1492" s="10" t="s">
        <v>21911</v>
      </c>
      <c r="I1492" t="s">
        <v>21914</v>
      </c>
      <c r="J1492" t="s">
        <v>22480</v>
      </c>
      <c r="K1492" t="s">
        <v>22481</v>
      </c>
      <c r="L1492">
        <v>10</v>
      </c>
      <c r="M1492">
        <v>9781728181042</v>
      </c>
      <c r="N1492" t="str">
        <f t="shared" si="75"/>
        <v>Conference</v>
      </c>
      <c r="O1492" t="s">
        <v>21912</v>
      </c>
      <c r="P1492" t="s">
        <v>6</v>
      </c>
      <c r="Q1492" s="3">
        <v>2021</v>
      </c>
      <c r="R1492" t="s">
        <v>21913</v>
      </c>
      <c r="S1492" t="s">
        <v>6</v>
      </c>
      <c r="T1492" t="s">
        <v>162</v>
      </c>
    </row>
    <row r="1493" spans="1:20" x14ac:dyDescent="0.35">
      <c r="A1493" t="s">
        <v>49</v>
      </c>
      <c r="B1493" t="s">
        <v>49</v>
      </c>
      <c r="C1493" t="s">
        <v>60</v>
      </c>
      <c r="D1493" t="s">
        <v>60</v>
      </c>
      <c r="F1493"/>
      <c r="G1493">
        <f t="shared" si="74"/>
        <v>1</v>
      </c>
      <c r="H1493" s="10" t="s">
        <v>21919</v>
      </c>
      <c r="I1493" t="s">
        <v>21922</v>
      </c>
      <c r="J1493" t="s">
        <v>22485</v>
      </c>
      <c r="K1493" t="s">
        <v>22486</v>
      </c>
      <c r="L1493">
        <v>10</v>
      </c>
      <c r="M1493">
        <v>9781665428767</v>
      </c>
      <c r="N1493" t="str">
        <f t="shared" si="75"/>
        <v>Conference</v>
      </c>
      <c r="O1493" t="s">
        <v>21920</v>
      </c>
      <c r="P1493" t="s">
        <v>22487</v>
      </c>
      <c r="Q1493" s="3">
        <v>2021</v>
      </c>
      <c r="R1493" t="s">
        <v>21921</v>
      </c>
      <c r="S1493" t="s">
        <v>6</v>
      </c>
      <c r="T1493" t="s">
        <v>162</v>
      </c>
    </row>
    <row r="1494" spans="1:20" x14ac:dyDescent="0.35">
      <c r="A1494" t="s">
        <v>49</v>
      </c>
      <c r="B1494" t="s">
        <v>49</v>
      </c>
      <c r="C1494" t="s">
        <v>66</v>
      </c>
      <c r="D1494" t="s">
        <v>66</v>
      </c>
      <c r="F1494"/>
      <c r="G1494">
        <f t="shared" si="74"/>
        <v>1</v>
      </c>
      <c r="H1494" s="10" t="s">
        <v>21935</v>
      </c>
      <c r="I1494" t="s">
        <v>21938</v>
      </c>
      <c r="J1494" t="s">
        <v>6</v>
      </c>
      <c r="K1494" t="s">
        <v>22496</v>
      </c>
      <c r="L1494">
        <v>7</v>
      </c>
      <c r="N1494" t="str">
        <f t="shared" si="75"/>
        <v>Journal</v>
      </c>
      <c r="O1494" t="s">
        <v>21936</v>
      </c>
      <c r="P1494" t="s">
        <v>6</v>
      </c>
      <c r="Q1494" s="3">
        <v>2021</v>
      </c>
      <c r="R1494" t="s">
        <v>21937</v>
      </c>
      <c r="S1494" t="s">
        <v>6</v>
      </c>
      <c r="T1494" t="s">
        <v>217</v>
      </c>
    </row>
    <row r="1495" spans="1:20" x14ac:dyDescent="0.35">
      <c r="A1495" t="s">
        <v>49</v>
      </c>
      <c r="B1495" t="s">
        <v>49</v>
      </c>
      <c r="C1495" t="s">
        <v>71</v>
      </c>
      <c r="D1495" t="s">
        <v>71</v>
      </c>
      <c r="F1495"/>
      <c r="G1495">
        <f t="shared" si="74"/>
        <v>1</v>
      </c>
      <c r="H1495" s="10" t="s">
        <v>21943</v>
      </c>
      <c r="I1495" t="s">
        <v>21946</v>
      </c>
      <c r="J1495" t="s">
        <v>22500</v>
      </c>
      <c r="K1495" t="s">
        <v>22501</v>
      </c>
      <c r="L1495">
        <v>10</v>
      </c>
      <c r="M1495">
        <v>9781665439022</v>
      </c>
      <c r="N1495" t="str">
        <f t="shared" si="75"/>
        <v>Conference</v>
      </c>
      <c r="O1495" t="s">
        <v>21944</v>
      </c>
      <c r="P1495" t="s">
        <v>22502</v>
      </c>
      <c r="Q1495" s="3">
        <v>2021</v>
      </c>
      <c r="R1495" t="s">
        <v>21945</v>
      </c>
      <c r="S1495" t="s">
        <v>6</v>
      </c>
      <c r="T1495" t="s">
        <v>162</v>
      </c>
    </row>
    <row r="1496" spans="1:20" x14ac:dyDescent="0.35">
      <c r="A1496" t="s">
        <v>49</v>
      </c>
      <c r="B1496" t="s">
        <v>49</v>
      </c>
      <c r="C1496" t="s">
        <v>77</v>
      </c>
      <c r="D1496" t="s">
        <v>77</v>
      </c>
      <c r="F1496"/>
      <c r="G1496">
        <f t="shared" si="74"/>
        <v>1</v>
      </c>
      <c r="H1496" s="10" t="s">
        <v>21951</v>
      </c>
      <c r="I1496" t="s">
        <v>21953</v>
      </c>
      <c r="J1496" t="s">
        <v>22505</v>
      </c>
      <c r="K1496" t="s">
        <v>22506</v>
      </c>
      <c r="L1496">
        <v>10</v>
      </c>
      <c r="M1496">
        <v>9781665439022</v>
      </c>
      <c r="N1496" t="str">
        <f t="shared" si="75"/>
        <v>Conference</v>
      </c>
      <c r="O1496" t="s">
        <v>21944</v>
      </c>
      <c r="P1496" t="s">
        <v>22507</v>
      </c>
      <c r="Q1496" s="3">
        <v>2021</v>
      </c>
      <c r="R1496" t="s">
        <v>21952</v>
      </c>
      <c r="S1496" t="s">
        <v>6</v>
      </c>
      <c r="T1496" t="s">
        <v>162</v>
      </c>
    </row>
    <row r="1497" spans="1:20" x14ac:dyDescent="0.35">
      <c r="A1497" t="s">
        <v>49</v>
      </c>
      <c r="B1497" t="s">
        <v>49</v>
      </c>
      <c r="C1497" t="s">
        <v>57</v>
      </c>
      <c r="D1497" t="s">
        <v>57</v>
      </c>
      <c r="F1497"/>
      <c r="G1497">
        <f t="shared" si="74"/>
        <v>1</v>
      </c>
      <c r="H1497" s="10" t="s">
        <v>21965</v>
      </c>
      <c r="I1497" t="s">
        <v>21968</v>
      </c>
      <c r="J1497" t="s">
        <v>22516</v>
      </c>
      <c r="K1497" t="s">
        <v>22517</v>
      </c>
      <c r="L1497">
        <v>10</v>
      </c>
      <c r="M1497">
        <v>9781665408622</v>
      </c>
      <c r="N1497" t="str">
        <f t="shared" si="75"/>
        <v>Conference</v>
      </c>
      <c r="O1497" t="s">
        <v>21966</v>
      </c>
      <c r="P1497" t="s">
        <v>22518</v>
      </c>
      <c r="Q1497" s="3">
        <v>2021</v>
      </c>
      <c r="R1497" t="s">
        <v>21967</v>
      </c>
      <c r="S1497" t="s">
        <v>6</v>
      </c>
      <c r="T1497" t="s">
        <v>162</v>
      </c>
    </row>
    <row r="1498" spans="1:20" x14ac:dyDescent="0.35">
      <c r="A1498" t="s">
        <v>49</v>
      </c>
      <c r="B1498" t="s">
        <v>49</v>
      </c>
      <c r="C1498" t="s">
        <v>57</v>
      </c>
      <c r="D1498" t="s">
        <v>57</v>
      </c>
      <c r="F1498"/>
      <c r="G1498">
        <f t="shared" si="74"/>
        <v>1</v>
      </c>
      <c r="H1498" s="10" t="s">
        <v>21980</v>
      </c>
      <c r="I1498" t="s">
        <v>21982</v>
      </c>
      <c r="J1498" t="s">
        <v>22526</v>
      </c>
      <c r="K1498" t="s">
        <v>22527</v>
      </c>
      <c r="L1498">
        <v>10</v>
      </c>
      <c r="N1498" t="str">
        <f t="shared" si="75"/>
        <v>Workshop</v>
      </c>
      <c r="O1498" t="s">
        <v>496</v>
      </c>
      <c r="P1498" t="s">
        <v>6244</v>
      </c>
      <c r="Q1498" s="3">
        <v>2021</v>
      </c>
      <c r="R1498" t="s">
        <v>21981</v>
      </c>
      <c r="S1498" t="s">
        <v>6</v>
      </c>
      <c r="T1498" t="s">
        <v>162</v>
      </c>
    </row>
    <row r="1499" spans="1:20" x14ac:dyDescent="0.35">
      <c r="A1499" t="s">
        <v>49</v>
      </c>
      <c r="B1499" t="s">
        <v>49</v>
      </c>
      <c r="C1499" t="s">
        <v>80</v>
      </c>
      <c r="D1499" t="s">
        <v>80</v>
      </c>
      <c r="F1499"/>
      <c r="G1499">
        <f t="shared" si="74"/>
        <v>1</v>
      </c>
      <c r="H1499" s="10" t="s">
        <v>21986</v>
      </c>
      <c r="I1499" t="s">
        <v>21989</v>
      </c>
      <c r="J1499" t="s">
        <v>22530</v>
      </c>
      <c r="K1499" t="s">
        <v>22531</v>
      </c>
      <c r="L1499">
        <v>10</v>
      </c>
      <c r="M1499">
        <v>9781665415910</v>
      </c>
      <c r="N1499" t="str">
        <f t="shared" si="75"/>
        <v>Conference</v>
      </c>
      <c r="O1499" t="s">
        <v>21987</v>
      </c>
      <c r="P1499" t="s">
        <v>6</v>
      </c>
      <c r="Q1499" s="3">
        <v>2021</v>
      </c>
      <c r="R1499" t="s">
        <v>21988</v>
      </c>
      <c r="S1499" t="s">
        <v>6</v>
      </c>
      <c r="T1499" t="s">
        <v>162</v>
      </c>
    </row>
    <row r="1500" spans="1:20" x14ac:dyDescent="0.35">
      <c r="A1500" t="s">
        <v>49</v>
      </c>
      <c r="B1500" t="s">
        <v>49</v>
      </c>
      <c r="C1500" t="s">
        <v>77</v>
      </c>
      <c r="D1500" t="s">
        <v>77</v>
      </c>
      <c r="F1500"/>
      <c r="G1500">
        <f t="shared" si="74"/>
        <v>1</v>
      </c>
      <c r="H1500" s="10" t="s">
        <v>22002</v>
      </c>
      <c r="I1500" t="s">
        <v>22004</v>
      </c>
      <c r="J1500" t="s">
        <v>22539</v>
      </c>
      <c r="K1500" t="s">
        <v>22540</v>
      </c>
      <c r="L1500">
        <v>10</v>
      </c>
      <c r="M1500">
        <v>9781665401890</v>
      </c>
      <c r="N1500" t="str">
        <f t="shared" si="75"/>
        <v>Conference</v>
      </c>
      <c r="O1500" t="s">
        <v>388</v>
      </c>
      <c r="P1500" t="s">
        <v>22541</v>
      </c>
      <c r="Q1500" s="3">
        <v>2021</v>
      </c>
      <c r="R1500" t="s">
        <v>22003</v>
      </c>
      <c r="S1500" t="s">
        <v>6</v>
      </c>
      <c r="T1500" t="s">
        <v>162</v>
      </c>
    </row>
    <row r="1501" spans="1:20" x14ac:dyDescent="0.35">
      <c r="A1501" t="s">
        <v>49</v>
      </c>
      <c r="B1501" t="s">
        <v>49</v>
      </c>
      <c r="C1501" t="s">
        <v>80</v>
      </c>
      <c r="D1501" t="s">
        <v>80</v>
      </c>
      <c r="F1501"/>
      <c r="G1501">
        <f t="shared" si="74"/>
        <v>1</v>
      </c>
      <c r="H1501" s="10" t="s">
        <v>22022</v>
      </c>
      <c r="I1501" t="s">
        <v>22025</v>
      </c>
      <c r="J1501" t="s">
        <v>22552</v>
      </c>
      <c r="K1501" t="s">
        <v>22553</v>
      </c>
      <c r="L1501">
        <v>10</v>
      </c>
      <c r="M1501">
        <v>9781665449052</v>
      </c>
      <c r="N1501" t="str">
        <f t="shared" si="75"/>
        <v>Conference</v>
      </c>
      <c r="O1501" t="s">
        <v>22023</v>
      </c>
      <c r="P1501" t="s">
        <v>6</v>
      </c>
      <c r="Q1501" s="3">
        <v>2021</v>
      </c>
      <c r="R1501" t="s">
        <v>22024</v>
      </c>
      <c r="S1501" t="s">
        <v>6</v>
      </c>
      <c r="T1501" t="s">
        <v>162</v>
      </c>
    </row>
    <row r="1502" spans="1:20" x14ac:dyDescent="0.35">
      <c r="A1502" t="s">
        <v>49</v>
      </c>
      <c r="B1502" t="s">
        <v>49</v>
      </c>
      <c r="C1502" t="s">
        <v>57</v>
      </c>
      <c r="D1502" t="s">
        <v>57</v>
      </c>
      <c r="F1502"/>
      <c r="G1502">
        <f t="shared" si="74"/>
        <v>1</v>
      </c>
      <c r="H1502" s="10" t="s">
        <v>22029</v>
      </c>
      <c r="I1502" t="s">
        <v>22032</v>
      </c>
      <c r="J1502" t="s">
        <v>22556</v>
      </c>
      <c r="K1502" t="s">
        <v>22557</v>
      </c>
      <c r="L1502">
        <v>10</v>
      </c>
      <c r="M1502">
        <v>9781665444453</v>
      </c>
      <c r="N1502" t="str">
        <f t="shared" si="75"/>
        <v>Conference</v>
      </c>
      <c r="O1502" t="s">
        <v>22030</v>
      </c>
      <c r="P1502" t="s">
        <v>6</v>
      </c>
      <c r="Q1502" s="3">
        <v>2021</v>
      </c>
      <c r="R1502" t="s">
        <v>22031</v>
      </c>
      <c r="S1502" t="s">
        <v>6</v>
      </c>
      <c r="T1502" t="s">
        <v>162</v>
      </c>
    </row>
    <row r="1503" spans="1:20" x14ac:dyDescent="0.35">
      <c r="A1503" t="s">
        <v>49</v>
      </c>
      <c r="B1503" t="s">
        <v>49</v>
      </c>
      <c r="C1503" t="s">
        <v>66</v>
      </c>
      <c r="D1503" t="s">
        <v>66</v>
      </c>
      <c r="F1503"/>
      <c r="G1503">
        <f t="shared" si="74"/>
        <v>1</v>
      </c>
      <c r="H1503" s="10" t="s">
        <v>22051</v>
      </c>
      <c r="I1503" t="s">
        <v>22053</v>
      </c>
      <c r="J1503" t="s">
        <v>22571</v>
      </c>
      <c r="K1503" t="s">
        <v>22572</v>
      </c>
      <c r="L1503">
        <v>10</v>
      </c>
      <c r="M1503">
        <v>9781665427449</v>
      </c>
      <c r="N1503" t="str">
        <f t="shared" si="75"/>
        <v>Conference</v>
      </c>
      <c r="O1503" t="s">
        <v>6744</v>
      </c>
      <c r="P1503" t="s">
        <v>6</v>
      </c>
      <c r="Q1503" s="3">
        <v>2021</v>
      </c>
      <c r="R1503" t="s">
        <v>22052</v>
      </c>
      <c r="S1503" t="s">
        <v>6</v>
      </c>
      <c r="T1503" t="s">
        <v>162</v>
      </c>
    </row>
    <row r="1504" spans="1:20" x14ac:dyDescent="0.35">
      <c r="A1504" t="s">
        <v>49</v>
      </c>
      <c r="B1504" t="s">
        <v>49</v>
      </c>
      <c r="C1504" t="s">
        <v>68</v>
      </c>
      <c r="D1504" t="s">
        <v>68</v>
      </c>
      <c r="F1504"/>
      <c r="G1504">
        <f t="shared" si="74"/>
        <v>1</v>
      </c>
      <c r="H1504" s="10" t="s">
        <v>22054</v>
      </c>
      <c r="I1504" t="s">
        <v>22057</v>
      </c>
      <c r="J1504" t="s">
        <v>22573</v>
      </c>
      <c r="K1504" t="s">
        <v>22574</v>
      </c>
      <c r="L1504">
        <v>10</v>
      </c>
      <c r="M1504">
        <v>9789532331011</v>
      </c>
      <c r="N1504" t="str">
        <f t="shared" si="75"/>
        <v>Conference</v>
      </c>
      <c r="O1504" t="s">
        <v>22055</v>
      </c>
      <c r="P1504" t="s">
        <v>22575</v>
      </c>
      <c r="Q1504" s="3">
        <v>2021</v>
      </c>
      <c r="R1504" t="s">
        <v>22056</v>
      </c>
      <c r="S1504" t="s">
        <v>6</v>
      </c>
      <c r="T1504" t="s">
        <v>162</v>
      </c>
    </row>
    <row r="1505" spans="1:20" x14ac:dyDescent="0.35">
      <c r="A1505" t="s">
        <v>49</v>
      </c>
      <c r="B1505" t="s">
        <v>49</v>
      </c>
      <c r="C1505" t="s">
        <v>80</v>
      </c>
      <c r="D1505" t="s">
        <v>80</v>
      </c>
      <c r="F1505"/>
      <c r="G1505">
        <f t="shared" si="74"/>
        <v>1</v>
      </c>
      <c r="H1505" s="10" t="s">
        <v>22058</v>
      </c>
      <c r="I1505" t="s">
        <v>22060</v>
      </c>
      <c r="J1505" t="s">
        <v>22576</v>
      </c>
      <c r="K1505" t="s">
        <v>22577</v>
      </c>
      <c r="L1505">
        <v>10</v>
      </c>
      <c r="M1505">
        <v>9789532331011</v>
      </c>
      <c r="N1505" t="str">
        <f t="shared" si="75"/>
        <v>Conference</v>
      </c>
      <c r="O1505" t="s">
        <v>22055</v>
      </c>
      <c r="P1505" t="s">
        <v>22578</v>
      </c>
      <c r="Q1505" s="3">
        <v>2021</v>
      </c>
      <c r="R1505" t="s">
        <v>22059</v>
      </c>
      <c r="S1505" t="s">
        <v>6</v>
      </c>
      <c r="T1505" t="s">
        <v>162</v>
      </c>
    </row>
    <row r="1506" spans="1:20" x14ac:dyDescent="0.35">
      <c r="A1506" t="s">
        <v>49</v>
      </c>
      <c r="B1506" t="s">
        <v>49</v>
      </c>
      <c r="C1506" t="s">
        <v>51</v>
      </c>
      <c r="D1506" t="s">
        <v>51</v>
      </c>
      <c r="F1506"/>
      <c r="G1506">
        <f t="shared" si="74"/>
        <v>1</v>
      </c>
      <c r="H1506" s="10" t="s">
        <v>22061</v>
      </c>
      <c r="I1506" t="s">
        <v>22064</v>
      </c>
      <c r="J1506" t="s">
        <v>22579</v>
      </c>
      <c r="K1506" t="s">
        <v>22580</v>
      </c>
      <c r="L1506">
        <v>10</v>
      </c>
      <c r="M1506">
        <v>9781665417792</v>
      </c>
      <c r="N1506" t="str">
        <f t="shared" si="75"/>
        <v>Workshop</v>
      </c>
      <c r="O1506" t="s">
        <v>22062</v>
      </c>
      <c r="P1506" t="s">
        <v>6</v>
      </c>
      <c r="Q1506" s="3">
        <v>2021</v>
      </c>
      <c r="R1506" t="s">
        <v>22063</v>
      </c>
      <c r="S1506" t="s">
        <v>6</v>
      </c>
      <c r="T1506" t="s">
        <v>217</v>
      </c>
    </row>
    <row r="1507" spans="1:20" x14ac:dyDescent="0.35">
      <c r="A1507" t="s">
        <v>49</v>
      </c>
      <c r="B1507" t="s">
        <v>49</v>
      </c>
      <c r="C1507" t="s">
        <v>54</v>
      </c>
      <c r="D1507" t="s">
        <v>54</v>
      </c>
      <c r="F1507"/>
      <c r="G1507">
        <f t="shared" si="74"/>
        <v>1</v>
      </c>
      <c r="H1507" s="10" t="s">
        <v>22083</v>
      </c>
      <c r="I1507" t="s">
        <v>22085</v>
      </c>
      <c r="J1507" t="s">
        <v>22595</v>
      </c>
      <c r="K1507" t="s">
        <v>22596</v>
      </c>
      <c r="L1507">
        <v>10</v>
      </c>
      <c r="M1507">
        <v>9781665428569</v>
      </c>
      <c r="N1507" t="str">
        <f t="shared" si="75"/>
        <v>Conference</v>
      </c>
      <c r="O1507" t="s">
        <v>22048</v>
      </c>
      <c r="P1507" t="s">
        <v>22597</v>
      </c>
      <c r="Q1507" s="3">
        <v>2021</v>
      </c>
      <c r="R1507" t="s">
        <v>22084</v>
      </c>
      <c r="S1507" t="s">
        <v>6</v>
      </c>
      <c r="T1507" t="s">
        <v>1120</v>
      </c>
    </row>
    <row r="1508" spans="1:20" x14ac:dyDescent="0.35">
      <c r="A1508" t="s">
        <v>49</v>
      </c>
      <c r="B1508" t="s">
        <v>49</v>
      </c>
      <c r="C1508" t="s">
        <v>60</v>
      </c>
      <c r="D1508" t="s">
        <v>60</v>
      </c>
      <c r="F1508"/>
      <c r="G1508">
        <f t="shared" si="74"/>
        <v>1</v>
      </c>
      <c r="H1508" s="10" t="s">
        <v>22110</v>
      </c>
      <c r="I1508" t="s">
        <v>22112</v>
      </c>
      <c r="J1508" t="s">
        <v>22622</v>
      </c>
      <c r="K1508" t="s">
        <v>22623</v>
      </c>
      <c r="L1508">
        <v>7</v>
      </c>
      <c r="N1508" t="str">
        <f t="shared" si="75"/>
        <v>Journal</v>
      </c>
      <c r="O1508" t="s">
        <v>11108</v>
      </c>
      <c r="P1508" t="s">
        <v>6</v>
      </c>
      <c r="Q1508" s="3">
        <v>2021</v>
      </c>
      <c r="R1508" t="s">
        <v>22111</v>
      </c>
      <c r="S1508" t="s">
        <v>6</v>
      </c>
      <c r="T1508" t="s">
        <v>162</v>
      </c>
    </row>
    <row r="1509" spans="1:20" x14ac:dyDescent="0.35">
      <c r="A1509" t="s">
        <v>49</v>
      </c>
      <c r="B1509" t="s">
        <v>49</v>
      </c>
      <c r="C1509" t="s">
        <v>57</v>
      </c>
      <c r="D1509" t="s">
        <v>57</v>
      </c>
      <c r="F1509"/>
      <c r="G1509">
        <f t="shared" si="74"/>
        <v>1</v>
      </c>
      <c r="H1509" s="10" t="s">
        <v>22116</v>
      </c>
      <c r="I1509" t="s">
        <v>22118</v>
      </c>
      <c r="J1509" t="s">
        <v>22627</v>
      </c>
      <c r="K1509" t="s">
        <v>22628</v>
      </c>
      <c r="L1509">
        <v>7</v>
      </c>
      <c r="M1509">
        <v>9783030901752</v>
      </c>
      <c r="N1509" t="str">
        <f t="shared" si="75"/>
        <v>Journal</v>
      </c>
      <c r="O1509" t="s">
        <v>866</v>
      </c>
      <c r="P1509" t="s">
        <v>22629</v>
      </c>
      <c r="Q1509" s="3">
        <v>2021</v>
      </c>
      <c r="R1509" t="s">
        <v>22117</v>
      </c>
      <c r="S1509" t="s">
        <v>6</v>
      </c>
      <c r="T1509" t="s">
        <v>162</v>
      </c>
    </row>
    <row r="1510" spans="1:20" x14ac:dyDescent="0.35">
      <c r="A1510" t="s">
        <v>70</v>
      </c>
      <c r="B1510" t="s">
        <v>70</v>
      </c>
      <c r="C1510" t="s">
        <v>33</v>
      </c>
      <c r="D1510" t="s">
        <v>33</v>
      </c>
      <c r="F1510"/>
      <c r="G1510">
        <f t="shared" si="74"/>
        <v>1</v>
      </c>
      <c r="H1510" s="10" t="s">
        <v>22129</v>
      </c>
      <c r="I1510" t="s">
        <v>22132</v>
      </c>
      <c r="J1510" t="s">
        <v>22638</v>
      </c>
      <c r="K1510" t="s">
        <v>22639</v>
      </c>
      <c r="L1510">
        <v>7</v>
      </c>
      <c r="N1510" t="str">
        <f t="shared" si="75"/>
        <v>Journal</v>
      </c>
      <c r="O1510" t="s">
        <v>22130</v>
      </c>
      <c r="P1510" t="s">
        <v>6</v>
      </c>
      <c r="Q1510" s="3">
        <v>2021</v>
      </c>
      <c r="R1510" t="s">
        <v>22131</v>
      </c>
      <c r="S1510" t="s">
        <v>6</v>
      </c>
      <c r="T1510" t="s">
        <v>217</v>
      </c>
    </row>
    <row r="1511" spans="1:20" x14ac:dyDescent="0.35">
      <c r="A1511" t="s">
        <v>49</v>
      </c>
      <c r="B1511" t="s">
        <v>49</v>
      </c>
      <c r="C1511" t="s">
        <v>51</v>
      </c>
      <c r="D1511" t="s">
        <v>51</v>
      </c>
      <c r="F1511"/>
      <c r="G1511">
        <f t="shared" si="74"/>
        <v>1</v>
      </c>
      <c r="H1511" s="10" t="s">
        <v>22133</v>
      </c>
      <c r="I1511" t="s">
        <v>22136</v>
      </c>
      <c r="J1511" t="s">
        <v>22641</v>
      </c>
      <c r="K1511" t="s">
        <v>22642</v>
      </c>
      <c r="L1511">
        <v>7</v>
      </c>
      <c r="N1511" t="str">
        <f t="shared" si="75"/>
        <v>Journal</v>
      </c>
      <c r="O1511" t="s">
        <v>22134</v>
      </c>
      <c r="P1511" t="s">
        <v>22643</v>
      </c>
      <c r="Q1511" s="3">
        <v>2021</v>
      </c>
      <c r="R1511" t="s">
        <v>22135</v>
      </c>
      <c r="S1511" t="s">
        <v>6</v>
      </c>
      <c r="T1511" t="s">
        <v>162</v>
      </c>
    </row>
    <row r="1512" spans="1:20" x14ac:dyDescent="0.35">
      <c r="A1512" t="s">
        <v>49</v>
      </c>
      <c r="B1512" t="s">
        <v>49</v>
      </c>
      <c r="C1512" t="s">
        <v>51</v>
      </c>
      <c r="D1512" t="s">
        <v>51</v>
      </c>
      <c r="F1512"/>
      <c r="G1512">
        <f t="shared" si="74"/>
        <v>1</v>
      </c>
      <c r="H1512" s="10" t="s">
        <v>22137</v>
      </c>
      <c r="I1512" t="s">
        <v>22138</v>
      </c>
      <c r="J1512" t="s">
        <v>1469</v>
      </c>
      <c r="K1512" t="s">
        <v>1470</v>
      </c>
      <c r="L1512">
        <v>7</v>
      </c>
      <c r="N1512" t="str">
        <f t="shared" si="75"/>
        <v>Journal</v>
      </c>
      <c r="O1512" t="s">
        <v>1452</v>
      </c>
      <c r="P1512" t="s">
        <v>22644</v>
      </c>
      <c r="Q1512" s="3">
        <v>2021</v>
      </c>
      <c r="R1512" t="s">
        <v>1471</v>
      </c>
      <c r="S1512" t="s">
        <v>6</v>
      </c>
      <c r="T1512" t="s">
        <v>217</v>
      </c>
    </row>
    <row r="1513" spans="1:20" x14ac:dyDescent="0.35">
      <c r="A1513" t="s">
        <v>49</v>
      </c>
      <c r="B1513" t="s">
        <v>49</v>
      </c>
      <c r="C1513" t="s">
        <v>90</v>
      </c>
      <c r="D1513" t="s">
        <v>90</v>
      </c>
      <c r="F1513"/>
      <c r="G1513">
        <f t="shared" si="74"/>
        <v>1</v>
      </c>
      <c r="H1513" s="10" t="s">
        <v>22150</v>
      </c>
      <c r="I1513" t="s">
        <v>22151</v>
      </c>
      <c r="J1513" t="s">
        <v>6</v>
      </c>
      <c r="K1513" t="s">
        <v>22149</v>
      </c>
      <c r="L1513">
        <v>7</v>
      </c>
      <c r="M1513" t="s">
        <v>6</v>
      </c>
      <c r="N1513" t="str">
        <f t="shared" si="75"/>
        <v>Journal</v>
      </c>
      <c r="O1513" t="s">
        <v>15059</v>
      </c>
      <c r="P1513" t="s">
        <v>22657</v>
      </c>
      <c r="Q1513" s="3">
        <v>2021</v>
      </c>
      <c r="R1513" t="s">
        <v>6</v>
      </c>
      <c r="S1513" t="s">
        <v>6</v>
      </c>
      <c r="T1513" t="s">
        <v>6</v>
      </c>
    </row>
    <row r="1514" spans="1:20" x14ac:dyDescent="0.35">
      <c r="A1514" t="s">
        <v>49</v>
      </c>
      <c r="B1514" t="s">
        <v>49</v>
      </c>
      <c r="C1514" t="s">
        <v>63</v>
      </c>
      <c r="D1514" t="s">
        <v>63</v>
      </c>
      <c r="F1514"/>
      <c r="G1514">
        <f t="shared" si="74"/>
        <v>1</v>
      </c>
      <c r="H1514" s="10" t="s">
        <v>22153</v>
      </c>
      <c r="I1514" t="s">
        <v>22154</v>
      </c>
      <c r="J1514" t="s">
        <v>6</v>
      </c>
      <c r="K1514" t="s">
        <v>22152</v>
      </c>
      <c r="L1514">
        <v>7</v>
      </c>
      <c r="M1514" t="s">
        <v>6</v>
      </c>
      <c r="N1514" t="str">
        <f t="shared" si="75"/>
        <v>Journal</v>
      </c>
      <c r="O1514" t="s">
        <v>22658</v>
      </c>
      <c r="P1514" t="s">
        <v>22659</v>
      </c>
      <c r="Q1514" s="3">
        <v>2021</v>
      </c>
      <c r="R1514" t="s">
        <v>6</v>
      </c>
      <c r="S1514" t="s">
        <v>6</v>
      </c>
      <c r="T1514" t="s">
        <v>6</v>
      </c>
    </row>
    <row r="1515" spans="1:20" x14ac:dyDescent="0.35">
      <c r="A1515" t="s">
        <v>49</v>
      </c>
      <c r="B1515" t="s">
        <v>49</v>
      </c>
      <c r="C1515" t="s">
        <v>77</v>
      </c>
      <c r="D1515" t="s">
        <v>77</v>
      </c>
      <c r="F1515"/>
      <c r="G1515">
        <f t="shared" si="74"/>
        <v>1</v>
      </c>
      <c r="H1515" s="10" t="s">
        <v>22164</v>
      </c>
      <c r="I1515" t="s">
        <v>22679</v>
      </c>
      <c r="J1515" t="s">
        <v>6</v>
      </c>
      <c r="K1515" t="s">
        <v>22680</v>
      </c>
      <c r="L1515">
        <v>7</v>
      </c>
      <c r="M1515" t="s">
        <v>6</v>
      </c>
      <c r="N1515" t="str">
        <f t="shared" si="75"/>
        <v>Journal</v>
      </c>
      <c r="O1515" t="s">
        <v>22681</v>
      </c>
      <c r="P1515" t="s">
        <v>22682</v>
      </c>
      <c r="Q1515" s="3">
        <v>2021</v>
      </c>
      <c r="R1515" t="s">
        <v>6</v>
      </c>
      <c r="S1515" t="s">
        <v>6</v>
      </c>
      <c r="T1515" t="s">
        <v>6</v>
      </c>
    </row>
    <row r="1516" spans="1:20" x14ac:dyDescent="0.35">
      <c r="A1516" t="s">
        <v>49</v>
      </c>
      <c r="B1516" t="s">
        <v>49</v>
      </c>
      <c r="C1516" t="s">
        <v>63</v>
      </c>
      <c r="D1516" t="s">
        <v>63</v>
      </c>
      <c r="F1516"/>
      <c r="G1516">
        <f t="shared" si="74"/>
        <v>1</v>
      </c>
      <c r="H1516" s="10" t="s">
        <v>22172</v>
      </c>
      <c r="I1516" t="s">
        <v>22173</v>
      </c>
      <c r="J1516" t="s">
        <v>6</v>
      </c>
      <c r="K1516" t="s">
        <v>22697</v>
      </c>
      <c r="L1516">
        <v>7</v>
      </c>
      <c r="M1516" t="s">
        <v>6</v>
      </c>
      <c r="N1516" t="str">
        <f t="shared" si="75"/>
        <v>Conference</v>
      </c>
      <c r="O1516" t="s">
        <v>22698</v>
      </c>
      <c r="P1516" t="s">
        <v>12278</v>
      </c>
      <c r="Q1516" s="3">
        <v>2021</v>
      </c>
      <c r="R1516" t="s">
        <v>6</v>
      </c>
      <c r="S1516" t="s">
        <v>6</v>
      </c>
      <c r="T1516" t="s">
        <v>6</v>
      </c>
    </row>
    <row r="1517" spans="1:20" x14ac:dyDescent="0.35">
      <c r="A1517" t="s">
        <v>49</v>
      </c>
      <c r="B1517" t="s">
        <v>49</v>
      </c>
      <c r="C1517" t="s">
        <v>51</v>
      </c>
      <c r="D1517" t="s">
        <v>51</v>
      </c>
      <c r="F1517"/>
      <c r="G1517">
        <f t="shared" si="74"/>
        <v>1</v>
      </c>
      <c r="H1517" s="10" t="s">
        <v>22174</v>
      </c>
      <c r="I1517" t="s">
        <v>22175</v>
      </c>
      <c r="J1517" t="s">
        <v>6</v>
      </c>
      <c r="K1517" t="s">
        <v>22699</v>
      </c>
      <c r="L1517">
        <v>7</v>
      </c>
      <c r="M1517" t="s">
        <v>6</v>
      </c>
      <c r="N1517" t="str">
        <f t="shared" si="75"/>
        <v>Journal</v>
      </c>
      <c r="O1517" t="s">
        <v>22700</v>
      </c>
      <c r="P1517" t="s">
        <v>22701</v>
      </c>
      <c r="Q1517" s="3">
        <v>2021</v>
      </c>
      <c r="R1517" t="s">
        <v>6</v>
      </c>
      <c r="S1517" t="s">
        <v>6</v>
      </c>
      <c r="T1517" t="s">
        <v>6</v>
      </c>
    </row>
    <row r="1518" spans="1:20" x14ac:dyDescent="0.35">
      <c r="A1518" t="s">
        <v>49</v>
      </c>
      <c r="B1518" t="s">
        <v>49</v>
      </c>
      <c r="C1518" t="s">
        <v>57</v>
      </c>
      <c r="D1518" t="s">
        <v>57</v>
      </c>
      <c r="F1518"/>
      <c r="G1518">
        <f t="shared" si="74"/>
        <v>1</v>
      </c>
      <c r="H1518" s="10" t="s">
        <v>22178</v>
      </c>
      <c r="I1518" t="s">
        <v>22179</v>
      </c>
      <c r="J1518" t="s">
        <v>6</v>
      </c>
      <c r="K1518" t="s">
        <v>22705</v>
      </c>
      <c r="L1518">
        <v>7</v>
      </c>
      <c r="M1518" t="s">
        <v>6</v>
      </c>
      <c r="N1518" t="str">
        <f t="shared" ref="N1518:N1540" si="76">IF(ISNUMBER(SEARCH("Workshop", O1518)),"Workshop",IF(OR(ISNUMBER(SEARCH("Conference", O1518)), ISNUMBER(SEARCH("Symposium", O1518)), ISNUMBER(SEARCH("Lecture Notes", O1518)), ISNUMBER(SEARCH("Proceedings", O1518))),"Conference", "Journal"))</f>
        <v>Journal</v>
      </c>
      <c r="O1518" t="s">
        <v>22706</v>
      </c>
      <c r="P1518" t="s">
        <v>22707</v>
      </c>
      <c r="Q1518" s="3">
        <v>2021</v>
      </c>
      <c r="R1518" t="s">
        <v>6</v>
      </c>
      <c r="S1518" t="s">
        <v>6</v>
      </c>
      <c r="T1518" t="s">
        <v>6</v>
      </c>
    </row>
    <row r="1519" spans="1:20" x14ac:dyDescent="0.35">
      <c r="A1519" t="s">
        <v>49</v>
      </c>
      <c r="B1519" t="s">
        <v>49</v>
      </c>
      <c r="C1519" t="s">
        <v>77</v>
      </c>
      <c r="D1519" t="s">
        <v>77</v>
      </c>
      <c r="F1519"/>
      <c r="G1519">
        <f t="shared" si="74"/>
        <v>1</v>
      </c>
      <c r="H1519" s="10" t="s">
        <v>22182</v>
      </c>
      <c r="I1519" t="s">
        <v>22710</v>
      </c>
      <c r="J1519" t="s">
        <v>6</v>
      </c>
      <c r="K1519" t="s">
        <v>22711</v>
      </c>
      <c r="L1519">
        <v>7</v>
      </c>
      <c r="M1519" t="s">
        <v>6</v>
      </c>
      <c r="N1519" t="str">
        <f t="shared" si="76"/>
        <v>Conference</v>
      </c>
      <c r="O1519" t="s">
        <v>22712</v>
      </c>
      <c r="P1519" t="s">
        <v>11973</v>
      </c>
      <c r="Q1519" s="3">
        <v>2021</v>
      </c>
      <c r="R1519" t="s">
        <v>6</v>
      </c>
      <c r="S1519" t="s">
        <v>6</v>
      </c>
      <c r="T1519" t="s">
        <v>6</v>
      </c>
    </row>
    <row r="1520" spans="1:20" x14ac:dyDescent="0.35">
      <c r="A1520" t="s">
        <v>49</v>
      </c>
      <c r="B1520" t="s">
        <v>49</v>
      </c>
      <c r="C1520" t="s">
        <v>90</v>
      </c>
      <c r="D1520" t="s">
        <v>90</v>
      </c>
      <c r="F1520"/>
      <c r="G1520">
        <f t="shared" si="74"/>
        <v>1</v>
      </c>
      <c r="H1520" s="10" t="s">
        <v>22207</v>
      </c>
      <c r="I1520" t="s">
        <v>22208</v>
      </c>
      <c r="J1520" t="s">
        <v>6</v>
      </c>
      <c r="K1520" t="s">
        <v>22746</v>
      </c>
      <c r="L1520">
        <v>7</v>
      </c>
      <c r="M1520" t="s">
        <v>6</v>
      </c>
      <c r="N1520" t="str">
        <f t="shared" si="76"/>
        <v>Conference</v>
      </c>
      <c r="O1520" t="s">
        <v>22747</v>
      </c>
      <c r="P1520" t="s">
        <v>22748</v>
      </c>
      <c r="Q1520" s="3">
        <v>2021</v>
      </c>
      <c r="R1520" t="s">
        <v>6</v>
      </c>
      <c r="S1520" t="s">
        <v>6</v>
      </c>
      <c r="T1520" t="s">
        <v>6</v>
      </c>
    </row>
    <row r="1521" spans="1:20" x14ac:dyDescent="0.35">
      <c r="A1521" t="s">
        <v>49</v>
      </c>
      <c r="B1521" t="s">
        <v>49</v>
      </c>
      <c r="C1521" t="s">
        <v>90</v>
      </c>
      <c r="D1521" t="s">
        <v>90</v>
      </c>
      <c r="F1521"/>
      <c r="G1521">
        <f t="shared" si="74"/>
        <v>1</v>
      </c>
      <c r="H1521" s="10" t="s">
        <v>22211</v>
      </c>
      <c r="I1521" t="s">
        <v>22212</v>
      </c>
      <c r="J1521" t="s">
        <v>6</v>
      </c>
      <c r="K1521" t="s">
        <v>22751</v>
      </c>
      <c r="L1521">
        <v>7</v>
      </c>
      <c r="M1521" t="s">
        <v>6</v>
      </c>
      <c r="N1521" t="str">
        <f t="shared" si="76"/>
        <v>Conference</v>
      </c>
      <c r="O1521" t="s">
        <v>22752</v>
      </c>
      <c r="P1521" t="s">
        <v>22753</v>
      </c>
      <c r="Q1521" s="3">
        <v>2021</v>
      </c>
      <c r="R1521" t="s">
        <v>6</v>
      </c>
      <c r="S1521" t="s">
        <v>6</v>
      </c>
      <c r="T1521" t="s">
        <v>6</v>
      </c>
    </row>
    <row r="1522" spans="1:20" x14ac:dyDescent="0.35">
      <c r="A1522" t="s">
        <v>67</v>
      </c>
      <c r="B1522" t="s">
        <v>67</v>
      </c>
      <c r="C1522" t="s">
        <v>33</v>
      </c>
      <c r="D1522" t="s">
        <v>33</v>
      </c>
      <c r="F1522"/>
      <c r="G1522">
        <f t="shared" si="74"/>
        <v>1</v>
      </c>
      <c r="H1522" s="10" t="s">
        <v>22215</v>
      </c>
      <c r="I1522" t="s">
        <v>22216</v>
      </c>
      <c r="J1522" t="s">
        <v>6</v>
      </c>
      <c r="K1522" t="s">
        <v>22757</v>
      </c>
      <c r="L1522">
        <v>7</v>
      </c>
      <c r="M1522" t="s">
        <v>6</v>
      </c>
      <c r="N1522" t="str">
        <f t="shared" si="76"/>
        <v>Journal</v>
      </c>
      <c r="O1522" t="s">
        <v>6436</v>
      </c>
      <c r="P1522" t="s">
        <v>22758</v>
      </c>
      <c r="Q1522" s="3">
        <v>2021</v>
      </c>
      <c r="R1522" t="s">
        <v>6</v>
      </c>
      <c r="S1522" t="s">
        <v>6</v>
      </c>
      <c r="T1522" t="s">
        <v>6</v>
      </c>
    </row>
    <row r="1523" spans="1:20" x14ac:dyDescent="0.35">
      <c r="A1523" t="s">
        <v>67</v>
      </c>
      <c r="B1523" t="s">
        <v>67</v>
      </c>
      <c r="C1523" t="s">
        <v>33</v>
      </c>
      <c r="D1523" t="s">
        <v>33</v>
      </c>
      <c r="F1523"/>
      <c r="G1523">
        <f t="shared" si="74"/>
        <v>1</v>
      </c>
      <c r="H1523" s="10" t="s">
        <v>22219</v>
      </c>
      <c r="I1523" t="s">
        <v>22220</v>
      </c>
      <c r="J1523" t="s">
        <v>6</v>
      </c>
      <c r="K1523" t="s">
        <v>22761</v>
      </c>
      <c r="L1523">
        <v>7</v>
      </c>
      <c r="M1523" t="s">
        <v>6</v>
      </c>
      <c r="N1523" t="str">
        <f t="shared" si="76"/>
        <v>Conference</v>
      </c>
      <c r="O1523" t="s">
        <v>22712</v>
      </c>
      <c r="P1523" t="s">
        <v>11973</v>
      </c>
      <c r="Q1523" s="3">
        <v>2021</v>
      </c>
      <c r="R1523" t="s">
        <v>6</v>
      </c>
      <c r="S1523" t="s">
        <v>6</v>
      </c>
      <c r="T1523" t="s">
        <v>6</v>
      </c>
    </row>
    <row r="1524" spans="1:20" x14ac:dyDescent="0.35">
      <c r="A1524" t="s">
        <v>49</v>
      </c>
      <c r="B1524" t="s">
        <v>49</v>
      </c>
      <c r="C1524" t="s">
        <v>60</v>
      </c>
      <c r="D1524" t="s">
        <v>60</v>
      </c>
      <c r="F1524"/>
      <c r="G1524">
        <f t="shared" si="74"/>
        <v>1</v>
      </c>
      <c r="H1524" s="10" t="s">
        <v>22221</v>
      </c>
      <c r="I1524" t="s">
        <v>22222</v>
      </c>
      <c r="J1524" t="s">
        <v>6</v>
      </c>
      <c r="K1524" t="s">
        <v>22762</v>
      </c>
      <c r="L1524">
        <v>7</v>
      </c>
      <c r="M1524" t="s">
        <v>6</v>
      </c>
      <c r="N1524" t="str">
        <f t="shared" si="76"/>
        <v>Conference</v>
      </c>
      <c r="O1524" t="s">
        <v>22763</v>
      </c>
      <c r="P1524" t="s">
        <v>22764</v>
      </c>
      <c r="Q1524" s="3">
        <v>2021</v>
      </c>
      <c r="R1524" t="s">
        <v>6</v>
      </c>
      <c r="S1524" t="s">
        <v>6</v>
      </c>
      <c r="T1524" t="s">
        <v>6</v>
      </c>
    </row>
    <row r="1525" spans="1:20" x14ac:dyDescent="0.35">
      <c r="A1525" t="s">
        <v>49</v>
      </c>
      <c r="B1525" t="s">
        <v>49</v>
      </c>
      <c r="C1525" t="s">
        <v>80</v>
      </c>
      <c r="D1525" t="s">
        <v>80</v>
      </c>
      <c r="F1525"/>
      <c r="G1525">
        <f t="shared" si="74"/>
        <v>1</v>
      </c>
      <c r="H1525" s="10" t="s">
        <v>22223</v>
      </c>
      <c r="I1525" t="s">
        <v>22224</v>
      </c>
      <c r="J1525" t="s">
        <v>6</v>
      </c>
      <c r="K1525" t="s">
        <v>22765</v>
      </c>
      <c r="L1525">
        <v>7</v>
      </c>
      <c r="M1525" t="s">
        <v>6</v>
      </c>
      <c r="N1525" t="str">
        <f t="shared" si="76"/>
        <v>Journal</v>
      </c>
      <c r="O1525" t="s">
        <v>12391</v>
      </c>
      <c r="P1525" t="s">
        <v>22766</v>
      </c>
      <c r="Q1525" s="3">
        <v>2021</v>
      </c>
      <c r="R1525" t="s">
        <v>6</v>
      </c>
      <c r="S1525" t="s">
        <v>6</v>
      </c>
      <c r="T1525" t="s">
        <v>6</v>
      </c>
    </row>
    <row r="1526" spans="1:20" x14ac:dyDescent="0.35">
      <c r="A1526" t="s">
        <v>49</v>
      </c>
      <c r="B1526" t="s">
        <v>49</v>
      </c>
      <c r="C1526" t="s">
        <v>90</v>
      </c>
      <c r="D1526" t="s">
        <v>90</v>
      </c>
      <c r="F1526"/>
      <c r="G1526">
        <f t="shared" si="74"/>
        <v>1</v>
      </c>
      <c r="H1526" s="10" t="s">
        <v>22227</v>
      </c>
      <c r="I1526" t="s">
        <v>22228</v>
      </c>
      <c r="J1526" t="s">
        <v>6</v>
      </c>
      <c r="K1526" t="s">
        <v>22770</v>
      </c>
      <c r="L1526">
        <v>7</v>
      </c>
      <c r="M1526" t="s">
        <v>6</v>
      </c>
      <c r="N1526" t="str">
        <f t="shared" si="76"/>
        <v>Conference</v>
      </c>
      <c r="O1526" t="s">
        <v>22672</v>
      </c>
      <c r="P1526" t="s">
        <v>12278</v>
      </c>
      <c r="Q1526" s="3">
        <v>2021</v>
      </c>
      <c r="R1526" t="s">
        <v>6</v>
      </c>
      <c r="S1526" t="s">
        <v>6</v>
      </c>
      <c r="T1526" t="s">
        <v>6</v>
      </c>
    </row>
    <row r="1527" spans="1:20" x14ac:dyDescent="0.35">
      <c r="A1527" t="s">
        <v>49</v>
      </c>
      <c r="B1527" t="s">
        <v>49</v>
      </c>
      <c r="C1527" t="s">
        <v>57</v>
      </c>
      <c r="D1527" t="s">
        <v>57</v>
      </c>
      <c r="F1527"/>
      <c r="G1527">
        <f t="shared" si="74"/>
        <v>1</v>
      </c>
      <c r="H1527" s="10" t="s">
        <v>22233</v>
      </c>
      <c r="I1527" t="s">
        <v>22234</v>
      </c>
      <c r="J1527" t="s">
        <v>6</v>
      </c>
      <c r="K1527" t="s">
        <v>22777</v>
      </c>
      <c r="L1527">
        <v>7</v>
      </c>
      <c r="M1527" t="s">
        <v>6</v>
      </c>
      <c r="N1527" t="str">
        <f t="shared" si="76"/>
        <v>Journal</v>
      </c>
      <c r="O1527" t="s">
        <v>22778</v>
      </c>
      <c r="P1527" t="s">
        <v>22779</v>
      </c>
      <c r="Q1527" s="3">
        <v>2021</v>
      </c>
      <c r="R1527" t="s">
        <v>6</v>
      </c>
      <c r="S1527" t="s">
        <v>6</v>
      </c>
      <c r="T1527" t="s">
        <v>6</v>
      </c>
    </row>
    <row r="1528" spans="1:20" x14ac:dyDescent="0.35">
      <c r="A1528" t="s">
        <v>49</v>
      </c>
      <c r="B1528" t="s">
        <v>49</v>
      </c>
      <c r="C1528" t="s">
        <v>54</v>
      </c>
      <c r="D1528" t="s">
        <v>54</v>
      </c>
      <c r="F1528"/>
      <c r="G1528">
        <f t="shared" si="74"/>
        <v>1</v>
      </c>
      <c r="H1528" s="10" t="s">
        <v>22235</v>
      </c>
      <c r="I1528" t="s">
        <v>22237</v>
      </c>
      <c r="J1528" t="s">
        <v>6</v>
      </c>
      <c r="K1528" t="s">
        <v>22780</v>
      </c>
      <c r="L1528">
        <v>7</v>
      </c>
      <c r="M1528" t="s">
        <v>6</v>
      </c>
      <c r="N1528" t="str">
        <f t="shared" si="76"/>
        <v>Journal</v>
      </c>
      <c r="O1528" t="s">
        <v>13308</v>
      </c>
      <c r="P1528" t="s">
        <v>22236</v>
      </c>
      <c r="Q1528" s="3">
        <v>2021</v>
      </c>
      <c r="R1528" t="s">
        <v>6</v>
      </c>
      <c r="S1528" t="s">
        <v>6</v>
      </c>
      <c r="T1528" t="s">
        <v>6</v>
      </c>
    </row>
    <row r="1529" spans="1:20" x14ac:dyDescent="0.35">
      <c r="A1529" t="s">
        <v>49</v>
      </c>
      <c r="B1529" t="s">
        <v>49</v>
      </c>
      <c r="C1529" t="s">
        <v>68</v>
      </c>
      <c r="D1529" t="s">
        <v>68</v>
      </c>
      <c r="F1529"/>
      <c r="G1529">
        <f t="shared" si="74"/>
        <v>1</v>
      </c>
      <c r="H1529" s="10" t="s">
        <v>22239</v>
      </c>
      <c r="I1529" t="s">
        <v>22240</v>
      </c>
      <c r="J1529" t="s">
        <v>6</v>
      </c>
      <c r="K1529" t="s">
        <v>14629</v>
      </c>
      <c r="L1529">
        <v>7</v>
      </c>
      <c r="M1529" t="s">
        <v>6</v>
      </c>
      <c r="N1529" t="str">
        <f t="shared" si="76"/>
        <v>Journal</v>
      </c>
      <c r="O1529" t="s">
        <v>22790</v>
      </c>
      <c r="P1529" t="s">
        <v>22791</v>
      </c>
      <c r="Q1529" s="3">
        <v>2021</v>
      </c>
      <c r="R1529" t="s">
        <v>6</v>
      </c>
      <c r="S1529" t="s">
        <v>6</v>
      </c>
      <c r="T1529" t="s">
        <v>6</v>
      </c>
    </row>
    <row r="1530" spans="1:20" x14ac:dyDescent="0.35">
      <c r="A1530" t="s">
        <v>49</v>
      </c>
      <c r="B1530" t="s">
        <v>49</v>
      </c>
      <c r="C1530" t="s">
        <v>57</v>
      </c>
      <c r="D1530" t="s">
        <v>57</v>
      </c>
      <c r="F1530"/>
      <c r="G1530">
        <f t="shared" si="74"/>
        <v>1</v>
      </c>
      <c r="H1530" s="10" t="s">
        <v>22243</v>
      </c>
      <c r="I1530" t="s">
        <v>22794</v>
      </c>
      <c r="J1530" t="s">
        <v>6</v>
      </c>
      <c r="K1530" t="s">
        <v>22795</v>
      </c>
      <c r="L1530">
        <v>7</v>
      </c>
      <c r="M1530" t="s">
        <v>6</v>
      </c>
      <c r="N1530" t="str">
        <f t="shared" si="76"/>
        <v>Journal</v>
      </c>
      <c r="O1530" t="s">
        <v>13889</v>
      </c>
      <c r="P1530" t="s">
        <v>22796</v>
      </c>
      <c r="Q1530" s="3">
        <v>2021</v>
      </c>
      <c r="R1530" t="s">
        <v>6</v>
      </c>
      <c r="S1530" t="s">
        <v>6</v>
      </c>
      <c r="T1530" t="s">
        <v>6</v>
      </c>
    </row>
    <row r="1531" spans="1:20" x14ac:dyDescent="0.35">
      <c r="A1531" t="s">
        <v>70</v>
      </c>
      <c r="B1531" t="s">
        <v>70</v>
      </c>
      <c r="C1531" t="s">
        <v>33</v>
      </c>
      <c r="D1531" t="s">
        <v>33</v>
      </c>
      <c r="F1531"/>
      <c r="G1531">
        <f t="shared" si="74"/>
        <v>1</v>
      </c>
      <c r="H1531" s="10" t="s">
        <v>22245</v>
      </c>
      <c r="I1531" t="s">
        <v>22802</v>
      </c>
      <c r="J1531" t="s">
        <v>6</v>
      </c>
      <c r="K1531" t="s">
        <v>22803</v>
      </c>
      <c r="L1531">
        <v>7</v>
      </c>
      <c r="M1531" t="s">
        <v>6</v>
      </c>
      <c r="N1531" t="str">
        <f t="shared" si="76"/>
        <v>Conference</v>
      </c>
      <c r="O1531" t="s">
        <v>22683</v>
      </c>
      <c r="P1531" t="s">
        <v>22684</v>
      </c>
      <c r="Q1531" s="3">
        <v>2021</v>
      </c>
      <c r="R1531" t="s">
        <v>6</v>
      </c>
      <c r="S1531" t="s">
        <v>6</v>
      </c>
      <c r="T1531" t="s">
        <v>6</v>
      </c>
    </row>
    <row r="1532" spans="1:20" x14ac:dyDescent="0.35">
      <c r="A1532" t="s">
        <v>49</v>
      </c>
      <c r="B1532" t="s">
        <v>49</v>
      </c>
      <c r="C1532" t="s">
        <v>90</v>
      </c>
      <c r="D1532" t="s">
        <v>90</v>
      </c>
      <c r="F1532"/>
      <c r="G1532">
        <f t="shared" si="74"/>
        <v>1</v>
      </c>
      <c r="H1532" s="10" t="s">
        <v>22293</v>
      </c>
      <c r="I1532" t="s">
        <v>22295</v>
      </c>
      <c r="J1532" t="s">
        <v>22296</v>
      </c>
      <c r="K1532" t="s">
        <v>22827</v>
      </c>
      <c r="L1532">
        <v>5</v>
      </c>
      <c r="M1532">
        <v>9781119808190</v>
      </c>
      <c r="N1532" t="str">
        <f t="shared" si="76"/>
        <v>Journal</v>
      </c>
      <c r="O1532" t="s">
        <v>6</v>
      </c>
      <c r="P1532" t="s">
        <v>22828</v>
      </c>
      <c r="Q1532" s="3">
        <v>2021</v>
      </c>
      <c r="R1532" t="s">
        <v>22829</v>
      </c>
      <c r="S1532" t="s">
        <v>22294</v>
      </c>
      <c r="T1532" t="s">
        <v>6</v>
      </c>
    </row>
    <row r="1533" spans="1:20" x14ac:dyDescent="0.35">
      <c r="A1533" t="s">
        <v>49</v>
      </c>
      <c r="B1533" t="s">
        <v>49</v>
      </c>
      <c r="C1533" t="s">
        <v>77</v>
      </c>
      <c r="D1533" t="s">
        <v>77</v>
      </c>
      <c r="F1533"/>
      <c r="G1533">
        <f t="shared" si="74"/>
        <v>1</v>
      </c>
      <c r="H1533" s="10" t="s">
        <v>22258</v>
      </c>
      <c r="I1533" t="s">
        <v>22144</v>
      </c>
      <c r="J1533" t="s">
        <v>22259</v>
      </c>
      <c r="K1533" t="s">
        <v>22651</v>
      </c>
      <c r="L1533">
        <v>7</v>
      </c>
      <c r="N1533" t="str">
        <f t="shared" si="76"/>
        <v>Journal</v>
      </c>
      <c r="O1533" t="s">
        <v>1452</v>
      </c>
      <c r="P1533" t="s">
        <v>22644</v>
      </c>
      <c r="Q1533" s="3">
        <v>2021</v>
      </c>
      <c r="R1533" t="s">
        <v>6</v>
      </c>
      <c r="S1533" t="s">
        <v>6</v>
      </c>
      <c r="T1533" t="s">
        <v>6</v>
      </c>
    </row>
    <row r="1534" spans="1:20" x14ac:dyDescent="0.35">
      <c r="A1534" t="s">
        <v>49</v>
      </c>
      <c r="B1534" t="s">
        <v>49</v>
      </c>
      <c r="C1534" t="s">
        <v>51</v>
      </c>
      <c r="D1534" t="s">
        <v>51</v>
      </c>
      <c r="F1534"/>
      <c r="G1534">
        <f t="shared" si="74"/>
        <v>1</v>
      </c>
      <c r="H1534" s="10" t="s">
        <v>22298</v>
      </c>
      <c r="I1534" t="s">
        <v>22300</v>
      </c>
      <c r="J1534" t="s">
        <v>22844</v>
      </c>
      <c r="K1534" t="s">
        <v>22845</v>
      </c>
      <c r="L1534">
        <v>6</v>
      </c>
      <c r="N1534" t="str">
        <f t="shared" si="76"/>
        <v>Journal</v>
      </c>
      <c r="O1534" t="s">
        <v>6</v>
      </c>
      <c r="P1534" t="s">
        <v>22846</v>
      </c>
      <c r="Q1534" s="3">
        <v>2021</v>
      </c>
      <c r="R1534" t="s">
        <v>6</v>
      </c>
      <c r="S1534" t="s">
        <v>22299</v>
      </c>
      <c r="T1534" t="s">
        <v>6</v>
      </c>
    </row>
    <row r="1535" spans="1:20" x14ac:dyDescent="0.35">
      <c r="A1535" t="s">
        <v>49</v>
      </c>
      <c r="B1535" t="s">
        <v>49</v>
      </c>
      <c r="C1535" t="s">
        <v>90</v>
      </c>
      <c r="D1535" t="s">
        <v>90</v>
      </c>
      <c r="F1535"/>
      <c r="G1535">
        <f t="shared" si="74"/>
        <v>1</v>
      </c>
      <c r="H1535" s="10" t="s">
        <v>22315</v>
      </c>
      <c r="I1535" t="s">
        <v>22317</v>
      </c>
      <c r="J1535" t="s">
        <v>22850</v>
      </c>
      <c r="K1535" t="s">
        <v>22851</v>
      </c>
      <c r="L1535">
        <v>6</v>
      </c>
      <c r="N1535" t="str">
        <f t="shared" si="76"/>
        <v>Journal</v>
      </c>
      <c r="O1535" t="s">
        <v>6</v>
      </c>
      <c r="P1535" t="s">
        <v>382</v>
      </c>
      <c r="Q1535" s="3">
        <v>2021</v>
      </c>
      <c r="R1535" t="s">
        <v>6</v>
      </c>
      <c r="S1535" t="s">
        <v>22316</v>
      </c>
      <c r="T1535" t="s">
        <v>6</v>
      </c>
    </row>
    <row r="1536" spans="1:20" x14ac:dyDescent="0.35">
      <c r="A1536" t="s">
        <v>82</v>
      </c>
      <c r="B1536" t="s">
        <v>82</v>
      </c>
      <c r="C1536" t="s">
        <v>33</v>
      </c>
      <c r="D1536" t="s">
        <v>33</v>
      </c>
      <c r="F1536"/>
      <c r="G1536">
        <f t="shared" si="74"/>
        <v>1</v>
      </c>
      <c r="H1536" s="10" t="s">
        <v>22254</v>
      </c>
      <c r="I1536" t="s">
        <v>22255</v>
      </c>
      <c r="J1536" t="s">
        <v>22868</v>
      </c>
      <c r="K1536" t="s">
        <v>22869</v>
      </c>
      <c r="L1536">
        <v>7</v>
      </c>
      <c r="N1536" t="str">
        <f t="shared" si="76"/>
        <v>Journal</v>
      </c>
      <c r="O1536" t="s">
        <v>542</v>
      </c>
      <c r="P1536" t="s">
        <v>9082</v>
      </c>
      <c r="Q1536" s="3">
        <v>2021</v>
      </c>
      <c r="R1536" t="s">
        <v>6</v>
      </c>
      <c r="S1536" t="s">
        <v>6</v>
      </c>
      <c r="T1536" t="s">
        <v>6</v>
      </c>
    </row>
    <row r="1537" spans="1:20" x14ac:dyDescent="0.35">
      <c r="A1537" t="s">
        <v>49</v>
      </c>
      <c r="B1537" t="s">
        <v>49</v>
      </c>
      <c r="C1537" t="s">
        <v>57</v>
      </c>
      <c r="D1537" t="s">
        <v>57</v>
      </c>
      <c r="F1537"/>
      <c r="G1537">
        <f t="shared" si="74"/>
        <v>1</v>
      </c>
      <c r="H1537" s="10" t="s">
        <v>22277</v>
      </c>
      <c r="I1537" t="s">
        <v>22278</v>
      </c>
      <c r="J1537" t="s">
        <v>22873</v>
      </c>
      <c r="K1537" t="s">
        <v>22874</v>
      </c>
      <c r="L1537">
        <v>6</v>
      </c>
      <c r="N1537" t="str">
        <f t="shared" si="76"/>
        <v>Journal</v>
      </c>
      <c r="O1537" t="s">
        <v>6</v>
      </c>
      <c r="P1537" t="s">
        <v>22875</v>
      </c>
      <c r="Q1537" s="3">
        <v>2021</v>
      </c>
      <c r="R1537" t="s">
        <v>6</v>
      </c>
      <c r="S1537" t="s">
        <v>22273</v>
      </c>
      <c r="T1537" t="s">
        <v>6</v>
      </c>
    </row>
    <row r="1538" spans="1:20" x14ac:dyDescent="0.35">
      <c r="A1538" t="s">
        <v>49</v>
      </c>
      <c r="B1538" t="s">
        <v>49</v>
      </c>
      <c r="C1538" t="s">
        <v>60</v>
      </c>
      <c r="D1538" t="s">
        <v>60</v>
      </c>
      <c r="F1538"/>
      <c r="G1538">
        <f t="shared" si="74"/>
        <v>1</v>
      </c>
      <c r="H1538" s="10" t="s">
        <v>22364</v>
      </c>
      <c r="I1538" t="s">
        <v>22813</v>
      </c>
      <c r="J1538" t="s">
        <v>6</v>
      </c>
      <c r="K1538" t="s">
        <v>22814</v>
      </c>
      <c r="L1538">
        <v>6</v>
      </c>
      <c r="N1538" t="str">
        <f t="shared" si="76"/>
        <v>Journal</v>
      </c>
      <c r="O1538" t="s">
        <v>6</v>
      </c>
      <c r="P1538" t="s">
        <v>6</v>
      </c>
      <c r="Q1538" s="3">
        <v>2021</v>
      </c>
      <c r="R1538" t="s">
        <v>6</v>
      </c>
      <c r="S1538" t="s">
        <v>22365</v>
      </c>
      <c r="T1538" t="s">
        <v>6</v>
      </c>
    </row>
    <row r="1539" spans="1:20" x14ac:dyDescent="0.35">
      <c r="A1539" t="s">
        <v>67</v>
      </c>
      <c r="B1539" t="s">
        <v>67</v>
      </c>
      <c r="C1539" t="s">
        <v>33</v>
      </c>
      <c r="D1539" t="s">
        <v>33</v>
      </c>
      <c r="F1539"/>
      <c r="G1539">
        <f t="shared" si="74"/>
        <v>1</v>
      </c>
      <c r="H1539" s="10" t="s">
        <v>22389</v>
      </c>
      <c r="I1539" t="s">
        <v>22392</v>
      </c>
      <c r="J1539" t="s">
        <v>6</v>
      </c>
      <c r="K1539" t="s">
        <v>22388</v>
      </c>
      <c r="L1539">
        <v>7</v>
      </c>
      <c r="N1539" t="str">
        <f t="shared" si="76"/>
        <v>Journal</v>
      </c>
      <c r="O1539" t="s">
        <v>16725</v>
      </c>
      <c r="P1539" t="s">
        <v>22390</v>
      </c>
      <c r="Q1539" s="3">
        <v>2021</v>
      </c>
      <c r="R1539" t="s">
        <v>22391</v>
      </c>
      <c r="S1539" t="s">
        <v>6</v>
      </c>
      <c r="T1539" t="s">
        <v>6</v>
      </c>
    </row>
    <row r="1540" spans="1:20" x14ac:dyDescent="0.35">
      <c r="A1540" t="s">
        <v>82</v>
      </c>
      <c r="B1540" t="s">
        <v>82</v>
      </c>
      <c r="C1540" t="s">
        <v>33</v>
      </c>
      <c r="D1540" t="s">
        <v>33</v>
      </c>
      <c r="F1540"/>
      <c r="G1540">
        <f t="shared" si="74"/>
        <v>1</v>
      </c>
      <c r="H1540" s="10" t="s">
        <v>22397</v>
      </c>
      <c r="I1540" t="s">
        <v>22400</v>
      </c>
      <c r="J1540" t="s">
        <v>22401</v>
      </c>
      <c r="K1540" t="s">
        <v>22818</v>
      </c>
      <c r="L1540">
        <v>6</v>
      </c>
      <c r="M1540">
        <v>9781450385763</v>
      </c>
      <c r="N1540" t="str">
        <f t="shared" si="76"/>
        <v>Journal</v>
      </c>
      <c r="O1540" t="s">
        <v>6</v>
      </c>
      <c r="P1540" t="s">
        <v>22398</v>
      </c>
      <c r="Q1540" s="3">
        <v>2021</v>
      </c>
      <c r="R1540" t="s">
        <v>22399</v>
      </c>
      <c r="S1540" t="s">
        <v>22346</v>
      </c>
      <c r="T1540" t="s">
        <v>6</v>
      </c>
    </row>
  </sheetData>
  <autoFilter ref="A1:G1540" xr:uid="{922F3495-90E9-4A03-A616-BC2EFF3DBF04}"/>
  <conditionalFormatting sqref="A2:A1484">
    <cfRule type="cellIs" dxfId="157" priority="7" operator="notEqual">
      <formula>"None"</formula>
    </cfRule>
    <cfRule type="cellIs" dxfId="156" priority="8" operator="equal">
      <formula>"None"</formula>
    </cfRule>
  </conditionalFormatting>
  <conditionalFormatting sqref="A2:A1485">
    <cfRule type="cellIs" priority="5" stopIfTrue="1" operator="equal">
      <formula>""</formula>
    </cfRule>
  </conditionalFormatting>
  <conditionalFormatting sqref="B2:B1521 A1485:A1521 A1522:B1540">
    <cfRule type="cellIs" dxfId="154" priority="11" operator="notEqual">
      <formula>"None"</formula>
    </cfRule>
    <cfRule type="cellIs" dxfId="153" priority="12" operator="equal">
      <formula>"None"</formula>
    </cfRule>
  </conditionalFormatting>
  <conditionalFormatting sqref="B2:B1540 A1492">
    <cfRule type="cellIs" priority="9" stopIfTrue="1" operator="equal">
      <formula>""</formula>
    </cfRule>
  </conditionalFormatting>
  <conditionalFormatting sqref="C1:D59 C160:D189 C192:D306 C373:D373 C376:D377 C379:D379 C384:D384 C386:D386 C388:D389 C392:D400 C402:D424 C426:D427 C664:D664 C666:D667 C835:D847 C1272:D1291 C1292:E1292 C1293:D1318 C1320:D1326 C1328:D1369 C1371:D1375 C1412:D1418 C1420:D1443 C1445:D1460 C1462:D1048576">
    <cfRule type="cellIs" dxfId="151" priority="854" operator="equal">
      <formula>"Excluded"</formula>
    </cfRule>
  </conditionalFormatting>
  <conditionalFormatting sqref="C61:D158">
    <cfRule type="cellIs" dxfId="150" priority="831" operator="equal">
      <formula>"Excluded"</formula>
    </cfRule>
  </conditionalFormatting>
  <conditionalFormatting sqref="C308:D371">
    <cfRule type="cellIs" dxfId="149" priority="783" operator="equal">
      <formula>"Excluded"</formula>
    </cfRule>
  </conditionalFormatting>
  <conditionalFormatting sqref="C429:D662">
    <cfRule type="cellIs" dxfId="148" priority="282" operator="equal">
      <formula>"Excluded"</formula>
    </cfRule>
  </conditionalFormatting>
  <conditionalFormatting sqref="C669:D792">
    <cfRule type="cellIs" dxfId="147" priority="21" operator="equal">
      <formula>"Excluded"</formula>
    </cfRule>
  </conditionalFormatting>
  <conditionalFormatting sqref="C794:D833">
    <cfRule type="cellIs" dxfId="146" priority="174" operator="equal">
      <formula>"Excluded"</formula>
    </cfRule>
  </conditionalFormatting>
  <conditionalFormatting sqref="C849:D856">
    <cfRule type="cellIs" dxfId="145" priority="246" operator="equal">
      <formula>"Excluded"</formula>
    </cfRule>
  </conditionalFormatting>
  <conditionalFormatting sqref="C858:D934">
    <cfRule type="cellIs" dxfId="144" priority="255" operator="equal">
      <formula>"Excluded"</formula>
    </cfRule>
  </conditionalFormatting>
  <conditionalFormatting sqref="C936:D1086">
    <cfRule type="cellIs" dxfId="143" priority="444" operator="equal">
      <formula>"Excluded"</formula>
    </cfRule>
  </conditionalFormatting>
  <conditionalFormatting sqref="C1089:D1269">
    <cfRule type="cellIs" dxfId="142" priority="627" operator="equal">
      <formula>"Excluded"</formula>
    </cfRule>
  </conditionalFormatting>
  <conditionalFormatting sqref="C1377:D1410">
    <cfRule type="cellIs" dxfId="141" priority="774" operator="equal">
      <formula>"Excluded"</formula>
    </cfRule>
  </conditionalFormatting>
  <conditionalFormatting sqref="F2:F1485 F1541:F1048576">
    <cfRule type="cellIs" dxfId="140" priority="853" operator="equal">
      <formula>"Yes"</formula>
    </cfRule>
  </conditionalFormatting>
  <conditionalFormatting sqref="G2:G1540">
    <cfRule type="cellIs" dxfId="139" priority="858" operator="greaterThan">
      <formula>1</formula>
    </cfRule>
  </conditionalFormatting>
  <conditionalFormatting sqref="H2:H1048576">
    <cfRule type="expression" dxfId="138" priority="844">
      <formula>#REF!&lt;&gt;""</formula>
    </cfRule>
    <cfRule type="expression" dxfId="137" priority="852">
      <formula>#REF!=""</formula>
    </cfRule>
  </conditionalFormatting>
  <hyperlinks>
    <hyperlink ref="R508" r:id="rId1" xr:uid="{1A27F2E0-7C10-448A-B866-4813B5C06525}"/>
  </hyperlinks>
  <pageMargins left="0.7" right="0.7" top="0.75" bottom="0.75" header="0.3" footer="0.3"/>
  <tableParts count="1">
    <tablePart r:id="rId2"/>
  </tableParts>
  <extLst>
    <ext xmlns:x14="http://schemas.microsoft.com/office/spreadsheetml/2009/9/main" uri="{78C0D931-6437-407d-A8EE-F0AAD7539E65}">
      <x14:conditionalFormattings>
        <x14:conditionalFormatting xmlns:xm="http://schemas.microsoft.com/office/excel/2006/main">
          <x14:cfRule type="cellIs" priority="6" operator="equal" id="{63700E10-DA09-462E-9657-B6E00FA085B3}">
            <xm:f>DataValidation!$E$9</xm:f>
            <x14:dxf>
              <fill>
                <patternFill>
                  <bgColor rgb="FFFFC000"/>
                </patternFill>
              </fill>
            </x14:dxf>
          </x14:cfRule>
          <xm:sqref>A2:A1485</xm:sqref>
        </x14:conditionalFormatting>
        <x14:conditionalFormatting xmlns:xm="http://schemas.microsoft.com/office/excel/2006/main">
          <x14:cfRule type="cellIs" priority="10" operator="equal" id="{044A5F4E-B009-4D0F-8A39-B197A4722D27}">
            <xm:f>DataValidation!$E$9</xm:f>
            <x14:dxf>
              <fill>
                <patternFill>
                  <bgColor rgb="FFFFC000"/>
                </patternFill>
              </fill>
            </x14:dxf>
          </x14:cfRule>
          <xm:sqref>B2:B1540 A1492</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4AE3087A-1A53-4DF6-B1C6-E35AB46C762B}">
          <x14:formula1>
            <xm:f>DataValidation!$H$1:$H$16</xm:f>
          </x14:formula1>
          <xm:sqref>D53 D86 D107:D112 D102:D105 D68:D69 C160:D171 C183 D196 D290:D294 D252:D253 D296:D300 D266 D264 C80:C158 C236:C243 C379:D379 D302:D306 C186:C188 D39:D51 D96:D98 D57 D75 D81 C327:D364 D260 D257:D258 C255:D255 D248 C192:C200 C1456:D1457 C1378:D1379 C1330:D1331 C981:D981 D1307:D1310 D763:D766 C429:C430 D114:D117 C652:C655 D888:D892 D756:D758 D760 C296:C306 C1156:D1159 D850:D851 C495:D495 C1125:D1127 C1039:D1039 C543:D543 D780:D785 C555:C557 D820:D822 D824:D833 D842:D845 D870:D873 D911:D914 C936:D939 C700:C707 C731:C732 C1374:D1375 D747:D751 C1295:D1295 C445:C446 C1244:D1245 C466 C547 C477:D477 D753:D754 C493:D493 D866:D867 D855 C711:C712 D788:D792 C1096:D1097 C1054:D1057 C1037:D1037 C1041:D1043 C1062:D1066 C1050:D1051 C1046:D1046 D796 C1021:D1024 C985:D986 D429 D811 D813:D814 C591:D591 C376:D376 C923:D923 C927:D927 C373:D373 D130:D141 C946:D947 D894:D902 C959:D959 C1013:D1018 C1177:D1177 C993:D995 C997:D1010 C535:D535 C1213:D1214 C527:D529 C541:D541 D724:D726 C1089:D1089 D906 D882 C1029:D1035 C1069:D1069 C988:D991 C1083:D1083 C949:D954 C1099:D1099 D879 C1102:D1102 C1104:D1104 D801:D808 C961:D966 C1114:D1114 C1116:D1119 D744 C968:D972 C1149:D1152 C1131:D1131 C1139:D1145 C1075:D1081 C1161:D1162 C1190:D1195 C490:D490 C559 C1168:D1168 C1172:D1172 C740:C809 C1181:D1183 C1135:D1135 C1254:D1255 C1188:D1188 C1203:D1203 C487:D487 C1209:D1209 C1211:D1211 C1390:D1390 C1225:D1225 C1220:D1220 C1222:D1222 C481 C1229:D1229 C1238:D1242 D768:D776 C1248:D1249 D916 D838 D798 C1272:D1273 D712 C1266:D1266 C1292:D1292 C1285:D1285 C1288:D1288 C1306:C1310 C1298:D1301 C1257:D1262 C1313:D1314 C1344:D1348 C1316:D1316 C1281:D1283 C1323:D1323 C1268:D1269 C1337:D1338 D740:D741 C1342:D1342 C658:C659 C1351:D1351 C1360:D1360 C1357:D1357 C695:C698 C723:C729 C1371:D1372 C1462:D1462 C1383:D1384 C1400:D1410 C1387:D1387 C1366:D1366 C1392:D1397 C1092:D1092 C1414:D1418 D738 C1420:D1421 C1451:D1452 C1475:D1482 C1467:D1467 C1469:D1469 C1471:D1473 C934:D934 C1369:D1369 C1459:D1460 C39:C59 C61:C78 D143:D158 C176 D269:D278 C308:D324 C368:D369 C1464:C1465 C1412:D1412 C1290:D1290 C1441:D1443 C1423:D1430 C735:C738 C1432:D1439 C1446:D1449 C645:C650 D920 C662:C665 C668:C669 C671:C672 C674:C675 C680 C686:C687 C689:C691 C719:C720 D1465 C975:D979 C875:C920 C811:C873 D557 D555 D445 D120:D128 C248:C254 C256:C294 C1484:D1540</xm:sqref>
        </x14:dataValidation>
        <x14:dataValidation type="list" allowBlank="1" showInputMessage="1" showErrorMessage="1" xr:uid="{89A204E4-1425-471C-9A76-C4EF85562392}">
          <x14:formula1>
            <xm:f>DataValidation!$E$1:$E$14</xm:f>
          </x14:formula1>
          <xm:sqref>A5:A1482 A1485:A1540 B2:B1540</xm:sqref>
        </x14:dataValidation>
        <x14:dataValidation type="list" allowBlank="1" showInputMessage="1" showErrorMessage="1" xr:uid="{B5C1ED19-56F6-4DF6-A335-7B0BBF8BA808}">
          <x14:formula1>
            <xm:f>DataValidation!$H:$H</xm:f>
          </x14:formula1>
          <xm:sqref>D87:D95 C325:D326 D192:D195 D172:D189 D446:D476 D478:D486 D544:D554 D558:D590 D669:D711 C1230:D1237 C1226:D1228 C1483:D1483 C1450:D1450 C1320:D1322 C1289:D1289 C1286:D1287 C1263:D1265 C1215:D1219 C1196:D1202 C1178:D1180 C1173:D1176 C1169:D1171 C1163:D1167 C1160:D1160 C1153:D1155 C1146:D1148 C1128:D1130 C1105:D1113 C1100:D1101 C1098:D1098 C1093:D1095 C1090:D1091 C1082:D1082 C1070:D1074 C1047:D1049 C1044:D1045 C973:D974 C955:D958 C810 C940:D945 C924:D926 C921:D922 D917:D919 D915 C708:C710 C699 C692:C694 C688 C681:C685 C676:C679 C673 C670 C660:C661 C651 D907:D910 D903:D905 D874:D878 D852:D854 D849 D835:D837 D752 C392:D400 C1332:D1336 D727:D737 C733:C734 C402:D424 D745:D746 C874 C713:C718 D742:D743 C730 D767 D759 D777:D779 D786:D787 D761:D762 D794:D795 D755 D812 D823 D815:D819 D809:D810 D797 C666:D667 D799:D800 D713:D723 D664 D858:D865 D883:D887 D893 D880:D881 C721:C722 D868:D869 D592:D662 C467:C476 C1463 C1204:D1208 C447:C465 C1246:D1247 C1274:D1280 E1292 C1267:D1267 C1250:D1253 C426:D427 C431:C444 D1302:D1306 C1184:D1187 D254 D265 C244:C247 D249:D251 D267:D268 D430:D444 D197:D247 D279:D289 C177:C182 C172:C175 C79 D142 D129 D113 D118:D119 D99:D101 D106 C2:D38 D82:D85 D52 D301 C189 C201:C235 D61:D67 C295:D295 D54:D56 D70:D74 D76:D80 D261:D263 D259 D256 C1453:D1455 C365:D367 D1463:D1464 C478:C480 D556 C530:D534 C536:D540 C544:C546 C548:C554 C560:C590 C592:C644 C656:C657 C928:D933 C948:D948 C960:D960 C967:D967 C996:D996 C992:D992 C987:D987 C1019:D1020 C982:D984 C1011:D1012 C1025:D1028 C1038:D1038 C1040:D1040 C1084:D1086 C1115:D1115 C1120:D1124 C1136:D1138 C494:D494 C491:D492 C488:D489 C1422:D1422 C496:D526 C1132:D1134 C1358:D1359 C482:C486 C1036:D1036 C980:D980 C558 C542:D542 C1058:D1061 C1052:D1053 C1067:D1068 C1103:D1103 C1189:D1189 C1210:D1210 C1212:D1212 C1221:D1221 C1223:D1224 C1243:D1243 C1256:D1256 C1284:D1284 C1296:D1297 C1302:C1305 C1311:D1312 C1315:D1315 C1317:D1318 C1339:D1341 C1380:D1382 C1413:D1413 C1431:D1431 C1440:D1440 C377:D377 C184:C185 C1388:D1389 D846:D847 D856 D839:D841 C1398:D1399 C1377:D1377 C370:D371 C1468:D1468 C1293:D1294 C1291:D1291 C1373:D1373 C1361:D1365 C1349:D1350 D58:D59 C1391:D1391 C1385:D1386 C1352:D1356 C739:D739 C1343:D1343 C1445:D1445 C1328:D1329 C1458:D1458 C1466:D1466 C1470:D1470 C1474:D1474 C384:D384 C386:D386 C388:D389 C1367:D1368 C1324:D1326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7CD1E-15CE-4A0B-84D6-4A32E530D789}">
  <sheetPr codeName="Sheet10">
    <tabColor theme="9" tint="0.39997558519241921"/>
  </sheetPr>
  <dimension ref="A1:V615"/>
  <sheetViews>
    <sheetView topLeftCell="A426" zoomScaleNormal="100" workbookViewId="0">
      <selection activeCell="J437" sqref="J437"/>
    </sheetView>
  </sheetViews>
  <sheetFormatPr baseColWidth="10" defaultColWidth="9.1796875" defaultRowHeight="14.5" x14ac:dyDescent="0.35"/>
  <cols>
    <col min="1" max="1" width="16" customWidth="1"/>
    <col min="2" max="3" width="25.7265625" customWidth="1"/>
    <col min="4" max="4" width="10" customWidth="1"/>
    <col min="5" max="5" width="11" customWidth="1"/>
    <col min="6" max="7" width="6.26953125" customWidth="1"/>
    <col min="8" max="8" width="6.1796875" customWidth="1"/>
    <col min="9" max="9" width="4.7265625" style="3" customWidth="1"/>
    <col min="10" max="10" width="38.26953125" style="10" customWidth="1"/>
    <col min="11" max="11" width="48.7265625" customWidth="1"/>
    <col min="12" max="12" width="10.26953125" customWidth="1"/>
    <col min="13" max="13" width="7.453125" customWidth="1"/>
    <col min="14" max="14" width="4.1796875" customWidth="1"/>
    <col min="15" max="15" width="5.7265625" customWidth="1"/>
    <col min="16" max="16" width="11.26953125" customWidth="1"/>
    <col min="17" max="17" width="15.7265625" customWidth="1"/>
    <col min="18" max="18" width="7.81640625" customWidth="1"/>
    <col min="19" max="19" width="9.81640625" style="3" customWidth="1"/>
    <col min="20" max="20" width="10.26953125" customWidth="1"/>
    <col min="21" max="21" width="4.26953125" customWidth="1"/>
  </cols>
  <sheetData>
    <row r="1" spans="1:22" x14ac:dyDescent="0.35">
      <c r="A1" s="1" t="s">
        <v>18075</v>
      </c>
      <c r="B1" s="1" t="s">
        <v>20803</v>
      </c>
      <c r="C1" s="1" t="s">
        <v>20804</v>
      </c>
      <c r="D1" s="1" t="s">
        <v>20805</v>
      </c>
      <c r="E1" s="13"/>
      <c r="F1" s="13"/>
      <c r="G1" s="13"/>
      <c r="H1" s="13"/>
      <c r="I1" s="13" t="s">
        <v>20806</v>
      </c>
      <c r="J1" t="s">
        <v>129</v>
      </c>
      <c r="K1" t="s">
        <v>130</v>
      </c>
      <c r="L1" t="s">
        <v>131</v>
      </c>
      <c r="M1" t="s">
        <v>132</v>
      </c>
      <c r="N1" t="s">
        <v>133</v>
      </c>
      <c r="O1" t="s">
        <v>134</v>
      </c>
      <c r="P1" t="s">
        <v>116</v>
      </c>
      <c r="Q1" t="s">
        <v>117</v>
      </c>
      <c r="R1" t="s">
        <v>135</v>
      </c>
      <c r="S1" t="s">
        <v>136</v>
      </c>
      <c r="T1" t="s">
        <v>137</v>
      </c>
      <c r="U1" t="s">
        <v>138</v>
      </c>
      <c r="V1" t="s">
        <v>139</v>
      </c>
    </row>
    <row r="2" spans="1:22" x14ac:dyDescent="0.35">
      <c r="A2" t="s">
        <v>49</v>
      </c>
      <c r="B2" t="s">
        <v>83</v>
      </c>
      <c r="C2" t="s">
        <v>83</v>
      </c>
      <c r="D2" s="20"/>
      <c r="E2" s="20" t="str" cm="1">
        <f t="array" ref="E2">IF(OR(ISNUMBER(SEARCH("mobile", J2:L2)),ISNUMBER(SEARCH("Mobile", J2:L2)),ISNUMBER(SEARCH("smartphone", J2:L2)),ISNUMBER(SEARCH("Smartphone", J2:L2)),ISNUMBER(SEARCH("android", J2:L2)),ISNUMBER(SEARCH("Android", J2:L2))),"Mobile", "")</f>
        <v/>
      </c>
      <c r="F2" s="20" t="str" cm="1">
        <f t="array" ref="F2">IF(OR(ISNUMBER(SEARCH("virtual reality", J2:L2)),ISNUMBER(SEARCH("mixed reality", J2:L2)),ISNUMBER(SEARCH(" VR ", J2:L2)),ISNUMBER(SEARCH("augmented reality", J2:L2)),ISNUMBER(SEARCH("Augmented Reality", J2:L2)),ISNUMBER(SEARCH(" AR ", J2:L2))),"VR-AR", "")</f>
        <v/>
      </c>
      <c r="G2" s="20" t="str">
        <f>IF(A2=DataValidation!$E$14,DataValidation!$E$14, "")</f>
        <v/>
      </c>
      <c r="H2" s="20" t="str">
        <f>IF(A2=DataValidation!$E$13,DataValidation!$E$13, "")</f>
        <v/>
      </c>
      <c r="I2" s="3" t="str">
        <f t="shared" ref="I2:I65" si="0">IF(B2&lt;&gt;C2,IF(OR(B2="",C2=""),"NR","Yes"),"")</f>
        <v/>
      </c>
      <c r="J2" s="10" t="s">
        <v>18077</v>
      </c>
      <c r="K2" t="s">
        <v>149</v>
      </c>
      <c r="L2" t="s">
        <v>150</v>
      </c>
      <c r="M2" t="s">
        <v>151</v>
      </c>
      <c r="N2">
        <v>7</v>
      </c>
      <c r="O2">
        <v>9783319191256</v>
      </c>
      <c r="P2" t="str">
        <f t="shared" ref="P2:P24" si="1">IF(ISNUMBER(SEARCH("Workshop", Q2)),"Workshop",IF(OR(ISNUMBER(SEARCH("Conference", Q2)), ISNUMBER(SEARCH("Symposium", Q2)), ISNUMBER(SEARCH("Lecture Notes", Q2)), ISNUMBER(SEARCH("Proceedings", Q2))),"Conference", "Journal"))</f>
        <v>Conference</v>
      </c>
      <c r="Q2" t="s">
        <v>152</v>
      </c>
      <c r="R2" t="s">
        <v>153</v>
      </c>
      <c r="S2" s="3">
        <v>2015</v>
      </c>
      <c r="T2" t="s">
        <v>154</v>
      </c>
      <c r="U2" t="s">
        <v>6</v>
      </c>
      <c r="V2" t="s">
        <v>155</v>
      </c>
    </row>
    <row r="3" spans="1:22" x14ac:dyDescent="0.35">
      <c r="A3" t="s">
        <v>49</v>
      </c>
      <c r="B3" t="s">
        <v>57</v>
      </c>
      <c r="C3" t="s">
        <v>57</v>
      </c>
      <c r="D3" s="20" t="s">
        <v>6</v>
      </c>
      <c r="E3" s="20" t="str" cm="1">
        <f t="array" ref="E3">IF(OR(ISNUMBER(SEARCH("mobile", J3:L3)),ISNUMBER(SEARCH("Mobile", J3:L3)),ISNUMBER(SEARCH("smartphone", J3:L3)),ISNUMBER(SEARCH("Smartphone", J3:L3)),ISNUMBER(SEARCH("android", J3:L3)),ISNUMBER(SEARCH("Android", J3:L3))),"Mobile", "")</f>
        <v/>
      </c>
      <c r="F3" s="20" t="str" cm="1">
        <f t="array" ref="F3">IF(OR(ISNUMBER(SEARCH("virtual reality", J3:L3)),ISNUMBER(SEARCH("mixed reality", J3:L3)),ISNUMBER(SEARCH(" VR ", J3:L3)),ISNUMBER(SEARCH("augmented reality", J3:L3)),ISNUMBER(SEARCH("Augmented Reality", J3:L3)),ISNUMBER(SEARCH(" AR ", J3:L3))),"VR-AR", "")</f>
        <v/>
      </c>
      <c r="G3" s="20" t="str">
        <f>IF(A3=DataValidation!$E$14,DataValidation!$E$14, "")</f>
        <v/>
      </c>
      <c r="H3" s="20" t="str">
        <f>IF(A3=DataValidation!$E$13,DataValidation!$E$13, "")</f>
        <v/>
      </c>
      <c r="I3" s="3" t="str">
        <f t="shared" si="0"/>
        <v/>
      </c>
      <c r="J3" s="10" t="s">
        <v>18081</v>
      </c>
      <c r="K3" t="s">
        <v>178</v>
      </c>
      <c r="L3" t="s">
        <v>179</v>
      </c>
      <c r="M3" t="s">
        <v>180</v>
      </c>
      <c r="N3">
        <v>7</v>
      </c>
      <c r="O3">
        <v>9783319490939</v>
      </c>
      <c r="P3" t="str">
        <f t="shared" si="1"/>
        <v>Conference</v>
      </c>
      <c r="Q3" t="s">
        <v>152</v>
      </c>
      <c r="R3" t="s">
        <v>181</v>
      </c>
      <c r="S3" s="3">
        <v>2016</v>
      </c>
      <c r="T3" t="s">
        <v>182</v>
      </c>
      <c r="U3" t="s">
        <v>6</v>
      </c>
      <c r="V3" t="s">
        <v>147</v>
      </c>
    </row>
    <row r="4" spans="1:22" x14ac:dyDescent="0.35">
      <c r="A4" t="s">
        <v>85</v>
      </c>
      <c r="B4" t="s">
        <v>33</v>
      </c>
      <c r="C4" t="s">
        <v>33</v>
      </c>
      <c r="D4" s="20" t="s">
        <v>85</v>
      </c>
      <c r="E4" s="20" t="str" cm="1">
        <f t="array" ref="E4">IF(OR(ISNUMBER(SEARCH("mobile", J4:L4)),ISNUMBER(SEARCH("Mobile", J4:L4)),ISNUMBER(SEARCH("smartphone", J4:L4)),ISNUMBER(SEARCH("Smartphone", J4:L4)),ISNUMBER(SEARCH("android", J4:L4)),ISNUMBER(SEARCH("Android", J4:L4))),"Mobile", "")</f>
        <v/>
      </c>
      <c r="F4" s="20" t="str" cm="1">
        <f t="array" ref="F4">IF(OR(ISNUMBER(SEARCH("virtual reality", J4:L4)),ISNUMBER(SEARCH("mixed reality", J4:L4)),ISNUMBER(SEARCH(" VR ", J4:L4)),ISNUMBER(SEARCH("augmented reality", J4:L4)),ISNUMBER(SEARCH("Augmented Reality", J4:L4)),ISNUMBER(SEARCH(" AR ", J4:L4))),"VR-AR", "")</f>
        <v/>
      </c>
      <c r="G4" s="20" t="s">
        <v>21082</v>
      </c>
      <c r="H4" s="20" t="str">
        <f>IF(A4=DataValidation!$E$13,DataValidation!$E$13, "")</f>
        <v>Content Creation</v>
      </c>
      <c r="I4" s="3" t="str">
        <f t="shared" si="0"/>
        <v/>
      </c>
      <c r="J4" s="10" t="s">
        <v>18083</v>
      </c>
      <c r="K4" t="s">
        <v>191</v>
      </c>
      <c r="L4" t="s">
        <v>192</v>
      </c>
      <c r="M4" t="s">
        <v>193</v>
      </c>
      <c r="N4">
        <v>10</v>
      </c>
      <c r="O4">
        <v>9781450388078</v>
      </c>
      <c r="P4" t="str">
        <f t="shared" si="1"/>
        <v>Journal</v>
      </c>
      <c r="Q4" t="s">
        <v>194</v>
      </c>
      <c r="R4" t="s">
        <v>6</v>
      </c>
      <c r="S4" s="3">
        <v>2020</v>
      </c>
      <c r="T4" t="s">
        <v>195</v>
      </c>
      <c r="U4" t="s">
        <v>6</v>
      </c>
      <c r="V4" t="s">
        <v>162</v>
      </c>
    </row>
    <row r="5" spans="1:22" x14ac:dyDescent="0.35">
      <c r="A5" t="s">
        <v>40</v>
      </c>
      <c r="B5" t="s">
        <v>33</v>
      </c>
      <c r="C5" t="s">
        <v>33</v>
      </c>
      <c r="D5" s="20" t="s">
        <v>6</v>
      </c>
      <c r="E5" s="20" t="str" cm="1">
        <f t="array" ref="E5">IF(OR(ISNUMBER(SEARCH("mobile", J5:L5)),ISNUMBER(SEARCH("Mobile", J5:L5)),ISNUMBER(SEARCH("smartphone", J5:L5)),ISNUMBER(SEARCH("Smartphone", J5:L5)),ISNUMBER(SEARCH("android", J5:L5)),ISNUMBER(SEARCH("Android", J5:L5))),"Mobile", "")</f>
        <v/>
      </c>
      <c r="F5" s="20" t="str" cm="1">
        <f t="array" ref="F5">IF(OR(ISNUMBER(SEARCH("virtual reality", J5:L5)),ISNUMBER(SEARCH("mixed reality", J5:L5)),ISNUMBER(SEARCH(" VR ", J5:L5)),ISNUMBER(SEARCH("augmented reality", J5:L5)),ISNUMBER(SEARCH("Augmented Reality", J5:L5)),ISNUMBER(SEARCH(" AR ", J5:L5))),"VR-AR", "")</f>
        <v/>
      </c>
      <c r="G5" s="20" t="str">
        <f>IF(A5=DataValidation!$E$14,DataValidation!$E$14, "")</f>
        <v>AI</v>
      </c>
      <c r="H5" s="20" t="s">
        <v>85</v>
      </c>
      <c r="I5" s="3" t="str">
        <f t="shared" si="0"/>
        <v/>
      </c>
      <c r="J5" s="10" t="s">
        <v>18088</v>
      </c>
      <c r="K5" t="s">
        <v>226</v>
      </c>
      <c r="L5" t="s">
        <v>227</v>
      </c>
      <c r="M5" t="s">
        <v>228</v>
      </c>
      <c r="N5">
        <v>10</v>
      </c>
      <c r="O5">
        <v>9789492859082</v>
      </c>
      <c r="P5" t="str">
        <f t="shared" si="1"/>
        <v>Conference</v>
      </c>
      <c r="Q5" t="s">
        <v>229</v>
      </c>
      <c r="R5" t="s">
        <v>230</v>
      </c>
      <c r="S5" s="3">
        <v>2019</v>
      </c>
      <c r="T5" t="s">
        <v>231</v>
      </c>
      <c r="U5" t="s">
        <v>6</v>
      </c>
      <c r="V5" t="s">
        <v>217</v>
      </c>
    </row>
    <row r="6" spans="1:22" x14ac:dyDescent="0.35">
      <c r="A6" t="s">
        <v>49</v>
      </c>
      <c r="B6" t="s">
        <v>77</v>
      </c>
      <c r="C6" t="s">
        <v>77</v>
      </c>
      <c r="D6" s="20" t="s">
        <v>6</v>
      </c>
      <c r="E6" s="20" t="str" cm="1">
        <f t="array" ref="E6">IF(OR(ISNUMBER(SEARCH("mobile", J6:L6)),ISNUMBER(SEARCH("Mobile", J6:L6)),ISNUMBER(SEARCH("smartphone", J6:L6)),ISNUMBER(SEARCH("Smartphone", J6:L6)),ISNUMBER(SEARCH("android", J6:L6)),ISNUMBER(SEARCH("Android", J6:L6))),"Mobile", "")</f>
        <v/>
      </c>
      <c r="F6" s="20" t="str" cm="1">
        <f t="array" ref="F6">IF(OR(ISNUMBER(SEARCH("virtual reality", J6:L6)),ISNUMBER(SEARCH("mixed reality", J6:L6)),ISNUMBER(SEARCH(" VR ", J6:L6)),ISNUMBER(SEARCH("augmented reality", J6:L6)),ISNUMBER(SEARCH("Augmented Reality", J6:L6)),ISNUMBER(SEARCH(" AR ", J6:L6))),"VR-AR", "")</f>
        <v/>
      </c>
      <c r="G6" s="20" t="str">
        <f>IF(A6=DataValidation!$E$14,DataValidation!$E$14, "")</f>
        <v/>
      </c>
      <c r="H6" s="20" t="str">
        <f>IF(A6=DataValidation!$E$13,DataValidation!$E$13, "")</f>
        <v/>
      </c>
      <c r="I6" s="3" t="str">
        <f t="shared" si="0"/>
        <v/>
      </c>
      <c r="J6" s="10" t="s">
        <v>18093</v>
      </c>
      <c r="K6" t="s">
        <v>258</v>
      </c>
      <c r="L6" t="s">
        <v>259</v>
      </c>
      <c r="M6" t="s">
        <v>260</v>
      </c>
      <c r="N6">
        <v>7</v>
      </c>
      <c r="P6" t="str">
        <f t="shared" si="1"/>
        <v>Journal</v>
      </c>
      <c r="Q6" t="s">
        <v>261</v>
      </c>
      <c r="R6" t="s">
        <v>262</v>
      </c>
      <c r="S6" s="3">
        <v>2017</v>
      </c>
      <c r="T6" t="s">
        <v>263</v>
      </c>
      <c r="U6" t="s">
        <v>6</v>
      </c>
      <c r="V6" t="s">
        <v>155</v>
      </c>
    </row>
    <row r="7" spans="1:22" x14ac:dyDescent="0.35">
      <c r="A7" t="s">
        <v>49</v>
      </c>
      <c r="B7" t="s">
        <v>51</v>
      </c>
      <c r="C7" t="s">
        <v>51</v>
      </c>
      <c r="D7" s="20" t="s">
        <v>6</v>
      </c>
      <c r="E7" s="20" t="str" cm="1">
        <f t="array" ref="E7">IF(OR(ISNUMBER(SEARCH("mobile", J7:L7)),ISNUMBER(SEARCH("Mobile", J7:L7)),ISNUMBER(SEARCH("smartphone", J7:L7)),ISNUMBER(SEARCH("Smartphone", J7:L7)),ISNUMBER(SEARCH("android", J7:L7)),ISNUMBER(SEARCH("Android", J7:L7))),"Mobile", "")</f>
        <v/>
      </c>
      <c r="F7" s="20" t="str" cm="1">
        <f t="array" ref="F7">IF(OR(ISNUMBER(SEARCH("virtual reality", J7:L7)),ISNUMBER(SEARCH("mixed reality", J7:L7)),ISNUMBER(SEARCH(" VR ", J7:L7)),ISNUMBER(SEARCH("augmented reality", J7:L7)),ISNUMBER(SEARCH("Augmented Reality", J7:L7)),ISNUMBER(SEARCH(" AR ", J7:L7))),"VR-AR", "")</f>
        <v/>
      </c>
      <c r="G7" s="20" t="str">
        <f>IF(A7=DataValidation!$E$14,DataValidation!$E$14, "")</f>
        <v/>
      </c>
      <c r="H7" s="20" t="str">
        <f>IF(A7=DataValidation!$E$13,DataValidation!$E$13, "")</f>
        <v/>
      </c>
      <c r="I7" s="3" t="str">
        <f t="shared" si="0"/>
        <v/>
      </c>
      <c r="J7" s="10" t="s">
        <v>18098</v>
      </c>
      <c r="K7" t="s">
        <v>292</v>
      </c>
      <c r="L7" t="s">
        <v>293</v>
      </c>
      <c r="M7" t="s">
        <v>294</v>
      </c>
      <c r="N7">
        <v>7</v>
      </c>
      <c r="P7" t="str">
        <f t="shared" si="1"/>
        <v>Journal</v>
      </c>
      <c r="Q7" t="s">
        <v>261</v>
      </c>
      <c r="R7" t="s">
        <v>295</v>
      </c>
      <c r="S7" s="3">
        <v>2017</v>
      </c>
      <c r="T7" t="s">
        <v>296</v>
      </c>
      <c r="U7" t="s">
        <v>6</v>
      </c>
      <c r="V7" t="s">
        <v>283</v>
      </c>
    </row>
    <row r="8" spans="1:22" x14ac:dyDescent="0.35">
      <c r="A8" t="s">
        <v>49</v>
      </c>
      <c r="B8" t="s">
        <v>74</v>
      </c>
      <c r="C8" t="s">
        <v>74</v>
      </c>
      <c r="D8" s="20" t="s">
        <v>6</v>
      </c>
      <c r="E8" s="20" t="str" cm="1">
        <f t="array" ref="E8">IF(OR(ISNUMBER(SEARCH("mobile", J8:L8)),ISNUMBER(SEARCH("Mobile", J8:L8)),ISNUMBER(SEARCH("smartphone", J8:L8)),ISNUMBER(SEARCH("Smartphone", J8:L8)),ISNUMBER(SEARCH("android", J8:L8)),ISNUMBER(SEARCH("Android", J8:L8))),"Mobile", "")</f>
        <v/>
      </c>
      <c r="F8" s="20" t="str" cm="1">
        <f t="array" ref="F8">IF(OR(ISNUMBER(SEARCH("virtual reality", J8:L8)),ISNUMBER(SEARCH("mixed reality", J8:L8)),ISNUMBER(SEARCH(" VR ", J8:L8)),ISNUMBER(SEARCH("augmented reality", J8:L8)),ISNUMBER(SEARCH("Augmented Reality", J8:L8)),ISNUMBER(SEARCH(" AR ", J8:L8))),"VR-AR", "")</f>
        <v/>
      </c>
      <c r="G8" s="20" t="str">
        <f>IF(A8=DataValidation!$E$14,DataValidation!$E$14, "")</f>
        <v/>
      </c>
      <c r="H8" s="20" t="str">
        <f>IF(A8=DataValidation!$E$13,DataValidation!$E$13, "")</f>
        <v/>
      </c>
      <c r="I8" s="3" t="str">
        <f t="shared" si="0"/>
        <v/>
      </c>
      <c r="J8" s="10" t="s">
        <v>18106</v>
      </c>
      <c r="K8" t="s">
        <v>346</v>
      </c>
      <c r="L8" t="s">
        <v>347</v>
      </c>
      <c r="M8" t="s">
        <v>348</v>
      </c>
      <c r="N8">
        <v>10</v>
      </c>
      <c r="O8">
        <v>9781467362634</v>
      </c>
      <c r="P8" t="str">
        <f t="shared" si="1"/>
        <v>Workshop</v>
      </c>
      <c r="Q8" t="s">
        <v>349</v>
      </c>
      <c r="R8" t="s">
        <v>350</v>
      </c>
      <c r="S8" s="3">
        <v>2013</v>
      </c>
      <c r="T8" t="s">
        <v>351</v>
      </c>
      <c r="U8" t="s">
        <v>6</v>
      </c>
      <c r="V8" t="s">
        <v>162</v>
      </c>
    </row>
    <row r="9" spans="1:22" x14ac:dyDescent="0.35">
      <c r="A9" t="s">
        <v>49</v>
      </c>
      <c r="B9" t="s">
        <v>66</v>
      </c>
      <c r="C9" t="s">
        <v>66</v>
      </c>
      <c r="D9" s="20" t="s">
        <v>6</v>
      </c>
      <c r="E9" s="20" t="str" cm="1">
        <f t="array" ref="E9">IF(OR(ISNUMBER(SEARCH("mobile", J9:L9)),ISNUMBER(SEARCH("Mobile", J9:L9)),ISNUMBER(SEARCH("smartphone", J9:L9)),ISNUMBER(SEARCH("Smartphone", J9:L9)),ISNUMBER(SEARCH("android", J9:L9)),ISNUMBER(SEARCH("Android", J9:L9))),"Mobile", "")</f>
        <v/>
      </c>
      <c r="F9" s="20" t="str" cm="1">
        <f t="array" ref="F9">IF(OR(ISNUMBER(SEARCH("virtual reality", J9:L9)),ISNUMBER(SEARCH("mixed reality", J9:L9)),ISNUMBER(SEARCH(" VR ", J9:L9)),ISNUMBER(SEARCH("augmented reality", J9:L9)),ISNUMBER(SEARCH("Augmented Reality", J9:L9)),ISNUMBER(SEARCH(" AR ", J9:L9))),"VR-AR", "")</f>
        <v/>
      </c>
      <c r="G9" s="20" t="str">
        <f>IF(A9=DataValidation!$E$14,DataValidation!$E$14, "")</f>
        <v/>
      </c>
      <c r="H9" s="20" t="str">
        <f>IF(A9=DataValidation!$E$13,DataValidation!$E$13, "")</f>
        <v/>
      </c>
      <c r="I9" s="3" t="str">
        <f t="shared" si="0"/>
        <v/>
      </c>
      <c r="J9" s="10" t="s">
        <v>365</v>
      </c>
      <c r="K9" t="s">
        <v>366</v>
      </c>
      <c r="L9" t="s">
        <v>367</v>
      </c>
      <c r="M9" t="s">
        <v>368</v>
      </c>
      <c r="N9">
        <v>7</v>
      </c>
      <c r="P9" t="str">
        <f t="shared" si="1"/>
        <v>Journal</v>
      </c>
      <c r="Q9" t="s">
        <v>369</v>
      </c>
      <c r="R9" t="s">
        <v>6</v>
      </c>
      <c r="S9" s="3">
        <v>2020</v>
      </c>
      <c r="T9" t="s">
        <v>370</v>
      </c>
      <c r="U9" t="s">
        <v>6</v>
      </c>
      <c r="V9" t="s">
        <v>147</v>
      </c>
    </row>
    <row r="10" spans="1:22" x14ac:dyDescent="0.35">
      <c r="A10" t="s">
        <v>49</v>
      </c>
      <c r="B10" t="s">
        <v>60</v>
      </c>
      <c r="C10" t="s">
        <v>60</v>
      </c>
      <c r="D10" s="20" t="s">
        <v>6</v>
      </c>
      <c r="E10" s="20" t="str" cm="1">
        <f t="array" ref="E10">IF(OR(ISNUMBER(SEARCH("mobile", J10:L10)),ISNUMBER(SEARCH("Mobile", J10:L10)),ISNUMBER(SEARCH("smartphone", J10:L10)),ISNUMBER(SEARCH("Smartphone", J10:L10)),ISNUMBER(SEARCH("android", J10:L10)),ISNUMBER(SEARCH("Android", J10:L10))),"Mobile", "")</f>
        <v/>
      </c>
      <c r="F10" s="20" t="str" cm="1">
        <f t="array" ref="F10">IF(OR(ISNUMBER(SEARCH("virtual reality", J10:L10)),ISNUMBER(SEARCH("mixed reality", J10:L10)),ISNUMBER(SEARCH(" VR ", J10:L10)),ISNUMBER(SEARCH("augmented reality", J10:L10)),ISNUMBER(SEARCH("Augmented Reality", J10:L10)),ISNUMBER(SEARCH(" AR ", J10:L10))),"VR-AR", "")</f>
        <v/>
      </c>
      <c r="G10" s="20" t="str">
        <f>IF(A10=DataValidation!$E$14,DataValidation!$E$14, "")</f>
        <v/>
      </c>
      <c r="H10" s="20" t="str">
        <f>IF(A10=DataValidation!$E$13,DataValidation!$E$13, "")</f>
        <v/>
      </c>
      <c r="I10" s="3" t="str">
        <f t="shared" si="0"/>
        <v/>
      </c>
      <c r="J10" s="10" t="s">
        <v>18109</v>
      </c>
      <c r="K10" t="s">
        <v>372</v>
      </c>
      <c r="L10" t="s">
        <v>373</v>
      </c>
      <c r="M10" t="s">
        <v>374</v>
      </c>
      <c r="N10">
        <v>10</v>
      </c>
      <c r="O10">
        <v>9781627480338</v>
      </c>
      <c r="P10" t="str">
        <f t="shared" si="1"/>
        <v>Journal</v>
      </c>
      <c r="Q10" t="s">
        <v>375</v>
      </c>
      <c r="R10" t="s">
        <v>376</v>
      </c>
      <c r="S10" s="3">
        <v>2013</v>
      </c>
      <c r="T10" t="s">
        <v>377</v>
      </c>
      <c r="U10" t="s">
        <v>6</v>
      </c>
      <c r="V10" t="s">
        <v>162</v>
      </c>
    </row>
    <row r="11" spans="1:22" x14ac:dyDescent="0.35">
      <c r="A11" t="s">
        <v>49</v>
      </c>
      <c r="B11" t="s">
        <v>77</v>
      </c>
      <c r="C11" t="s">
        <v>77</v>
      </c>
      <c r="D11" s="33" t="s">
        <v>20816</v>
      </c>
      <c r="E11" s="20" t="str" cm="1">
        <f t="array" ref="E11">IF(OR(ISNUMBER(SEARCH("mobile", J11:L11)),ISNUMBER(SEARCH("Mobile", J11:L11)),ISNUMBER(SEARCH("smartphone", J11:L11)),ISNUMBER(SEARCH("Smartphone", J11:L11)),ISNUMBER(SEARCH("android", J11:L11)),ISNUMBER(SEARCH("Android", J11:L11))),"Mobile", "")</f>
        <v/>
      </c>
      <c r="F11" s="20" t="str" cm="1">
        <f t="array" ref="F11">IF(OR(ISNUMBER(SEARCH("virtual reality", J11:L11)),ISNUMBER(SEARCH("mixed reality", J11:L11)),ISNUMBER(SEARCH(" VR ", J11:L11)),ISNUMBER(SEARCH("augmented reality", J11:L11)),ISNUMBER(SEARCH("Augmented Reality", J11:L11)),ISNUMBER(SEARCH(" AR ", J11:L11))),"VR-AR", "")</f>
        <v/>
      </c>
      <c r="G11" s="20" t="str">
        <f>IF(A11=DataValidation!$E$14,DataValidation!$E$14, "")</f>
        <v/>
      </c>
      <c r="H11" s="20" t="str">
        <f>IF(A11=DataValidation!$E$13,DataValidation!$E$13, "")</f>
        <v/>
      </c>
      <c r="I11" s="3" t="str">
        <f t="shared" si="0"/>
        <v/>
      </c>
      <c r="J11" s="10" t="s">
        <v>18114</v>
      </c>
      <c r="K11" t="s">
        <v>404</v>
      </c>
      <c r="L11" t="s">
        <v>405</v>
      </c>
      <c r="M11" t="s">
        <v>399</v>
      </c>
      <c r="N11">
        <v>7</v>
      </c>
      <c r="P11" t="str">
        <f t="shared" si="1"/>
        <v>Journal</v>
      </c>
      <c r="Q11" t="s">
        <v>261</v>
      </c>
      <c r="R11" t="s">
        <v>406</v>
      </c>
      <c r="S11" s="3">
        <v>2016</v>
      </c>
      <c r="T11" t="s">
        <v>407</v>
      </c>
      <c r="U11" t="s">
        <v>6</v>
      </c>
      <c r="V11" t="s">
        <v>176</v>
      </c>
    </row>
    <row r="12" spans="1:22" x14ac:dyDescent="0.35">
      <c r="A12" t="s">
        <v>40</v>
      </c>
      <c r="B12" t="s">
        <v>33</v>
      </c>
      <c r="C12" t="s">
        <v>33</v>
      </c>
      <c r="D12" s="20" t="s">
        <v>20817</v>
      </c>
      <c r="E12" s="20" t="str" cm="1">
        <f t="array" ref="E12">IF(OR(ISNUMBER(SEARCH("mobile", J12:L12)),ISNUMBER(SEARCH("Mobile", J12:L12)),ISNUMBER(SEARCH("smartphone", J12:L12)),ISNUMBER(SEARCH("Smartphone", J12:L12)),ISNUMBER(SEARCH("android", J12:L12)),ISNUMBER(SEARCH("Android", J12:L12))),"Mobile", "")</f>
        <v>Mobile</v>
      </c>
      <c r="F12" s="20" t="str" cm="1">
        <f t="array" ref="F12">IF(OR(ISNUMBER(SEARCH("virtual reality", J12:L12)),ISNUMBER(SEARCH("mixed reality", J12:L12)),ISNUMBER(SEARCH(" VR ", J12:L12)),ISNUMBER(SEARCH("augmented reality", J12:L12)),ISNUMBER(SEARCH("Augmented Reality", J12:L12)),ISNUMBER(SEARCH(" AR ", J12:L12))),"VR-AR", "")</f>
        <v/>
      </c>
      <c r="G12" s="20" t="str">
        <f>IF(A12=DataValidation!$E$14,DataValidation!$E$14, "")</f>
        <v>AI</v>
      </c>
      <c r="H12" s="20" t="s">
        <v>21082</v>
      </c>
      <c r="I12" s="3" t="str">
        <f t="shared" si="0"/>
        <v/>
      </c>
      <c r="J12" s="10" t="s">
        <v>18122</v>
      </c>
      <c r="K12" t="s">
        <v>456</v>
      </c>
      <c r="L12" t="s">
        <v>457</v>
      </c>
      <c r="M12" t="s">
        <v>458</v>
      </c>
      <c r="N12">
        <v>7</v>
      </c>
      <c r="P12" t="str">
        <f t="shared" si="1"/>
        <v>Journal</v>
      </c>
      <c r="Q12" t="s">
        <v>459</v>
      </c>
      <c r="R12" t="s">
        <v>6</v>
      </c>
      <c r="S12" s="3">
        <v>2018</v>
      </c>
      <c r="T12" t="s">
        <v>460</v>
      </c>
      <c r="U12" t="s">
        <v>6</v>
      </c>
      <c r="V12" t="s">
        <v>217</v>
      </c>
    </row>
    <row r="13" spans="1:22" x14ac:dyDescent="0.35">
      <c r="A13" t="s">
        <v>70</v>
      </c>
      <c r="B13" t="s">
        <v>57</v>
      </c>
      <c r="C13" t="s">
        <v>57</v>
      </c>
      <c r="D13" s="20" t="s">
        <v>20822</v>
      </c>
      <c r="E13" s="20" t="str" cm="1">
        <f t="array" ref="E13">IF(OR(ISNUMBER(SEARCH("mobile", J13:L13)),ISNUMBER(SEARCH("Mobile", J13:L13)),ISNUMBER(SEARCH("smartphone", J13:L13)),ISNUMBER(SEARCH("Smartphone", J13:L13)),ISNUMBER(SEARCH("android", J13:L13)),ISNUMBER(SEARCH("Android", J13:L13))),"Mobile", "")</f>
        <v/>
      </c>
      <c r="F13" s="20" t="str" cm="1">
        <f t="array" ref="F13">IF(OR(ISNUMBER(SEARCH("virtual reality", J13:L13)),ISNUMBER(SEARCH("mixed reality", J13:L13)),ISNUMBER(SEARCH(" VR ", J13:L13)),ISNUMBER(SEARCH("augmented reality", J13:L13)),ISNUMBER(SEARCH("Augmented Reality", J13:L13)),ISNUMBER(SEARCH(" AR ", J13:L13))),"VR-AR", "")</f>
        <v>VR-AR</v>
      </c>
      <c r="G13" s="20" t="str">
        <f>IF(A13=DataValidation!$E$14,DataValidation!$E$14, "")</f>
        <v/>
      </c>
      <c r="H13" s="20" t="str">
        <f>IF(A13=DataValidation!$E$13,DataValidation!$E$13, "")</f>
        <v/>
      </c>
      <c r="I13" s="3" t="str">
        <f t="shared" si="0"/>
        <v/>
      </c>
      <c r="J13" s="10" t="s">
        <v>18133</v>
      </c>
      <c r="K13" t="s">
        <v>525</v>
      </c>
      <c r="L13" t="s">
        <v>526</v>
      </c>
      <c r="M13" t="s">
        <v>527</v>
      </c>
      <c r="N13">
        <v>10</v>
      </c>
      <c r="O13">
        <v>9781728184326</v>
      </c>
      <c r="P13" t="str">
        <f t="shared" si="1"/>
        <v>Conference</v>
      </c>
      <c r="Q13" t="s">
        <v>388</v>
      </c>
      <c r="R13" t="s">
        <v>528</v>
      </c>
      <c r="S13" s="3">
        <v>2020</v>
      </c>
      <c r="T13" t="s">
        <v>529</v>
      </c>
      <c r="U13" t="s">
        <v>6</v>
      </c>
      <c r="V13" t="s">
        <v>162</v>
      </c>
    </row>
    <row r="14" spans="1:22" x14ac:dyDescent="0.35">
      <c r="A14" t="s">
        <v>85</v>
      </c>
      <c r="B14" t="s">
        <v>33</v>
      </c>
      <c r="C14" t="s">
        <v>33</v>
      </c>
      <c r="D14" s="20" t="s">
        <v>20823</v>
      </c>
      <c r="E14" s="20" t="str" cm="1">
        <f t="array" ref="E14">IF(OR(ISNUMBER(SEARCH("mobile", J14:L14)),ISNUMBER(SEARCH("Mobile", J14:L14)),ISNUMBER(SEARCH("smartphone", J14:L14)),ISNUMBER(SEARCH("Smartphone", J14:L14)),ISNUMBER(SEARCH("android", J14:L14)),ISNUMBER(SEARCH("Android", J14:L14))),"Mobile", "")</f>
        <v/>
      </c>
      <c r="F14" s="20" t="str" cm="1">
        <f t="array" ref="F14">IF(OR(ISNUMBER(SEARCH("virtual reality", J14:L14)),ISNUMBER(SEARCH("mixed reality", J14:L14)),ISNUMBER(SEARCH(" VR ", J14:L14)),ISNUMBER(SEARCH("augmented reality", J14:L14)),ISNUMBER(SEARCH("Augmented Reality", J14:L14)),ISNUMBER(SEARCH(" AR ", J14:L14))),"VR-AR", "")</f>
        <v/>
      </c>
      <c r="G14" s="20" t="s">
        <v>40</v>
      </c>
      <c r="H14" s="20" t="str">
        <f>IF(A14=DataValidation!$E$13,DataValidation!$E$13, "")</f>
        <v>Content Creation</v>
      </c>
      <c r="I14" s="3" t="str">
        <f t="shared" si="0"/>
        <v/>
      </c>
      <c r="J14" s="10" t="s">
        <v>18136</v>
      </c>
      <c r="K14" t="s">
        <v>546</v>
      </c>
      <c r="L14" t="s">
        <v>547</v>
      </c>
      <c r="M14" t="s">
        <v>548</v>
      </c>
      <c r="N14">
        <v>10</v>
      </c>
      <c r="O14">
        <v>9781509062300</v>
      </c>
      <c r="P14" t="str">
        <f t="shared" si="1"/>
        <v>Workshop</v>
      </c>
      <c r="Q14" t="s">
        <v>549</v>
      </c>
      <c r="R14" t="s">
        <v>550</v>
      </c>
      <c r="S14" s="3">
        <v>2017</v>
      </c>
      <c r="T14" t="s">
        <v>551</v>
      </c>
      <c r="U14" t="s">
        <v>6</v>
      </c>
      <c r="V14" t="s">
        <v>147</v>
      </c>
    </row>
    <row r="15" spans="1:22" x14ac:dyDescent="0.35">
      <c r="A15" t="s">
        <v>49</v>
      </c>
      <c r="B15" t="s">
        <v>57</v>
      </c>
      <c r="C15" t="s">
        <v>57</v>
      </c>
      <c r="D15" s="20" t="s">
        <v>20824</v>
      </c>
      <c r="E15" s="20" t="str" cm="1">
        <f t="array" ref="E15">IF(OR(ISNUMBER(SEARCH("mobile", J15:L15)),ISNUMBER(SEARCH("Mobile", J15:L15)),ISNUMBER(SEARCH("smartphone", J15:L15)),ISNUMBER(SEARCH("Smartphone", J15:L15)),ISNUMBER(SEARCH("android", J15:L15)),ISNUMBER(SEARCH("Android", J15:L15))),"Mobile", "")</f>
        <v/>
      </c>
      <c r="F15" s="20" t="str" cm="1">
        <f t="array" ref="F15">IF(OR(ISNUMBER(SEARCH("virtual reality", J15:L15)),ISNUMBER(SEARCH("mixed reality", J15:L15)),ISNUMBER(SEARCH(" VR ", J15:L15)),ISNUMBER(SEARCH("augmented reality", J15:L15)),ISNUMBER(SEARCH("Augmented Reality", J15:L15)),ISNUMBER(SEARCH(" AR ", J15:L15))),"VR-AR", "")</f>
        <v/>
      </c>
      <c r="G15" s="20" t="str">
        <f>IF(A15=DataValidation!$E$14,DataValidation!$E$14, "")</f>
        <v/>
      </c>
      <c r="H15" s="20" t="str">
        <f>IF(A15=DataValidation!$E$13,DataValidation!$E$13, "")</f>
        <v/>
      </c>
      <c r="I15" s="3" t="str">
        <f t="shared" si="0"/>
        <v/>
      </c>
      <c r="J15" s="10" t="s">
        <v>18139</v>
      </c>
      <c r="K15" t="s">
        <v>567</v>
      </c>
      <c r="L15" t="s">
        <v>568</v>
      </c>
      <c r="M15" t="s">
        <v>569</v>
      </c>
      <c r="N15">
        <v>10</v>
      </c>
      <c r="O15">
        <v>9781450308168</v>
      </c>
      <c r="P15" t="str">
        <f t="shared" si="1"/>
        <v>Conference</v>
      </c>
      <c r="Q15" t="s">
        <v>570</v>
      </c>
      <c r="R15" t="s">
        <v>571</v>
      </c>
      <c r="S15" s="3">
        <v>2011</v>
      </c>
      <c r="T15" t="s">
        <v>572</v>
      </c>
      <c r="U15" t="s">
        <v>6</v>
      </c>
      <c r="V15" t="s">
        <v>573</v>
      </c>
    </row>
    <row r="16" spans="1:22" x14ac:dyDescent="0.35">
      <c r="A16" t="s">
        <v>49</v>
      </c>
      <c r="B16" t="s">
        <v>90</v>
      </c>
      <c r="C16" t="s">
        <v>90</v>
      </c>
      <c r="D16" s="20" t="s">
        <v>20826</v>
      </c>
      <c r="E16" s="20" t="str" cm="1">
        <f t="array" ref="E16">IF(OR(ISNUMBER(SEARCH("mobile", J16:L16)),ISNUMBER(SEARCH("Mobile", J16:L16)),ISNUMBER(SEARCH("smartphone", J16:L16)),ISNUMBER(SEARCH("Smartphone", J16:L16)),ISNUMBER(SEARCH("android", J16:L16)),ISNUMBER(SEARCH("Android", J16:L16))),"Mobile", "")</f>
        <v/>
      </c>
      <c r="F16" s="20" t="str" cm="1">
        <f t="array" ref="F16">IF(OR(ISNUMBER(SEARCH("virtual reality", J16:L16)),ISNUMBER(SEARCH("mixed reality", J16:L16)),ISNUMBER(SEARCH(" VR ", J16:L16)),ISNUMBER(SEARCH("augmented reality", J16:L16)),ISNUMBER(SEARCH("Augmented Reality", J16:L16)),ISNUMBER(SEARCH(" AR ", J16:L16))),"VR-AR", "")</f>
        <v/>
      </c>
      <c r="G16" s="20" t="str">
        <f>IF(A16=DataValidation!$E$14,DataValidation!$E$14, "")</f>
        <v/>
      </c>
      <c r="H16" s="20" t="str">
        <f>IF(A16=DataValidation!$E$13,DataValidation!$E$13, "")</f>
        <v/>
      </c>
      <c r="I16" s="3" t="str">
        <f t="shared" si="0"/>
        <v/>
      </c>
      <c r="J16" s="10" t="s">
        <v>18147</v>
      </c>
      <c r="K16" t="s">
        <v>625</v>
      </c>
      <c r="L16" t="s">
        <v>626</v>
      </c>
      <c r="M16" t="s">
        <v>627</v>
      </c>
      <c r="N16">
        <v>7</v>
      </c>
      <c r="O16">
        <v>9783319986777</v>
      </c>
      <c r="P16" t="str">
        <f t="shared" si="1"/>
        <v>Journal</v>
      </c>
      <c r="Q16" t="s">
        <v>207</v>
      </c>
      <c r="R16" t="s">
        <v>628</v>
      </c>
      <c r="S16" s="3">
        <v>2019</v>
      </c>
      <c r="T16" t="s">
        <v>629</v>
      </c>
      <c r="U16" t="s">
        <v>6</v>
      </c>
      <c r="V16" t="s">
        <v>162</v>
      </c>
    </row>
    <row r="17" spans="1:22" x14ac:dyDescent="0.35">
      <c r="A17" t="s">
        <v>49</v>
      </c>
      <c r="B17" t="s">
        <v>57</v>
      </c>
      <c r="C17" t="s">
        <v>57</v>
      </c>
      <c r="D17" s="20" t="s">
        <v>6</v>
      </c>
      <c r="E17" s="20" t="str" cm="1">
        <f t="array" ref="E17">IF(OR(ISNUMBER(SEARCH("mobile", J17:L17)),ISNUMBER(SEARCH("Mobile", J17:L17)),ISNUMBER(SEARCH("smartphone", J17:L17)),ISNUMBER(SEARCH("Smartphone", J17:L17)),ISNUMBER(SEARCH("android", J17:L17)),ISNUMBER(SEARCH("Android", J17:L17))),"Mobile", "")</f>
        <v/>
      </c>
      <c r="F17" s="20" t="str" cm="1">
        <f t="array" ref="F17">IF(OR(ISNUMBER(SEARCH("virtual reality", J17:L17)),ISNUMBER(SEARCH("mixed reality", J17:L17)),ISNUMBER(SEARCH(" VR ", J17:L17)),ISNUMBER(SEARCH("augmented reality", J17:L17)),ISNUMBER(SEARCH("Augmented Reality", J17:L17)),ISNUMBER(SEARCH(" AR ", J17:L17))),"VR-AR", "")</f>
        <v/>
      </c>
      <c r="G17" s="20" t="str">
        <f>IF(A17=DataValidation!$E$14,DataValidation!$E$14, "")</f>
        <v/>
      </c>
      <c r="H17" s="20" t="str">
        <f>IF(A17=DataValidation!$E$13,DataValidation!$E$13, "")</f>
        <v/>
      </c>
      <c r="I17" s="3" t="str">
        <f t="shared" si="0"/>
        <v/>
      </c>
      <c r="J17" s="10" t="s">
        <v>18152</v>
      </c>
      <c r="K17" t="s">
        <v>657</v>
      </c>
      <c r="L17" t="s">
        <v>658</v>
      </c>
      <c r="M17" t="s">
        <v>659</v>
      </c>
      <c r="N17">
        <v>7</v>
      </c>
      <c r="O17">
        <v>9783030351656</v>
      </c>
      <c r="P17" t="str">
        <f t="shared" si="1"/>
        <v>Conference</v>
      </c>
      <c r="Q17" t="s">
        <v>152</v>
      </c>
      <c r="R17" t="s">
        <v>660</v>
      </c>
      <c r="S17" s="3">
        <v>2019</v>
      </c>
      <c r="T17" t="s">
        <v>661</v>
      </c>
      <c r="U17" t="s">
        <v>6</v>
      </c>
      <c r="V17" t="s">
        <v>162</v>
      </c>
    </row>
    <row r="18" spans="1:22" x14ac:dyDescent="0.35">
      <c r="A18" t="s">
        <v>49</v>
      </c>
      <c r="B18" t="s">
        <v>90</v>
      </c>
      <c r="C18" t="s">
        <v>90</v>
      </c>
      <c r="D18" s="20" t="s">
        <v>20829</v>
      </c>
      <c r="E18" s="20" t="str" cm="1">
        <f t="array" ref="E18">IF(OR(ISNUMBER(SEARCH("mobile", J18:L18)),ISNUMBER(SEARCH("Mobile", J18:L18)),ISNUMBER(SEARCH("smartphone", J18:L18)),ISNUMBER(SEARCH("Smartphone", J18:L18)),ISNUMBER(SEARCH("android", J18:L18)),ISNUMBER(SEARCH("Android", J18:L18))),"Mobile", "")</f>
        <v/>
      </c>
      <c r="F18" s="20" t="str" cm="1">
        <f t="array" ref="F18">IF(OR(ISNUMBER(SEARCH("virtual reality", J18:L18)),ISNUMBER(SEARCH("mixed reality", J18:L18)),ISNUMBER(SEARCH(" VR ", J18:L18)),ISNUMBER(SEARCH("augmented reality", J18:L18)),ISNUMBER(SEARCH("Augmented Reality", J18:L18)),ISNUMBER(SEARCH(" AR ", J18:L18))),"VR-AR", "")</f>
        <v/>
      </c>
      <c r="G18" s="20" t="str">
        <f>IF(A18=DataValidation!$E$14,DataValidation!$E$14, "")</f>
        <v/>
      </c>
      <c r="H18" s="20" t="str">
        <f>IF(A18=DataValidation!$E$13,DataValidation!$E$13, "")</f>
        <v/>
      </c>
      <c r="I18" s="3" t="str">
        <f t="shared" si="0"/>
        <v/>
      </c>
      <c r="J18" s="10" t="s">
        <v>18166</v>
      </c>
      <c r="K18" t="s">
        <v>753</v>
      </c>
      <c r="L18" t="s">
        <v>754</v>
      </c>
      <c r="M18" t="s">
        <v>755</v>
      </c>
      <c r="N18">
        <v>10</v>
      </c>
      <c r="O18">
        <v>9781450348577</v>
      </c>
      <c r="P18" t="str">
        <f t="shared" si="1"/>
        <v>Conference</v>
      </c>
      <c r="Q18" t="s">
        <v>308</v>
      </c>
      <c r="R18" t="s">
        <v>756</v>
      </c>
      <c r="S18" s="3">
        <v>2017</v>
      </c>
      <c r="T18" t="s">
        <v>757</v>
      </c>
      <c r="U18" t="s">
        <v>6</v>
      </c>
      <c r="V18" t="s">
        <v>162</v>
      </c>
    </row>
    <row r="19" spans="1:22" x14ac:dyDescent="0.35">
      <c r="A19" t="s">
        <v>40</v>
      </c>
      <c r="B19" t="s">
        <v>33</v>
      </c>
      <c r="C19" t="s">
        <v>33</v>
      </c>
      <c r="D19" s="20" t="s">
        <v>6</v>
      </c>
      <c r="E19" s="20" t="str" cm="1">
        <f t="array" ref="E19">IF(OR(ISNUMBER(SEARCH("mobile", J19:L19)),ISNUMBER(SEARCH("Mobile", J19:L19)),ISNUMBER(SEARCH("smartphone", J19:L19)),ISNUMBER(SEARCH("Smartphone", J19:L19)),ISNUMBER(SEARCH("android", J19:L19)),ISNUMBER(SEARCH("Android", J19:L19))),"Mobile", "")</f>
        <v/>
      </c>
      <c r="F19" s="20" t="str" cm="1">
        <f t="array" ref="F19">IF(OR(ISNUMBER(SEARCH("virtual reality", J19:L19)),ISNUMBER(SEARCH("mixed reality", J19:L19)),ISNUMBER(SEARCH(" VR ", J19:L19)),ISNUMBER(SEARCH("augmented reality", J19:L19)),ISNUMBER(SEARCH("Augmented Reality", J19:L19)),ISNUMBER(SEARCH(" AR ", J19:L19))),"VR-AR", "")</f>
        <v/>
      </c>
      <c r="G19" s="20" t="str">
        <f>IF(A19=DataValidation!$E$14,DataValidation!$E$14, "")</f>
        <v>AI</v>
      </c>
      <c r="H19" s="20" t="s">
        <v>21082</v>
      </c>
      <c r="I19" s="3" t="str">
        <f t="shared" si="0"/>
        <v/>
      </c>
      <c r="J19" s="10" t="s">
        <v>18167</v>
      </c>
      <c r="K19" t="s">
        <v>759</v>
      </c>
      <c r="L19" t="s">
        <v>760</v>
      </c>
      <c r="M19" t="s">
        <v>761</v>
      </c>
      <c r="N19">
        <v>10</v>
      </c>
      <c r="O19">
        <v>9781728145334</v>
      </c>
      <c r="P19" t="str">
        <f t="shared" si="1"/>
        <v>Conference</v>
      </c>
      <c r="Q19" t="s">
        <v>762</v>
      </c>
      <c r="R19" t="s">
        <v>763</v>
      </c>
      <c r="S19" s="3">
        <v>2020</v>
      </c>
      <c r="T19" t="s">
        <v>764</v>
      </c>
      <c r="U19" t="s">
        <v>6</v>
      </c>
      <c r="V19" t="s">
        <v>217</v>
      </c>
    </row>
    <row r="20" spans="1:22" x14ac:dyDescent="0.35">
      <c r="A20" t="s">
        <v>40</v>
      </c>
      <c r="B20" t="s">
        <v>33</v>
      </c>
      <c r="C20" t="s">
        <v>33</v>
      </c>
      <c r="D20" s="20" t="s">
        <v>6</v>
      </c>
      <c r="E20" s="20" t="str" cm="1">
        <f t="array" ref="E20">IF(OR(ISNUMBER(SEARCH("mobile", J20:L20)),ISNUMBER(SEARCH("Mobile", J20:L20)),ISNUMBER(SEARCH("smartphone", J20:L20)),ISNUMBER(SEARCH("Smartphone", J20:L20)),ISNUMBER(SEARCH("android", J20:L20)),ISNUMBER(SEARCH("Android", J20:L20))),"Mobile", "")</f>
        <v/>
      </c>
      <c r="F20" s="20" t="str" cm="1">
        <f t="array" ref="F20">IF(OR(ISNUMBER(SEARCH("virtual reality", J20:L20)),ISNUMBER(SEARCH("mixed reality", J20:L20)),ISNUMBER(SEARCH(" VR ", J20:L20)),ISNUMBER(SEARCH("augmented reality", J20:L20)),ISNUMBER(SEARCH("Augmented Reality", J20:L20)),ISNUMBER(SEARCH(" AR ", J20:L20))),"VR-AR", "")</f>
        <v/>
      </c>
      <c r="G20" s="20" t="str">
        <f>IF(A20=DataValidation!$E$14,DataValidation!$E$14, "")</f>
        <v>AI</v>
      </c>
      <c r="H20" s="20" t="s">
        <v>21082</v>
      </c>
      <c r="I20" s="3" t="str">
        <f t="shared" si="0"/>
        <v/>
      </c>
      <c r="J20" s="10" t="s">
        <v>18168</v>
      </c>
      <c r="K20" t="s">
        <v>766</v>
      </c>
      <c r="L20" t="s">
        <v>767</v>
      </c>
      <c r="M20" t="s">
        <v>761</v>
      </c>
      <c r="N20">
        <v>7</v>
      </c>
      <c r="P20" t="str">
        <f t="shared" si="1"/>
        <v>Journal</v>
      </c>
      <c r="Q20" t="s">
        <v>369</v>
      </c>
      <c r="R20" t="s">
        <v>768</v>
      </c>
      <c r="S20" s="3">
        <v>2021</v>
      </c>
      <c r="T20" t="s">
        <v>769</v>
      </c>
      <c r="U20" t="s">
        <v>6</v>
      </c>
      <c r="V20" t="s">
        <v>283</v>
      </c>
    </row>
    <row r="21" spans="1:22" x14ac:dyDescent="0.35">
      <c r="A21" t="s">
        <v>40</v>
      </c>
      <c r="B21" t="s">
        <v>33</v>
      </c>
      <c r="C21" t="s">
        <v>33</v>
      </c>
      <c r="D21" s="20"/>
      <c r="E21" s="20" t="str" cm="1">
        <f t="array" ref="E21">IF(OR(ISNUMBER(SEARCH("mobile", J21:L21)),ISNUMBER(SEARCH("Mobile", J21:L21)),ISNUMBER(SEARCH("smartphone", J21:L21)),ISNUMBER(SEARCH("Smartphone", J21:L21)),ISNUMBER(SEARCH("android", J21:L21)),ISNUMBER(SEARCH("Android", J21:L21))),"Mobile", "")</f>
        <v/>
      </c>
      <c r="F21" s="20" t="str" cm="1">
        <f t="array" ref="F21">IF(OR(ISNUMBER(SEARCH("virtual reality", J21:L21)),ISNUMBER(SEARCH("mixed reality", J21:L21)),ISNUMBER(SEARCH(" VR ", J21:L21)),ISNUMBER(SEARCH("augmented reality", J21:L21)),ISNUMBER(SEARCH("Augmented Reality", J21:L21)),ISNUMBER(SEARCH(" AR ", J21:L21))),"VR-AR", "")</f>
        <v/>
      </c>
      <c r="G21" s="20" t="str">
        <f>IF(A21=DataValidation!$E$14,DataValidation!$E$14, "")</f>
        <v>AI</v>
      </c>
      <c r="H21" s="20" t="s">
        <v>85</v>
      </c>
      <c r="I21" s="3" t="str">
        <f t="shared" si="0"/>
        <v/>
      </c>
      <c r="J21" s="10" t="s">
        <v>18171</v>
      </c>
      <c r="K21" t="s">
        <v>784</v>
      </c>
      <c r="L21" t="s">
        <v>785</v>
      </c>
      <c r="M21" t="s">
        <v>786</v>
      </c>
      <c r="N21">
        <v>10</v>
      </c>
      <c r="O21">
        <v>9781728118840</v>
      </c>
      <c r="P21" t="str">
        <f t="shared" si="1"/>
        <v>Conference</v>
      </c>
      <c r="Q21" t="s">
        <v>762</v>
      </c>
      <c r="R21" t="s">
        <v>6</v>
      </c>
      <c r="S21" s="3">
        <v>2019</v>
      </c>
      <c r="T21" t="s">
        <v>787</v>
      </c>
      <c r="U21" t="s">
        <v>6</v>
      </c>
      <c r="V21" t="s">
        <v>162</v>
      </c>
    </row>
    <row r="22" spans="1:22" x14ac:dyDescent="0.35">
      <c r="A22" t="s">
        <v>49</v>
      </c>
      <c r="B22" t="s">
        <v>60</v>
      </c>
      <c r="C22" t="s">
        <v>60</v>
      </c>
      <c r="D22" s="20" t="s">
        <v>20830</v>
      </c>
      <c r="E22" s="20" t="str" cm="1">
        <f t="array" ref="E22">IF(OR(ISNUMBER(SEARCH("mobile", J22:L22)),ISNUMBER(SEARCH("Mobile", J22:L22)),ISNUMBER(SEARCH("smartphone", J22:L22)),ISNUMBER(SEARCH("Smartphone", J22:L22)),ISNUMBER(SEARCH("android", J22:L22)),ISNUMBER(SEARCH("Android", J22:L22))),"Mobile", "")</f>
        <v/>
      </c>
      <c r="F22" s="20" t="str" cm="1">
        <f t="array" ref="F22">IF(OR(ISNUMBER(SEARCH("virtual reality", J22:L22)),ISNUMBER(SEARCH("mixed reality", J22:L22)),ISNUMBER(SEARCH(" VR ", J22:L22)),ISNUMBER(SEARCH("augmented reality", J22:L22)),ISNUMBER(SEARCH("Augmented Reality", J22:L22)),ISNUMBER(SEARCH(" AR ", J22:L22))),"VR-AR", "")</f>
        <v/>
      </c>
      <c r="G22" s="20" t="str">
        <f>IF(A22=DataValidation!$E$14,DataValidation!$E$14, "")</f>
        <v/>
      </c>
      <c r="H22" s="20" t="str">
        <f>IF(A22=DataValidation!$E$13,DataValidation!$E$13, "")</f>
        <v/>
      </c>
      <c r="I22" s="3" t="str">
        <f t="shared" si="0"/>
        <v/>
      </c>
      <c r="J22" s="10" t="s">
        <v>18176</v>
      </c>
      <c r="K22" t="s">
        <v>812</v>
      </c>
      <c r="L22" t="s">
        <v>813</v>
      </c>
      <c r="M22" t="s">
        <v>814</v>
      </c>
      <c r="N22">
        <v>10</v>
      </c>
      <c r="O22">
        <v>9781450388078</v>
      </c>
      <c r="P22" t="str">
        <f t="shared" si="1"/>
        <v>Journal</v>
      </c>
      <c r="Q22" t="s">
        <v>194</v>
      </c>
      <c r="R22" t="s">
        <v>6</v>
      </c>
      <c r="S22" s="3">
        <v>2020</v>
      </c>
      <c r="T22" t="s">
        <v>815</v>
      </c>
      <c r="U22" t="s">
        <v>6</v>
      </c>
      <c r="V22" t="s">
        <v>162</v>
      </c>
    </row>
    <row r="23" spans="1:22" x14ac:dyDescent="0.35">
      <c r="A23" t="s">
        <v>49</v>
      </c>
      <c r="B23" t="s">
        <v>57</v>
      </c>
      <c r="C23" t="s">
        <v>57</v>
      </c>
      <c r="D23" s="20" t="s">
        <v>6</v>
      </c>
      <c r="E23" s="20" t="str" cm="1">
        <f t="array" ref="E23">IF(OR(ISNUMBER(SEARCH("mobile", J23:L23)),ISNUMBER(SEARCH("Mobile", J23:L23)),ISNUMBER(SEARCH("smartphone", J23:L23)),ISNUMBER(SEARCH("Smartphone", J23:L23)),ISNUMBER(SEARCH("android", J23:L23)),ISNUMBER(SEARCH("Android", J23:L23))),"Mobile", "")</f>
        <v/>
      </c>
      <c r="F23" s="20" t="str" cm="1">
        <f t="array" ref="F23">IF(OR(ISNUMBER(SEARCH("virtual reality", J23:L23)),ISNUMBER(SEARCH("mixed reality", J23:L23)),ISNUMBER(SEARCH(" VR ", J23:L23)),ISNUMBER(SEARCH("augmented reality", J23:L23)),ISNUMBER(SEARCH("Augmented Reality", J23:L23)),ISNUMBER(SEARCH(" AR ", J23:L23))),"VR-AR", "")</f>
        <v/>
      </c>
      <c r="G23" s="20" t="str">
        <f>IF(A23=DataValidation!$E$14,DataValidation!$E$14, "")</f>
        <v/>
      </c>
      <c r="H23" s="20" t="str">
        <f>IF(A23=DataValidation!$E$13,DataValidation!$E$13, "")</f>
        <v/>
      </c>
      <c r="I23" s="3" t="str">
        <f t="shared" si="0"/>
        <v/>
      </c>
      <c r="J23" s="10" t="s">
        <v>18182</v>
      </c>
      <c r="K23" t="s">
        <v>850</v>
      </c>
      <c r="L23" t="s">
        <v>851</v>
      </c>
      <c r="M23" t="s">
        <v>852</v>
      </c>
      <c r="N23">
        <v>10</v>
      </c>
      <c r="O23">
        <v>9781509060580</v>
      </c>
      <c r="P23" t="str">
        <f t="shared" si="1"/>
        <v>Conference</v>
      </c>
      <c r="Q23" t="s">
        <v>853</v>
      </c>
      <c r="R23" t="s">
        <v>854</v>
      </c>
      <c r="S23" s="3">
        <v>2017</v>
      </c>
      <c r="T23" t="s">
        <v>855</v>
      </c>
      <c r="U23" t="s">
        <v>6</v>
      </c>
      <c r="V23" t="s">
        <v>217</v>
      </c>
    </row>
    <row r="24" spans="1:22" x14ac:dyDescent="0.35">
      <c r="A24" t="s">
        <v>49</v>
      </c>
      <c r="B24" t="s">
        <v>57</v>
      </c>
      <c r="C24" t="s">
        <v>57</v>
      </c>
      <c r="D24" s="20" t="s">
        <v>6</v>
      </c>
      <c r="E24" s="20" t="str" cm="1">
        <f t="array" ref="E24">IF(OR(ISNUMBER(SEARCH("mobile", J24:L24)),ISNUMBER(SEARCH("Mobile", J24:L24)),ISNUMBER(SEARCH("smartphone", J24:L24)),ISNUMBER(SEARCH("Smartphone", J24:L24)),ISNUMBER(SEARCH("android", J24:L24)),ISNUMBER(SEARCH("Android", J24:L24))),"Mobile", "")</f>
        <v/>
      </c>
      <c r="F24" s="20" t="str" cm="1">
        <f t="array" ref="F24">IF(OR(ISNUMBER(SEARCH("virtual reality", J24:L24)),ISNUMBER(SEARCH("mixed reality", J24:L24)),ISNUMBER(SEARCH(" VR ", J24:L24)),ISNUMBER(SEARCH("augmented reality", J24:L24)),ISNUMBER(SEARCH("Augmented Reality", J24:L24)),ISNUMBER(SEARCH(" AR ", J24:L24))),"VR-AR", "")</f>
        <v/>
      </c>
      <c r="G24" s="20" t="str">
        <f>IF(A24=DataValidation!$E$14,DataValidation!$E$14, "")</f>
        <v/>
      </c>
      <c r="H24" s="20" t="str">
        <f>IF(A24=DataValidation!$E$13,DataValidation!$E$13, "")</f>
        <v/>
      </c>
      <c r="I24" s="3" t="str">
        <f t="shared" si="0"/>
        <v/>
      </c>
      <c r="J24" s="10" t="s">
        <v>18184</v>
      </c>
      <c r="K24" t="s">
        <v>863</v>
      </c>
      <c r="L24" t="s">
        <v>864</v>
      </c>
      <c r="M24" t="s">
        <v>865</v>
      </c>
      <c r="N24">
        <v>7</v>
      </c>
      <c r="O24">
        <v>9783030419127</v>
      </c>
      <c r="P24" t="str">
        <f t="shared" si="1"/>
        <v>Journal</v>
      </c>
      <c r="Q24" t="s">
        <v>866</v>
      </c>
      <c r="R24" t="s">
        <v>867</v>
      </c>
      <c r="S24" s="3">
        <v>2020</v>
      </c>
      <c r="T24" t="s">
        <v>868</v>
      </c>
      <c r="U24" t="s">
        <v>6</v>
      </c>
      <c r="V24" t="s">
        <v>217</v>
      </c>
    </row>
    <row r="25" spans="1:22" x14ac:dyDescent="0.35">
      <c r="A25" t="s">
        <v>49</v>
      </c>
      <c r="B25" t="s">
        <v>57</v>
      </c>
      <c r="C25" t="s">
        <v>57</v>
      </c>
      <c r="D25" s="20" t="s">
        <v>6</v>
      </c>
      <c r="E25" s="20" t="str" cm="1">
        <f t="array" ref="E25">IF(OR(ISNUMBER(SEARCH("mobile", J25:L25)),ISNUMBER(SEARCH("Mobile", J25:L25)),ISNUMBER(SEARCH("smartphone", J25:L25)),ISNUMBER(SEARCH("Smartphone", J25:L25)),ISNUMBER(SEARCH("android", J25:L25)),ISNUMBER(SEARCH("Android", J25:L25))),"Mobile", "")</f>
        <v/>
      </c>
      <c r="F25" s="20" t="str" cm="1">
        <f t="array" ref="F25">IF(OR(ISNUMBER(SEARCH("virtual reality", J25:L25)),ISNUMBER(SEARCH("mixed reality", J25:L25)),ISNUMBER(SEARCH(" VR ", J25:L25)),ISNUMBER(SEARCH("augmented reality", J25:L25)),ISNUMBER(SEARCH("Augmented Reality", J25:L25)),ISNUMBER(SEARCH(" AR ", J25:L25))),"VR-AR", "")</f>
        <v/>
      </c>
      <c r="G25" s="20" t="str">
        <f>IF(A25=DataValidation!$E$14,DataValidation!$E$14, "")</f>
        <v/>
      </c>
      <c r="H25" s="20" t="str">
        <f>IF(A25=DataValidation!$E$13,DataValidation!$E$13, "")</f>
        <v/>
      </c>
      <c r="I25" s="3" t="str">
        <f t="shared" si="0"/>
        <v/>
      </c>
      <c r="J25" s="10" t="s">
        <v>18201</v>
      </c>
      <c r="K25" t="s">
        <v>972</v>
      </c>
      <c r="L25" t="s">
        <v>973</v>
      </c>
      <c r="M25" t="s">
        <v>974</v>
      </c>
      <c r="N25">
        <v>10</v>
      </c>
      <c r="O25">
        <v>9781450361057</v>
      </c>
      <c r="P25" t="str">
        <f t="shared" ref="P25:P53" si="2">IF(ISNUMBER(SEARCH("Workshop", Q25)),"Workshop",IF(OR(ISNUMBER(SEARCH("Conference", Q25)), ISNUMBER(SEARCH("Symposium", Q25)), ISNUMBER(SEARCH("Lecture Notes", Q25)), ISNUMBER(SEARCH("Proceedings", Q25))),"Conference", "Journal"))</f>
        <v>Journal</v>
      </c>
      <c r="Q25" t="s">
        <v>194</v>
      </c>
      <c r="R25" t="s">
        <v>975</v>
      </c>
      <c r="S25" s="3">
        <v>2019</v>
      </c>
      <c r="T25" t="s">
        <v>976</v>
      </c>
      <c r="U25" t="s">
        <v>6</v>
      </c>
      <c r="V25" t="s">
        <v>147</v>
      </c>
    </row>
    <row r="26" spans="1:22" x14ac:dyDescent="0.35">
      <c r="A26" t="s">
        <v>49</v>
      </c>
      <c r="B26" t="s">
        <v>57</v>
      </c>
      <c r="C26" t="s">
        <v>57</v>
      </c>
      <c r="D26" s="20" t="s">
        <v>6</v>
      </c>
      <c r="E26" s="20" t="str" cm="1">
        <f t="array" ref="E26">IF(OR(ISNUMBER(SEARCH("mobile", J26:L26)),ISNUMBER(SEARCH("Mobile", J26:L26)),ISNUMBER(SEARCH("smartphone", J26:L26)),ISNUMBER(SEARCH("Smartphone", J26:L26)),ISNUMBER(SEARCH("android", J26:L26)),ISNUMBER(SEARCH("Android", J26:L26))),"Mobile", "")</f>
        <v/>
      </c>
      <c r="F26" s="20" t="str" cm="1">
        <f t="array" ref="F26">IF(OR(ISNUMBER(SEARCH("virtual reality", J26:L26)),ISNUMBER(SEARCH("mixed reality", J26:L26)),ISNUMBER(SEARCH(" VR ", J26:L26)),ISNUMBER(SEARCH("augmented reality", J26:L26)),ISNUMBER(SEARCH("Augmented Reality", J26:L26)),ISNUMBER(SEARCH(" AR ", J26:L26))),"VR-AR", "")</f>
        <v/>
      </c>
      <c r="G26" s="20" t="str">
        <f>IF(A26=DataValidation!$E$14,DataValidation!$E$14, "")</f>
        <v/>
      </c>
      <c r="H26" s="20" t="str">
        <f>IF(A26=DataValidation!$E$13,DataValidation!$E$13, "")</f>
        <v/>
      </c>
      <c r="I26" s="3" t="str">
        <f t="shared" si="0"/>
        <v/>
      </c>
      <c r="J26" s="10" t="s">
        <v>18203</v>
      </c>
      <c r="K26" t="s">
        <v>986</v>
      </c>
      <c r="L26" t="s">
        <v>987</v>
      </c>
      <c r="M26" t="s">
        <v>988</v>
      </c>
      <c r="N26">
        <v>10</v>
      </c>
      <c r="O26">
        <v>9781605588643</v>
      </c>
      <c r="P26" t="str">
        <f t="shared" si="2"/>
        <v>Conference</v>
      </c>
      <c r="Q26" t="s">
        <v>308</v>
      </c>
      <c r="R26" t="s">
        <v>989</v>
      </c>
      <c r="S26" s="3">
        <v>2009</v>
      </c>
      <c r="T26" t="s">
        <v>990</v>
      </c>
      <c r="U26" t="s">
        <v>6</v>
      </c>
      <c r="V26" t="s">
        <v>162</v>
      </c>
    </row>
    <row r="27" spans="1:22" x14ac:dyDescent="0.35">
      <c r="A27" t="s">
        <v>70</v>
      </c>
      <c r="B27" t="s">
        <v>66</v>
      </c>
      <c r="C27" t="s">
        <v>66</v>
      </c>
      <c r="D27" s="20" t="s">
        <v>6</v>
      </c>
      <c r="E27" s="20" t="str" cm="1">
        <f t="array" ref="E27">IF(OR(ISNUMBER(SEARCH("mobile", J27:L27)),ISNUMBER(SEARCH("Mobile", J27:L27)),ISNUMBER(SEARCH("smartphone", J27:L27)),ISNUMBER(SEARCH("Smartphone", J27:L27)),ISNUMBER(SEARCH("android", J27:L27)),ISNUMBER(SEARCH("Android", J27:L27))),"Mobile", "")</f>
        <v>Mobile</v>
      </c>
      <c r="F27" s="20" t="str" cm="1">
        <f t="array" ref="F27">IF(OR(ISNUMBER(SEARCH("virtual reality", J27:L27)),ISNUMBER(SEARCH("mixed reality", J27:L27)),ISNUMBER(SEARCH(" VR ", J27:L27)),ISNUMBER(SEARCH("augmented reality", J27:L27)),ISNUMBER(SEARCH("Augmented Reality", J27:L27)),ISNUMBER(SEARCH(" AR ", J27:L27))),"VR-AR", "")</f>
        <v/>
      </c>
      <c r="G27" s="20" t="str">
        <f>IF(A27=DataValidation!$E$14,DataValidation!$E$14, "")</f>
        <v/>
      </c>
      <c r="H27" s="20" t="str">
        <f>IF(A27=DataValidation!$E$13,DataValidation!$E$13, "")</f>
        <v/>
      </c>
      <c r="I27" s="3" t="str">
        <f t="shared" si="0"/>
        <v/>
      </c>
      <c r="J27" s="10" t="s">
        <v>18206</v>
      </c>
      <c r="K27" t="s">
        <v>1006</v>
      </c>
      <c r="L27" t="s">
        <v>1007</v>
      </c>
      <c r="M27" t="s">
        <v>1008</v>
      </c>
      <c r="N27">
        <v>7</v>
      </c>
      <c r="P27" t="str">
        <f t="shared" si="2"/>
        <v>Journal</v>
      </c>
      <c r="Q27" t="s">
        <v>261</v>
      </c>
      <c r="R27" t="s">
        <v>1009</v>
      </c>
      <c r="S27" s="3">
        <v>2018</v>
      </c>
      <c r="T27" t="s">
        <v>1010</v>
      </c>
      <c r="U27" t="s">
        <v>6</v>
      </c>
      <c r="V27" t="s">
        <v>323</v>
      </c>
    </row>
    <row r="28" spans="1:22" x14ac:dyDescent="0.35">
      <c r="A28" t="s">
        <v>70</v>
      </c>
      <c r="B28" t="s">
        <v>57</v>
      </c>
      <c r="C28" t="s">
        <v>57</v>
      </c>
      <c r="D28" s="20" t="s">
        <v>6</v>
      </c>
      <c r="E28" s="20" t="str" cm="1">
        <f t="array" ref="E28">IF(OR(ISNUMBER(SEARCH("mobile", J28:L28)),ISNUMBER(SEARCH("Mobile", J28:L28)),ISNUMBER(SEARCH("smartphone", J28:L28)),ISNUMBER(SEARCH("Smartphone", J28:L28)),ISNUMBER(SEARCH("android", J28:L28)),ISNUMBER(SEARCH("Android", J28:L28))),"Mobile", "")</f>
        <v/>
      </c>
      <c r="F28" s="20" t="str" cm="1">
        <f t="array" ref="F28">IF(OR(ISNUMBER(SEARCH("virtual reality", J28:L28)),ISNUMBER(SEARCH("mixed reality", J28:L28)),ISNUMBER(SEARCH(" VR ", J28:L28)),ISNUMBER(SEARCH("augmented reality", J28:L28)),ISNUMBER(SEARCH("Augmented Reality", J28:L28)),ISNUMBER(SEARCH(" AR ", J28:L28))),"VR-AR", "")</f>
        <v>VR-AR</v>
      </c>
      <c r="G28" s="20" t="str">
        <f>IF(A28=DataValidation!$E$14,DataValidation!$E$14, "")</f>
        <v/>
      </c>
      <c r="H28" s="20" t="str">
        <f>IF(A28=DataValidation!$E$13,DataValidation!$E$13, "")</f>
        <v/>
      </c>
      <c r="I28" s="3" t="str">
        <f t="shared" si="0"/>
        <v/>
      </c>
      <c r="J28" s="10" t="s">
        <v>18208</v>
      </c>
      <c r="K28" t="s">
        <v>1018</v>
      </c>
      <c r="L28" t="s">
        <v>1019</v>
      </c>
      <c r="M28" t="s">
        <v>1020</v>
      </c>
      <c r="N28">
        <v>10</v>
      </c>
      <c r="O28">
        <v>9781450353267</v>
      </c>
      <c r="P28" t="str">
        <f t="shared" si="2"/>
        <v>Conference</v>
      </c>
      <c r="Q28" t="s">
        <v>308</v>
      </c>
      <c r="R28" t="s">
        <v>1021</v>
      </c>
      <c r="S28" s="3">
        <v>2017</v>
      </c>
      <c r="T28" t="s">
        <v>1022</v>
      </c>
      <c r="U28" t="s">
        <v>6</v>
      </c>
      <c r="V28" t="s">
        <v>147</v>
      </c>
    </row>
    <row r="29" spans="1:22" x14ac:dyDescent="0.35">
      <c r="A29" t="s">
        <v>70</v>
      </c>
      <c r="B29" t="s">
        <v>57</v>
      </c>
      <c r="C29" t="s">
        <v>57</v>
      </c>
      <c r="D29" s="20" t="s">
        <v>6</v>
      </c>
      <c r="E29" s="20" t="str" cm="1">
        <f t="array" ref="E29">IF(OR(ISNUMBER(SEARCH("mobile", J29:L29)),ISNUMBER(SEARCH("Mobile", J29:L29)),ISNUMBER(SEARCH("smartphone", J29:L29)),ISNUMBER(SEARCH("Smartphone", J29:L29)),ISNUMBER(SEARCH("android", J29:L29)),ISNUMBER(SEARCH("Android", J29:L29))),"Mobile", "")</f>
        <v/>
      </c>
      <c r="F29" s="20" t="str" cm="1">
        <f t="array" ref="F29">IF(OR(ISNUMBER(SEARCH("virtual reality", J29:L29)),ISNUMBER(SEARCH("mixed reality", J29:L29)),ISNUMBER(SEARCH(" VR ", J29:L29)),ISNUMBER(SEARCH("augmented reality", J29:L29)),ISNUMBER(SEARCH("Augmented Reality", J29:L29)),ISNUMBER(SEARCH(" AR ", J29:L29))),"VR-AR", "")</f>
        <v>VR-AR</v>
      </c>
      <c r="G29" s="20" t="str">
        <f>IF(A29=DataValidation!$E$14,DataValidation!$E$14, "")</f>
        <v/>
      </c>
      <c r="H29" s="20" t="str">
        <f>IF(A29=DataValidation!$E$13,DataValidation!$E$13, "")</f>
        <v/>
      </c>
      <c r="I29" s="3" t="str">
        <f t="shared" si="0"/>
        <v/>
      </c>
      <c r="J29" s="10" t="s">
        <v>18209</v>
      </c>
      <c r="K29" t="s">
        <v>1024</v>
      </c>
      <c r="L29" t="s">
        <v>1025</v>
      </c>
      <c r="M29" t="s">
        <v>1026</v>
      </c>
      <c r="N29">
        <v>7</v>
      </c>
      <c r="O29">
        <v>9783319770277</v>
      </c>
      <c r="P29" t="str">
        <f t="shared" si="2"/>
        <v>Journal</v>
      </c>
      <c r="Q29" t="s">
        <v>207</v>
      </c>
      <c r="R29" t="s">
        <v>1027</v>
      </c>
      <c r="S29" s="3">
        <v>2018</v>
      </c>
      <c r="T29" t="s">
        <v>1028</v>
      </c>
      <c r="U29" t="s">
        <v>6</v>
      </c>
      <c r="V29" t="s">
        <v>217</v>
      </c>
    </row>
    <row r="30" spans="1:22" x14ac:dyDescent="0.35">
      <c r="A30" t="s">
        <v>49</v>
      </c>
      <c r="B30" t="s">
        <v>57</v>
      </c>
      <c r="C30" t="s">
        <v>57</v>
      </c>
      <c r="D30" s="20" t="s">
        <v>6</v>
      </c>
      <c r="E30" s="20" t="str" cm="1">
        <f t="array" ref="E30">IF(OR(ISNUMBER(SEARCH("mobile", J30:L30)),ISNUMBER(SEARCH("Mobile", J30:L30)),ISNUMBER(SEARCH("smartphone", J30:L30)),ISNUMBER(SEARCH("Smartphone", J30:L30)),ISNUMBER(SEARCH("android", J30:L30)),ISNUMBER(SEARCH("Android", J30:L30))),"Mobile", "")</f>
        <v/>
      </c>
      <c r="F30" s="20" t="str" cm="1">
        <f t="array" ref="F30">IF(OR(ISNUMBER(SEARCH("virtual reality", J30:L30)),ISNUMBER(SEARCH("mixed reality", J30:L30)),ISNUMBER(SEARCH(" VR ", J30:L30)),ISNUMBER(SEARCH("augmented reality", J30:L30)),ISNUMBER(SEARCH("Augmented Reality", J30:L30)),ISNUMBER(SEARCH(" AR ", J30:L30))),"VR-AR", "")</f>
        <v/>
      </c>
      <c r="G30" s="20" t="str">
        <f>IF(A30=DataValidation!$E$14,DataValidation!$E$14, "")</f>
        <v/>
      </c>
      <c r="H30" s="20" t="str">
        <f>IF(A30=DataValidation!$E$13,DataValidation!$E$13, "")</f>
        <v/>
      </c>
      <c r="I30" s="3" t="str">
        <f t="shared" si="0"/>
        <v/>
      </c>
      <c r="J30" s="10" t="s">
        <v>18210</v>
      </c>
      <c r="K30" t="s">
        <v>1030</v>
      </c>
      <c r="L30" t="s">
        <v>1031</v>
      </c>
      <c r="M30" t="s">
        <v>1020</v>
      </c>
      <c r="N30">
        <v>7</v>
      </c>
      <c r="P30" t="str">
        <f t="shared" si="2"/>
        <v>Journal</v>
      </c>
      <c r="Q30" t="s">
        <v>1032</v>
      </c>
      <c r="R30" t="s">
        <v>1033</v>
      </c>
      <c r="S30" s="3">
        <v>2021</v>
      </c>
      <c r="T30" t="s">
        <v>1034</v>
      </c>
      <c r="U30" t="s">
        <v>6</v>
      </c>
      <c r="V30" t="s">
        <v>162</v>
      </c>
    </row>
    <row r="31" spans="1:22" x14ac:dyDescent="0.35">
      <c r="A31" t="s">
        <v>49</v>
      </c>
      <c r="B31" t="s">
        <v>77</v>
      </c>
      <c r="C31" t="s">
        <v>77</v>
      </c>
      <c r="D31" s="20" t="s">
        <v>6</v>
      </c>
      <c r="E31" s="20" t="str" cm="1">
        <f t="array" ref="E31">IF(OR(ISNUMBER(SEARCH("mobile", J31:L31)),ISNUMBER(SEARCH("Mobile", J31:L31)),ISNUMBER(SEARCH("smartphone", J31:L31)),ISNUMBER(SEARCH("Smartphone", J31:L31)),ISNUMBER(SEARCH("android", J31:L31)),ISNUMBER(SEARCH("Android", J31:L31))),"Mobile", "")</f>
        <v/>
      </c>
      <c r="F31" s="20" t="str" cm="1">
        <f t="array" ref="F31">IF(OR(ISNUMBER(SEARCH("virtual reality", J31:L31)),ISNUMBER(SEARCH("mixed reality", J31:L31)),ISNUMBER(SEARCH(" VR ", J31:L31)),ISNUMBER(SEARCH("augmented reality", J31:L31)),ISNUMBER(SEARCH("Augmented Reality", J31:L31)),ISNUMBER(SEARCH(" AR ", J31:L31))),"VR-AR", "")</f>
        <v/>
      </c>
      <c r="G31" s="20" t="str">
        <f>IF(A31=DataValidation!$E$14,DataValidation!$E$14, "")</f>
        <v/>
      </c>
      <c r="H31" s="20" t="str">
        <f>IF(A31=DataValidation!$E$13,DataValidation!$E$13, "")</f>
        <v/>
      </c>
      <c r="I31" s="3" t="str">
        <f t="shared" si="0"/>
        <v/>
      </c>
      <c r="J31" s="10" t="s">
        <v>18215</v>
      </c>
      <c r="K31" t="s">
        <v>1062</v>
      </c>
      <c r="L31" t="s">
        <v>1063</v>
      </c>
      <c r="M31" t="s">
        <v>1064</v>
      </c>
      <c r="N31">
        <v>10</v>
      </c>
      <c r="O31">
        <v>9781728171166</v>
      </c>
      <c r="P31" t="str">
        <f t="shared" si="2"/>
        <v>Conference</v>
      </c>
      <c r="Q31" t="s">
        <v>1065</v>
      </c>
      <c r="R31" t="s">
        <v>6</v>
      </c>
      <c r="S31" s="3">
        <v>2020</v>
      </c>
      <c r="T31" t="s">
        <v>1066</v>
      </c>
      <c r="U31" t="s">
        <v>6</v>
      </c>
      <c r="V31" t="s">
        <v>162</v>
      </c>
    </row>
    <row r="32" spans="1:22" x14ac:dyDescent="0.35">
      <c r="A32" t="s">
        <v>49</v>
      </c>
      <c r="B32" t="s">
        <v>51</v>
      </c>
      <c r="C32" t="s">
        <v>51</v>
      </c>
      <c r="D32" s="20"/>
      <c r="E32" s="20" t="str" cm="1">
        <f t="array" ref="E32">IF(OR(ISNUMBER(SEARCH("mobile", J32:L32)),ISNUMBER(SEARCH("Mobile", J32:L32)),ISNUMBER(SEARCH("smartphone", J32:L32)),ISNUMBER(SEARCH("Smartphone", J32:L32)),ISNUMBER(SEARCH("android", J32:L32)),ISNUMBER(SEARCH("Android", J32:L32))),"Mobile", "")</f>
        <v/>
      </c>
      <c r="F32" s="20" t="str" cm="1">
        <f t="array" ref="F32">IF(OR(ISNUMBER(SEARCH("virtual reality", J32:L32)),ISNUMBER(SEARCH("mixed reality", J32:L32)),ISNUMBER(SEARCH(" VR ", J32:L32)),ISNUMBER(SEARCH("augmented reality", J32:L32)),ISNUMBER(SEARCH("Augmented Reality", J32:L32)),ISNUMBER(SEARCH(" AR ", J32:L32))),"VR-AR", "")</f>
        <v/>
      </c>
      <c r="G32" s="20" t="str">
        <f>IF(A32=DataValidation!$E$14,DataValidation!$E$14, "")</f>
        <v/>
      </c>
      <c r="H32" s="20" t="str">
        <f>IF(A32=DataValidation!$E$13,DataValidation!$E$13, "")</f>
        <v/>
      </c>
      <c r="I32" s="3" t="str">
        <f t="shared" si="0"/>
        <v/>
      </c>
      <c r="J32" s="10" t="s">
        <v>18221</v>
      </c>
      <c r="K32" t="s">
        <v>1108</v>
      </c>
      <c r="L32" t="s">
        <v>1109</v>
      </c>
      <c r="M32" t="s">
        <v>1110</v>
      </c>
      <c r="N32">
        <v>10</v>
      </c>
      <c r="O32">
        <v>9781450346702</v>
      </c>
      <c r="P32" t="str">
        <f t="shared" si="2"/>
        <v>Workshop</v>
      </c>
      <c r="Q32" t="s">
        <v>1111</v>
      </c>
      <c r="R32" t="s">
        <v>6</v>
      </c>
      <c r="S32" s="3">
        <v>2016</v>
      </c>
      <c r="T32" t="s">
        <v>1112</v>
      </c>
      <c r="U32" t="s">
        <v>6</v>
      </c>
      <c r="V32" t="s">
        <v>402</v>
      </c>
    </row>
    <row r="33" spans="1:22" x14ac:dyDescent="0.35">
      <c r="A33" t="s">
        <v>49</v>
      </c>
      <c r="B33" t="s">
        <v>71</v>
      </c>
      <c r="C33" t="s">
        <v>71</v>
      </c>
      <c r="D33" s="20"/>
      <c r="E33" s="20" t="str" cm="1">
        <f t="array" ref="E33">IF(OR(ISNUMBER(SEARCH("mobile", J33:L33)),ISNUMBER(SEARCH("Mobile", J33:L33)),ISNUMBER(SEARCH("smartphone", J33:L33)),ISNUMBER(SEARCH("Smartphone", J33:L33)),ISNUMBER(SEARCH("android", J33:L33)),ISNUMBER(SEARCH("Android", J33:L33))),"Mobile", "")</f>
        <v/>
      </c>
      <c r="F33" s="20" t="str" cm="1">
        <f t="array" ref="F33">IF(OR(ISNUMBER(SEARCH("virtual reality", J33:L33)),ISNUMBER(SEARCH("mixed reality", J33:L33)),ISNUMBER(SEARCH(" VR ", J33:L33)),ISNUMBER(SEARCH("augmented reality", J33:L33)),ISNUMBER(SEARCH("Augmented Reality", J33:L33)),ISNUMBER(SEARCH(" AR ", J33:L33))),"VR-AR", "")</f>
        <v/>
      </c>
      <c r="G33" s="20" t="str">
        <f>IF(A33=DataValidation!$E$14,DataValidation!$E$14, "")</f>
        <v/>
      </c>
      <c r="H33" s="20" t="str">
        <f>IF(A33=DataValidation!$E$13,DataValidation!$E$13, "")</f>
        <v/>
      </c>
      <c r="I33" s="3" t="str">
        <f t="shared" si="0"/>
        <v/>
      </c>
      <c r="J33" s="10" t="s">
        <v>18223</v>
      </c>
      <c r="K33" t="s">
        <v>1122</v>
      </c>
      <c r="L33" t="s">
        <v>1123</v>
      </c>
      <c r="M33" t="s">
        <v>1124</v>
      </c>
      <c r="N33">
        <v>10</v>
      </c>
      <c r="O33">
        <v>9781509018833</v>
      </c>
      <c r="P33" t="str">
        <f t="shared" si="2"/>
        <v>Conference</v>
      </c>
      <c r="Q33" t="s">
        <v>762</v>
      </c>
      <c r="R33" t="s">
        <v>6</v>
      </c>
      <c r="S33" s="3">
        <v>2016</v>
      </c>
      <c r="T33" t="s">
        <v>1125</v>
      </c>
      <c r="U33" t="s">
        <v>6</v>
      </c>
      <c r="V33" t="s">
        <v>155</v>
      </c>
    </row>
    <row r="34" spans="1:22" x14ac:dyDescent="0.35">
      <c r="A34" t="s">
        <v>49</v>
      </c>
      <c r="B34" t="s">
        <v>66</v>
      </c>
      <c r="C34" t="s">
        <v>66</v>
      </c>
      <c r="D34" s="20" t="s">
        <v>6</v>
      </c>
      <c r="E34" s="20" t="str" cm="1">
        <f t="array" ref="E34">IF(OR(ISNUMBER(SEARCH("mobile", J34:L34)),ISNUMBER(SEARCH("Mobile", J34:L34)),ISNUMBER(SEARCH("smartphone", J34:L34)),ISNUMBER(SEARCH("Smartphone", J34:L34)),ISNUMBER(SEARCH("android", J34:L34)),ISNUMBER(SEARCH("Android", J34:L34))),"Mobile", "")</f>
        <v/>
      </c>
      <c r="F34" s="20" t="str" cm="1">
        <f t="array" ref="F34">IF(OR(ISNUMBER(SEARCH("virtual reality", J34:L34)),ISNUMBER(SEARCH("mixed reality", J34:L34)),ISNUMBER(SEARCH(" VR ", J34:L34)),ISNUMBER(SEARCH("augmented reality", J34:L34)),ISNUMBER(SEARCH("Augmented Reality", J34:L34)),ISNUMBER(SEARCH(" AR ", J34:L34))),"VR-AR", "")</f>
        <v/>
      </c>
      <c r="G34" s="20" t="str">
        <f>IF(A34=DataValidation!$E$14,DataValidation!$E$14, "")</f>
        <v/>
      </c>
      <c r="H34" s="20" t="str">
        <f>IF(A34=DataValidation!$E$13,DataValidation!$E$13, "")</f>
        <v/>
      </c>
      <c r="I34" s="3" t="str">
        <f t="shared" si="0"/>
        <v/>
      </c>
      <c r="J34" s="10" t="s">
        <v>18224</v>
      </c>
      <c r="K34" t="s">
        <v>1127</v>
      </c>
      <c r="L34" t="s">
        <v>1128</v>
      </c>
      <c r="M34" t="s">
        <v>1129</v>
      </c>
      <c r="N34">
        <v>10</v>
      </c>
      <c r="P34" t="str">
        <f t="shared" si="2"/>
        <v>Workshop</v>
      </c>
      <c r="Q34" t="s">
        <v>496</v>
      </c>
      <c r="R34" t="s">
        <v>1130</v>
      </c>
      <c r="S34" s="3">
        <v>2015</v>
      </c>
      <c r="T34" t="s">
        <v>1131</v>
      </c>
      <c r="U34" t="s">
        <v>6</v>
      </c>
      <c r="V34" t="s">
        <v>162</v>
      </c>
    </row>
    <row r="35" spans="1:22" x14ac:dyDescent="0.35">
      <c r="A35" t="s">
        <v>40</v>
      </c>
      <c r="B35" t="s">
        <v>33</v>
      </c>
      <c r="C35" t="s">
        <v>33</v>
      </c>
      <c r="D35" s="20" t="s">
        <v>6</v>
      </c>
      <c r="E35" s="20" t="str" cm="1">
        <f t="array" ref="E35">IF(OR(ISNUMBER(SEARCH("mobile", J35:L35)),ISNUMBER(SEARCH("Mobile", J35:L35)),ISNUMBER(SEARCH("smartphone", J35:L35)),ISNUMBER(SEARCH("Smartphone", J35:L35)),ISNUMBER(SEARCH("android", J35:L35)),ISNUMBER(SEARCH("Android", J35:L35))),"Mobile", "")</f>
        <v/>
      </c>
      <c r="F35" s="20" t="str" cm="1">
        <f t="array" ref="F35">IF(OR(ISNUMBER(SEARCH("virtual reality", J35:L35)),ISNUMBER(SEARCH("mixed reality", J35:L35)),ISNUMBER(SEARCH(" VR ", J35:L35)),ISNUMBER(SEARCH("augmented reality", J35:L35)),ISNUMBER(SEARCH("Augmented Reality", J35:L35)),ISNUMBER(SEARCH(" AR ", J35:L35))),"VR-AR", "")</f>
        <v/>
      </c>
      <c r="G35" s="20" t="str">
        <f>IF(A35=DataValidation!$E$14,DataValidation!$E$14, "")</f>
        <v>AI</v>
      </c>
      <c r="H35" s="20" t="s">
        <v>85</v>
      </c>
      <c r="I35" s="3" t="str">
        <f t="shared" si="0"/>
        <v/>
      </c>
      <c r="J35" s="10" t="s">
        <v>18231</v>
      </c>
      <c r="K35" t="s">
        <v>1171</v>
      </c>
      <c r="L35" t="s">
        <v>1172</v>
      </c>
      <c r="M35" t="s">
        <v>1173</v>
      </c>
      <c r="N35">
        <v>10</v>
      </c>
      <c r="P35" t="str">
        <f t="shared" si="2"/>
        <v>Workshop</v>
      </c>
      <c r="Q35" t="s">
        <v>496</v>
      </c>
      <c r="R35" t="s">
        <v>6</v>
      </c>
      <c r="S35" s="3">
        <v>2019</v>
      </c>
      <c r="T35" t="s">
        <v>1174</v>
      </c>
      <c r="U35" t="s">
        <v>6</v>
      </c>
      <c r="V35" t="s">
        <v>217</v>
      </c>
    </row>
    <row r="36" spans="1:22" x14ac:dyDescent="0.35">
      <c r="A36" t="s">
        <v>40</v>
      </c>
      <c r="B36" t="s">
        <v>33</v>
      </c>
      <c r="C36" t="s">
        <v>33</v>
      </c>
      <c r="D36" s="20" t="s">
        <v>6</v>
      </c>
      <c r="E36" s="20" t="str" cm="1">
        <f t="array" ref="E36">IF(OR(ISNUMBER(SEARCH("mobile", J36:L36)),ISNUMBER(SEARCH("Mobile", J36:L36)),ISNUMBER(SEARCH("smartphone", J36:L36)),ISNUMBER(SEARCH("Smartphone", J36:L36)),ISNUMBER(SEARCH("android", J36:L36)),ISNUMBER(SEARCH("Android", J36:L36))),"Mobile", "")</f>
        <v/>
      </c>
      <c r="F36" s="20" t="str" cm="1">
        <f t="array" ref="F36">IF(OR(ISNUMBER(SEARCH("virtual reality", J36:L36)),ISNUMBER(SEARCH("mixed reality", J36:L36)),ISNUMBER(SEARCH(" VR ", J36:L36)),ISNUMBER(SEARCH("augmented reality", J36:L36)),ISNUMBER(SEARCH("Augmented Reality", J36:L36)),ISNUMBER(SEARCH(" AR ", J36:L36))),"VR-AR", "")</f>
        <v/>
      </c>
      <c r="G36" s="20" t="str">
        <f>IF(A36=DataValidation!$E$14,DataValidation!$E$14, "")</f>
        <v>AI</v>
      </c>
      <c r="H36" s="20" t="s">
        <v>21082</v>
      </c>
      <c r="I36" s="3" t="str">
        <f t="shared" si="0"/>
        <v/>
      </c>
      <c r="J36" s="10" t="s">
        <v>18235</v>
      </c>
      <c r="K36" t="s">
        <v>1192</v>
      </c>
      <c r="L36" t="s">
        <v>1193</v>
      </c>
      <c r="M36" t="s">
        <v>1194</v>
      </c>
      <c r="N36">
        <v>10</v>
      </c>
      <c r="O36">
        <v>9781728145334</v>
      </c>
      <c r="P36" t="str">
        <f t="shared" si="2"/>
        <v>Conference</v>
      </c>
      <c r="Q36" t="s">
        <v>762</v>
      </c>
      <c r="R36" t="s">
        <v>1195</v>
      </c>
      <c r="S36" s="3">
        <v>2020</v>
      </c>
      <c r="T36" t="s">
        <v>1196</v>
      </c>
      <c r="U36" t="s">
        <v>6</v>
      </c>
      <c r="V36" t="s">
        <v>283</v>
      </c>
    </row>
    <row r="37" spans="1:22" x14ac:dyDescent="0.35">
      <c r="A37" t="s">
        <v>70</v>
      </c>
      <c r="B37" t="s">
        <v>90</v>
      </c>
      <c r="C37" t="s">
        <v>90</v>
      </c>
      <c r="D37" s="20" t="s">
        <v>20835</v>
      </c>
      <c r="E37" s="20" t="str" cm="1">
        <f t="array" ref="E37">IF(OR(ISNUMBER(SEARCH("mobile", J37:L37)),ISNUMBER(SEARCH("Mobile", J37:L37)),ISNUMBER(SEARCH("smartphone", J37:L37)),ISNUMBER(SEARCH("Smartphone", J37:L37)),ISNUMBER(SEARCH("android", J37:L37)),ISNUMBER(SEARCH("Android", J37:L37))),"Mobile", "")</f>
        <v>Mobile</v>
      </c>
      <c r="F37" s="20" t="str" cm="1">
        <f t="array" ref="F37">IF(OR(ISNUMBER(SEARCH("virtual reality", J37:L37)),ISNUMBER(SEARCH("mixed reality", J37:L37)),ISNUMBER(SEARCH(" VR ", J37:L37)),ISNUMBER(SEARCH("augmented reality", J37:L37)),ISNUMBER(SEARCH("Augmented Reality", J37:L37)),ISNUMBER(SEARCH(" AR ", J37:L37))),"VR-AR", "")</f>
        <v>VR-AR</v>
      </c>
      <c r="G37" s="20" t="str">
        <f>IF(A37=DataValidation!$E$14,DataValidation!$E$14, "")</f>
        <v/>
      </c>
      <c r="H37" s="20" t="str">
        <f>IF(A37=DataValidation!$E$13,DataValidation!$E$13, "")</f>
        <v/>
      </c>
      <c r="I37" s="3" t="str">
        <f t="shared" si="0"/>
        <v/>
      </c>
      <c r="J37" s="10" t="s">
        <v>18240</v>
      </c>
      <c r="K37" t="s">
        <v>1224</v>
      </c>
      <c r="L37" t="s">
        <v>1225</v>
      </c>
      <c r="M37" t="s">
        <v>1226</v>
      </c>
      <c r="N37">
        <v>10</v>
      </c>
      <c r="O37">
        <v>9781538677698</v>
      </c>
      <c r="P37" t="str">
        <f t="shared" si="2"/>
        <v>Conference</v>
      </c>
      <c r="Q37" t="s">
        <v>388</v>
      </c>
      <c r="R37" t="s">
        <v>1227</v>
      </c>
      <c r="S37" s="3">
        <v>2019</v>
      </c>
      <c r="T37" t="s">
        <v>1228</v>
      </c>
      <c r="U37" t="s">
        <v>6</v>
      </c>
      <c r="V37" t="s">
        <v>162</v>
      </c>
    </row>
    <row r="38" spans="1:22" x14ac:dyDescent="0.35">
      <c r="A38" t="s">
        <v>49</v>
      </c>
      <c r="B38" t="s">
        <v>60</v>
      </c>
      <c r="C38" t="s">
        <v>60</v>
      </c>
      <c r="D38" s="20" t="s">
        <v>20838</v>
      </c>
      <c r="E38" s="20" t="str" cm="1">
        <f t="array" ref="E38">IF(OR(ISNUMBER(SEARCH("mobile", J38:L38)),ISNUMBER(SEARCH("Mobile", J38:L38)),ISNUMBER(SEARCH("smartphone", J38:L38)),ISNUMBER(SEARCH("Smartphone", J38:L38)),ISNUMBER(SEARCH("android", J38:L38)),ISNUMBER(SEARCH("Android", J38:L38))),"Mobile", "")</f>
        <v/>
      </c>
      <c r="F38" s="20" t="str" cm="1">
        <f t="array" ref="F38">IF(OR(ISNUMBER(SEARCH("virtual reality", J38:L38)),ISNUMBER(SEARCH("mixed reality", J38:L38)),ISNUMBER(SEARCH(" VR ", J38:L38)),ISNUMBER(SEARCH("augmented reality", J38:L38)),ISNUMBER(SEARCH("Augmented Reality", J38:L38)),ISNUMBER(SEARCH(" AR ", J38:L38))),"VR-AR", "")</f>
        <v/>
      </c>
      <c r="G38" s="20" t="str">
        <f>IF(A38=DataValidation!$E$14,DataValidation!$E$14, "")</f>
        <v/>
      </c>
      <c r="H38" s="20" t="str">
        <f>IF(A38=DataValidation!$E$13,DataValidation!$E$13, "")</f>
        <v/>
      </c>
      <c r="I38" s="3" t="str">
        <f t="shared" si="0"/>
        <v/>
      </c>
      <c r="J38" s="10" t="s">
        <v>18243</v>
      </c>
      <c r="K38" t="s">
        <v>1243</v>
      </c>
      <c r="L38" t="s">
        <v>1244</v>
      </c>
      <c r="M38" t="s">
        <v>1245</v>
      </c>
      <c r="N38">
        <v>10</v>
      </c>
      <c r="P38" t="str">
        <f t="shared" si="2"/>
        <v>Workshop</v>
      </c>
      <c r="Q38" t="s">
        <v>1246</v>
      </c>
      <c r="R38" t="s">
        <v>6</v>
      </c>
      <c r="S38" s="3">
        <v>2013</v>
      </c>
      <c r="T38" t="s">
        <v>1247</v>
      </c>
      <c r="U38" t="s">
        <v>6</v>
      </c>
      <c r="V38" t="s">
        <v>217</v>
      </c>
    </row>
    <row r="39" spans="1:22" x14ac:dyDescent="0.35">
      <c r="A39" t="s">
        <v>70</v>
      </c>
      <c r="B39" t="s">
        <v>90</v>
      </c>
      <c r="C39" t="s">
        <v>90</v>
      </c>
      <c r="D39" s="20" t="s">
        <v>6</v>
      </c>
      <c r="E39" s="20" t="str" cm="1">
        <f t="array" ref="E39">IF(OR(ISNUMBER(SEARCH("mobile", J39:L39)),ISNUMBER(SEARCH("Mobile", J39:L39)),ISNUMBER(SEARCH("smartphone", J39:L39)),ISNUMBER(SEARCH("Smartphone", J39:L39)),ISNUMBER(SEARCH("android", J39:L39)),ISNUMBER(SEARCH("Android", J39:L39))),"Mobile", "")</f>
        <v>Mobile</v>
      </c>
      <c r="F39" s="20" t="str" cm="1">
        <f t="array" ref="F39">IF(OR(ISNUMBER(SEARCH("virtual reality", J39:L39)),ISNUMBER(SEARCH("mixed reality", J39:L39)),ISNUMBER(SEARCH(" VR ", J39:L39)),ISNUMBER(SEARCH("augmented reality", J39:L39)),ISNUMBER(SEARCH("Augmented Reality", J39:L39)),ISNUMBER(SEARCH(" AR ", J39:L39))),"VR-AR", "")</f>
        <v/>
      </c>
      <c r="G39" s="20" t="str">
        <f>IF(A39=DataValidation!$E$14,DataValidation!$E$14, "")</f>
        <v/>
      </c>
      <c r="H39" s="20" t="str">
        <f>IF(A39=DataValidation!$E$13,DataValidation!$E$13, "")</f>
        <v/>
      </c>
      <c r="I39" s="3" t="str">
        <f t="shared" si="0"/>
        <v/>
      </c>
      <c r="J39" s="10" t="s">
        <v>18244</v>
      </c>
      <c r="K39" t="s">
        <v>1249</v>
      </c>
      <c r="L39" t="s">
        <v>1250</v>
      </c>
      <c r="M39" t="s">
        <v>1251</v>
      </c>
      <c r="N39">
        <v>7</v>
      </c>
      <c r="P39" t="str">
        <f t="shared" si="2"/>
        <v>Conference</v>
      </c>
      <c r="Q39" t="s">
        <v>152</v>
      </c>
      <c r="R39" t="s">
        <v>1252</v>
      </c>
      <c r="S39" s="3">
        <v>2015</v>
      </c>
      <c r="T39" t="s">
        <v>1253</v>
      </c>
      <c r="U39" t="s">
        <v>6</v>
      </c>
      <c r="V39" t="s">
        <v>217</v>
      </c>
    </row>
    <row r="40" spans="1:22" x14ac:dyDescent="0.35">
      <c r="A40" t="s">
        <v>49</v>
      </c>
      <c r="B40" t="s">
        <v>57</v>
      </c>
      <c r="C40" t="s">
        <v>57</v>
      </c>
      <c r="D40" s="20" t="s">
        <v>20839</v>
      </c>
      <c r="E40" s="20" t="str" cm="1">
        <f t="array" ref="E40">IF(OR(ISNUMBER(SEARCH("mobile", J40:L40)),ISNUMBER(SEARCH("Mobile", J40:L40)),ISNUMBER(SEARCH("smartphone", J40:L40)),ISNUMBER(SEARCH("Smartphone", J40:L40)),ISNUMBER(SEARCH("android", J40:L40)),ISNUMBER(SEARCH("Android", J40:L40))),"Mobile", "")</f>
        <v/>
      </c>
      <c r="F40" s="20" t="str" cm="1">
        <f t="array" ref="F40">IF(OR(ISNUMBER(SEARCH("virtual reality", J40:L40)),ISNUMBER(SEARCH("mixed reality", J40:L40)),ISNUMBER(SEARCH(" VR ", J40:L40)),ISNUMBER(SEARCH("augmented reality", J40:L40)),ISNUMBER(SEARCH("Augmented Reality", J40:L40)),ISNUMBER(SEARCH(" AR ", J40:L40))),"VR-AR", "")</f>
        <v/>
      </c>
      <c r="G40" s="20" t="str">
        <f>IF(A40=DataValidation!$E$14,DataValidation!$E$14, "")</f>
        <v/>
      </c>
      <c r="H40" s="20" t="str">
        <f>IF(A40=DataValidation!$E$13,DataValidation!$E$13, "")</f>
        <v/>
      </c>
      <c r="I40" s="3" t="str">
        <f t="shared" si="0"/>
        <v/>
      </c>
      <c r="J40" s="10" t="s">
        <v>18247</v>
      </c>
      <c r="K40" t="s">
        <v>1267</v>
      </c>
      <c r="L40" t="s">
        <v>1268</v>
      </c>
      <c r="M40" t="s">
        <v>1269</v>
      </c>
      <c r="N40">
        <v>10</v>
      </c>
      <c r="P40" t="str">
        <f t="shared" si="2"/>
        <v>Conference</v>
      </c>
      <c r="Q40" t="s">
        <v>1270</v>
      </c>
      <c r="R40" t="s">
        <v>1271</v>
      </c>
      <c r="S40" s="3">
        <v>2011</v>
      </c>
      <c r="T40" t="s">
        <v>1272</v>
      </c>
      <c r="U40" t="s">
        <v>6</v>
      </c>
      <c r="V40" t="s">
        <v>147</v>
      </c>
    </row>
    <row r="41" spans="1:22" x14ac:dyDescent="0.35">
      <c r="A41" t="s">
        <v>49</v>
      </c>
      <c r="B41" t="s">
        <v>77</v>
      </c>
      <c r="C41" t="s">
        <v>77</v>
      </c>
      <c r="D41" s="20" t="s">
        <v>6</v>
      </c>
      <c r="E41" s="20" t="str" cm="1">
        <f t="array" ref="E41">IF(OR(ISNUMBER(SEARCH("mobile", J41:L41)),ISNUMBER(SEARCH("Mobile", J41:L41)),ISNUMBER(SEARCH("smartphone", J41:L41)),ISNUMBER(SEARCH("Smartphone", J41:L41)),ISNUMBER(SEARCH("android", J41:L41)),ISNUMBER(SEARCH("Android", J41:L41))),"Mobile", "")</f>
        <v/>
      </c>
      <c r="F41" s="20" t="str" cm="1">
        <f t="array" ref="F41">IF(OR(ISNUMBER(SEARCH("virtual reality", J41:L41)),ISNUMBER(SEARCH("mixed reality", J41:L41)),ISNUMBER(SEARCH(" VR ", J41:L41)),ISNUMBER(SEARCH("augmented reality", J41:L41)),ISNUMBER(SEARCH("Augmented Reality", J41:L41)),ISNUMBER(SEARCH(" AR ", J41:L41))),"VR-AR", "")</f>
        <v/>
      </c>
      <c r="G41" s="20" t="str">
        <f>IF(A41=DataValidation!$E$14,DataValidation!$E$14, "")</f>
        <v/>
      </c>
      <c r="H41" s="20" t="str">
        <f>IF(A41=DataValidation!$E$13,DataValidation!$E$13, "")</f>
        <v/>
      </c>
      <c r="I41" s="3" t="str">
        <f t="shared" si="0"/>
        <v/>
      </c>
      <c r="J41" s="10" t="s">
        <v>18256</v>
      </c>
      <c r="K41" t="s">
        <v>1325</v>
      </c>
      <c r="L41" t="s">
        <v>1326</v>
      </c>
      <c r="M41" t="s">
        <v>1327</v>
      </c>
      <c r="N41">
        <v>10</v>
      </c>
      <c r="O41">
        <v>9781728124995</v>
      </c>
      <c r="P41" t="str">
        <f t="shared" si="2"/>
        <v>Conference</v>
      </c>
      <c r="Q41" t="s">
        <v>1328</v>
      </c>
      <c r="R41" t="s">
        <v>6</v>
      </c>
      <c r="S41" s="3">
        <v>2019</v>
      </c>
      <c r="T41" t="s">
        <v>1329</v>
      </c>
      <c r="U41" t="s">
        <v>6</v>
      </c>
      <c r="V41" t="s">
        <v>162</v>
      </c>
    </row>
    <row r="42" spans="1:22" x14ac:dyDescent="0.35">
      <c r="A42" t="s">
        <v>40</v>
      </c>
      <c r="B42" t="s">
        <v>33</v>
      </c>
      <c r="C42" t="s">
        <v>33</v>
      </c>
      <c r="D42" s="20" t="s">
        <v>20841</v>
      </c>
      <c r="E42" s="20" t="str" cm="1">
        <f t="array" ref="E42">IF(OR(ISNUMBER(SEARCH("mobile", J42:L42)),ISNUMBER(SEARCH("Mobile", J42:L42)),ISNUMBER(SEARCH("smartphone", J42:L42)),ISNUMBER(SEARCH("Smartphone", J42:L42)),ISNUMBER(SEARCH("android", J42:L42)),ISNUMBER(SEARCH("Android", J42:L42))),"Mobile", "")</f>
        <v/>
      </c>
      <c r="F42" s="20" t="str" cm="1">
        <f t="array" ref="F42">IF(OR(ISNUMBER(SEARCH("virtual reality", J42:L42)),ISNUMBER(SEARCH("mixed reality", J42:L42)),ISNUMBER(SEARCH(" VR ", J42:L42)),ISNUMBER(SEARCH("augmented reality", J42:L42)),ISNUMBER(SEARCH("Augmented Reality", J42:L42)),ISNUMBER(SEARCH(" AR ", J42:L42))),"VR-AR", "")</f>
        <v/>
      </c>
      <c r="G42" s="20" t="str">
        <f>IF(A42=DataValidation!$E$14,DataValidation!$E$14, "")</f>
        <v>AI</v>
      </c>
      <c r="H42" s="20" t="str">
        <f>IF(A42=DataValidation!$E$13,DataValidation!$E$13, "")</f>
        <v/>
      </c>
      <c r="I42" s="3" t="str">
        <f t="shared" si="0"/>
        <v/>
      </c>
      <c r="J42" s="10" t="s">
        <v>18265</v>
      </c>
      <c r="K42" t="s">
        <v>1383</v>
      </c>
      <c r="L42" t="s">
        <v>1384</v>
      </c>
      <c r="M42" t="s">
        <v>1385</v>
      </c>
      <c r="N42">
        <v>7</v>
      </c>
      <c r="P42" t="str">
        <f t="shared" si="2"/>
        <v>Journal</v>
      </c>
      <c r="Q42" t="s">
        <v>1386</v>
      </c>
      <c r="R42" t="s">
        <v>6</v>
      </c>
      <c r="S42" s="3">
        <v>2020</v>
      </c>
      <c r="T42" t="s">
        <v>1387</v>
      </c>
      <c r="U42" t="s">
        <v>6</v>
      </c>
      <c r="V42" t="s">
        <v>147</v>
      </c>
    </row>
    <row r="43" spans="1:22" x14ac:dyDescent="0.35">
      <c r="A43" t="s">
        <v>40</v>
      </c>
      <c r="B43" t="s">
        <v>33</v>
      </c>
      <c r="C43" t="s">
        <v>33</v>
      </c>
      <c r="D43" s="20" t="s">
        <v>20841</v>
      </c>
      <c r="E43" s="20" t="str" cm="1">
        <f t="array" ref="E43">IF(OR(ISNUMBER(SEARCH("mobile", J43:L43)),ISNUMBER(SEARCH("Mobile", J43:L43)),ISNUMBER(SEARCH("smartphone", J43:L43)),ISNUMBER(SEARCH("Smartphone", J43:L43)),ISNUMBER(SEARCH("android", J43:L43)),ISNUMBER(SEARCH("Android", J43:L43))),"Mobile", "")</f>
        <v/>
      </c>
      <c r="F43" s="20" t="str" cm="1">
        <f t="array" ref="F43">IF(OR(ISNUMBER(SEARCH("virtual reality", J43:L43)),ISNUMBER(SEARCH("mixed reality", J43:L43)),ISNUMBER(SEARCH(" VR ", J43:L43)),ISNUMBER(SEARCH("augmented reality", J43:L43)),ISNUMBER(SEARCH("Augmented Reality", J43:L43)),ISNUMBER(SEARCH(" AR ", J43:L43))),"VR-AR", "")</f>
        <v/>
      </c>
      <c r="G43" s="20" t="str">
        <f>IF(A43=DataValidation!$E$14,DataValidation!$E$14, "")</f>
        <v>AI</v>
      </c>
      <c r="H43" s="20" t="str">
        <f>IF(A43=DataValidation!$E$13,DataValidation!$E$13, "")</f>
        <v/>
      </c>
      <c r="I43" s="3" t="str">
        <f t="shared" si="0"/>
        <v/>
      </c>
      <c r="J43" s="10" t="s">
        <v>18266</v>
      </c>
      <c r="K43" t="s">
        <v>1389</v>
      </c>
      <c r="L43" t="s">
        <v>1390</v>
      </c>
      <c r="M43" t="s">
        <v>1391</v>
      </c>
      <c r="N43">
        <v>7</v>
      </c>
      <c r="P43" t="str">
        <f t="shared" si="2"/>
        <v>Journal</v>
      </c>
      <c r="Q43" t="s">
        <v>1392</v>
      </c>
      <c r="R43" t="s">
        <v>6</v>
      </c>
      <c r="S43" s="3">
        <v>2021</v>
      </c>
      <c r="T43" t="s">
        <v>1393</v>
      </c>
      <c r="U43" t="s">
        <v>6</v>
      </c>
      <c r="V43" t="s">
        <v>283</v>
      </c>
    </row>
    <row r="44" spans="1:22" x14ac:dyDescent="0.35">
      <c r="A44" t="s">
        <v>40</v>
      </c>
      <c r="B44" t="s">
        <v>33</v>
      </c>
      <c r="C44" t="s">
        <v>33</v>
      </c>
      <c r="D44" s="20" t="s">
        <v>6</v>
      </c>
      <c r="E44" s="20" t="str" cm="1">
        <f t="array" ref="E44">IF(OR(ISNUMBER(SEARCH("mobile", J44:L44)),ISNUMBER(SEARCH("Mobile", J44:L44)),ISNUMBER(SEARCH("smartphone", J44:L44)),ISNUMBER(SEARCH("Smartphone", J44:L44)),ISNUMBER(SEARCH("android", J44:L44)),ISNUMBER(SEARCH("Android", J44:L44))),"Mobile", "")</f>
        <v/>
      </c>
      <c r="F44" s="20" t="str" cm="1">
        <f t="array" ref="F44">IF(OR(ISNUMBER(SEARCH("virtual reality", J44:L44)),ISNUMBER(SEARCH("mixed reality", J44:L44)),ISNUMBER(SEARCH(" VR ", J44:L44)),ISNUMBER(SEARCH("augmented reality", J44:L44)),ISNUMBER(SEARCH("Augmented Reality", J44:L44)),ISNUMBER(SEARCH(" AR ", J44:L44))),"VR-AR", "")</f>
        <v/>
      </c>
      <c r="G44" s="20" t="str">
        <f>IF(A44=DataValidation!$E$14,DataValidation!$E$14, "")</f>
        <v>AI</v>
      </c>
      <c r="H44" s="20" t="s">
        <v>21082</v>
      </c>
      <c r="I44" s="3" t="str">
        <f t="shared" si="0"/>
        <v/>
      </c>
      <c r="J44" s="10" t="s">
        <v>18267</v>
      </c>
      <c r="K44" t="s">
        <v>1395</v>
      </c>
      <c r="L44" t="s">
        <v>1396</v>
      </c>
      <c r="M44" t="s">
        <v>1397</v>
      </c>
      <c r="N44">
        <v>7</v>
      </c>
      <c r="P44" t="str">
        <f t="shared" si="2"/>
        <v>Journal</v>
      </c>
      <c r="Q44" t="s">
        <v>1398</v>
      </c>
      <c r="R44" t="s">
        <v>1399</v>
      </c>
      <c r="S44" s="3">
        <v>2013</v>
      </c>
      <c r="T44" t="s">
        <v>1400</v>
      </c>
      <c r="U44" t="s">
        <v>6</v>
      </c>
      <c r="V44" t="s">
        <v>155</v>
      </c>
    </row>
    <row r="45" spans="1:22" x14ac:dyDescent="0.35">
      <c r="A45" t="s">
        <v>49</v>
      </c>
      <c r="B45" t="s">
        <v>68</v>
      </c>
      <c r="C45" t="s">
        <v>68</v>
      </c>
      <c r="D45" s="20" t="s">
        <v>6</v>
      </c>
      <c r="E45" s="20" t="str" cm="1">
        <f t="array" ref="E45">IF(OR(ISNUMBER(SEARCH("mobile", J45:L45)),ISNUMBER(SEARCH("Mobile", J45:L45)),ISNUMBER(SEARCH("smartphone", J45:L45)),ISNUMBER(SEARCH("Smartphone", J45:L45)),ISNUMBER(SEARCH("android", J45:L45)),ISNUMBER(SEARCH("Android", J45:L45))),"Mobile", "")</f>
        <v/>
      </c>
      <c r="F45" s="20" t="str" cm="1">
        <f t="array" ref="F45">IF(OR(ISNUMBER(SEARCH("virtual reality", J45:L45)),ISNUMBER(SEARCH("mixed reality", J45:L45)),ISNUMBER(SEARCH(" VR ", J45:L45)),ISNUMBER(SEARCH("augmented reality", J45:L45)),ISNUMBER(SEARCH("Augmented Reality", J45:L45)),ISNUMBER(SEARCH(" AR ", J45:L45))),"VR-AR", "")</f>
        <v/>
      </c>
      <c r="G45" s="20" t="str">
        <f>IF(A45=DataValidation!$E$14,DataValidation!$E$14, "")</f>
        <v/>
      </c>
      <c r="H45" s="20" t="str">
        <f>IF(A45=DataValidation!$E$13,DataValidation!$E$13, "")</f>
        <v/>
      </c>
      <c r="I45" s="3" t="str">
        <f t="shared" si="0"/>
        <v/>
      </c>
      <c r="J45" s="10" t="s">
        <v>18269</v>
      </c>
      <c r="K45" t="s">
        <v>1407</v>
      </c>
      <c r="L45" t="s">
        <v>1408</v>
      </c>
      <c r="M45" t="s">
        <v>1409</v>
      </c>
      <c r="N45">
        <v>7</v>
      </c>
      <c r="P45" t="str">
        <f t="shared" si="2"/>
        <v>Journal</v>
      </c>
      <c r="Q45" t="s">
        <v>478</v>
      </c>
      <c r="R45" t="s">
        <v>6</v>
      </c>
      <c r="S45" s="3">
        <v>2017</v>
      </c>
      <c r="T45" t="s">
        <v>1410</v>
      </c>
      <c r="U45" t="s">
        <v>6</v>
      </c>
      <c r="V45" t="s">
        <v>283</v>
      </c>
    </row>
    <row r="46" spans="1:22" x14ac:dyDescent="0.35">
      <c r="A46" t="s">
        <v>40</v>
      </c>
      <c r="B46" t="s">
        <v>33</v>
      </c>
      <c r="C46" t="s">
        <v>33</v>
      </c>
      <c r="D46" s="20" t="s">
        <v>20842</v>
      </c>
      <c r="E46" s="20" t="str" cm="1">
        <f t="array" ref="E46">IF(OR(ISNUMBER(SEARCH("mobile", J46:L46)),ISNUMBER(SEARCH("Mobile", J46:L46)),ISNUMBER(SEARCH("smartphone", J46:L46)),ISNUMBER(SEARCH("Smartphone", J46:L46)),ISNUMBER(SEARCH("android", J46:L46)),ISNUMBER(SEARCH("Android", J46:L46))),"Mobile", "")</f>
        <v/>
      </c>
      <c r="F46" s="20" t="str" cm="1">
        <f t="array" ref="F46">IF(OR(ISNUMBER(SEARCH("virtual reality", J46:L46)),ISNUMBER(SEARCH("mixed reality", J46:L46)),ISNUMBER(SEARCH(" VR ", J46:L46)),ISNUMBER(SEARCH("augmented reality", J46:L46)),ISNUMBER(SEARCH("Augmented Reality", J46:L46)),ISNUMBER(SEARCH(" AR ", J46:L46))),"VR-AR", "")</f>
        <v/>
      </c>
      <c r="G46" s="20" t="str">
        <f>IF(A46=DataValidation!$E$14,DataValidation!$E$14, "")</f>
        <v>AI</v>
      </c>
      <c r="H46" s="20" t="s">
        <v>85</v>
      </c>
      <c r="I46" s="3" t="str">
        <f t="shared" si="0"/>
        <v/>
      </c>
      <c r="J46" s="10" t="s">
        <v>18272</v>
      </c>
      <c r="K46" t="s">
        <v>1424</v>
      </c>
      <c r="L46" t="s">
        <v>1425</v>
      </c>
      <c r="M46" t="s">
        <v>1426</v>
      </c>
      <c r="N46">
        <v>10</v>
      </c>
      <c r="O46">
        <v>9781450388078</v>
      </c>
      <c r="P46" t="str">
        <f t="shared" si="2"/>
        <v>Journal</v>
      </c>
      <c r="Q46" t="s">
        <v>194</v>
      </c>
      <c r="R46" t="s">
        <v>6</v>
      </c>
      <c r="S46" s="3">
        <v>2020</v>
      </c>
      <c r="T46" t="s">
        <v>1427</v>
      </c>
      <c r="U46" t="s">
        <v>6</v>
      </c>
      <c r="V46" t="s">
        <v>162</v>
      </c>
    </row>
    <row r="47" spans="1:22" x14ac:dyDescent="0.35">
      <c r="A47" t="s">
        <v>49</v>
      </c>
      <c r="B47" t="s">
        <v>66</v>
      </c>
      <c r="C47" t="s">
        <v>66</v>
      </c>
      <c r="D47" s="20" t="s">
        <v>20847</v>
      </c>
      <c r="E47" s="20" t="str" cm="1">
        <f t="array" ref="E47">IF(OR(ISNUMBER(SEARCH("mobile", J47:L47)),ISNUMBER(SEARCH("Mobile", J47:L47)),ISNUMBER(SEARCH("smartphone", J47:L47)),ISNUMBER(SEARCH("Smartphone", J47:L47)),ISNUMBER(SEARCH("android", J47:L47)),ISNUMBER(SEARCH("Android", J47:L47))),"Mobile", "")</f>
        <v/>
      </c>
      <c r="F47" s="20" t="str" cm="1">
        <f t="array" ref="F47">IF(OR(ISNUMBER(SEARCH("virtual reality", J47:L47)),ISNUMBER(SEARCH("mixed reality", J47:L47)),ISNUMBER(SEARCH(" VR ", J47:L47)),ISNUMBER(SEARCH("augmented reality", J47:L47)),ISNUMBER(SEARCH("Augmented Reality", J47:L47)),ISNUMBER(SEARCH(" AR ", J47:L47))),"VR-AR", "")</f>
        <v/>
      </c>
      <c r="G47" s="20" t="str">
        <f>IF(A47=DataValidation!$E$14,DataValidation!$E$14, "")</f>
        <v/>
      </c>
      <c r="H47" s="20" t="str">
        <f>IF(A47=DataValidation!$E$13,DataValidation!$E$13, "")</f>
        <v/>
      </c>
      <c r="I47" s="3" t="str">
        <f t="shared" si="0"/>
        <v/>
      </c>
      <c r="J47" s="10" t="s">
        <v>18286</v>
      </c>
      <c r="K47" t="s">
        <v>1515</v>
      </c>
      <c r="L47" t="s">
        <v>1516</v>
      </c>
      <c r="M47" t="s">
        <v>1517</v>
      </c>
      <c r="N47">
        <v>7</v>
      </c>
      <c r="P47" t="str">
        <f t="shared" si="2"/>
        <v>Journal</v>
      </c>
      <c r="Q47" t="s">
        <v>866</v>
      </c>
      <c r="R47" t="s">
        <v>1518</v>
      </c>
      <c r="S47" s="3">
        <v>2014</v>
      </c>
      <c r="T47" t="s">
        <v>1519</v>
      </c>
      <c r="U47" t="s">
        <v>6</v>
      </c>
      <c r="V47" t="s">
        <v>162</v>
      </c>
    </row>
    <row r="48" spans="1:22" x14ac:dyDescent="0.35">
      <c r="A48" t="s">
        <v>70</v>
      </c>
      <c r="B48" t="s">
        <v>86</v>
      </c>
      <c r="C48" t="s">
        <v>86</v>
      </c>
      <c r="D48" s="20" t="s">
        <v>6</v>
      </c>
      <c r="E48" s="20" t="str" cm="1">
        <f t="array" ref="E48">IF(OR(ISNUMBER(SEARCH("mobile", J48:L48)),ISNUMBER(SEARCH("Mobile", J48:L48)),ISNUMBER(SEARCH("smartphone", J48:L48)),ISNUMBER(SEARCH("Smartphone", J48:L48)),ISNUMBER(SEARCH("android", J48:L48)),ISNUMBER(SEARCH("Android", J48:L48))),"Mobile", "")</f>
        <v/>
      </c>
      <c r="F48" s="20" t="str" cm="1">
        <f t="array" ref="F48">IF(OR(ISNUMBER(SEARCH("virtual reality", J48:L48)),ISNUMBER(SEARCH("mixed reality", J48:L48)),ISNUMBER(SEARCH(" VR ", J48:L48)),ISNUMBER(SEARCH("augmented reality", J48:L48)),ISNUMBER(SEARCH("Augmented Reality", J48:L48)),ISNUMBER(SEARCH(" AR ", J48:L48))),"VR-AR", "")</f>
        <v>VR-AR</v>
      </c>
      <c r="G48" s="20" t="str">
        <f>IF(A48=DataValidation!$E$14,DataValidation!$E$14, "")</f>
        <v/>
      </c>
      <c r="H48" s="20" t="str">
        <f>IF(A48=DataValidation!$E$13,DataValidation!$E$13, "")</f>
        <v/>
      </c>
      <c r="I48" s="3" t="str">
        <f t="shared" si="0"/>
        <v/>
      </c>
      <c r="J48" s="10" t="s">
        <v>18290</v>
      </c>
      <c r="K48" t="s">
        <v>1547</v>
      </c>
      <c r="L48" t="s">
        <v>1548</v>
      </c>
      <c r="M48" t="s">
        <v>1549</v>
      </c>
      <c r="N48">
        <v>10</v>
      </c>
      <c r="O48">
        <v>9781450305785</v>
      </c>
      <c r="P48" t="str">
        <f t="shared" si="2"/>
        <v>Conference</v>
      </c>
      <c r="Q48" t="s">
        <v>274</v>
      </c>
      <c r="R48" t="s">
        <v>1550</v>
      </c>
      <c r="S48" s="3">
        <v>2011</v>
      </c>
      <c r="T48" t="s">
        <v>1551</v>
      </c>
      <c r="U48" t="s">
        <v>6</v>
      </c>
      <c r="V48" t="s">
        <v>155</v>
      </c>
    </row>
    <row r="49" spans="1:22" x14ac:dyDescent="0.35">
      <c r="A49" t="s">
        <v>40</v>
      </c>
      <c r="B49" t="s">
        <v>33</v>
      </c>
      <c r="C49" t="s">
        <v>33</v>
      </c>
      <c r="D49" s="20" t="s">
        <v>20852</v>
      </c>
      <c r="E49" s="20" t="str" cm="1">
        <f t="array" ref="E49">IF(OR(ISNUMBER(SEARCH("mobile", J49:L49)),ISNUMBER(SEARCH("Mobile", J49:L49)),ISNUMBER(SEARCH("smartphone", J49:L49)),ISNUMBER(SEARCH("Smartphone", J49:L49)),ISNUMBER(SEARCH("android", J49:L49)),ISNUMBER(SEARCH("Android", J49:L49))),"Mobile", "")</f>
        <v/>
      </c>
      <c r="F49" s="20" t="str" cm="1">
        <f t="array" ref="F49">IF(OR(ISNUMBER(SEARCH("virtual reality", J49:L49)),ISNUMBER(SEARCH("mixed reality", J49:L49)),ISNUMBER(SEARCH(" VR ", J49:L49)),ISNUMBER(SEARCH("augmented reality", J49:L49)),ISNUMBER(SEARCH("Augmented Reality", J49:L49)),ISNUMBER(SEARCH(" AR ", J49:L49))),"VR-AR", "")</f>
        <v/>
      </c>
      <c r="G49" s="20" t="str">
        <f>IF(A49=DataValidation!$E$14,DataValidation!$E$14, "")</f>
        <v>AI</v>
      </c>
      <c r="H49" s="20" t="s">
        <v>21082</v>
      </c>
      <c r="I49" s="3" t="str">
        <f t="shared" si="0"/>
        <v/>
      </c>
      <c r="J49" s="10" t="s">
        <v>18296</v>
      </c>
      <c r="K49" t="s">
        <v>1586</v>
      </c>
      <c r="L49" t="s">
        <v>1587</v>
      </c>
      <c r="M49" t="s">
        <v>1588</v>
      </c>
      <c r="N49">
        <v>10</v>
      </c>
      <c r="O49">
        <v>9781479944897</v>
      </c>
      <c r="P49" t="str">
        <f t="shared" si="2"/>
        <v>Conference</v>
      </c>
      <c r="Q49" t="s">
        <v>1589</v>
      </c>
      <c r="R49" t="s">
        <v>1590</v>
      </c>
      <c r="S49" s="3">
        <v>2015</v>
      </c>
      <c r="T49" t="s">
        <v>1591</v>
      </c>
      <c r="U49" t="s">
        <v>6</v>
      </c>
      <c r="V49" t="s">
        <v>147</v>
      </c>
    </row>
    <row r="50" spans="1:22" x14ac:dyDescent="0.35">
      <c r="A50" t="s">
        <v>49</v>
      </c>
      <c r="B50" t="s">
        <v>83</v>
      </c>
      <c r="C50" t="s">
        <v>83</v>
      </c>
      <c r="D50" s="20" t="s">
        <v>6</v>
      </c>
      <c r="E50" s="20" t="str" cm="1">
        <f t="array" ref="E50">IF(OR(ISNUMBER(SEARCH("mobile", J50:L50)),ISNUMBER(SEARCH("Mobile", J50:L50)),ISNUMBER(SEARCH("smartphone", J50:L50)),ISNUMBER(SEARCH("Smartphone", J50:L50)),ISNUMBER(SEARCH("android", J50:L50)),ISNUMBER(SEARCH("Android", J50:L50))),"Mobile", "")</f>
        <v/>
      </c>
      <c r="F50" s="20" t="str" cm="1">
        <f t="array" ref="F50">IF(OR(ISNUMBER(SEARCH("virtual reality", J50:L50)),ISNUMBER(SEARCH("mixed reality", J50:L50)),ISNUMBER(SEARCH(" VR ", J50:L50)),ISNUMBER(SEARCH("augmented reality", J50:L50)),ISNUMBER(SEARCH("Augmented Reality", J50:L50)),ISNUMBER(SEARCH(" AR ", J50:L50))),"VR-AR", "")</f>
        <v/>
      </c>
      <c r="G50" s="20" t="str">
        <f>IF(A50=DataValidation!$E$14,DataValidation!$E$14, "")</f>
        <v/>
      </c>
      <c r="H50" s="20" t="str">
        <f>IF(A50=DataValidation!$E$13,DataValidation!$E$13, "")</f>
        <v/>
      </c>
      <c r="I50" s="3" t="str">
        <f t="shared" si="0"/>
        <v/>
      </c>
      <c r="J50" s="10" t="s">
        <v>18301</v>
      </c>
      <c r="K50" t="s">
        <v>1619</v>
      </c>
      <c r="L50" t="s">
        <v>1620</v>
      </c>
      <c r="M50" t="s">
        <v>1621</v>
      </c>
      <c r="N50">
        <v>7</v>
      </c>
      <c r="P50" t="str">
        <f t="shared" si="2"/>
        <v>Journal</v>
      </c>
      <c r="Q50" t="s">
        <v>1622</v>
      </c>
      <c r="R50" t="s">
        <v>6</v>
      </c>
      <c r="S50" s="3">
        <v>2021</v>
      </c>
      <c r="T50" t="s">
        <v>1623</v>
      </c>
      <c r="U50" t="s">
        <v>6</v>
      </c>
      <c r="V50" t="s">
        <v>162</v>
      </c>
    </row>
    <row r="51" spans="1:22" x14ac:dyDescent="0.35">
      <c r="A51" t="s">
        <v>49</v>
      </c>
      <c r="B51" t="s">
        <v>51</v>
      </c>
      <c r="C51" t="s">
        <v>51</v>
      </c>
      <c r="D51" s="20" t="s">
        <v>6</v>
      </c>
      <c r="E51" s="20" t="str" cm="1">
        <f t="array" ref="E51">IF(OR(ISNUMBER(SEARCH("mobile", J51:L51)),ISNUMBER(SEARCH("Mobile", J51:L51)),ISNUMBER(SEARCH("smartphone", J51:L51)),ISNUMBER(SEARCH("Smartphone", J51:L51)),ISNUMBER(SEARCH("android", J51:L51)),ISNUMBER(SEARCH("Android", J51:L51))),"Mobile", "")</f>
        <v/>
      </c>
      <c r="F51" s="20" t="str" cm="1">
        <f t="array" ref="F51">IF(OR(ISNUMBER(SEARCH("virtual reality", J51:L51)),ISNUMBER(SEARCH("mixed reality", J51:L51)),ISNUMBER(SEARCH(" VR ", J51:L51)),ISNUMBER(SEARCH("augmented reality", J51:L51)),ISNUMBER(SEARCH("Augmented Reality", J51:L51)),ISNUMBER(SEARCH(" AR ", J51:L51))),"VR-AR", "")</f>
        <v/>
      </c>
      <c r="G51" s="20" t="str">
        <f>IF(A51=DataValidation!$E$14,DataValidation!$E$14, "")</f>
        <v/>
      </c>
      <c r="H51" s="20" t="str">
        <f>IF(A51=DataValidation!$E$13,DataValidation!$E$13, "")</f>
        <v/>
      </c>
      <c r="I51" s="3" t="str">
        <f t="shared" si="0"/>
        <v/>
      </c>
      <c r="J51" s="10" t="s">
        <v>18302</v>
      </c>
      <c r="K51" t="s">
        <v>1625</v>
      </c>
      <c r="L51" t="s">
        <v>1626</v>
      </c>
      <c r="M51" t="s">
        <v>1621</v>
      </c>
      <c r="N51">
        <v>10</v>
      </c>
      <c r="O51">
        <v>9789897584916</v>
      </c>
      <c r="P51" t="str">
        <f t="shared" si="2"/>
        <v>Conference</v>
      </c>
      <c r="Q51" t="s">
        <v>1627</v>
      </c>
      <c r="R51" t="s">
        <v>1628</v>
      </c>
      <c r="S51" s="3">
        <v>2021</v>
      </c>
      <c r="T51" t="s">
        <v>1629</v>
      </c>
      <c r="U51" t="s">
        <v>6</v>
      </c>
      <c r="V51" t="s">
        <v>162</v>
      </c>
    </row>
    <row r="52" spans="1:22" x14ac:dyDescent="0.35">
      <c r="A52" t="s">
        <v>40</v>
      </c>
      <c r="B52" t="s">
        <v>33</v>
      </c>
      <c r="C52" t="s">
        <v>33</v>
      </c>
      <c r="D52" s="20" t="s">
        <v>6</v>
      </c>
      <c r="E52" s="20" t="str" cm="1">
        <f t="array" ref="E52">IF(OR(ISNUMBER(SEARCH("mobile", J52:L52)),ISNUMBER(SEARCH("Mobile", J52:L52)),ISNUMBER(SEARCH("smartphone", J52:L52)),ISNUMBER(SEARCH("Smartphone", J52:L52)),ISNUMBER(SEARCH("android", J52:L52)),ISNUMBER(SEARCH("Android", J52:L52))),"Mobile", "")</f>
        <v/>
      </c>
      <c r="F52" s="20" t="str" cm="1">
        <f t="array" ref="F52">IF(OR(ISNUMBER(SEARCH("virtual reality", J52:L52)),ISNUMBER(SEARCH("mixed reality", J52:L52)),ISNUMBER(SEARCH(" VR ", J52:L52)),ISNUMBER(SEARCH("augmented reality", J52:L52)),ISNUMBER(SEARCH("Augmented Reality", J52:L52)),ISNUMBER(SEARCH(" AR ", J52:L52))),"VR-AR", "")</f>
        <v>VR-AR</v>
      </c>
      <c r="G52" s="20" t="str">
        <f>IF(A52=DataValidation!$E$14,DataValidation!$E$14, "")</f>
        <v>AI</v>
      </c>
      <c r="H52" s="20" t="str">
        <f>IF(A52=DataValidation!$E$13,DataValidation!$E$13, "")</f>
        <v/>
      </c>
      <c r="I52" s="3" t="str">
        <f t="shared" si="0"/>
        <v/>
      </c>
      <c r="J52" s="10" t="s">
        <v>18303</v>
      </c>
      <c r="K52" t="s">
        <v>1631</v>
      </c>
      <c r="L52" t="s">
        <v>1632</v>
      </c>
      <c r="M52" t="s">
        <v>1633</v>
      </c>
      <c r="N52">
        <v>10</v>
      </c>
      <c r="O52">
        <v>9781538673157</v>
      </c>
      <c r="P52" t="str">
        <f t="shared" si="2"/>
        <v>Conference</v>
      </c>
      <c r="Q52" t="s">
        <v>1634</v>
      </c>
      <c r="R52" t="s">
        <v>1635</v>
      </c>
      <c r="S52" s="3">
        <v>2018</v>
      </c>
      <c r="T52" t="s">
        <v>1636</v>
      </c>
      <c r="U52" t="s">
        <v>6</v>
      </c>
      <c r="V52" t="s">
        <v>147</v>
      </c>
    </row>
    <row r="53" spans="1:22" x14ac:dyDescent="0.35">
      <c r="A53" t="s">
        <v>70</v>
      </c>
      <c r="B53" t="s">
        <v>86</v>
      </c>
      <c r="C53" t="s">
        <v>86</v>
      </c>
      <c r="D53" s="20" t="s">
        <v>20856</v>
      </c>
      <c r="E53" s="20" t="str" cm="1">
        <f t="array" ref="E53">IF(OR(ISNUMBER(SEARCH("mobile", J53:L53)),ISNUMBER(SEARCH("Mobile", J53:L53)),ISNUMBER(SEARCH("smartphone", J53:L53)),ISNUMBER(SEARCH("Smartphone", J53:L53)),ISNUMBER(SEARCH("android", J53:L53)),ISNUMBER(SEARCH("Android", J53:L53))),"Mobile", "")</f>
        <v>Mobile</v>
      </c>
      <c r="F53" s="20" t="str" cm="1">
        <f t="array" ref="F53">IF(OR(ISNUMBER(SEARCH("virtual reality", J53:L53)),ISNUMBER(SEARCH("mixed reality", J53:L53)),ISNUMBER(SEARCH(" VR ", J53:L53)),ISNUMBER(SEARCH("augmented reality", J53:L53)),ISNUMBER(SEARCH("Augmented Reality", J53:L53)),ISNUMBER(SEARCH(" AR ", J53:L53))),"VR-AR", "")</f>
        <v/>
      </c>
      <c r="G53" s="20" t="str">
        <f>IF(A53=DataValidation!$E$14,DataValidation!$E$14, "")</f>
        <v/>
      </c>
      <c r="H53" s="20" t="str">
        <f>IF(A53=DataValidation!$E$13,DataValidation!$E$13, "")</f>
        <v/>
      </c>
      <c r="I53" s="3" t="str">
        <f t="shared" si="0"/>
        <v/>
      </c>
      <c r="J53" s="10" t="s">
        <v>18311</v>
      </c>
      <c r="K53" t="s">
        <v>1682</v>
      </c>
      <c r="L53" t="s">
        <v>6</v>
      </c>
      <c r="M53" t="s">
        <v>1683</v>
      </c>
      <c r="N53">
        <v>10</v>
      </c>
      <c r="O53">
        <v>9781479924813</v>
      </c>
      <c r="P53" t="str">
        <f t="shared" si="2"/>
        <v>Conference</v>
      </c>
      <c r="Q53" t="s">
        <v>1684</v>
      </c>
      <c r="R53" t="s">
        <v>1685</v>
      </c>
      <c r="S53" s="3">
        <v>2013</v>
      </c>
      <c r="T53" t="s">
        <v>1686</v>
      </c>
      <c r="U53" t="s">
        <v>6</v>
      </c>
      <c r="V53" t="s">
        <v>147</v>
      </c>
    </row>
    <row r="54" spans="1:22" x14ac:dyDescent="0.35">
      <c r="A54" t="s">
        <v>49</v>
      </c>
      <c r="B54" t="s">
        <v>54</v>
      </c>
      <c r="C54" t="s">
        <v>54</v>
      </c>
      <c r="D54" s="20" t="s">
        <v>6</v>
      </c>
      <c r="E54" s="20" t="str" cm="1">
        <f t="array" ref="E54">IF(OR(ISNUMBER(SEARCH("mobile", J54:L54)),ISNUMBER(SEARCH("Mobile", J54:L54)),ISNUMBER(SEARCH("smartphone", J54:L54)),ISNUMBER(SEARCH("Smartphone", J54:L54)),ISNUMBER(SEARCH("android", J54:L54)),ISNUMBER(SEARCH("Android", J54:L54))),"Mobile", "")</f>
        <v/>
      </c>
      <c r="F54" s="20" t="str" cm="1">
        <f t="array" ref="F54">IF(OR(ISNUMBER(SEARCH("virtual reality", J54:L54)),ISNUMBER(SEARCH("mixed reality", J54:L54)),ISNUMBER(SEARCH(" VR ", J54:L54)),ISNUMBER(SEARCH("augmented reality", J54:L54)),ISNUMBER(SEARCH("Augmented Reality", J54:L54)),ISNUMBER(SEARCH(" AR ", J54:L54))),"VR-AR", "")</f>
        <v/>
      </c>
      <c r="G54" s="20" t="str">
        <f>IF(A54=DataValidation!$E$14,DataValidation!$E$14, "")</f>
        <v/>
      </c>
      <c r="H54" s="20" t="str">
        <f>IF(A54=DataValidation!$E$13,DataValidation!$E$13, "")</f>
        <v/>
      </c>
      <c r="I54" s="3" t="str">
        <f t="shared" si="0"/>
        <v/>
      </c>
      <c r="J54" s="10" t="s">
        <v>18321</v>
      </c>
      <c r="K54" t="s">
        <v>1752</v>
      </c>
      <c r="L54" t="s">
        <v>1753</v>
      </c>
      <c r="M54" t="s">
        <v>1736</v>
      </c>
      <c r="N54">
        <v>10</v>
      </c>
      <c r="O54">
        <v>9781457709340</v>
      </c>
      <c r="P54" t="str">
        <f t="shared" ref="P54:P73" si="3">IF(ISNUMBER(SEARCH("Workshop", Q54)),"Workshop",IF(OR(ISNUMBER(SEARCH("Conference", Q54)), ISNUMBER(SEARCH("Symposium", Q54)), ISNUMBER(SEARCH("Lecture Notes", Q54)), ISNUMBER(SEARCH("Proceedings", Q54))),"Conference", "Journal"))</f>
        <v>Workshop</v>
      </c>
      <c r="Q54" t="s">
        <v>1754</v>
      </c>
      <c r="R54" t="s">
        <v>1136</v>
      </c>
      <c r="S54" s="3">
        <v>2011</v>
      </c>
      <c r="T54" t="s">
        <v>1755</v>
      </c>
      <c r="U54" t="s">
        <v>6</v>
      </c>
      <c r="V54" t="s">
        <v>480</v>
      </c>
    </row>
    <row r="55" spans="1:22" x14ac:dyDescent="0.35">
      <c r="A55" t="s">
        <v>70</v>
      </c>
      <c r="B55" t="s">
        <v>57</v>
      </c>
      <c r="C55" t="s">
        <v>57</v>
      </c>
      <c r="D55" s="20" t="s">
        <v>20851</v>
      </c>
      <c r="E55" s="20" t="str" cm="1">
        <f t="array" ref="E55">IF(OR(ISNUMBER(SEARCH("mobile", J55:L55)),ISNUMBER(SEARCH("Mobile", J55:L55)),ISNUMBER(SEARCH("smartphone", J55:L55)),ISNUMBER(SEARCH("Smartphone", J55:L55)),ISNUMBER(SEARCH("android", J55:L55)),ISNUMBER(SEARCH("Android", J55:L55))),"Mobile", "")</f>
        <v>Mobile</v>
      </c>
      <c r="F55" s="20" t="str" cm="1">
        <f t="array" ref="F55">IF(OR(ISNUMBER(SEARCH("virtual reality", J55:L55)),ISNUMBER(SEARCH("mixed reality", J55:L55)),ISNUMBER(SEARCH(" VR ", J55:L55)),ISNUMBER(SEARCH("augmented reality", J55:L55)),ISNUMBER(SEARCH("Augmented Reality", J55:L55)),ISNUMBER(SEARCH(" AR ", J55:L55))),"VR-AR", "")</f>
        <v/>
      </c>
      <c r="G55" s="20" t="str">
        <f>IF(A55=DataValidation!$E$14,DataValidation!$E$14, "")</f>
        <v/>
      </c>
      <c r="H55" s="20" t="str">
        <f>IF(A55=DataValidation!$E$13,DataValidation!$E$13, "")</f>
        <v/>
      </c>
      <c r="I55" s="3" t="str">
        <f t="shared" si="0"/>
        <v/>
      </c>
      <c r="J55" s="10" t="s">
        <v>18329</v>
      </c>
      <c r="K55" t="s">
        <v>1798</v>
      </c>
      <c r="L55" t="s">
        <v>1799</v>
      </c>
      <c r="M55" t="s">
        <v>1800</v>
      </c>
      <c r="N55">
        <v>7</v>
      </c>
      <c r="O55">
        <v>9783642287824</v>
      </c>
      <c r="P55" t="str">
        <f t="shared" si="3"/>
        <v>Journal</v>
      </c>
      <c r="Q55" t="s">
        <v>1801</v>
      </c>
      <c r="R55" t="s">
        <v>1802</v>
      </c>
      <c r="S55" s="3">
        <v>2012</v>
      </c>
      <c r="T55" t="s">
        <v>1803</v>
      </c>
      <c r="U55" t="s">
        <v>6</v>
      </c>
      <c r="V55" t="s">
        <v>155</v>
      </c>
    </row>
    <row r="56" spans="1:22" x14ac:dyDescent="0.35">
      <c r="A56" t="s">
        <v>70</v>
      </c>
      <c r="B56" t="s">
        <v>57</v>
      </c>
      <c r="C56" t="s">
        <v>57</v>
      </c>
      <c r="D56" s="20" t="s">
        <v>20851</v>
      </c>
      <c r="E56" s="20" t="str" cm="1">
        <f t="array" ref="E56">IF(OR(ISNUMBER(SEARCH("mobile", J56:L56)),ISNUMBER(SEARCH("Mobile", J56:L56)),ISNUMBER(SEARCH("smartphone", J56:L56)),ISNUMBER(SEARCH("Smartphone", J56:L56)),ISNUMBER(SEARCH("android", J56:L56)),ISNUMBER(SEARCH("Android", J56:L56))),"Mobile", "")</f>
        <v>Mobile</v>
      </c>
      <c r="F56" s="20" t="str" cm="1">
        <f t="array" ref="F56">IF(OR(ISNUMBER(SEARCH("virtual reality", J56:L56)),ISNUMBER(SEARCH("mixed reality", J56:L56)),ISNUMBER(SEARCH(" VR ", J56:L56)),ISNUMBER(SEARCH("augmented reality", J56:L56)),ISNUMBER(SEARCH("Augmented Reality", J56:L56)),ISNUMBER(SEARCH(" AR ", J56:L56))),"VR-AR", "")</f>
        <v>VR-AR</v>
      </c>
      <c r="G56" s="20" t="str">
        <f>IF(A56=DataValidation!$E$14,DataValidation!$E$14, "")</f>
        <v/>
      </c>
      <c r="H56" s="20" t="str">
        <f>IF(A56=DataValidation!$E$13,DataValidation!$E$13, "")</f>
        <v/>
      </c>
      <c r="I56" s="3" t="str">
        <f t="shared" si="0"/>
        <v/>
      </c>
      <c r="J56" s="10" t="s">
        <v>18335</v>
      </c>
      <c r="K56" t="s">
        <v>1837</v>
      </c>
      <c r="L56" t="s">
        <v>1838</v>
      </c>
      <c r="M56" t="s">
        <v>1839</v>
      </c>
      <c r="N56">
        <v>7</v>
      </c>
      <c r="P56" t="str">
        <f t="shared" si="3"/>
        <v>Journal</v>
      </c>
      <c r="Q56" t="s">
        <v>597</v>
      </c>
      <c r="R56" t="s">
        <v>1840</v>
      </c>
      <c r="S56" s="3">
        <v>2020</v>
      </c>
      <c r="T56" t="s">
        <v>1841</v>
      </c>
      <c r="U56" t="s">
        <v>6</v>
      </c>
      <c r="V56" t="s">
        <v>283</v>
      </c>
    </row>
    <row r="57" spans="1:22" x14ac:dyDescent="0.35">
      <c r="A57" t="s">
        <v>40</v>
      </c>
      <c r="B57" t="s">
        <v>33</v>
      </c>
      <c r="C57" t="s">
        <v>33</v>
      </c>
      <c r="D57" s="20" t="s">
        <v>20862</v>
      </c>
      <c r="E57" s="20" t="str" cm="1">
        <f t="array" ref="E57">IF(OR(ISNUMBER(SEARCH("mobile", J57:L57)),ISNUMBER(SEARCH("Mobile", J57:L57)),ISNUMBER(SEARCH("smartphone", J57:L57)),ISNUMBER(SEARCH("Smartphone", J57:L57)),ISNUMBER(SEARCH("android", J57:L57)),ISNUMBER(SEARCH("Android", J57:L57))),"Mobile", "")</f>
        <v/>
      </c>
      <c r="F57" s="20" t="str" cm="1">
        <f t="array" ref="F57">IF(OR(ISNUMBER(SEARCH("virtual reality", J57:L57)),ISNUMBER(SEARCH("mixed reality", J57:L57)),ISNUMBER(SEARCH(" VR ", J57:L57)),ISNUMBER(SEARCH("augmented reality", J57:L57)),ISNUMBER(SEARCH("Augmented Reality", J57:L57)),ISNUMBER(SEARCH(" AR ", J57:L57))),"VR-AR", "")</f>
        <v/>
      </c>
      <c r="G57" s="20" t="str">
        <f>IF(A57=DataValidation!$E$14,DataValidation!$E$14, "")</f>
        <v>AI</v>
      </c>
      <c r="H57" s="20" t="str">
        <f>IF(A57=DataValidation!$E$13,DataValidation!$E$13, "")</f>
        <v/>
      </c>
      <c r="I57" s="3" t="str">
        <f t="shared" si="0"/>
        <v/>
      </c>
      <c r="J57" s="10" t="s">
        <v>18339</v>
      </c>
      <c r="K57" t="s">
        <v>1862</v>
      </c>
      <c r="L57" t="s">
        <v>1863</v>
      </c>
      <c r="M57" t="s">
        <v>1864</v>
      </c>
      <c r="N57">
        <v>10</v>
      </c>
      <c r="O57">
        <v>9781728176246</v>
      </c>
      <c r="P57" t="str">
        <f t="shared" si="3"/>
        <v>Conference</v>
      </c>
      <c r="Q57" t="s">
        <v>1865</v>
      </c>
      <c r="R57" t="s">
        <v>1866</v>
      </c>
      <c r="S57" s="3">
        <v>2020</v>
      </c>
      <c r="T57" t="s">
        <v>1867</v>
      </c>
      <c r="U57" t="s">
        <v>6</v>
      </c>
      <c r="V57" t="s">
        <v>162</v>
      </c>
    </row>
    <row r="58" spans="1:22" x14ac:dyDescent="0.35">
      <c r="A58" t="s">
        <v>49</v>
      </c>
      <c r="B58" t="s">
        <v>71</v>
      </c>
      <c r="C58" t="s">
        <v>71</v>
      </c>
      <c r="D58" s="20" t="s">
        <v>20863</v>
      </c>
      <c r="E58" s="20" t="str" cm="1">
        <f t="array" ref="E58">IF(OR(ISNUMBER(SEARCH("mobile", J58:L58)),ISNUMBER(SEARCH("Mobile", J58:L58)),ISNUMBER(SEARCH("smartphone", J58:L58)),ISNUMBER(SEARCH("Smartphone", J58:L58)),ISNUMBER(SEARCH("android", J58:L58)),ISNUMBER(SEARCH("Android", J58:L58))),"Mobile", "")</f>
        <v/>
      </c>
      <c r="F58" s="20" t="str" cm="1">
        <f t="array" ref="F58">IF(OR(ISNUMBER(SEARCH("virtual reality", J58:L58)),ISNUMBER(SEARCH("mixed reality", J58:L58)),ISNUMBER(SEARCH(" VR ", J58:L58)),ISNUMBER(SEARCH("augmented reality", J58:L58)),ISNUMBER(SEARCH("Augmented Reality", J58:L58)),ISNUMBER(SEARCH(" AR ", J58:L58))),"VR-AR", "")</f>
        <v/>
      </c>
      <c r="G58" s="20" t="str">
        <f>IF(A58=DataValidation!$E$14,DataValidation!$E$14, "")</f>
        <v/>
      </c>
      <c r="H58" s="20" t="str">
        <f>IF(A58=DataValidation!$E$13,DataValidation!$E$13, "")</f>
        <v/>
      </c>
      <c r="I58" s="3" t="str">
        <f t="shared" si="0"/>
        <v/>
      </c>
      <c r="J58" s="10" t="s">
        <v>18340</v>
      </c>
      <c r="K58" t="s">
        <v>1869</v>
      </c>
      <c r="L58" t="s">
        <v>1870</v>
      </c>
      <c r="M58" t="s">
        <v>1871</v>
      </c>
      <c r="N58">
        <v>7</v>
      </c>
      <c r="P58" t="str">
        <f t="shared" si="3"/>
        <v>Journal</v>
      </c>
      <c r="Q58" t="s">
        <v>1872</v>
      </c>
      <c r="R58" t="s">
        <v>1873</v>
      </c>
      <c r="S58" s="3">
        <v>2015</v>
      </c>
      <c r="T58" t="s">
        <v>1874</v>
      </c>
      <c r="U58" t="s">
        <v>6</v>
      </c>
      <c r="V58" t="s">
        <v>323</v>
      </c>
    </row>
    <row r="59" spans="1:22" x14ac:dyDescent="0.35">
      <c r="A59" t="s">
        <v>70</v>
      </c>
      <c r="B59" t="s">
        <v>57</v>
      </c>
      <c r="C59" t="s">
        <v>57</v>
      </c>
      <c r="D59" s="20" t="s">
        <v>6</v>
      </c>
      <c r="E59" s="20" t="str" cm="1">
        <f t="array" ref="E59">IF(OR(ISNUMBER(SEARCH("mobile", J59:L59)),ISNUMBER(SEARCH("Mobile", J59:L59)),ISNUMBER(SEARCH("smartphone", J59:L59)),ISNUMBER(SEARCH("Smartphone", J59:L59)),ISNUMBER(SEARCH("android", J59:L59)),ISNUMBER(SEARCH("Android", J59:L59))),"Mobile", "")</f>
        <v/>
      </c>
      <c r="F59" s="20" t="str" cm="1">
        <f t="array" ref="F59">IF(OR(ISNUMBER(SEARCH("virtual reality", J59:L59)),ISNUMBER(SEARCH("mixed reality", J59:L59)),ISNUMBER(SEARCH(" VR ", J59:L59)),ISNUMBER(SEARCH("augmented reality", J59:L59)),ISNUMBER(SEARCH("Augmented Reality", J59:L59)),ISNUMBER(SEARCH(" AR ", J59:L59))),"VR-AR", "")</f>
        <v>VR-AR</v>
      </c>
      <c r="G59" s="20" t="str">
        <f>IF(A59=DataValidation!$E$14,DataValidation!$E$14, "")</f>
        <v/>
      </c>
      <c r="H59" s="20" t="str">
        <f>IF(A59=DataValidation!$E$13,DataValidation!$E$13, "")</f>
        <v/>
      </c>
      <c r="I59" s="3" t="str">
        <f t="shared" si="0"/>
        <v/>
      </c>
      <c r="J59" s="10" t="s">
        <v>18341</v>
      </c>
      <c r="K59" t="s">
        <v>1876</v>
      </c>
      <c r="L59" t="s">
        <v>6</v>
      </c>
      <c r="M59" t="s">
        <v>1877</v>
      </c>
      <c r="N59">
        <v>7</v>
      </c>
      <c r="P59" t="str">
        <f t="shared" si="3"/>
        <v>Journal</v>
      </c>
      <c r="Q59" t="s">
        <v>693</v>
      </c>
      <c r="R59" t="s">
        <v>6</v>
      </c>
      <c r="S59" s="3">
        <v>2021</v>
      </c>
      <c r="T59" t="s">
        <v>1878</v>
      </c>
      <c r="U59" t="s">
        <v>6</v>
      </c>
      <c r="V59" t="s">
        <v>162</v>
      </c>
    </row>
    <row r="60" spans="1:22" x14ac:dyDescent="0.35">
      <c r="A60" t="s">
        <v>70</v>
      </c>
      <c r="B60" t="s">
        <v>57</v>
      </c>
      <c r="C60" t="s">
        <v>57</v>
      </c>
      <c r="D60" s="20" t="s">
        <v>20851</v>
      </c>
      <c r="E60" s="20" t="str" cm="1">
        <f t="array" ref="E60">IF(OR(ISNUMBER(SEARCH("mobile", J60:L60)),ISNUMBER(SEARCH("Mobile", J60:L60)),ISNUMBER(SEARCH("smartphone", J60:L60)),ISNUMBER(SEARCH("Smartphone", J60:L60)),ISNUMBER(SEARCH("android", J60:L60)),ISNUMBER(SEARCH("Android", J60:L60))),"Mobile", "")</f>
        <v>Mobile</v>
      </c>
      <c r="F60" s="20" t="str" cm="1">
        <f t="array" ref="F60">IF(OR(ISNUMBER(SEARCH("virtual reality", J60:L60)),ISNUMBER(SEARCH("mixed reality", J60:L60)),ISNUMBER(SEARCH(" VR ", J60:L60)),ISNUMBER(SEARCH("augmented reality", J60:L60)),ISNUMBER(SEARCH("Augmented Reality", J60:L60)),ISNUMBER(SEARCH(" AR ", J60:L60))),"VR-AR", "")</f>
        <v>VR-AR</v>
      </c>
      <c r="G60" s="20" t="str">
        <f>IF(A60=DataValidation!$E$14,DataValidation!$E$14, "")</f>
        <v/>
      </c>
      <c r="H60" s="20" t="str">
        <f>IF(A60=DataValidation!$E$13,DataValidation!$E$13, "")</f>
        <v/>
      </c>
      <c r="I60" s="3" t="str">
        <f t="shared" si="0"/>
        <v/>
      </c>
      <c r="J60" s="10" t="s">
        <v>18352</v>
      </c>
      <c r="K60" t="s">
        <v>1937</v>
      </c>
      <c r="L60" t="s">
        <v>1938</v>
      </c>
      <c r="M60" t="s">
        <v>1939</v>
      </c>
      <c r="N60">
        <v>10</v>
      </c>
      <c r="O60">
        <v>9781450360876</v>
      </c>
      <c r="P60" t="str">
        <f t="shared" si="3"/>
        <v>Conference</v>
      </c>
      <c r="Q60" t="s">
        <v>1940</v>
      </c>
      <c r="R60" t="s">
        <v>6</v>
      </c>
      <c r="S60" s="3">
        <v>2018</v>
      </c>
      <c r="T60" t="s">
        <v>1941</v>
      </c>
      <c r="U60" t="s">
        <v>6</v>
      </c>
      <c r="V60" t="s">
        <v>147</v>
      </c>
    </row>
    <row r="61" spans="1:22" x14ac:dyDescent="0.35">
      <c r="A61" t="s">
        <v>70</v>
      </c>
      <c r="B61" t="s">
        <v>57</v>
      </c>
      <c r="C61" t="s">
        <v>57</v>
      </c>
      <c r="D61" s="20" t="s">
        <v>20851</v>
      </c>
      <c r="E61" s="20" t="str" cm="1">
        <f t="array" ref="E61">IF(OR(ISNUMBER(SEARCH("mobile", J61:L61)),ISNUMBER(SEARCH("Mobile", J61:L61)),ISNUMBER(SEARCH("smartphone", J61:L61)),ISNUMBER(SEARCH("Smartphone", J61:L61)),ISNUMBER(SEARCH("android", J61:L61)),ISNUMBER(SEARCH("Android", J61:L61))),"Mobile", "")</f>
        <v>Mobile</v>
      </c>
      <c r="F61" s="20" t="str" cm="1">
        <f t="array" ref="F61">IF(OR(ISNUMBER(SEARCH("virtual reality", J61:L61)),ISNUMBER(SEARCH("mixed reality", J61:L61)),ISNUMBER(SEARCH(" VR ", J61:L61)),ISNUMBER(SEARCH("augmented reality", J61:L61)),ISNUMBER(SEARCH("Augmented Reality", J61:L61)),ISNUMBER(SEARCH(" AR ", J61:L61))),"VR-AR", "")</f>
        <v>VR-AR</v>
      </c>
      <c r="G61" s="20" t="str">
        <f>IF(A61=DataValidation!$E$14,DataValidation!$E$14, "")</f>
        <v/>
      </c>
      <c r="H61" s="20" t="str">
        <f>IF(A61=DataValidation!$E$13,DataValidation!$E$13, "")</f>
        <v/>
      </c>
      <c r="I61" s="3" t="str">
        <f t="shared" si="0"/>
        <v/>
      </c>
      <c r="J61" s="10" t="s">
        <v>18353</v>
      </c>
      <c r="K61" t="s">
        <v>1943</v>
      </c>
      <c r="L61" t="s">
        <v>1944</v>
      </c>
      <c r="M61" t="s">
        <v>1945</v>
      </c>
      <c r="N61">
        <v>10</v>
      </c>
      <c r="O61">
        <v>9781450370219</v>
      </c>
      <c r="P61" t="str">
        <f t="shared" si="3"/>
        <v>Journal</v>
      </c>
      <c r="Q61" t="s">
        <v>1946</v>
      </c>
      <c r="R61" t="s">
        <v>6</v>
      </c>
      <c r="S61" s="3">
        <v>2019</v>
      </c>
      <c r="T61" t="s">
        <v>1947</v>
      </c>
      <c r="U61" t="s">
        <v>6</v>
      </c>
      <c r="V61" t="s">
        <v>162</v>
      </c>
    </row>
    <row r="62" spans="1:22" x14ac:dyDescent="0.35">
      <c r="A62" t="s">
        <v>49</v>
      </c>
      <c r="B62" t="s">
        <v>63</v>
      </c>
      <c r="C62" t="s">
        <v>63</v>
      </c>
      <c r="D62" s="20" t="s">
        <v>6</v>
      </c>
      <c r="E62" s="20" t="str" cm="1">
        <f t="array" ref="E62">IF(OR(ISNUMBER(SEARCH("mobile", J62:L62)),ISNUMBER(SEARCH("Mobile", J62:L62)),ISNUMBER(SEARCH("smartphone", J62:L62)),ISNUMBER(SEARCH("Smartphone", J62:L62)),ISNUMBER(SEARCH("android", J62:L62)),ISNUMBER(SEARCH("Android", J62:L62))),"Mobile", "")</f>
        <v/>
      </c>
      <c r="F62" s="20" t="str" cm="1">
        <f t="array" ref="F62">IF(OR(ISNUMBER(SEARCH("virtual reality", J62:L62)),ISNUMBER(SEARCH("mixed reality", J62:L62)),ISNUMBER(SEARCH(" VR ", J62:L62)),ISNUMBER(SEARCH("augmented reality", J62:L62)),ISNUMBER(SEARCH("Augmented Reality", J62:L62)),ISNUMBER(SEARCH(" AR ", J62:L62))),"VR-AR", "")</f>
        <v/>
      </c>
      <c r="G62" s="20" t="str">
        <f>IF(A62=DataValidation!$E$14,DataValidation!$E$14, "")</f>
        <v/>
      </c>
      <c r="H62" s="20" t="str">
        <f>IF(A62=DataValidation!$E$13,DataValidation!$E$13, "")</f>
        <v/>
      </c>
      <c r="I62" s="3" t="str">
        <f t="shared" si="0"/>
        <v/>
      </c>
      <c r="J62" s="10" t="s">
        <v>18355</v>
      </c>
      <c r="K62" t="s">
        <v>1956</v>
      </c>
      <c r="L62" t="s">
        <v>1957</v>
      </c>
      <c r="M62" t="s">
        <v>1958</v>
      </c>
      <c r="N62">
        <v>10</v>
      </c>
      <c r="O62">
        <v>9781467388436</v>
      </c>
      <c r="P62" t="str">
        <f t="shared" si="3"/>
        <v>Conference</v>
      </c>
      <c r="Q62" t="s">
        <v>388</v>
      </c>
      <c r="R62" t="s">
        <v>1959</v>
      </c>
      <c r="S62" s="3">
        <v>2016</v>
      </c>
      <c r="T62" t="s">
        <v>1960</v>
      </c>
      <c r="U62" t="s">
        <v>6</v>
      </c>
      <c r="V62" t="s">
        <v>147</v>
      </c>
    </row>
    <row r="63" spans="1:22" x14ac:dyDescent="0.35">
      <c r="A63" t="s">
        <v>49</v>
      </c>
      <c r="B63" t="s">
        <v>80</v>
      </c>
      <c r="C63" t="s">
        <v>80</v>
      </c>
      <c r="D63" s="20" t="s">
        <v>6</v>
      </c>
      <c r="E63" s="20" t="str" cm="1">
        <f t="array" ref="E63">IF(OR(ISNUMBER(SEARCH("mobile", J63:L63)),ISNUMBER(SEARCH("Mobile", J63:L63)),ISNUMBER(SEARCH("smartphone", J63:L63)),ISNUMBER(SEARCH("Smartphone", J63:L63)),ISNUMBER(SEARCH("android", J63:L63)),ISNUMBER(SEARCH("Android", J63:L63))),"Mobile", "")</f>
        <v/>
      </c>
      <c r="F63" s="20" t="str" cm="1">
        <f t="array" ref="F63">IF(OR(ISNUMBER(SEARCH("virtual reality", J63:L63)),ISNUMBER(SEARCH("mixed reality", J63:L63)),ISNUMBER(SEARCH(" VR ", J63:L63)),ISNUMBER(SEARCH("augmented reality", J63:L63)),ISNUMBER(SEARCH("Augmented Reality", J63:L63)),ISNUMBER(SEARCH(" AR ", J63:L63))),"VR-AR", "")</f>
        <v/>
      </c>
      <c r="G63" s="20" t="str">
        <f>IF(A63=DataValidation!$E$14,DataValidation!$E$14, "")</f>
        <v/>
      </c>
      <c r="H63" s="20" t="str">
        <f>IF(A63=DataValidation!$E$13,DataValidation!$E$13, "")</f>
        <v/>
      </c>
      <c r="I63" s="3" t="str">
        <f t="shared" si="0"/>
        <v/>
      </c>
      <c r="J63" s="10" t="s">
        <v>18358</v>
      </c>
      <c r="K63" t="s">
        <v>1975</v>
      </c>
      <c r="L63" t="s">
        <v>1976</v>
      </c>
      <c r="M63" t="s">
        <v>1977</v>
      </c>
      <c r="N63">
        <v>10</v>
      </c>
      <c r="O63">
        <v>9789077381809</v>
      </c>
      <c r="P63" t="str">
        <f t="shared" si="3"/>
        <v>Conference</v>
      </c>
      <c r="Q63" t="s">
        <v>1978</v>
      </c>
      <c r="R63" t="s">
        <v>1979</v>
      </c>
      <c r="S63" s="3">
        <v>2013</v>
      </c>
      <c r="T63" t="s">
        <v>1980</v>
      </c>
      <c r="U63" t="s">
        <v>6</v>
      </c>
      <c r="V63" t="s">
        <v>162</v>
      </c>
    </row>
    <row r="64" spans="1:22" x14ac:dyDescent="0.35">
      <c r="A64" t="s">
        <v>49</v>
      </c>
      <c r="B64" t="s">
        <v>54</v>
      </c>
      <c r="C64" t="s">
        <v>54</v>
      </c>
      <c r="D64" s="20" t="s">
        <v>6</v>
      </c>
      <c r="E64" s="20" t="str" cm="1">
        <f t="array" ref="E64">IF(OR(ISNUMBER(SEARCH("mobile", J64:L64)),ISNUMBER(SEARCH("Mobile", J64:L64)),ISNUMBER(SEARCH("smartphone", J64:L64)),ISNUMBER(SEARCH("Smartphone", J64:L64)),ISNUMBER(SEARCH("android", J64:L64)),ISNUMBER(SEARCH("Android", J64:L64))),"Mobile", "")</f>
        <v/>
      </c>
      <c r="F64" s="20" t="str" cm="1">
        <f t="array" ref="F64">IF(OR(ISNUMBER(SEARCH("virtual reality", J64:L64)),ISNUMBER(SEARCH("mixed reality", J64:L64)),ISNUMBER(SEARCH(" VR ", J64:L64)),ISNUMBER(SEARCH("augmented reality", J64:L64)),ISNUMBER(SEARCH("Augmented Reality", J64:L64)),ISNUMBER(SEARCH(" AR ", J64:L64))),"VR-AR", "")</f>
        <v/>
      </c>
      <c r="G64" s="20" t="str">
        <f>IF(A64=DataValidation!$E$14,DataValidation!$E$14, "")</f>
        <v/>
      </c>
      <c r="H64" s="20" t="str">
        <f>IF(A64=DataValidation!$E$13,DataValidation!$E$13, "")</f>
        <v/>
      </c>
      <c r="I64" s="3" t="str">
        <f t="shared" si="0"/>
        <v/>
      </c>
      <c r="J64" s="10" t="s">
        <v>18361</v>
      </c>
      <c r="K64" t="s">
        <v>1996</v>
      </c>
      <c r="L64" t="s">
        <v>1997</v>
      </c>
      <c r="M64" t="s">
        <v>1998</v>
      </c>
      <c r="N64">
        <v>7</v>
      </c>
      <c r="P64" t="str">
        <f t="shared" si="3"/>
        <v>Journal</v>
      </c>
      <c r="Q64" t="s">
        <v>1999</v>
      </c>
      <c r="R64" t="s">
        <v>2000</v>
      </c>
      <c r="S64" s="3">
        <v>2017</v>
      </c>
      <c r="T64" t="s">
        <v>2001</v>
      </c>
      <c r="U64" t="s">
        <v>6</v>
      </c>
      <c r="V64" t="s">
        <v>155</v>
      </c>
    </row>
    <row r="65" spans="1:22" x14ac:dyDescent="0.35">
      <c r="A65" t="s">
        <v>70</v>
      </c>
      <c r="B65" t="s">
        <v>60</v>
      </c>
      <c r="C65" t="s">
        <v>60</v>
      </c>
      <c r="D65" s="20" t="s">
        <v>20870</v>
      </c>
      <c r="E65" s="20" t="str" cm="1">
        <f t="array" ref="E65">IF(OR(ISNUMBER(SEARCH("mobile", J65:L65)),ISNUMBER(SEARCH("Mobile", J65:L65)),ISNUMBER(SEARCH("smartphone", J65:L65)),ISNUMBER(SEARCH("Smartphone", J65:L65)),ISNUMBER(SEARCH("android", J65:L65)),ISNUMBER(SEARCH("Android", J65:L65))),"Mobile", "")</f>
        <v/>
      </c>
      <c r="F65" s="20" t="str" cm="1">
        <f t="array" ref="F65">IF(OR(ISNUMBER(SEARCH("virtual reality", J65:L65)),ISNUMBER(SEARCH("mixed reality", J65:L65)),ISNUMBER(SEARCH(" VR ", J65:L65)),ISNUMBER(SEARCH("augmented reality", J65:L65)),ISNUMBER(SEARCH("Augmented Reality", J65:L65)),ISNUMBER(SEARCH(" AR ", J65:L65))),"VR-AR", "")</f>
        <v>VR-AR</v>
      </c>
      <c r="G65" s="20" t="str">
        <f>IF(A65=DataValidation!$E$14,DataValidation!$E$14, "")</f>
        <v/>
      </c>
      <c r="H65" s="20" t="str">
        <f>IF(A65=DataValidation!$E$13,DataValidation!$E$13, "")</f>
        <v/>
      </c>
      <c r="I65" s="3" t="str">
        <f t="shared" si="0"/>
        <v/>
      </c>
      <c r="J65" s="10" t="s">
        <v>18364</v>
      </c>
      <c r="K65" t="s">
        <v>2016</v>
      </c>
      <c r="L65" t="s">
        <v>2017</v>
      </c>
      <c r="M65" t="s">
        <v>2018</v>
      </c>
      <c r="N65">
        <v>10</v>
      </c>
      <c r="O65">
        <v>9780954901684</v>
      </c>
      <c r="P65" t="str">
        <f t="shared" si="3"/>
        <v>Conference</v>
      </c>
      <c r="Q65" t="s">
        <v>909</v>
      </c>
      <c r="R65" t="s">
        <v>2019</v>
      </c>
      <c r="S65" s="3">
        <v>2010</v>
      </c>
      <c r="T65" t="s">
        <v>2020</v>
      </c>
      <c r="U65" t="s">
        <v>6</v>
      </c>
      <c r="V65" t="s">
        <v>147</v>
      </c>
    </row>
    <row r="66" spans="1:22" x14ac:dyDescent="0.35">
      <c r="A66" t="s">
        <v>70</v>
      </c>
      <c r="B66" t="s">
        <v>83</v>
      </c>
      <c r="C66" t="s">
        <v>83</v>
      </c>
      <c r="D66" s="20" t="s">
        <v>20886</v>
      </c>
      <c r="E66" s="20" t="str" cm="1">
        <f t="array" ref="E66">IF(OR(ISNUMBER(SEARCH("mobile", J66:L66)),ISNUMBER(SEARCH("Mobile", J66:L66)),ISNUMBER(SEARCH("smartphone", J66:L66)),ISNUMBER(SEARCH("Smartphone", J66:L66)),ISNUMBER(SEARCH("android", J66:L66)),ISNUMBER(SEARCH("Android", J66:L66))),"Mobile", "")</f>
        <v>Mobile</v>
      </c>
      <c r="F66" s="20" t="str" cm="1">
        <f t="array" ref="F66">IF(OR(ISNUMBER(SEARCH("virtual reality", J66:L66)),ISNUMBER(SEARCH("mixed reality", J66:L66)),ISNUMBER(SEARCH(" VR ", J66:L66)),ISNUMBER(SEARCH("augmented reality", J66:L66)),ISNUMBER(SEARCH("Augmented Reality", J66:L66)),ISNUMBER(SEARCH(" AR ", J66:L66))),"VR-AR", "")</f>
        <v/>
      </c>
      <c r="G66" s="20" t="str">
        <f>IF(A66=DataValidation!$E$14,DataValidation!$E$14, "")</f>
        <v/>
      </c>
      <c r="H66" s="20" t="str">
        <f>IF(A66=DataValidation!$E$13,DataValidation!$E$13, "")</f>
        <v/>
      </c>
      <c r="I66" s="3" t="str">
        <f t="shared" ref="I66:I129" si="4">IF(B66&lt;&gt;C66,IF(OR(B66="",C66=""),"NR","Yes"),"")</f>
        <v/>
      </c>
      <c r="J66" s="10" t="s">
        <v>18384</v>
      </c>
      <c r="K66" t="s">
        <v>2151</v>
      </c>
      <c r="L66" t="s">
        <v>2152</v>
      </c>
      <c r="M66" t="s">
        <v>2153</v>
      </c>
      <c r="N66">
        <v>10</v>
      </c>
      <c r="O66">
        <v>9781509050932</v>
      </c>
      <c r="P66" t="str">
        <f t="shared" si="3"/>
        <v>Conference</v>
      </c>
      <c r="Q66" t="s">
        <v>2154</v>
      </c>
      <c r="R66" t="s">
        <v>2155</v>
      </c>
      <c r="S66" s="3">
        <v>2016</v>
      </c>
      <c r="T66" t="s">
        <v>2156</v>
      </c>
      <c r="U66" t="s">
        <v>6</v>
      </c>
      <c r="V66" t="s">
        <v>2157</v>
      </c>
    </row>
    <row r="67" spans="1:22" x14ac:dyDescent="0.35">
      <c r="A67" t="s">
        <v>70</v>
      </c>
      <c r="B67" t="s">
        <v>57</v>
      </c>
      <c r="C67" t="s">
        <v>57</v>
      </c>
      <c r="D67" s="20" t="s">
        <v>20887</v>
      </c>
      <c r="E67" s="20" t="str" cm="1">
        <f t="array" ref="E67">IF(OR(ISNUMBER(SEARCH("mobile", J67:L67)),ISNUMBER(SEARCH("Mobile", J67:L67)),ISNUMBER(SEARCH("smartphone", J67:L67)),ISNUMBER(SEARCH("Smartphone", J67:L67)),ISNUMBER(SEARCH("android", J67:L67)),ISNUMBER(SEARCH("Android", J67:L67))),"Mobile", "")</f>
        <v/>
      </c>
      <c r="F67" s="20" t="str" cm="1">
        <f t="array" ref="F67">IF(OR(ISNUMBER(SEARCH("virtual reality", J67:L67)),ISNUMBER(SEARCH("mixed reality", J67:L67)),ISNUMBER(SEARCH(" VR ", J67:L67)),ISNUMBER(SEARCH("augmented reality", J67:L67)),ISNUMBER(SEARCH("Augmented Reality", J67:L67)),ISNUMBER(SEARCH(" AR ", J67:L67))),"VR-AR", "")</f>
        <v>VR-AR</v>
      </c>
      <c r="G67" s="20" t="str">
        <f>IF(A67=DataValidation!$E$14,DataValidation!$E$14, "")</f>
        <v/>
      </c>
      <c r="H67" s="20" t="str">
        <f>IF(A67=DataValidation!$E$13,DataValidation!$E$13, "")</f>
        <v/>
      </c>
      <c r="I67" s="3" t="str">
        <f t="shared" si="4"/>
        <v/>
      </c>
      <c r="J67" s="10" t="s">
        <v>18387</v>
      </c>
      <c r="K67" t="s">
        <v>2172</v>
      </c>
      <c r="L67" t="s">
        <v>2173</v>
      </c>
      <c r="M67" t="s">
        <v>2174</v>
      </c>
      <c r="N67">
        <v>7</v>
      </c>
      <c r="P67" t="str">
        <f t="shared" si="3"/>
        <v>Journal</v>
      </c>
      <c r="Q67" t="s">
        <v>2175</v>
      </c>
      <c r="R67" t="s">
        <v>6</v>
      </c>
      <c r="S67" s="3">
        <v>2019</v>
      </c>
      <c r="T67" t="s">
        <v>2176</v>
      </c>
      <c r="U67" t="s">
        <v>6</v>
      </c>
      <c r="V67" t="s">
        <v>162</v>
      </c>
    </row>
    <row r="68" spans="1:22" x14ac:dyDescent="0.35">
      <c r="A68" t="s">
        <v>49</v>
      </c>
      <c r="B68" t="s">
        <v>71</v>
      </c>
      <c r="C68" t="s">
        <v>71</v>
      </c>
      <c r="D68" s="20" t="s">
        <v>20891</v>
      </c>
      <c r="E68" s="20" t="str" cm="1">
        <f t="array" ref="E68">IF(OR(ISNUMBER(SEARCH("mobile", J68:L68)),ISNUMBER(SEARCH("Mobile", J68:L68)),ISNUMBER(SEARCH("smartphone", J68:L68)),ISNUMBER(SEARCH("Smartphone", J68:L68)),ISNUMBER(SEARCH("android", J68:L68)),ISNUMBER(SEARCH("Android", J68:L68))),"Mobile", "")</f>
        <v/>
      </c>
      <c r="F68" s="20" t="str" cm="1">
        <f t="array" ref="F68">IF(OR(ISNUMBER(SEARCH("virtual reality", J68:L68)),ISNUMBER(SEARCH("mixed reality", J68:L68)),ISNUMBER(SEARCH(" VR ", J68:L68)),ISNUMBER(SEARCH("augmented reality", J68:L68)),ISNUMBER(SEARCH("Augmented Reality", J68:L68)),ISNUMBER(SEARCH(" AR ", J68:L68))),"VR-AR", "")</f>
        <v/>
      </c>
      <c r="G68" s="20" t="str">
        <f>IF(A68=DataValidation!$E$14,DataValidation!$E$14, "")</f>
        <v/>
      </c>
      <c r="H68" s="20" t="str">
        <f>IF(A68=DataValidation!$E$13,DataValidation!$E$13, "")</f>
        <v/>
      </c>
      <c r="I68" s="3" t="str">
        <f t="shared" si="4"/>
        <v/>
      </c>
      <c r="J68" s="10" t="s">
        <v>18391</v>
      </c>
      <c r="K68" t="s">
        <v>2198</v>
      </c>
      <c r="L68" t="s">
        <v>2199</v>
      </c>
      <c r="M68" t="s">
        <v>2200</v>
      </c>
      <c r="N68">
        <v>10</v>
      </c>
      <c r="O68">
        <v>9781450381352</v>
      </c>
      <c r="P68" t="str">
        <f t="shared" si="3"/>
        <v>Conference</v>
      </c>
      <c r="Q68" t="s">
        <v>2201</v>
      </c>
      <c r="R68" t="s">
        <v>2202</v>
      </c>
      <c r="S68" s="3">
        <v>2020</v>
      </c>
      <c r="T68" t="s">
        <v>2203</v>
      </c>
      <c r="U68" t="s">
        <v>6</v>
      </c>
      <c r="V68" t="s">
        <v>162</v>
      </c>
    </row>
    <row r="69" spans="1:22" x14ac:dyDescent="0.35">
      <c r="A69" t="s">
        <v>49</v>
      </c>
      <c r="B69" t="s">
        <v>57</v>
      </c>
      <c r="C69" t="s">
        <v>57</v>
      </c>
      <c r="D69" s="20" t="s">
        <v>20892</v>
      </c>
      <c r="E69" s="20" t="str" cm="1">
        <f t="array" ref="E69">IF(OR(ISNUMBER(SEARCH("mobile", J69:L69)),ISNUMBER(SEARCH("Mobile", J69:L69)),ISNUMBER(SEARCH("smartphone", J69:L69)),ISNUMBER(SEARCH("Smartphone", J69:L69)),ISNUMBER(SEARCH("android", J69:L69)),ISNUMBER(SEARCH("Android", J69:L69))),"Mobile", "")</f>
        <v/>
      </c>
      <c r="F69" s="20" t="str" cm="1">
        <f t="array" ref="F69">IF(OR(ISNUMBER(SEARCH("virtual reality", J69:L69)),ISNUMBER(SEARCH("mixed reality", J69:L69)),ISNUMBER(SEARCH(" VR ", J69:L69)),ISNUMBER(SEARCH("augmented reality", J69:L69)),ISNUMBER(SEARCH("Augmented Reality", J69:L69)),ISNUMBER(SEARCH(" AR ", J69:L69))),"VR-AR", "")</f>
        <v/>
      </c>
      <c r="G69" s="20" t="str">
        <f>IF(A69=DataValidation!$E$14,DataValidation!$E$14, "")</f>
        <v/>
      </c>
      <c r="H69" s="20" t="str">
        <f>IF(A69=DataValidation!$E$13,DataValidation!$E$13, "")</f>
        <v/>
      </c>
      <c r="I69" s="3" t="str">
        <f t="shared" si="4"/>
        <v/>
      </c>
      <c r="J69" s="10" t="s">
        <v>18392</v>
      </c>
      <c r="K69" t="s">
        <v>2205</v>
      </c>
      <c r="L69" t="s">
        <v>2206</v>
      </c>
      <c r="M69" t="s">
        <v>2207</v>
      </c>
      <c r="N69">
        <v>10</v>
      </c>
      <c r="O69">
        <v>9781450385626</v>
      </c>
      <c r="P69" t="str">
        <f t="shared" si="3"/>
        <v>Conference</v>
      </c>
      <c r="Q69" t="s">
        <v>2208</v>
      </c>
      <c r="R69" t="s">
        <v>2209</v>
      </c>
      <c r="S69" s="3">
        <v>2021</v>
      </c>
      <c r="T69" t="s">
        <v>2210</v>
      </c>
      <c r="U69" t="s">
        <v>6</v>
      </c>
      <c r="V69" t="s">
        <v>162</v>
      </c>
    </row>
    <row r="70" spans="1:22" x14ac:dyDescent="0.35">
      <c r="A70" t="s">
        <v>70</v>
      </c>
      <c r="B70" t="s">
        <v>71</v>
      </c>
      <c r="C70" t="s">
        <v>71</v>
      </c>
      <c r="D70" s="20" t="s">
        <v>20893</v>
      </c>
      <c r="E70" s="20" t="str" cm="1">
        <f t="array" ref="E70">IF(OR(ISNUMBER(SEARCH("mobile", J70:L70)),ISNUMBER(SEARCH("Mobile", J70:L70)),ISNUMBER(SEARCH("smartphone", J70:L70)),ISNUMBER(SEARCH("Smartphone", J70:L70)),ISNUMBER(SEARCH("android", J70:L70)),ISNUMBER(SEARCH("Android", J70:L70))),"Mobile", "")</f>
        <v/>
      </c>
      <c r="F70" s="20" t="str" cm="1">
        <f t="array" ref="F70">IF(OR(ISNUMBER(SEARCH("virtual reality", J70:L70)),ISNUMBER(SEARCH("mixed reality", J70:L70)),ISNUMBER(SEARCH(" VR ", J70:L70)),ISNUMBER(SEARCH("augmented reality", J70:L70)),ISNUMBER(SEARCH("Augmented Reality", J70:L70)),ISNUMBER(SEARCH(" AR ", J70:L70))),"VR-AR", "")</f>
        <v>VR-AR</v>
      </c>
      <c r="G70" s="20" t="str">
        <f>IF(A70=DataValidation!$E$14,DataValidation!$E$14, "")</f>
        <v/>
      </c>
      <c r="H70" s="20" t="str">
        <f>IF(A70=DataValidation!$E$13,DataValidation!$E$13, "")</f>
        <v/>
      </c>
      <c r="I70" s="3" t="str">
        <f t="shared" si="4"/>
        <v/>
      </c>
      <c r="J70" s="10" t="s">
        <v>18397</v>
      </c>
      <c r="K70" t="s">
        <v>2239</v>
      </c>
      <c r="L70" t="s">
        <v>2240</v>
      </c>
      <c r="M70" t="s">
        <v>2241</v>
      </c>
      <c r="N70">
        <v>7</v>
      </c>
      <c r="P70" t="str">
        <f t="shared" si="3"/>
        <v>Conference</v>
      </c>
      <c r="Q70" t="s">
        <v>152</v>
      </c>
      <c r="R70" t="s">
        <v>2242</v>
      </c>
      <c r="S70" s="3">
        <v>2014</v>
      </c>
      <c r="T70" t="s">
        <v>2243</v>
      </c>
      <c r="U70" t="s">
        <v>6</v>
      </c>
      <c r="V70" t="s">
        <v>217</v>
      </c>
    </row>
    <row r="71" spans="1:22" x14ac:dyDescent="0.35">
      <c r="A71" t="s">
        <v>40</v>
      </c>
      <c r="B71" t="s">
        <v>33</v>
      </c>
      <c r="C71" t="s">
        <v>33</v>
      </c>
      <c r="D71" s="20" t="s">
        <v>20895</v>
      </c>
      <c r="E71" s="20" t="str" cm="1">
        <f t="array" ref="E71">IF(OR(ISNUMBER(SEARCH("mobile", J71:L71)),ISNUMBER(SEARCH("Mobile", J71:L71)),ISNUMBER(SEARCH("smartphone", J71:L71)),ISNUMBER(SEARCH("Smartphone", J71:L71)),ISNUMBER(SEARCH("android", J71:L71)),ISNUMBER(SEARCH("Android", J71:L71))),"Mobile", "")</f>
        <v/>
      </c>
      <c r="F71" s="20" t="str" cm="1">
        <f t="array" ref="F71">IF(OR(ISNUMBER(SEARCH("virtual reality", J71:L71)),ISNUMBER(SEARCH("mixed reality", J71:L71)),ISNUMBER(SEARCH(" VR ", J71:L71)),ISNUMBER(SEARCH("augmented reality", J71:L71)),ISNUMBER(SEARCH("Augmented Reality", J71:L71)),ISNUMBER(SEARCH(" AR ", J71:L71))),"VR-AR", "")</f>
        <v/>
      </c>
      <c r="G71" s="20" t="str">
        <f>IF(A71=DataValidation!$E$14,DataValidation!$E$14, "")</f>
        <v>AI</v>
      </c>
      <c r="H71" s="20" t="str">
        <f>IF(A71=DataValidation!$E$13,DataValidation!$E$13, "")</f>
        <v/>
      </c>
      <c r="I71" s="3" t="str">
        <f t="shared" si="4"/>
        <v/>
      </c>
      <c r="J71" s="10" t="s">
        <v>18400</v>
      </c>
      <c r="K71" t="s">
        <v>2257</v>
      </c>
      <c r="L71" t="s">
        <v>2258</v>
      </c>
      <c r="M71" t="s">
        <v>2259</v>
      </c>
      <c r="N71">
        <v>10</v>
      </c>
      <c r="O71">
        <v>9781509057320</v>
      </c>
      <c r="P71" t="str">
        <f t="shared" si="3"/>
        <v>Conference</v>
      </c>
      <c r="Q71" t="s">
        <v>2031</v>
      </c>
      <c r="R71" t="s">
        <v>2260</v>
      </c>
      <c r="S71" s="3">
        <v>2017</v>
      </c>
      <c r="T71" t="s">
        <v>2261</v>
      </c>
      <c r="U71" t="s">
        <v>6</v>
      </c>
      <c r="V71" t="s">
        <v>162</v>
      </c>
    </row>
    <row r="72" spans="1:22" x14ac:dyDescent="0.35">
      <c r="A72" t="s">
        <v>70</v>
      </c>
      <c r="B72" t="s">
        <v>68</v>
      </c>
      <c r="C72" t="s">
        <v>68</v>
      </c>
      <c r="D72" s="20" t="s">
        <v>20898</v>
      </c>
      <c r="E72" s="20" t="str" cm="1">
        <f t="array" ref="E72">IF(OR(ISNUMBER(SEARCH("mobile", J72:L72)),ISNUMBER(SEARCH("Mobile", J72:L72)),ISNUMBER(SEARCH("smartphone", J72:L72)),ISNUMBER(SEARCH("Smartphone", J72:L72)),ISNUMBER(SEARCH("android", J72:L72)),ISNUMBER(SEARCH("Android", J72:L72))),"Mobile", "")</f>
        <v>Mobile</v>
      </c>
      <c r="F72" s="20" t="str" cm="1">
        <f t="array" ref="F72">IF(OR(ISNUMBER(SEARCH("virtual reality", J72:L72)),ISNUMBER(SEARCH("mixed reality", J72:L72)),ISNUMBER(SEARCH(" VR ", J72:L72)),ISNUMBER(SEARCH("augmented reality", J72:L72)),ISNUMBER(SEARCH("Augmented Reality", J72:L72)),ISNUMBER(SEARCH(" AR ", J72:L72))),"VR-AR", "")</f>
        <v/>
      </c>
      <c r="G72" s="20" t="str">
        <f>IF(A72=DataValidation!$E$14,DataValidation!$E$14, "")</f>
        <v/>
      </c>
      <c r="H72" s="20" t="str">
        <f>IF(A72=DataValidation!$E$13,DataValidation!$E$13, "")</f>
        <v/>
      </c>
      <c r="I72" s="3" t="str">
        <f t="shared" si="4"/>
        <v/>
      </c>
      <c r="J72" s="10" t="s">
        <v>18405</v>
      </c>
      <c r="K72" t="s">
        <v>2290</v>
      </c>
      <c r="L72" t="s">
        <v>2291</v>
      </c>
      <c r="M72" t="s">
        <v>2292</v>
      </c>
      <c r="N72">
        <v>7</v>
      </c>
      <c r="P72" t="str">
        <f t="shared" si="3"/>
        <v>Journal</v>
      </c>
      <c r="Q72" t="s">
        <v>922</v>
      </c>
      <c r="R72" t="s">
        <v>2293</v>
      </c>
      <c r="S72" s="3">
        <v>2020</v>
      </c>
      <c r="T72" t="s">
        <v>2294</v>
      </c>
      <c r="U72" t="s">
        <v>6</v>
      </c>
      <c r="V72" t="s">
        <v>1120</v>
      </c>
    </row>
    <row r="73" spans="1:22" x14ac:dyDescent="0.35">
      <c r="A73" t="s">
        <v>49</v>
      </c>
      <c r="B73" t="s">
        <v>57</v>
      </c>
      <c r="C73" t="s">
        <v>57</v>
      </c>
      <c r="D73" s="20" t="s">
        <v>20899</v>
      </c>
      <c r="E73" s="20" t="str" cm="1">
        <f t="array" ref="E73">IF(OR(ISNUMBER(SEARCH("mobile", J73:L73)),ISNUMBER(SEARCH("Mobile", J73:L73)),ISNUMBER(SEARCH("smartphone", J73:L73)),ISNUMBER(SEARCH("Smartphone", J73:L73)),ISNUMBER(SEARCH("android", J73:L73)),ISNUMBER(SEARCH("Android", J73:L73))),"Mobile", "")</f>
        <v/>
      </c>
      <c r="F73" s="20" t="str" cm="1">
        <f t="array" ref="F73">IF(OR(ISNUMBER(SEARCH("virtual reality", J73:L73)),ISNUMBER(SEARCH("mixed reality", J73:L73)),ISNUMBER(SEARCH(" VR ", J73:L73)),ISNUMBER(SEARCH("augmented reality", J73:L73)),ISNUMBER(SEARCH("Augmented Reality", J73:L73)),ISNUMBER(SEARCH(" AR ", J73:L73))),"VR-AR", "")</f>
        <v/>
      </c>
      <c r="G73" s="20" t="str">
        <f>IF(A73=DataValidation!$E$14,DataValidation!$E$14, "")</f>
        <v/>
      </c>
      <c r="H73" s="20" t="str">
        <f>IF(A73=DataValidation!$E$13,DataValidation!$E$13, "")</f>
        <v/>
      </c>
      <c r="I73" s="3" t="str">
        <f t="shared" si="4"/>
        <v/>
      </c>
      <c r="J73" s="10" t="s">
        <v>18406</v>
      </c>
      <c r="K73" t="s">
        <v>2296</v>
      </c>
      <c r="L73" t="s">
        <v>2297</v>
      </c>
      <c r="M73" t="s">
        <v>2298</v>
      </c>
      <c r="N73">
        <v>10</v>
      </c>
      <c r="O73">
        <v>9789077381748</v>
      </c>
      <c r="P73" t="str">
        <f t="shared" si="3"/>
        <v>Conference</v>
      </c>
      <c r="Q73" t="s">
        <v>2299</v>
      </c>
      <c r="R73" t="s">
        <v>2300</v>
      </c>
      <c r="S73" s="3">
        <v>2012</v>
      </c>
      <c r="T73" t="s">
        <v>2301</v>
      </c>
      <c r="U73" t="s">
        <v>6</v>
      </c>
      <c r="V73" t="s">
        <v>283</v>
      </c>
    </row>
    <row r="74" spans="1:22" x14ac:dyDescent="0.35">
      <c r="A74" t="s">
        <v>40</v>
      </c>
      <c r="B74" t="s">
        <v>33</v>
      </c>
      <c r="C74" t="s">
        <v>33</v>
      </c>
      <c r="D74" s="20" t="s">
        <v>20906</v>
      </c>
      <c r="E74" s="20" t="str" cm="1">
        <f t="array" ref="E74">IF(OR(ISNUMBER(SEARCH("mobile", J74:L74)),ISNUMBER(SEARCH("Mobile", J74:L74)),ISNUMBER(SEARCH("smartphone", J74:L74)),ISNUMBER(SEARCH("Smartphone", J74:L74)),ISNUMBER(SEARCH("android", J74:L74)),ISNUMBER(SEARCH("Android", J74:L74))),"Mobile", "")</f>
        <v/>
      </c>
      <c r="F74" s="20" t="str" cm="1">
        <f t="array" ref="F74">IF(OR(ISNUMBER(SEARCH("virtual reality", J74:L74)),ISNUMBER(SEARCH("mixed reality", J74:L74)),ISNUMBER(SEARCH(" VR ", J74:L74)),ISNUMBER(SEARCH("augmented reality", J74:L74)),ISNUMBER(SEARCH("Augmented Reality", J74:L74)),ISNUMBER(SEARCH(" AR ", J74:L74))),"VR-AR", "")</f>
        <v/>
      </c>
      <c r="G74" s="20" t="str">
        <f>IF(A74=DataValidation!$E$14,DataValidation!$E$14, "")</f>
        <v>AI</v>
      </c>
      <c r="H74" s="20" t="str">
        <f>IF(A74=DataValidation!$E$13,DataValidation!$E$13, "")</f>
        <v/>
      </c>
      <c r="I74" s="3" t="str">
        <f t="shared" si="4"/>
        <v/>
      </c>
      <c r="J74" s="10" t="s">
        <v>18417</v>
      </c>
      <c r="K74" t="s">
        <v>2365</v>
      </c>
      <c r="L74" t="s">
        <v>2366</v>
      </c>
      <c r="M74" t="s">
        <v>2367</v>
      </c>
      <c r="N74">
        <v>7</v>
      </c>
      <c r="O74">
        <v>9783319149226</v>
      </c>
      <c r="P74" t="str">
        <f t="shared" ref="P74:P95" si="5">IF(ISNUMBER(SEARCH("Workshop", Q74)),"Workshop",IF(OR(ISNUMBER(SEARCH("Conference", Q74)), ISNUMBER(SEARCH("Symposium", Q74)), ISNUMBER(SEARCH("Lecture Notes", Q74)), ISNUMBER(SEARCH("Proceedings", Q74))),"Conference", "Journal"))</f>
        <v>Journal</v>
      </c>
      <c r="Q74" t="s">
        <v>866</v>
      </c>
      <c r="R74" t="s">
        <v>2368</v>
      </c>
      <c r="S74" s="3">
        <v>2014</v>
      </c>
      <c r="T74" t="s">
        <v>2369</v>
      </c>
      <c r="U74" t="s">
        <v>6</v>
      </c>
      <c r="V74" t="s">
        <v>162</v>
      </c>
    </row>
    <row r="75" spans="1:22" x14ac:dyDescent="0.35">
      <c r="A75" t="s">
        <v>49</v>
      </c>
      <c r="B75" t="s">
        <v>71</v>
      </c>
      <c r="C75" t="s">
        <v>71</v>
      </c>
      <c r="D75" s="20" t="s">
        <v>20911</v>
      </c>
      <c r="E75" s="20" t="str" cm="1">
        <f t="array" ref="E75">IF(OR(ISNUMBER(SEARCH("mobile", J75:L75)),ISNUMBER(SEARCH("Mobile", J75:L75)),ISNUMBER(SEARCH("smartphone", J75:L75)),ISNUMBER(SEARCH("Smartphone", J75:L75)),ISNUMBER(SEARCH("android", J75:L75)),ISNUMBER(SEARCH("Android", J75:L75))),"Mobile", "")</f>
        <v/>
      </c>
      <c r="F75" s="20" t="str" cm="1">
        <f t="array" ref="F75">IF(OR(ISNUMBER(SEARCH("virtual reality", J75:L75)),ISNUMBER(SEARCH("mixed reality", J75:L75)),ISNUMBER(SEARCH(" VR ", J75:L75)),ISNUMBER(SEARCH("augmented reality", J75:L75)),ISNUMBER(SEARCH("Augmented Reality", J75:L75)),ISNUMBER(SEARCH(" AR ", J75:L75))),"VR-AR", "")</f>
        <v/>
      </c>
      <c r="G75" s="20" t="str">
        <f>IF(A75=DataValidation!$E$14,DataValidation!$E$14, "")</f>
        <v/>
      </c>
      <c r="H75" s="20" t="str">
        <f>IF(A75=DataValidation!$E$13,DataValidation!$E$13, "")</f>
        <v/>
      </c>
      <c r="I75" s="3" t="str">
        <f t="shared" si="4"/>
        <v/>
      </c>
      <c r="J75" s="10" t="s">
        <v>18422</v>
      </c>
      <c r="K75" t="s">
        <v>2394</v>
      </c>
      <c r="L75" t="s">
        <v>2395</v>
      </c>
      <c r="M75" t="s">
        <v>2396</v>
      </c>
      <c r="N75">
        <v>7</v>
      </c>
      <c r="P75" t="str">
        <f t="shared" si="5"/>
        <v>Journal</v>
      </c>
      <c r="Q75" t="s">
        <v>2397</v>
      </c>
      <c r="R75" t="s">
        <v>2398</v>
      </c>
      <c r="S75" s="3">
        <v>2010</v>
      </c>
      <c r="T75" t="s">
        <v>2399</v>
      </c>
      <c r="U75" t="s">
        <v>6</v>
      </c>
      <c r="V75" t="s">
        <v>217</v>
      </c>
    </row>
    <row r="76" spans="1:22" x14ac:dyDescent="0.35">
      <c r="A76" t="s">
        <v>40</v>
      </c>
      <c r="B76" t="s">
        <v>33</v>
      </c>
      <c r="C76" t="s">
        <v>33</v>
      </c>
      <c r="D76" s="20" t="s">
        <v>20915</v>
      </c>
      <c r="E76" s="20" t="str" cm="1">
        <f t="array" ref="E76">IF(OR(ISNUMBER(SEARCH("mobile", J76:L76)),ISNUMBER(SEARCH("Mobile", J76:L76)),ISNUMBER(SEARCH("smartphone", J76:L76)),ISNUMBER(SEARCH("Smartphone", J76:L76)),ISNUMBER(SEARCH("android", J76:L76)),ISNUMBER(SEARCH("Android", J76:L76))),"Mobile", "")</f>
        <v/>
      </c>
      <c r="F76" s="20" t="str" cm="1">
        <f t="array" ref="F76">IF(OR(ISNUMBER(SEARCH("virtual reality", J76:L76)),ISNUMBER(SEARCH("mixed reality", J76:L76)),ISNUMBER(SEARCH(" VR ", J76:L76)),ISNUMBER(SEARCH("augmented reality", J76:L76)),ISNUMBER(SEARCH("Augmented Reality", J76:L76)),ISNUMBER(SEARCH(" AR ", J76:L76))),"VR-AR", "")</f>
        <v/>
      </c>
      <c r="G76" s="20" t="str">
        <f>IF(A76=DataValidation!$E$14,DataValidation!$E$14, "")</f>
        <v>AI</v>
      </c>
      <c r="H76" s="20" t="str">
        <f>IF(A76=DataValidation!$E$13,DataValidation!$E$13, "")</f>
        <v/>
      </c>
      <c r="I76" s="3" t="str">
        <f t="shared" si="4"/>
        <v/>
      </c>
      <c r="J76" s="10" t="s">
        <v>18436</v>
      </c>
      <c r="K76" t="s">
        <v>2472</v>
      </c>
      <c r="L76" t="s">
        <v>2473</v>
      </c>
      <c r="M76" t="s">
        <v>2474</v>
      </c>
      <c r="N76">
        <v>10</v>
      </c>
      <c r="O76">
        <v>9781728146379</v>
      </c>
      <c r="P76" t="str">
        <f t="shared" si="5"/>
        <v>Conference</v>
      </c>
      <c r="Q76" t="s">
        <v>388</v>
      </c>
      <c r="R76" t="s">
        <v>1278</v>
      </c>
      <c r="S76" s="3">
        <v>2019</v>
      </c>
      <c r="T76" t="s">
        <v>2475</v>
      </c>
      <c r="U76" t="s">
        <v>6</v>
      </c>
      <c r="V76" t="s">
        <v>217</v>
      </c>
    </row>
    <row r="77" spans="1:22" x14ac:dyDescent="0.35">
      <c r="A77" t="s">
        <v>67</v>
      </c>
      <c r="B77" t="s">
        <v>33</v>
      </c>
      <c r="C77" t="s">
        <v>33</v>
      </c>
      <c r="D77" s="20" t="s">
        <v>20916</v>
      </c>
      <c r="E77" s="20" t="str" cm="1">
        <f t="array" ref="E77">IF(OR(ISNUMBER(SEARCH("mobile", J77:L77)),ISNUMBER(SEARCH("Mobile", J77:L77)),ISNUMBER(SEARCH("smartphone", J77:L77)),ISNUMBER(SEARCH("Smartphone", J77:L77)),ISNUMBER(SEARCH("android", J77:L77)),ISNUMBER(SEARCH("Android", J77:L77))),"Mobile", "")</f>
        <v/>
      </c>
      <c r="F77" s="20" t="str" cm="1">
        <f t="array" ref="F77">IF(OR(ISNUMBER(SEARCH("virtual reality", J77:L77)),ISNUMBER(SEARCH("mixed reality", J77:L77)),ISNUMBER(SEARCH(" VR ", J77:L77)),ISNUMBER(SEARCH("augmented reality", J77:L77)),ISNUMBER(SEARCH("Augmented Reality", J77:L77)),ISNUMBER(SEARCH(" AR ", J77:L77))),"VR-AR", "")</f>
        <v/>
      </c>
      <c r="G77" s="20" t="s">
        <v>21082</v>
      </c>
      <c r="H77" s="20" t="str">
        <f>IF(A77=DataValidation!$E$13,DataValidation!$E$13, "")</f>
        <v/>
      </c>
      <c r="I77" s="3" t="str">
        <f t="shared" si="4"/>
        <v/>
      </c>
      <c r="J77" s="10" t="s">
        <v>18438</v>
      </c>
      <c r="K77" t="s">
        <v>2484</v>
      </c>
      <c r="L77" t="s">
        <v>2485</v>
      </c>
      <c r="M77" t="s">
        <v>2486</v>
      </c>
      <c r="N77">
        <v>10</v>
      </c>
      <c r="O77">
        <v>9781509026807</v>
      </c>
      <c r="P77" t="str">
        <f t="shared" si="5"/>
        <v>Conference</v>
      </c>
      <c r="Q77" t="s">
        <v>2487</v>
      </c>
      <c r="R77" t="s">
        <v>2488</v>
      </c>
      <c r="S77" s="3">
        <v>2016</v>
      </c>
      <c r="T77" t="s">
        <v>2489</v>
      </c>
      <c r="U77" t="s">
        <v>6</v>
      </c>
      <c r="V77" t="s">
        <v>162</v>
      </c>
    </row>
    <row r="78" spans="1:22" x14ac:dyDescent="0.35">
      <c r="A78" t="s">
        <v>49</v>
      </c>
      <c r="B78" t="s">
        <v>60</v>
      </c>
      <c r="C78" t="s">
        <v>60</v>
      </c>
      <c r="D78" s="20" t="s">
        <v>20917</v>
      </c>
      <c r="E78" s="20" t="str" cm="1">
        <f t="array" ref="E78">IF(OR(ISNUMBER(SEARCH("mobile", J78:L78)),ISNUMBER(SEARCH("Mobile", J78:L78)),ISNUMBER(SEARCH("smartphone", J78:L78)),ISNUMBER(SEARCH("Smartphone", J78:L78)),ISNUMBER(SEARCH("android", J78:L78)),ISNUMBER(SEARCH("Android", J78:L78))),"Mobile", "")</f>
        <v/>
      </c>
      <c r="F78" s="20" t="str" cm="1">
        <f t="array" ref="F78">IF(OR(ISNUMBER(SEARCH("virtual reality", J78:L78)),ISNUMBER(SEARCH("mixed reality", J78:L78)),ISNUMBER(SEARCH(" VR ", J78:L78)),ISNUMBER(SEARCH("augmented reality", J78:L78)),ISNUMBER(SEARCH("Augmented Reality", J78:L78)),ISNUMBER(SEARCH(" AR ", J78:L78))),"VR-AR", "")</f>
        <v/>
      </c>
      <c r="G78" s="20" t="str">
        <f>IF(A78=DataValidation!$E$14,DataValidation!$E$14, "")</f>
        <v/>
      </c>
      <c r="H78" s="20" t="str">
        <f>IF(A78=DataValidation!$E$13,DataValidation!$E$13, "")</f>
        <v/>
      </c>
      <c r="I78" s="3" t="str">
        <f t="shared" si="4"/>
        <v/>
      </c>
      <c r="J78" s="10" t="s">
        <v>18440</v>
      </c>
      <c r="K78" t="s">
        <v>2497</v>
      </c>
      <c r="L78" t="s">
        <v>2498</v>
      </c>
      <c r="M78" t="s">
        <v>2499</v>
      </c>
      <c r="N78">
        <v>7</v>
      </c>
      <c r="O78">
        <v>9783642412011</v>
      </c>
      <c r="P78" t="str">
        <f t="shared" si="5"/>
        <v>Conference</v>
      </c>
      <c r="Q78" t="s">
        <v>152</v>
      </c>
      <c r="R78" t="s">
        <v>2500</v>
      </c>
      <c r="S78" s="3">
        <v>2013</v>
      </c>
      <c r="T78" t="s">
        <v>2501</v>
      </c>
      <c r="U78" t="s">
        <v>6</v>
      </c>
      <c r="V78" t="s">
        <v>217</v>
      </c>
    </row>
    <row r="79" spans="1:22" x14ac:dyDescent="0.35">
      <c r="A79" t="s">
        <v>70</v>
      </c>
      <c r="B79" t="s">
        <v>83</v>
      </c>
      <c r="C79" t="s">
        <v>83</v>
      </c>
      <c r="D79" s="20" t="s">
        <v>20918</v>
      </c>
      <c r="E79" s="20" t="str" cm="1">
        <f t="array" ref="E79">IF(OR(ISNUMBER(SEARCH("mobile", J79:L79)),ISNUMBER(SEARCH("Mobile", J79:L79)),ISNUMBER(SEARCH("smartphone", J79:L79)),ISNUMBER(SEARCH("Smartphone", J79:L79)),ISNUMBER(SEARCH("android", J79:L79)),ISNUMBER(SEARCH("Android", J79:L79))),"Mobile", "")</f>
        <v>Mobile</v>
      </c>
      <c r="F79" s="20" t="str" cm="1">
        <f t="array" ref="F79">IF(OR(ISNUMBER(SEARCH("virtual reality", J79:L79)),ISNUMBER(SEARCH("mixed reality", J79:L79)),ISNUMBER(SEARCH(" VR ", J79:L79)),ISNUMBER(SEARCH("augmented reality", J79:L79)),ISNUMBER(SEARCH("Augmented Reality", J79:L79)),ISNUMBER(SEARCH(" AR ", J79:L79))),"VR-AR", "")</f>
        <v/>
      </c>
      <c r="G79" s="20" t="str">
        <f>IF(A79=DataValidation!$E$14,DataValidation!$E$14, "")</f>
        <v/>
      </c>
      <c r="H79" s="20" t="str">
        <f>IF(A79=DataValidation!$E$13,DataValidation!$E$13, "")</f>
        <v/>
      </c>
      <c r="I79" s="3" t="str">
        <f t="shared" si="4"/>
        <v/>
      </c>
      <c r="J79" s="10" t="s">
        <v>18443</v>
      </c>
      <c r="K79" t="s">
        <v>2515</v>
      </c>
      <c r="L79" t="s">
        <v>2516</v>
      </c>
      <c r="M79" t="s">
        <v>2517</v>
      </c>
      <c r="N79">
        <v>10</v>
      </c>
      <c r="O79">
        <v>9781450334945</v>
      </c>
      <c r="P79" t="str">
        <f t="shared" si="5"/>
        <v>Conference</v>
      </c>
      <c r="Q79" t="s">
        <v>2518</v>
      </c>
      <c r="R79" t="s">
        <v>2519</v>
      </c>
      <c r="S79" s="3">
        <v>2015</v>
      </c>
      <c r="T79" t="s">
        <v>2520</v>
      </c>
      <c r="U79" t="s">
        <v>6</v>
      </c>
      <c r="V79" t="s">
        <v>729</v>
      </c>
    </row>
    <row r="80" spans="1:22" x14ac:dyDescent="0.35">
      <c r="A80" t="s">
        <v>49</v>
      </c>
      <c r="B80" t="s">
        <v>66</v>
      </c>
      <c r="C80" t="s">
        <v>66</v>
      </c>
      <c r="D80" s="20" t="s">
        <v>20922</v>
      </c>
      <c r="E80" s="20" t="str" cm="1">
        <f t="array" ref="E80">IF(OR(ISNUMBER(SEARCH("mobile", J80:L80)),ISNUMBER(SEARCH("Mobile", J80:L80)),ISNUMBER(SEARCH("smartphone", J80:L80)),ISNUMBER(SEARCH("Smartphone", J80:L80)),ISNUMBER(SEARCH("android", J80:L80)),ISNUMBER(SEARCH("Android", J80:L80))),"Mobile", "")</f>
        <v/>
      </c>
      <c r="F80" s="20" t="str" cm="1">
        <f t="array" ref="F80">IF(OR(ISNUMBER(SEARCH("virtual reality", J80:L80)),ISNUMBER(SEARCH("mixed reality", J80:L80)),ISNUMBER(SEARCH(" VR ", J80:L80)),ISNUMBER(SEARCH("augmented reality", J80:L80)),ISNUMBER(SEARCH("Augmented Reality", J80:L80)),ISNUMBER(SEARCH(" AR ", J80:L80))),"VR-AR", "")</f>
        <v/>
      </c>
      <c r="G80" s="20" t="str">
        <f>IF(A80=DataValidation!$E$14,DataValidation!$E$14, "")</f>
        <v/>
      </c>
      <c r="H80" s="20" t="str">
        <f>IF(A80=DataValidation!$E$13,DataValidation!$E$13, "")</f>
        <v/>
      </c>
      <c r="I80" s="3" t="str">
        <f t="shared" si="4"/>
        <v/>
      </c>
      <c r="J80" s="10" t="s">
        <v>18452</v>
      </c>
      <c r="K80" t="s">
        <v>2571</v>
      </c>
      <c r="L80" t="s">
        <v>2572</v>
      </c>
      <c r="M80" t="s">
        <v>2573</v>
      </c>
      <c r="N80">
        <v>7</v>
      </c>
      <c r="O80">
        <v>9783319586366</v>
      </c>
      <c r="P80" t="str">
        <f t="shared" si="5"/>
        <v>Conference</v>
      </c>
      <c r="Q80" t="s">
        <v>152</v>
      </c>
      <c r="R80" t="s">
        <v>2574</v>
      </c>
      <c r="S80" s="3">
        <v>2017</v>
      </c>
      <c r="T80" t="s">
        <v>2575</v>
      </c>
      <c r="U80" t="s">
        <v>6</v>
      </c>
      <c r="V80" t="s">
        <v>217</v>
      </c>
    </row>
    <row r="81" spans="1:22" x14ac:dyDescent="0.35">
      <c r="A81" t="s">
        <v>70</v>
      </c>
      <c r="B81" t="s">
        <v>60</v>
      </c>
      <c r="C81" t="s">
        <v>60</v>
      </c>
      <c r="D81" s="20" t="s">
        <v>20931</v>
      </c>
      <c r="E81" s="20" t="str" cm="1">
        <f t="array" ref="E81">IF(OR(ISNUMBER(SEARCH("mobile", J81:L81)),ISNUMBER(SEARCH("Mobile", J81:L81)),ISNUMBER(SEARCH("smartphone", J81:L81)),ISNUMBER(SEARCH("Smartphone", J81:L81)),ISNUMBER(SEARCH("android", J81:L81)),ISNUMBER(SEARCH("Android", J81:L81))),"Mobile", "")</f>
        <v/>
      </c>
      <c r="F81" s="20" t="str" cm="1">
        <f t="array" ref="F81">IF(OR(ISNUMBER(SEARCH("virtual reality", J81:L81)),ISNUMBER(SEARCH("mixed reality", J81:L81)),ISNUMBER(SEARCH(" VR ", J81:L81)),ISNUMBER(SEARCH("augmented reality", J81:L81)),ISNUMBER(SEARCH("Augmented Reality", J81:L81)),ISNUMBER(SEARCH(" AR ", J81:L81))),"VR-AR", "")</f>
        <v>VR-AR</v>
      </c>
      <c r="G81" s="20" t="str">
        <f>IF(A81=DataValidation!$E$14,DataValidation!$E$14, "")</f>
        <v/>
      </c>
      <c r="H81" s="20" t="str">
        <f>IF(A81=DataValidation!$E$13,DataValidation!$E$13, "")</f>
        <v/>
      </c>
      <c r="I81" s="3" t="str">
        <f t="shared" si="4"/>
        <v/>
      </c>
      <c r="J81" s="10" t="s">
        <v>18466</v>
      </c>
      <c r="K81" t="s">
        <v>2655</v>
      </c>
      <c r="L81" t="s">
        <v>6</v>
      </c>
      <c r="M81" t="s">
        <v>2656</v>
      </c>
      <c r="N81">
        <v>7</v>
      </c>
      <c r="P81" t="str">
        <f t="shared" si="5"/>
        <v>Journal</v>
      </c>
      <c r="Q81" t="s">
        <v>2657</v>
      </c>
      <c r="R81" t="s">
        <v>6</v>
      </c>
      <c r="S81" s="3">
        <v>2013</v>
      </c>
      <c r="T81" t="s">
        <v>2658</v>
      </c>
      <c r="U81" t="s">
        <v>6</v>
      </c>
      <c r="V81" t="s">
        <v>162</v>
      </c>
    </row>
    <row r="82" spans="1:22" x14ac:dyDescent="0.35">
      <c r="A82" t="s">
        <v>40</v>
      </c>
      <c r="B82" t="s">
        <v>33</v>
      </c>
      <c r="C82" t="s">
        <v>33</v>
      </c>
      <c r="D82" s="20" t="s">
        <v>20934</v>
      </c>
      <c r="E82" s="20" t="str" cm="1">
        <f t="array" ref="E82">IF(OR(ISNUMBER(SEARCH("mobile", J82:L82)),ISNUMBER(SEARCH("Mobile", J82:L82)),ISNUMBER(SEARCH("smartphone", J82:L82)),ISNUMBER(SEARCH("Smartphone", J82:L82)),ISNUMBER(SEARCH("android", J82:L82)),ISNUMBER(SEARCH("Android", J82:L82))),"Mobile", "")</f>
        <v/>
      </c>
      <c r="F82" s="20" t="str" cm="1">
        <f t="array" ref="F82">IF(OR(ISNUMBER(SEARCH("virtual reality", J82:L82)),ISNUMBER(SEARCH("mixed reality", J82:L82)),ISNUMBER(SEARCH(" VR ", J82:L82)),ISNUMBER(SEARCH("augmented reality", J82:L82)),ISNUMBER(SEARCH("Augmented Reality", J82:L82)),ISNUMBER(SEARCH(" AR ", J82:L82))),"VR-AR", "")</f>
        <v/>
      </c>
      <c r="G82" s="20" t="str">
        <f>IF(A82=DataValidation!$E$14,DataValidation!$E$14, "")</f>
        <v>AI</v>
      </c>
      <c r="H82" s="20" t="str">
        <f>IF(A82=DataValidation!$E$13,DataValidation!$E$13, "")</f>
        <v/>
      </c>
      <c r="I82" s="3" t="str">
        <f t="shared" si="4"/>
        <v/>
      </c>
      <c r="J82" s="10" t="s">
        <v>18472</v>
      </c>
      <c r="K82" t="s">
        <v>2691</v>
      </c>
      <c r="L82" t="s">
        <v>2692</v>
      </c>
      <c r="M82" t="s">
        <v>2693</v>
      </c>
      <c r="N82">
        <v>10</v>
      </c>
      <c r="O82">
        <v>9781509060177</v>
      </c>
      <c r="P82" t="str">
        <f t="shared" si="5"/>
        <v>Conference</v>
      </c>
      <c r="Q82" t="s">
        <v>2694</v>
      </c>
      <c r="R82" t="s">
        <v>6</v>
      </c>
      <c r="S82" s="3">
        <v>2018</v>
      </c>
      <c r="T82" t="s">
        <v>2695</v>
      </c>
      <c r="U82" t="s">
        <v>6</v>
      </c>
      <c r="V82" t="s">
        <v>217</v>
      </c>
    </row>
    <row r="83" spans="1:22" x14ac:dyDescent="0.35">
      <c r="A83" t="s">
        <v>70</v>
      </c>
      <c r="B83" t="s">
        <v>71</v>
      </c>
      <c r="C83" t="s">
        <v>71</v>
      </c>
      <c r="D83" s="20" t="s">
        <v>20940</v>
      </c>
      <c r="E83" s="20" t="str" cm="1">
        <f t="array" ref="E83">IF(OR(ISNUMBER(SEARCH("mobile", J83:L83)),ISNUMBER(SEARCH("Mobile", J83:L83)),ISNUMBER(SEARCH("smartphone", J83:L83)),ISNUMBER(SEARCH("Smartphone", J83:L83)),ISNUMBER(SEARCH("android", J83:L83)),ISNUMBER(SEARCH("Android", J83:L83))),"Mobile", "")</f>
        <v/>
      </c>
      <c r="F83" s="20" t="str" cm="1">
        <f t="array" ref="F83">IF(OR(ISNUMBER(SEARCH("virtual reality", J83:L83)),ISNUMBER(SEARCH("mixed reality", J83:L83)),ISNUMBER(SEARCH(" VR ", J83:L83)),ISNUMBER(SEARCH("augmented reality", J83:L83)),ISNUMBER(SEARCH("Augmented Reality", J83:L83)),ISNUMBER(SEARCH(" AR ", J83:L83))),"VR-AR", "")</f>
        <v>VR-AR</v>
      </c>
      <c r="G83" s="20" t="str">
        <f>IF(A83=DataValidation!$E$14,DataValidation!$E$14, "")</f>
        <v/>
      </c>
      <c r="H83" s="20" t="str">
        <f>IF(A83=DataValidation!$E$13,DataValidation!$E$13, "")</f>
        <v/>
      </c>
      <c r="I83" s="3" t="str">
        <f t="shared" si="4"/>
        <v/>
      </c>
      <c r="J83" s="10" t="s">
        <v>18482</v>
      </c>
      <c r="K83" t="s">
        <v>2761</v>
      </c>
      <c r="L83" t="s">
        <v>2762</v>
      </c>
      <c r="M83" t="s">
        <v>2763</v>
      </c>
      <c r="N83">
        <v>10</v>
      </c>
      <c r="O83">
        <v>9781450369947</v>
      </c>
      <c r="P83" t="str">
        <f t="shared" si="5"/>
        <v>Conference</v>
      </c>
      <c r="Q83" t="s">
        <v>2764</v>
      </c>
      <c r="R83" t="s">
        <v>6</v>
      </c>
      <c r="S83" s="3">
        <v>2019</v>
      </c>
      <c r="T83" t="s">
        <v>2765</v>
      </c>
      <c r="U83" t="s">
        <v>6</v>
      </c>
      <c r="V83" t="s">
        <v>162</v>
      </c>
    </row>
    <row r="84" spans="1:22" x14ac:dyDescent="0.35">
      <c r="A84" t="s">
        <v>49</v>
      </c>
      <c r="B84" t="s">
        <v>57</v>
      </c>
      <c r="C84" t="s">
        <v>57</v>
      </c>
      <c r="D84" s="20" t="s">
        <v>20944</v>
      </c>
      <c r="E84" s="20" t="str" cm="1">
        <f t="array" ref="E84">IF(OR(ISNUMBER(SEARCH("mobile", J84:L84)),ISNUMBER(SEARCH("Mobile", J84:L84)),ISNUMBER(SEARCH("smartphone", J84:L84)),ISNUMBER(SEARCH("Smartphone", J84:L84)),ISNUMBER(SEARCH("android", J84:L84)),ISNUMBER(SEARCH("Android", J84:L84))),"Mobile", "")</f>
        <v/>
      </c>
      <c r="F84" s="20" t="str" cm="1">
        <f t="array" ref="F84">IF(OR(ISNUMBER(SEARCH("virtual reality", J84:L84)),ISNUMBER(SEARCH("mixed reality", J84:L84)),ISNUMBER(SEARCH(" VR ", J84:L84)),ISNUMBER(SEARCH("augmented reality", J84:L84)),ISNUMBER(SEARCH("Augmented Reality", J84:L84)),ISNUMBER(SEARCH(" AR ", J84:L84))),"VR-AR", "")</f>
        <v/>
      </c>
      <c r="G84" s="20" t="str">
        <f>IF(A84=DataValidation!$E$14,DataValidation!$E$14, "")</f>
        <v/>
      </c>
      <c r="H84" s="20" t="str">
        <f>IF(A84=DataValidation!$E$13,DataValidation!$E$13, "")</f>
        <v/>
      </c>
      <c r="I84" s="3" t="str">
        <f t="shared" si="4"/>
        <v/>
      </c>
      <c r="J84" s="10" t="s">
        <v>18494</v>
      </c>
      <c r="K84" t="s">
        <v>2834</v>
      </c>
      <c r="L84" t="s">
        <v>2835</v>
      </c>
      <c r="M84" t="s">
        <v>2836</v>
      </c>
      <c r="N84">
        <v>10</v>
      </c>
      <c r="O84">
        <v>9781457706523</v>
      </c>
      <c r="P84" t="str">
        <f t="shared" si="5"/>
        <v>Conference</v>
      </c>
      <c r="Q84" t="s">
        <v>2837</v>
      </c>
      <c r="R84" t="s">
        <v>2838</v>
      </c>
      <c r="S84" s="3">
        <v>2011</v>
      </c>
      <c r="T84" t="s">
        <v>2839</v>
      </c>
      <c r="U84" t="s">
        <v>6</v>
      </c>
      <c r="V84" t="s">
        <v>176</v>
      </c>
    </row>
    <row r="85" spans="1:22" x14ac:dyDescent="0.35">
      <c r="A85" t="s">
        <v>85</v>
      </c>
      <c r="B85" t="s">
        <v>33</v>
      </c>
      <c r="C85" t="s">
        <v>33</v>
      </c>
      <c r="D85" s="20" t="s">
        <v>20947</v>
      </c>
      <c r="E85" s="20" t="str" cm="1">
        <f t="array" ref="E85">IF(OR(ISNUMBER(SEARCH("mobile", J85:L85)),ISNUMBER(SEARCH("Mobile", J85:L85)),ISNUMBER(SEARCH("smartphone", J85:L85)),ISNUMBER(SEARCH("Smartphone", J85:L85)),ISNUMBER(SEARCH("android", J85:L85)),ISNUMBER(SEARCH("Android", J85:L85))),"Mobile", "")</f>
        <v/>
      </c>
      <c r="F85" s="20" t="str" cm="1">
        <f t="array" ref="F85">IF(OR(ISNUMBER(SEARCH("virtual reality", J85:L85)),ISNUMBER(SEARCH("mixed reality", J85:L85)),ISNUMBER(SEARCH(" VR ", J85:L85)),ISNUMBER(SEARCH("augmented reality", J85:L85)),ISNUMBER(SEARCH("Augmented Reality", J85:L85)),ISNUMBER(SEARCH(" AR ", J85:L85))),"VR-AR", "")</f>
        <v/>
      </c>
      <c r="G85" s="20" t="s">
        <v>40</v>
      </c>
      <c r="H85" s="20" t="str">
        <f>IF(A85=DataValidation!$E$13,DataValidation!$E$13, "")</f>
        <v>Content Creation</v>
      </c>
      <c r="I85" s="3" t="str">
        <f t="shared" si="4"/>
        <v/>
      </c>
      <c r="J85" s="10" t="s">
        <v>18498</v>
      </c>
      <c r="K85" t="s">
        <v>2857</v>
      </c>
      <c r="L85" t="s">
        <v>2858</v>
      </c>
      <c r="M85" t="s">
        <v>2859</v>
      </c>
      <c r="N85">
        <v>10</v>
      </c>
      <c r="O85">
        <v>9781728184326</v>
      </c>
      <c r="P85" t="str">
        <f t="shared" si="5"/>
        <v>Conference</v>
      </c>
      <c r="Q85" t="s">
        <v>388</v>
      </c>
      <c r="R85" t="s">
        <v>2860</v>
      </c>
      <c r="S85" s="3">
        <v>2020</v>
      </c>
      <c r="T85" t="s">
        <v>2861</v>
      </c>
      <c r="U85" t="s">
        <v>6</v>
      </c>
      <c r="V85" t="s">
        <v>162</v>
      </c>
    </row>
    <row r="86" spans="1:22" x14ac:dyDescent="0.35">
      <c r="A86" t="s">
        <v>40</v>
      </c>
      <c r="B86" t="s">
        <v>33</v>
      </c>
      <c r="C86" t="s">
        <v>33</v>
      </c>
      <c r="D86" s="20" t="s">
        <v>20953</v>
      </c>
      <c r="E86" s="20" t="str" cm="1">
        <f t="array" ref="E86">IF(OR(ISNUMBER(SEARCH("mobile", J86:L86)),ISNUMBER(SEARCH("Mobile", J86:L86)),ISNUMBER(SEARCH("smartphone", J86:L86)),ISNUMBER(SEARCH("Smartphone", J86:L86)),ISNUMBER(SEARCH("android", J86:L86)),ISNUMBER(SEARCH("Android", J86:L86))),"Mobile", "")</f>
        <v/>
      </c>
      <c r="F86" s="20" t="str" cm="1">
        <f t="array" ref="F86">IF(OR(ISNUMBER(SEARCH("virtual reality", J86:L86)),ISNUMBER(SEARCH("mixed reality", J86:L86)),ISNUMBER(SEARCH(" VR ", J86:L86)),ISNUMBER(SEARCH("augmented reality", J86:L86)),ISNUMBER(SEARCH("Augmented Reality", J86:L86)),ISNUMBER(SEARCH(" AR ", J86:L86))),"VR-AR", "")</f>
        <v/>
      </c>
      <c r="G86" s="20" t="str">
        <f>IF(A86=DataValidation!$E$14,DataValidation!$E$14, "")</f>
        <v>AI</v>
      </c>
      <c r="H86" s="20" t="str">
        <f>IF(A86=DataValidation!$E$13,DataValidation!$E$13, "")</f>
        <v/>
      </c>
      <c r="I86" s="3" t="str">
        <f t="shared" si="4"/>
        <v/>
      </c>
      <c r="J86" s="10" t="s">
        <v>18517</v>
      </c>
      <c r="K86" t="s">
        <v>2978</v>
      </c>
      <c r="L86" t="s">
        <v>2979</v>
      </c>
      <c r="M86" t="s">
        <v>2980</v>
      </c>
      <c r="N86">
        <v>10</v>
      </c>
      <c r="O86">
        <v>9781728118840</v>
      </c>
      <c r="P86" t="str">
        <f t="shared" si="5"/>
        <v>Conference</v>
      </c>
      <c r="Q86" t="s">
        <v>762</v>
      </c>
      <c r="R86" t="s">
        <v>6</v>
      </c>
      <c r="S86" s="3">
        <v>2019</v>
      </c>
      <c r="T86" t="s">
        <v>2981</v>
      </c>
      <c r="U86" t="s">
        <v>6</v>
      </c>
      <c r="V86" t="s">
        <v>480</v>
      </c>
    </row>
    <row r="87" spans="1:22" x14ac:dyDescent="0.35">
      <c r="A87" t="s">
        <v>40</v>
      </c>
      <c r="B87" t="s">
        <v>33</v>
      </c>
      <c r="C87" t="s">
        <v>33</v>
      </c>
      <c r="D87" s="20" t="s">
        <v>20954</v>
      </c>
      <c r="E87" s="20" t="str" cm="1">
        <f t="array" ref="E87">IF(OR(ISNUMBER(SEARCH("mobile", J87:L87)),ISNUMBER(SEARCH("Mobile", J87:L87)),ISNUMBER(SEARCH("smartphone", J87:L87)),ISNUMBER(SEARCH("Smartphone", J87:L87)),ISNUMBER(SEARCH("android", J87:L87)),ISNUMBER(SEARCH("Android", J87:L87))),"Mobile", "")</f>
        <v/>
      </c>
      <c r="F87" s="20" t="str" cm="1">
        <f t="array" ref="F87">IF(OR(ISNUMBER(SEARCH("virtual reality", J87:L87)),ISNUMBER(SEARCH("mixed reality", J87:L87)),ISNUMBER(SEARCH(" VR ", J87:L87)),ISNUMBER(SEARCH("augmented reality", J87:L87)),ISNUMBER(SEARCH("Augmented Reality", J87:L87)),ISNUMBER(SEARCH(" AR ", J87:L87))),"VR-AR", "")</f>
        <v/>
      </c>
      <c r="G87" s="20" t="str">
        <f>IF(A87=DataValidation!$E$14,DataValidation!$E$14, "")</f>
        <v>AI</v>
      </c>
      <c r="H87" s="20" t="str">
        <f>IF(A87=DataValidation!$E$13,DataValidation!$E$13, "")</f>
        <v/>
      </c>
      <c r="I87" s="3" t="str">
        <f t="shared" si="4"/>
        <v/>
      </c>
      <c r="J87" s="10" t="s">
        <v>18522</v>
      </c>
      <c r="K87" t="s">
        <v>3006</v>
      </c>
      <c r="L87" t="s">
        <v>3007</v>
      </c>
      <c r="M87" t="s">
        <v>3008</v>
      </c>
      <c r="N87">
        <v>7</v>
      </c>
      <c r="O87">
        <v>9783319496153</v>
      </c>
      <c r="P87" t="str">
        <f t="shared" si="5"/>
        <v>Conference</v>
      </c>
      <c r="Q87" t="s">
        <v>3009</v>
      </c>
      <c r="R87" t="s">
        <v>3010</v>
      </c>
      <c r="S87" s="3">
        <v>2017</v>
      </c>
      <c r="T87" t="s">
        <v>3011</v>
      </c>
      <c r="U87" t="s">
        <v>6</v>
      </c>
      <c r="V87" t="s">
        <v>147</v>
      </c>
    </row>
    <row r="88" spans="1:22" x14ac:dyDescent="0.35">
      <c r="A88" t="s">
        <v>49</v>
      </c>
      <c r="B88" t="s">
        <v>83</v>
      </c>
      <c r="C88" t="s">
        <v>83</v>
      </c>
      <c r="D88" s="20" t="s">
        <v>20955</v>
      </c>
      <c r="E88" s="20" t="str" cm="1">
        <f t="array" ref="E88">IF(OR(ISNUMBER(SEARCH("mobile", J88:L88)),ISNUMBER(SEARCH("Mobile", J88:L88)),ISNUMBER(SEARCH("smartphone", J88:L88)),ISNUMBER(SEARCH("Smartphone", J88:L88)),ISNUMBER(SEARCH("android", J88:L88)),ISNUMBER(SEARCH("Android", J88:L88))),"Mobile", "")</f>
        <v/>
      </c>
      <c r="F88" s="20" t="str" cm="1">
        <f t="array" ref="F88">IF(OR(ISNUMBER(SEARCH("virtual reality", J88:L88)),ISNUMBER(SEARCH("mixed reality", J88:L88)),ISNUMBER(SEARCH(" VR ", J88:L88)),ISNUMBER(SEARCH("augmented reality", J88:L88)),ISNUMBER(SEARCH("Augmented Reality", J88:L88)),ISNUMBER(SEARCH(" AR ", J88:L88))),"VR-AR", "")</f>
        <v/>
      </c>
      <c r="G88" s="20" t="str">
        <f>IF(A88=DataValidation!$E$14,DataValidation!$E$14, "")</f>
        <v/>
      </c>
      <c r="H88" s="20" t="str">
        <f>IF(A88=DataValidation!$E$13,DataValidation!$E$13, "")</f>
        <v/>
      </c>
      <c r="I88" s="3" t="str">
        <f t="shared" si="4"/>
        <v/>
      </c>
      <c r="J88" s="10" t="s">
        <v>18523</v>
      </c>
      <c r="K88" t="s">
        <v>3013</v>
      </c>
      <c r="L88" t="s">
        <v>3014</v>
      </c>
      <c r="M88" t="s">
        <v>3015</v>
      </c>
      <c r="N88">
        <v>7</v>
      </c>
      <c r="P88" t="str">
        <f t="shared" si="5"/>
        <v>Journal</v>
      </c>
      <c r="Q88" t="s">
        <v>261</v>
      </c>
      <c r="R88" t="s">
        <v>3016</v>
      </c>
      <c r="S88" s="3">
        <v>2017</v>
      </c>
      <c r="T88" t="s">
        <v>3017</v>
      </c>
      <c r="U88" t="s">
        <v>6</v>
      </c>
      <c r="V88" t="s">
        <v>217</v>
      </c>
    </row>
    <row r="89" spans="1:22" x14ac:dyDescent="0.35">
      <c r="A89" t="s">
        <v>49</v>
      </c>
      <c r="B89" t="s">
        <v>63</v>
      </c>
      <c r="C89" t="s">
        <v>63</v>
      </c>
      <c r="D89" s="20" t="s">
        <v>20956</v>
      </c>
      <c r="E89" s="20" t="str" cm="1">
        <f t="array" ref="E89">IF(OR(ISNUMBER(SEARCH("mobile", J89:L89)),ISNUMBER(SEARCH("Mobile", J89:L89)),ISNUMBER(SEARCH("smartphone", J89:L89)),ISNUMBER(SEARCH("Smartphone", J89:L89)),ISNUMBER(SEARCH("android", J89:L89)),ISNUMBER(SEARCH("Android", J89:L89))),"Mobile", "")</f>
        <v/>
      </c>
      <c r="F89" s="20" t="str" cm="1">
        <f t="array" ref="F89">IF(OR(ISNUMBER(SEARCH("virtual reality", J89:L89)),ISNUMBER(SEARCH("mixed reality", J89:L89)),ISNUMBER(SEARCH(" VR ", J89:L89)),ISNUMBER(SEARCH("augmented reality", J89:L89)),ISNUMBER(SEARCH("Augmented Reality", J89:L89)),ISNUMBER(SEARCH(" AR ", J89:L89))),"VR-AR", "")</f>
        <v/>
      </c>
      <c r="G89" s="20" t="str">
        <f>IF(A89=DataValidation!$E$14,DataValidation!$E$14, "")</f>
        <v/>
      </c>
      <c r="H89" s="20" t="str">
        <f>IF(A89=DataValidation!$E$13,DataValidation!$E$13, "")</f>
        <v/>
      </c>
      <c r="I89" s="3" t="str">
        <f t="shared" si="4"/>
        <v/>
      </c>
      <c r="J89" s="10" t="s">
        <v>18525</v>
      </c>
      <c r="K89" t="s">
        <v>3026</v>
      </c>
      <c r="L89" t="s">
        <v>3027</v>
      </c>
      <c r="M89" t="s">
        <v>3028</v>
      </c>
      <c r="N89">
        <v>10</v>
      </c>
      <c r="O89">
        <v>9781424445073</v>
      </c>
      <c r="P89" t="str">
        <f t="shared" si="5"/>
        <v>Conference</v>
      </c>
      <c r="Q89" t="s">
        <v>3029</v>
      </c>
      <c r="R89" t="s">
        <v>6</v>
      </c>
      <c r="S89" s="3">
        <v>2009</v>
      </c>
      <c r="T89" t="s">
        <v>3030</v>
      </c>
      <c r="U89" t="s">
        <v>6</v>
      </c>
      <c r="V89" t="s">
        <v>283</v>
      </c>
    </row>
    <row r="90" spans="1:22" x14ac:dyDescent="0.35">
      <c r="A90" t="s">
        <v>40</v>
      </c>
      <c r="B90" t="s">
        <v>33</v>
      </c>
      <c r="C90" t="s">
        <v>33</v>
      </c>
      <c r="D90" s="20" t="s">
        <v>20957</v>
      </c>
      <c r="E90" s="20" t="str" cm="1">
        <f t="array" ref="E90">IF(OR(ISNUMBER(SEARCH("mobile", J90:L90)),ISNUMBER(SEARCH("Mobile", J90:L90)),ISNUMBER(SEARCH("smartphone", J90:L90)),ISNUMBER(SEARCH("Smartphone", J90:L90)),ISNUMBER(SEARCH("android", J90:L90)),ISNUMBER(SEARCH("Android", J90:L90))),"Mobile", "")</f>
        <v/>
      </c>
      <c r="F90" s="20" t="str" cm="1">
        <f t="array" ref="F90">IF(OR(ISNUMBER(SEARCH("virtual reality", J90:L90)),ISNUMBER(SEARCH("mixed reality", J90:L90)),ISNUMBER(SEARCH(" VR ", J90:L90)),ISNUMBER(SEARCH("augmented reality", J90:L90)),ISNUMBER(SEARCH("Augmented Reality", J90:L90)),ISNUMBER(SEARCH(" AR ", J90:L90))),"VR-AR", "")</f>
        <v/>
      </c>
      <c r="G90" s="20" t="str">
        <f>IF(A90=DataValidation!$E$14,DataValidation!$E$14, "")</f>
        <v>AI</v>
      </c>
      <c r="H90" s="20" t="str">
        <f>IF(A90=DataValidation!$E$13,DataValidation!$E$13, "")</f>
        <v/>
      </c>
      <c r="I90" s="3" t="str">
        <f t="shared" si="4"/>
        <v/>
      </c>
      <c r="J90" s="10" t="s">
        <v>18526</v>
      </c>
      <c r="K90" t="s">
        <v>3032</v>
      </c>
      <c r="L90" t="s">
        <v>3033</v>
      </c>
      <c r="M90" t="s">
        <v>3034</v>
      </c>
      <c r="N90">
        <v>7</v>
      </c>
      <c r="P90" t="str">
        <f t="shared" si="5"/>
        <v>Journal</v>
      </c>
      <c r="Q90" t="s">
        <v>3035</v>
      </c>
      <c r="R90" t="s">
        <v>3036</v>
      </c>
      <c r="S90" s="3">
        <v>2020</v>
      </c>
      <c r="T90" t="s">
        <v>3037</v>
      </c>
      <c r="U90" t="s">
        <v>6</v>
      </c>
      <c r="V90" t="s">
        <v>217</v>
      </c>
    </row>
    <row r="91" spans="1:22" x14ac:dyDescent="0.35">
      <c r="A91" t="s">
        <v>49</v>
      </c>
      <c r="B91" t="s">
        <v>57</v>
      </c>
      <c r="C91" t="s">
        <v>57</v>
      </c>
      <c r="D91" s="20" t="s">
        <v>20961</v>
      </c>
      <c r="E91" s="20" t="str" cm="1">
        <f t="array" ref="E91">IF(OR(ISNUMBER(SEARCH("mobile", J91:L91)),ISNUMBER(SEARCH("Mobile", J91:L91)),ISNUMBER(SEARCH("smartphone", J91:L91)),ISNUMBER(SEARCH("Smartphone", J91:L91)),ISNUMBER(SEARCH("android", J91:L91)),ISNUMBER(SEARCH("Android", J91:L91))),"Mobile", "")</f>
        <v/>
      </c>
      <c r="F91" s="20" t="str" cm="1">
        <f t="array" ref="F91">IF(OR(ISNUMBER(SEARCH("virtual reality", J91:L91)),ISNUMBER(SEARCH("mixed reality", J91:L91)),ISNUMBER(SEARCH(" VR ", J91:L91)),ISNUMBER(SEARCH("augmented reality", J91:L91)),ISNUMBER(SEARCH("Augmented Reality", J91:L91)),ISNUMBER(SEARCH(" AR ", J91:L91))),"VR-AR", "")</f>
        <v/>
      </c>
      <c r="G91" s="20" t="str">
        <f>IF(A91=DataValidation!$E$14,DataValidation!$E$14, "")</f>
        <v/>
      </c>
      <c r="H91" s="20" t="str">
        <f>IF(A91=DataValidation!$E$13,DataValidation!$E$13, "")</f>
        <v/>
      </c>
      <c r="I91" s="3" t="str">
        <f t="shared" si="4"/>
        <v/>
      </c>
      <c r="J91" s="10" t="s">
        <v>18532</v>
      </c>
      <c r="K91" t="s">
        <v>3077</v>
      </c>
      <c r="L91" t="s">
        <v>3078</v>
      </c>
      <c r="M91" t="s">
        <v>3079</v>
      </c>
      <c r="N91">
        <v>7</v>
      </c>
      <c r="O91">
        <v>9783030494346</v>
      </c>
      <c r="P91" t="str">
        <f t="shared" si="5"/>
        <v>Conference</v>
      </c>
      <c r="Q91" t="s">
        <v>152</v>
      </c>
      <c r="R91" t="s">
        <v>3080</v>
      </c>
      <c r="S91" s="3">
        <v>2020</v>
      </c>
      <c r="T91" t="s">
        <v>3081</v>
      </c>
      <c r="U91" t="s">
        <v>6</v>
      </c>
      <c r="V91" t="s">
        <v>147</v>
      </c>
    </row>
    <row r="92" spans="1:22" x14ac:dyDescent="0.35">
      <c r="A92" t="s">
        <v>49</v>
      </c>
      <c r="B92" t="s">
        <v>57</v>
      </c>
      <c r="C92" t="s">
        <v>57</v>
      </c>
      <c r="D92" s="20" t="s">
        <v>20961</v>
      </c>
      <c r="E92" s="20" t="str" cm="1">
        <f t="array" ref="E92">IF(OR(ISNUMBER(SEARCH("mobile", J92:L92)),ISNUMBER(SEARCH("Mobile", J92:L92)),ISNUMBER(SEARCH("smartphone", J92:L92)),ISNUMBER(SEARCH("Smartphone", J92:L92)),ISNUMBER(SEARCH("android", J92:L92)),ISNUMBER(SEARCH("Android", J92:L92))),"Mobile", "")</f>
        <v/>
      </c>
      <c r="F92" s="20" t="str" cm="1">
        <f t="array" ref="F92">IF(OR(ISNUMBER(SEARCH("virtual reality", J92:L92)),ISNUMBER(SEARCH("mixed reality", J92:L92)),ISNUMBER(SEARCH(" VR ", J92:L92)),ISNUMBER(SEARCH("augmented reality", J92:L92)),ISNUMBER(SEARCH("Augmented Reality", J92:L92)),ISNUMBER(SEARCH(" AR ", J92:L92))),"VR-AR", "")</f>
        <v/>
      </c>
      <c r="G92" s="20" t="str">
        <f>IF(A92=DataValidation!$E$14,DataValidation!$E$14, "")</f>
        <v/>
      </c>
      <c r="H92" s="20" t="str">
        <f>IF(A92=DataValidation!$E$13,DataValidation!$E$13, "")</f>
        <v/>
      </c>
      <c r="I92" s="3" t="str">
        <f t="shared" si="4"/>
        <v/>
      </c>
      <c r="J92" s="10" t="s">
        <v>18533</v>
      </c>
      <c r="K92" t="s">
        <v>3083</v>
      </c>
      <c r="L92" t="s">
        <v>3084</v>
      </c>
      <c r="M92" t="s">
        <v>3079</v>
      </c>
      <c r="N92">
        <v>7</v>
      </c>
      <c r="O92">
        <v>9783030793814</v>
      </c>
      <c r="P92" t="str">
        <f t="shared" si="5"/>
        <v>Conference</v>
      </c>
      <c r="Q92" t="s">
        <v>152</v>
      </c>
      <c r="R92" t="s">
        <v>3085</v>
      </c>
      <c r="S92" s="3">
        <v>2021</v>
      </c>
      <c r="T92" t="s">
        <v>3086</v>
      </c>
      <c r="U92" t="s">
        <v>6</v>
      </c>
      <c r="V92" t="s">
        <v>162</v>
      </c>
    </row>
    <row r="93" spans="1:22" x14ac:dyDescent="0.35">
      <c r="A93" t="s">
        <v>49</v>
      </c>
      <c r="B93" t="s">
        <v>60</v>
      </c>
      <c r="C93" t="s">
        <v>60</v>
      </c>
      <c r="D93" s="20" t="s">
        <v>20962</v>
      </c>
      <c r="E93" s="20" t="str" cm="1">
        <f t="array" ref="E93">IF(OR(ISNUMBER(SEARCH("mobile", J93:L93)),ISNUMBER(SEARCH("Mobile", J93:L93)),ISNUMBER(SEARCH("smartphone", J93:L93)),ISNUMBER(SEARCH("Smartphone", J93:L93)),ISNUMBER(SEARCH("android", J93:L93)),ISNUMBER(SEARCH("Android", J93:L93))),"Mobile", "")</f>
        <v/>
      </c>
      <c r="F93" s="20" t="str" cm="1">
        <f t="array" ref="F93">IF(OR(ISNUMBER(SEARCH("virtual reality", J93:L93)),ISNUMBER(SEARCH("mixed reality", J93:L93)),ISNUMBER(SEARCH(" VR ", J93:L93)),ISNUMBER(SEARCH("augmented reality", J93:L93)),ISNUMBER(SEARCH("Augmented Reality", J93:L93)),ISNUMBER(SEARCH(" AR ", J93:L93))),"VR-AR", "")</f>
        <v/>
      </c>
      <c r="G93" s="20" t="str">
        <f>IF(A93=DataValidation!$E$14,DataValidation!$E$14, "")</f>
        <v/>
      </c>
      <c r="H93" s="20" t="str">
        <f>IF(A93=DataValidation!$E$13,DataValidation!$E$13, "")</f>
        <v/>
      </c>
      <c r="I93" s="3" t="str">
        <f t="shared" si="4"/>
        <v/>
      </c>
      <c r="J93" s="10" t="s">
        <v>18535</v>
      </c>
      <c r="K93" t="s">
        <v>3094</v>
      </c>
      <c r="L93" t="s">
        <v>3095</v>
      </c>
      <c r="M93" t="s">
        <v>3096</v>
      </c>
      <c r="N93">
        <v>7</v>
      </c>
      <c r="O93">
        <v>9783642250897</v>
      </c>
      <c r="P93" t="str">
        <f t="shared" si="5"/>
        <v>Conference</v>
      </c>
      <c r="Q93" t="s">
        <v>152</v>
      </c>
      <c r="R93" t="s">
        <v>867</v>
      </c>
      <c r="S93" s="3">
        <v>2011</v>
      </c>
      <c r="T93" t="s">
        <v>3097</v>
      </c>
      <c r="U93" t="s">
        <v>6</v>
      </c>
      <c r="V93" t="s">
        <v>162</v>
      </c>
    </row>
    <row r="94" spans="1:22" x14ac:dyDescent="0.35">
      <c r="A94" t="s">
        <v>40</v>
      </c>
      <c r="B94" t="s">
        <v>33</v>
      </c>
      <c r="C94" t="s">
        <v>33</v>
      </c>
      <c r="D94" s="20" t="s">
        <v>20963</v>
      </c>
      <c r="E94" s="20" t="str" cm="1">
        <f t="array" ref="E94">IF(OR(ISNUMBER(SEARCH("mobile", J94:L94)),ISNUMBER(SEARCH("Mobile", J94:L94)),ISNUMBER(SEARCH("smartphone", J94:L94)),ISNUMBER(SEARCH("Smartphone", J94:L94)),ISNUMBER(SEARCH("android", J94:L94)),ISNUMBER(SEARCH("Android", J94:L94))),"Mobile", "")</f>
        <v/>
      </c>
      <c r="F94" s="20" t="str" cm="1">
        <f t="array" ref="F94">IF(OR(ISNUMBER(SEARCH("virtual reality", J94:L94)),ISNUMBER(SEARCH("mixed reality", J94:L94)),ISNUMBER(SEARCH(" VR ", J94:L94)),ISNUMBER(SEARCH("augmented reality", J94:L94)),ISNUMBER(SEARCH("Augmented Reality", J94:L94)),ISNUMBER(SEARCH(" AR ", J94:L94))),"VR-AR", "")</f>
        <v/>
      </c>
      <c r="G94" s="20" t="str">
        <f>IF(A94=DataValidation!$E$14,DataValidation!$E$14, "")</f>
        <v>AI</v>
      </c>
      <c r="H94" s="20" t="str">
        <f>IF(A94=DataValidation!$E$13,DataValidation!$E$13, "")</f>
        <v/>
      </c>
      <c r="I94" s="3" t="str">
        <f t="shared" si="4"/>
        <v/>
      </c>
      <c r="J94" s="10" t="s">
        <v>18537</v>
      </c>
      <c r="K94" t="s">
        <v>3107</v>
      </c>
      <c r="L94" t="s">
        <v>3108</v>
      </c>
      <c r="M94" t="s">
        <v>3109</v>
      </c>
      <c r="N94">
        <v>10</v>
      </c>
      <c r="O94">
        <v>9781538650356</v>
      </c>
      <c r="P94" t="str">
        <f t="shared" si="5"/>
        <v>Conference</v>
      </c>
      <c r="Q94" t="s">
        <v>3110</v>
      </c>
      <c r="R94" t="s">
        <v>3111</v>
      </c>
      <c r="S94" s="3">
        <v>2019</v>
      </c>
      <c r="T94" t="s">
        <v>3112</v>
      </c>
      <c r="U94" t="s">
        <v>6</v>
      </c>
      <c r="V94" t="s">
        <v>217</v>
      </c>
    </row>
    <row r="95" spans="1:22" x14ac:dyDescent="0.35">
      <c r="A95" t="s">
        <v>40</v>
      </c>
      <c r="B95" t="s">
        <v>33</v>
      </c>
      <c r="C95" t="s">
        <v>33</v>
      </c>
      <c r="D95" s="20" t="s">
        <v>20965</v>
      </c>
      <c r="E95" s="20" t="str" cm="1">
        <f t="array" ref="E95">IF(OR(ISNUMBER(SEARCH("mobile", J95:L95)),ISNUMBER(SEARCH("Mobile", J95:L95)),ISNUMBER(SEARCH("smartphone", J95:L95)),ISNUMBER(SEARCH("Smartphone", J95:L95)),ISNUMBER(SEARCH("android", J95:L95)),ISNUMBER(SEARCH("Android", J95:L95))),"Mobile", "")</f>
        <v/>
      </c>
      <c r="F95" s="20" t="str" cm="1">
        <f t="array" ref="F95">IF(OR(ISNUMBER(SEARCH("virtual reality", J95:L95)),ISNUMBER(SEARCH("mixed reality", J95:L95)),ISNUMBER(SEARCH(" VR ", J95:L95)),ISNUMBER(SEARCH("augmented reality", J95:L95)),ISNUMBER(SEARCH("Augmented Reality", J95:L95)),ISNUMBER(SEARCH(" AR ", J95:L95))),"VR-AR", "")</f>
        <v/>
      </c>
      <c r="G95" s="20" t="str">
        <f>IF(A95=DataValidation!$E$14,DataValidation!$E$14, "")</f>
        <v>AI</v>
      </c>
      <c r="H95" s="20" t="str">
        <f>IF(A95=DataValidation!$E$13,DataValidation!$E$13, "")</f>
        <v/>
      </c>
      <c r="I95" s="3" t="str">
        <f t="shared" si="4"/>
        <v/>
      </c>
      <c r="J95" s="10" t="s">
        <v>18543</v>
      </c>
      <c r="K95" t="s">
        <v>3145</v>
      </c>
      <c r="L95" t="s">
        <v>3146</v>
      </c>
      <c r="M95" t="s">
        <v>3147</v>
      </c>
      <c r="N95">
        <v>10</v>
      </c>
      <c r="O95">
        <v>9781450305785</v>
      </c>
      <c r="P95" t="str">
        <f t="shared" si="5"/>
        <v>Conference</v>
      </c>
      <c r="Q95" t="s">
        <v>274</v>
      </c>
      <c r="R95" t="s">
        <v>174</v>
      </c>
      <c r="S95" s="3">
        <v>2011</v>
      </c>
      <c r="T95" t="s">
        <v>3148</v>
      </c>
      <c r="U95" t="s">
        <v>6</v>
      </c>
      <c r="V95" t="s">
        <v>703</v>
      </c>
    </row>
    <row r="96" spans="1:22" x14ac:dyDescent="0.35">
      <c r="A96" t="s">
        <v>40</v>
      </c>
      <c r="B96" t="s">
        <v>33</v>
      </c>
      <c r="C96" t="s">
        <v>33</v>
      </c>
      <c r="D96" s="20" t="s">
        <v>20966</v>
      </c>
      <c r="E96" s="20" t="str" cm="1">
        <f t="array" ref="E96">IF(OR(ISNUMBER(SEARCH("mobile", J96:L96)),ISNUMBER(SEARCH("Mobile", J96:L96)),ISNUMBER(SEARCH("smartphone", J96:L96)),ISNUMBER(SEARCH("Smartphone", J96:L96)),ISNUMBER(SEARCH("android", J96:L96)),ISNUMBER(SEARCH("Android", J96:L96))),"Mobile", "")</f>
        <v/>
      </c>
      <c r="F96" s="20" t="str" cm="1">
        <f t="array" ref="F96">IF(OR(ISNUMBER(SEARCH("virtual reality", J96:L96)),ISNUMBER(SEARCH("mixed reality", J96:L96)),ISNUMBER(SEARCH(" VR ", J96:L96)),ISNUMBER(SEARCH("augmented reality", J96:L96)),ISNUMBER(SEARCH("Augmented Reality", J96:L96)),ISNUMBER(SEARCH(" AR ", J96:L96))),"VR-AR", "")</f>
        <v/>
      </c>
      <c r="G96" s="20" t="str">
        <f>IF(A96=DataValidation!$E$14,DataValidation!$E$14, "")</f>
        <v>AI</v>
      </c>
      <c r="H96" s="20" t="str">
        <f>IF(A96=DataValidation!$E$13,DataValidation!$E$13, "")</f>
        <v/>
      </c>
      <c r="I96" s="3" t="str">
        <f t="shared" si="4"/>
        <v/>
      </c>
      <c r="J96" s="10" t="s">
        <v>18544</v>
      </c>
      <c r="K96" t="s">
        <v>3150</v>
      </c>
      <c r="L96" t="s">
        <v>3151</v>
      </c>
      <c r="M96" t="s">
        <v>3147</v>
      </c>
      <c r="N96">
        <v>10</v>
      </c>
      <c r="O96">
        <v>9781467317689</v>
      </c>
      <c r="P96" t="str">
        <f t="shared" ref="P96:P122" si="6">IF(ISNUMBER(SEARCH("Workshop", Q96)),"Workshop",IF(OR(ISNUMBER(SEARCH("Conference", Q96)), ISNUMBER(SEARCH("Symposium", Q96)), ISNUMBER(SEARCH("Lecture Notes", Q96)), ISNUMBER(SEARCH("Proceedings", Q96))),"Conference", "Journal"))</f>
        <v>Workshop</v>
      </c>
      <c r="Q96" t="s">
        <v>3152</v>
      </c>
      <c r="R96" t="s">
        <v>3153</v>
      </c>
      <c r="S96" s="3">
        <v>2012</v>
      </c>
      <c r="T96" t="s">
        <v>3154</v>
      </c>
      <c r="U96" t="s">
        <v>6</v>
      </c>
      <c r="V96" t="s">
        <v>1120</v>
      </c>
    </row>
    <row r="97" spans="1:22" x14ac:dyDescent="0.35">
      <c r="A97" t="s">
        <v>85</v>
      </c>
      <c r="B97" t="s">
        <v>33</v>
      </c>
      <c r="C97" t="s">
        <v>33</v>
      </c>
      <c r="D97" s="20" t="s">
        <v>20968</v>
      </c>
      <c r="E97" s="20" t="str" cm="1">
        <f t="array" ref="E97">IF(OR(ISNUMBER(SEARCH("mobile", J97:L97)),ISNUMBER(SEARCH("Mobile", J97:L97)),ISNUMBER(SEARCH("smartphone", J97:L97)),ISNUMBER(SEARCH("Smartphone", J97:L97)),ISNUMBER(SEARCH("android", J97:L97)),ISNUMBER(SEARCH("Android", J97:L97))),"Mobile", "")</f>
        <v/>
      </c>
      <c r="F97" s="20" t="str" cm="1">
        <f t="array" ref="F97">IF(OR(ISNUMBER(SEARCH("virtual reality", J97:L97)),ISNUMBER(SEARCH("mixed reality", J97:L97)),ISNUMBER(SEARCH(" VR ", J97:L97)),ISNUMBER(SEARCH("augmented reality", J97:L97)),ISNUMBER(SEARCH("Augmented Reality", J97:L97)),ISNUMBER(SEARCH(" AR ", J97:L97))),"VR-AR", "")</f>
        <v/>
      </c>
      <c r="G97" s="20" t="s">
        <v>40</v>
      </c>
      <c r="H97" s="20" t="str">
        <f>IF(A97=DataValidation!$E$13,DataValidation!$E$13, "")</f>
        <v>Content Creation</v>
      </c>
      <c r="I97" s="3" t="str">
        <f t="shared" si="4"/>
        <v/>
      </c>
      <c r="J97" s="10" t="s">
        <v>18549</v>
      </c>
      <c r="K97" t="s">
        <v>3180</v>
      </c>
      <c r="L97" t="s">
        <v>3181</v>
      </c>
      <c r="M97" t="s">
        <v>3182</v>
      </c>
      <c r="N97">
        <v>10</v>
      </c>
      <c r="O97">
        <v>9781728142425</v>
      </c>
      <c r="P97" t="str">
        <f t="shared" si="6"/>
        <v>Conference</v>
      </c>
      <c r="Q97" t="s">
        <v>3183</v>
      </c>
      <c r="R97" t="s">
        <v>2974</v>
      </c>
      <c r="S97" s="3">
        <v>2019</v>
      </c>
      <c r="T97" t="s">
        <v>3184</v>
      </c>
      <c r="U97" t="s">
        <v>6</v>
      </c>
      <c r="V97" t="s">
        <v>162</v>
      </c>
    </row>
    <row r="98" spans="1:22" x14ac:dyDescent="0.35">
      <c r="A98" t="s">
        <v>40</v>
      </c>
      <c r="B98" t="s">
        <v>33</v>
      </c>
      <c r="C98" t="s">
        <v>33</v>
      </c>
      <c r="D98" s="20" t="s">
        <v>20971</v>
      </c>
      <c r="E98" s="20" t="str" cm="1">
        <f t="array" ref="E98">IF(OR(ISNUMBER(SEARCH("mobile", J98:L98)),ISNUMBER(SEARCH("Mobile", J98:L98)),ISNUMBER(SEARCH("smartphone", J98:L98)),ISNUMBER(SEARCH("Smartphone", J98:L98)),ISNUMBER(SEARCH("android", J98:L98)),ISNUMBER(SEARCH("Android", J98:L98))),"Mobile", "")</f>
        <v/>
      </c>
      <c r="F98" s="20" t="str" cm="1">
        <f t="array" ref="F98">IF(OR(ISNUMBER(SEARCH("virtual reality", J98:L98)),ISNUMBER(SEARCH("mixed reality", J98:L98)),ISNUMBER(SEARCH(" VR ", J98:L98)),ISNUMBER(SEARCH("augmented reality", J98:L98)),ISNUMBER(SEARCH("Augmented Reality", J98:L98)),ISNUMBER(SEARCH(" AR ", J98:L98))),"VR-AR", "")</f>
        <v/>
      </c>
      <c r="G98" s="20" t="str">
        <f>IF(A98=DataValidation!$E$14,DataValidation!$E$14, "")</f>
        <v>AI</v>
      </c>
      <c r="H98" s="20" t="str">
        <f>IF(A98=DataValidation!$E$13,DataValidation!$E$13, "")</f>
        <v/>
      </c>
      <c r="I98" s="3" t="str">
        <f t="shared" si="4"/>
        <v/>
      </c>
      <c r="J98" s="10" t="s">
        <v>18556</v>
      </c>
      <c r="K98" t="s">
        <v>3222</v>
      </c>
      <c r="L98" t="s">
        <v>3223</v>
      </c>
      <c r="M98" t="s">
        <v>3224</v>
      </c>
      <c r="N98">
        <v>7</v>
      </c>
      <c r="O98">
        <v>9783030497590</v>
      </c>
      <c r="P98" t="str">
        <f t="shared" si="6"/>
        <v>Conference</v>
      </c>
      <c r="Q98" t="s">
        <v>152</v>
      </c>
      <c r="R98" t="s">
        <v>3225</v>
      </c>
      <c r="S98" s="3">
        <v>2020</v>
      </c>
      <c r="T98" t="s">
        <v>3226</v>
      </c>
      <c r="U98" t="s">
        <v>6</v>
      </c>
      <c r="V98" t="s">
        <v>217</v>
      </c>
    </row>
    <row r="99" spans="1:22" x14ac:dyDescent="0.35">
      <c r="A99" t="s">
        <v>49</v>
      </c>
      <c r="B99" t="s">
        <v>57</v>
      </c>
      <c r="C99" t="s">
        <v>57</v>
      </c>
      <c r="D99" s="20" t="s">
        <v>20972</v>
      </c>
      <c r="E99" s="20" t="str" cm="1">
        <f t="array" ref="E99">IF(OR(ISNUMBER(SEARCH("mobile", J99:L99)),ISNUMBER(SEARCH("Mobile", J99:L99)),ISNUMBER(SEARCH("smartphone", J99:L99)),ISNUMBER(SEARCH("Smartphone", J99:L99)),ISNUMBER(SEARCH("android", J99:L99)),ISNUMBER(SEARCH("Android", J99:L99))),"Mobile", "")</f>
        <v/>
      </c>
      <c r="F99" s="20" t="str" cm="1">
        <f t="array" ref="F99">IF(OR(ISNUMBER(SEARCH("virtual reality", J99:L99)),ISNUMBER(SEARCH("mixed reality", J99:L99)),ISNUMBER(SEARCH(" VR ", J99:L99)),ISNUMBER(SEARCH("augmented reality", J99:L99)),ISNUMBER(SEARCH("Augmented Reality", J99:L99)),ISNUMBER(SEARCH(" AR ", J99:L99))),"VR-AR", "")</f>
        <v/>
      </c>
      <c r="G99" s="20" t="str">
        <f>IF(A99=DataValidation!$E$14,DataValidation!$E$14, "")</f>
        <v/>
      </c>
      <c r="H99" s="20" t="str">
        <f>IF(A99=DataValidation!$E$13,DataValidation!$E$13, "")</f>
        <v/>
      </c>
      <c r="I99" s="3" t="str">
        <f t="shared" si="4"/>
        <v/>
      </c>
      <c r="J99" s="10" t="s">
        <v>18557</v>
      </c>
      <c r="K99" t="s">
        <v>3228</v>
      </c>
      <c r="L99" t="s">
        <v>3229</v>
      </c>
      <c r="M99" t="s">
        <v>3230</v>
      </c>
      <c r="N99">
        <v>10</v>
      </c>
      <c r="O99">
        <v>9781538680667</v>
      </c>
      <c r="P99" t="str">
        <f t="shared" si="6"/>
        <v>Conference</v>
      </c>
      <c r="Q99" t="s">
        <v>3231</v>
      </c>
      <c r="R99" t="s">
        <v>6</v>
      </c>
      <c r="S99" s="3">
        <v>2018</v>
      </c>
      <c r="T99" t="s">
        <v>3232</v>
      </c>
      <c r="U99" t="s">
        <v>6</v>
      </c>
      <c r="V99" t="s">
        <v>155</v>
      </c>
    </row>
    <row r="100" spans="1:22" x14ac:dyDescent="0.35">
      <c r="A100" t="s">
        <v>49</v>
      </c>
      <c r="B100" t="s">
        <v>60</v>
      </c>
      <c r="C100" t="s">
        <v>60</v>
      </c>
      <c r="D100" s="20" t="s">
        <v>20974</v>
      </c>
      <c r="E100" s="20" t="str" cm="1">
        <f t="array" ref="E100">IF(OR(ISNUMBER(SEARCH("mobile", J100:L100)),ISNUMBER(SEARCH("Mobile", J100:L100)),ISNUMBER(SEARCH("smartphone", J100:L100)),ISNUMBER(SEARCH("Smartphone", J100:L100)),ISNUMBER(SEARCH("android", J100:L100)),ISNUMBER(SEARCH("Android", J100:L100))),"Mobile", "")</f>
        <v/>
      </c>
      <c r="F100" s="20" t="str" cm="1">
        <f t="array" ref="F100">IF(OR(ISNUMBER(SEARCH("virtual reality", J100:L100)),ISNUMBER(SEARCH("mixed reality", J100:L100)),ISNUMBER(SEARCH(" VR ", J100:L100)),ISNUMBER(SEARCH("augmented reality", J100:L100)),ISNUMBER(SEARCH("Augmented Reality", J100:L100)),ISNUMBER(SEARCH(" AR ", J100:L100))),"VR-AR", "")</f>
        <v/>
      </c>
      <c r="G100" s="20" t="str">
        <f>IF(A100=DataValidation!$E$14,DataValidation!$E$14, "")</f>
        <v/>
      </c>
      <c r="H100" s="20" t="str">
        <f>IF(A100=DataValidation!$E$13,DataValidation!$E$13, "")</f>
        <v/>
      </c>
      <c r="I100" s="3" t="str">
        <f t="shared" si="4"/>
        <v/>
      </c>
      <c r="J100" s="10" t="s">
        <v>18560</v>
      </c>
      <c r="K100" t="s">
        <v>3248</v>
      </c>
      <c r="L100" t="s">
        <v>3249</v>
      </c>
      <c r="M100" t="s">
        <v>3250</v>
      </c>
      <c r="N100">
        <v>7</v>
      </c>
      <c r="P100" t="str">
        <f t="shared" si="6"/>
        <v>Journal</v>
      </c>
      <c r="Q100" t="s">
        <v>1398</v>
      </c>
      <c r="R100" t="s">
        <v>3251</v>
      </c>
      <c r="S100" s="3">
        <v>2016</v>
      </c>
      <c r="T100" t="s">
        <v>3252</v>
      </c>
      <c r="U100" t="s">
        <v>6</v>
      </c>
      <c r="V100" t="s">
        <v>283</v>
      </c>
    </row>
    <row r="101" spans="1:22" x14ac:dyDescent="0.35">
      <c r="A101" t="s">
        <v>49</v>
      </c>
      <c r="B101" t="s">
        <v>83</v>
      </c>
      <c r="C101" t="s">
        <v>83</v>
      </c>
      <c r="D101" s="20" t="s">
        <v>20977</v>
      </c>
      <c r="E101" s="20" t="str" cm="1">
        <f t="array" ref="E101">IF(OR(ISNUMBER(SEARCH("mobile", J101:L101)),ISNUMBER(SEARCH("Mobile", J101:L101)),ISNUMBER(SEARCH("smartphone", J101:L101)),ISNUMBER(SEARCH("Smartphone", J101:L101)),ISNUMBER(SEARCH("android", J101:L101)),ISNUMBER(SEARCH("Android", J101:L101))),"Mobile", "")</f>
        <v/>
      </c>
      <c r="F101" s="20" t="str" cm="1">
        <f t="array" ref="F101">IF(OR(ISNUMBER(SEARCH("virtual reality", J101:L101)),ISNUMBER(SEARCH("mixed reality", J101:L101)),ISNUMBER(SEARCH(" VR ", J101:L101)),ISNUMBER(SEARCH("augmented reality", J101:L101)),ISNUMBER(SEARCH("Augmented Reality", J101:L101)),ISNUMBER(SEARCH(" AR ", J101:L101))),"VR-AR", "")</f>
        <v/>
      </c>
      <c r="G101" s="20" t="str">
        <f>IF(A101=DataValidation!$E$14,DataValidation!$E$14, "")</f>
        <v/>
      </c>
      <c r="H101" s="20" t="str">
        <f>IF(A101=DataValidation!$E$13,DataValidation!$E$13, "")</f>
        <v/>
      </c>
      <c r="I101" s="3" t="str">
        <f t="shared" si="4"/>
        <v/>
      </c>
      <c r="J101" s="10" t="s">
        <v>18563</v>
      </c>
      <c r="K101" t="s">
        <v>3267</v>
      </c>
      <c r="L101" t="s">
        <v>3268</v>
      </c>
      <c r="M101" t="s">
        <v>3269</v>
      </c>
      <c r="N101">
        <v>7</v>
      </c>
      <c r="P101" t="str">
        <f t="shared" si="6"/>
        <v>Journal</v>
      </c>
      <c r="Q101" t="s">
        <v>3270</v>
      </c>
      <c r="R101" t="s">
        <v>3271</v>
      </c>
      <c r="S101" s="3">
        <v>2014</v>
      </c>
      <c r="T101" t="s">
        <v>3272</v>
      </c>
      <c r="U101" t="s">
        <v>6</v>
      </c>
      <c r="V101" t="s">
        <v>703</v>
      </c>
    </row>
    <row r="102" spans="1:22" x14ac:dyDescent="0.35">
      <c r="A102" t="s">
        <v>49</v>
      </c>
      <c r="B102" t="s">
        <v>66</v>
      </c>
      <c r="C102" t="s">
        <v>66</v>
      </c>
      <c r="D102" s="20" t="s">
        <v>20978</v>
      </c>
      <c r="E102" s="20" t="str" cm="1">
        <f t="array" ref="E102">IF(OR(ISNUMBER(SEARCH("mobile", J102:L102)),ISNUMBER(SEARCH("Mobile", J102:L102)),ISNUMBER(SEARCH("smartphone", J102:L102)),ISNUMBER(SEARCH("Smartphone", J102:L102)),ISNUMBER(SEARCH("android", J102:L102)),ISNUMBER(SEARCH("Android", J102:L102))),"Mobile", "")</f>
        <v/>
      </c>
      <c r="F102" s="20" t="str" cm="1">
        <f t="array" ref="F102">IF(OR(ISNUMBER(SEARCH("virtual reality", J102:L102)),ISNUMBER(SEARCH("mixed reality", J102:L102)),ISNUMBER(SEARCH(" VR ", J102:L102)),ISNUMBER(SEARCH("augmented reality", J102:L102)),ISNUMBER(SEARCH("Augmented Reality", J102:L102)),ISNUMBER(SEARCH(" AR ", J102:L102))),"VR-AR", "")</f>
        <v/>
      </c>
      <c r="G102" s="20" t="str">
        <f>IF(A102=DataValidation!$E$14,DataValidation!$E$14, "")</f>
        <v/>
      </c>
      <c r="H102" s="20" t="str">
        <f>IF(A102=DataValidation!$E$13,DataValidation!$E$13, "")</f>
        <v/>
      </c>
      <c r="I102" s="3" t="str">
        <f t="shared" si="4"/>
        <v/>
      </c>
      <c r="J102" s="10" t="s">
        <v>18564</v>
      </c>
      <c r="K102" t="s">
        <v>3274</v>
      </c>
      <c r="L102" t="s">
        <v>3275</v>
      </c>
      <c r="M102" t="s">
        <v>3276</v>
      </c>
      <c r="N102">
        <v>10</v>
      </c>
      <c r="O102">
        <v>9780769539843</v>
      </c>
      <c r="P102" t="str">
        <f t="shared" si="6"/>
        <v>Conference</v>
      </c>
      <c r="Q102" t="s">
        <v>3277</v>
      </c>
      <c r="R102" t="s">
        <v>3278</v>
      </c>
      <c r="S102" s="3">
        <v>2010</v>
      </c>
      <c r="T102" t="s">
        <v>3279</v>
      </c>
      <c r="U102" t="s">
        <v>6</v>
      </c>
      <c r="V102" t="s">
        <v>1505</v>
      </c>
    </row>
    <row r="103" spans="1:22" x14ac:dyDescent="0.35">
      <c r="A103" t="s">
        <v>49</v>
      </c>
      <c r="B103" t="s">
        <v>57</v>
      </c>
      <c r="C103" t="s">
        <v>57</v>
      </c>
      <c r="D103" s="20" t="s">
        <v>20984</v>
      </c>
      <c r="E103" s="20" t="str" cm="1">
        <f t="array" ref="E103">IF(OR(ISNUMBER(SEARCH("mobile", J103:L103)),ISNUMBER(SEARCH("Mobile", J103:L103)),ISNUMBER(SEARCH("smartphone", J103:L103)),ISNUMBER(SEARCH("Smartphone", J103:L103)),ISNUMBER(SEARCH("android", J103:L103)),ISNUMBER(SEARCH("Android", J103:L103))),"Mobile", "")</f>
        <v/>
      </c>
      <c r="F103" s="20" t="str" cm="1">
        <f t="array" ref="F103">IF(OR(ISNUMBER(SEARCH("virtual reality", J103:L103)),ISNUMBER(SEARCH("mixed reality", J103:L103)),ISNUMBER(SEARCH(" VR ", J103:L103)),ISNUMBER(SEARCH("augmented reality", J103:L103)),ISNUMBER(SEARCH("Augmented Reality", J103:L103)),ISNUMBER(SEARCH(" AR ", J103:L103))),"VR-AR", "")</f>
        <v/>
      </c>
      <c r="G103" s="20" t="str">
        <f>IF(A103=DataValidation!$E$14,DataValidation!$E$14, "")</f>
        <v/>
      </c>
      <c r="H103" s="20" t="str">
        <f>IF(A103=DataValidation!$E$13,DataValidation!$E$13, "")</f>
        <v/>
      </c>
      <c r="I103" s="3" t="str">
        <f t="shared" si="4"/>
        <v/>
      </c>
      <c r="J103" s="10" t="s">
        <v>18572</v>
      </c>
      <c r="K103" t="s">
        <v>3325</v>
      </c>
      <c r="L103" t="s">
        <v>3326</v>
      </c>
      <c r="M103" t="s">
        <v>3327</v>
      </c>
      <c r="N103">
        <v>7</v>
      </c>
      <c r="P103" t="str">
        <f t="shared" si="6"/>
        <v>Journal</v>
      </c>
      <c r="Q103" t="s">
        <v>1853</v>
      </c>
      <c r="R103" t="s">
        <v>6</v>
      </c>
      <c r="S103" s="3">
        <v>2018</v>
      </c>
      <c r="T103" t="s">
        <v>3328</v>
      </c>
      <c r="U103" t="s">
        <v>6</v>
      </c>
      <c r="V103" t="s">
        <v>147</v>
      </c>
    </row>
    <row r="104" spans="1:22" x14ac:dyDescent="0.35">
      <c r="A104" t="s">
        <v>49</v>
      </c>
      <c r="B104" t="s">
        <v>54</v>
      </c>
      <c r="C104" t="s">
        <v>54</v>
      </c>
      <c r="D104" s="33" t="s">
        <v>20816</v>
      </c>
      <c r="E104" s="20" t="str" cm="1">
        <f t="array" ref="E104">IF(OR(ISNUMBER(SEARCH("mobile", J104:L104)),ISNUMBER(SEARCH("Mobile", J104:L104)),ISNUMBER(SEARCH("smartphone", J104:L104)),ISNUMBER(SEARCH("Smartphone", J104:L104)),ISNUMBER(SEARCH("android", J104:L104)),ISNUMBER(SEARCH("Android", J104:L104))),"Mobile", "")</f>
        <v/>
      </c>
      <c r="F104" s="20" t="str" cm="1">
        <f t="array" ref="F104">IF(OR(ISNUMBER(SEARCH("virtual reality", J104:L104)),ISNUMBER(SEARCH("mixed reality", J104:L104)),ISNUMBER(SEARCH(" VR ", J104:L104)),ISNUMBER(SEARCH("augmented reality", J104:L104)),ISNUMBER(SEARCH("Augmented Reality", J104:L104)),ISNUMBER(SEARCH(" AR ", J104:L104))),"VR-AR", "")</f>
        <v/>
      </c>
      <c r="G104" s="20" t="str">
        <f>IF(A104=DataValidation!$E$14,DataValidation!$E$14, "")</f>
        <v/>
      </c>
      <c r="H104" s="20" t="str">
        <f>IF(A104=DataValidation!$E$13,DataValidation!$E$13, "")</f>
        <v/>
      </c>
      <c r="I104" s="3" t="str">
        <f t="shared" si="4"/>
        <v/>
      </c>
      <c r="J104" s="10" t="s">
        <v>18573</v>
      </c>
      <c r="K104" t="s">
        <v>3330</v>
      </c>
      <c r="L104" t="s">
        <v>3331</v>
      </c>
      <c r="M104" t="s">
        <v>3332</v>
      </c>
      <c r="N104">
        <v>7</v>
      </c>
      <c r="P104" t="str">
        <f t="shared" si="6"/>
        <v>Journal</v>
      </c>
      <c r="Q104" t="s">
        <v>261</v>
      </c>
      <c r="R104" t="s">
        <v>3333</v>
      </c>
      <c r="S104" s="3">
        <v>2018</v>
      </c>
      <c r="T104" t="s">
        <v>3334</v>
      </c>
      <c r="U104" t="s">
        <v>6</v>
      </c>
      <c r="V104" t="s">
        <v>480</v>
      </c>
    </row>
    <row r="105" spans="1:22" x14ac:dyDescent="0.35">
      <c r="A105" t="s">
        <v>70</v>
      </c>
      <c r="B105" t="s">
        <v>57</v>
      </c>
      <c r="C105" t="s">
        <v>57</v>
      </c>
      <c r="D105" t="s">
        <v>20985</v>
      </c>
      <c r="E105" s="20" t="str" cm="1">
        <f t="array" ref="E105">IF(OR(ISNUMBER(SEARCH("mobile", J105:L105)),ISNUMBER(SEARCH("Mobile", J105:L105)),ISNUMBER(SEARCH("smartphone", J105:L105)),ISNUMBER(SEARCH("Smartphone", J105:L105)),ISNUMBER(SEARCH("android", J105:L105)),ISNUMBER(SEARCH("Android", J105:L105))),"Mobile", "")</f>
        <v>Mobile</v>
      </c>
      <c r="F105" s="20" t="str" cm="1">
        <f t="array" ref="F105">IF(OR(ISNUMBER(SEARCH("virtual reality", J105:L105)),ISNUMBER(SEARCH("mixed reality", J105:L105)),ISNUMBER(SEARCH(" VR ", J105:L105)),ISNUMBER(SEARCH("augmented reality", J105:L105)),ISNUMBER(SEARCH("Augmented Reality", J105:L105)),ISNUMBER(SEARCH(" AR ", J105:L105))),"VR-AR", "")</f>
        <v/>
      </c>
      <c r="G105" s="20" t="str">
        <f>IF(A105=DataValidation!$E$14,DataValidation!$E$14, "")</f>
        <v/>
      </c>
      <c r="H105" s="20" t="str">
        <f>IF(A105=DataValidation!$E$13,DataValidation!$E$13, "")</f>
        <v/>
      </c>
      <c r="I105" s="3" t="str">
        <f t="shared" si="4"/>
        <v/>
      </c>
      <c r="J105" s="10" t="s">
        <v>18574</v>
      </c>
      <c r="K105" t="s">
        <v>3336</v>
      </c>
      <c r="L105" t="s">
        <v>3337</v>
      </c>
      <c r="M105" t="s">
        <v>3338</v>
      </c>
      <c r="N105">
        <v>7</v>
      </c>
      <c r="P105" t="str">
        <f t="shared" si="6"/>
        <v>Journal</v>
      </c>
      <c r="Q105" t="s">
        <v>3339</v>
      </c>
      <c r="R105" t="s">
        <v>3340</v>
      </c>
      <c r="S105" s="3">
        <v>2019</v>
      </c>
      <c r="T105" t="s">
        <v>3341</v>
      </c>
      <c r="U105" t="s">
        <v>6</v>
      </c>
      <c r="V105" t="s">
        <v>162</v>
      </c>
    </row>
    <row r="106" spans="1:22" x14ac:dyDescent="0.35">
      <c r="A106" t="s">
        <v>85</v>
      </c>
      <c r="B106" t="s">
        <v>33</v>
      </c>
      <c r="C106" t="s">
        <v>33</v>
      </c>
      <c r="D106" t="s">
        <v>20989</v>
      </c>
      <c r="E106" s="20" t="str" cm="1">
        <f t="array" ref="E106">IF(OR(ISNUMBER(SEARCH("mobile", J106:L106)),ISNUMBER(SEARCH("Mobile", J106:L106)),ISNUMBER(SEARCH("smartphone", J106:L106)),ISNUMBER(SEARCH("Smartphone", J106:L106)),ISNUMBER(SEARCH("android", J106:L106)),ISNUMBER(SEARCH("Android", J106:L106))),"Mobile", "")</f>
        <v/>
      </c>
      <c r="F106" s="20" t="str" cm="1">
        <f t="array" ref="F106">IF(OR(ISNUMBER(SEARCH("virtual reality", J106:L106)),ISNUMBER(SEARCH("mixed reality", J106:L106)),ISNUMBER(SEARCH(" VR ", J106:L106)),ISNUMBER(SEARCH("augmented reality", J106:L106)),ISNUMBER(SEARCH("Augmented Reality", J106:L106)),ISNUMBER(SEARCH(" AR ", J106:L106))),"VR-AR", "")</f>
        <v/>
      </c>
      <c r="G106" s="20" t="s">
        <v>40</v>
      </c>
      <c r="H106" s="20" t="str">
        <f>IF(A106=DataValidation!$E$13,DataValidation!$E$13, "")</f>
        <v>Content Creation</v>
      </c>
      <c r="I106" s="3" t="str">
        <f t="shared" si="4"/>
        <v/>
      </c>
      <c r="J106" s="10" t="s">
        <v>18583</v>
      </c>
      <c r="K106" t="s">
        <v>3391</v>
      </c>
      <c r="L106" t="s">
        <v>3392</v>
      </c>
      <c r="M106" t="s">
        <v>3393</v>
      </c>
      <c r="N106">
        <v>10</v>
      </c>
      <c r="O106">
        <v>9781728111148</v>
      </c>
      <c r="P106" t="str">
        <f t="shared" si="6"/>
        <v>Conference</v>
      </c>
      <c r="Q106" t="s">
        <v>214</v>
      </c>
      <c r="R106" t="s">
        <v>3394</v>
      </c>
      <c r="S106" s="3">
        <v>2018</v>
      </c>
      <c r="T106" t="s">
        <v>3395</v>
      </c>
      <c r="U106" t="s">
        <v>6</v>
      </c>
      <c r="V106" t="s">
        <v>480</v>
      </c>
    </row>
    <row r="107" spans="1:22" x14ac:dyDescent="0.35">
      <c r="A107" t="s">
        <v>85</v>
      </c>
      <c r="B107" t="s">
        <v>33</v>
      </c>
      <c r="C107" t="s">
        <v>33</v>
      </c>
      <c r="D107" t="s">
        <v>20991</v>
      </c>
      <c r="E107" s="20" t="str" cm="1">
        <f t="array" ref="E107">IF(OR(ISNUMBER(SEARCH("mobile", J107:L107)),ISNUMBER(SEARCH("Mobile", J107:L107)),ISNUMBER(SEARCH("smartphone", J107:L107)),ISNUMBER(SEARCH("Smartphone", J107:L107)),ISNUMBER(SEARCH("android", J107:L107)),ISNUMBER(SEARCH("Android", J107:L107))),"Mobile", "")</f>
        <v/>
      </c>
      <c r="F107" s="20" t="str" cm="1">
        <f t="array" ref="F107">IF(OR(ISNUMBER(SEARCH("virtual reality", J107:L107)),ISNUMBER(SEARCH("mixed reality", J107:L107)),ISNUMBER(SEARCH(" VR ", J107:L107)),ISNUMBER(SEARCH("augmented reality", J107:L107)),ISNUMBER(SEARCH("Augmented Reality", J107:L107)),ISNUMBER(SEARCH(" AR ", J107:L107))),"VR-AR", "")</f>
        <v>VR-AR</v>
      </c>
      <c r="G107" s="20" t="s">
        <v>21082</v>
      </c>
      <c r="H107" s="20" t="str">
        <f>IF(A107=DataValidation!$E$13,DataValidation!$E$13, "")</f>
        <v>Content Creation</v>
      </c>
      <c r="I107" s="3" t="str">
        <f t="shared" si="4"/>
        <v/>
      </c>
      <c r="J107" s="10" t="s">
        <v>18586</v>
      </c>
      <c r="K107" t="s">
        <v>3416</v>
      </c>
      <c r="L107" t="s">
        <v>3417</v>
      </c>
      <c r="M107" t="s">
        <v>3418</v>
      </c>
      <c r="N107">
        <v>10</v>
      </c>
      <c r="O107">
        <v>9781450339407</v>
      </c>
      <c r="P107" t="str">
        <f t="shared" si="6"/>
        <v>Conference</v>
      </c>
      <c r="Q107" t="s">
        <v>3419</v>
      </c>
      <c r="R107" t="s">
        <v>3420</v>
      </c>
      <c r="S107" s="3">
        <v>2015</v>
      </c>
      <c r="T107" t="s">
        <v>3421</v>
      </c>
      <c r="U107" t="s">
        <v>6</v>
      </c>
      <c r="V107" t="s">
        <v>217</v>
      </c>
    </row>
    <row r="108" spans="1:22" x14ac:dyDescent="0.35">
      <c r="A108" t="s">
        <v>49</v>
      </c>
      <c r="B108" t="s">
        <v>71</v>
      </c>
      <c r="C108" t="s">
        <v>71</v>
      </c>
      <c r="D108" t="s">
        <v>20994</v>
      </c>
      <c r="E108" s="20" t="str" cm="1">
        <f t="array" ref="E108">IF(OR(ISNUMBER(SEARCH("mobile", J108:L108)),ISNUMBER(SEARCH("Mobile", J108:L108)),ISNUMBER(SEARCH("smartphone", J108:L108)),ISNUMBER(SEARCH("Smartphone", J108:L108)),ISNUMBER(SEARCH("android", J108:L108)),ISNUMBER(SEARCH("Android", J108:L108))),"Mobile", "")</f>
        <v/>
      </c>
      <c r="F108" s="20" t="str" cm="1">
        <f t="array" ref="F108">IF(OR(ISNUMBER(SEARCH("virtual reality", J108:L108)),ISNUMBER(SEARCH("mixed reality", J108:L108)),ISNUMBER(SEARCH(" VR ", J108:L108)),ISNUMBER(SEARCH("augmented reality", J108:L108)),ISNUMBER(SEARCH("Augmented Reality", J108:L108)),ISNUMBER(SEARCH(" AR ", J108:L108))),"VR-AR", "")</f>
        <v/>
      </c>
      <c r="G108" s="20" t="str">
        <f>IF(A108=DataValidation!$E$14,DataValidation!$E$14, "")</f>
        <v/>
      </c>
      <c r="H108" s="20" t="str">
        <f>IF(A108=DataValidation!$E$13,DataValidation!$E$13, "")</f>
        <v/>
      </c>
      <c r="I108" s="3" t="str">
        <f t="shared" si="4"/>
        <v/>
      </c>
      <c r="J108" s="10" t="s">
        <v>18589</v>
      </c>
      <c r="K108" t="s">
        <v>3435</v>
      </c>
      <c r="L108" t="s">
        <v>3436</v>
      </c>
      <c r="M108" t="s">
        <v>3437</v>
      </c>
      <c r="N108">
        <v>7</v>
      </c>
      <c r="P108" t="str">
        <f t="shared" si="6"/>
        <v>Journal</v>
      </c>
      <c r="Q108" t="s">
        <v>3438</v>
      </c>
      <c r="R108" t="s">
        <v>2934</v>
      </c>
      <c r="S108" s="3">
        <v>2012</v>
      </c>
      <c r="T108" t="s">
        <v>3439</v>
      </c>
      <c r="U108" t="s">
        <v>6</v>
      </c>
      <c r="V108" t="s">
        <v>256</v>
      </c>
    </row>
    <row r="109" spans="1:22" x14ac:dyDescent="0.35">
      <c r="A109" t="s">
        <v>67</v>
      </c>
      <c r="B109" t="s">
        <v>33</v>
      </c>
      <c r="C109" t="s">
        <v>33</v>
      </c>
      <c r="D109" t="s">
        <v>20995</v>
      </c>
      <c r="E109" s="20" t="str" cm="1">
        <f t="array" ref="E109">IF(OR(ISNUMBER(SEARCH("mobile", J109:L109)),ISNUMBER(SEARCH("Mobile", J109:L109)),ISNUMBER(SEARCH("smartphone", J109:L109)),ISNUMBER(SEARCH("Smartphone", J109:L109)),ISNUMBER(SEARCH("android", J109:L109)),ISNUMBER(SEARCH("Android", J109:L109))),"Mobile", "")</f>
        <v/>
      </c>
      <c r="F109" s="20" t="str" cm="1">
        <f t="array" ref="F109">IF(OR(ISNUMBER(SEARCH("virtual reality", J109:L109)),ISNUMBER(SEARCH("mixed reality", J109:L109)),ISNUMBER(SEARCH(" VR ", J109:L109)),ISNUMBER(SEARCH("augmented reality", J109:L109)),ISNUMBER(SEARCH("Augmented Reality", J109:L109)),ISNUMBER(SEARCH(" AR ", J109:L109))),"VR-AR", "")</f>
        <v>VR-AR</v>
      </c>
      <c r="G109" s="20" t="s">
        <v>21082</v>
      </c>
      <c r="H109" s="20" t="str">
        <f>IF(A109=DataValidation!$E$13,DataValidation!$E$13, "")</f>
        <v/>
      </c>
      <c r="I109" s="3" t="str">
        <f t="shared" si="4"/>
        <v/>
      </c>
      <c r="J109" s="10" t="s">
        <v>18590</v>
      </c>
      <c r="K109" t="s">
        <v>3441</v>
      </c>
      <c r="L109" t="s">
        <v>3442</v>
      </c>
      <c r="M109" t="s">
        <v>3443</v>
      </c>
      <c r="N109">
        <v>7</v>
      </c>
      <c r="O109">
        <v>9783030247805</v>
      </c>
      <c r="P109" t="str">
        <f t="shared" si="6"/>
        <v>Conference</v>
      </c>
      <c r="Q109" t="s">
        <v>152</v>
      </c>
      <c r="R109" t="s">
        <v>3444</v>
      </c>
      <c r="S109" s="3">
        <v>2019</v>
      </c>
      <c r="T109" t="s">
        <v>3445</v>
      </c>
      <c r="U109" t="s">
        <v>6</v>
      </c>
      <c r="V109" t="s">
        <v>283</v>
      </c>
    </row>
    <row r="110" spans="1:22" x14ac:dyDescent="0.35">
      <c r="A110" t="s">
        <v>49</v>
      </c>
      <c r="B110" t="s">
        <v>63</v>
      </c>
      <c r="C110" t="s">
        <v>63</v>
      </c>
      <c r="D110" t="s">
        <v>21001</v>
      </c>
      <c r="E110" s="20" t="str" cm="1">
        <f t="array" ref="E110">IF(OR(ISNUMBER(SEARCH("mobile", J110:L110)),ISNUMBER(SEARCH("Mobile", J110:L110)),ISNUMBER(SEARCH("smartphone", J110:L110)),ISNUMBER(SEARCH("Smartphone", J110:L110)),ISNUMBER(SEARCH("android", J110:L110)),ISNUMBER(SEARCH("Android", J110:L110))),"Mobile", "")</f>
        <v/>
      </c>
      <c r="F110" s="20" t="str" cm="1">
        <f t="array" ref="F110">IF(OR(ISNUMBER(SEARCH("virtual reality", J110:L110)),ISNUMBER(SEARCH("mixed reality", J110:L110)),ISNUMBER(SEARCH(" VR ", J110:L110)),ISNUMBER(SEARCH("augmented reality", J110:L110)),ISNUMBER(SEARCH("Augmented Reality", J110:L110)),ISNUMBER(SEARCH(" AR ", J110:L110))),"VR-AR", "")</f>
        <v/>
      </c>
      <c r="G110" s="20" t="str">
        <f>IF(A110=DataValidation!$E$14,DataValidation!$E$14, "")</f>
        <v/>
      </c>
      <c r="H110" s="20" t="str">
        <f>IF(A110=DataValidation!$E$13,DataValidation!$E$13, "")</f>
        <v/>
      </c>
      <c r="I110" s="3" t="str">
        <f t="shared" si="4"/>
        <v/>
      </c>
      <c r="J110" s="10" t="s">
        <v>18604</v>
      </c>
      <c r="K110" t="s">
        <v>3526</v>
      </c>
      <c r="L110" t="s">
        <v>3527</v>
      </c>
      <c r="M110" t="s">
        <v>3528</v>
      </c>
      <c r="N110">
        <v>7</v>
      </c>
      <c r="O110">
        <v>9783642343469</v>
      </c>
      <c r="P110" t="str">
        <f t="shared" si="6"/>
        <v>Conference</v>
      </c>
      <c r="Q110" t="s">
        <v>152</v>
      </c>
      <c r="R110" t="s">
        <v>3529</v>
      </c>
      <c r="S110" s="3">
        <v>2012</v>
      </c>
      <c r="T110" t="s">
        <v>3530</v>
      </c>
      <c r="U110" t="s">
        <v>6</v>
      </c>
      <c r="V110" t="s">
        <v>480</v>
      </c>
    </row>
    <row r="111" spans="1:22" x14ac:dyDescent="0.35">
      <c r="A111" t="s">
        <v>49</v>
      </c>
      <c r="B111" t="s">
        <v>57</v>
      </c>
      <c r="C111" t="s">
        <v>57</v>
      </c>
      <c r="D111" t="s">
        <v>21004</v>
      </c>
      <c r="E111" s="20" t="str" cm="1">
        <f t="array" ref="E111">IF(OR(ISNUMBER(SEARCH("mobile", J111:L111)),ISNUMBER(SEARCH("Mobile", J111:L111)),ISNUMBER(SEARCH("smartphone", J111:L111)),ISNUMBER(SEARCH("Smartphone", J111:L111)),ISNUMBER(SEARCH("android", J111:L111)),ISNUMBER(SEARCH("Android", J111:L111))),"Mobile", "")</f>
        <v/>
      </c>
      <c r="F111" s="20" t="str" cm="1">
        <f t="array" ref="F111">IF(OR(ISNUMBER(SEARCH("virtual reality", J111:L111)),ISNUMBER(SEARCH("mixed reality", J111:L111)),ISNUMBER(SEARCH(" VR ", J111:L111)),ISNUMBER(SEARCH("augmented reality", J111:L111)),ISNUMBER(SEARCH("Augmented Reality", J111:L111)),ISNUMBER(SEARCH(" AR ", J111:L111))),"VR-AR", "")</f>
        <v/>
      </c>
      <c r="G111" s="20" t="str">
        <f>IF(A111=DataValidation!$E$14,DataValidation!$E$14, "")</f>
        <v/>
      </c>
      <c r="H111" s="20" t="str">
        <f>IF(A111=DataValidation!$E$13,DataValidation!$E$13, "")</f>
        <v/>
      </c>
      <c r="I111" s="3" t="str">
        <f t="shared" si="4"/>
        <v/>
      </c>
      <c r="J111" s="10" t="s">
        <v>18608</v>
      </c>
      <c r="K111" t="s">
        <v>3552</v>
      </c>
      <c r="L111" t="s">
        <v>3553</v>
      </c>
      <c r="M111" t="s">
        <v>3554</v>
      </c>
      <c r="N111">
        <v>10</v>
      </c>
      <c r="O111">
        <v>9781538648469</v>
      </c>
      <c r="P111" t="str">
        <f t="shared" si="6"/>
        <v>Conference</v>
      </c>
      <c r="Q111" t="s">
        <v>388</v>
      </c>
      <c r="R111" t="s">
        <v>3555</v>
      </c>
      <c r="S111" s="3">
        <v>2018</v>
      </c>
      <c r="T111" t="s">
        <v>3556</v>
      </c>
      <c r="U111" t="s">
        <v>6</v>
      </c>
      <c r="V111" t="s">
        <v>217</v>
      </c>
    </row>
    <row r="112" spans="1:22" x14ac:dyDescent="0.35">
      <c r="A112" t="s">
        <v>70</v>
      </c>
      <c r="B112" t="s">
        <v>57</v>
      </c>
      <c r="C112" t="s">
        <v>57</v>
      </c>
      <c r="D112" t="s">
        <v>21008</v>
      </c>
      <c r="E112" s="20" t="str" cm="1">
        <f t="array" ref="E112">IF(OR(ISNUMBER(SEARCH("mobile", J112:L112)),ISNUMBER(SEARCH("Mobile", J112:L112)),ISNUMBER(SEARCH("smartphone", J112:L112)),ISNUMBER(SEARCH("Smartphone", J112:L112)),ISNUMBER(SEARCH("android", J112:L112)),ISNUMBER(SEARCH("Android", J112:L112))),"Mobile", "")</f>
        <v>Mobile</v>
      </c>
      <c r="F112" s="20" t="str" cm="1">
        <f t="array" ref="F112">IF(OR(ISNUMBER(SEARCH("virtual reality", J112:L112)),ISNUMBER(SEARCH("mixed reality", J112:L112)),ISNUMBER(SEARCH(" VR ", J112:L112)),ISNUMBER(SEARCH("augmented reality", J112:L112)),ISNUMBER(SEARCH("Augmented Reality", J112:L112)),ISNUMBER(SEARCH(" AR ", J112:L112))),"VR-AR", "")</f>
        <v/>
      </c>
      <c r="G112" s="20" t="str">
        <f>IF(A112=DataValidation!$E$14,DataValidation!$E$14, "")</f>
        <v/>
      </c>
      <c r="H112" s="20" t="str">
        <f>IF(A112=DataValidation!$E$13,DataValidation!$E$13, "")</f>
        <v/>
      </c>
      <c r="I112" s="3" t="str">
        <f t="shared" si="4"/>
        <v/>
      </c>
      <c r="J112" s="10" t="s">
        <v>18613</v>
      </c>
      <c r="K112" t="s">
        <v>3587</v>
      </c>
      <c r="L112" t="s">
        <v>3588</v>
      </c>
      <c r="M112" t="s">
        <v>3589</v>
      </c>
      <c r="N112">
        <v>10</v>
      </c>
      <c r="O112">
        <v>9781450328807</v>
      </c>
      <c r="P112" t="str">
        <f t="shared" si="6"/>
        <v>Conference</v>
      </c>
      <c r="Q112" t="s">
        <v>308</v>
      </c>
      <c r="R112" t="s">
        <v>6</v>
      </c>
      <c r="S112" s="3">
        <v>2014</v>
      </c>
      <c r="T112" t="s">
        <v>3590</v>
      </c>
      <c r="U112" t="s">
        <v>6</v>
      </c>
      <c r="V112" t="s">
        <v>162</v>
      </c>
    </row>
    <row r="113" spans="1:22" x14ac:dyDescent="0.35">
      <c r="A113" t="s">
        <v>70</v>
      </c>
      <c r="B113" t="s">
        <v>57</v>
      </c>
      <c r="C113" t="s">
        <v>57</v>
      </c>
      <c r="D113" t="s">
        <v>21009</v>
      </c>
      <c r="E113" s="20" t="str" cm="1">
        <f t="array" ref="E113">IF(OR(ISNUMBER(SEARCH("mobile", J113:L113)),ISNUMBER(SEARCH("Mobile", J113:L113)),ISNUMBER(SEARCH("smartphone", J113:L113)),ISNUMBER(SEARCH("Smartphone", J113:L113)),ISNUMBER(SEARCH("android", J113:L113)),ISNUMBER(SEARCH("Android", J113:L113))),"Mobile", "")</f>
        <v/>
      </c>
      <c r="F113" s="20" t="str" cm="1">
        <f t="array" ref="F113">IF(OR(ISNUMBER(SEARCH("virtual reality", J113:L113)),ISNUMBER(SEARCH("mixed reality", J113:L113)),ISNUMBER(SEARCH(" VR ", J113:L113)),ISNUMBER(SEARCH("augmented reality", J113:L113)),ISNUMBER(SEARCH("Augmented Reality", J113:L113)),ISNUMBER(SEARCH(" AR ", J113:L113))),"VR-AR", "")</f>
        <v>VR-AR</v>
      </c>
      <c r="G113" s="20" t="str">
        <f>IF(A113=DataValidation!$E$14,DataValidation!$E$14, "")</f>
        <v/>
      </c>
      <c r="H113" s="20" t="str">
        <f>IF(A113=DataValidation!$E$13,DataValidation!$E$13, "")</f>
        <v/>
      </c>
      <c r="I113" s="3" t="str">
        <f t="shared" si="4"/>
        <v/>
      </c>
      <c r="J113" s="10" t="s">
        <v>18616</v>
      </c>
      <c r="K113" t="s">
        <v>3605</v>
      </c>
      <c r="L113" t="s">
        <v>3606</v>
      </c>
      <c r="M113" t="s">
        <v>3607</v>
      </c>
      <c r="N113">
        <v>10</v>
      </c>
      <c r="O113">
        <v>9781450339124</v>
      </c>
      <c r="P113" t="str">
        <f t="shared" si="6"/>
        <v>Conference</v>
      </c>
      <c r="Q113" t="s">
        <v>3608</v>
      </c>
      <c r="R113" t="s">
        <v>3609</v>
      </c>
      <c r="S113" s="3">
        <v>2015</v>
      </c>
      <c r="T113" t="s">
        <v>3610</v>
      </c>
      <c r="U113" t="s">
        <v>6</v>
      </c>
      <c r="V113" t="s">
        <v>1120</v>
      </c>
    </row>
    <row r="114" spans="1:22" x14ac:dyDescent="0.35">
      <c r="A114" t="s">
        <v>70</v>
      </c>
      <c r="B114" t="s">
        <v>57</v>
      </c>
      <c r="C114" t="s">
        <v>57</v>
      </c>
      <c r="D114" t="s">
        <v>21010</v>
      </c>
      <c r="E114" s="20" t="str" cm="1">
        <f t="array" ref="E114">IF(OR(ISNUMBER(SEARCH("mobile", J114:L114)),ISNUMBER(SEARCH("Mobile", J114:L114)),ISNUMBER(SEARCH("smartphone", J114:L114)),ISNUMBER(SEARCH("Smartphone", J114:L114)),ISNUMBER(SEARCH("android", J114:L114)),ISNUMBER(SEARCH("Android", J114:L114))),"Mobile", "")</f>
        <v/>
      </c>
      <c r="F114" s="20" t="str" cm="1">
        <f t="array" ref="F114">IF(OR(ISNUMBER(SEARCH("virtual reality", J114:L114)),ISNUMBER(SEARCH("mixed reality", J114:L114)),ISNUMBER(SEARCH(" VR ", J114:L114)),ISNUMBER(SEARCH("augmented reality", J114:L114)),ISNUMBER(SEARCH("Augmented Reality", J114:L114)),ISNUMBER(SEARCH(" AR ", J114:L114))),"VR-AR", "")</f>
        <v>VR-AR</v>
      </c>
      <c r="G114" s="20" t="str">
        <f>IF(A114=DataValidation!$E$14,DataValidation!$E$14, "")</f>
        <v/>
      </c>
      <c r="H114" s="20" t="str">
        <f>IF(A114=DataValidation!$E$13,DataValidation!$E$13, "")</f>
        <v/>
      </c>
      <c r="I114" s="3" t="str">
        <f t="shared" si="4"/>
        <v/>
      </c>
      <c r="J114" s="10" t="s">
        <v>18617</v>
      </c>
      <c r="K114" t="s">
        <v>3612</v>
      </c>
      <c r="L114" t="s">
        <v>3613</v>
      </c>
      <c r="M114" t="s">
        <v>3614</v>
      </c>
      <c r="N114">
        <v>10</v>
      </c>
      <c r="O114">
        <v>9781509042753</v>
      </c>
      <c r="P114" t="str">
        <f t="shared" si="6"/>
        <v>Workshop</v>
      </c>
      <c r="Q114" t="s">
        <v>3615</v>
      </c>
      <c r="R114" t="s">
        <v>6</v>
      </c>
      <c r="S114" s="3">
        <v>2016</v>
      </c>
      <c r="T114" t="s">
        <v>3616</v>
      </c>
      <c r="U114" t="s">
        <v>6</v>
      </c>
      <c r="V114" t="s">
        <v>147</v>
      </c>
    </row>
    <row r="115" spans="1:22" x14ac:dyDescent="0.35">
      <c r="A115" t="s">
        <v>70</v>
      </c>
      <c r="B115" t="s">
        <v>57</v>
      </c>
      <c r="C115" t="s">
        <v>57</v>
      </c>
      <c r="D115" t="s">
        <v>21010</v>
      </c>
      <c r="E115" s="20" t="str" cm="1">
        <f t="array" ref="E115">IF(OR(ISNUMBER(SEARCH("mobile", J115:L115)),ISNUMBER(SEARCH("Mobile", J115:L115)),ISNUMBER(SEARCH("smartphone", J115:L115)),ISNUMBER(SEARCH("Smartphone", J115:L115)),ISNUMBER(SEARCH("android", J115:L115)),ISNUMBER(SEARCH("Android", J115:L115))),"Mobile", "")</f>
        <v/>
      </c>
      <c r="F115" s="20" t="str" cm="1">
        <f t="array" ref="F115">IF(OR(ISNUMBER(SEARCH("virtual reality", J115:L115)),ISNUMBER(SEARCH("mixed reality", J115:L115)),ISNUMBER(SEARCH(" VR ", J115:L115)),ISNUMBER(SEARCH("augmented reality", J115:L115)),ISNUMBER(SEARCH("Augmented Reality", J115:L115)),ISNUMBER(SEARCH(" AR ", J115:L115))),"VR-AR", "")</f>
        <v>VR-AR</v>
      </c>
      <c r="G115" s="20" t="str">
        <f>IF(A115=DataValidation!$E$14,DataValidation!$E$14, "")</f>
        <v/>
      </c>
      <c r="H115" s="20" t="str">
        <f>IF(A115=DataValidation!$E$13,DataValidation!$E$13, "")</f>
        <v/>
      </c>
      <c r="I115" s="3" t="str">
        <f t="shared" si="4"/>
        <v/>
      </c>
      <c r="J115" s="10" t="s">
        <v>18618</v>
      </c>
      <c r="K115" t="s">
        <v>3618</v>
      </c>
      <c r="L115" t="s">
        <v>3619</v>
      </c>
      <c r="M115" t="s">
        <v>3614</v>
      </c>
      <c r="N115">
        <v>7</v>
      </c>
      <c r="P115" t="str">
        <f t="shared" si="6"/>
        <v>Journal</v>
      </c>
      <c r="Q115" t="s">
        <v>3620</v>
      </c>
      <c r="R115" t="s">
        <v>3621</v>
      </c>
      <c r="S115" s="3">
        <v>2017</v>
      </c>
      <c r="T115" t="s">
        <v>3622</v>
      </c>
      <c r="U115" t="s">
        <v>6</v>
      </c>
      <c r="V115" t="s">
        <v>473</v>
      </c>
    </row>
    <row r="116" spans="1:22" x14ac:dyDescent="0.35">
      <c r="A116" t="s">
        <v>49</v>
      </c>
      <c r="B116" t="s">
        <v>77</v>
      </c>
      <c r="C116" t="s">
        <v>77</v>
      </c>
      <c r="D116" t="s">
        <v>21013</v>
      </c>
      <c r="E116" s="20" t="str" cm="1">
        <f t="array" ref="E116">IF(OR(ISNUMBER(SEARCH("mobile", J116:L116)),ISNUMBER(SEARCH("Mobile", J116:L116)),ISNUMBER(SEARCH("smartphone", J116:L116)),ISNUMBER(SEARCH("Smartphone", J116:L116)),ISNUMBER(SEARCH("android", J116:L116)),ISNUMBER(SEARCH("Android", J116:L116))),"Mobile", "")</f>
        <v/>
      </c>
      <c r="F116" s="20" t="str" cm="1">
        <f t="array" ref="F116">IF(OR(ISNUMBER(SEARCH("virtual reality", J116:L116)),ISNUMBER(SEARCH("mixed reality", J116:L116)),ISNUMBER(SEARCH(" VR ", J116:L116)),ISNUMBER(SEARCH("augmented reality", J116:L116)),ISNUMBER(SEARCH("Augmented Reality", J116:L116)),ISNUMBER(SEARCH(" AR ", J116:L116))),"VR-AR", "")</f>
        <v/>
      </c>
      <c r="G116" s="20" t="str">
        <f>IF(A116=DataValidation!$E$14,DataValidation!$E$14, "")</f>
        <v/>
      </c>
      <c r="H116" s="20" t="str">
        <f>IF(A116=DataValidation!$E$13,DataValidation!$E$13, "")</f>
        <v/>
      </c>
      <c r="I116" s="3" t="str">
        <f t="shared" si="4"/>
        <v/>
      </c>
      <c r="J116" s="10" t="s">
        <v>18635</v>
      </c>
      <c r="K116" t="s">
        <v>3734</v>
      </c>
      <c r="L116" t="s">
        <v>3735</v>
      </c>
      <c r="M116" t="s">
        <v>3736</v>
      </c>
      <c r="N116">
        <v>7</v>
      </c>
      <c r="P116" t="str">
        <f t="shared" si="6"/>
        <v>Journal</v>
      </c>
      <c r="Q116" t="s">
        <v>3737</v>
      </c>
      <c r="R116" t="s">
        <v>3738</v>
      </c>
      <c r="S116" s="3">
        <v>2019</v>
      </c>
      <c r="T116" t="s">
        <v>3739</v>
      </c>
      <c r="U116" t="s">
        <v>6</v>
      </c>
      <c r="V116" t="s">
        <v>217</v>
      </c>
    </row>
    <row r="117" spans="1:22" x14ac:dyDescent="0.35">
      <c r="A117" t="s">
        <v>85</v>
      </c>
      <c r="B117" t="s">
        <v>33</v>
      </c>
      <c r="C117" t="s">
        <v>33</v>
      </c>
      <c r="D117" t="s">
        <v>21015</v>
      </c>
      <c r="E117" s="20" t="str" cm="1">
        <f t="array" ref="E117">IF(OR(ISNUMBER(SEARCH("mobile", J117:L117)),ISNUMBER(SEARCH("Mobile", J117:L117)),ISNUMBER(SEARCH("smartphone", J117:L117)),ISNUMBER(SEARCH("Smartphone", J117:L117)),ISNUMBER(SEARCH("android", J117:L117)),ISNUMBER(SEARCH("Android", J117:L117))),"Mobile", "")</f>
        <v/>
      </c>
      <c r="F117" s="20" t="str" cm="1">
        <f t="array" ref="F117">IF(OR(ISNUMBER(SEARCH("virtual reality", J117:L117)),ISNUMBER(SEARCH("mixed reality", J117:L117)),ISNUMBER(SEARCH(" VR ", J117:L117)),ISNUMBER(SEARCH("augmented reality", J117:L117)),ISNUMBER(SEARCH("Augmented Reality", J117:L117)),ISNUMBER(SEARCH(" AR ", J117:L117))),"VR-AR", "")</f>
        <v/>
      </c>
      <c r="G117" s="20" t="s">
        <v>21082</v>
      </c>
      <c r="H117" s="20" t="str">
        <f>IF(A117=DataValidation!$E$13,DataValidation!$E$13, "")</f>
        <v>Content Creation</v>
      </c>
      <c r="I117" s="3" t="str">
        <f t="shared" si="4"/>
        <v/>
      </c>
      <c r="J117" s="10" t="s">
        <v>18639</v>
      </c>
      <c r="K117" t="s">
        <v>3760</v>
      </c>
      <c r="L117" t="s">
        <v>3761</v>
      </c>
      <c r="M117" t="s">
        <v>3762</v>
      </c>
      <c r="N117">
        <v>10</v>
      </c>
      <c r="O117">
        <v>9781467374521</v>
      </c>
      <c r="P117" t="str">
        <f t="shared" si="6"/>
        <v>Conference</v>
      </c>
      <c r="Q117" t="s">
        <v>3763</v>
      </c>
      <c r="R117" t="s">
        <v>6</v>
      </c>
      <c r="S117" s="3">
        <v>2016</v>
      </c>
      <c r="T117" t="s">
        <v>3764</v>
      </c>
      <c r="U117" t="s">
        <v>6</v>
      </c>
      <c r="V117" t="s">
        <v>162</v>
      </c>
    </row>
    <row r="118" spans="1:22" x14ac:dyDescent="0.35">
      <c r="A118" t="s">
        <v>49</v>
      </c>
      <c r="B118" t="s">
        <v>77</v>
      </c>
      <c r="C118" t="s">
        <v>77</v>
      </c>
      <c r="D118" s="33" t="s">
        <v>21017</v>
      </c>
      <c r="E118" s="20" t="str" cm="1">
        <f t="array" ref="E118">IF(OR(ISNUMBER(SEARCH("mobile", J118:L118)),ISNUMBER(SEARCH("Mobile", J118:L118)),ISNUMBER(SEARCH("smartphone", J118:L118)),ISNUMBER(SEARCH("Smartphone", J118:L118)),ISNUMBER(SEARCH("android", J118:L118)),ISNUMBER(SEARCH("Android", J118:L118))),"Mobile", "")</f>
        <v/>
      </c>
      <c r="F118" s="20" t="str" cm="1">
        <f t="array" ref="F118">IF(OR(ISNUMBER(SEARCH("virtual reality", J118:L118)),ISNUMBER(SEARCH("mixed reality", J118:L118)),ISNUMBER(SEARCH(" VR ", J118:L118)),ISNUMBER(SEARCH("augmented reality", J118:L118)),ISNUMBER(SEARCH("Augmented Reality", J118:L118)),ISNUMBER(SEARCH(" AR ", J118:L118))),"VR-AR", "")</f>
        <v/>
      </c>
      <c r="G118" s="20" t="str">
        <f>IF(A118=DataValidation!$E$14,DataValidation!$E$14, "")</f>
        <v/>
      </c>
      <c r="H118" s="20" t="str">
        <f>IF(A118=DataValidation!$E$13,DataValidation!$E$13, "")</f>
        <v/>
      </c>
      <c r="I118" s="3" t="str">
        <f t="shared" si="4"/>
        <v/>
      </c>
      <c r="J118" s="10" t="s">
        <v>18650</v>
      </c>
      <c r="K118" t="s">
        <v>3832</v>
      </c>
      <c r="L118" t="s">
        <v>3833</v>
      </c>
      <c r="M118" t="s">
        <v>3834</v>
      </c>
      <c r="N118">
        <v>7</v>
      </c>
      <c r="P118" t="str">
        <f t="shared" si="6"/>
        <v>Conference</v>
      </c>
      <c r="Q118" t="s">
        <v>152</v>
      </c>
      <c r="R118" t="s">
        <v>3835</v>
      </c>
      <c r="S118" s="3">
        <v>2010</v>
      </c>
      <c r="T118" t="s">
        <v>3836</v>
      </c>
      <c r="U118" t="s">
        <v>6</v>
      </c>
      <c r="V118" t="s">
        <v>256</v>
      </c>
    </row>
    <row r="119" spans="1:22" x14ac:dyDescent="0.35">
      <c r="A119" t="s">
        <v>70</v>
      </c>
      <c r="B119" t="s">
        <v>60</v>
      </c>
      <c r="C119" t="s">
        <v>60</v>
      </c>
      <c r="D119" t="s">
        <v>21021</v>
      </c>
      <c r="E119" s="20" t="str" cm="1">
        <f t="array" ref="E119">IF(OR(ISNUMBER(SEARCH("mobile", J119:L119)),ISNUMBER(SEARCH("Mobile", J119:L119)),ISNUMBER(SEARCH("smartphone", J119:L119)),ISNUMBER(SEARCH("Smartphone", J119:L119)),ISNUMBER(SEARCH("android", J119:L119)),ISNUMBER(SEARCH("Android", J119:L119))),"Mobile", "")</f>
        <v/>
      </c>
      <c r="F119" s="20" t="str" cm="1">
        <f t="array" ref="F119">IF(OR(ISNUMBER(SEARCH("virtual reality", J119:L119)),ISNUMBER(SEARCH("mixed reality", J119:L119)),ISNUMBER(SEARCH(" VR ", J119:L119)),ISNUMBER(SEARCH("augmented reality", J119:L119)),ISNUMBER(SEARCH("Augmented Reality", J119:L119)),ISNUMBER(SEARCH(" AR ", J119:L119))),"VR-AR", "")</f>
        <v>VR-AR</v>
      </c>
      <c r="G119" s="20" t="str">
        <f>IF(A119=DataValidation!$E$14,DataValidation!$E$14, "")</f>
        <v/>
      </c>
      <c r="H119" s="20" t="str">
        <f>IF(A119=DataValidation!$E$13,DataValidation!$E$13, "")</f>
        <v/>
      </c>
      <c r="I119" s="3" t="str">
        <f t="shared" si="4"/>
        <v/>
      </c>
      <c r="J119" s="10" t="s">
        <v>18656</v>
      </c>
      <c r="K119" t="s">
        <v>3873</v>
      </c>
      <c r="L119" t="s">
        <v>3874</v>
      </c>
      <c r="M119" t="s">
        <v>3875</v>
      </c>
      <c r="N119">
        <v>10</v>
      </c>
      <c r="O119">
        <v>9781467329644</v>
      </c>
      <c r="P119" t="str">
        <f t="shared" si="6"/>
        <v>Conference</v>
      </c>
      <c r="Q119" t="s">
        <v>3876</v>
      </c>
      <c r="R119" t="s">
        <v>3877</v>
      </c>
      <c r="S119" s="3">
        <v>2012</v>
      </c>
      <c r="T119" t="s">
        <v>3878</v>
      </c>
      <c r="U119" t="s">
        <v>6</v>
      </c>
      <c r="V119" t="s">
        <v>147</v>
      </c>
    </row>
    <row r="120" spans="1:22" x14ac:dyDescent="0.35">
      <c r="A120" t="s">
        <v>67</v>
      </c>
      <c r="B120" t="s">
        <v>33</v>
      </c>
      <c r="C120" t="s">
        <v>33</v>
      </c>
      <c r="D120" t="s">
        <v>20987</v>
      </c>
      <c r="E120" s="20" t="str" cm="1">
        <f t="array" ref="E120">IF(OR(ISNUMBER(SEARCH("mobile", J120:L120)),ISNUMBER(SEARCH("Mobile", J120:L120)),ISNUMBER(SEARCH("smartphone", J120:L120)),ISNUMBER(SEARCH("Smartphone", J120:L120)),ISNUMBER(SEARCH("android", J120:L120)),ISNUMBER(SEARCH("Android", J120:L120))),"Mobile", "")</f>
        <v/>
      </c>
      <c r="F120" s="20" t="str" cm="1">
        <f t="array" ref="F120">IF(OR(ISNUMBER(SEARCH("virtual reality", J120:L120)),ISNUMBER(SEARCH("mixed reality", J120:L120)),ISNUMBER(SEARCH(" VR ", J120:L120)),ISNUMBER(SEARCH("augmented reality", J120:L120)),ISNUMBER(SEARCH("Augmented Reality", J120:L120)),ISNUMBER(SEARCH(" AR ", J120:L120))),"VR-AR", "")</f>
        <v/>
      </c>
      <c r="G120" s="20" t="str">
        <f>IF(A120=DataValidation!$E$14,DataValidation!$E$14, "")</f>
        <v/>
      </c>
      <c r="H120" s="20" t="str">
        <f>IF(A120=DataValidation!$E$13,DataValidation!$E$13, "")</f>
        <v/>
      </c>
      <c r="I120" s="3" t="str">
        <f t="shared" si="4"/>
        <v/>
      </c>
      <c r="J120" s="10" t="s">
        <v>18660</v>
      </c>
      <c r="K120" t="s">
        <v>3896</v>
      </c>
      <c r="L120" t="s">
        <v>3897</v>
      </c>
      <c r="M120" t="s">
        <v>3898</v>
      </c>
      <c r="N120">
        <v>7</v>
      </c>
      <c r="O120">
        <v>9783030497590</v>
      </c>
      <c r="P120" t="str">
        <f t="shared" si="6"/>
        <v>Conference</v>
      </c>
      <c r="Q120" t="s">
        <v>152</v>
      </c>
      <c r="R120" t="s">
        <v>3899</v>
      </c>
      <c r="S120" s="3">
        <v>2020</v>
      </c>
      <c r="T120" t="s">
        <v>3900</v>
      </c>
      <c r="U120" t="s">
        <v>6</v>
      </c>
      <c r="V120" t="s">
        <v>162</v>
      </c>
    </row>
    <row r="121" spans="1:22" x14ac:dyDescent="0.35">
      <c r="A121" t="s">
        <v>70</v>
      </c>
      <c r="B121" t="s">
        <v>83</v>
      </c>
      <c r="C121" t="s">
        <v>83</v>
      </c>
      <c r="D121" t="s">
        <v>21022</v>
      </c>
      <c r="E121" s="20" t="str" cm="1">
        <f t="array" ref="E121">IF(OR(ISNUMBER(SEARCH("mobile", J121:L121)),ISNUMBER(SEARCH("Mobile", J121:L121)),ISNUMBER(SEARCH("smartphone", J121:L121)),ISNUMBER(SEARCH("Smartphone", J121:L121)),ISNUMBER(SEARCH("android", J121:L121)),ISNUMBER(SEARCH("Android", J121:L121))),"Mobile", "")</f>
        <v/>
      </c>
      <c r="F121" s="20" t="str" cm="1">
        <f t="array" ref="F121">IF(OR(ISNUMBER(SEARCH("virtual reality", J121:L121)),ISNUMBER(SEARCH("mixed reality", J121:L121)),ISNUMBER(SEARCH(" VR ", J121:L121)),ISNUMBER(SEARCH("augmented reality", J121:L121)),ISNUMBER(SEARCH("Augmented Reality", J121:L121)),ISNUMBER(SEARCH(" AR ", J121:L121))),"VR-AR", "")</f>
        <v>VR-AR</v>
      </c>
      <c r="G121" s="20" t="str">
        <f>IF(A121=DataValidation!$E$14,DataValidation!$E$14, "")</f>
        <v/>
      </c>
      <c r="H121" s="20" t="str">
        <f>IF(A121=DataValidation!$E$13,DataValidation!$E$13, "")</f>
        <v/>
      </c>
      <c r="I121" s="3" t="str">
        <f t="shared" si="4"/>
        <v/>
      </c>
      <c r="J121" s="10" t="s">
        <v>18663</v>
      </c>
      <c r="K121" t="s">
        <v>3914</v>
      </c>
      <c r="L121" t="s">
        <v>6</v>
      </c>
      <c r="M121" t="s">
        <v>3915</v>
      </c>
      <c r="N121">
        <v>7</v>
      </c>
      <c r="P121" t="str">
        <f t="shared" si="6"/>
        <v>Journal</v>
      </c>
      <c r="Q121" t="s">
        <v>3916</v>
      </c>
      <c r="R121" t="s">
        <v>3917</v>
      </c>
      <c r="S121" s="3">
        <v>2019</v>
      </c>
      <c r="T121" t="s">
        <v>3918</v>
      </c>
      <c r="U121" t="s">
        <v>6</v>
      </c>
      <c r="V121" t="s">
        <v>217</v>
      </c>
    </row>
    <row r="122" spans="1:22" x14ac:dyDescent="0.35">
      <c r="A122" t="s">
        <v>49</v>
      </c>
      <c r="B122" t="s">
        <v>57</v>
      </c>
      <c r="C122" t="s">
        <v>57</v>
      </c>
      <c r="D122" t="s">
        <v>21023</v>
      </c>
      <c r="E122" s="20" t="str" cm="1">
        <f t="array" ref="E122">IF(OR(ISNUMBER(SEARCH("mobile", J122:L122)),ISNUMBER(SEARCH("Mobile", J122:L122)),ISNUMBER(SEARCH("smartphone", J122:L122)),ISNUMBER(SEARCH("Smartphone", J122:L122)),ISNUMBER(SEARCH("android", J122:L122)),ISNUMBER(SEARCH("Android", J122:L122))),"Mobile", "")</f>
        <v/>
      </c>
      <c r="F122" s="20" t="str" cm="1">
        <f t="array" ref="F122">IF(OR(ISNUMBER(SEARCH("virtual reality", J122:L122)),ISNUMBER(SEARCH("mixed reality", J122:L122)),ISNUMBER(SEARCH(" VR ", J122:L122)),ISNUMBER(SEARCH("augmented reality", J122:L122)),ISNUMBER(SEARCH("Augmented Reality", J122:L122)),ISNUMBER(SEARCH(" AR ", J122:L122))),"VR-AR", "")</f>
        <v/>
      </c>
      <c r="G122" s="20" t="str">
        <f>IF(A122=DataValidation!$E$14,DataValidation!$E$14, "")</f>
        <v/>
      </c>
      <c r="H122" s="20" t="str">
        <f>IF(A122=DataValidation!$E$13,DataValidation!$E$13, "")</f>
        <v/>
      </c>
      <c r="I122" s="3" t="str">
        <f t="shared" si="4"/>
        <v/>
      </c>
      <c r="J122" s="10" t="s">
        <v>18664</v>
      </c>
      <c r="K122" t="s">
        <v>3920</v>
      </c>
      <c r="L122" t="s">
        <v>3921</v>
      </c>
      <c r="M122" t="s">
        <v>3922</v>
      </c>
      <c r="N122">
        <v>7</v>
      </c>
      <c r="P122" t="str">
        <f t="shared" si="6"/>
        <v>Journal</v>
      </c>
      <c r="Q122" t="s">
        <v>1999</v>
      </c>
      <c r="R122" t="s">
        <v>6</v>
      </c>
      <c r="S122" s="3">
        <v>2020</v>
      </c>
      <c r="T122" t="s">
        <v>3923</v>
      </c>
      <c r="U122" t="s">
        <v>6</v>
      </c>
      <c r="V122" t="s">
        <v>217</v>
      </c>
    </row>
    <row r="123" spans="1:22" x14ac:dyDescent="0.35">
      <c r="A123" t="s">
        <v>40</v>
      </c>
      <c r="B123" t="s">
        <v>33</v>
      </c>
      <c r="C123" t="s">
        <v>33</v>
      </c>
      <c r="D123" t="s">
        <v>21025</v>
      </c>
      <c r="E123" s="20" t="str" cm="1">
        <f t="array" ref="E123">IF(OR(ISNUMBER(SEARCH("mobile", J123:L123)),ISNUMBER(SEARCH("Mobile", J123:L123)),ISNUMBER(SEARCH("smartphone", J123:L123)),ISNUMBER(SEARCH("Smartphone", J123:L123)),ISNUMBER(SEARCH("android", J123:L123)),ISNUMBER(SEARCH("Android", J123:L123))),"Mobile", "")</f>
        <v/>
      </c>
      <c r="F123" s="20" t="str" cm="1">
        <f t="array" ref="F123">IF(OR(ISNUMBER(SEARCH("virtual reality", J123:L123)),ISNUMBER(SEARCH("mixed reality", J123:L123)),ISNUMBER(SEARCH(" VR ", J123:L123)),ISNUMBER(SEARCH("augmented reality", J123:L123)),ISNUMBER(SEARCH("Augmented Reality", J123:L123)),ISNUMBER(SEARCH(" AR ", J123:L123))),"VR-AR", "")</f>
        <v/>
      </c>
      <c r="G123" s="20" t="str">
        <f>IF(A123=DataValidation!$E$14,DataValidation!$E$14, "")</f>
        <v>AI</v>
      </c>
      <c r="H123" s="20" t="str">
        <f>IF(A123=DataValidation!$E$13,DataValidation!$E$13, "")</f>
        <v/>
      </c>
      <c r="I123" s="3" t="str">
        <f t="shared" si="4"/>
        <v/>
      </c>
      <c r="J123" s="10" t="s">
        <v>18672</v>
      </c>
      <c r="K123" t="s">
        <v>3969</v>
      </c>
      <c r="L123" t="s">
        <v>3970</v>
      </c>
      <c r="M123" t="s">
        <v>3971</v>
      </c>
      <c r="N123">
        <v>10</v>
      </c>
      <c r="O123">
        <v>9781728194660</v>
      </c>
      <c r="P123" t="str">
        <f t="shared" ref="P123:P153" si="7">IF(ISNUMBER(SEARCH("Workshop", Q123)),"Workshop",IF(OR(ISNUMBER(SEARCH("Conference", Q123)), ISNUMBER(SEARCH("Symposium", Q123)), ISNUMBER(SEARCH("Lecture Notes", Q123)), ISNUMBER(SEARCH("Proceedings", Q123))),"Conference", "Journal"))</f>
        <v>Conference</v>
      </c>
      <c r="Q123" t="s">
        <v>3972</v>
      </c>
      <c r="R123" t="s">
        <v>6</v>
      </c>
      <c r="S123" s="3">
        <v>2020</v>
      </c>
      <c r="T123" t="s">
        <v>3973</v>
      </c>
      <c r="U123" t="s">
        <v>6</v>
      </c>
      <c r="V123" t="s">
        <v>162</v>
      </c>
    </row>
    <row r="124" spans="1:22" x14ac:dyDescent="0.35">
      <c r="A124" t="s">
        <v>49</v>
      </c>
      <c r="B124" t="s">
        <v>88</v>
      </c>
      <c r="C124" t="s">
        <v>88</v>
      </c>
      <c r="D124" t="s">
        <v>21026</v>
      </c>
      <c r="E124" s="20" t="str" cm="1">
        <f t="array" ref="E124">IF(OR(ISNUMBER(SEARCH("mobile", J124:L124)),ISNUMBER(SEARCH("Mobile", J124:L124)),ISNUMBER(SEARCH("smartphone", J124:L124)),ISNUMBER(SEARCH("Smartphone", J124:L124)),ISNUMBER(SEARCH("android", J124:L124)),ISNUMBER(SEARCH("Android", J124:L124))),"Mobile", "")</f>
        <v/>
      </c>
      <c r="F124" s="20" t="str" cm="1">
        <f t="array" ref="F124">IF(OR(ISNUMBER(SEARCH("virtual reality", J124:L124)),ISNUMBER(SEARCH("mixed reality", J124:L124)),ISNUMBER(SEARCH(" VR ", J124:L124)),ISNUMBER(SEARCH("augmented reality", J124:L124)),ISNUMBER(SEARCH("Augmented Reality", J124:L124)),ISNUMBER(SEARCH(" AR ", J124:L124))),"VR-AR", "")</f>
        <v/>
      </c>
      <c r="G124" s="20" t="str">
        <f>IF(A124=DataValidation!$E$14,DataValidation!$E$14, "")</f>
        <v/>
      </c>
      <c r="H124" s="20" t="str">
        <f>IF(A124=DataValidation!$E$13,DataValidation!$E$13, "")</f>
        <v/>
      </c>
      <c r="I124" s="3" t="str">
        <f t="shared" si="4"/>
        <v/>
      </c>
      <c r="J124" s="10" t="s">
        <v>18678</v>
      </c>
      <c r="K124" t="s">
        <v>4007</v>
      </c>
      <c r="L124" t="s">
        <v>4008</v>
      </c>
      <c r="M124" t="s">
        <v>4009</v>
      </c>
      <c r="N124">
        <v>10</v>
      </c>
      <c r="O124">
        <v>9781728101378</v>
      </c>
      <c r="P124" t="str">
        <f t="shared" si="7"/>
        <v>Conference</v>
      </c>
      <c r="Q124" t="s">
        <v>4010</v>
      </c>
      <c r="R124" t="s">
        <v>6</v>
      </c>
      <c r="S124" s="3">
        <v>2019</v>
      </c>
      <c r="T124" t="s">
        <v>4011</v>
      </c>
      <c r="U124" t="s">
        <v>6</v>
      </c>
      <c r="V124" t="s">
        <v>162</v>
      </c>
    </row>
    <row r="125" spans="1:22" x14ac:dyDescent="0.35">
      <c r="A125" t="s">
        <v>49</v>
      </c>
      <c r="B125" t="s">
        <v>88</v>
      </c>
      <c r="C125" t="s">
        <v>88</v>
      </c>
      <c r="D125" t="s">
        <v>21027</v>
      </c>
      <c r="E125" s="20" t="str" cm="1">
        <f t="array" ref="E125">IF(OR(ISNUMBER(SEARCH("mobile", J125:L125)),ISNUMBER(SEARCH("Mobile", J125:L125)),ISNUMBER(SEARCH("smartphone", J125:L125)),ISNUMBER(SEARCH("Smartphone", J125:L125)),ISNUMBER(SEARCH("android", J125:L125)),ISNUMBER(SEARCH("Android", J125:L125))),"Mobile", "")</f>
        <v/>
      </c>
      <c r="F125" s="20" t="str" cm="1">
        <f t="array" ref="F125">IF(OR(ISNUMBER(SEARCH("virtual reality", J125:L125)),ISNUMBER(SEARCH("mixed reality", J125:L125)),ISNUMBER(SEARCH(" VR ", J125:L125)),ISNUMBER(SEARCH("augmented reality", J125:L125)),ISNUMBER(SEARCH("Augmented Reality", J125:L125)),ISNUMBER(SEARCH(" AR ", J125:L125))),"VR-AR", "")</f>
        <v/>
      </c>
      <c r="G125" s="20" t="str">
        <f>IF(A125=DataValidation!$E$14,DataValidation!$E$14, "")</f>
        <v/>
      </c>
      <c r="H125" s="20" t="str">
        <f>IF(A125=DataValidation!$E$13,DataValidation!$E$13, "")</f>
        <v/>
      </c>
      <c r="I125" s="3" t="str">
        <f t="shared" si="4"/>
        <v/>
      </c>
      <c r="J125" s="10" t="s">
        <v>18679</v>
      </c>
      <c r="K125" t="s">
        <v>4013</v>
      </c>
      <c r="L125" t="s">
        <v>4014</v>
      </c>
      <c r="M125" t="s">
        <v>4015</v>
      </c>
      <c r="N125">
        <v>7</v>
      </c>
      <c r="O125">
        <v>9783030700058</v>
      </c>
      <c r="P125" t="str">
        <f t="shared" si="7"/>
        <v>Journal</v>
      </c>
      <c r="Q125" t="s">
        <v>866</v>
      </c>
      <c r="R125" t="s">
        <v>4016</v>
      </c>
      <c r="S125" s="3">
        <v>2021</v>
      </c>
      <c r="T125" t="s">
        <v>4017</v>
      </c>
      <c r="U125" t="s">
        <v>6</v>
      </c>
      <c r="V125" t="s">
        <v>162</v>
      </c>
    </row>
    <row r="126" spans="1:22" x14ac:dyDescent="0.35">
      <c r="A126" t="s">
        <v>85</v>
      </c>
      <c r="B126" t="s">
        <v>33</v>
      </c>
      <c r="C126" t="s">
        <v>33</v>
      </c>
      <c r="D126" t="s">
        <v>21028</v>
      </c>
      <c r="E126" s="20" t="str" cm="1">
        <f t="array" ref="E126">IF(OR(ISNUMBER(SEARCH("mobile", J126:L126)),ISNUMBER(SEARCH("Mobile", J126:L126)),ISNUMBER(SEARCH("smartphone", J126:L126)),ISNUMBER(SEARCH("Smartphone", J126:L126)),ISNUMBER(SEARCH("android", J126:L126)),ISNUMBER(SEARCH("Android", J126:L126))),"Mobile", "")</f>
        <v/>
      </c>
      <c r="F126" s="20" t="str" cm="1">
        <f t="array" ref="F126">IF(OR(ISNUMBER(SEARCH("virtual reality", J126:L126)),ISNUMBER(SEARCH("mixed reality", J126:L126)),ISNUMBER(SEARCH(" VR ", J126:L126)),ISNUMBER(SEARCH("augmented reality", J126:L126)),ISNUMBER(SEARCH("Augmented Reality", J126:L126)),ISNUMBER(SEARCH(" AR ", J126:L126))),"VR-AR", "")</f>
        <v/>
      </c>
      <c r="G126" s="20" t="s">
        <v>40</v>
      </c>
      <c r="H126" s="20" t="str">
        <f>IF(A126=DataValidation!$E$13,DataValidation!$E$13, "")</f>
        <v>Content Creation</v>
      </c>
      <c r="I126" s="3" t="str">
        <f t="shared" si="4"/>
        <v/>
      </c>
      <c r="J126" s="10" t="s">
        <v>18680</v>
      </c>
      <c r="K126" t="s">
        <v>4019</v>
      </c>
      <c r="L126" t="s">
        <v>4020</v>
      </c>
      <c r="M126" t="s">
        <v>4021</v>
      </c>
      <c r="N126">
        <v>10</v>
      </c>
      <c r="O126">
        <v>9781450388078</v>
      </c>
      <c r="P126" t="str">
        <f t="shared" si="7"/>
        <v>Journal</v>
      </c>
      <c r="Q126" t="s">
        <v>194</v>
      </c>
      <c r="R126" t="s">
        <v>6</v>
      </c>
      <c r="S126" s="3">
        <v>2020</v>
      </c>
      <c r="T126" t="s">
        <v>4022</v>
      </c>
      <c r="U126" t="s">
        <v>6</v>
      </c>
      <c r="V126" t="s">
        <v>162</v>
      </c>
    </row>
    <row r="127" spans="1:22" x14ac:dyDescent="0.35">
      <c r="A127" t="s">
        <v>70</v>
      </c>
      <c r="B127" t="s">
        <v>51</v>
      </c>
      <c r="C127" t="s">
        <v>51</v>
      </c>
      <c r="D127" t="s">
        <v>21029</v>
      </c>
      <c r="E127" s="20" t="str" cm="1">
        <f t="array" ref="E127">IF(OR(ISNUMBER(SEARCH("mobile", J127:L127)),ISNUMBER(SEARCH("Mobile", J127:L127)),ISNUMBER(SEARCH("smartphone", J127:L127)),ISNUMBER(SEARCH("Smartphone", J127:L127)),ISNUMBER(SEARCH("android", J127:L127)),ISNUMBER(SEARCH("Android", J127:L127))),"Mobile", "")</f>
        <v>Mobile</v>
      </c>
      <c r="F127" s="20" t="str" cm="1">
        <f t="array" ref="F127">IF(OR(ISNUMBER(SEARCH("virtual reality", J127:L127)),ISNUMBER(SEARCH("mixed reality", J127:L127)),ISNUMBER(SEARCH(" VR ", J127:L127)),ISNUMBER(SEARCH("augmented reality", J127:L127)),ISNUMBER(SEARCH("Augmented Reality", J127:L127)),ISNUMBER(SEARCH(" AR ", J127:L127))),"VR-AR", "")</f>
        <v>VR-AR</v>
      </c>
      <c r="G127" s="20" t="str">
        <f>IF(A127=DataValidation!$E$14,DataValidation!$E$14, "")</f>
        <v/>
      </c>
      <c r="H127" s="20" t="str">
        <f>IF(A127=DataValidation!$E$13,DataValidation!$E$13, "")</f>
        <v/>
      </c>
      <c r="I127" s="3" t="str">
        <f t="shared" si="4"/>
        <v/>
      </c>
      <c r="J127" s="10" t="s">
        <v>18685</v>
      </c>
      <c r="K127" t="s">
        <v>4049</v>
      </c>
      <c r="L127" t="s">
        <v>4050</v>
      </c>
      <c r="M127" t="s">
        <v>4051</v>
      </c>
      <c r="N127">
        <v>10</v>
      </c>
      <c r="O127">
        <v>9781509043729</v>
      </c>
      <c r="P127" t="str">
        <f t="shared" si="7"/>
        <v>Conference</v>
      </c>
      <c r="Q127" t="s">
        <v>4052</v>
      </c>
      <c r="R127" t="s">
        <v>4053</v>
      </c>
      <c r="S127" s="3">
        <v>2017</v>
      </c>
      <c r="T127" t="s">
        <v>4054</v>
      </c>
      <c r="U127" t="s">
        <v>6</v>
      </c>
      <c r="V127" t="s">
        <v>162</v>
      </c>
    </row>
    <row r="128" spans="1:22" x14ac:dyDescent="0.35">
      <c r="A128" t="s">
        <v>40</v>
      </c>
      <c r="B128" t="s">
        <v>33</v>
      </c>
      <c r="C128" t="s">
        <v>33</v>
      </c>
      <c r="D128" t="s">
        <v>21030</v>
      </c>
      <c r="E128" s="20" t="str" cm="1">
        <f t="array" ref="E128">IF(OR(ISNUMBER(SEARCH("mobile", J128:L128)),ISNUMBER(SEARCH("Mobile", J128:L128)),ISNUMBER(SEARCH("smartphone", J128:L128)),ISNUMBER(SEARCH("Smartphone", J128:L128)),ISNUMBER(SEARCH("android", J128:L128)),ISNUMBER(SEARCH("Android", J128:L128))),"Mobile", "")</f>
        <v/>
      </c>
      <c r="F128" s="20" t="str" cm="1">
        <f t="array" ref="F128">IF(OR(ISNUMBER(SEARCH("virtual reality", J128:L128)),ISNUMBER(SEARCH("mixed reality", J128:L128)),ISNUMBER(SEARCH(" VR ", J128:L128)),ISNUMBER(SEARCH("augmented reality", J128:L128)),ISNUMBER(SEARCH("Augmented Reality", J128:L128)),ISNUMBER(SEARCH(" AR ", J128:L128))),"VR-AR", "")</f>
        <v/>
      </c>
      <c r="G128" s="20" t="str">
        <f>IF(A128=DataValidation!$E$14,DataValidation!$E$14, "")</f>
        <v>AI</v>
      </c>
      <c r="H128" s="20" t="str">
        <f>IF(A128=DataValidation!$E$13,DataValidation!$E$13, "")</f>
        <v/>
      </c>
      <c r="I128" s="3" t="str">
        <f t="shared" si="4"/>
        <v/>
      </c>
      <c r="J128" s="10" t="s">
        <v>18686</v>
      </c>
      <c r="K128" t="s">
        <v>4056</v>
      </c>
      <c r="L128" t="s">
        <v>4057</v>
      </c>
      <c r="M128" t="s">
        <v>4058</v>
      </c>
      <c r="N128">
        <v>10</v>
      </c>
      <c r="O128">
        <v>9781665404266</v>
      </c>
      <c r="P128" t="str">
        <f t="shared" si="7"/>
        <v>Conference</v>
      </c>
      <c r="Q128" t="s">
        <v>4059</v>
      </c>
      <c r="R128" t="s">
        <v>4060</v>
      </c>
      <c r="S128" s="3">
        <v>2021</v>
      </c>
      <c r="T128" t="s">
        <v>4061</v>
      </c>
      <c r="U128" t="s">
        <v>6</v>
      </c>
      <c r="V128" t="s">
        <v>162</v>
      </c>
    </row>
    <row r="129" spans="1:22" x14ac:dyDescent="0.35">
      <c r="A129" t="s">
        <v>49</v>
      </c>
      <c r="B129" t="s">
        <v>66</v>
      </c>
      <c r="C129" t="s">
        <v>66</v>
      </c>
      <c r="D129" t="s">
        <v>21031</v>
      </c>
      <c r="E129" s="20" t="str" cm="1">
        <f t="array" ref="E129">IF(OR(ISNUMBER(SEARCH("mobile", J129:L129)),ISNUMBER(SEARCH("Mobile", J129:L129)),ISNUMBER(SEARCH("smartphone", J129:L129)),ISNUMBER(SEARCH("Smartphone", J129:L129)),ISNUMBER(SEARCH("android", J129:L129)),ISNUMBER(SEARCH("Android", J129:L129))),"Mobile", "")</f>
        <v/>
      </c>
      <c r="F129" s="20" t="str" cm="1">
        <f t="array" ref="F129">IF(OR(ISNUMBER(SEARCH("virtual reality", J129:L129)),ISNUMBER(SEARCH("mixed reality", J129:L129)),ISNUMBER(SEARCH(" VR ", J129:L129)),ISNUMBER(SEARCH("augmented reality", J129:L129)),ISNUMBER(SEARCH("Augmented Reality", J129:L129)),ISNUMBER(SEARCH(" AR ", J129:L129))),"VR-AR", "")</f>
        <v/>
      </c>
      <c r="G129" s="20" t="str">
        <f>IF(A129=DataValidation!$E$14,DataValidation!$E$14, "")</f>
        <v/>
      </c>
      <c r="H129" s="20" t="str">
        <f>IF(A129=DataValidation!$E$13,DataValidation!$E$13, "")</f>
        <v/>
      </c>
      <c r="I129" s="3" t="str">
        <f t="shared" si="4"/>
        <v/>
      </c>
      <c r="J129" s="10" t="s">
        <v>18687</v>
      </c>
      <c r="K129" t="s">
        <v>4063</v>
      </c>
      <c r="L129" t="s">
        <v>4064</v>
      </c>
      <c r="M129" t="s">
        <v>4065</v>
      </c>
      <c r="N129">
        <v>7</v>
      </c>
      <c r="P129" t="str">
        <f t="shared" si="7"/>
        <v>Journal</v>
      </c>
      <c r="Q129" t="s">
        <v>1386</v>
      </c>
      <c r="R129" t="s">
        <v>4066</v>
      </c>
      <c r="S129" s="3">
        <v>2016</v>
      </c>
      <c r="T129" t="s">
        <v>4067</v>
      </c>
      <c r="U129" t="s">
        <v>6</v>
      </c>
      <c r="V129" t="s">
        <v>217</v>
      </c>
    </row>
    <row r="130" spans="1:22" x14ac:dyDescent="0.35">
      <c r="A130" t="s">
        <v>40</v>
      </c>
      <c r="B130" t="s">
        <v>33</v>
      </c>
      <c r="C130" t="s">
        <v>33</v>
      </c>
      <c r="D130" t="s">
        <v>21035</v>
      </c>
      <c r="E130" s="20" t="str" cm="1">
        <f t="array" ref="E130">IF(OR(ISNUMBER(SEARCH("mobile", J130:L130)),ISNUMBER(SEARCH("Mobile", J130:L130)),ISNUMBER(SEARCH("smartphone", J130:L130)),ISNUMBER(SEARCH("Smartphone", J130:L130)),ISNUMBER(SEARCH("android", J130:L130)),ISNUMBER(SEARCH("Android", J130:L130))),"Mobile", "")</f>
        <v/>
      </c>
      <c r="F130" s="20" t="str" cm="1">
        <f t="array" ref="F130">IF(OR(ISNUMBER(SEARCH("virtual reality", J130:L130)),ISNUMBER(SEARCH("mixed reality", J130:L130)),ISNUMBER(SEARCH(" VR ", J130:L130)),ISNUMBER(SEARCH("augmented reality", J130:L130)),ISNUMBER(SEARCH("Augmented Reality", J130:L130)),ISNUMBER(SEARCH(" AR ", J130:L130))),"VR-AR", "")</f>
        <v/>
      </c>
      <c r="G130" s="20" t="str">
        <f>IF(A130=DataValidation!$E$14,DataValidation!$E$14, "")</f>
        <v>AI</v>
      </c>
      <c r="H130" s="20" t="str">
        <f>IF(A130=DataValidation!$E$13,DataValidation!$E$13, "")</f>
        <v/>
      </c>
      <c r="I130" s="3" t="str">
        <f t="shared" ref="I130:I193" si="8">IF(B130&lt;&gt;C130,IF(OR(B130="",C130=""),"NR","Yes"),"")</f>
        <v/>
      </c>
      <c r="J130" s="10" t="s">
        <v>18700</v>
      </c>
      <c r="K130" t="s">
        <v>4144</v>
      </c>
      <c r="L130" t="s">
        <v>4145</v>
      </c>
      <c r="M130" t="s">
        <v>4146</v>
      </c>
      <c r="N130">
        <v>10</v>
      </c>
      <c r="O130">
        <v>9781728184326</v>
      </c>
      <c r="P130" t="str">
        <f t="shared" si="7"/>
        <v>Conference</v>
      </c>
      <c r="Q130" t="s">
        <v>388</v>
      </c>
      <c r="R130" t="s">
        <v>4147</v>
      </c>
      <c r="S130" s="3">
        <v>2020</v>
      </c>
      <c r="T130" t="s">
        <v>4148</v>
      </c>
      <c r="U130" t="s">
        <v>6</v>
      </c>
      <c r="V130" t="s">
        <v>162</v>
      </c>
    </row>
    <row r="131" spans="1:22" x14ac:dyDescent="0.35">
      <c r="A131" t="s">
        <v>49</v>
      </c>
      <c r="B131" t="s">
        <v>74</v>
      </c>
      <c r="C131" t="s">
        <v>74</v>
      </c>
      <c r="D131" t="s">
        <v>21039</v>
      </c>
      <c r="E131" s="20" t="str" cm="1">
        <f t="array" ref="E131">IF(OR(ISNUMBER(SEARCH("mobile", J131:L131)),ISNUMBER(SEARCH("Mobile", J131:L131)),ISNUMBER(SEARCH("smartphone", J131:L131)),ISNUMBER(SEARCH("Smartphone", J131:L131)),ISNUMBER(SEARCH("android", J131:L131)),ISNUMBER(SEARCH("Android", J131:L131))),"Mobile", "")</f>
        <v/>
      </c>
      <c r="F131" s="20" t="str" cm="1">
        <f t="array" ref="F131">IF(OR(ISNUMBER(SEARCH("virtual reality", J131:L131)),ISNUMBER(SEARCH("mixed reality", J131:L131)),ISNUMBER(SEARCH(" VR ", J131:L131)),ISNUMBER(SEARCH("augmented reality", J131:L131)),ISNUMBER(SEARCH("Augmented Reality", J131:L131)),ISNUMBER(SEARCH(" AR ", J131:L131))),"VR-AR", "")</f>
        <v/>
      </c>
      <c r="G131" s="20" t="str">
        <f>IF(A131=DataValidation!$E$14,DataValidation!$E$14, "")</f>
        <v/>
      </c>
      <c r="H131" s="20" t="str">
        <f>IF(A131=DataValidation!$E$13,DataValidation!$E$13, "")</f>
        <v/>
      </c>
      <c r="I131" s="3" t="str">
        <f t="shared" si="8"/>
        <v/>
      </c>
      <c r="J131" s="10" t="s">
        <v>18714</v>
      </c>
      <c r="K131" t="s">
        <v>4227</v>
      </c>
      <c r="L131" t="s">
        <v>4228</v>
      </c>
      <c r="M131" t="s">
        <v>4229</v>
      </c>
      <c r="N131">
        <v>7</v>
      </c>
      <c r="O131">
        <v>9783642237676</v>
      </c>
      <c r="P131" t="str">
        <f t="shared" si="7"/>
        <v>Conference</v>
      </c>
      <c r="Q131" t="s">
        <v>152</v>
      </c>
      <c r="R131" t="s">
        <v>4230</v>
      </c>
      <c r="S131" s="3">
        <v>2011</v>
      </c>
      <c r="T131" t="s">
        <v>4231</v>
      </c>
      <c r="U131" t="s">
        <v>6</v>
      </c>
      <c r="V131" t="s">
        <v>256</v>
      </c>
    </row>
    <row r="132" spans="1:22" x14ac:dyDescent="0.35">
      <c r="A132" t="s">
        <v>40</v>
      </c>
      <c r="B132" t="s">
        <v>33</v>
      </c>
      <c r="C132" t="s">
        <v>33</v>
      </c>
      <c r="D132" t="s">
        <v>21041</v>
      </c>
      <c r="E132" s="20" t="str" cm="1">
        <f t="array" ref="E132">IF(OR(ISNUMBER(SEARCH("mobile", J132:L132)),ISNUMBER(SEARCH("Mobile", J132:L132)),ISNUMBER(SEARCH("smartphone", J132:L132)),ISNUMBER(SEARCH("Smartphone", J132:L132)),ISNUMBER(SEARCH("android", J132:L132)),ISNUMBER(SEARCH("Android", J132:L132))),"Mobile", "")</f>
        <v/>
      </c>
      <c r="F132" s="20" t="str" cm="1">
        <f t="array" ref="F132">IF(OR(ISNUMBER(SEARCH("virtual reality", J132:L132)),ISNUMBER(SEARCH("mixed reality", J132:L132)),ISNUMBER(SEARCH(" VR ", J132:L132)),ISNUMBER(SEARCH("augmented reality", J132:L132)),ISNUMBER(SEARCH("Augmented Reality", J132:L132)),ISNUMBER(SEARCH(" AR ", J132:L132))),"VR-AR", "")</f>
        <v/>
      </c>
      <c r="G132" s="20" t="str">
        <f>IF(A132=DataValidation!$E$14,DataValidation!$E$14, "")</f>
        <v>AI</v>
      </c>
      <c r="H132" s="20" t="str">
        <f>IF(A132=DataValidation!$E$13,DataValidation!$E$13, "")</f>
        <v/>
      </c>
      <c r="I132" s="3" t="str">
        <f t="shared" si="8"/>
        <v/>
      </c>
      <c r="J132" s="10" t="s">
        <v>18718</v>
      </c>
      <c r="K132" t="s">
        <v>4248</v>
      </c>
      <c r="L132" t="s">
        <v>4249</v>
      </c>
      <c r="M132" t="s">
        <v>4250</v>
      </c>
      <c r="N132">
        <v>10</v>
      </c>
      <c r="O132">
        <v>9781450376617</v>
      </c>
      <c r="P132" t="str">
        <f t="shared" si="7"/>
        <v>Journal</v>
      </c>
      <c r="Q132" t="s">
        <v>194</v>
      </c>
      <c r="R132" t="s">
        <v>6</v>
      </c>
      <c r="S132" s="3">
        <v>2019</v>
      </c>
      <c r="T132" t="s">
        <v>4251</v>
      </c>
      <c r="U132" t="s">
        <v>6</v>
      </c>
      <c r="V132" t="s">
        <v>162</v>
      </c>
    </row>
    <row r="133" spans="1:22" x14ac:dyDescent="0.35">
      <c r="A133" t="s">
        <v>49</v>
      </c>
      <c r="B133" t="s">
        <v>57</v>
      </c>
      <c r="C133" t="s">
        <v>57</v>
      </c>
      <c r="D133" t="s">
        <v>21043</v>
      </c>
      <c r="E133" s="20" t="str" cm="1">
        <f t="array" ref="E133">IF(OR(ISNUMBER(SEARCH("mobile", J133:L133)),ISNUMBER(SEARCH("Mobile", J133:L133)),ISNUMBER(SEARCH("smartphone", J133:L133)),ISNUMBER(SEARCH("Smartphone", J133:L133)),ISNUMBER(SEARCH("android", J133:L133)),ISNUMBER(SEARCH("Android", J133:L133))),"Mobile", "")</f>
        <v/>
      </c>
      <c r="F133" s="20" t="str" cm="1">
        <f t="array" ref="F133">IF(OR(ISNUMBER(SEARCH("virtual reality", J133:L133)),ISNUMBER(SEARCH("mixed reality", J133:L133)),ISNUMBER(SEARCH(" VR ", J133:L133)),ISNUMBER(SEARCH("augmented reality", J133:L133)),ISNUMBER(SEARCH("Augmented Reality", J133:L133)),ISNUMBER(SEARCH(" AR ", J133:L133))),"VR-AR", "")</f>
        <v/>
      </c>
      <c r="G133" s="20" t="str">
        <f>IF(A133=DataValidation!$E$14,DataValidation!$E$14, "")</f>
        <v/>
      </c>
      <c r="H133" s="20" t="str">
        <f>IF(A133=DataValidation!$E$13,DataValidation!$E$13, "")</f>
        <v/>
      </c>
      <c r="I133" s="3" t="str">
        <f t="shared" si="8"/>
        <v/>
      </c>
      <c r="J133" s="10" t="s">
        <v>18729</v>
      </c>
      <c r="K133" t="s">
        <v>4310</v>
      </c>
      <c r="L133" t="s">
        <v>4311</v>
      </c>
      <c r="M133" t="s">
        <v>4312</v>
      </c>
      <c r="N133">
        <v>10</v>
      </c>
      <c r="O133">
        <v>9781479919345</v>
      </c>
      <c r="P133" t="str">
        <f t="shared" si="7"/>
        <v>Workshop</v>
      </c>
      <c r="Q133" t="s">
        <v>3954</v>
      </c>
      <c r="R133" t="s">
        <v>4313</v>
      </c>
      <c r="S133" s="3">
        <v>2015</v>
      </c>
      <c r="T133" t="s">
        <v>4314</v>
      </c>
      <c r="U133" t="s">
        <v>6</v>
      </c>
      <c r="V133" t="s">
        <v>573</v>
      </c>
    </row>
    <row r="134" spans="1:22" x14ac:dyDescent="0.35">
      <c r="A134" t="s">
        <v>49</v>
      </c>
      <c r="B134" t="s">
        <v>80</v>
      </c>
      <c r="C134" t="s">
        <v>80</v>
      </c>
      <c r="D134" t="s">
        <v>21044</v>
      </c>
      <c r="E134" s="20" t="str" cm="1">
        <f t="array" ref="E134">IF(OR(ISNUMBER(SEARCH("mobile", J134:L134)),ISNUMBER(SEARCH("Mobile", J134:L134)),ISNUMBER(SEARCH("smartphone", J134:L134)),ISNUMBER(SEARCH("Smartphone", J134:L134)),ISNUMBER(SEARCH("android", J134:L134)),ISNUMBER(SEARCH("Android", J134:L134))),"Mobile", "")</f>
        <v/>
      </c>
      <c r="F134" s="20" t="str" cm="1">
        <f t="array" ref="F134">IF(OR(ISNUMBER(SEARCH("virtual reality", J134:L134)),ISNUMBER(SEARCH("mixed reality", J134:L134)),ISNUMBER(SEARCH(" VR ", J134:L134)),ISNUMBER(SEARCH("augmented reality", J134:L134)),ISNUMBER(SEARCH("Augmented Reality", J134:L134)),ISNUMBER(SEARCH(" AR ", J134:L134))),"VR-AR", "")</f>
        <v/>
      </c>
      <c r="G134" s="20" t="str">
        <f>IF(A134=DataValidation!$E$14,DataValidation!$E$14, "")</f>
        <v/>
      </c>
      <c r="H134" s="20" t="str">
        <f>IF(A134=DataValidation!$E$13,DataValidation!$E$13, "")</f>
        <v/>
      </c>
      <c r="I134" s="3" t="str">
        <f t="shared" si="8"/>
        <v/>
      </c>
      <c r="J134" s="10" t="s">
        <v>18730</v>
      </c>
      <c r="K134" t="s">
        <v>4316</v>
      </c>
      <c r="L134" t="s">
        <v>4317</v>
      </c>
      <c r="M134" t="s">
        <v>4318</v>
      </c>
      <c r="N134">
        <v>10</v>
      </c>
      <c r="O134">
        <v>9781450347730</v>
      </c>
      <c r="P134" t="str">
        <f t="shared" si="7"/>
        <v>Conference</v>
      </c>
      <c r="Q134" t="s">
        <v>308</v>
      </c>
      <c r="R134" t="s">
        <v>6</v>
      </c>
      <c r="S134" s="3">
        <v>2016</v>
      </c>
      <c r="T134" t="s">
        <v>4319</v>
      </c>
      <c r="U134" t="s">
        <v>6</v>
      </c>
      <c r="V134" t="s">
        <v>337</v>
      </c>
    </row>
    <row r="135" spans="1:22" x14ac:dyDescent="0.35">
      <c r="A135" t="s">
        <v>49</v>
      </c>
      <c r="B135" t="s">
        <v>57</v>
      </c>
      <c r="C135" t="s">
        <v>57</v>
      </c>
      <c r="D135" t="s">
        <v>21045</v>
      </c>
      <c r="E135" s="20" t="str" cm="1">
        <f t="array" ref="E135">IF(OR(ISNUMBER(SEARCH("mobile", J135:L135)),ISNUMBER(SEARCH("Mobile", J135:L135)),ISNUMBER(SEARCH("smartphone", J135:L135)),ISNUMBER(SEARCH("Smartphone", J135:L135)),ISNUMBER(SEARCH("android", J135:L135)),ISNUMBER(SEARCH("Android", J135:L135))),"Mobile", "")</f>
        <v/>
      </c>
      <c r="F135" s="20" t="str" cm="1">
        <f t="array" ref="F135">IF(OR(ISNUMBER(SEARCH("virtual reality", J135:L135)),ISNUMBER(SEARCH("mixed reality", J135:L135)),ISNUMBER(SEARCH(" VR ", J135:L135)),ISNUMBER(SEARCH("augmented reality", J135:L135)),ISNUMBER(SEARCH("Augmented Reality", J135:L135)),ISNUMBER(SEARCH(" AR ", J135:L135))),"VR-AR", "")</f>
        <v/>
      </c>
      <c r="G135" s="20" t="str">
        <f>IF(A135=DataValidation!$E$14,DataValidation!$E$14, "")</f>
        <v/>
      </c>
      <c r="H135" s="20" t="str">
        <f>IF(A135=DataValidation!$E$13,DataValidation!$E$13, "")</f>
        <v/>
      </c>
      <c r="I135" s="3" t="str">
        <f t="shared" si="8"/>
        <v/>
      </c>
      <c r="J135" s="10" t="s">
        <v>18733</v>
      </c>
      <c r="K135" t="s">
        <v>4334</v>
      </c>
      <c r="L135" t="s">
        <v>4335</v>
      </c>
      <c r="M135" t="s">
        <v>4336</v>
      </c>
      <c r="N135">
        <v>10</v>
      </c>
      <c r="O135">
        <v>9781728152097</v>
      </c>
      <c r="P135" t="str">
        <f t="shared" si="7"/>
        <v>Conference</v>
      </c>
      <c r="Q135" t="s">
        <v>4337</v>
      </c>
      <c r="R135" t="s">
        <v>4338</v>
      </c>
      <c r="S135" s="3">
        <v>2019</v>
      </c>
      <c r="T135" t="s">
        <v>4339</v>
      </c>
      <c r="U135" t="s">
        <v>6</v>
      </c>
      <c r="V135" t="s">
        <v>217</v>
      </c>
    </row>
    <row r="136" spans="1:22" x14ac:dyDescent="0.35">
      <c r="A136" t="s">
        <v>49</v>
      </c>
      <c r="B136" t="s">
        <v>68</v>
      </c>
      <c r="C136" t="s">
        <v>68</v>
      </c>
      <c r="D136" t="s">
        <v>21046</v>
      </c>
      <c r="E136" s="20" t="str" cm="1">
        <f t="array" ref="E136">IF(OR(ISNUMBER(SEARCH("mobile", J136:L136)),ISNUMBER(SEARCH("Mobile", J136:L136)),ISNUMBER(SEARCH("smartphone", J136:L136)),ISNUMBER(SEARCH("Smartphone", J136:L136)),ISNUMBER(SEARCH("android", J136:L136)),ISNUMBER(SEARCH("Android", J136:L136))),"Mobile", "")</f>
        <v/>
      </c>
      <c r="F136" s="20" t="str" cm="1">
        <f t="array" ref="F136">IF(OR(ISNUMBER(SEARCH("virtual reality", J136:L136)),ISNUMBER(SEARCH("mixed reality", J136:L136)),ISNUMBER(SEARCH(" VR ", J136:L136)),ISNUMBER(SEARCH("augmented reality", J136:L136)),ISNUMBER(SEARCH("Augmented Reality", J136:L136)),ISNUMBER(SEARCH(" AR ", J136:L136))),"VR-AR", "")</f>
        <v/>
      </c>
      <c r="G136" s="20" t="str">
        <f>IF(A136=DataValidation!$E$14,DataValidation!$E$14, "")</f>
        <v/>
      </c>
      <c r="H136" s="20" t="str">
        <f>IF(A136=DataValidation!$E$13,DataValidation!$E$13, "")</f>
        <v/>
      </c>
      <c r="I136" s="3" t="str">
        <f t="shared" si="8"/>
        <v/>
      </c>
      <c r="J136" s="10" t="s">
        <v>18734</v>
      </c>
      <c r="K136" t="s">
        <v>4341</v>
      </c>
      <c r="L136" t="s">
        <v>4342</v>
      </c>
      <c r="M136" t="s">
        <v>4343</v>
      </c>
      <c r="N136">
        <v>10</v>
      </c>
      <c r="O136">
        <v>9781450306867</v>
      </c>
      <c r="P136" t="str">
        <f t="shared" si="7"/>
        <v>Conference</v>
      </c>
      <c r="Q136" t="s">
        <v>4344</v>
      </c>
      <c r="R136" t="s">
        <v>4345</v>
      </c>
      <c r="S136" s="3">
        <v>2011</v>
      </c>
      <c r="T136" t="s">
        <v>4346</v>
      </c>
      <c r="U136" t="s">
        <v>6</v>
      </c>
      <c r="V136" t="s">
        <v>217</v>
      </c>
    </row>
    <row r="137" spans="1:22" x14ac:dyDescent="0.35">
      <c r="A137" t="s">
        <v>40</v>
      </c>
      <c r="B137" t="s">
        <v>33</v>
      </c>
      <c r="C137" t="s">
        <v>33</v>
      </c>
      <c r="D137" s="33" t="s">
        <v>21048</v>
      </c>
      <c r="E137" s="20" t="str" cm="1">
        <f t="array" ref="E137">IF(OR(ISNUMBER(SEARCH("mobile", J137:L137)),ISNUMBER(SEARCH("Mobile", J137:L137)),ISNUMBER(SEARCH("smartphone", J137:L137)),ISNUMBER(SEARCH("Smartphone", J137:L137)),ISNUMBER(SEARCH("android", J137:L137)),ISNUMBER(SEARCH("Android", J137:L137))),"Mobile", "")</f>
        <v/>
      </c>
      <c r="F137" s="20" t="str" cm="1">
        <f t="array" ref="F137">IF(OR(ISNUMBER(SEARCH("virtual reality", J137:L137)),ISNUMBER(SEARCH("mixed reality", J137:L137)),ISNUMBER(SEARCH(" VR ", J137:L137)),ISNUMBER(SEARCH("augmented reality", J137:L137)),ISNUMBER(SEARCH("Augmented Reality", J137:L137)),ISNUMBER(SEARCH(" AR ", J137:L137))),"VR-AR", "")</f>
        <v/>
      </c>
      <c r="G137" s="20" t="str">
        <f>IF(A137=DataValidation!$E$14,DataValidation!$E$14, "")</f>
        <v>AI</v>
      </c>
      <c r="H137" s="20" t="str">
        <f>IF(A137=DataValidation!$E$13,DataValidation!$E$13, "")</f>
        <v/>
      </c>
      <c r="I137" s="3" t="str">
        <f t="shared" si="8"/>
        <v/>
      </c>
      <c r="J137" s="10" t="s">
        <v>18736</v>
      </c>
      <c r="K137" t="s">
        <v>4354</v>
      </c>
      <c r="L137" t="s">
        <v>4355</v>
      </c>
      <c r="M137" t="s">
        <v>4356</v>
      </c>
      <c r="N137">
        <v>10</v>
      </c>
      <c r="P137" t="str">
        <f t="shared" si="7"/>
        <v>Conference</v>
      </c>
      <c r="Q137" t="s">
        <v>4357</v>
      </c>
      <c r="R137" t="s">
        <v>3505</v>
      </c>
      <c r="S137" s="3">
        <v>2009</v>
      </c>
      <c r="T137" t="s">
        <v>4358</v>
      </c>
      <c r="U137" t="s">
        <v>6</v>
      </c>
      <c r="V137" t="s">
        <v>147</v>
      </c>
    </row>
    <row r="138" spans="1:22" x14ac:dyDescent="0.35">
      <c r="A138" t="s">
        <v>49</v>
      </c>
      <c r="B138" t="s">
        <v>57</v>
      </c>
      <c r="C138" t="s">
        <v>57</v>
      </c>
      <c r="D138" t="s">
        <v>21049</v>
      </c>
      <c r="E138" s="20" t="str" cm="1">
        <f t="array" ref="E138">IF(OR(ISNUMBER(SEARCH("mobile", J138:L138)),ISNUMBER(SEARCH("Mobile", J138:L138)),ISNUMBER(SEARCH("smartphone", J138:L138)),ISNUMBER(SEARCH("Smartphone", J138:L138)),ISNUMBER(SEARCH("android", J138:L138)),ISNUMBER(SEARCH("Android", J138:L138))),"Mobile", "")</f>
        <v/>
      </c>
      <c r="F138" s="20" t="str" cm="1">
        <f t="array" ref="F138">IF(OR(ISNUMBER(SEARCH("virtual reality", J138:L138)),ISNUMBER(SEARCH("mixed reality", J138:L138)),ISNUMBER(SEARCH(" VR ", J138:L138)),ISNUMBER(SEARCH("augmented reality", J138:L138)),ISNUMBER(SEARCH("Augmented Reality", J138:L138)),ISNUMBER(SEARCH(" AR ", J138:L138))),"VR-AR", "")</f>
        <v/>
      </c>
      <c r="G138" s="20" t="str">
        <f>IF(A138=DataValidation!$E$14,DataValidation!$E$14, "")</f>
        <v/>
      </c>
      <c r="H138" s="20" t="str">
        <f>IF(A138=DataValidation!$E$13,DataValidation!$E$13, "")</f>
        <v/>
      </c>
      <c r="I138" s="3" t="str">
        <f t="shared" si="8"/>
        <v/>
      </c>
      <c r="J138" s="10" t="s">
        <v>18738</v>
      </c>
      <c r="K138" t="s">
        <v>4367</v>
      </c>
      <c r="L138" t="s">
        <v>4368</v>
      </c>
      <c r="M138" t="s">
        <v>4369</v>
      </c>
      <c r="N138">
        <v>7</v>
      </c>
      <c r="O138">
        <v>9783662455494</v>
      </c>
      <c r="P138" t="str">
        <f t="shared" si="7"/>
        <v>Conference</v>
      </c>
      <c r="Q138" t="s">
        <v>152</v>
      </c>
      <c r="R138" t="s">
        <v>4370</v>
      </c>
      <c r="S138" s="3">
        <v>2014</v>
      </c>
      <c r="T138" t="s">
        <v>4371</v>
      </c>
      <c r="U138" t="s">
        <v>6</v>
      </c>
      <c r="V138" t="s">
        <v>323</v>
      </c>
    </row>
    <row r="139" spans="1:22" x14ac:dyDescent="0.35">
      <c r="A139" t="s">
        <v>49</v>
      </c>
      <c r="B139" t="s">
        <v>57</v>
      </c>
      <c r="C139" t="s">
        <v>57</v>
      </c>
      <c r="D139" t="s">
        <v>21050</v>
      </c>
      <c r="E139" s="20" t="str" cm="1">
        <f t="array" ref="E139">IF(OR(ISNUMBER(SEARCH("mobile", J139:L139)),ISNUMBER(SEARCH("Mobile", J139:L139)),ISNUMBER(SEARCH("smartphone", J139:L139)),ISNUMBER(SEARCH("Smartphone", J139:L139)),ISNUMBER(SEARCH("android", J139:L139)),ISNUMBER(SEARCH("Android", J139:L139))),"Mobile", "")</f>
        <v/>
      </c>
      <c r="F139" s="20" t="str" cm="1">
        <f t="array" ref="F139">IF(OR(ISNUMBER(SEARCH("virtual reality", J139:L139)),ISNUMBER(SEARCH("mixed reality", J139:L139)),ISNUMBER(SEARCH(" VR ", J139:L139)),ISNUMBER(SEARCH("augmented reality", J139:L139)),ISNUMBER(SEARCH("Augmented Reality", J139:L139)),ISNUMBER(SEARCH(" AR ", J139:L139))),"VR-AR", "")</f>
        <v/>
      </c>
      <c r="G139" s="20" t="str">
        <f>IF(A139=DataValidation!$E$14,DataValidation!$E$14, "")</f>
        <v/>
      </c>
      <c r="H139" s="20" t="str">
        <f>IF(A139=DataValidation!$E$13,DataValidation!$E$13, "")</f>
        <v/>
      </c>
      <c r="I139" s="3" t="str">
        <f t="shared" si="8"/>
        <v/>
      </c>
      <c r="J139" s="10" t="s">
        <v>18739</v>
      </c>
      <c r="K139" t="s">
        <v>4373</v>
      </c>
      <c r="L139" t="s">
        <v>4374</v>
      </c>
      <c r="M139" t="s">
        <v>4369</v>
      </c>
      <c r="N139">
        <v>7</v>
      </c>
      <c r="P139" t="str">
        <f t="shared" si="7"/>
        <v>Journal</v>
      </c>
      <c r="Q139" t="s">
        <v>4375</v>
      </c>
      <c r="R139" t="s">
        <v>4376</v>
      </c>
      <c r="S139" s="3">
        <v>2015</v>
      </c>
      <c r="T139" t="s">
        <v>4377</v>
      </c>
      <c r="U139" t="s">
        <v>6</v>
      </c>
      <c r="V139" t="s">
        <v>323</v>
      </c>
    </row>
    <row r="140" spans="1:22" x14ac:dyDescent="0.35">
      <c r="A140" t="s">
        <v>49</v>
      </c>
      <c r="B140" t="s">
        <v>57</v>
      </c>
      <c r="C140" t="s">
        <v>57</v>
      </c>
      <c r="D140" t="s">
        <v>21051</v>
      </c>
      <c r="E140" s="20" t="str" cm="1">
        <f t="array" ref="E140">IF(OR(ISNUMBER(SEARCH("mobile", J140:L140)),ISNUMBER(SEARCH("Mobile", J140:L140)),ISNUMBER(SEARCH("smartphone", J140:L140)),ISNUMBER(SEARCH("Smartphone", J140:L140)),ISNUMBER(SEARCH("android", J140:L140)),ISNUMBER(SEARCH("Android", J140:L140))),"Mobile", "")</f>
        <v/>
      </c>
      <c r="F140" s="20" t="str" cm="1">
        <f t="array" ref="F140">IF(OR(ISNUMBER(SEARCH("virtual reality", J140:L140)),ISNUMBER(SEARCH("mixed reality", J140:L140)),ISNUMBER(SEARCH(" VR ", J140:L140)),ISNUMBER(SEARCH("augmented reality", J140:L140)),ISNUMBER(SEARCH("Augmented Reality", J140:L140)),ISNUMBER(SEARCH(" AR ", J140:L140))),"VR-AR", "")</f>
        <v/>
      </c>
      <c r="G140" s="20" t="str">
        <f>IF(A140=DataValidation!$E$14,DataValidation!$E$14, "")</f>
        <v/>
      </c>
      <c r="H140" s="20" t="str">
        <f>IF(A140=DataValidation!$E$13,DataValidation!$E$13, "")</f>
        <v/>
      </c>
      <c r="I140" s="3" t="str">
        <f t="shared" si="8"/>
        <v/>
      </c>
      <c r="J140" s="10" t="s">
        <v>18740</v>
      </c>
      <c r="K140" t="s">
        <v>4379</v>
      </c>
      <c r="L140" t="s">
        <v>4380</v>
      </c>
      <c r="M140" t="s">
        <v>4381</v>
      </c>
      <c r="N140">
        <v>7</v>
      </c>
      <c r="P140" t="str">
        <f t="shared" si="7"/>
        <v>Journal</v>
      </c>
      <c r="Q140" t="s">
        <v>4382</v>
      </c>
      <c r="R140" t="s">
        <v>4383</v>
      </c>
      <c r="S140" s="3">
        <v>2015</v>
      </c>
      <c r="T140" t="s">
        <v>4384</v>
      </c>
      <c r="U140" t="s">
        <v>6</v>
      </c>
      <c r="V140" t="s">
        <v>283</v>
      </c>
    </row>
    <row r="141" spans="1:22" x14ac:dyDescent="0.35">
      <c r="A141" t="s">
        <v>49</v>
      </c>
      <c r="B141" t="s">
        <v>57</v>
      </c>
      <c r="C141" t="s">
        <v>57</v>
      </c>
      <c r="D141" t="s">
        <v>21052</v>
      </c>
      <c r="E141" s="20" t="str" cm="1">
        <f t="array" ref="E141">IF(OR(ISNUMBER(SEARCH("mobile", J141:L141)),ISNUMBER(SEARCH("Mobile", J141:L141)),ISNUMBER(SEARCH("smartphone", J141:L141)),ISNUMBER(SEARCH("Smartphone", J141:L141)),ISNUMBER(SEARCH("android", J141:L141)),ISNUMBER(SEARCH("Android", J141:L141))),"Mobile", "")</f>
        <v/>
      </c>
      <c r="F141" s="20" t="str" cm="1">
        <f t="array" ref="F141">IF(OR(ISNUMBER(SEARCH("virtual reality", J141:L141)),ISNUMBER(SEARCH("mixed reality", J141:L141)),ISNUMBER(SEARCH(" VR ", J141:L141)),ISNUMBER(SEARCH("augmented reality", J141:L141)),ISNUMBER(SEARCH("Augmented Reality", J141:L141)),ISNUMBER(SEARCH(" AR ", J141:L141))),"VR-AR", "")</f>
        <v/>
      </c>
      <c r="G141" s="20" t="str">
        <f>IF(A141=DataValidation!$E$14,DataValidation!$E$14, "")</f>
        <v/>
      </c>
      <c r="H141" s="20" t="str">
        <f>IF(A141=DataValidation!$E$13,DataValidation!$E$13, "")</f>
        <v/>
      </c>
      <c r="I141" s="3" t="str">
        <f t="shared" si="8"/>
        <v/>
      </c>
      <c r="J141" s="10" t="s">
        <v>18741</v>
      </c>
      <c r="K141" t="s">
        <v>4386</v>
      </c>
      <c r="L141" t="s">
        <v>4387</v>
      </c>
      <c r="M141" t="s">
        <v>4388</v>
      </c>
      <c r="N141">
        <v>7</v>
      </c>
      <c r="P141" t="str">
        <f t="shared" si="7"/>
        <v>Conference</v>
      </c>
      <c r="Q141" t="s">
        <v>152</v>
      </c>
      <c r="R141" t="s">
        <v>4389</v>
      </c>
      <c r="S141" s="3">
        <v>2015</v>
      </c>
      <c r="T141" t="s">
        <v>4390</v>
      </c>
      <c r="U141" t="s">
        <v>6</v>
      </c>
      <c r="V141" t="s">
        <v>162</v>
      </c>
    </row>
    <row r="142" spans="1:22" x14ac:dyDescent="0.35">
      <c r="A142" t="s">
        <v>49</v>
      </c>
      <c r="B142" t="s">
        <v>57</v>
      </c>
      <c r="C142" t="s">
        <v>57</v>
      </c>
      <c r="D142" t="s">
        <v>21053</v>
      </c>
      <c r="E142" s="20" t="str" cm="1">
        <f t="array" ref="E142">IF(OR(ISNUMBER(SEARCH("mobile", J142:L142)),ISNUMBER(SEARCH("Mobile", J142:L142)),ISNUMBER(SEARCH("smartphone", J142:L142)),ISNUMBER(SEARCH("Smartphone", J142:L142)),ISNUMBER(SEARCH("android", J142:L142)),ISNUMBER(SEARCH("Android", J142:L142))),"Mobile", "")</f>
        <v/>
      </c>
      <c r="F142" s="20" t="str" cm="1">
        <f t="array" ref="F142">IF(OR(ISNUMBER(SEARCH("virtual reality", J142:L142)),ISNUMBER(SEARCH("mixed reality", J142:L142)),ISNUMBER(SEARCH(" VR ", J142:L142)),ISNUMBER(SEARCH("augmented reality", J142:L142)),ISNUMBER(SEARCH("Augmented Reality", J142:L142)),ISNUMBER(SEARCH(" AR ", J142:L142))),"VR-AR", "")</f>
        <v/>
      </c>
      <c r="G142" s="20" t="str">
        <f>IF(A142=DataValidation!$E$14,DataValidation!$E$14, "")</f>
        <v/>
      </c>
      <c r="H142" s="20" t="str">
        <f>IF(A142=DataValidation!$E$13,DataValidation!$E$13, "")</f>
        <v/>
      </c>
      <c r="I142" s="3" t="str">
        <f t="shared" si="8"/>
        <v/>
      </c>
      <c r="J142" s="10" t="s">
        <v>18742</v>
      </c>
      <c r="K142" t="s">
        <v>4392</v>
      </c>
      <c r="L142" t="s">
        <v>4393</v>
      </c>
      <c r="M142" t="s">
        <v>4394</v>
      </c>
      <c r="N142">
        <v>7</v>
      </c>
      <c r="O142">
        <v>9783319192369</v>
      </c>
      <c r="P142" t="str">
        <f t="shared" si="7"/>
        <v>Conference</v>
      </c>
      <c r="Q142" t="s">
        <v>2587</v>
      </c>
      <c r="R142" t="s">
        <v>4395</v>
      </c>
      <c r="S142" s="3">
        <v>2015</v>
      </c>
      <c r="T142" t="s">
        <v>4396</v>
      </c>
      <c r="U142" t="s">
        <v>6</v>
      </c>
      <c r="V142" t="s">
        <v>283</v>
      </c>
    </row>
    <row r="143" spans="1:22" x14ac:dyDescent="0.35">
      <c r="A143" t="s">
        <v>49</v>
      </c>
      <c r="B143" t="s">
        <v>57</v>
      </c>
      <c r="C143" t="s">
        <v>57</v>
      </c>
      <c r="D143" t="s">
        <v>21054</v>
      </c>
      <c r="E143" s="20" t="str" cm="1">
        <f t="array" ref="E143">IF(OR(ISNUMBER(SEARCH("mobile", J143:L143)),ISNUMBER(SEARCH("Mobile", J143:L143)),ISNUMBER(SEARCH("smartphone", J143:L143)),ISNUMBER(SEARCH("Smartphone", J143:L143)),ISNUMBER(SEARCH("android", J143:L143)),ISNUMBER(SEARCH("Android", J143:L143))),"Mobile", "")</f>
        <v/>
      </c>
      <c r="F143" s="20" t="str" cm="1">
        <f t="array" ref="F143">IF(OR(ISNUMBER(SEARCH("virtual reality", J143:L143)),ISNUMBER(SEARCH("mixed reality", J143:L143)),ISNUMBER(SEARCH(" VR ", J143:L143)),ISNUMBER(SEARCH("augmented reality", J143:L143)),ISNUMBER(SEARCH("Augmented Reality", J143:L143)),ISNUMBER(SEARCH(" AR ", J143:L143))),"VR-AR", "")</f>
        <v/>
      </c>
      <c r="G143" s="20" t="str">
        <f>IF(A143=DataValidation!$E$14,DataValidation!$E$14, "")</f>
        <v/>
      </c>
      <c r="H143" s="20" t="str">
        <f>IF(A143=DataValidation!$E$13,DataValidation!$E$13, "")</f>
        <v/>
      </c>
      <c r="I143" s="3" t="str">
        <f t="shared" si="8"/>
        <v/>
      </c>
      <c r="J143" s="10" t="s">
        <v>18743</v>
      </c>
      <c r="K143" t="s">
        <v>4398</v>
      </c>
      <c r="L143" t="s">
        <v>4399</v>
      </c>
      <c r="M143" t="s">
        <v>4400</v>
      </c>
      <c r="N143">
        <v>10</v>
      </c>
      <c r="O143">
        <v>9781467392037</v>
      </c>
      <c r="P143" t="str">
        <f t="shared" si="7"/>
        <v>Workshop</v>
      </c>
      <c r="Q143" t="s">
        <v>4401</v>
      </c>
      <c r="R143" t="s">
        <v>4402</v>
      </c>
      <c r="S143" s="3">
        <v>2015</v>
      </c>
      <c r="T143" t="s">
        <v>4403</v>
      </c>
      <c r="U143" t="s">
        <v>6</v>
      </c>
      <c r="V143" t="s">
        <v>147</v>
      </c>
    </row>
    <row r="144" spans="1:22" x14ac:dyDescent="0.35">
      <c r="A144" t="s">
        <v>49</v>
      </c>
      <c r="B144" t="s">
        <v>57</v>
      </c>
      <c r="C144" t="s">
        <v>57</v>
      </c>
      <c r="D144" t="s">
        <v>21055</v>
      </c>
      <c r="E144" s="20" t="str" cm="1">
        <f t="array" ref="E144">IF(OR(ISNUMBER(SEARCH("mobile", J144:L144)),ISNUMBER(SEARCH("Mobile", J144:L144)),ISNUMBER(SEARCH("smartphone", J144:L144)),ISNUMBER(SEARCH("Smartphone", J144:L144)),ISNUMBER(SEARCH("android", J144:L144)),ISNUMBER(SEARCH("Android", J144:L144))),"Mobile", "")</f>
        <v/>
      </c>
      <c r="F144" s="20" t="str" cm="1">
        <f t="array" ref="F144">IF(OR(ISNUMBER(SEARCH("virtual reality", J144:L144)),ISNUMBER(SEARCH("mixed reality", J144:L144)),ISNUMBER(SEARCH(" VR ", J144:L144)),ISNUMBER(SEARCH("augmented reality", J144:L144)),ISNUMBER(SEARCH("Augmented Reality", J144:L144)),ISNUMBER(SEARCH(" AR ", J144:L144))),"VR-AR", "")</f>
        <v/>
      </c>
      <c r="G144" s="20" t="str">
        <f>IF(A144=DataValidation!$E$14,DataValidation!$E$14, "")</f>
        <v/>
      </c>
      <c r="H144" s="20" t="str">
        <f>IF(A144=DataValidation!$E$13,DataValidation!$E$13, "")</f>
        <v/>
      </c>
      <c r="I144" s="3" t="str">
        <f t="shared" si="8"/>
        <v/>
      </c>
      <c r="J144" s="10" t="s">
        <v>18746</v>
      </c>
      <c r="K144" t="s">
        <v>4417</v>
      </c>
      <c r="L144" t="s">
        <v>4418</v>
      </c>
      <c r="M144" t="s">
        <v>4419</v>
      </c>
      <c r="N144">
        <v>7</v>
      </c>
      <c r="P144" t="str">
        <f t="shared" si="7"/>
        <v>Journal</v>
      </c>
      <c r="Q144" t="s">
        <v>1691</v>
      </c>
      <c r="R144" t="s">
        <v>6</v>
      </c>
      <c r="S144" s="3">
        <v>2018</v>
      </c>
      <c r="T144" t="s">
        <v>4420</v>
      </c>
      <c r="U144" t="s">
        <v>6</v>
      </c>
      <c r="V144" t="s">
        <v>217</v>
      </c>
    </row>
    <row r="145" spans="1:22" x14ac:dyDescent="0.35">
      <c r="A145" t="s">
        <v>40</v>
      </c>
      <c r="B145" t="s">
        <v>33</v>
      </c>
      <c r="C145" t="s">
        <v>33</v>
      </c>
      <c r="E145" s="20" t="str" cm="1">
        <f t="array" ref="E145">IF(OR(ISNUMBER(SEARCH("mobile", J145:L145)),ISNUMBER(SEARCH("Mobile", J145:L145)),ISNUMBER(SEARCH("smartphone", J145:L145)),ISNUMBER(SEARCH("Smartphone", J145:L145)),ISNUMBER(SEARCH("android", J145:L145)),ISNUMBER(SEARCH("Android", J145:L145))),"Mobile", "")</f>
        <v/>
      </c>
      <c r="F145" s="20" t="str" cm="1">
        <f t="array" ref="F145">IF(OR(ISNUMBER(SEARCH("virtual reality", J145:L145)),ISNUMBER(SEARCH("mixed reality", J145:L145)),ISNUMBER(SEARCH(" VR ", J145:L145)),ISNUMBER(SEARCH("augmented reality", J145:L145)),ISNUMBER(SEARCH("Augmented Reality", J145:L145)),ISNUMBER(SEARCH(" AR ", J145:L145))),"VR-AR", "")</f>
        <v/>
      </c>
      <c r="G145" s="20" t="str">
        <f>IF(A145=DataValidation!$E$14,DataValidation!$E$14, "")</f>
        <v>AI</v>
      </c>
      <c r="H145" s="20" t="str">
        <f>IF(A145=DataValidation!$E$13,DataValidation!$E$13, "")</f>
        <v/>
      </c>
      <c r="I145" s="3" t="str">
        <f t="shared" si="8"/>
        <v/>
      </c>
      <c r="J145" s="10" t="s">
        <v>18775</v>
      </c>
      <c r="K145" t="s">
        <v>4601</v>
      </c>
      <c r="L145" t="s">
        <v>4602</v>
      </c>
      <c r="M145" t="s">
        <v>4603</v>
      </c>
      <c r="N145">
        <v>10</v>
      </c>
      <c r="O145">
        <v>9781424459612</v>
      </c>
      <c r="P145" t="str">
        <f t="shared" si="7"/>
        <v>Conference</v>
      </c>
      <c r="Q145" t="s">
        <v>4604</v>
      </c>
      <c r="R145" t="s">
        <v>4605</v>
      </c>
      <c r="S145" s="3">
        <v>2010</v>
      </c>
      <c r="T145" t="s">
        <v>4606</v>
      </c>
      <c r="U145" t="s">
        <v>6</v>
      </c>
      <c r="V145" t="s">
        <v>675</v>
      </c>
    </row>
    <row r="146" spans="1:22" x14ac:dyDescent="0.35">
      <c r="A146" t="s">
        <v>49</v>
      </c>
      <c r="B146" t="s">
        <v>66</v>
      </c>
      <c r="C146" t="s">
        <v>66</v>
      </c>
      <c r="D146" t="s">
        <v>21083</v>
      </c>
      <c r="E146" s="20" t="str" cm="1">
        <f t="array" ref="E146">IF(OR(ISNUMBER(SEARCH("mobile", J146:L146)),ISNUMBER(SEARCH("Mobile", J146:L146)),ISNUMBER(SEARCH("smartphone", J146:L146)),ISNUMBER(SEARCH("Smartphone", J146:L146)),ISNUMBER(SEARCH("android", J146:L146)),ISNUMBER(SEARCH("Android", J146:L146))),"Mobile", "")</f>
        <v/>
      </c>
      <c r="F146" s="20" t="str" cm="1">
        <f t="array" ref="F146">IF(OR(ISNUMBER(SEARCH("virtual reality", J146:L146)),ISNUMBER(SEARCH("mixed reality", J146:L146)),ISNUMBER(SEARCH(" VR ", J146:L146)),ISNUMBER(SEARCH("augmented reality", J146:L146)),ISNUMBER(SEARCH("Augmented Reality", J146:L146)),ISNUMBER(SEARCH(" AR ", J146:L146))),"VR-AR", "")</f>
        <v/>
      </c>
      <c r="G146" s="20" t="str">
        <f>IF(A146=DataValidation!$E$14,DataValidation!$E$14, "")</f>
        <v/>
      </c>
      <c r="H146" s="20" t="str">
        <f>IF(A146=DataValidation!$E$13,DataValidation!$E$13, "")</f>
        <v/>
      </c>
      <c r="I146" s="3" t="str">
        <f t="shared" si="8"/>
        <v/>
      </c>
      <c r="J146" s="10" t="s">
        <v>18781</v>
      </c>
      <c r="K146" t="s">
        <v>4640</v>
      </c>
      <c r="L146" t="s">
        <v>4641</v>
      </c>
      <c r="M146" t="s">
        <v>4642</v>
      </c>
      <c r="N146">
        <v>7</v>
      </c>
      <c r="O146">
        <v>9783030324087</v>
      </c>
      <c r="P146" t="str">
        <f t="shared" si="7"/>
        <v>Conference</v>
      </c>
      <c r="Q146" t="s">
        <v>152</v>
      </c>
      <c r="R146" t="s">
        <v>4643</v>
      </c>
      <c r="S146" s="3">
        <v>2019</v>
      </c>
      <c r="T146" t="s">
        <v>4644</v>
      </c>
      <c r="U146" t="s">
        <v>6</v>
      </c>
      <c r="V146" t="s">
        <v>217</v>
      </c>
    </row>
    <row r="147" spans="1:22" x14ac:dyDescent="0.35">
      <c r="A147" t="s">
        <v>40</v>
      </c>
      <c r="B147" t="s">
        <v>33</v>
      </c>
      <c r="C147" t="s">
        <v>33</v>
      </c>
      <c r="E147" s="20" t="str" cm="1">
        <f t="array" ref="E147">IF(OR(ISNUMBER(SEARCH("mobile", J147:L147)),ISNUMBER(SEARCH("Mobile", J147:L147)),ISNUMBER(SEARCH("smartphone", J147:L147)),ISNUMBER(SEARCH("Smartphone", J147:L147)),ISNUMBER(SEARCH("android", J147:L147)),ISNUMBER(SEARCH("Android", J147:L147))),"Mobile", "")</f>
        <v/>
      </c>
      <c r="F147" s="20" t="str" cm="1">
        <f t="array" ref="F147">IF(OR(ISNUMBER(SEARCH("virtual reality", J147:L147)),ISNUMBER(SEARCH("mixed reality", J147:L147)),ISNUMBER(SEARCH(" VR ", J147:L147)),ISNUMBER(SEARCH("augmented reality", J147:L147)),ISNUMBER(SEARCH("Augmented Reality", J147:L147)),ISNUMBER(SEARCH(" AR ", J147:L147))),"VR-AR", "")</f>
        <v/>
      </c>
      <c r="G147" s="20" t="str">
        <f>IF(A147=DataValidation!$E$14,DataValidation!$E$14, "")</f>
        <v>AI</v>
      </c>
      <c r="H147" s="20" t="str">
        <f>IF(A147=DataValidation!$E$13,DataValidation!$E$13, "")</f>
        <v/>
      </c>
      <c r="I147" s="3" t="str">
        <f t="shared" si="8"/>
        <v/>
      </c>
      <c r="J147" s="10" t="s">
        <v>18782</v>
      </c>
      <c r="K147" t="s">
        <v>4646</v>
      </c>
      <c r="L147" t="s">
        <v>4647</v>
      </c>
      <c r="M147" t="s">
        <v>4648</v>
      </c>
      <c r="N147">
        <v>10</v>
      </c>
      <c r="O147">
        <v>9781467362634</v>
      </c>
      <c r="P147" t="str">
        <f t="shared" si="7"/>
        <v>Workshop</v>
      </c>
      <c r="Q147" t="s">
        <v>349</v>
      </c>
      <c r="R147" t="s">
        <v>4649</v>
      </c>
      <c r="S147" s="3">
        <v>2013</v>
      </c>
      <c r="T147" t="s">
        <v>4650</v>
      </c>
      <c r="U147" t="s">
        <v>6</v>
      </c>
      <c r="V147" t="s">
        <v>283</v>
      </c>
    </row>
    <row r="148" spans="1:22" x14ac:dyDescent="0.35">
      <c r="A148" t="s">
        <v>40</v>
      </c>
      <c r="B148" t="s">
        <v>33</v>
      </c>
      <c r="C148" t="s">
        <v>33</v>
      </c>
      <c r="E148" s="20" t="str" cm="1">
        <f t="array" ref="E148">IF(OR(ISNUMBER(SEARCH("mobile", J148:L148)),ISNUMBER(SEARCH("Mobile", J148:L148)),ISNUMBER(SEARCH("smartphone", J148:L148)),ISNUMBER(SEARCH("Smartphone", J148:L148)),ISNUMBER(SEARCH("android", J148:L148)),ISNUMBER(SEARCH("Android", J148:L148))),"Mobile", "")</f>
        <v/>
      </c>
      <c r="F148" s="20" t="str" cm="1">
        <f t="array" ref="F148">IF(OR(ISNUMBER(SEARCH("virtual reality", J148:L148)),ISNUMBER(SEARCH("mixed reality", J148:L148)),ISNUMBER(SEARCH(" VR ", J148:L148)),ISNUMBER(SEARCH("augmented reality", J148:L148)),ISNUMBER(SEARCH("Augmented Reality", J148:L148)),ISNUMBER(SEARCH(" AR ", J148:L148))),"VR-AR", "")</f>
        <v>VR-AR</v>
      </c>
      <c r="G148" s="20" t="str">
        <f>IF(A148=DataValidation!$E$14,DataValidation!$E$14, "")</f>
        <v>AI</v>
      </c>
      <c r="H148" s="20" t="str">
        <f>IF(A148=DataValidation!$E$13,DataValidation!$E$13, "")</f>
        <v/>
      </c>
      <c r="I148" s="3" t="str">
        <f t="shared" si="8"/>
        <v/>
      </c>
      <c r="J148" s="10" t="s">
        <v>18789</v>
      </c>
      <c r="K148" t="s">
        <v>4690</v>
      </c>
      <c r="L148" t="s">
        <v>4691</v>
      </c>
      <c r="M148" t="s">
        <v>4692</v>
      </c>
      <c r="N148">
        <v>10</v>
      </c>
      <c r="O148">
        <v>9789949231782</v>
      </c>
      <c r="P148" t="str">
        <f t="shared" si="7"/>
        <v>Conference</v>
      </c>
      <c r="Q148" t="s">
        <v>4693</v>
      </c>
      <c r="R148" t="s">
        <v>4694</v>
      </c>
      <c r="S148" s="3">
        <v>2011</v>
      </c>
      <c r="T148" t="s">
        <v>4695</v>
      </c>
      <c r="U148" t="s">
        <v>6</v>
      </c>
      <c r="V148" t="s">
        <v>147</v>
      </c>
    </row>
    <row r="149" spans="1:22" x14ac:dyDescent="0.35">
      <c r="A149" t="s">
        <v>85</v>
      </c>
      <c r="B149" t="s">
        <v>33</v>
      </c>
      <c r="C149" t="s">
        <v>33</v>
      </c>
      <c r="D149" t="s">
        <v>21062</v>
      </c>
      <c r="E149" s="20" t="str" cm="1">
        <f t="array" ref="E149">IF(OR(ISNUMBER(SEARCH("mobile", J149:L149)),ISNUMBER(SEARCH("Mobile", J149:L149)),ISNUMBER(SEARCH("smartphone", J149:L149)),ISNUMBER(SEARCH("Smartphone", J149:L149)),ISNUMBER(SEARCH("android", J149:L149)),ISNUMBER(SEARCH("Android", J149:L149))),"Mobile", "")</f>
        <v>Mobile</v>
      </c>
      <c r="F149" s="20" t="str" cm="1">
        <f t="array" ref="F149">IF(OR(ISNUMBER(SEARCH("virtual reality", J149:L149)),ISNUMBER(SEARCH("mixed reality", J149:L149)),ISNUMBER(SEARCH(" VR ", J149:L149)),ISNUMBER(SEARCH("augmented reality", J149:L149)),ISNUMBER(SEARCH("Augmented Reality", J149:L149)),ISNUMBER(SEARCH(" AR ", J149:L149))),"VR-AR", "")</f>
        <v/>
      </c>
      <c r="G149" s="20" t="s">
        <v>21082</v>
      </c>
      <c r="H149" s="20" t="str">
        <f>IF(A149=DataValidation!$E$13,DataValidation!$E$13, "")</f>
        <v>Content Creation</v>
      </c>
      <c r="I149" s="3" t="str">
        <f t="shared" si="8"/>
        <v/>
      </c>
      <c r="J149" s="10" t="s">
        <v>18792</v>
      </c>
      <c r="K149" t="s">
        <v>4709</v>
      </c>
      <c r="L149" t="s">
        <v>4710</v>
      </c>
      <c r="M149" t="s">
        <v>4711</v>
      </c>
      <c r="N149">
        <v>10</v>
      </c>
      <c r="P149" t="str">
        <f t="shared" si="7"/>
        <v>Conference</v>
      </c>
      <c r="Q149" t="s">
        <v>4712</v>
      </c>
      <c r="R149" t="s">
        <v>4713</v>
      </c>
      <c r="S149" s="3">
        <v>2009</v>
      </c>
      <c r="T149" t="s">
        <v>4714</v>
      </c>
      <c r="U149" t="s">
        <v>6</v>
      </c>
      <c r="V149" t="s">
        <v>162</v>
      </c>
    </row>
    <row r="150" spans="1:22" x14ac:dyDescent="0.35">
      <c r="A150" t="s">
        <v>49</v>
      </c>
      <c r="B150" t="s">
        <v>66</v>
      </c>
      <c r="C150" t="s">
        <v>66</v>
      </c>
      <c r="D150" t="s">
        <v>21084</v>
      </c>
      <c r="E150" s="20" t="str" cm="1">
        <f t="array" ref="E150">IF(OR(ISNUMBER(SEARCH("mobile", J150:L150)),ISNUMBER(SEARCH("Mobile", J150:L150)),ISNUMBER(SEARCH("smartphone", J150:L150)),ISNUMBER(SEARCH("Smartphone", J150:L150)),ISNUMBER(SEARCH("android", J150:L150)),ISNUMBER(SEARCH("Android", J150:L150))),"Mobile", "")</f>
        <v/>
      </c>
      <c r="F150" s="20" t="str" cm="1">
        <f t="array" ref="F150">IF(OR(ISNUMBER(SEARCH("virtual reality", J150:L150)),ISNUMBER(SEARCH("mixed reality", J150:L150)),ISNUMBER(SEARCH(" VR ", J150:L150)),ISNUMBER(SEARCH("augmented reality", J150:L150)),ISNUMBER(SEARCH("Augmented Reality", J150:L150)),ISNUMBER(SEARCH(" AR ", J150:L150))),"VR-AR", "")</f>
        <v/>
      </c>
      <c r="G150" s="20" t="str">
        <f>IF(A150=DataValidation!$E$14,DataValidation!$E$14, "")</f>
        <v/>
      </c>
      <c r="H150" s="20" t="str">
        <f>IF(A150=DataValidation!$E$13,DataValidation!$E$13, "")</f>
        <v/>
      </c>
      <c r="I150" s="3" t="str">
        <f t="shared" si="8"/>
        <v/>
      </c>
      <c r="J150" s="10" t="s">
        <v>18797</v>
      </c>
      <c r="K150" t="s">
        <v>4740</v>
      </c>
      <c r="L150" t="s">
        <v>4741</v>
      </c>
      <c r="M150" t="s">
        <v>4742</v>
      </c>
      <c r="N150">
        <v>7</v>
      </c>
      <c r="P150" t="str">
        <f t="shared" si="7"/>
        <v>Journal</v>
      </c>
      <c r="Q150" t="s">
        <v>261</v>
      </c>
      <c r="R150" t="s">
        <v>4743</v>
      </c>
      <c r="S150" s="3">
        <v>2017</v>
      </c>
      <c r="T150" t="s">
        <v>4744</v>
      </c>
      <c r="U150" t="s">
        <v>6</v>
      </c>
      <c r="V150" t="s">
        <v>323</v>
      </c>
    </row>
    <row r="151" spans="1:22" x14ac:dyDescent="0.35">
      <c r="A151" t="s">
        <v>67</v>
      </c>
      <c r="B151" t="s">
        <v>33</v>
      </c>
      <c r="C151" t="s">
        <v>33</v>
      </c>
      <c r="E151" s="20" t="str" cm="1">
        <f t="array" ref="E151">IF(OR(ISNUMBER(SEARCH("mobile", J151:L151)),ISNUMBER(SEARCH("Mobile", J151:L151)),ISNUMBER(SEARCH("smartphone", J151:L151)),ISNUMBER(SEARCH("Smartphone", J151:L151)),ISNUMBER(SEARCH("android", J151:L151)),ISNUMBER(SEARCH("Android", J151:L151))),"Mobile", "")</f>
        <v/>
      </c>
      <c r="F151" s="20" t="str" cm="1">
        <f t="array" ref="F151">IF(OR(ISNUMBER(SEARCH("virtual reality", J151:L151)),ISNUMBER(SEARCH("mixed reality", J151:L151)),ISNUMBER(SEARCH(" VR ", J151:L151)),ISNUMBER(SEARCH("augmented reality", J151:L151)),ISNUMBER(SEARCH("Augmented Reality", J151:L151)),ISNUMBER(SEARCH(" AR ", J151:L151))),"VR-AR", "")</f>
        <v/>
      </c>
      <c r="G151" s="20" t="str">
        <f>IF(A151=DataValidation!$E$14,DataValidation!$E$14, "")</f>
        <v/>
      </c>
      <c r="H151" s="20" t="str">
        <f>IF(A151=DataValidation!$E$13,DataValidation!$E$13, "")</f>
        <v/>
      </c>
      <c r="I151" s="3" t="str">
        <f t="shared" si="8"/>
        <v/>
      </c>
      <c r="J151" s="10" t="s">
        <v>18804</v>
      </c>
      <c r="K151" t="s">
        <v>4781</v>
      </c>
      <c r="L151" t="s">
        <v>4782</v>
      </c>
      <c r="M151" t="s">
        <v>4783</v>
      </c>
      <c r="N151">
        <v>7</v>
      </c>
      <c r="P151" t="str">
        <f t="shared" si="7"/>
        <v>Journal</v>
      </c>
      <c r="Q151" t="s">
        <v>4784</v>
      </c>
      <c r="R151" t="s">
        <v>4785</v>
      </c>
      <c r="S151" s="3">
        <v>2021</v>
      </c>
      <c r="T151" t="s">
        <v>4786</v>
      </c>
      <c r="U151" t="s">
        <v>6</v>
      </c>
      <c r="V151" t="s">
        <v>162</v>
      </c>
    </row>
    <row r="152" spans="1:22" x14ac:dyDescent="0.35">
      <c r="A152" t="s">
        <v>82</v>
      </c>
      <c r="B152" t="s">
        <v>33</v>
      </c>
      <c r="C152" t="s">
        <v>33</v>
      </c>
      <c r="E152" s="20" t="str" cm="1">
        <f t="array" ref="E152">IF(OR(ISNUMBER(SEARCH("mobile", J152:L152)),ISNUMBER(SEARCH("Mobile", J152:L152)),ISNUMBER(SEARCH("smartphone", J152:L152)),ISNUMBER(SEARCH("Smartphone", J152:L152)),ISNUMBER(SEARCH("android", J152:L152)),ISNUMBER(SEARCH("Android", J152:L152))),"Mobile", "")</f>
        <v/>
      </c>
      <c r="F152" s="20" t="str" cm="1">
        <f t="array" ref="F152">IF(OR(ISNUMBER(SEARCH("virtual reality", J152:L152)),ISNUMBER(SEARCH("mixed reality", J152:L152)),ISNUMBER(SEARCH(" VR ", J152:L152)),ISNUMBER(SEARCH("augmented reality", J152:L152)),ISNUMBER(SEARCH("Augmented Reality", J152:L152)),ISNUMBER(SEARCH(" AR ", J152:L152))),"VR-AR", "")</f>
        <v/>
      </c>
      <c r="G152" s="20" t="str">
        <f>IF(A152=DataValidation!$E$14,DataValidation!$E$14, "")</f>
        <v/>
      </c>
      <c r="H152" s="20" t="str">
        <f>IF(A152=DataValidation!$E$13,DataValidation!$E$13, "")</f>
        <v/>
      </c>
      <c r="I152" s="3" t="str">
        <f t="shared" si="8"/>
        <v/>
      </c>
      <c r="J152" s="10" t="s">
        <v>18805</v>
      </c>
      <c r="K152" t="s">
        <v>4788</v>
      </c>
      <c r="L152" t="s">
        <v>4789</v>
      </c>
      <c r="M152" t="s">
        <v>4790</v>
      </c>
      <c r="N152">
        <v>10</v>
      </c>
      <c r="O152">
        <v>9781450330145</v>
      </c>
      <c r="P152" t="str">
        <f t="shared" si="7"/>
        <v>Conference</v>
      </c>
      <c r="Q152" t="s">
        <v>4791</v>
      </c>
      <c r="R152" t="s">
        <v>4792</v>
      </c>
      <c r="S152" s="3">
        <v>2014</v>
      </c>
      <c r="T152" t="s">
        <v>4793</v>
      </c>
      <c r="U152" t="s">
        <v>6</v>
      </c>
      <c r="V152" t="s">
        <v>162</v>
      </c>
    </row>
    <row r="153" spans="1:22" x14ac:dyDescent="0.35">
      <c r="A153" t="s">
        <v>40</v>
      </c>
      <c r="B153" t="s">
        <v>33</v>
      </c>
      <c r="C153" t="s">
        <v>33</v>
      </c>
      <c r="E153" s="20" t="str" cm="1">
        <f t="array" ref="E153">IF(OR(ISNUMBER(SEARCH("mobile", J153:L153)),ISNUMBER(SEARCH("Mobile", J153:L153)),ISNUMBER(SEARCH("smartphone", J153:L153)),ISNUMBER(SEARCH("Smartphone", J153:L153)),ISNUMBER(SEARCH("android", J153:L153)),ISNUMBER(SEARCH("Android", J153:L153))),"Mobile", "")</f>
        <v/>
      </c>
      <c r="F153" s="20" t="str" cm="1">
        <f t="array" ref="F153">IF(OR(ISNUMBER(SEARCH("virtual reality", J153:L153)),ISNUMBER(SEARCH("mixed reality", J153:L153)),ISNUMBER(SEARCH(" VR ", J153:L153)),ISNUMBER(SEARCH("augmented reality", J153:L153)),ISNUMBER(SEARCH("Augmented Reality", J153:L153)),ISNUMBER(SEARCH(" AR ", J153:L153))),"VR-AR", "")</f>
        <v/>
      </c>
      <c r="G153" s="20" t="str">
        <f>IF(A153=DataValidation!$E$14,DataValidation!$E$14, "")</f>
        <v>AI</v>
      </c>
      <c r="H153" s="20" t="str">
        <f>IF(A153=DataValidation!$E$13,DataValidation!$E$13, "")</f>
        <v/>
      </c>
      <c r="I153" s="3" t="str">
        <f t="shared" si="8"/>
        <v/>
      </c>
      <c r="J153" s="10" t="s">
        <v>18825</v>
      </c>
      <c r="K153" t="s">
        <v>4918</v>
      </c>
      <c r="L153" t="s">
        <v>4919</v>
      </c>
      <c r="M153" t="s">
        <v>4920</v>
      </c>
      <c r="N153">
        <v>10</v>
      </c>
      <c r="O153">
        <v>9781424486236</v>
      </c>
      <c r="P153" t="str">
        <f t="shared" si="7"/>
        <v>Conference</v>
      </c>
      <c r="Q153" t="s">
        <v>4921</v>
      </c>
      <c r="R153" t="s">
        <v>4922</v>
      </c>
      <c r="S153" s="3">
        <v>2011</v>
      </c>
      <c r="T153" t="s">
        <v>4923</v>
      </c>
      <c r="U153" t="s">
        <v>6</v>
      </c>
      <c r="V153" t="s">
        <v>155</v>
      </c>
    </row>
    <row r="154" spans="1:22" x14ac:dyDescent="0.35">
      <c r="A154" t="s">
        <v>40</v>
      </c>
      <c r="B154" t="s">
        <v>33</v>
      </c>
      <c r="C154" t="s">
        <v>33</v>
      </c>
      <c r="E154" s="20" t="str" cm="1">
        <f t="array" ref="E154">IF(OR(ISNUMBER(SEARCH("mobile", J154:L154)),ISNUMBER(SEARCH("Mobile", J154:L154)),ISNUMBER(SEARCH("smartphone", J154:L154)),ISNUMBER(SEARCH("Smartphone", J154:L154)),ISNUMBER(SEARCH("android", J154:L154)),ISNUMBER(SEARCH("Android", J154:L154))),"Mobile", "")</f>
        <v/>
      </c>
      <c r="F154" s="20" t="str" cm="1">
        <f t="array" ref="F154">IF(OR(ISNUMBER(SEARCH("virtual reality", J154:L154)),ISNUMBER(SEARCH("mixed reality", J154:L154)),ISNUMBER(SEARCH(" VR ", J154:L154)),ISNUMBER(SEARCH("augmented reality", J154:L154)),ISNUMBER(SEARCH("Augmented Reality", J154:L154)),ISNUMBER(SEARCH(" AR ", J154:L154))),"VR-AR", "")</f>
        <v/>
      </c>
      <c r="G154" s="20" t="str">
        <f>IF(A154=DataValidation!$E$14,DataValidation!$E$14, "")</f>
        <v>AI</v>
      </c>
      <c r="H154" s="20" t="str">
        <f>IF(A154=DataValidation!$E$13,DataValidation!$E$13, "")</f>
        <v/>
      </c>
      <c r="I154" s="3" t="str">
        <f t="shared" si="8"/>
        <v/>
      </c>
      <c r="J154" s="10" t="s">
        <v>18827</v>
      </c>
      <c r="K154" t="s">
        <v>4932</v>
      </c>
      <c r="L154" t="s">
        <v>4933</v>
      </c>
      <c r="M154" t="s">
        <v>4934</v>
      </c>
      <c r="N154">
        <v>10</v>
      </c>
      <c r="O154">
        <v>9788988678213</v>
      </c>
      <c r="P154" t="str">
        <f t="shared" ref="P154:P183" si="9">IF(ISNUMBER(SEARCH("Workshop", Q154)),"Workshop",IF(OR(ISNUMBER(SEARCH("Conference", Q154)), ISNUMBER(SEARCH("Symposium", Q154)), ISNUMBER(SEARCH("Lecture Notes", Q154)), ISNUMBER(SEARCH("Proceedings", Q154))),"Conference", "Journal"))</f>
        <v>Conference</v>
      </c>
      <c r="Q154" t="s">
        <v>4935</v>
      </c>
      <c r="R154" t="s">
        <v>4936</v>
      </c>
      <c r="S154" s="3">
        <v>2010</v>
      </c>
      <c r="T154" t="s">
        <v>4937</v>
      </c>
      <c r="U154" t="s">
        <v>6</v>
      </c>
      <c r="V154" t="s">
        <v>162</v>
      </c>
    </row>
    <row r="155" spans="1:22" x14ac:dyDescent="0.35">
      <c r="A155" t="s">
        <v>40</v>
      </c>
      <c r="B155" t="s">
        <v>33</v>
      </c>
      <c r="C155" t="s">
        <v>33</v>
      </c>
      <c r="E155" s="20" t="str" cm="1">
        <f t="array" ref="E155">IF(OR(ISNUMBER(SEARCH("mobile", J155:L155)),ISNUMBER(SEARCH("Mobile", J155:L155)),ISNUMBER(SEARCH("smartphone", J155:L155)),ISNUMBER(SEARCH("Smartphone", J155:L155)),ISNUMBER(SEARCH("android", J155:L155)),ISNUMBER(SEARCH("Android", J155:L155))),"Mobile", "")</f>
        <v/>
      </c>
      <c r="F155" s="20" t="str" cm="1">
        <f t="array" ref="F155">IF(OR(ISNUMBER(SEARCH("virtual reality", J155:L155)),ISNUMBER(SEARCH("mixed reality", J155:L155)),ISNUMBER(SEARCH(" VR ", J155:L155)),ISNUMBER(SEARCH("augmented reality", J155:L155)),ISNUMBER(SEARCH("Augmented Reality", J155:L155)),ISNUMBER(SEARCH(" AR ", J155:L155))),"VR-AR", "")</f>
        <v/>
      </c>
      <c r="G155" s="20" t="str">
        <f>IF(A155=DataValidation!$E$14,DataValidation!$E$14, "")</f>
        <v>AI</v>
      </c>
      <c r="H155" s="20" t="str">
        <f>IF(A155=DataValidation!$E$13,DataValidation!$E$13, "")</f>
        <v/>
      </c>
      <c r="I155" s="3" t="str">
        <f t="shared" si="8"/>
        <v/>
      </c>
      <c r="J155" s="10" t="s">
        <v>18835</v>
      </c>
      <c r="K155" t="s">
        <v>4982</v>
      </c>
      <c r="L155" t="s">
        <v>4983</v>
      </c>
      <c r="M155" t="s">
        <v>4984</v>
      </c>
      <c r="N155">
        <v>10</v>
      </c>
      <c r="O155">
        <v>9781728145334</v>
      </c>
      <c r="P155" t="str">
        <f t="shared" si="9"/>
        <v>Conference</v>
      </c>
      <c r="Q155" t="s">
        <v>762</v>
      </c>
      <c r="R155" t="s">
        <v>4985</v>
      </c>
      <c r="S155" s="3">
        <v>2020</v>
      </c>
      <c r="T155" t="s">
        <v>4986</v>
      </c>
      <c r="U155" t="s">
        <v>6</v>
      </c>
      <c r="V155" t="s">
        <v>162</v>
      </c>
    </row>
    <row r="156" spans="1:22" x14ac:dyDescent="0.35">
      <c r="A156" t="s">
        <v>40</v>
      </c>
      <c r="B156" t="s">
        <v>33</v>
      </c>
      <c r="C156" t="s">
        <v>33</v>
      </c>
      <c r="E156" s="20" t="str" cm="1">
        <f t="array" ref="E156">IF(OR(ISNUMBER(SEARCH("mobile", J156:L156)),ISNUMBER(SEARCH("Mobile", J156:L156)),ISNUMBER(SEARCH("smartphone", J156:L156)),ISNUMBER(SEARCH("Smartphone", J156:L156)),ISNUMBER(SEARCH("android", J156:L156)),ISNUMBER(SEARCH("Android", J156:L156))),"Mobile", "")</f>
        <v/>
      </c>
      <c r="F156" s="20" t="str" cm="1">
        <f t="array" ref="F156">IF(OR(ISNUMBER(SEARCH("virtual reality", J156:L156)),ISNUMBER(SEARCH("mixed reality", J156:L156)),ISNUMBER(SEARCH(" VR ", J156:L156)),ISNUMBER(SEARCH("augmented reality", J156:L156)),ISNUMBER(SEARCH("Augmented Reality", J156:L156)),ISNUMBER(SEARCH(" AR ", J156:L156))),"VR-AR", "")</f>
        <v/>
      </c>
      <c r="G156" s="20" t="str">
        <f>IF(A156=DataValidation!$E$14,DataValidation!$E$14, "")</f>
        <v>AI</v>
      </c>
      <c r="H156" s="20" t="str">
        <f>IF(A156=DataValidation!$E$13,DataValidation!$E$13, "")</f>
        <v/>
      </c>
      <c r="I156" s="3" t="str">
        <f t="shared" si="8"/>
        <v/>
      </c>
      <c r="J156" s="10" t="s">
        <v>18836</v>
      </c>
      <c r="K156" t="s">
        <v>4988</v>
      </c>
      <c r="L156" t="s">
        <v>4989</v>
      </c>
      <c r="M156" t="s">
        <v>4990</v>
      </c>
      <c r="N156">
        <v>7</v>
      </c>
      <c r="O156">
        <v>9783030433055</v>
      </c>
      <c r="P156" t="str">
        <f t="shared" si="9"/>
        <v>Journal</v>
      </c>
      <c r="Q156" t="s">
        <v>207</v>
      </c>
      <c r="R156" t="s">
        <v>4991</v>
      </c>
      <c r="S156" s="3">
        <v>2020</v>
      </c>
      <c r="T156" t="s">
        <v>4992</v>
      </c>
      <c r="U156" t="s">
        <v>6</v>
      </c>
      <c r="V156" t="s">
        <v>217</v>
      </c>
    </row>
    <row r="157" spans="1:22" x14ac:dyDescent="0.35">
      <c r="A157" t="s">
        <v>70</v>
      </c>
      <c r="B157" t="s">
        <v>60</v>
      </c>
      <c r="C157" t="s">
        <v>60</v>
      </c>
      <c r="D157" t="s">
        <v>21085</v>
      </c>
      <c r="E157" s="20" t="str" cm="1">
        <f t="array" ref="E157">IF(OR(ISNUMBER(SEARCH("mobile", J157:L157)),ISNUMBER(SEARCH("Mobile", J157:L157)),ISNUMBER(SEARCH("smartphone", J157:L157)),ISNUMBER(SEARCH("Smartphone", J157:L157)),ISNUMBER(SEARCH("android", J157:L157)),ISNUMBER(SEARCH("Android", J157:L157))),"Mobile", "")</f>
        <v/>
      </c>
      <c r="F157" s="20" t="str" cm="1">
        <f t="array" ref="F157">IF(OR(ISNUMBER(SEARCH("virtual reality", J157:L157)),ISNUMBER(SEARCH("mixed reality", J157:L157)),ISNUMBER(SEARCH(" VR ", J157:L157)),ISNUMBER(SEARCH("augmented reality", J157:L157)),ISNUMBER(SEARCH("Augmented Reality", J157:L157)),ISNUMBER(SEARCH(" AR ", J157:L157))),"VR-AR", "")</f>
        <v>VR-AR</v>
      </c>
      <c r="G157" s="20" t="str">
        <f>IF(A157=DataValidation!$E$14,DataValidation!$E$14, "")</f>
        <v/>
      </c>
      <c r="H157" s="20" t="str">
        <f>IF(A157=DataValidation!$E$13,DataValidation!$E$13, "")</f>
        <v/>
      </c>
      <c r="I157" s="3" t="str">
        <f t="shared" si="8"/>
        <v/>
      </c>
      <c r="J157" s="10" t="s">
        <v>18843</v>
      </c>
      <c r="K157" t="s">
        <v>5030</v>
      </c>
      <c r="L157" t="s">
        <v>5031</v>
      </c>
      <c r="M157" t="s">
        <v>5032</v>
      </c>
      <c r="N157">
        <v>7</v>
      </c>
      <c r="P157" t="str">
        <f t="shared" si="9"/>
        <v>Journal</v>
      </c>
      <c r="Q157" t="s">
        <v>5033</v>
      </c>
      <c r="R157" t="s">
        <v>5034</v>
      </c>
      <c r="S157" s="3">
        <v>2009</v>
      </c>
      <c r="T157" t="s">
        <v>5035</v>
      </c>
      <c r="U157" t="s">
        <v>6</v>
      </c>
      <c r="V157" t="s">
        <v>337</v>
      </c>
    </row>
    <row r="158" spans="1:22" x14ac:dyDescent="0.35">
      <c r="A158" t="s">
        <v>70</v>
      </c>
      <c r="B158" t="s">
        <v>71</v>
      </c>
      <c r="C158" t="s">
        <v>71</v>
      </c>
      <c r="D158" t="s">
        <v>21086</v>
      </c>
      <c r="E158" s="20" t="str" cm="1">
        <f t="array" ref="E158">IF(OR(ISNUMBER(SEARCH("mobile", J158:L158)),ISNUMBER(SEARCH("Mobile", J158:L158)),ISNUMBER(SEARCH("smartphone", J158:L158)),ISNUMBER(SEARCH("Smartphone", J158:L158)),ISNUMBER(SEARCH("android", J158:L158)),ISNUMBER(SEARCH("Android", J158:L158))),"Mobile", "")</f>
        <v/>
      </c>
      <c r="F158" s="20" t="str" cm="1">
        <f t="array" ref="F158">IF(OR(ISNUMBER(SEARCH("virtual reality", J158:L158)),ISNUMBER(SEARCH("mixed reality", J158:L158)),ISNUMBER(SEARCH(" VR ", J158:L158)),ISNUMBER(SEARCH("augmented reality", J158:L158)),ISNUMBER(SEARCH("Augmented Reality", J158:L158)),ISNUMBER(SEARCH(" AR ", J158:L158))),"VR-AR", "")</f>
        <v>VR-AR</v>
      </c>
      <c r="G158" s="20" t="str">
        <f>IF(A158=DataValidation!$E$14,DataValidation!$E$14, "")</f>
        <v/>
      </c>
      <c r="H158" s="20" t="str">
        <f>IF(A158=DataValidation!$E$13,DataValidation!$E$13, "")</f>
        <v/>
      </c>
      <c r="I158" s="3" t="str">
        <f t="shared" si="8"/>
        <v/>
      </c>
      <c r="J158" s="10" t="s">
        <v>18850</v>
      </c>
      <c r="K158" t="s">
        <v>5074</v>
      </c>
      <c r="L158" t="s">
        <v>5075</v>
      </c>
      <c r="M158" t="s">
        <v>5071</v>
      </c>
      <c r="N158">
        <v>10</v>
      </c>
      <c r="P158" t="str">
        <f t="shared" si="9"/>
        <v>Workshop</v>
      </c>
      <c r="Q158" t="s">
        <v>496</v>
      </c>
      <c r="R158" t="s">
        <v>5076</v>
      </c>
      <c r="S158" s="3">
        <v>2017</v>
      </c>
      <c r="T158" t="s">
        <v>5077</v>
      </c>
      <c r="U158" t="s">
        <v>6</v>
      </c>
      <c r="V158" t="s">
        <v>162</v>
      </c>
    </row>
    <row r="159" spans="1:22" x14ac:dyDescent="0.35">
      <c r="A159" t="s">
        <v>49</v>
      </c>
      <c r="B159" t="s">
        <v>63</v>
      </c>
      <c r="C159" t="s">
        <v>63</v>
      </c>
      <c r="D159" t="s">
        <v>21087</v>
      </c>
      <c r="E159" s="20" t="str" cm="1">
        <f t="array" ref="E159">IF(OR(ISNUMBER(SEARCH("mobile", J159:L159)),ISNUMBER(SEARCH("Mobile", J159:L159)),ISNUMBER(SEARCH("smartphone", J159:L159)),ISNUMBER(SEARCH("Smartphone", J159:L159)),ISNUMBER(SEARCH("android", J159:L159)),ISNUMBER(SEARCH("Android", J159:L159))),"Mobile", "")</f>
        <v/>
      </c>
      <c r="F159" s="20" t="str" cm="1">
        <f t="array" ref="F159">IF(OR(ISNUMBER(SEARCH("virtual reality", J159:L159)),ISNUMBER(SEARCH("mixed reality", J159:L159)),ISNUMBER(SEARCH(" VR ", J159:L159)),ISNUMBER(SEARCH("augmented reality", J159:L159)),ISNUMBER(SEARCH("Augmented Reality", J159:L159)),ISNUMBER(SEARCH(" AR ", J159:L159))),"VR-AR", "")</f>
        <v/>
      </c>
      <c r="G159" s="20" t="str">
        <f>IF(A159=DataValidation!$E$14,DataValidation!$E$14, "")</f>
        <v/>
      </c>
      <c r="H159" s="20" t="str">
        <f>IF(A159=DataValidation!$E$13,DataValidation!$E$13, "")</f>
        <v/>
      </c>
      <c r="I159" s="3" t="str">
        <f t="shared" si="8"/>
        <v/>
      </c>
      <c r="J159" s="10" t="s">
        <v>18853</v>
      </c>
      <c r="K159" t="s">
        <v>5092</v>
      </c>
      <c r="L159" t="s">
        <v>5093</v>
      </c>
      <c r="M159" t="s">
        <v>5094</v>
      </c>
      <c r="N159">
        <v>10</v>
      </c>
      <c r="O159">
        <v>9781728173979</v>
      </c>
      <c r="P159" t="str">
        <f t="shared" si="9"/>
        <v>Conference</v>
      </c>
      <c r="Q159" t="s">
        <v>5095</v>
      </c>
      <c r="R159" t="s">
        <v>5096</v>
      </c>
      <c r="S159" s="3">
        <v>2020</v>
      </c>
      <c r="T159" t="s">
        <v>5097</v>
      </c>
      <c r="U159" t="s">
        <v>6</v>
      </c>
      <c r="V159" t="s">
        <v>162</v>
      </c>
    </row>
    <row r="160" spans="1:22" x14ac:dyDescent="0.35">
      <c r="A160" t="s">
        <v>40</v>
      </c>
      <c r="B160" t="s">
        <v>33</v>
      </c>
      <c r="C160" t="s">
        <v>33</v>
      </c>
      <c r="D160" t="s">
        <v>21064</v>
      </c>
      <c r="E160" s="20" t="str" cm="1">
        <f t="array" ref="E160">IF(OR(ISNUMBER(SEARCH("mobile", J160:L160)),ISNUMBER(SEARCH("Mobile", J160:L160)),ISNUMBER(SEARCH("smartphone", J160:L160)),ISNUMBER(SEARCH("Smartphone", J160:L160)),ISNUMBER(SEARCH("android", J160:L160)),ISNUMBER(SEARCH("Android", J160:L160))),"Mobile", "")</f>
        <v/>
      </c>
      <c r="F160" s="20" t="str" cm="1">
        <f t="array" ref="F160">IF(OR(ISNUMBER(SEARCH("virtual reality", J160:L160)),ISNUMBER(SEARCH("mixed reality", J160:L160)),ISNUMBER(SEARCH(" VR ", J160:L160)),ISNUMBER(SEARCH("augmented reality", J160:L160)),ISNUMBER(SEARCH("Augmented Reality", J160:L160)),ISNUMBER(SEARCH(" AR ", J160:L160))),"VR-AR", "")</f>
        <v/>
      </c>
      <c r="G160" s="20" t="str">
        <f>IF(A160=DataValidation!$E$14,DataValidation!$E$14, "")</f>
        <v>AI</v>
      </c>
      <c r="H160" s="20" t="str">
        <f>IF(A160=DataValidation!$E$13,DataValidation!$E$13, "")</f>
        <v/>
      </c>
      <c r="I160" s="3" t="str">
        <f t="shared" si="8"/>
        <v/>
      </c>
      <c r="J160" s="10" t="s">
        <v>18858</v>
      </c>
      <c r="K160" t="s">
        <v>5121</v>
      </c>
      <c r="L160" t="s">
        <v>5122</v>
      </c>
      <c r="M160" t="s">
        <v>5123</v>
      </c>
      <c r="N160">
        <v>10</v>
      </c>
      <c r="O160">
        <v>9781538643594</v>
      </c>
      <c r="P160" t="str">
        <f t="shared" si="9"/>
        <v>Conference</v>
      </c>
      <c r="Q160" t="s">
        <v>762</v>
      </c>
      <c r="R160" t="s">
        <v>6</v>
      </c>
      <c r="S160" s="3">
        <v>2018</v>
      </c>
      <c r="T160" t="s">
        <v>5124</v>
      </c>
      <c r="U160" t="s">
        <v>6</v>
      </c>
      <c r="V160" t="s">
        <v>337</v>
      </c>
    </row>
    <row r="161" spans="1:22" x14ac:dyDescent="0.35">
      <c r="A161" t="s">
        <v>40</v>
      </c>
      <c r="B161" t="s">
        <v>33</v>
      </c>
      <c r="C161" t="s">
        <v>33</v>
      </c>
      <c r="D161" t="s">
        <v>21065</v>
      </c>
      <c r="E161" s="20" t="str" cm="1">
        <f t="array" ref="E161">IF(OR(ISNUMBER(SEARCH("mobile", J161:L161)),ISNUMBER(SEARCH("Mobile", J161:L161)),ISNUMBER(SEARCH("smartphone", J161:L161)),ISNUMBER(SEARCH("Smartphone", J161:L161)),ISNUMBER(SEARCH("android", J161:L161)),ISNUMBER(SEARCH("Android", J161:L161))),"Mobile", "")</f>
        <v/>
      </c>
      <c r="F161" s="20" t="str" cm="1">
        <f t="array" ref="F161">IF(OR(ISNUMBER(SEARCH("virtual reality", J161:L161)),ISNUMBER(SEARCH("mixed reality", J161:L161)),ISNUMBER(SEARCH(" VR ", J161:L161)),ISNUMBER(SEARCH("augmented reality", J161:L161)),ISNUMBER(SEARCH("Augmented Reality", J161:L161)),ISNUMBER(SEARCH(" AR ", J161:L161))),"VR-AR", "")</f>
        <v/>
      </c>
      <c r="G161" s="20" t="str">
        <f>IF(A161=DataValidation!$E$14,DataValidation!$E$14, "")</f>
        <v>AI</v>
      </c>
      <c r="H161" s="20" t="str">
        <f>IF(A161=DataValidation!$E$13,DataValidation!$E$13, "")</f>
        <v/>
      </c>
      <c r="I161" s="3" t="str">
        <f t="shared" si="8"/>
        <v/>
      </c>
      <c r="J161" s="10" t="s">
        <v>18860</v>
      </c>
      <c r="K161" t="s">
        <v>5132</v>
      </c>
      <c r="L161" t="s">
        <v>5133</v>
      </c>
      <c r="M161" t="s">
        <v>5134</v>
      </c>
      <c r="N161">
        <v>10</v>
      </c>
      <c r="O161">
        <v>9789898565624</v>
      </c>
      <c r="P161" t="str">
        <f t="shared" si="9"/>
        <v>Conference</v>
      </c>
      <c r="Q161" t="s">
        <v>5135</v>
      </c>
      <c r="R161" t="s">
        <v>5136</v>
      </c>
      <c r="S161" s="3">
        <v>2013</v>
      </c>
      <c r="T161" t="s">
        <v>5137</v>
      </c>
      <c r="U161" t="s">
        <v>6</v>
      </c>
      <c r="V161" t="s">
        <v>162</v>
      </c>
    </row>
    <row r="162" spans="1:22" x14ac:dyDescent="0.35">
      <c r="A162" t="s">
        <v>70</v>
      </c>
      <c r="B162" t="s">
        <v>71</v>
      </c>
      <c r="C162" t="s">
        <v>71</v>
      </c>
      <c r="D162" t="s">
        <v>21066</v>
      </c>
      <c r="E162" s="20" t="str" cm="1">
        <f t="array" ref="E162">IF(OR(ISNUMBER(SEARCH("mobile", J162:L162)),ISNUMBER(SEARCH("Mobile", J162:L162)),ISNUMBER(SEARCH("smartphone", J162:L162)),ISNUMBER(SEARCH("Smartphone", J162:L162)),ISNUMBER(SEARCH("android", J162:L162)),ISNUMBER(SEARCH("Android", J162:L162))),"Mobile", "")</f>
        <v/>
      </c>
      <c r="F162" s="20" t="str" cm="1">
        <f t="array" ref="F162">IF(OR(ISNUMBER(SEARCH("virtual reality", J162:L162)),ISNUMBER(SEARCH("mixed reality", J162:L162)),ISNUMBER(SEARCH(" VR ", J162:L162)),ISNUMBER(SEARCH("augmented reality", J162:L162)),ISNUMBER(SEARCH("Augmented Reality", J162:L162)),ISNUMBER(SEARCH(" AR ", J162:L162))),"VR-AR", "")</f>
        <v>VR-AR</v>
      </c>
      <c r="G162" s="20" t="str">
        <f>IF(A162=DataValidation!$E$14,DataValidation!$E$14, "")</f>
        <v/>
      </c>
      <c r="H162" s="20" t="str">
        <f>IF(A162=DataValidation!$E$13,DataValidation!$E$13, "")</f>
        <v/>
      </c>
      <c r="I162" s="3" t="str">
        <f t="shared" si="8"/>
        <v/>
      </c>
      <c r="J162" s="10" t="s">
        <v>18863</v>
      </c>
      <c r="K162" t="s">
        <v>5151</v>
      </c>
      <c r="L162" t="s">
        <v>5152</v>
      </c>
      <c r="M162" t="s">
        <v>5153</v>
      </c>
      <c r="N162">
        <v>10</v>
      </c>
      <c r="O162">
        <v>9789728939229</v>
      </c>
      <c r="P162" t="str">
        <f t="shared" si="9"/>
        <v>Journal</v>
      </c>
      <c r="Q162" t="s">
        <v>5154</v>
      </c>
      <c r="R162" t="s">
        <v>5155</v>
      </c>
      <c r="S162" s="3">
        <v>2010</v>
      </c>
      <c r="T162" t="s">
        <v>5156</v>
      </c>
      <c r="U162" t="s">
        <v>6</v>
      </c>
      <c r="V162" t="s">
        <v>162</v>
      </c>
    </row>
    <row r="163" spans="1:22" x14ac:dyDescent="0.35">
      <c r="A163" t="s">
        <v>70</v>
      </c>
      <c r="B163" t="s">
        <v>33</v>
      </c>
      <c r="C163" t="s">
        <v>33</v>
      </c>
      <c r="D163" t="s">
        <v>21068</v>
      </c>
      <c r="E163" s="20" t="str" cm="1">
        <f t="array" ref="E163">IF(OR(ISNUMBER(SEARCH("mobile", J163:L163)),ISNUMBER(SEARCH("Mobile", J163:L163)),ISNUMBER(SEARCH("smartphone", J163:L163)),ISNUMBER(SEARCH("Smartphone", J163:L163)),ISNUMBER(SEARCH("android", J163:L163)),ISNUMBER(SEARCH("Android", J163:L163))),"Mobile", "")</f>
        <v/>
      </c>
      <c r="F163" s="20" t="str" cm="1">
        <f t="array" ref="F163">IF(OR(ISNUMBER(SEARCH("virtual reality", J163:L163)),ISNUMBER(SEARCH("mixed reality", J163:L163)),ISNUMBER(SEARCH(" VR ", J163:L163)),ISNUMBER(SEARCH("augmented reality", J163:L163)),ISNUMBER(SEARCH("Augmented Reality", J163:L163)),ISNUMBER(SEARCH(" AR ", J163:L163))),"VR-AR", "")</f>
        <v/>
      </c>
      <c r="G163" s="20" t="str">
        <f>IF(A163=DataValidation!$E$14,DataValidation!$E$14, "")</f>
        <v/>
      </c>
      <c r="H163" s="20" t="str">
        <f>IF(A163=DataValidation!$E$13,DataValidation!$E$13, "")</f>
        <v/>
      </c>
      <c r="I163" s="3" t="str">
        <f t="shared" si="8"/>
        <v/>
      </c>
      <c r="J163" s="10" t="s">
        <v>18865</v>
      </c>
      <c r="K163" t="s">
        <v>5163</v>
      </c>
      <c r="L163" t="s">
        <v>5164</v>
      </c>
      <c r="M163" t="s">
        <v>5165</v>
      </c>
      <c r="N163">
        <v>7</v>
      </c>
      <c r="O163">
        <v>9783319787947</v>
      </c>
      <c r="P163" t="str">
        <f t="shared" si="9"/>
        <v>Conference</v>
      </c>
      <c r="Q163" t="s">
        <v>152</v>
      </c>
      <c r="R163" t="s">
        <v>5166</v>
      </c>
      <c r="S163" s="3">
        <v>2018</v>
      </c>
      <c r="T163" t="s">
        <v>5167</v>
      </c>
      <c r="U163" t="s">
        <v>6</v>
      </c>
      <c r="V163" t="s">
        <v>162</v>
      </c>
    </row>
    <row r="164" spans="1:22" x14ac:dyDescent="0.35">
      <c r="A164" t="s">
        <v>40</v>
      </c>
      <c r="B164" t="s">
        <v>33</v>
      </c>
      <c r="C164" t="s">
        <v>33</v>
      </c>
      <c r="E164" s="20" t="str" cm="1">
        <f t="array" ref="E164">IF(OR(ISNUMBER(SEARCH("mobile", J164:L164)),ISNUMBER(SEARCH("Mobile", J164:L164)),ISNUMBER(SEARCH("smartphone", J164:L164)),ISNUMBER(SEARCH("Smartphone", J164:L164)),ISNUMBER(SEARCH("android", J164:L164)),ISNUMBER(SEARCH("Android", J164:L164))),"Mobile", "")</f>
        <v/>
      </c>
      <c r="F164" s="20" t="str" cm="1">
        <f t="array" ref="F164">IF(OR(ISNUMBER(SEARCH("virtual reality", J164:L164)),ISNUMBER(SEARCH("mixed reality", J164:L164)),ISNUMBER(SEARCH(" VR ", J164:L164)),ISNUMBER(SEARCH("augmented reality", J164:L164)),ISNUMBER(SEARCH("Augmented Reality", J164:L164)),ISNUMBER(SEARCH(" AR ", J164:L164))),"VR-AR", "")</f>
        <v/>
      </c>
      <c r="G164" s="20" t="str">
        <f>IF(A164=DataValidation!$E$14,DataValidation!$E$14, "")</f>
        <v>AI</v>
      </c>
      <c r="H164" s="20" t="str">
        <f>IF(A164=DataValidation!$E$13,DataValidation!$E$13, "")</f>
        <v/>
      </c>
      <c r="I164" s="3" t="str">
        <f t="shared" si="8"/>
        <v/>
      </c>
      <c r="J164" s="10" t="s">
        <v>18869</v>
      </c>
      <c r="K164" t="s">
        <v>5190</v>
      </c>
      <c r="L164" t="s">
        <v>5191</v>
      </c>
      <c r="M164" t="s">
        <v>5192</v>
      </c>
      <c r="N164">
        <v>7</v>
      </c>
      <c r="P164" t="str">
        <f t="shared" si="9"/>
        <v>Journal</v>
      </c>
      <c r="Q164" t="s">
        <v>1398</v>
      </c>
      <c r="R164" t="s">
        <v>1009</v>
      </c>
      <c r="S164" s="3">
        <v>2016</v>
      </c>
      <c r="T164" t="s">
        <v>5193</v>
      </c>
      <c r="U164" t="s">
        <v>6</v>
      </c>
      <c r="V164" t="s">
        <v>162</v>
      </c>
    </row>
    <row r="165" spans="1:22" x14ac:dyDescent="0.35">
      <c r="A165" t="s">
        <v>70</v>
      </c>
      <c r="B165" t="s">
        <v>66</v>
      </c>
      <c r="C165" t="s">
        <v>66</v>
      </c>
      <c r="D165" t="s">
        <v>21088</v>
      </c>
      <c r="E165" s="20" t="str" cm="1">
        <f t="array" ref="E165">IF(OR(ISNUMBER(SEARCH("mobile", J165:L165)),ISNUMBER(SEARCH("Mobile", J165:L165)),ISNUMBER(SEARCH("smartphone", J165:L165)),ISNUMBER(SEARCH("Smartphone", J165:L165)),ISNUMBER(SEARCH("android", J165:L165)),ISNUMBER(SEARCH("Android", J165:L165))),"Mobile", "")</f>
        <v>Mobile</v>
      </c>
      <c r="F165" s="20" t="str" cm="1">
        <f t="array" ref="F165">IF(OR(ISNUMBER(SEARCH("virtual reality", J165:L165)),ISNUMBER(SEARCH("mixed reality", J165:L165)),ISNUMBER(SEARCH(" VR ", J165:L165)),ISNUMBER(SEARCH("augmented reality", J165:L165)),ISNUMBER(SEARCH("Augmented Reality", J165:L165)),ISNUMBER(SEARCH(" AR ", J165:L165))),"VR-AR", "")</f>
        <v/>
      </c>
      <c r="G165" s="20" t="str">
        <f>IF(A165=DataValidation!$E$14,DataValidation!$E$14, "")</f>
        <v/>
      </c>
      <c r="H165" s="20" t="str">
        <f>IF(A165=DataValidation!$E$13,DataValidation!$E$13, "")</f>
        <v/>
      </c>
      <c r="I165" s="3" t="str">
        <f t="shared" si="8"/>
        <v/>
      </c>
      <c r="J165" s="10" t="s">
        <v>18871</v>
      </c>
      <c r="K165" t="s">
        <v>5201</v>
      </c>
      <c r="L165" t="s">
        <v>5202</v>
      </c>
      <c r="M165" t="s">
        <v>5203</v>
      </c>
      <c r="N165">
        <v>7</v>
      </c>
      <c r="P165" t="str">
        <f t="shared" si="9"/>
        <v>Journal</v>
      </c>
      <c r="Q165" t="s">
        <v>5204</v>
      </c>
      <c r="R165" t="s">
        <v>5205</v>
      </c>
      <c r="S165" s="3">
        <v>2018</v>
      </c>
      <c r="T165" t="s">
        <v>5206</v>
      </c>
      <c r="U165" t="s">
        <v>6</v>
      </c>
      <c r="V165" t="s">
        <v>162</v>
      </c>
    </row>
    <row r="166" spans="1:22" x14ac:dyDescent="0.35">
      <c r="A166" t="s">
        <v>49</v>
      </c>
      <c r="B166" t="s">
        <v>57</v>
      </c>
      <c r="C166" t="s">
        <v>57</v>
      </c>
      <c r="D166" s="20" t="s">
        <v>21089</v>
      </c>
      <c r="E166" s="20" t="str" cm="1">
        <f t="array" ref="E166">IF(OR(ISNUMBER(SEARCH("mobile", J166:L166)),ISNUMBER(SEARCH("Mobile", J166:L166)),ISNUMBER(SEARCH("smartphone", J166:L166)),ISNUMBER(SEARCH("Smartphone", J166:L166)),ISNUMBER(SEARCH("android", J166:L166)),ISNUMBER(SEARCH("Android", J166:L166))),"Mobile", "")</f>
        <v/>
      </c>
      <c r="F166" s="20" t="str" cm="1">
        <f t="array" ref="F166">IF(OR(ISNUMBER(SEARCH("virtual reality", J166:L166)),ISNUMBER(SEARCH("mixed reality", J166:L166)),ISNUMBER(SEARCH(" VR ", J166:L166)),ISNUMBER(SEARCH("augmented reality", J166:L166)),ISNUMBER(SEARCH("Augmented Reality", J166:L166)),ISNUMBER(SEARCH(" AR ", J166:L166))),"VR-AR", "")</f>
        <v/>
      </c>
      <c r="G166" s="20" t="str">
        <f>IF(A166=DataValidation!$E$14,DataValidation!$E$14, "")</f>
        <v/>
      </c>
      <c r="H166" s="20" t="str">
        <f>IF(A166=DataValidation!$E$13,DataValidation!$E$13, "")</f>
        <v/>
      </c>
      <c r="I166" s="3" t="str">
        <f t="shared" si="8"/>
        <v/>
      </c>
      <c r="J166" s="10" t="s">
        <v>18872</v>
      </c>
      <c r="K166" t="s">
        <v>5208</v>
      </c>
      <c r="L166" t="s">
        <v>5209</v>
      </c>
      <c r="M166" t="s">
        <v>5210</v>
      </c>
      <c r="N166">
        <v>10</v>
      </c>
      <c r="P166" t="str">
        <f t="shared" si="9"/>
        <v>Workshop</v>
      </c>
      <c r="Q166" t="s">
        <v>496</v>
      </c>
      <c r="R166" t="s">
        <v>5211</v>
      </c>
      <c r="S166" s="3">
        <v>2020</v>
      </c>
      <c r="T166" t="s">
        <v>5212</v>
      </c>
      <c r="U166" t="s">
        <v>6</v>
      </c>
      <c r="V166" t="s">
        <v>162</v>
      </c>
    </row>
    <row r="167" spans="1:22" x14ac:dyDescent="0.35">
      <c r="A167" t="s">
        <v>70</v>
      </c>
      <c r="B167" t="s">
        <v>33</v>
      </c>
      <c r="C167" t="s">
        <v>33</v>
      </c>
      <c r="D167" t="s">
        <v>21090</v>
      </c>
      <c r="E167" s="20" t="str" cm="1">
        <f t="array" ref="E167">IF(OR(ISNUMBER(SEARCH("mobile", J167:L167)),ISNUMBER(SEARCH("Mobile", J167:L167)),ISNUMBER(SEARCH("smartphone", J167:L167)),ISNUMBER(SEARCH("Smartphone", J167:L167)),ISNUMBER(SEARCH("android", J167:L167)),ISNUMBER(SEARCH("Android", J167:L167))),"Mobile", "")</f>
        <v/>
      </c>
      <c r="F167" s="20" t="str" cm="1">
        <f t="array" ref="F167">IF(OR(ISNUMBER(SEARCH("virtual reality", J167:L167)),ISNUMBER(SEARCH("mixed reality", J167:L167)),ISNUMBER(SEARCH(" VR ", J167:L167)),ISNUMBER(SEARCH("augmented reality", J167:L167)),ISNUMBER(SEARCH("Augmented Reality", J167:L167)),ISNUMBER(SEARCH(" AR ", J167:L167))),"VR-AR", "")</f>
        <v/>
      </c>
      <c r="G167" s="20" t="str">
        <f>IF(A167=DataValidation!$E$14,DataValidation!$E$14, "")</f>
        <v/>
      </c>
      <c r="H167" s="20" t="str">
        <f>IF(A167=DataValidation!$E$13,DataValidation!$E$13, "")</f>
        <v/>
      </c>
      <c r="I167" s="3" t="str">
        <f t="shared" si="8"/>
        <v/>
      </c>
      <c r="J167" s="10" t="s">
        <v>18876</v>
      </c>
      <c r="K167" t="s">
        <v>5233</v>
      </c>
      <c r="L167" t="s">
        <v>5234</v>
      </c>
      <c r="M167" t="s">
        <v>5235</v>
      </c>
      <c r="N167">
        <v>7</v>
      </c>
      <c r="O167">
        <v>9783319325811</v>
      </c>
      <c r="P167" t="str">
        <f t="shared" si="9"/>
        <v>Conference</v>
      </c>
      <c r="Q167" t="s">
        <v>152</v>
      </c>
      <c r="R167" t="s">
        <v>5236</v>
      </c>
      <c r="S167" s="3">
        <v>2016</v>
      </c>
      <c r="T167" t="s">
        <v>5237</v>
      </c>
      <c r="U167" t="s">
        <v>6</v>
      </c>
      <c r="V167" t="s">
        <v>703</v>
      </c>
    </row>
    <row r="168" spans="1:22" x14ac:dyDescent="0.35">
      <c r="A168" t="s">
        <v>70</v>
      </c>
      <c r="B168" t="s">
        <v>33</v>
      </c>
      <c r="C168" t="s">
        <v>33</v>
      </c>
      <c r="E168" s="20" t="str" cm="1">
        <f t="array" ref="E168">IF(OR(ISNUMBER(SEARCH("mobile", J168:L168)),ISNUMBER(SEARCH("Mobile", J168:L168)),ISNUMBER(SEARCH("smartphone", J168:L168)),ISNUMBER(SEARCH("Smartphone", J168:L168)),ISNUMBER(SEARCH("android", J168:L168)),ISNUMBER(SEARCH("Android", J168:L168))),"Mobile", "")</f>
        <v/>
      </c>
      <c r="F168" s="20" t="str" cm="1">
        <f t="array" ref="F168">IF(OR(ISNUMBER(SEARCH("virtual reality", J168:L168)),ISNUMBER(SEARCH("mixed reality", J168:L168)),ISNUMBER(SEARCH(" VR ", J168:L168)),ISNUMBER(SEARCH("augmented reality", J168:L168)),ISNUMBER(SEARCH("Augmented Reality", J168:L168)),ISNUMBER(SEARCH(" AR ", J168:L168))),"VR-AR", "")</f>
        <v/>
      </c>
      <c r="G168" s="20" t="str">
        <f>IF(A168=DataValidation!$E$14,DataValidation!$E$14, "")</f>
        <v/>
      </c>
      <c r="H168" s="20" t="str">
        <f>IF(A168=DataValidation!$E$13,DataValidation!$E$13, "")</f>
        <v/>
      </c>
      <c r="I168" s="3" t="str">
        <f t="shared" si="8"/>
        <v/>
      </c>
      <c r="J168" s="10" t="s">
        <v>18877</v>
      </c>
      <c r="K168" t="s">
        <v>5239</v>
      </c>
      <c r="L168" t="s">
        <v>5240</v>
      </c>
      <c r="M168" t="s">
        <v>5235</v>
      </c>
      <c r="N168">
        <v>7</v>
      </c>
      <c r="P168" t="str">
        <f t="shared" si="9"/>
        <v>Journal</v>
      </c>
      <c r="Q168" t="s">
        <v>5241</v>
      </c>
      <c r="R168" t="s">
        <v>5242</v>
      </c>
      <c r="S168" s="3">
        <v>2018</v>
      </c>
      <c r="T168" t="s">
        <v>5243</v>
      </c>
      <c r="U168" t="s">
        <v>6</v>
      </c>
      <c r="V168" t="s">
        <v>323</v>
      </c>
    </row>
    <row r="169" spans="1:22" x14ac:dyDescent="0.35">
      <c r="A169" t="s">
        <v>49</v>
      </c>
      <c r="B169" t="s">
        <v>60</v>
      </c>
      <c r="C169" t="s">
        <v>60</v>
      </c>
      <c r="D169" t="s">
        <v>21091</v>
      </c>
      <c r="E169" s="20" t="str" cm="1">
        <f t="array" ref="E169">IF(OR(ISNUMBER(SEARCH("mobile", J169:L169)),ISNUMBER(SEARCH("Mobile", J169:L169)),ISNUMBER(SEARCH("smartphone", J169:L169)),ISNUMBER(SEARCH("Smartphone", J169:L169)),ISNUMBER(SEARCH("android", J169:L169)),ISNUMBER(SEARCH("Android", J169:L169))),"Mobile", "")</f>
        <v/>
      </c>
      <c r="F169" s="20" t="str" cm="1">
        <f t="array" ref="F169">IF(OR(ISNUMBER(SEARCH("virtual reality", J169:L169)),ISNUMBER(SEARCH("mixed reality", J169:L169)),ISNUMBER(SEARCH(" VR ", J169:L169)),ISNUMBER(SEARCH("augmented reality", J169:L169)),ISNUMBER(SEARCH("Augmented Reality", J169:L169)),ISNUMBER(SEARCH(" AR ", J169:L169))),"VR-AR", "")</f>
        <v/>
      </c>
      <c r="G169" s="20" t="str">
        <f>IF(A169=DataValidation!$E$14,DataValidation!$E$14, "")</f>
        <v/>
      </c>
      <c r="H169" s="20" t="str">
        <f>IF(A169=DataValidation!$E$13,DataValidation!$E$13, "")</f>
        <v/>
      </c>
      <c r="I169" s="3" t="str">
        <f t="shared" si="8"/>
        <v/>
      </c>
      <c r="J169" s="10" t="s">
        <v>18878</v>
      </c>
      <c r="K169" t="s">
        <v>5245</v>
      </c>
      <c r="L169" t="s">
        <v>5246</v>
      </c>
      <c r="M169" t="s">
        <v>5247</v>
      </c>
      <c r="N169">
        <v>7</v>
      </c>
      <c r="P169" t="str">
        <f t="shared" si="9"/>
        <v>Journal</v>
      </c>
      <c r="Q169" t="s">
        <v>5248</v>
      </c>
      <c r="R169" t="s">
        <v>5249</v>
      </c>
      <c r="S169" s="3">
        <v>2012</v>
      </c>
      <c r="T169" t="s">
        <v>5250</v>
      </c>
      <c r="U169" t="s">
        <v>6</v>
      </c>
      <c r="V169" t="s">
        <v>155</v>
      </c>
    </row>
    <row r="170" spans="1:22" x14ac:dyDescent="0.35">
      <c r="A170" t="s">
        <v>85</v>
      </c>
      <c r="B170" t="s">
        <v>33</v>
      </c>
      <c r="C170" t="s">
        <v>33</v>
      </c>
      <c r="D170" t="s">
        <v>21062</v>
      </c>
      <c r="E170" s="20" t="str" cm="1">
        <f t="array" ref="E170">IF(OR(ISNUMBER(SEARCH("mobile", J170:L170)),ISNUMBER(SEARCH("Mobile", J170:L170)),ISNUMBER(SEARCH("smartphone", J170:L170)),ISNUMBER(SEARCH("Smartphone", J170:L170)),ISNUMBER(SEARCH("android", J170:L170)),ISNUMBER(SEARCH("Android", J170:L170))),"Mobile", "")</f>
        <v/>
      </c>
      <c r="F170" s="20" t="str" cm="1">
        <f t="array" ref="F170">IF(OR(ISNUMBER(SEARCH("virtual reality", J170:L170)),ISNUMBER(SEARCH("mixed reality", J170:L170)),ISNUMBER(SEARCH(" VR ", J170:L170)),ISNUMBER(SEARCH("augmented reality", J170:L170)),ISNUMBER(SEARCH("Augmented Reality", J170:L170)),ISNUMBER(SEARCH(" AR ", J170:L170))),"VR-AR", "")</f>
        <v>VR-AR</v>
      </c>
      <c r="G170" s="20" t="s">
        <v>21082</v>
      </c>
      <c r="H170" s="20" t="str">
        <f>IF(A170=DataValidation!$E$13,DataValidation!$E$13, "")</f>
        <v>Content Creation</v>
      </c>
      <c r="I170" s="3" t="str">
        <f t="shared" si="8"/>
        <v/>
      </c>
      <c r="J170" s="10" t="s">
        <v>18879</v>
      </c>
      <c r="K170" t="s">
        <v>5252</v>
      </c>
      <c r="L170" t="s">
        <v>5253</v>
      </c>
      <c r="M170" t="s">
        <v>5254</v>
      </c>
      <c r="N170">
        <v>10</v>
      </c>
      <c r="P170" t="str">
        <f t="shared" si="9"/>
        <v>Workshop</v>
      </c>
      <c r="Q170" t="s">
        <v>5255</v>
      </c>
      <c r="R170" t="s">
        <v>5256</v>
      </c>
      <c r="S170" s="3">
        <v>2012</v>
      </c>
      <c r="T170" t="s">
        <v>5257</v>
      </c>
      <c r="U170" t="s">
        <v>6</v>
      </c>
      <c r="V170" t="s">
        <v>147</v>
      </c>
    </row>
    <row r="171" spans="1:22" x14ac:dyDescent="0.35">
      <c r="A171" t="s">
        <v>67</v>
      </c>
      <c r="B171" t="s">
        <v>33</v>
      </c>
      <c r="C171" t="s">
        <v>33</v>
      </c>
      <c r="E171" s="20" t="str" cm="1">
        <f t="array" ref="E171">IF(OR(ISNUMBER(SEARCH("mobile", J171:L171)),ISNUMBER(SEARCH("Mobile", J171:L171)),ISNUMBER(SEARCH("smartphone", J171:L171)),ISNUMBER(SEARCH("Smartphone", J171:L171)),ISNUMBER(SEARCH("android", J171:L171)),ISNUMBER(SEARCH("Android", J171:L171))),"Mobile", "")</f>
        <v/>
      </c>
      <c r="F171" s="20" t="str" cm="1">
        <f t="array" ref="F171">IF(OR(ISNUMBER(SEARCH("virtual reality", J171:L171)),ISNUMBER(SEARCH("mixed reality", J171:L171)),ISNUMBER(SEARCH(" VR ", J171:L171)),ISNUMBER(SEARCH("augmented reality", J171:L171)),ISNUMBER(SEARCH("Augmented Reality", J171:L171)),ISNUMBER(SEARCH(" AR ", J171:L171))),"VR-AR", "")</f>
        <v>VR-AR</v>
      </c>
      <c r="G171" s="20" t="str">
        <f>IF(A171=DataValidation!$E$14,DataValidation!$E$14, "")</f>
        <v/>
      </c>
      <c r="H171" s="20" t="str">
        <f>IF(A171=DataValidation!$E$13,DataValidation!$E$13, "")</f>
        <v/>
      </c>
      <c r="I171" s="3" t="str">
        <f t="shared" si="8"/>
        <v/>
      </c>
      <c r="J171" s="10" t="s">
        <v>18886</v>
      </c>
      <c r="K171" t="s">
        <v>5297</v>
      </c>
      <c r="L171" t="s">
        <v>5298</v>
      </c>
      <c r="M171" t="s">
        <v>5299</v>
      </c>
      <c r="N171">
        <v>10</v>
      </c>
      <c r="O171">
        <v>9781665448543</v>
      </c>
      <c r="P171" t="str">
        <f t="shared" si="9"/>
        <v>Conference</v>
      </c>
      <c r="Q171" t="s">
        <v>5300</v>
      </c>
      <c r="R171" t="s">
        <v>5301</v>
      </c>
      <c r="S171" s="3">
        <v>2021</v>
      </c>
      <c r="T171" t="s">
        <v>5302</v>
      </c>
      <c r="U171" t="s">
        <v>6</v>
      </c>
      <c r="V171" t="s">
        <v>162</v>
      </c>
    </row>
    <row r="172" spans="1:22" x14ac:dyDescent="0.35">
      <c r="A172" t="s">
        <v>70</v>
      </c>
      <c r="B172" t="s">
        <v>60</v>
      </c>
      <c r="C172" t="s">
        <v>60</v>
      </c>
      <c r="D172" t="s">
        <v>21092</v>
      </c>
      <c r="E172" s="20" t="str" cm="1">
        <f t="array" ref="E172">IF(OR(ISNUMBER(SEARCH("mobile", J172:L172)),ISNUMBER(SEARCH("Mobile", J172:L172)),ISNUMBER(SEARCH("smartphone", J172:L172)),ISNUMBER(SEARCH("Smartphone", J172:L172)),ISNUMBER(SEARCH("android", J172:L172)),ISNUMBER(SEARCH("Android", J172:L172))),"Mobile", "")</f>
        <v/>
      </c>
      <c r="F172" s="20" t="str" cm="1">
        <f t="array" ref="F172">IF(OR(ISNUMBER(SEARCH("virtual reality", J172:L172)),ISNUMBER(SEARCH("mixed reality", J172:L172)),ISNUMBER(SEARCH(" VR ", J172:L172)),ISNUMBER(SEARCH("augmented reality", J172:L172)),ISNUMBER(SEARCH("Augmented Reality", J172:L172)),ISNUMBER(SEARCH(" AR ", J172:L172))),"VR-AR", "")</f>
        <v>VR-AR</v>
      </c>
      <c r="G172" s="20" t="str">
        <f>IF(A172=DataValidation!$E$14,DataValidation!$E$14, "")</f>
        <v/>
      </c>
      <c r="H172" s="20" t="str">
        <f>IF(A172=DataValidation!$E$13,DataValidation!$E$13, "")</f>
        <v/>
      </c>
      <c r="I172" s="3" t="str">
        <f t="shared" si="8"/>
        <v/>
      </c>
      <c r="J172" s="10" t="s">
        <v>18893</v>
      </c>
      <c r="K172" t="s">
        <v>5343</v>
      </c>
      <c r="L172" t="s">
        <v>5344</v>
      </c>
      <c r="M172" t="s">
        <v>5345</v>
      </c>
      <c r="N172">
        <v>10</v>
      </c>
      <c r="O172">
        <v>9781728101255</v>
      </c>
      <c r="P172" t="str">
        <f t="shared" si="9"/>
        <v>Conference</v>
      </c>
      <c r="Q172" t="s">
        <v>5346</v>
      </c>
      <c r="R172" t="s">
        <v>6</v>
      </c>
      <c r="S172" s="3">
        <v>2019</v>
      </c>
      <c r="T172" t="s">
        <v>5347</v>
      </c>
      <c r="U172" t="s">
        <v>6</v>
      </c>
      <c r="V172" t="s">
        <v>162</v>
      </c>
    </row>
    <row r="173" spans="1:22" x14ac:dyDescent="0.35">
      <c r="A173" t="s">
        <v>49</v>
      </c>
      <c r="B173" t="s">
        <v>90</v>
      </c>
      <c r="C173" t="s">
        <v>90</v>
      </c>
      <c r="E173" s="20" t="str" cm="1">
        <f t="array" ref="E173">IF(OR(ISNUMBER(SEARCH("mobile", J173:L173)),ISNUMBER(SEARCH("Mobile", J173:L173)),ISNUMBER(SEARCH("smartphone", J173:L173)),ISNUMBER(SEARCH("Smartphone", J173:L173)),ISNUMBER(SEARCH("android", J173:L173)),ISNUMBER(SEARCH("Android", J173:L173))),"Mobile", "")</f>
        <v/>
      </c>
      <c r="F173" s="20" t="str" cm="1">
        <f t="array" ref="F173">IF(OR(ISNUMBER(SEARCH("virtual reality", J173:L173)),ISNUMBER(SEARCH("mixed reality", J173:L173)),ISNUMBER(SEARCH(" VR ", J173:L173)),ISNUMBER(SEARCH("augmented reality", J173:L173)),ISNUMBER(SEARCH("Augmented Reality", J173:L173)),ISNUMBER(SEARCH(" AR ", J173:L173))),"VR-AR", "")</f>
        <v/>
      </c>
      <c r="G173" s="20" t="str">
        <f>IF(A173=DataValidation!$E$14,DataValidation!$E$14, "")</f>
        <v/>
      </c>
      <c r="H173" s="20" t="str">
        <f>IF(A173=DataValidation!$E$13,DataValidation!$E$13, "")</f>
        <v/>
      </c>
      <c r="I173" s="3" t="str">
        <f t="shared" si="8"/>
        <v/>
      </c>
      <c r="J173" s="10" t="s">
        <v>5348</v>
      </c>
      <c r="K173" t="s">
        <v>5349</v>
      </c>
      <c r="L173" t="s">
        <v>6</v>
      </c>
      <c r="M173" t="s">
        <v>5350</v>
      </c>
      <c r="N173">
        <v>7</v>
      </c>
      <c r="O173">
        <v>9789811610882</v>
      </c>
      <c r="P173" t="str">
        <f t="shared" si="9"/>
        <v>Conference</v>
      </c>
      <c r="Q173" t="s">
        <v>5351</v>
      </c>
      <c r="R173" t="s">
        <v>5352</v>
      </c>
      <c r="S173" s="3">
        <v>2021</v>
      </c>
      <c r="T173" t="s">
        <v>5353</v>
      </c>
      <c r="U173" t="s">
        <v>6</v>
      </c>
      <c r="V173" t="s">
        <v>162</v>
      </c>
    </row>
    <row r="174" spans="1:22" x14ac:dyDescent="0.35">
      <c r="A174" t="s">
        <v>70</v>
      </c>
      <c r="B174" t="s">
        <v>83</v>
      </c>
      <c r="C174" t="s">
        <v>83</v>
      </c>
      <c r="D174" t="s">
        <v>21093</v>
      </c>
      <c r="E174" s="20" t="str" cm="1">
        <f t="array" ref="E174">IF(OR(ISNUMBER(SEARCH("mobile", J174:L174)),ISNUMBER(SEARCH("Mobile", J174:L174)),ISNUMBER(SEARCH("smartphone", J174:L174)),ISNUMBER(SEARCH("Smartphone", J174:L174)),ISNUMBER(SEARCH("android", J174:L174)),ISNUMBER(SEARCH("Android", J174:L174))),"Mobile", "")</f>
        <v>Mobile</v>
      </c>
      <c r="F174" s="20" t="str" cm="1">
        <f t="array" ref="F174">IF(OR(ISNUMBER(SEARCH("virtual reality", J174:L174)),ISNUMBER(SEARCH("mixed reality", J174:L174)),ISNUMBER(SEARCH(" VR ", J174:L174)),ISNUMBER(SEARCH("augmented reality", J174:L174)),ISNUMBER(SEARCH("Augmented Reality", J174:L174)),ISNUMBER(SEARCH(" AR ", J174:L174))),"VR-AR", "")</f>
        <v/>
      </c>
      <c r="G174" s="20" t="str">
        <f>IF(A174=DataValidation!$E$14,DataValidation!$E$14, "")</f>
        <v/>
      </c>
      <c r="H174" s="20" t="str">
        <f>IF(A174=DataValidation!$E$13,DataValidation!$E$13, "")</f>
        <v/>
      </c>
      <c r="I174" s="3" t="str">
        <f t="shared" si="8"/>
        <v/>
      </c>
      <c r="J174" s="10" t="s">
        <v>18897</v>
      </c>
      <c r="K174" t="s">
        <v>5374</v>
      </c>
      <c r="L174" t="s">
        <v>5375</v>
      </c>
      <c r="M174" t="s">
        <v>5376</v>
      </c>
      <c r="N174">
        <v>7</v>
      </c>
      <c r="O174">
        <v>9783642411052</v>
      </c>
      <c r="P174" t="str">
        <f t="shared" si="9"/>
        <v>Conference</v>
      </c>
      <c r="Q174" t="s">
        <v>152</v>
      </c>
      <c r="R174" t="s">
        <v>5377</v>
      </c>
      <c r="S174" s="3">
        <v>2013</v>
      </c>
      <c r="T174" t="s">
        <v>5378</v>
      </c>
      <c r="U174" t="s">
        <v>6</v>
      </c>
      <c r="V174" t="s">
        <v>217</v>
      </c>
    </row>
    <row r="175" spans="1:22" x14ac:dyDescent="0.35">
      <c r="A175" t="s">
        <v>70</v>
      </c>
      <c r="B175" t="s">
        <v>33</v>
      </c>
      <c r="C175" t="s">
        <v>33</v>
      </c>
      <c r="E175" s="20" t="str" cm="1">
        <f t="array" ref="E175">IF(OR(ISNUMBER(SEARCH("mobile", J175:L175)),ISNUMBER(SEARCH("Mobile", J175:L175)),ISNUMBER(SEARCH("smartphone", J175:L175)),ISNUMBER(SEARCH("Smartphone", J175:L175)),ISNUMBER(SEARCH("android", J175:L175)),ISNUMBER(SEARCH("Android", J175:L175))),"Mobile", "")</f>
        <v/>
      </c>
      <c r="F175" s="20" t="str" cm="1">
        <f t="array" ref="F175">IF(OR(ISNUMBER(SEARCH("virtual reality", J175:L175)),ISNUMBER(SEARCH("mixed reality", J175:L175)),ISNUMBER(SEARCH(" VR ", J175:L175)),ISNUMBER(SEARCH("augmented reality", J175:L175)),ISNUMBER(SEARCH("Augmented Reality", J175:L175)),ISNUMBER(SEARCH(" AR ", J175:L175))),"VR-AR", "")</f>
        <v/>
      </c>
      <c r="G175" s="20" t="str">
        <f>IF(A175=DataValidation!$E$14,DataValidation!$E$14, "")</f>
        <v/>
      </c>
      <c r="H175" s="20" t="str">
        <f>IF(A175=DataValidation!$E$13,DataValidation!$E$13, "")</f>
        <v/>
      </c>
      <c r="I175" s="3" t="str">
        <f t="shared" si="8"/>
        <v/>
      </c>
      <c r="J175" s="10" t="s">
        <v>18903</v>
      </c>
      <c r="K175" t="s">
        <v>5413</v>
      </c>
      <c r="L175" t="s">
        <v>5414</v>
      </c>
      <c r="M175" t="s">
        <v>5415</v>
      </c>
      <c r="N175">
        <v>10</v>
      </c>
      <c r="O175">
        <v>9781510609112</v>
      </c>
      <c r="P175" t="str">
        <f t="shared" si="9"/>
        <v>Conference</v>
      </c>
      <c r="Q175" t="s">
        <v>2531</v>
      </c>
      <c r="R175" t="s">
        <v>6</v>
      </c>
      <c r="S175" s="3">
        <v>2017</v>
      </c>
      <c r="T175" t="s">
        <v>5416</v>
      </c>
      <c r="U175" t="s">
        <v>6</v>
      </c>
      <c r="V175" t="s">
        <v>162</v>
      </c>
    </row>
    <row r="176" spans="1:22" x14ac:dyDescent="0.35">
      <c r="A176" t="s">
        <v>49</v>
      </c>
      <c r="B176" s="32" t="s">
        <v>80</v>
      </c>
      <c r="C176" t="s">
        <v>80</v>
      </c>
      <c r="D176" s="33" t="s">
        <v>20816</v>
      </c>
      <c r="E176" s="20" t="str" cm="1">
        <f t="array" ref="E176">IF(OR(ISNUMBER(SEARCH("mobile", J176:L176)),ISNUMBER(SEARCH("Mobile", J176:L176)),ISNUMBER(SEARCH("smartphone", J176:L176)),ISNUMBER(SEARCH("Smartphone", J176:L176)),ISNUMBER(SEARCH("android", J176:L176)),ISNUMBER(SEARCH("Android", J176:L176))),"Mobile", "")</f>
        <v/>
      </c>
      <c r="F176" s="20" t="str" cm="1">
        <f t="array" ref="F176">IF(OR(ISNUMBER(SEARCH("virtual reality", J176:L176)),ISNUMBER(SEARCH("mixed reality", J176:L176)),ISNUMBER(SEARCH(" VR ", J176:L176)),ISNUMBER(SEARCH("augmented reality", J176:L176)),ISNUMBER(SEARCH("Augmented Reality", J176:L176)),ISNUMBER(SEARCH(" AR ", J176:L176))),"VR-AR", "")</f>
        <v/>
      </c>
      <c r="G176" s="20" t="str">
        <f>IF(A176=DataValidation!$E$14,DataValidation!$E$14, "")</f>
        <v/>
      </c>
      <c r="H176" s="20" t="str">
        <f>IF(A176=DataValidation!$E$13,DataValidation!$E$13, "")</f>
        <v/>
      </c>
      <c r="I176" s="3" t="str">
        <f t="shared" si="8"/>
        <v/>
      </c>
      <c r="J176" s="10" t="s">
        <v>18904</v>
      </c>
      <c r="K176" t="s">
        <v>5418</v>
      </c>
      <c r="L176" t="s">
        <v>5419</v>
      </c>
      <c r="M176" t="s">
        <v>5420</v>
      </c>
      <c r="N176">
        <v>7</v>
      </c>
      <c r="P176" t="str">
        <f t="shared" si="9"/>
        <v>Journal</v>
      </c>
      <c r="Q176" t="s">
        <v>1691</v>
      </c>
      <c r="R176" t="s">
        <v>6</v>
      </c>
      <c r="S176" s="3">
        <v>2021</v>
      </c>
      <c r="T176" t="s">
        <v>5421</v>
      </c>
      <c r="U176" t="s">
        <v>6</v>
      </c>
      <c r="V176" t="s">
        <v>162</v>
      </c>
    </row>
    <row r="177" spans="1:22" x14ac:dyDescent="0.35">
      <c r="A177" t="s">
        <v>49</v>
      </c>
      <c r="B177" t="s">
        <v>57</v>
      </c>
      <c r="C177" t="s">
        <v>57</v>
      </c>
      <c r="D177" t="s">
        <v>21094</v>
      </c>
      <c r="E177" s="20" t="str" cm="1">
        <f t="array" ref="E177">IF(OR(ISNUMBER(SEARCH("mobile", J177:L177)),ISNUMBER(SEARCH("Mobile", J177:L177)),ISNUMBER(SEARCH("smartphone", J177:L177)),ISNUMBER(SEARCH("Smartphone", J177:L177)),ISNUMBER(SEARCH("android", J177:L177)),ISNUMBER(SEARCH("Android", J177:L177))),"Mobile", "")</f>
        <v/>
      </c>
      <c r="F177" s="20" t="str" cm="1">
        <f t="array" ref="F177">IF(OR(ISNUMBER(SEARCH("virtual reality", J177:L177)),ISNUMBER(SEARCH("mixed reality", J177:L177)),ISNUMBER(SEARCH(" VR ", J177:L177)),ISNUMBER(SEARCH("augmented reality", J177:L177)),ISNUMBER(SEARCH("Augmented Reality", J177:L177)),ISNUMBER(SEARCH(" AR ", J177:L177))),"VR-AR", "")</f>
        <v/>
      </c>
      <c r="G177" s="20" t="str">
        <f>IF(A177=DataValidation!$E$14,DataValidation!$E$14, "")</f>
        <v/>
      </c>
      <c r="H177" s="20" t="str">
        <f>IF(A177=DataValidation!$E$13,DataValidation!$E$13, "")</f>
        <v/>
      </c>
      <c r="I177" s="3" t="str">
        <f t="shared" si="8"/>
        <v/>
      </c>
      <c r="J177" s="10" t="s">
        <v>18908</v>
      </c>
      <c r="K177" t="s">
        <v>5443</v>
      </c>
      <c r="L177" t="s">
        <v>6</v>
      </c>
      <c r="M177" t="s">
        <v>5444</v>
      </c>
      <c r="N177">
        <v>7</v>
      </c>
      <c r="P177" t="str">
        <f t="shared" si="9"/>
        <v>Journal</v>
      </c>
      <c r="Q177" t="s">
        <v>2536</v>
      </c>
      <c r="R177" t="s">
        <v>5445</v>
      </c>
      <c r="S177" s="3">
        <v>2012</v>
      </c>
      <c r="T177" t="s">
        <v>5446</v>
      </c>
      <c r="U177" t="s">
        <v>6</v>
      </c>
      <c r="V177" t="s">
        <v>4177</v>
      </c>
    </row>
    <row r="178" spans="1:22" x14ac:dyDescent="0.35">
      <c r="A178" t="s">
        <v>70</v>
      </c>
      <c r="B178" t="s">
        <v>83</v>
      </c>
      <c r="C178" t="s">
        <v>83</v>
      </c>
      <c r="D178" t="s">
        <v>21095</v>
      </c>
      <c r="E178" s="20" t="str" cm="1">
        <f t="array" ref="E178">IF(OR(ISNUMBER(SEARCH("mobile", J178:L178)),ISNUMBER(SEARCH("Mobile", J178:L178)),ISNUMBER(SEARCH("smartphone", J178:L178)),ISNUMBER(SEARCH("Smartphone", J178:L178)),ISNUMBER(SEARCH("android", J178:L178)),ISNUMBER(SEARCH("Android", J178:L178))),"Mobile", "")</f>
        <v>Mobile</v>
      </c>
      <c r="F178" s="20" t="str" cm="1">
        <f t="array" ref="F178">IF(OR(ISNUMBER(SEARCH("virtual reality", J178:L178)),ISNUMBER(SEARCH("mixed reality", J178:L178)),ISNUMBER(SEARCH(" VR ", J178:L178)),ISNUMBER(SEARCH("augmented reality", J178:L178)),ISNUMBER(SEARCH("Augmented Reality", J178:L178)),ISNUMBER(SEARCH(" AR ", J178:L178))),"VR-AR", "")</f>
        <v>VR-AR</v>
      </c>
      <c r="G178" s="20" t="str">
        <f>IF(A178=DataValidation!$E$14,DataValidation!$E$14, "")</f>
        <v/>
      </c>
      <c r="H178" s="20" t="str">
        <f>IF(A178=DataValidation!$E$13,DataValidation!$E$13, "")</f>
        <v/>
      </c>
      <c r="I178" s="3" t="str">
        <f t="shared" si="8"/>
        <v/>
      </c>
      <c r="J178" s="10" t="s">
        <v>18916</v>
      </c>
      <c r="K178" t="s">
        <v>5497</v>
      </c>
      <c r="L178" t="s">
        <v>5498</v>
      </c>
      <c r="M178" t="s">
        <v>5499</v>
      </c>
      <c r="N178">
        <v>10</v>
      </c>
      <c r="O178">
        <v>9781538645703</v>
      </c>
      <c r="P178" t="str">
        <f t="shared" si="9"/>
        <v>Conference</v>
      </c>
      <c r="Q178" t="s">
        <v>4584</v>
      </c>
      <c r="R178" t="s">
        <v>5500</v>
      </c>
      <c r="S178" s="3">
        <v>2018</v>
      </c>
      <c r="T178" t="s">
        <v>5501</v>
      </c>
      <c r="U178" t="s">
        <v>6</v>
      </c>
      <c r="V178" t="s">
        <v>217</v>
      </c>
    </row>
    <row r="179" spans="1:22" x14ac:dyDescent="0.35">
      <c r="A179" t="s">
        <v>49</v>
      </c>
      <c r="B179" t="s">
        <v>54</v>
      </c>
      <c r="C179" t="s">
        <v>54</v>
      </c>
      <c r="D179" s="33" t="s">
        <v>21096</v>
      </c>
      <c r="E179" s="20" t="str" cm="1">
        <f t="array" ref="E179">IF(OR(ISNUMBER(SEARCH("mobile", J179:L179)),ISNUMBER(SEARCH("Mobile", J179:L179)),ISNUMBER(SEARCH("smartphone", J179:L179)),ISNUMBER(SEARCH("Smartphone", J179:L179)),ISNUMBER(SEARCH("android", J179:L179)),ISNUMBER(SEARCH("Android", J179:L179))),"Mobile", "")</f>
        <v/>
      </c>
      <c r="F179" s="20" t="str" cm="1">
        <f t="array" ref="F179">IF(OR(ISNUMBER(SEARCH("virtual reality", J179:L179)),ISNUMBER(SEARCH("mixed reality", J179:L179)),ISNUMBER(SEARCH(" VR ", J179:L179)),ISNUMBER(SEARCH("augmented reality", J179:L179)),ISNUMBER(SEARCH("Augmented Reality", J179:L179)),ISNUMBER(SEARCH(" AR ", J179:L179))),"VR-AR", "")</f>
        <v/>
      </c>
      <c r="G179" s="20" t="str">
        <f>IF(A179=DataValidation!$E$14,DataValidation!$E$14, "")</f>
        <v/>
      </c>
      <c r="H179" s="20" t="str">
        <f>IF(A179=DataValidation!$E$13,DataValidation!$E$13, "")</f>
        <v/>
      </c>
      <c r="I179" s="3" t="str">
        <f t="shared" si="8"/>
        <v/>
      </c>
      <c r="J179" s="10" t="s">
        <v>18917</v>
      </c>
      <c r="K179" t="s">
        <v>5503</v>
      </c>
      <c r="L179" t="s">
        <v>5504</v>
      </c>
      <c r="M179" t="s">
        <v>5505</v>
      </c>
      <c r="N179">
        <v>10</v>
      </c>
      <c r="O179">
        <v>9780769535968</v>
      </c>
      <c r="P179" t="str">
        <f t="shared" si="9"/>
        <v>Conference</v>
      </c>
      <c r="Q179" t="s">
        <v>5506</v>
      </c>
      <c r="R179" t="s">
        <v>1544</v>
      </c>
      <c r="S179" s="3">
        <v>2009</v>
      </c>
      <c r="T179" t="s">
        <v>5507</v>
      </c>
      <c r="U179" t="s">
        <v>6</v>
      </c>
      <c r="V179" t="s">
        <v>5508</v>
      </c>
    </row>
    <row r="180" spans="1:22" x14ac:dyDescent="0.35">
      <c r="A180" t="s">
        <v>82</v>
      </c>
      <c r="B180" t="s">
        <v>33</v>
      </c>
      <c r="C180" t="s">
        <v>33</v>
      </c>
      <c r="E180" s="20" t="str" cm="1">
        <f t="array" ref="E180">IF(OR(ISNUMBER(SEARCH("mobile", J180:L180)),ISNUMBER(SEARCH("Mobile", J180:L180)),ISNUMBER(SEARCH("smartphone", J180:L180)),ISNUMBER(SEARCH("Smartphone", J180:L180)),ISNUMBER(SEARCH("android", J180:L180)),ISNUMBER(SEARCH("Android", J180:L180))),"Mobile", "")</f>
        <v/>
      </c>
      <c r="F180" s="20"/>
      <c r="G180" s="20" t="str">
        <f>IF(A180=DataValidation!$E$14,DataValidation!$E$14, "")</f>
        <v/>
      </c>
      <c r="H180" s="20" t="str">
        <f>IF(A180=DataValidation!$E$13,DataValidation!$E$13, "")</f>
        <v/>
      </c>
      <c r="I180" s="3" t="str">
        <f t="shared" si="8"/>
        <v/>
      </c>
      <c r="J180" s="10" t="s">
        <v>18920</v>
      </c>
      <c r="K180" t="s">
        <v>5521</v>
      </c>
      <c r="L180" t="s">
        <v>5522</v>
      </c>
      <c r="M180" t="s">
        <v>5523</v>
      </c>
      <c r="N180">
        <v>10</v>
      </c>
      <c r="O180">
        <v>9781450372176</v>
      </c>
      <c r="P180" t="str">
        <f t="shared" si="9"/>
        <v>Journal</v>
      </c>
      <c r="Q180" t="s">
        <v>194</v>
      </c>
      <c r="R180" t="s">
        <v>6</v>
      </c>
      <c r="S180" s="3">
        <v>2019</v>
      </c>
      <c r="T180" t="s">
        <v>5524</v>
      </c>
      <c r="U180" t="s">
        <v>6</v>
      </c>
      <c r="V180" t="s">
        <v>162</v>
      </c>
    </row>
    <row r="181" spans="1:22" x14ac:dyDescent="0.35">
      <c r="A181" t="s">
        <v>40</v>
      </c>
      <c r="B181" t="s">
        <v>33</v>
      </c>
      <c r="C181" t="s">
        <v>33</v>
      </c>
      <c r="E181" s="20" t="str" cm="1">
        <f t="array" ref="E181">IF(OR(ISNUMBER(SEARCH("mobile", J181:L181)),ISNUMBER(SEARCH("Mobile", J181:L181)),ISNUMBER(SEARCH("smartphone", J181:L181)),ISNUMBER(SEARCH("Smartphone", J181:L181)),ISNUMBER(SEARCH("android", J181:L181)),ISNUMBER(SEARCH("Android", J181:L181))),"Mobile", "")</f>
        <v/>
      </c>
      <c r="F181" s="20" t="str" cm="1">
        <f t="array" ref="F181">IF(OR(ISNUMBER(SEARCH("virtual reality", J181:L181)),ISNUMBER(SEARCH("mixed reality", J181:L181)),ISNUMBER(SEARCH(" VR ", J181:L181)),ISNUMBER(SEARCH("augmented reality", J181:L181)),ISNUMBER(SEARCH("Augmented Reality", J181:L181)),ISNUMBER(SEARCH(" AR ", J181:L181))),"VR-AR", "")</f>
        <v/>
      </c>
      <c r="G181" s="20" t="s">
        <v>40</v>
      </c>
      <c r="H181" s="20" t="s">
        <v>85</v>
      </c>
      <c r="I181" s="3" t="str">
        <f t="shared" si="8"/>
        <v/>
      </c>
      <c r="J181" s="10" t="s">
        <v>18925</v>
      </c>
      <c r="K181" t="s">
        <v>5549</v>
      </c>
      <c r="L181" t="s">
        <v>5550</v>
      </c>
      <c r="M181" t="s">
        <v>5551</v>
      </c>
      <c r="N181">
        <v>10</v>
      </c>
      <c r="O181">
        <v>9781450353199</v>
      </c>
      <c r="P181" t="str">
        <f t="shared" si="9"/>
        <v>Conference</v>
      </c>
      <c r="Q181" t="s">
        <v>308</v>
      </c>
      <c r="R181" t="s">
        <v>6</v>
      </c>
      <c r="S181" s="3">
        <v>2017</v>
      </c>
      <c r="T181" t="s">
        <v>5552</v>
      </c>
      <c r="U181" t="s">
        <v>6</v>
      </c>
      <c r="V181" t="s">
        <v>147</v>
      </c>
    </row>
    <row r="182" spans="1:22" x14ac:dyDescent="0.35">
      <c r="A182" t="s">
        <v>70</v>
      </c>
      <c r="B182" t="s">
        <v>60</v>
      </c>
      <c r="C182" t="s">
        <v>60</v>
      </c>
      <c r="D182" t="s">
        <v>21097</v>
      </c>
      <c r="E182" s="20" t="str" cm="1">
        <f t="array" ref="E182">IF(OR(ISNUMBER(SEARCH("mobile", J182:L182)),ISNUMBER(SEARCH("Mobile", J182:L182)),ISNUMBER(SEARCH("smartphone", J182:L182)),ISNUMBER(SEARCH("Smartphone", J182:L182)),ISNUMBER(SEARCH("android", J182:L182)),ISNUMBER(SEARCH("Android", J182:L182))),"Mobile", "")</f>
        <v>Mobile</v>
      </c>
      <c r="F182" s="20" t="str" cm="1">
        <f t="array" ref="F182">IF(OR(ISNUMBER(SEARCH("virtual reality", J182:L182)),ISNUMBER(SEARCH("mixed reality", J182:L182)),ISNUMBER(SEARCH(" VR ", J182:L182)),ISNUMBER(SEARCH("augmented reality", J182:L182)),ISNUMBER(SEARCH("Augmented Reality", J182:L182)),ISNUMBER(SEARCH(" AR ", J182:L182))),"VR-AR", "")</f>
        <v>VR-AR</v>
      </c>
      <c r="G182" s="20" t="str">
        <f>IF(A182=DataValidation!$E$14,DataValidation!$E$14, "")</f>
        <v/>
      </c>
      <c r="H182" s="20" t="str">
        <f>IF(A182=DataValidation!$E$13,DataValidation!$E$13, "")</f>
        <v/>
      </c>
      <c r="I182" s="3" t="str">
        <f t="shared" si="8"/>
        <v/>
      </c>
      <c r="J182" s="10" t="s">
        <v>18930</v>
      </c>
      <c r="K182" t="s">
        <v>5576</v>
      </c>
      <c r="L182" t="s">
        <v>5577</v>
      </c>
      <c r="M182" t="s">
        <v>5578</v>
      </c>
      <c r="N182">
        <v>10</v>
      </c>
      <c r="O182">
        <v>9781509000685</v>
      </c>
      <c r="P182" t="str">
        <f t="shared" si="9"/>
        <v>Workshop</v>
      </c>
      <c r="Q182" t="s">
        <v>5579</v>
      </c>
      <c r="R182" t="s">
        <v>6</v>
      </c>
      <c r="S182" s="3">
        <v>2016</v>
      </c>
      <c r="T182" t="s">
        <v>5580</v>
      </c>
      <c r="U182" t="s">
        <v>6</v>
      </c>
      <c r="V182" t="s">
        <v>283</v>
      </c>
    </row>
    <row r="183" spans="1:22" x14ac:dyDescent="0.35">
      <c r="A183" t="s">
        <v>70</v>
      </c>
      <c r="B183" t="s">
        <v>60</v>
      </c>
      <c r="C183" t="s">
        <v>60</v>
      </c>
      <c r="D183" t="s">
        <v>21098</v>
      </c>
      <c r="E183" s="20" t="str" cm="1">
        <f t="array" ref="E183">IF(OR(ISNUMBER(SEARCH("mobile", J183:L183)),ISNUMBER(SEARCH("Mobile", J183:L183)),ISNUMBER(SEARCH("smartphone", J183:L183)),ISNUMBER(SEARCH("Smartphone", J183:L183)),ISNUMBER(SEARCH("android", J183:L183)),ISNUMBER(SEARCH("Android", J183:L183))),"Mobile", "")</f>
        <v>Mobile</v>
      </c>
      <c r="F183" s="20" t="str" cm="1">
        <f t="array" ref="F183">IF(OR(ISNUMBER(SEARCH("virtual reality", J183:L183)),ISNUMBER(SEARCH("mixed reality", J183:L183)),ISNUMBER(SEARCH(" VR ", J183:L183)),ISNUMBER(SEARCH("augmented reality", J183:L183)),ISNUMBER(SEARCH("Augmented Reality", J183:L183)),ISNUMBER(SEARCH(" AR ", J183:L183))),"VR-AR", "")</f>
        <v>VR-AR</v>
      </c>
      <c r="G183" s="20" t="str">
        <f>IF(A183=DataValidation!$E$14,DataValidation!$E$14, "")</f>
        <v/>
      </c>
      <c r="H183" s="20" t="str">
        <f>IF(A183=DataValidation!$E$13,DataValidation!$E$13, "")</f>
        <v/>
      </c>
      <c r="I183" s="3" t="str">
        <f t="shared" si="8"/>
        <v/>
      </c>
      <c r="J183" s="10" t="s">
        <v>18931</v>
      </c>
      <c r="K183" t="s">
        <v>5582</v>
      </c>
      <c r="L183" t="s">
        <v>5583</v>
      </c>
      <c r="M183" t="s">
        <v>5578</v>
      </c>
      <c r="N183">
        <v>7</v>
      </c>
      <c r="P183" t="str">
        <f t="shared" si="9"/>
        <v>Journal</v>
      </c>
      <c r="Q183" t="s">
        <v>922</v>
      </c>
      <c r="R183" t="s">
        <v>5584</v>
      </c>
      <c r="S183" s="3">
        <v>2017</v>
      </c>
      <c r="T183" t="s">
        <v>5585</v>
      </c>
      <c r="U183" t="s">
        <v>6</v>
      </c>
      <c r="V183" t="s">
        <v>256</v>
      </c>
    </row>
    <row r="184" spans="1:22" x14ac:dyDescent="0.35">
      <c r="A184" t="s">
        <v>49</v>
      </c>
      <c r="B184" t="s">
        <v>54</v>
      </c>
      <c r="C184" t="s">
        <v>54</v>
      </c>
      <c r="D184" t="s">
        <v>21099</v>
      </c>
      <c r="E184" s="20" t="str" cm="1">
        <f t="array" ref="E184">IF(OR(ISNUMBER(SEARCH("mobile", J184:L184)),ISNUMBER(SEARCH("Mobile", J184:L184)),ISNUMBER(SEARCH("smartphone", J184:L184)),ISNUMBER(SEARCH("Smartphone", J184:L184)),ISNUMBER(SEARCH("android", J184:L184)),ISNUMBER(SEARCH("Android", J184:L184))),"Mobile", "")</f>
        <v/>
      </c>
      <c r="F184" s="20" t="str" cm="1">
        <f t="array" ref="F184">IF(OR(ISNUMBER(SEARCH("virtual reality", J184:L184)),ISNUMBER(SEARCH("mixed reality", J184:L184)),ISNUMBER(SEARCH(" VR ", J184:L184)),ISNUMBER(SEARCH("augmented reality", J184:L184)),ISNUMBER(SEARCH("Augmented Reality", J184:L184)),ISNUMBER(SEARCH(" AR ", J184:L184))),"VR-AR", "")</f>
        <v/>
      </c>
      <c r="G184" s="20" t="str">
        <f>IF(A184=DataValidation!$E$14,DataValidation!$E$14, "")</f>
        <v/>
      </c>
      <c r="H184" s="20" t="str">
        <f>IF(A184=DataValidation!$E$13,DataValidation!$E$13, "")</f>
        <v/>
      </c>
      <c r="I184" s="3" t="str">
        <f t="shared" si="8"/>
        <v/>
      </c>
      <c r="J184" s="10" t="s">
        <v>18934</v>
      </c>
      <c r="K184" t="s">
        <v>5600</v>
      </c>
      <c r="L184" t="s">
        <v>5601</v>
      </c>
      <c r="M184" t="s">
        <v>5602</v>
      </c>
      <c r="N184">
        <v>7</v>
      </c>
      <c r="O184">
        <v>9783319058429</v>
      </c>
      <c r="P184" t="str">
        <f t="shared" ref="P184:P205" si="10">IF(ISNUMBER(SEARCH("Workshop", Q184)),"Workshop",IF(OR(ISNUMBER(SEARCH("Conference", Q184)), ISNUMBER(SEARCH("Symposium", Q184)), ISNUMBER(SEARCH("Lecture Notes", Q184)), ISNUMBER(SEARCH("Proceedings", Q184))),"Conference", "Journal"))</f>
        <v>Conference</v>
      </c>
      <c r="Q184" t="s">
        <v>152</v>
      </c>
      <c r="R184" t="s">
        <v>1846</v>
      </c>
      <c r="S184" s="3">
        <v>2014</v>
      </c>
      <c r="T184" t="s">
        <v>5603</v>
      </c>
      <c r="U184" t="s">
        <v>6</v>
      </c>
      <c r="V184" t="s">
        <v>4177</v>
      </c>
    </row>
    <row r="185" spans="1:22" x14ac:dyDescent="0.35">
      <c r="A185" t="s">
        <v>79</v>
      </c>
      <c r="B185" t="s">
        <v>33</v>
      </c>
      <c r="C185" t="s">
        <v>33</v>
      </c>
      <c r="D185" s="33" t="s">
        <v>21100</v>
      </c>
      <c r="E185" s="20" t="str" cm="1">
        <f t="array" ref="E185">IF(OR(ISNUMBER(SEARCH("mobile", J185:L185)),ISNUMBER(SEARCH("Mobile", J185:L185)),ISNUMBER(SEARCH("smartphone", J185:L185)),ISNUMBER(SEARCH("Smartphone", J185:L185)),ISNUMBER(SEARCH("android", J185:L185)),ISNUMBER(SEARCH("Android", J185:L185))),"Mobile", "")</f>
        <v/>
      </c>
      <c r="F185" s="20" t="str" cm="1">
        <f t="array" ref="F185">IF(OR(ISNUMBER(SEARCH("virtual reality", J185:L185)),ISNUMBER(SEARCH("mixed reality", J185:L185)),ISNUMBER(SEARCH(" VR ", J185:L185)),ISNUMBER(SEARCH("augmented reality", J185:L185)),ISNUMBER(SEARCH("Augmented Reality", J185:L185)),ISNUMBER(SEARCH(" AR ", J185:L185))),"VR-AR", "")</f>
        <v/>
      </c>
      <c r="G185" s="20" t="str">
        <f>IF(A185=DataValidation!$E$14,DataValidation!$E$14, "")</f>
        <v/>
      </c>
      <c r="H185" s="20" t="str">
        <f>IF(A185=DataValidation!$E$13,DataValidation!$E$13, "")</f>
        <v/>
      </c>
      <c r="I185" s="3" t="str">
        <f t="shared" si="8"/>
        <v/>
      </c>
      <c r="J185" s="10" t="s">
        <v>18935</v>
      </c>
      <c r="K185" t="s">
        <v>5605</v>
      </c>
      <c r="L185" t="s">
        <v>5606</v>
      </c>
      <c r="M185" t="s">
        <v>5607</v>
      </c>
      <c r="N185">
        <v>10</v>
      </c>
      <c r="O185">
        <v>9781450341820</v>
      </c>
      <c r="P185" t="str">
        <f t="shared" si="10"/>
        <v>Conference</v>
      </c>
      <c r="Q185" t="s">
        <v>308</v>
      </c>
      <c r="R185" t="s">
        <v>5608</v>
      </c>
      <c r="S185" s="3">
        <v>2016</v>
      </c>
      <c r="T185" t="s">
        <v>5609</v>
      </c>
      <c r="U185" t="s">
        <v>6</v>
      </c>
      <c r="V185" t="s">
        <v>703</v>
      </c>
    </row>
    <row r="186" spans="1:22" x14ac:dyDescent="0.35">
      <c r="A186" t="s">
        <v>49</v>
      </c>
      <c r="B186" t="s">
        <v>83</v>
      </c>
      <c r="C186" t="s">
        <v>83</v>
      </c>
      <c r="D186" t="s">
        <v>21101</v>
      </c>
      <c r="E186" s="20" t="str" cm="1">
        <f t="array" ref="E186">IF(OR(ISNUMBER(SEARCH("mobile", J186:L186)),ISNUMBER(SEARCH("Mobile", J186:L186)),ISNUMBER(SEARCH("smartphone", J186:L186)),ISNUMBER(SEARCH("Smartphone", J186:L186)),ISNUMBER(SEARCH("android", J186:L186)),ISNUMBER(SEARCH("Android", J186:L186))),"Mobile", "")</f>
        <v/>
      </c>
      <c r="F186" s="20" t="str" cm="1">
        <f t="array" ref="F186">IF(OR(ISNUMBER(SEARCH("virtual reality", J186:L186)),ISNUMBER(SEARCH("mixed reality", J186:L186)),ISNUMBER(SEARCH(" VR ", J186:L186)),ISNUMBER(SEARCH("augmented reality", J186:L186)),ISNUMBER(SEARCH("Augmented Reality", J186:L186)),ISNUMBER(SEARCH(" AR ", J186:L186))),"VR-AR", "")</f>
        <v/>
      </c>
      <c r="G186" s="20" t="str">
        <f>IF(A186=DataValidation!$E$14,DataValidation!$E$14, "")</f>
        <v/>
      </c>
      <c r="H186" s="20" t="str">
        <f>IF(A186=DataValidation!$E$13,DataValidation!$E$13, "")</f>
        <v/>
      </c>
      <c r="I186" s="3" t="str">
        <f t="shared" si="8"/>
        <v/>
      </c>
      <c r="J186" s="10" t="s">
        <v>18938</v>
      </c>
      <c r="K186" t="s">
        <v>5622</v>
      </c>
      <c r="L186" t="s">
        <v>5623</v>
      </c>
      <c r="M186" t="s">
        <v>5624</v>
      </c>
      <c r="N186">
        <v>7</v>
      </c>
      <c r="P186" t="str">
        <f t="shared" si="10"/>
        <v>Journal</v>
      </c>
      <c r="Q186" t="s">
        <v>5625</v>
      </c>
      <c r="R186" t="s">
        <v>5626</v>
      </c>
      <c r="S186" s="3">
        <v>2015</v>
      </c>
      <c r="T186" t="s">
        <v>5627</v>
      </c>
      <c r="U186" t="s">
        <v>6</v>
      </c>
      <c r="V186" t="s">
        <v>836</v>
      </c>
    </row>
    <row r="187" spans="1:22" x14ac:dyDescent="0.35">
      <c r="A187" t="s">
        <v>49</v>
      </c>
      <c r="B187" t="s">
        <v>54</v>
      </c>
      <c r="C187" t="s">
        <v>54</v>
      </c>
      <c r="D187" t="s">
        <v>21102</v>
      </c>
      <c r="E187" s="20" t="str" cm="1">
        <f t="array" ref="E187">IF(OR(ISNUMBER(SEARCH("mobile", J187:L187)),ISNUMBER(SEARCH("Mobile", J187:L187)),ISNUMBER(SEARCH("smartphone", J187:L187)),ISNUMBER(SEARCH("Smartphone", J187:L187)),ISNUMBER(SEARCH("android", J187:L187)),ISNUMBER(SEARCH("Android", J187:L187))),"Mobile", "")</f>
        <v/>
      </c>
      <c r="F187" s="20" t="str" cm="1">
        <f t="array" ref="F187">IF(OR(ISNUMBER(SEARCH("virtual reality", J187:L187)),ISNUMBER(SEARCH("mixed reality", J187:L187)),ISNUMBER(SEARCH(" VR ", J187:L187)),ISNUMBER(SEARCH("augmented reality", J187:L187)),ISNUMBER(SEARCH("Augmented Reality", J187:L187)),ISNUMBER(SEARCH(" AR ", J187:L187))),"VR-AR", "")</f>
        <v/>
      </c>
      <c r="G187" s="20" t="str">
        <f>IF(A187=DataValidation!$E$14,DataValidation!$E$14, "")</f>
        <v/>
      </c>
      <c r="H187" s="20" t="str">
        <f>IF(A187=DataValidation!$E$13,DataValidation!$E$13, "")</f>
        <v/>
      </c>
      <c r="I187" s="3" t="str">
        <f t="shared" si="8"/>
        <v/>
      </c>
      <c r="J187" s="10" t="s">
        <v>18946</v>
      </c>
      <c r="K187" t="s">
        <v>5673</v>
      </c>
      <c r="L187" t="s">
        <v>5674</v>
      </c>
      <c r="M187" t="s">
        <v>5675</v>
      </c>
      <c r="N187">
        <v>10</v>
      </c>
      <c r="P187" t="str">
        <f t="shared" si="10"/>
        <v>Workshop</v>
      </c>
      <c r="Q187" t="s">
        <v>5255</v>
      </c>
      <c r="R187" t="s">
        <v>5676</v>
      </c>
      <c r="S187" s="3">
        <v>2012</v>
      </c>
      <c r="T187" t="s">
        <v>5677</v>
      </c>
      <c r="U187" t="s">
        <v>6</v>
      </c>
      <c r="V187" t="s">
        <v>984</v>
      </c>
    </row>
    <row r="188" spans="1:22" x14ac:dyDescent="0.35">
      <c r="A188" t="s">
        <v>70</v>
      </c>
      <c r="B188" t="s">
        <v>57</v>
      </c>
      <c r="C188" t="s">
        <v>57</v>
      </c>
      <c r="D188" t="s">
        <v>21103</v>
      </c>
      <c r="E188" s="20" t="str" cm="1">
        <f t="array" ref="E188">IF(OR(ISNUMBER(SEARCH("mobile", J188:L188)),ISNUMBER(SEARCH("Mobile", J188:L188)),ISNUMBER(SEARCH("smartphone", J188:L188)),ISNUMBER(SEARCH("Smartphone", J188:L188)),ISNUMBER(SEARCH("android", J188:L188)),ISNUMBER(SEARCH("Android", J188:L188))),"Mobile", "")</f>
        <v>Mobile</v>
      </c>
      <c r="F188" s="20" t="str" cm="1">
        <f t="array" ref="F188">IF(OR(ISNUMBER(SEARCH("virtual reality", J188:L188)),ISNUMBER(SEARCH("mixed reality", J188:L188)),ISNUMBER(SEARCH(" VR ", J188:L188)),ISNUMBER(SEARCH("augmented reality", J188:L188)),ISNUMBER(SEARCH("Augmented Reality", J188:L188)),ISNUMBER(SEARCH(" AR ", J188:L188))),"VR-AR", "")</f>
        <v/>
      </c>
      <c r="G188" s="20" t="str">
        <f>IF(A188=DataValidation!$E$14,DataValidation!$E$14, "")</f>
        <v/>
      </c>
      <c r="H188" s="20" t="str">
        <f>IF(A188=DataValidation!$E$13,DataValidation!$E$13, "")</f>
        <v/>
      </c>
      <c r="I188" s="3" t="str">
        <f t="shared" si="8"/>
        <v/>
      </c>
      <c r="J188" s="10" t="s">
        <v>18953</v>
      </c>
      <c r="K188" t="s">
        <v>5723</v>
      </c>
      <c r="L188" t="s">
        <v>5724</v>
      </c>
      <c r="M188" t="s">
        <v>5725</v>
      </c>
      <c r="N188">
        <v>10</v>
      </c>
      <c r="O188">
        <v>9781479985470</v>
      </c>
      <c r="P188" t="str">
        <f t="shared" si="10"/>
        <v>Conference</v>
      </c>
      <c r="Q188" t="s">
        <v>5726</v>
      </c>
      <c r="R188" t="s">
        <v>5727</v>
      </c>
      <c r="S188" s="3">
        <v>2015</v>
      </c>
      <c r="T188" t="s">
        <v>5728</v>
      </c>
      <c r="U188" t="s">
        <v>6</v>
      </c>
      <c r="V188" t="s">
        <v>217</v>
      </c>
    </row>
    <row r="189" spans="1:22" x14ac:dyDescent="0.35">
      <c r="A189" t="s">
        <v>70</v>
      </c>
      <c r="B189" t="s">
        <v>80</v>
      </c>
      <c r="C189" t="s">
        <v>80</v>
      </c>
      <c r="D189" t="s">
        <v>21104</v>
      </c>
      <c r="E189" s="20" t="str" cm="1">
        <f t="array" ref="E189">IF(OR(ISNUMBER(SEARCH("mobile", J189:L189)),ISNUMBER(SEARCH("Mobile", J189:L189)),ISNUMBER(SEARCH("smartphone", J189:L189)),ISNUMBER(SEARCH("Smartphone", J189:L189)),ISNUMBER(SEARCH("android", J189:L189)),ISNUMBER(SEARCH("Android", J189:L189))),"Mobile", "")</f>
        <v>Mobile</v>
      </c>
      <c r="F189" s="20" t="str" cm="1">
        <f t="array" ref="F189">IF(OR(ISNUMBER(SEARCH("virtual reality", J189:L189)),ISNUMBER(SEARCH("mixed reality", J189:L189)),ISNUMBER(SEARCH(" VR ", J189:L189)),ISNUMBER(SEARCH("augmented reality", J189:L189)),ISNUMBER(SEARCH("Augmented Reality", J189:L189)),ISNUMBER(SEARCH(" AR ", J189:L189))),"VR-AR", "")</f>
        <v/>
      </c>
      <c r="G189" s="20" t="str">
        <f>IF(A189=DataValidation!$E$14,DataValidation!$E$14, "")</f>
        <v/>
      </c>
      <c r="H189" s="20" t="str">
        <f>IF(A189=DataValidation!$E$13,DataValidation!$E$13, "")</f>
        <v/>
      </c>
      <c r="I189" s="3" t="str">
        <f t="shared" si="8"/>
        <v/>
      </c>
      <c r="J189" s="10" t="s">
        <v>18954</v>
      </c>
      <c r="K189" t="s">
        <v>5730</v>
      </c>
      <c r="L189" t="s">
        <v>5731</v>
      </c>
      <c r="M189" t="s">
        <v>5732</v>
      </c>
      <c r="N189">
        <v>10</v>
      </c>
      <c r="O189">
        <v>9781728188553</v>
      </c>
      <c r="P189" t="str">
        <f t="shared" si="10"/>
        <v>Conference</v>
      </c>
      <c r="Q189" t="s">
        <v>5733</v>
      </c>
      <c r="R189" t="s">
        <v>6</v>
      </c>
      <c r="S189" s="3">
        <v>2020</v>
      </c>
      <c r="T189" t="s">
        <v>5734</v>
      </c>
      <c r="U189" t="s">
        <v>6</v>
      </c>
      <c r="V189" t="s">
        <v>162</v>
      </c>
    </row>
    <row r="190" spans="1:22" x14ac:dyDescent="0.35">
      <c r="A190" t="s">
        <v>49</v>
      </c>
      <c r="B190" t="s">
        <v>77</v>
      </c>
      <c r="C190" t="s">
        <v>77</v>
      </c>
      <c r="D190" s="33" t="s">
        <v>21105</v>
      </c>
      <c r="E190" s="20" t="str" cm="1">
        <f t="array" ref="E190">IF(OR(ISNUMBER(SEARCH("mobile", J190:L190)),ISNUMBER(SEARCH("Mobile", J190:L190)),ISNUMBER(SEARCH("smartphone", J190:L190)),ISNUMBER(SEARCH("Smartphone", J190:L190)),ISNUMBER(SEARCH("android", J190:L190)),ISNUMBER(SEARCH("Android", J190:L190))),"Mobile", "")</f>
        <v/>
      </c>
      <c r="F190" s="20" t="str" cm="1">
        <f t="array" ref="F190">IF(OR(ISNUMBER(SEARCH("virtual reality", J190:L190)),ISNUMBER(SEARCH("mixed reality", J190:L190)),ISNUMBER(SEARCH(" VR ", J190:L190)),ISNUMBER(SEARCH("augmented reality", J190:L190)),ISNUMBER(SEARCH("Augmented Reality", J190:L190)),ISNUMBER(SEARCH(" AR ", J190:L190))),"VR-AR", "")</f>
        <v/>
      </c>
      <c r="G190" s="20" t="str">
        <f>IF(A190=DataValidation!$E$14,DataValidation!$E$14, "")</f>
        <v/>
      </c>
      <c r="H190" s="20" t="str">
        <f>IF(A190=DataValidation!$E$13,DataValidation!$E$13, "")</f>
        <v/>
      </c>
      <c r="I190" s="3" t="str">
        <f t="shared" si="8"/>
        <v/>
      </c>
      <c r="J190" s="10" t="s">
        <v>18955</v>
      </c>
      <c r="K190" t="s">
        <v>5736</v>
      </c>
      <c r="L190" t="s">
        <v>5737</v>
      </c>
      <c r="M190" t="s">
        <v>5738</v>
      </c>
      <c r="N190">
        <v>7</v>
      </c>
      <c r="O190">
        <v>9789811544088</v>
      </c>
      <c r="P190" t="str">
        <f t="shared" si="10"/>
        <v>Journal</v>
      </c>
      <c r="Q190" t="s">
        <v>207</v>
      </c>
      <c r="R190" t="s">
        <v>5739</v>
      </c>
      <c r="S190" s="3">
        <v>2021</v>
      </c>
      <c r="T190" t="s">
        <v>5740</v>
      </c>
      <c r="U190" t="s">
        <v>6</v>
      </c>
      <c r="V190" t="s">
        <v>162</v>
      </c>
    </row>
    <row r="191" spans="1:22" x14ac:dyDescent="0.35">
      <c r="A191" t="s">
        <v>40</v>
      </c>
      <c r="B191" t="s">
        <v>33</v>
      </c>
      <c r="C191" t="s">
        <v>33</v>
      </c>
      <c r="E191" s="20" t="str" cm="1">
        <f t="array" ref="E191">IF(OR(ISNUMBER(SEARCH("mobile", J191:L191)),ISNUMBER(SEARCH("Mobile", J191:L191)),ISNUMBER(SEARCH("smartphone", J191:L191)),ISNUMBER(SEARCH("Smartphone", J191:L191)),ISNUMBER(SEARCH("android", J191:L191)),ISNUMBER(SEARCH("Android", J191:L191))),"Mobile", "")</f>
        <v>Mobile</v>
      </c>
      <c r="F191" s="20" t="str" cm="1">
        <f t="array" ref="F191">IF(OR(ISNUMBER(SEARCH("virtual reality", J191:L191)),ISNUMBER(SEARCH("mixed reality", J191:L191)),ISNUMBER(SEARCH(" VR ", J191:L191)),ISNUMBER(SEARCH("augmented reality", J191:L191)),ISNUMBER(SEARCH("Augmented Reality", J191:L191)),ISNUMBER(SEARCH(" AR ", J191:L191))),"VR-AR", "")</f>
        <v/>
      </c>
      <c r="G191" s="20" t="str">
        <f>IF(A191=DataValidation!$E$14,DataValidation!$E$14, "")</f>
        <v>AI</v>
      </c>
      <c r="H191" s="20" t="str">
        <f>IF(A191=DataValidation!$E$13,DataValidation!$E$13, "")</f>
        <v/>
      </c>
      <c r="I191" s="3" t="str">
        <f t="shared" si="8"/>
        <v/>
      </c>
      <c r="J191" s="10" t="s">
        <v>18957</v>
      </c>
      <c r="K191" t="s">
        <v>5746</v>
      </c>
      <c r="L191" t="s">
        <v>5747</v>
      </c>
      <c r="M191" t="s">
        <v>5748</v>
      </c>
      <c r="N191">
        <v>10</v>
      </c>
      <c r="O191">
        <v>9781728143651</v>
      </c>
      <c r="P191" t="str">
        <f t="shared" si="10"/>
        <v>Conference</v>
      </c>
      <c r="Q191" t="s">
        <v>5749</v>
      </c>
      <c r="R191" t="s">
        <v>5750</v>
      </c>
      <c r="S191" s="3">
        <v>2019</v>
      </c>
      <c r="T191" t="s">
        <v>5751</v>
      </c>
      <c r="U191" t="s">
        <v>6</v>
      </c>
      <c r="V191" t="s">
        <v>162</v>
      </c>
    </row>
    <row r="192" spans="1:22" x14ac:dyDescent="0.35">
      <c r="A192" t="s">
        <v>70</v>
      </c>
      <c r="B192" t="s">
        <v>57</v>
      </c>
      <c r="C192" t="s">
        <v>57</v>
      </c>
      <c r="D192" t="s">
        <v>21106</v>
      </c>
      <c r="E192" s="20" t="str" cm="1">
        <f t="array" ref="E192">IF(OR(ISNUMBER(SEARCH("mobile", J192:L192)),ISNUMBER(SEARCH("Mobile", J192:L192)),ISNUMBER(SEARCH("smartphone", J192:L192)),ISNUMBER(SEARCH("Smartphone", J192:L192)),ISNUMBER(SEARCH("android", J192:L192)),ISNUMBER(SEARCH("Android", J192:L192))),"Mobile", "")</f>
        <v/>
      </c>
      <c r="F192" s="20" t="str" cm="1">
        <f t="array" ref="F192">IF(OR(ISNUMBER(SEARCH("virtual reality", J192:L192)),ISNUMBER(SEARCH("mixed reality", J192:L192)),ISNUMBER(SEARCH(" VR ", J192:L192)),ISNUMBER(SEARCH("augmented reality", J192:L192)),ISNUMBER(SEARCH("Augmented Reality", J192:L192)),ISNUMBER(SEARCH(" AR ", J192:L192))),"VR-AR", "")</f>
        <v>VR-AR</v>
      </c>
      <c r="G192" s="20" t="str">
        <f>IF(A192=DataValidation!$E$14,DataValidation!$E$14, "")</f>
        <v/>
      </c>
      <c r="H192" s="20" t="str">
        <f>IF(A192=DataValidation!$E$13,DataValidation!$E$13, "")</f>
        <v/>
      </c>
      <c r="I192" s="3" t="str">
        <f t="shared" si="8"/>
        <v/>
      </c>
      <c r="J192" s="10" t="s">
        <v>18960</v>
      </c>
      <c r="K192" t="s">
        <v>5765</v>
      </c>
      <c r="L192" t="s">
        <v>5766</v>
      </c>
      <c r="M192" t="s">
        <v>5767</v>
      </c>
      <c r="N192">
        <v>10</v>
      </c>
      <c r="O192">
        <v>9781479919659</v>
      </c>
      <c r="P192" t="str">
        <f t="shared" si="10"/>
        <v>Conference</v>
      </c>
      <c r="Q192" t="s">
        <v>5768</v>
      </c>
      <c r="R192" t="s">
        <v>5769</v>
      </c>
      <c r="S192" s="3">
        <v>2015</v>
      </c>
      <c r="T192" t="s">
        <v>5770</v>
      </c>
      <c r="U192" t="s">
        <v>6</v>
      </c>
      <c r="V192" t="s">
        <v>5181</v>
      </c>
    </row>
    <row r="193" spans="1:22" x14ac:dyDescent="0.35">
      <c r="A193" t="s">
        <v>49</v>
      </c>
      <c r="B193" t="s">
        <v>66</v>
      </c>
      <c r="C193" t="s">
        <v>66</v>
      </c>
      <c r="D193" t="s">
        <v>21106</v>
      </c>
      <c r="E193" s="20" t="str" cm="1">
        <f t="array" ref="E193">IF(OR(ISNUMBER(SEARCH("mobile", J193:L193)),ISNUMBER(SEARCH("Mobile", J193:L193)),ISNUMBER(SEARCH("smartphone", J193:L193)),ISNUMBER(SEARCH("Smartphone", J193:L193)),ISNUMBER(SEARCH("android", J193:L193)),ISNUMBER(SEARCH("Android", J193:L193))),"Mobile", "")</f>
        <v/>
      </c>
      <c r="F193" s="20" t="str" cm="1">
        <f t="array" ref="F193">IF(OR(ISNUMBER(SEARCH("virtual reality", J193:L193)),ISNUMBER(SEARCH("mixed reality", J193:L193)),ISNUMBER(SEARCH(" VR ", J193:L193)),ISNUMBER(SEARCH("augmented reality", J193:L193)),ISNUMBER(SEARCH("Augmented Reality", J193:L193)),ISNUMBER(SEARCH(" AR ", J193:L193))),"VR-AR", "")</f>
        <v/>
      </c>
      <c r="G193" s="20" t="str">
        <f>IF(A193=DataValidation!$E$14,DataValidation!$E$14, "")</f>
        <v/>
      </c>
      <c r="H193" s="20" t="str">
        <f>IF(A193=DataValidation!$E$13,DataValidation!$E$13, "")</f>
        <v/>
      </c>
      <c r="I193" s="3" t="str">
        <f t="shared" si="8"/>
        <v/>
      </c>
      <c r="J193" s="10" t="s">
        <v>18962</v>
      </c>
      <c r="K193" t="s">
        <v>5777</v>
      </c>
      <c r="L193" t="s">
        <v>5778</v>
      </c>
      <c r="M193" t="s">
        <v>5779</v>
      </c>
      <c r="N193">
        <v>10</v>
      </c>
      <c r="O193">
        <v>9781509022991</v>
      </c>
      <c r="P193" t="str">
        <f t="shared" si="10"/>
        <v>Conference</v>
      </c>
      <c r="Q193" t="s">
        <v>5780</v>
      </c>
      <c r="R193" t="s">
        <v>4985</v>
      </c>
      <c r="S193" s="3">
        <v>2016</v>
      </c>
      <c r="T193" t="s">
        <v>5781</v>
      </c>
      <c r="U193" t="s">
        <v>6</v>
      </c>
      <c r="V193" t="s">
        <v>217</v>
      </c>
    </row>
    <row r="194" spans="1:22" x14ac:dyDescent="0.35">
      <c r="A194" t="s">
        <v>49</v>
      </c>
      <c r="B194" t="s">
        <v>74</v>
      </c>
      <c r="C194" t="s">
        <v>74</v>
      </c>
      <c r="D194" t="s">
        <v>21107</v>
      </c>
      <c r="E194" s="20" t="str" cm="1">
        <f t="array" ref="E194">IF(OR(ISNUMBER(SEARCH("mobile", J194:L194)),ISNUMBER(SEARCH("Mobile", J194:L194)),ISNUMBER(SEARCH("smartphone", J194:L194)),ISNUMBER(SEARCH("Smartphone", J194:L194)),ISNUMBER(SEARCH("android", J194:L194)),ISNUMBER(SEARCH("Android", J194:L194))),"Mobile", "")</f>
        <v/>
      </c>
      <c r="F194" s="20" t="str" cm="1">
        <f t="array" ref="F194">IF(OR(ISNUMBER(SEARCH("virtual reality", J194:L194)),ISNUMBER(SEARCH("mixed reality", J194:L194)),ISNUMBER(SEARCH(" VR ", J194:L194)),ISNUMBER(SEARCH("augmented reality", J194:L194)),ISNUMBER(SEARCH("Augmented Reality", J194:L194)),ISNUMBER(SEARCH(" AR ", J194:L194))),"VR-AR", "")</f>
        <v/>
      </c>
      <c r="G194" s="20" t="str">
        <f>IF(A194=DataValidation!$E$14,DataValidation!$E$14, "")</f>
        <v/>
      </c>
      <c r="H194" s="20" t="str">
        <f>IF(A194=DataValidation!$E$13,DataValidation!$E$13, "")</f>
        <v/>
      </c>
      <c r="I194" s="3" t="str">
        <f t="shared" ref="I194:I257" si="11">IF(B194&lt;&gt;C194,IF(OR(B194="",C194=""),"NR","Yes"),"")</f>
        <v/>
      </c>
      <c r="J194" s="10" t="s">
        <v>18975</v>
      </c>
      <c r="K194" t="s">
        <v>5868</v>
      </c>
      <c r="L194" t="s">
        <v>5869</v>
      </c>
      <c r="M194" t="s">
        <v>5870</v>
      </c>
      <c r="N194">
        <v>10</v>
      </c>
      <c r="O194">
        <v>9781538648469</v>
      </c>
      <c r="P194" t="str">
        <f t="shared" si="10"/>
        <v>Conference</v>
      </c>
      <c r="Q194" t="s">
        <v>388</v>
      </c>
      <c r="R194" t="s">
        <v>5871</v>
      </c>
      <c r="S194" s="3">
        <v>2018</v>
      </c>
      <c r="T194" t="s">
        <v>5872</v>
      </c>
      <c r="U194" t="s">
        <v>6</v>
      </c>
      <c r="V194" t="s">
        <v>703</v>
      </c>
    </row>
    <row r="195" spans="1:22" x14ac:dyDescent="0.35">
      <c r="A195" t="s">
        <v>79</v>
      </c>
      <c r="B195" t="s">
        <v>33</v>
      </c>
      <c r="C195" t="s">
        <v>33</v>
      </c>
      <c r="D195" t="s">
        <v>21108</v>
      </c>
      <c r="E195" s="20" t="str" cm="1">
        <f t="array" ref="E195">IF(OR(ISNUMBER(SEARCH("mobile", J195:L195)),ISNUMBER(SEARCH("Mobile", J195:L195)),ISNUMBER(SEARCH("smartphone", J195:L195)),ISNUMBER(SEARCH("Smartphone", J195:L195)),ISNUMBER(SEARCH("android", J195:L195)),ISNUMBER(SEARCH("Android", J195:L195))),"Mobile", "")</f>
        <v/>
      </c>
      <c r="F195" s="20" t="str" cm="1">
        <f t="array" ref="F195">IF(OR(ISNUMBER(SEARCH("virtual reality", J195:L195)),ISNUMBER(SEARCH("mixed reality", J195:L195)),ISNUMBER(SEARCH(" VR ", J195:L195)),ISNUMBER(SEARCH("augmented reality", J195:L195)),ISNUMBER(SEARCH("Augmented Reality", J195:L195)),ISNUMBER(SEARCH(" AR ", J195:L195))),"VR-AR", "")</f>
        <v/>
      </c>
      <c r="G195" s="20" t="str">
        <f>IF(A195=DataValidation!$E$14,DataValidation!$E$14, "")</f>
        <v/>
      </c>
      <c r="H195" s="20" t="str">
        <f>IF(A195=DataValidation!$E$13,DataValidation!$E$13, "")</f>
        <v/>
      </c>
      <c r="I195" s="3" t="str">
        <f t="shared" si="11"/>
        <v/>
      </c>
      <c r="J195" s="10" t="s">
        <v>18986</v>
      </c>
      <c r="K195" t="s">
        <v>5937</v>
      </c>
      <c r="L195" t="s">
        <v>5938</v>
      </c>
      <c r="M195" t="s">
        <v>5939</v>
      </c>
      <c r="N195">
        <v>7</v>
      </c>
      <c r="O195">
        <v>9783642383137</v>
      </c>
      <c r="P195" t="str">
        <f t="shared" si="10"/>
        <v>Conference</v>
      </c>
      <c r="Q195" t="s">
        <v>2587</v>
      </c>
      <c r="R195" t="s">
        <v>5940</v>
      </c>
      <c r="S195" s="3">
        <v>2013</v>
      </c>
      <c r="T195" t="s">
        <v>5941</v>
      </c>
      <c r="U195" t="s">
        <v>6</v>
      </c>
      <c r="V195" t="s">
        <v>337</v>
      </c>
    </row>
    <row r="196" spans="1:22" x14ac:dyDescent="0.35">
      <c r="A196" t="s">
        <v>85</v>
      </c>
      <c r="B196" t="s">
        <v>33</v>
      </c>
      <c r="C196" t="s">
        <v>33</v>
      </c>
      <c r="D196" t="s">
        <v>85</v>
      </c>
      <c r="E196" s="20" t="str" cm="1">
        <f t="array" ref="E196">IF(OR(ISNUMBER(SEARCH("mobile", J196:L196)),ISNUMBER(SEARCH("Mobile", J196:L196)),ISNUMBER(SEARCH("smartphone", J196:L196)),ISNUMBER(SEARCH("Smartphone", J196:L196)),ISNUMBER(SEARCH("android", J196:L196)),ISNUMBER(SEARCH("Android", J196:L196))),"Mobile", "")</f>
        <v/>
      </c>
      <c r="F196" s="20" t="str" cm="1">
        <f t="array" ref="F196">IF(OR(ISNUMBER(SEARCH("virtual reality", J196:L196)),ISNUMBER(SEARCH("mixed reality", J196:L196)),ISNUMBER(SEARCH(" VR ", J196:L196)),ISNUMBER(SEARCH("augmented reality", J196:L196)),ISNUMBER(SEARCH("Augmented Reality", J196:L196)),ISNUMBER(SEARCH(" AR ", J196:L196))),"VR-AR", "")</f>
        <v/>
      </c>
      <c r="G196" s="20" t="s">
        <v>40</v>
      </c>
      <c r="H196" s="20" t="str">
        <f>IF(A196=DataValidation!$E$13,DataValidation!$E$13, "")</f>
        <v>Content Creation</v>
      </c>
      <c r="I196" s="3" t="str">
        <f t="shared" si="11"/>
        <v/>
      </c>
      <c r="J196" s="10" t="s">
        <v>18990</v>
      </c>
      <c r="K196" t="s">
        <v>5961</v>
      </c>
      <c r="L196" t="s">
        <v>5962</v>
      </c>
      <c r="M196" t="s">
        <v>5963</v>
      </c>
      <c r="N196">
        <v>10</v>
      </c>
      <c r="O196">
        <v>9781450340427</v>
      </c>
      <c r="P196" t="str">
        <f t="shared" si="10"/>
        <v>Conference</v>
      </c>
      <c r="Q196" t="s">
        <v>308</v>
      </c>
      <c r="R196" t="s">
        <v>6</v>
      </c>
      <c r="S196" s="3">
        <v>2016</v>
      </c>
      <c r="T196" t="s">
        <v>5964</v>
      </c>
      <c r="U196" t="s">
        <v>6</v>
      </c>
      <c r="V196" t="s">
        <v>162</v>
      </c>
    </row>
    <row r="197" spans="1:22" x14ac:dyDescent="0.35">
      <c r="A197" t="s">
        <v>40</v>
      </c>
      <c r="B197" t="s">
        <v>33</v>
      </c>
      <c r="C197" t="s">
        <v>33</v>
      </c>
      <c r="E197" s="20" t="str" cm="1">
        <f t="array" ref="E197">IF(OR(ISNUMBER(SEARCH("mobile", J197:L197)),ISNUMBER(SEARCH("Mobile", J197:L197)),ISNUMBER(SEARCH("smartphone", J197:L197)),ISNUMBER(SEARCH("Smartphone", J197:L197)),ISNUMBER(SEARCH("android", J197:L197)),ISNUMBER(SEARCH("Android", J197:L197))),"Mobile", "")</f>
        <v/>
      </c>
      <c r="F197" s="20" t="str" cm="1">
        <f t="array" ref="F197">IF(OR(ISNUMBER(SEARCH("virtual reality", J197:L197)),ISNUMBER(SEARCH("mixed reality", J197:L197)),ISNUMBER(SEARCH(" VR ", J197:L197)),ISNUMBER(SEARCH("augmented reality", J197:L197)),ISNUMBER(SEARCH("Augmented Reality", J197:L197)),ISNUMBER(SEARCH(" AR ", J197:L197))),"VR-AR", "")</f>
        <v/>
      </c>
      <c r="G197" s="20" t="str">
        <f>IF(A197=DataValidation!$E$14,DataValidation!$E$14, "")</f>
        <v>AI</v>
      </c>
      <c r="H197" s="20" t="str">
        <f>IF(A197=DataValidation!$E$13,DataValidation!$E$13, "")</f>
        <v/>
      </c>
      <c r="I197" s="3" t="str">
        <f t="shared" si="11"/>
        <v/>
      </c>
      <c r="J197" s="10" t="s">
        <v>18995</v>
      </c>
      <c r="K197" t="s">
        <v>5990</v>
      </c>
      <c r="L197" t="s">
        <v>5991</v>
      </c>
      <c r="M197" t="s">
        <v>5992</v>
      </c>
      <c r="N197">
        <v>7</v>
      </c>
      <c r="P197" t="str">
        <f t="shared" si="10"/>
        <v>Journal</v>
      </c>
      <c r="Q197" t="s">
        <v>5993</v>
      </c>
      <c r="R197" t="s">
        <v>5994</v>
      </c>
      <c r="S197" s="3">
        <v>2020</v>
      </c>
      <c r="T197" t="s">
        <v>5995</v>
      </c>
      <c r="U197" t="s">
        <v>6</v>
      </c>
      <c r="V197" t="s">
        <v>162</v>
      </c>
    </row>
    <row r="198" spans="1:22" x14ac:dyDescent="0.35">
      <c r="A198" t="s">
        <v>40</v>
      </c>
      <c r="B198" t="s">
        <v>33</v>
      </c>
      <c r="C198" t="s">
        <v>33</v>
      </c>
      <c r="E198" s="20" t="str" cm="1">
        <f t="array" ref="E198">IF(OR(ISNUMBER(SEARCH("mobile", J198:L198)),ISNUMBER(SEARCH("Mobile", J198:L198)),ISNUMBER(SEARCH("smartphone", J198:L198)),ISNUMBER(SEARCH("Smartphone", J198:L198)),ISNUMBER(SEARCH("android", J198:L198)),ISNUMBER(SEARCH("Android", J198:L198))),"Mobile", "")</f>
        <v/>
      </c>
      <c r="F198" s="20" t="str" cm="1">
        <f t="array" ref="F198">IF(OR(ISNUMBER(SEARCH("virtual reality", J198:L198)),ISNUMBER(SEARCH("mixed reality", J198:L198)),ISNUMBER(SEARCH(" VR ", J198:L198)),ISNUMBER(SEARCH("augmented reality", J198:L198)),ISNUMBER(SEARCH("Augmented Reality", J198:L198)),ISNUMBER(SEARCH(" AR ", J198:L198))),"VR-AR", "")</f>
        <v>VR-AR</v>
      </c>
      <c r="G198" s="20" t="str">
        <f>IF(A198=DataValidation!$E$14,DataValidation!$E$14, "")</f>
        <v>AI</v>
      </c>
      <c r="H198" s="20" t="str">
        <f>IF(A198=DataValidation!$E$13,DataValidation!$E$13, "")</f>
        <v/>
      </c>
      <c r="I198" s="3" t="str">
        <f t="shared" si="11"/>
        <v/>
      </c>
      <c r="J198" s="10" t="s">
        <v>19005</v>
      </c>
      <c r="K198" t="s">
        <v>6048</v>
      </c>
      <c r="L198" t="s">
        <v>6049</v>
      </c>
      <c r="M198" t="s">
        <v>6050</v>
      </c>
      <c r="N198">
        <v>7</v>
      </c>
      <c r="P198" t="str">
        <f t="shared" si="10"/>
        <v>Journal</v>
      </c>
      <c r="Q198" t="s">
        <v>1398</v>
      </c>
      <c r="R198" t="s">
        <v>6051</v>
      </c>
      <c r="S198" s="3">
        <v>2017</v>
      </c>
      <c r="T198" t="s">
        <v>6052</v>
      </c>
      <c r="U198" t="s">
        <v>6</v>
      </c>
      <c r="V198" t="s">
        <v>155</v>
      </c>
    </row>
    <row r="199" spans="1:22" x14ac:dyDescent="0.35">
      <c r="A199" t="s">
        <v>40</v>
      </c>
      <c r="B199" t="s">
        <v>33</v>
      </c>
      <c r="C199" t="s">
        <v>33</v>
      </c>
      <c r="E199" s="20" t="str" cm="1">
        <f t="array" ref="E199">IF(OR(ISNUMBER(SEARCH("mobile", J199:L199)),ISNUMBER(SEARCH("Mobile", J199:L199)),ISNUMBER(SEARCH("smartphone", J199:L199)),ISNUMBER(SEARCH("Smartphone", J199:L199)),ISNUMBER(SEARCH("android", J199:L199)),ISNUMBER(SEARCH("Android", J199:L199))),"Mobile", "")</f>
        <v/>
      </c>
      <c r="F199" s="20" t="str" cm="1">
        <f t="array" ref="F199">IF(OR(ISNUMBER(SEARCH("virtual reality", J199:L199)),ISNUMBER(SEARCH("mixed reality", J199:L199)),ISNUMBER(SEARCH(" VR ", J199:L199)),ISNUMBER(SEARCH("augmented reality", J199:L199)),ISNUMBER(SEARCH("Augmented Reality", J199:L199)),ISNUMBER(SEARCH(" AR ", J199:L199))),"VR-AR", "")</f>
        <v/>
      </c>
      <c r="G199" s="20" t="str">
        <f>IF(A199=DataValidation!$E$14,DataValidation!$E$14, "")</f>
        <v>AI</v>
      </c>
      <c r="H199" s="20" t="str">
        <f>IF(A199=DataValidation!$E$13,DataValidation!$E$13, "")</f>
        <v/>
      </c>
      <c r="I199" s="3" t="str">
        <f t="shared" si="11"/>
        <v/>
      </c>
      <c r="J199" s="10" t="s">
        <v>19013</v>
      </c>
      <c r="K199" t="s">
        <v>6095</v>
      </c>
      <c r="L199" t="s">
        <v>6096</v>
      </c>
      <c r="M199" t="s">
        <v>6097</v>
      </c>
      <c r="N199">
        <v>10</v>
      </c>
      <c r="P199" t="str">
        <f t="shared" si="10"/>
        <v>Workshop</v>
      </c>
      <c r="Q199" t="s">
        <v>496</v>
      </c>
      <c r="R199" t="s">
        <v>6098</v>
      </c>
      <c r="S199" s="3">
        <v>2015</v>
      </c>
      <c r="T199" t="s">
        <v>6099</v>
      </c>
      <c r="U199" t="s">
        <v>6</v>
      </c>
      <c r="V199" t="s">
        <v>1120</v>
      </c>
    </row>
    <row r="200" spans="1:22" x14ac:dyDescent="0.35">
      <c r="A200" t="s">
        <v>40</v>
      </c>
      <c r="B200" t="s">
        <v>33</v>
      </c>
      <c r="C200" t="s">
        <v>33</v>
      </c>
      <c r="E200" s="20" t="str" cm="1">
        <f t="array" ref="E200">IF(OR(ISNUMBER(SEARCH("mobile", J200:L200)),ISNUMBER(SEARCH("Mobile", J200:L200)),ISNUMBER(SEARCH("smartphone", J200:L200)),ISNUMBER(SEARCH("Smartphone", J200:L200)),ISNUMBER(SEARCH("android", J200:L200)),ISNUMBER(SEARCH("Android", J200:L200))),"Mobile", "")</f>
        <v/>
      </c>
      <c r="F200" s="20" t="str" cm="1">
        <f t="array" ref="F200">IF(OR(ISNUMBER(SEARCH("virtual reality", J200:L200)),ISNUMBER(SEARCH("mixed reality", J200:L200)),ISNUMBER(SEARCH(" VR ", J200:L200)),ISNUMBER(SEARCH("augmented reality", J200:L200)),ISNUMBER(SEARCH("Augmented Reality", J200:L200)),ISNUMBER(SEARCH(" AR ", J200:L200))),"VR-AR", "")</f>
        <v/>
      </c>
      <c r="G200" s="20" t="str">
        <f>IF(A200=DataValidation!$E$14,DataValidation!$E$14, "")</f>
        <v>AI</v>
      </c>
      <c r="H200" s="20" t="str">
        <f>IF(A200=DataValidation!$E$13,DataValidation!$E$13, "")</f>
        <v/>
      </c>
      <c r="I200" s="3" t="str">
        <f t="shared" si="11"/>
        <v/>
      </c>
      <c r="J200" s="10" t="s">
        <v>19027</v>
      </c>
      <c r="K200" t="s">
        <v>6182</v>
      </c>
      <c r="L200" t="s">
        <v>6183</v>
      </c>
      <c r="M200" t="s">
        <v>6184</v>
      </c>
      <c r="N200">
        <v>10</v>
      </c>
      <c r="O200">
        <v>9789897580734</v>
      </c>
      <c r="P200" t="str">
        <f t="shared" si="10"/>
        <v>Conference</v>
      </c>
      <c r="Q200" t="s">
        <v>6185</v>
      </c>
      <c r="R200" t="s">
        <v>6186</v>
      </c>
      <c r="S200" s="3">
        <v>2015</v>
      </c>
      <c r="T200" t="s">
        <v>6187</v>
      </c>
      <c r="U200" t="s">
        <v>6</v>
      </c>
      <c r="V200" t="s">
        <v>147</v>
      </c>
    </row>
    <row r="201" spans="1:22" x14ac:dyDescent="0.35">
      <c r="A201" t="s">
        <v>85</v>
      </c>
      <c r="B201" t="s">
        <v>33</v>
      </c>
      <c r="C201" t="s">
        <v>33</v>
      </c>
      <c r="D201" t="s">
        <v>21062</v>
      </c>
      <c r="E201" s="20" t="str" cm="1">
        <f t="array" ref="E201">IF(OR(ISNUMBER(SEARCH("mobile", J201:L201)),ISNUMBER(SEARCH("Mobile", J201:L201)),ISNUMBER(SEARCH("smartphone", J201:L201)),ISNUMBER(SEARCH("Smartphone", J201:L201)),ISNUMBER(SEARCH("android", J201:L201)),ISNUMBER(SEARCH("Android", J201:L201))),"Mobile", "")</f>
        <v/>
      </c>
      <c r="F201" s="20" t="str" cm="1">
        <f t="array" ref="F201">IF(OR(ISNUMBER(SEARCH("virtual reality", J201:L201)),ISNUMBER(SEARCH("mixed reality", J201:L201)),ISNUMBER(SEARCH(" VR ", J201:L201)),ISNUMBER(SEARCH("augmented reality", J201:L201)),ISNUMBER(SEARCH("Augmented Reality", J201:L201)),ISNUMBER(SEARCH(" AR ", J201:L201))),"VR-AR", "")</f>
        <v/>
      </c>
      <c r="G201" s="20" t="s">
        <v>40</v>
      </c>
      <c r="H201" s="20" t="str">
        <f>IF(A201=DataValidation!$E$13,DataValidation!$E$13, "")</f>
        <v>Content Creation</v>
      </c>
      <c r="I201" s="3" t="str">
        <f t="shared" si="11"/>
        <v/>
      </c>
      <c r="J201" s="10" t="s">
        <v>19032</v>
      </c>
      <c r="K201" t="s">
        <v>6212</v>
      </c>
      <c r="L201" t="s">
        <v>6213</v>
      </c>
      <c r="M201" t="s">
        <v>6214</v>
      </c>
      <c r="N201">
        <v>10</v>
      </c>
      <c r="O201">
        <v>9781450353199</v>
      </c>
      <c r="P201" t="str">
        <f t="shared" si="10"/>
        <v>Conference</v>
      </c>
      <c r="Q201" t="s">
        <v>308</v>
      </c>
      <c r="R201" t="s">
        <v>6</v>
      </c>
      <c r="S201" s="3">
        <v>2017</v>
      </c>
      <c r="T201" t="s">
        <v>6215</v>
      </c>
      <c r="U201" t="s">
        <v>6</v>
      </c>
      <c r="V201" t="s">
        <v>147</v>
      </c>
    </row>
    <row r="202" spans="1:22" x14ac:dyDescent="0.35">
      <c r="A202" t="s">
        <v>49</v>
      </c>
      <c r="B202" t="s">
        <v>66</v>
      </c>
      <c r="C202" t="s">
        <v>66</v>
      </c>
      <c r="D202" t="s">
        <v>21109</v>
      </c>
      <c r="E202" s="20" t="str" cm="1">
        <f t="array" ref="E202">IF(OR(ISNUMBER(SEARCH("mobile", J202:L202)),ISNUMBER(SEARCH("Mobile", J202:L202)),ISNUMBER(SEARCH("smartphone", J202:L202)),ISNUMBER(SEARCH("Smartphone", J202:L202)),ISNUMBER(SEARCH("android", J202:L202)),ISNUMBER(SEARCH("Android", J202:L202))),"Mobile", "")</f>
        <v/>
      </c>
      <c r="F202" s="20" t="str" cm="1">
        <f t="array" ref="F202">IF(OR(ISNUMBER(SEARCH("virtual reality", J202:L202)),ISNUMBER(SEARCH("mixed reality", J202:L202)),ISNUMBER(SEARCH(" VR ", J202:L202)),ISNUMBER(SEARCH("augmented reality", J202:L202)),ISNUMBER(SEARCH("Augmented Reality", J202:L202)),ISNUMBER(SEARCH(" AR ", J202:L202))),"VR-AR", "")</f>
        <v/>
      </c>
      <c r="G202" s="20" t="str">
        <f>IF(A202=DataValidation!$E$14,DataValidation!$E$14, "")</f>
        <v/>
      </c>
      <c r="H202" s="20" t="str">
        <f>IF(A202=DataValidation!$E$13,DataValidation!$E$13, "")</f>
        <v/>
      </c>
      <c r="I202" s="3" t="str">
        <f t="shared" si="11"/>
        <v/>
      </c>
      <c r="J202" s="10" t="s">
        <v>19033</v>
      </c>
      <c r="K202" t="s">
        <v>6217</v>
      </c>
      <c r="L202" t="s">
        <v>6218</v>
      </c>
      <c r="M202" t="s">
        <v>6219</v>
      </c>
      <c r="N202">
        <v>7</v>
      </c>
      <c r="O202">
        <v>9783030509941</v>
      </c>
      <c r="P202" t="str">
        <f t="shared" si="10"/>
        <v>Conference</v>
      </c>
      <c r="Q202" t="s">
        <v>152</v>
      </c>
      <c r="R202" t="s">
        <v>6220</v>
      </c>
      <c r="S202" s="3">
        <v>2020</v>
      </c>
      <c r="T202" t="s">
        <v>6221</v>
      </c>
      <c r="U202" t="s">
        <v>6</v>
      </c>
      <c r="V202" t="s">
        <v>162</v>
      </c>
    </row>
    <row r="203" spans="1:22" x14ac:dyDescent="0.35">
      <c r="A203" t="s">
        <v>79</v>
      </c>
      <c r="B203" t="s">
        <v>33</v>
      </c>
      <c r="C203" t="s">
        <v>33</v>
      </c>
      <c r="D203" s="33" t="s">
        <v>20816</v>
      </c>
      <c r="E203" s="20" t="str" cm="1">
        <f t="array" ref="E203">IF(OR(ISNUMBER(SEARCH("mobile", J203:L203)),ISNUMBER(SEARCH("Mobile", J203:L203)),ISNUMBER(SEARCH("smartphone", J203:L203)),ISNUMBER(SEARCH("Smartphone", J203:L203)),ISNUMBER(SEARCH("android", J203:L203)),ISNUMBER(SEARCH("Android", J203:L203))),"Mobile", "")</f>
        <v/>
      </c>
      <c r="F203" s="20" t="str" cm="1">
        <f t="array" ref="F203">IF(OR(ISNUMBER(SEARCH("virtual reality", J203:L203)),ISNUMBER(SEARCH("mixed reality", J203:L203)),ISNUMBER(SEARCH(" VR ", J203:L203)),ISNUMBER(SEARCH("augmented reality", J203:L203)),ISNUMBER(SEARCH("Augmented Reality", J203:L203)),ISNUMBER(SEARCH(" AR ", J203:L203))),"VR-AR", "")</f>
        <v/>
      </c>
      <c r="G203" s="20" t="str">
        <f>IF(A203=DataValidation!$E$14,DataValidation!$E$14, "")</f>
        <v/>
      </c>
      <c r="H203" s="20" t="str">
        <f>IF(A203=DataValidation!$E$13,DataValidation!$E$13, "")</f>
        <v/>
      </c>
      <c r="I203" s="3" t="str">
        <f t="shared" si="11"/>
        <v/>
      </c>
      <c r="J203" s="10" t="s">
        <v>19040</v>
      </c>
      <c r="K203" t="s">
        <v>6258</v>
      </c>
      <c r="L203" t="s">
        <v>6259</v>
      </c>
      <c r="M203" t="s">
        <v>6249</v>
      </c>
      <c r="N203">
        <v>10</v>
      </c>
      <c r="O203">
        <v>9781450305785</v>
      </c>
      <c r="P203" t="str">
        <f t="shared" si="10"/>
        <v>Conference</v>
      </c>
      <c r="Q203" t="s">
        <v>274</v>
      </c>
      <c r="R203" t="s">
        <v>6260</v>
      </c>
      <c r="S203" s="3">
        <v>2011</v>
      </c>
      <c r="T203" t="s">
        <v>6261</v>
      </c>
      <c r="U203" t="s">
        <v>6</v>
      </c>
      <c r="V203" t="s">
        <v>1505</v>
      </c>
    </row>
    <row r="204" spans="1:22" x14ac:dyDescent="0.35">
      <c r="A204" t="s">
        <v>40</v>
      </c>
      <c r="B204" t="s">
        <v>33</v>
      </c>
      <c r="C204" t="s">
        <v>33</v>
      </c>
      <c r="E204" s="20" t="str" cm="1">
        <f t="array" ref="E204">IF(OR(ISNUMBER(SEARCH("mobile", J204:L204)),ISNUMBER(SEARCH("Mobile", J204:L204)),ISNUMBER(SEARCH("smartphone", J204:L204)),ISNUMBER(SEARCH("Smartphone", J204:L204)),ISNUMBER(SEARCH("android", J204:L204)),ISNUMBER(SEARCH("Android", J204:L204))),"Mobile", "")</f>
        <v/>
      </c>
      <c r="F204" s="20" t="str" cm="1">
        <f t="array" ref="F204">IF(OR(ISNUMBER(SEARCH("virtual reality", J204:L204)),ISNUMBER(SEARCH("mixed reality", J204:L204)),ISNUMBER(SEARCH(" VR ", J204:L204)),ISNUMBER(SEARCH("augmented reality", J204:L204)),ISNUMBER(SEARCH("Augmented Reality", J204:L204)),ISNUMBER(SEARCH(" AR ", J204:L204))),"VR-AR", "")</f>
        <v/>
      </c>
      <c r="G204" s="20" t="str">
        <f>IF(A204=DataValidation!$E$14,DataValidation!$E$14, "")</f>
        <v>AI</v>
      </c>
      <c r="H204" s="20" t="str">
        <f>IF(A204=DataValidation!$E$13,DataValidation!$E$13, "")</f>
        <v/>
      </c>
      <c r="I204" s="3" t="str">
        <f t="shared" si="11"/>
        <v/>
      </c>
      <c r="J204" s="10" t="s">
        <v>19041</v>
      </c>
      <c r="K204" t="s">
        <v>6263</v>
      </c>
      <c r="L204" t="s">
        <v>6264</v>
      </c>
      <c r="M204" t="s">
        <v>6265</v>
      </c>
      <c r="N204">
        <v>10</v>
      </c>
      <c r="O204">
        <v>9781615676576</v>
      </c>
      <c r="P204" t="str">
        <f t="shared" si="10"/>
        <v>Conference</v>
      </c>
      <c r="Q204" t="s">
        <v>6266</v>
      </c>
      <c r="R204" t="s">
        <v>6267</v>
      </c>
      <c r="S204" s="3">
        <v>2009</v>
      </c>
      <c r="T204" t="s">
        <v>6268</v>
      </c>
      <c r="U204" t="s">
        <v>6</v>
      </c>
      <c r="V204" t="s">
        <v>162</v>
      </c>
    </row>
    <row r="205" spans="1:22" x14ac:dyDescent="0.35">
      <c r="A205" t="s">
        <v>70</v>
      </c>
      <c r="B205" t="s">
        <v>71</v>
      </c>
      <c r="C205" t="s">
        <v>71</v>
      </c>
      <c r="D205" t="s">
        <v>21110</v>
      </c>
      <c r="E205" s="20" t="str" cm="1">
        <f t="array" ref="E205">IF(OR(ISNUMBER(SEARCH("mobile", J205:L205)),ISNUMBER(SEARCH("Mobile", J205:L205)),ISNUMBER(SEARCH("smartphone", J205:L205)),ISNUMBER(SEARCH("Smartphone", J205:L205)),ISNUMBER(SEARCH("android", J205:L205)),ISNUMBER(SEARCH("Android", J205:L205))),"Mobile", "")</f>
        <v>Mobile</v>
      </c>
      <c r="F205" s="20" t="str" cm="1">
        <f t="array" ref="F205">IF(OR(ISNUMBER(SEARCH("virtual reality", J205:L205)),ISNUMBER(SEARCH("mixed reality", J205:L205)),ISNUMBER(SEARCH(" VR ", J205:L205)),ISNUMBER(SEARCH("augmented reality", J205:L205)),ISNUMBER(SEARCH("Augmented Reality", J205:L205)),ISNUMBER(SEARCH(" AR ", J205:L205))),"VR-AR", "")</f>
        <v/>
      </c>
      <c r="G205" s="20" t="str">
        <f>IF(A205=DataValidation!$E$14,DataValidation!$E$14, "")</f>
        <v/>
      </c>
      <c r="H205" s="20" t="str">
        <f>IF(A205=DataValidation!$E$13,DataValidation!$E$13, "")</f>
        <v/>
      </c>
      <c r="I205" s="3" t="str">
        <f t="shared" si="11"/>
        <v/>
      </c>
      <c r="J205" s="10" t="s">
        <v>19045</v>
      </c>
      <c r="K205" t="s">
        <v>6290</v>
      </c>
      <c r="L205" t="s">
        <v>6291</v>
      </c>
      <c r="M205" t="s">
        <v>6292</v>
      </c>
      <c r="N205">
        <v>10</v>
      </c>
      <c r="O205">
        <v>1891706365</v>
      </c>
      <c r="P205" t="str">
        <f t="shared" si="10"/>
        <v>Conference</v>
      </c>
      <c r="Q205" t="s">
        <v>6293</v>
      </c>
      <c r="R205" t="s">
        <v>6294</v>
      </c>
      <c r="S205" s="3">
        <v>2014</v>
      </c>
      <c r="T205" t="s">
        <v>6295</v>
      </c>
      <c r="U205" t="s">
        <v>6</v>
      </c>
      <c r="V205" t="s">
        <v>162</v>
      </c>
    </row>
    <row r="206" spans="1:22" x14ac:dyDescent="0.35">
      <c r="A206" t="s">
        <v>40</v>
      </c>
      <c r="B206" t="s">
        <v>33</v>
      </c>
      <c r="C206" t="s">
        <v>33</v>
      </c>
      <c r="E206" s="20" t="str" cm="1">
        <f t="array" ref="E206">IF(OR(ISNUMBER(SEARCH("mobile", J206:L206)),ISNUMBER(SEARCH("Mobile", J206:L206)),ISNUMBER(SEARCH("smartphone", J206:L206)),ISNUMBER(SEARCH("Smartphone", J206:L206)),ISNUMBER(SEARCH("android", J206:L206)),ISNUMBER(SEARCH("Android", J206:L206))),"Mobile", "")</f>
        <v/>
      </c>
      <c r="F206" s="20" t="str" cm="1">
        <f t="array" ref="F206">IF(OR(ISNUMBER(SEARCH("virtual reality", J206:L206)),ISNUMBER(SEARCH("mixed reality", J206:L206)),ISNUMBER(SEARCH(" VR ", J206:L206)),ISNUMBER(SEARCH("augmented reality", J206:L206)),ISNUMBER(SEARCH("Augmented Reality", J206:L206)),ISNUMBER(SEARCH(" AR ", J206:L206))),"VR-AR", "")</f>
        <v/>
      </c>
      <c r="G206" s="20" t="str">
        <f>IF(A206=DataValidation!$E$14,DataValidation!$E$14, "")</f>
        <v>AI</v>
      </c>
      <c r="H206" s="20" t="str">
        <f>IF(A206=DataValidation!$E$13,DataValidation!$E$13, "")</f>
        <v/>
      </c>
      <c r="I206" s="3" t="str">
        <f t="shared" si="11"/>
        <v/>
      </c>
      <c r="J206" s="10" t="s">
        <v>19059</v>
      </c>
      <c r="K206" t="s">
        <v>6377</v>
      </c>
      <c r="L206" t="s">
        <v>6378</v>
      </c>
      <c r="M206" t="s">
        <v>6379</v>
      </c>
      <c r="N206">
        <v>7</v>
      </c>
      <c r="O206">
        <v>9783030786205</v>
      </c>
      <c r="P206" t="str">
        <f t="shared" ref="P206:P230" si="12">IF(ISNUMBER(SEARCH("Workshop", Q206)),"Workshop",IF(OR(ISNUMBER(SEARCH("Conference", Q206)), ISNUMBER(SEARCH("Symposium", Q206)), ISNUMBER(SEARCH("Lecture Notes", Q206)), ISNUMBER(SEARCH("Proceedings", Q206))),"Conference", "Journal"))</f>
        <v>Journal</v>
      </c>
      <c r="Q206" t="s">
        <v>866</v>
      </c>
      <c r="R206" t="s">
        <v>6380</v>
      </c>
      <c r="S206" s="3">
        <v>2021</v>
      </c>
      <c r="T206" t="s">
        <v>6381</v>
      </c>
      <c r="U206" t="s">
        <v>6</v>
      </c>
      <c r="V206" t="s">
        <v>217</v>
      </c>
    </row>
    <row r="207" spans="1:22" x14ac:dyDescent="0.35">
      <c r="A207" t="s">
        <v>70</v>
      </c>
      <c r="B207" t="s">
        <v>57</v>
      </c>
      <c r="C207" t="s">
        <v>57</v>
      </c>
      <c r="D207" t="s">
        <v>21111</v>
      </c>
      <c r="E207" s="20" t="str" cm="1">
        <f t="array" ref="E207">IF(OR(ISNUMBER(SEARCH("mobile", J207:L207)),ISNUMBER(SEARCH("Mobile", J207:L207)),ISNUMBER(SEARCH("smartphone", J207:L207)),ISNUMBER(SEARCH("Smartphone", J207:L207)),ISNUMBER(SEARCH("android", J207:L207)),ISNUMBER(SEARCH("Android", J207:L207))),"Mobile", "")</f>
        <v/>
      </c>
      <c r="F207" s="20" t="str" cm="1">
        <f t="array" ref="F207">IF(OR(ISNUMBER(SEARCH("virtual reality", J207:L207)),ISNUMBER(SEARCH("mixed reality", J207:L207)),ISNUMBER(SEARCH(" VR ", J207:L207)),ISNUMBER(SEARCH("augmented reality", J207:L207)),ISNUMBER(SEARCH("Augmented Reality", J207:L207)),ISNUMBER(SEARCH(" AR ", J207:L207))),"VR-AR", "")</f>
        <v>VR-AR</v>
      </c>
      <c r="G207" s="20" t="str">
        <f>IF(A207=DataValidation!$E$14,DataValidation!$E$14, "")</f>
        <v/>
      </c>
      <c r="H207" s="20" t="str">
        <f>IF(A207=DataValidation!$E$13,DataValidation!$E$13, "")</f>
        <v/>
      </c>
      <c r="I207" s="3" t="str">
        <f t="shared" si="11"/>
        <v/>
      </c>
      <c r="J207" s="10" t="s">
        <v>19071</v>
      </c>
      <c r="K207" t="s">
        <v>6451</v>
      </c>
      <c r="L207" t="s">
        <v>6452</v>
      </c>
      <c r="M207" t="s">
        <v>6453</v>
      </c>
      <c r="N207">
        <v>10</v>
      </c>
      <c r="O207">
        <v>9781450362580</v>
      </c>
      <c r="P207" t="str">
        <f t="shared" si="12"/>
        <v>Journal</v>
      </c>
      <c r="Q207" t="s">
        <v>194</v>
      </c>
      <c r="R207" t="s">
        <v>6454</v>
      </c>
      <c r="S207" s="3">
        <v>2019</v>
      </c>
      <c r="T207" t="s">
        <v>6455</v>
      </c>
      <c r="U207" t="s">
        <v>6</v>
      </c>
      <c r="V207" t="s">
        <v>147</v>
      </c>
    </row>
    <row r="208" spans="1:22" x14ac:dyDescent="0.35">
      <c r="A208" t="s">
        <v>40</v>
      </c>
      <c r="B208" t="s">
        <v>33</v>
      </c>
      <c r="C208" t="s">
        <v>33</v>
      </c>
      <c r="E208" s="20" t="str" cm="1">
        <f t="array" ref="E208">IF(OR(ISNUMBER(SEARCH("mobile", J208:L208)),ISNUMBER(SEARCH("Mobile", J208:L208)),ISNUMBER(SEARCH("smartphone", J208:L208)),ISNUMBER(SEARCH("Smartphone", J208:L208)),ISNUMBER(SEARCH("android", J208:L208)),ISNUMBER(SEARCH("Android", J208:L208))),"Mobile", "")</f>
        <v/>
      </c>
      <c r="F208" s="20" t="str" cm="1">
        <f t="array" ref="F208">IF(OR(ISNUMBER(SEARCH("virtual reality", J208:L208)),ISNUMBER(SEARCH("mixed reality", J208:L208)),ISNUMBER(SEARCH(" VR ", J208:L208)),ISNUMBER(SEARCH("augmented reality", J208:L208)),ISNUMBER(SEARCH("Augmented Reality", J208:L208)),ISNUMBER(SEARCH(" AR ", J208:L208))),"VR-AR", "")</f>
        <v/>
      </c>
      <c r="G208" s="20" t="str">
        <f>IF(A208=DataValidation!$E$14,DataValidation!$E$14, "")</f>
        <v>AI</v>
      </c>
      <c r="H208" s="20" t="str">
        <f>IF(A208=DataValidation!$E$13,DataValidation!$E$13, "")</f>
        <v/>
      </c>
      <c r="I208" s="3" t="str">
        <f t="shared" si="11"/>
        <v/>
      </c>
      <c r="J208" s="10" t="s">
        <v>19073</v>
      </c>
      <c r="K208" t="s">
        <v>6462</v>
      </c>
      <c r="L208" t="s">
        <v>6463</v>
      </c>
      <c r="M208" t="s">
        <v>6464</v>
      </c>
      <c r="N208">
        <v>10</v>
      </c>
      <c r="O208">
        <v>9781577358497</v>
      </c>
      <c r="P208" t="str">
        <f t="shared" si="12"/>
        <v>Conference</v>
      </c>
      <c r="Q208" t="s">
        <v>2051</v>
      </c>
      <c r="R208" t="s">
        <v>6465</v>
      </c>
      <c r="S208" s="3">
        <v>2020</v>
      </c>
      <c r="T208" t="s">
        <v>6466</v>
      </c>
      <c r="U208" t="s">
        <v>6</v>
      </c>
      <c r="V208" t="s">
        <v>217</v>
      </c>
    </row>
    <row r="209" spans="1:22" x14ac:dyDescent="0.35">
      <c r="A209" t="s">
        <v>40</v>
      </c>
      <c r="B209" t="s">
        <v>33</v>
      </c>
      <c r="C209" t="s">
        <v>33</v>
      </c>
      <c r="D209" t="s">
        <v>21071</v>
      </c>
      <c r="E209" s="20" t="str" cm="1">
        <f t="array" ref="E209">IF(OR(ISNUMBER(SEARCH("mobile", J209:L209)),ISNUMBER(SEARCH("Mobile", J209:L209)),ISNUMBER(SEARCH("smartphone", J209:L209)),ISNUMBER(SEARCH("Smartphone", J209:L209)),ISNUMBER(SEARCH("android", J209:L209)),ISNUMBER(SEARCH("Android", J209:L209))),"Mobile", "")</f>
        <v/>
      </c>
      <c r="F209" s="20" t="str" cm="1">
        <f t="array" ref="F209">IF(OR(ISNUMBER(SEARCH("virtual reality", J209:L209)),ISNUMBER(SEARCH("mixed reality", J209:L209)),ISNUMBER(SEARCH(" VR ", J209:L209)),ISNUMBER(SEARCH("augmented reality", J209:L209)),ISNUMBER(SEARCH("Augmented Reality", J209:L209)),ISNUMBER(SEARCH(" AR ", J209:L209))),"VR-AR", "")</f>
        <v/>
      </c>
      <c r="G209" s="20" t="str">
        <f>IF(A209=DataValidation!$E$14,DataValidation!$E$14, "")</f>
        <v>AI</v>
      </c>
      <c r="H209" s="20" t="str">
        <f>IF(A209=DataValidation!$E$13,DataValidation!$E$13, "")</f>
        <v/>
      </c>
      <c r="I209" s="3" t="str">
        <f t="shared" si="11"/>
        <v/>
      </c>
      <c r="J209" s="10" t="s">
        <v>19088</v>
      </c>
      <c r="K209" t="s">
        <v>6557</v>
      </c>
      <c r="L209" t="s">
        <v>6558</v>
      </c>
      <c r="M209" t="s">
        <v>6559</v>
      </c>
      <c r="N209">
        <v>10</v>
      </c>
      <c r="O209">
        <v>9781577354314</v>
      </c>
      <c r="P209" t="str">
        <f t="shared" si="12"/>
        <v>Conference</v>
      </c>
      <c r="Q209" t="s">
        <v>6560</v>
      </c>
      <c r="R209" t="s">
        <v>6561</v>
      </c>
      <c r="S209" s="3">
        <v>2009</v>
      </c>
      <c r="T209" t="s">
        <v>6562</v>
      </c>
      <c r="U209" t="s">
        <v>6</v>
      </c>
      <c r="V209" t="s">
        <v>155</v>
      </c>
    </row>
    <row r="210" spans="1:22" x14ac:dyDescent="0.35">
      <c r="A210" t="s">
        <v>49</v>
      </c>
      <c r="B210" t="s">
        <v>57</v>
      </c>
      <c r="C210" t="s">
        <v>57</v>
      </c>
      <c r="D210" t="s">
        <v>21112</v>
      </c>
      <c r="E210" s="20" t="str" cm="1">
        <f t="array" ref="E210">IF(OR(ISNUMBER(SEARCH("mobile", J210:L210)),ISNUMBER(SEARCH("Mobile", J210:L210)),ISNUMBER(SEARCH("smartphone", J210:L210)),ISNUMBER(SEARCH("Smartphone", J210:L210)),ISNUMBER(SEARCH("android", J210:L210)),ISNUMBER(SEARCH("Android", J210:L210))),"Mobile", "")</f>
        <v/>
      </c>
      <c r="F210" s="20" t="str" cm="1">
        <f t="array" ref="F210">IF(OR(ISNUMBER(SEARCH("virtual reality", J210:L210)),ISNUMBER(SEARCH("mixed reality", J210:L210)),ISNUMBER(SEARCH(" VR ", J210:L210)),ISNUMBER(SEARCH("augmented reality", J210:L210)),ISNUMBER(SEARCH("Augmented Reality", J210:L210)),ISNUMBER(SEARCH(" AR ", J210:L210))),"VR-AR", "")</f>
        <v/>
      </c>
      <c r="G210" s="20" t="str">
        <f>IF(A210=DataValidation!$E$14,DataValidation!$E$14, "")</f>
        <v/>
      </c>
      <c r="H210" s="20" t="str">
        <f>IF(A210=DataValidation!$E$13,DataValidation!$E$13, "")</f>
        <v/>
      </c>
      <c r="I210" s="3" t="str">
        <f t="shared" si="11"/>
        <v/>
      </c>
      <c r="J210" s="10" t="s">
        <v>19089</v>
      </c>
      <c r="K210" t="s">
        <v>6564</v>
      </c>
      <c r="L210" t="s">
        <v>6565</v>
      </c>
      <c r="M210" t="s">
        <v>6566</v>
      </c>
      <c r="N210">
        <v>10</v>
      </c>
      <c r="O210">
        <v>9782905267788</v>
      </c>
      <c r="P210" t="str">
        <f t="shared" si="12"/>
        <v>Workshop</v>
      </c>
      <c r="Q210" t="s">
        <v>496</v>
      </c>
      <c r="R210" t="s">
        <v>6567</v>
      </c>
      <c r="S210" s="3">
        <v>2011</v>
      </c>
      <c r="T210" t="s">
        <v>6568</v>
      </c>
      <c r="U210" t="s">
        <v>6</v>
      </c>
      <c r="V210" t="s">
        <v>217</v>
      </c>
    </row>
    <row r="211" spans="1:22" x14ac:dyDescent="0.35">
      <c r="A211" t="s">
        <v>40</v>
      </c>
      <c r="B211" t="s">
        <v>33</v>
      </c>
      <c r="C211" t="s">
        <v>33</v>
      </c>
      <c r="E211" s="20" t="str" cm="1">
        <f t="array" ref="E211">IF(OR(ISNUMBER(SEARCH("mobile", J211:L211)),ISNUMBER(SEARCH("Mobile", J211:L211)),ISNUMBER(SEARCH("smartphone", J211:L211)),ISNUMBER(SEARCH("Smartphone", J211:L211)),ISNUMBER(SEARCH("android", J211:L211)),ISNUMBER(SEARCH("Android", J211:L211))),"Mobile", "")</f>
        <v/>
      </c>
      <c r="F211" s="20" t="str" cm="1">
        <f t="array" ref="F211">IF(OR(ISNUMBER(SEARCH("virtual reality", J211:L211)),ISNUMBER(SEARCH("mixed reality", J211:L211)),ISNUMBER(SEARCH(" VR ", J211:L211)),ISNUMBER(SEARCH("augmented reality", J211:L211)),ISNUMBER(SEARCH("Augmented Reality", J211:L211)),ISNUMBER(SEARCH(" AR ", J211:L211))),"VR-AR", "")</f>
        <v/>
      </c>
      <c r="G211" s="20" t="str">
        <f>IF(A211=DataValidation!$E$14,DataValidation!$E$14, "")</f>
        <v>AI</v>
      </c>
      <c r="H211" s="20" t="str">
        <f>IF(A211=DataValidation!$E$13,DataValidation!$E$13, "")</f>
        <v/>
      </c>
      <c r="I211" s="3" t="str">
        <f t="shared" si="11"/>
        <v/>
      </c>
      <c r="J211" s="10" t="s">
        <v>19090</v>
      </c>
      <c r="K211" t="s">
        <v>6570</v>
      </c>
      <c r="L211" t="s">
        <v>6571</v>
      </c>
      <c r="M211" t="s">
        <v>6572</v>
      </c>
      <c r="N211">
        <v>10</v>
      </c>
      <c r="P211" t="str">
        <f t="shared" si="12"/>
        <v>Workshop</v>
      </c>
      <c r="Q211" t="s">
        <v>6573</v>
      </c>
      <c r="R211" t="s">
        <v>6574</v>
      </c>
      <c r="S211" s="3">
        <v>2011</v>
      </c>
      <c r="T211" t="s">
        <v>6575</v>
      </c>
      <c r="U211" t="s">
        <v>6</v>
      </c>
      <c r="V211" t="s">
        <v>147</v>
      </c>
    </row>
    <row r="212" spans="1:22" x14ac:dyDescent="0.35">
      <c r="A212" t="s">
        <v>49</v>
      </c>
      <c r="B212" t="s">
        <v>83</v>
      </c>
      <c r="C212" t="s">
        <v>83</v>
      </c>
      <c r="D212" t="s">
        <v>21113</v>
      </c>
      <c r="E212" s="20" t="str" cm="1">
        <f t="array" ref="E212">IF(OR(ISNUMBER(SEARCH("mobile", J212:L212)),ISNUMBER(SEARCH("Mobile", J212:L212)),ISNUMBER(SEARCH("smartphone", J212:L212)),ISNUMBER(SEARCH("Smartphone", J212:L212)),ISNUMBER(SEARCH("android", J212:L212)),ISNUMBER(SEARCH("Android", J212:L212))),"Mobile", "")</f>
        <v/>
      </c>
      <c r="F212" s="20" t="str" cm="1">
        <f t="array" ref="F212">IF(OR(ISNUMBER(SEARCH("virtual reality", J212:L212)),ISNUMBER(SEARCH("mixed reality", J212:L212)),ISNUMBER(SEARCH(" VR ", J212:L212)),ISNUMBER(SEARCH("augmented reality", J212:L212)),ISNUMBER(SEARCH("Augmented Reality", J212:L212)),ISNUMBER(SEARCH(" AR ", J212:L212))),"VR-AR", "")</f>
        <v/>
      </c>
      <c r="G212" s="20" t="str">
        <f>IF(A212=DataValidation!$E$14,DataValidation!$E$14, "")</f>
        <v/>
      </c>
      <c r="H212" s="20" t="str">
        <f>IF(A212=DataValidation!$E$13,DataValidation!$E$13, "")</f>
        <v/>
      </c>
      <c r="I212" s="3" t="str">
        <f t="shared" si="11"/>
        <v/>
      </c>
      <c r="J212" s="10" t="s">
        <v>19091</v>
      </c>
      <c r="K212" t="s">
        <v>6577</v>
      </c>
      <c r="L212" t="s">
        <v>6578</v>
      </c>
      <c r="M212" t="s">
        <v>6572</v>
      </c>
      <c r="N212">
        <v>10</v>
      </c>
      <c r="O212">
        <v>9781450308045</v>
      </c>
      <c r="P212" t="str">
        <f t="shared" si="12"/>
        <v>Conference</v>
      </c>
      <c r="Q212" t="s">
        <v>2878</v>
      </c>
      <c r="R212" t="s">
        <v>6579</v>
      </c>
      <c r="S212" s="3">
        <v>2011</v>
      </c>
      <c r="T212" t="s">
        <v>6580</v>
      </c>
      <c r="U212" t="s">
        <v>6</v>
      </c>
      <c r="V212" t="s">
        <v>323</v>
      </c>
    </row>
    <row r="213" spans="1:22" x14ac:dyDescent="0.35">
      <c r="A213" t="s">
        <v>70</v>
      </c>
      <c r="B213" t="s">
        <v>66</v>
      </c>
      <c r="C213" t="s">
        <v>66</v>
      </c>
      <c r="D213" t="s">
        <v>21114</v>
      </c>
      <c r="E213" s="20" t="str" cm="1">
        <f t="array" ref="E213">IF(OR(ISNUMBER(SEARCH("mobile", J213:L213)),ISNUMBER(SEARCH("Mobile", J213:L213)),ISNUMBER(SEARCH("smartphone", J213:L213)),ISNUMBER(SEARCH("Smartphone", J213:L213)),ISNUMBER(SEARCH("android", J213:L213)),ISNUMBER(SEARCH("Android", J213:L213))),"Mobile", "")</f>
        <v>Mobile</v>
      </c>
      <c r="F213" s="20" t="str" cm="1">
        <f t="array" ref="F213">IF(OR(ISNUMBER(SEARCH("virtual reality", J213:L213)),ISNUMBER(SEARCH("mixed reality", J213:L213)),ISNUMBER(SEARCH(" VR ", J213:L213)),ISNUMBER(SEARCH("augmented reality", J213:L213)),ISNUMBER(SEARCH("Augmented Reality", J213:L213)),ISNUMBER(SEARCH(" AR ", J213:L213))),"VR-AR", "")</f>
        <v/>
      </c>
      <c r="G213" s="20" t="str">
        <f>IF(A213=DataValidation!$E$14,DataValidation!$E$14, "")</f>
        <v/>
      </c>
      <c r="H213" s="20" t="str">
        <f>IF(A213=DataValidation!$E$13,DataValidation!$E$13, "")</f>
        <v/>
      </c>
      <c r="I213" s="3" t="str">
        <f t="shared" si="11"/>
        <v/>
      </c>
      <c r="J213" s="10" t="s">
        <v>19101</v>
      </c>
      <c r="K213" t="s">
        <v>6640</v>
      </c>
      <c r="L213" t="s">
        <v>6641</v>
      </c>
      <c r="M213" t="s">
        <v>6642</v>
      </c>
      <c r="N213">
        <v>10</v>
      </c>
      <c r="O213">
        <v>9781538677698</v>
      </c>
      <c r="P213" t="str">
        <f t="shared" si="12"/>
        <v>Conference</v>
      </c>
      <c r="Q213" t="s">
        <v>388</v>
      </c>
      <c r="R213" t="s">
        <v>6643</v>
      </c>
      <c r="S213" s="3">
        <v>2019</v>
      </c>
      <c r="T213" t="s">
        <v>6644</v>
      </c>
      <c r="U213" t="s">
        <v>6</v>
      </c>
      <c r="V213" t="s">
        <v>147</v>
      </c>
    </row>
    <row r="214" spans="1:22" x14ac:dyDescent="0.35">
      <c r="A214" t="s">
        <v>49</v>
      </c>
      <c r="B214" t="s">
        <v>51</v>
      </c>
      <c r="C214" t="s">
        <v>51</v>
      </c>
      <c r="D214" t="s">
        <v>21115</v>
      </c>
      <c r="E214" s="20" t="str" cm="1">
        <f t="array" ref="E214">IF(OR(ISNUMBER(SEARCH("mobile", J214:L214)),ISNUMBER(SEARCH("Mobile", J214:L214)),ISNUMBER(SEARCH("smartphone", J214:L214)),ISNUMBER(SEARCH("Smartphone", J214:L214)),ISNUMBER(SEARCH("android", J214:L214)),ISNUMBER(SEARCH("Android", J214:L214))),"Mobile", "")</f>
        <v/>
      </c>
      <c r="F214" s="20" t="str" cm="1">
        <f t="array" ref="F214">IF(OR(ISNUMBER(SEARCH("virtual reality", J214:L214)),ISNUMBER(SEARCH("mixed reality", J214:L214)),ISNUMBER(SEARCH(" VR ", J214:L214)),ISNUMBER(SEARCH("augmented reality", J214:L214)),ISNUMBER(SEARCH("Augmented Reality", J214:L214)),ISNUMBER(SEARCH(" AR ", J214:L214))),"VR-AR", "")</f>
        <v/>
      </c>
      <c r="G214" s="20" t="str">
        <f>IF(A214=DataValidation!$E$14,DataValidation!$E$14, "")</f>
        <v/>
      </c>
      <c r="H214" s="20" t="str">
        <f>IF(A214=DataValidation!$E$13,DataValidation!$E$13, "")</f>
        <v/>
      </c>
      <c r="I214" s="3" t="str">
        <f t="shared" si="11"/>
        <v/>
      </c>
      <c r="J214" s="10" t="s">
        <v>19104</v>
      </c>
      <c r="K214" t="s">
        <v>6657</v>
      </c>
      <c r="L214" t="s">
        <v>6658</v>
      </c>
      <c r="M214" t="s">
        <v>6659</v>
      </c>
      <c r="N214">
        <v>10</v>
      </c>
      <c r="O214">
        <v>9781450371582</v>
      </c>
      <c r="P214" t="str">
        <f t="shared" si="12"/>
        <v>Journal</v>
      </c>
      <c r="Q214" t="s">
        <v>194</v>
      </c>
      <c r="R214" t="s">
        <v>6</v>
      </c>
      <c r="S214" s="3">
        <v>2019</v>
      </c>
      <c r="T214" t="s">
        <v>6660</v>
      </c>
      <c r="U214" t="s">
        <v>6</v>
      </c>
      <c r="V214" t="s">
        <v>162</v>
      </c>
    </row>
    <row r="215" spans="1:22" x14ac:dyDescent="0.35">
      <c r="A215" t="s">
        <v>40</v>
      </c>
      <c r="B215" t="s">
        <v>33</v>
      </c>
      <c r="C215" t="s">
        <v>33</v>
      </c>
      <c r="E215" s="20" t="str" cm="1">
        <f t="array" ref="E215">IF(OR(ISNUMBER(SEARCH("mobile", J215:L215)),ISNUMBER(SEARCH("Mobile", J215:L215)),ISNUMBER(SEARCH("smartphone", J215:L215)),ISNUMBER(SEARCH("Smartphone", J215:L215)),ISNUMBER(SEARCH("android", J215:L215)),ISNUMBER(SEARCH("Android", J215:L215))),"Mobile", "")</f>
        <v/>
      </c>
      <c r="F215" s="20" t="str" cm="1">
        <f t="array" ref="F215">IF(OR(ISNUMBER(SEARCH("virtual reality", J215:L215)),ISNUMBER(SEARCH("mixed reality", J215:L215)),ISNUMBER(SEARCH(" VR ", J215:L215)),ISNUMBER(SEARCH("augmented reality", J215:L215)),ISNUMBER(SEARCH("Augmented Reality", J215:L215)),ISNUMBER(SEARCH(" AR ", J215:L215))),"VR-AR", "")</f>
        <v/>
      </c>
      <c r="G215" s="20" t="str">
        <f>IF(A215=DataValidation!$E$14,DataValidation!$E$14, "")</f>
        <v>AI</v>
      </c>
      <c r="H215" s="20" t="str">
        <f>IF(A215=DataValidation!$E$13,DataValidation!$E$13, "")</f>
        <v/>
      </c>
      <c r="I215" s="3" t="str">
        <f t="shared" si="11"/>
        <v/>
      </c>
      <c r="J215" s="10" t="s">
        <v>19105</v>
      </c>
      <c r="K215" t="s">
        <v>6662</v>
      </c>
      <c r="L215" t="s">
        <v>6663</v>
      </c>
      <c r="M215" t="s">
        <v>6664</v>
      </c>
      <c r="N215">
        <v>10</v>
      </c>
      <c r="O215">
        <v>9780692895641</v>
      </c>
      <c r="P215" t="str">
        <f t="shared" si="12"/>
        <v>Conference</v>
      </c>
      <c r="Q215" t="s">
        <v>6665</v>
      </c>
      <c r="R215" t="s">
        <v>6</v>
      </c>
      <c r="S215" s="3">
        <v>2017</v>
      </c>
      <c r="T215" t="s">
        <v>6666</v>
      </c>
      <c r="U215" t="s">
        <v>6</v>
      </c>
      <c r="V215" t="s">
        <v>256</v>
      </c>
    </row>
    <row r="216" spans="1:22" x14ac:dyDescent="0.35">
      <c r="A216" t="s">
        <v>49</v>
      </c>
      <c r="B216" t="s">
        <v>68</v>
      </c>
      <c r="C216" t="s">
        <v>68</v>
      </c>
      <c r="D216" t="s">
        <v>21116</v>
      </c>
      <c r="E216" s="20" t="str" cm="1">
        <f t="array" ref="E216">IF(OR(ISNUMBER(SEARCH("mobile", J216:L216)),ISNUMBER(SEARCH("Mobile", J216:L216)),ISNUMBER(SEARCH("smartphone", J216:L216)),ISNUMBER(SEARCH("Smartphone", J216:L216)),ISNUMBER(SEARCH("android", J216:L216)),ISNUMBER(SEARCH("Android", J216:L216))),"Mobile", "")</f>
        <v/>
      </c>
      <c r="F216" s="20" t="str" cm="1">
        <f t="array" ref="F216">IF(OR(ISNUMBER(SEARCH("virtual reality", J216:L216)),ISNUMBER(SEARCH("mixed reality", J216:L216)),ISNUMBER(SEARCH(" VR ", J216:L216)),ISNUMBER(SEARCH("augmented reality", J216:L216)),ISNUMBER(SEARCH("Augmented Reality", J216:L216)),ISNUMBER(SEARCH(" AR ", J216:L216))),"VR-AR", "")</f>
        <v/>
      </c>
      <c r="G216" s="20" t="str">
        <f>IF(A216=DataValidation!$E$14,DataValidation!$E$14, "")</f>
        <v/>
      </c>
      <c r="H216" s="20" t="str">
        <f>IF(A216=DataValidation!$E$13,DataValidation!$E$13, "")</f>
        <v/>
      </c>
      <c r="I216" s="3" t="str">
        <f t="shared" si="11"/>
        <v/>
      </c>
      <c r="J216" s="10" t="s">
        <v>19112</v>
      </c>
      <c r="K216" t="s">
        <v>6711</v>
      </c>
      <c r="L216" t="s">
        <v>6712</v>
      </c>
      <c r="M216" t="s">
        <v>6713</v>
      </c>
      <c r="N216">
        <v>10</v>
      </c>
      <c r="O216">
        <v>9781450372176</v>
      </c>
      <c r="P216" t="str">
        <f t="shared" si="12"/>
        <v>Journal</v>
      </c>
      <c r="Q216" t="s">
        <v>194</v>
      </c>
      <c r="R216" t="s">
        <v>6</v>
      </c>
      <c r="S216" s="3">
        <v>2019</v>
      </c>
      <c r="T216" t="s">
        <v>6714</v>
      </c>
      <c r="U216" t="s">
        <v>6</v>
      </c>
      <c r="V216" t="s">
        <v>217</v>
      </c>
    </row>
    <row r="217" spans="1:22" x14ac:dyDescent="0.35">
      <c r="A217" t="s">
        <v>40</v>
      </c>
      <c r="B217" t="s">
        <v>33</v>
      </c>
      <c r="C217" t="s">
        <v>33</v>
      </c>
      <c r="E217" s="20" t="str" cm="1">
        <f t="array" ref="E217">IF(OR(ISNUMBER(SEARCH("mobile", J217:L217)),ISNUMBER(SEARCH("Mobile", J217:L217)),ISNUMBER(SEARCH("smartphone", J217:L217)),ISNUMBER(SEARCH("Smartphone", J217:L217)),ISNUMBER(SEARCH("android", J217:L217)),ISNUMBER(SEARCH("Android", J217:L217))),"Mobile", "")</f>
        <v/>
      </c>
      <c r="F217" s="20" t="str" cm="1">
        <f t="array" ref="F217">IF(OR(ISNUMBER(SEARCH("virtual reality", J217:L217)),ISNUMBER(SEARCH("mixed reality", J217:L217)),ISNUMBER(SEARCH(" VR ", J217:L217)),ISNUMBER(SEARCH("augmented reality", J217:L217)),ISNUMBER(SEARCH("Augmented Reality", J217:L217)),ISNUMBER(SEARCH(" AR ", J217:L217))),"VR-AR", "")</f>
        <v/>
      </c>
      <c r="G217" s="20" t="str">
        <f>IF(A217=DataValidation!$E$14,DataValidation!$E$14, "")</f>
        <v>AI</v>
      </c>
      <c r="H217" s="20" t="str">
        <f>IF(A217=DataValidation!$E$13,DataValidation!$E$13, "")</f>
        <v/>
      </c>
      <c r="I217" s="3" t="str">
        <f t="shared" si="11"/>
        <v/>
      </c>
      <c r="J217" s="10" t="s">
        <v>19114</v>
      </c>
      <c r="K217" t="s">
        <v>6722</v>
      </c>
      <c r="L217" t="s">
        <v>6723</v>
      </c>
      <c r="M217" t="s">
        <v>6724</v>
      </c>
      <c r="N217">
        <v>10</v>
      </c>
      <c r="O217">
        <v>9781467355308</v>
      </c>
      <c r="P217" t="str">
        <f t="shared" si="12"/>
        <v>Conference</v>
      </c>
      <c r="Q217" t="s">
        <v>6725</v>
      </c>
      <c r="R217" t="s">
        <v>6726</v>
      </c>
      <c r="S217" s="3">
        <v>2012</v>
      </c>
      <c r="T217" t="s">
        <v>6727</v>
      </c>
      <c r="U217" t="s">
        <v>6</v>
      </c>
      <c r="V217" t="s">
        <v>217</v>
      </c>
    </row>
    <row r="218" spans="1:22" x14ac:dyDescent="0.35">
      <c r="A218" t="s">
        <v>49</v>
      </c>
      <c r="B218" t="s">
        <v>83</v>
      </c>
      <c r="C218" t="s">
        <v>83</v>
      </c>
      <c r="D218" t="s">
        <v>21117</v>
      </c>
      <c r="E218" s="20" t="str" cm="1">
        <f t="array" ref="E218">IF(OR(ISNUMBER(SEARCH("mobile", J218:L218)),ISNUMBER(SEARCH("Mobile", J218:L218)),ISNUMBER(SEARCH("smartphone", J218:L218)),ISNUMBER(SEARCH("Smartphone", J218:L218)),ISNUMBER(SEARCH("android", J218:L218)),ISNUMBER(SEARCH("Android", J218:L218))),"Mobile", "")</f>
        <v/>
      </c>
      <c r="F218" s="20" t="str" cm="1">
        <f t="array" ref="F218">IF(OR(ISNUMBER(SEARCH("virtual reality", J218:L218)),ISNUMBER(SEARCH("mixed reality", J218:L218)),ISNUMBER(SEARCH(" VR ", J218:L218)),ISNUMBER(SEARCH("augmented reality", J218:L218)),ISNUMBER(SEARCH("Augmented Reality", J218:L218)),ISNUMBER(SEARCH(" AR ", J218:L218))),"VR-AR", "")</f>
        <v/>
      </c>
      <c r="G218" s="20" t="str">
        <f>IF(A218=DataValidation!$E$14,DataValidation!$E$14, "")</f>
        <v/>
      </c>
      <c r="H218" s="20" t="str">
        <f>IF(A218=DataValidation!$E$13,DataValidation!$E$13, "")</f>
        <v/>
      </c>
      <c r="I218" s="3" t="str">
        <f t="shared" si="11"/>
        <v/>
      </c>
      <c r="J218" s="10" t="s">
        <v>19117</v>
      </c>
      <c r="K218" t="s">
        <v>6741</v>
      </c>
      <c r="L218" t="s">
        <v>6742</v>
      </c>
      <c r="M218" t="s">
        <v>6743</v>
      </c>
      <c r="N218">
        <v>10</v>
      </c>
      <c r="O218">
        <v>9781509006793</v>
      </c>
      <c r="P218" t="str">
        <f t="shared" si="12"/>
        <v>Conference</v>
      </c>
      <c r="Q218" t="s">
        <v>6744</v>
      </c>
      <c r="R218" t="s">
        <v>6745</v>
      </c>
      <c r="S218" s="3">
        <v>2016</v>
      </c>
      <c r="T218" t="s">
        <v>6746</v>
      </c>
      <c r="U218" t="s">
        <v>6</v>
      </c>
      <c r="V218" t="s">
        <v>147</v>
      </c>
    </row>
    <row r="219" spans="1:22" x14ac:dyDescent="0.35">
      <c r="A219" t="s">
        <v>40</v>
      </c>
      <c r="B219" t="s">
        <v>33</v>
      </c>
      <c r="C219" t="s">
        <v>33</v>
      </c>
      <c r="E219" s="20" t="str" cm="1">
        <f t="array" ref="E219">IF(OR(ISNUMBER(SEARCH("mobile", J219:L219)),ISNUMBER(SEARCH("Mobile", J219:L219)),ISNUMBER(SEARCH("smartphone", J219:L219)),ISNUMBER(SEARCH("Smartphone", J219:L219)),ISNUMBER(SEARCH("android", J219:L219)),ISNUMBER(SEARCH("Android", J219:L219))),"Mobile", "")</f>
        <v/>
      </c>
      <c r="F219" s="20" t="str" cm="1">
        <f t="array" ref="F219">IF(OR(ISNUMBER(SEARCH("virtual reality", J219:L219)),ISNUMBER(SEARCH("mixed reality", J219:L219)),ISNUMBER(SEARCH(" VR ", J219:L219)),ISNUMBER(SEARCH("augmented reality", J219:L219)),ISNUMBER(SEARCH("Augmented Reality", J219:L219)),ISNUMBER(SEARCH(" AR ", J219:L219))),"VR-AR", "")</f>
        <v/>
      </c>
      <c r="G219" s="20" t="str">
        <f>IF(A219=DataValidation!$E$14,DataValidation!$E$14, "")</f>
        <v>AI</v>
      </c>
      <c r="H219" s="20" t="str">
        <f>IF(A219=DataValidation!$E$13,DataValidation!$E$13, "")</f>
        <v/>
      </c>
      <c r="I219" s="3" t="str">
        <f t="shared" si="11"/>
        <v/>
      </c>
      <c r="J219" s="10" t="s">
        <v>19123</v>
      </c>
      <c r="K219" t="s">
        <v>6778</v>
      </c>
      <c r="L219" t="s">
        <v>6779</v>
      </c>
      <c r="M219" t="s">
        <v>6780</v>
      </c>
      <c r="N219">
        <v>10</v>
      </c>
      <c r="O219">
        <v>9781728181790</v>
      </c>
      <c r="P219" t="str">
        <f t="shared" si="12"/>
        <v>Conference</v>
      </c>
      <c r="Q219" t="s">
        <v>6781</v>
      </c>
      <c r="R219" t="s">
        <v>6782</v>
      </c>
      <c r="S219" s="3">
        <v>2020</v>
      </c>
      <c r="T219" t="s">
        <v>6783</v>
      </c>
      <c r="U219" t="s">
        <v>6</v>
      </c>
      <c r="V219" t="s">
        <v>217</v>
      </c>
    </row>
    <row r="220" spans="1:22" x14ac:dyDescent="0.35">
      <c r="A220" t="s">
        <v>40</v>
      </c>
      <c r="B220" t="s">
        <v>33</v>
      </c>
      <c r="C220" t="s">
        <v>33</v>
      </c>
      <c r="E220" s="20" t="str" cm="1">
        <f t="array" ref="E220">IF(OR(ISNUMBER(SEARCH("mobile", J220:L220)),ISNUMBER(SEARCH("Mobile", J220:L220)),ISNUMBER(SEARCH("smartphone", J220:L220)),ISNUMBER(SEARCH("Smartphone", J220:L220)),ISNUMBER(SEARCH("android", J220:L220)),ISNUMBER(SEARCH("Android", J220:L220))),"Mobile", "")</f>
        <v/>
      </c>
      <c r="F220" s="20" t="str" cm="1">
        <f t="array" ref="F220">IF(OR(ISNUMBER(SEARCH("virtual reality", J220:L220)),ISNUMBER(SEARCH("mixed reality", J220:L220)),ISNUMBER(SEARCH(" VR ", J220:L220)),ISNUMBER(SEARCH("augmented reality", J220:L220)),ISNUMBER(SEARCH("Augmented Reality", J220:L220)),ISNUMBER(SEARCH(" AR ", J220:L220))),"VR-AR", "")</f>
        <v/>
      </c>
      <c r="G220" s="20" t="str">
        <f>IF(A220=DataValidation!$E$14,DataValidation!$E$14, "")</f>
        <v>AI</v>
      </c>
      <c r="H220" s="20" t="str">
        <f>IF(A220=DataValidation!$E$13,DataValidation!$E$13, "")</f>
        <v/>
      </c>
      <c r="I220" s="3" t="str">
        <f t="shared" si="11"/>
        <v/>
      </c>
      <c r="J220" s="10" t="s">
        <v>19142</v>
      </c>
      <c r="K220" t="s">
        <v>6895</v>
      </c>
      <c r="L220" t="s">
        <v>6896</v>
      </c>
      <c r="M220" t="s">
        <v>6897</v>
      </c>
      <c r="N220">
        <v>7</v>
      </c>
      <c r="P220" t="str">
        <f t="shared" si="12"/>
        <v>Journal</v>
      </c>
      <c r="Q220" t="s">
        <v>6898</v>
      </c>
      <c r="R220" t="s">
        <v>6</v>
      </c>
      <c r="S220" s="3">
        <v>2020</v>
      </c>
      <c r="T220" t="s">
        <v>6899</v>
      </c>
      <c r="U220" t="s">
        <v>6</v>
      </c>
      <c r="V220" t="s">
        <v>155</v>
      </c>
    </row>
    <row r="221" spans="1:22" x14ac:dyDescent="0.35">
      <c r="A221" t="s">
        <v>49</v>
      </c>
      <c r="B221" t="s">
        <v>54</v>
      </c>
      <c r="C221" t="s">
        <v>54</v>
      </c>
      <c r="D221" t="s">
        <v>21118</v>
      </c>
      <c r="E221" s="20" t="str" cm="1">
        <f t="array" ref="E221">IF(OR(ISNUMBER(SEARCH("mobile", J221:L221)),ISNUMBER(SEARCH("Mobile", J221:L221)),ISNUMBER(SEARCH("smartphone", J221:L221)),ISNUMBER(SEARCH("Smartphone", J221:L221)),ISNUMBER(SEARCH("android", J221:L221)),ISNUMBER(SEARCH("Android", J221:L221))),"Mobile", "")</f>
        <v/>
      </c>
      <c r="F221" s="20" t="str" cm="1">
        <f t="array" ref="F221">IF(OR(ISNUMBER(SEARCH("virtual reality", J221:L221)),ISNUMBER(SEARCH("mixed reality", J221:L221)),ISNUMBER(SEARCH(" VR ", J221:L221)),ISNUMBER(SEARCH("augmented reality", J221:L221)),ISNUMBER(SEARCH("Augmented Reality", J221:L221)),ISNUMBER(SEARCH(" AR ", J221:L221))),"VR-AR", "")</f>
        <v/>
      </c>
      <c r="G221" s="20" t="str">
        <f>IF(A221=DataValidation!$E$14,DataValidation!$E$14, "")</f>
        <v/>
      </c>
      <c r="H221" s="20" t="str">
        <f>IF(A221=DataValidation!$E$13,DataValidation!$E$13, "")</f>
        <v/>
      </c>
      <c r="I221" s="3" t="str">
        <f t="shared" si="11"/>
        <v/>
      </c>
      <c r="J221" s="10" t="s">
        <v>19143</v>
      </c>
      <c r="K221" t="s">
        <v>6901</v>
      </c>
      <c r="L221" t="s">
        <v>6902</v>
      </c>
      <c r="M221" t="s">
        <v>6903</v>
      </c>
      <c r="N221">
        <v>7</v>
      </c>
      <c r="O221">
        <v>9783030456870</v>
      </c>
      <c r="P221" t="str">
        <f t="shared" si="12"/>
        <v>Journal</v>
      </c>
      <c r="Q221" t="s">
        <v>207</v>
      </c>
      <c r="R221" t="s">
        <v>6904</v>
      </c>
      <c r="S221" s="3">
        <v>2020</v>
      </c>
      <c r="T221" t="s">
        <v>6905</v>
      </c>
      <c r="U221" t="s">
        <v>6</v>
      </c>
      <c r="V221" t="s">
        <v>162</v>
      </c>
    </row>
    <row r="222" spans="1:22" x14ac:dyDescent="0.35">
      <c r="A222" t="s">
        <v>49</v>
      </c>
      <c r="B222" t="s">
        <v>54</v>
      </c>
      <c r="C222" t="s">
        <v>54</v>
      </c>
      <c r="D222" t="s">
        <v>21106</v>
      </c>
      <c r="E222" s="20" t="str" cm="1">
        <f t="array" ref="E222">IF(OR(ISNUMBER(SEARCH("mobile", J222:L222)),ISNUMBER(SEARCH("Mobile", J222:L222)),ISNUMBER(SEARCH("smartphone", J222:L222)),ISNUMBER(SEARCH("Smartphone", J222:L222)),ISNUMBER(SEARCH("android", J222:L222)),ISNUMBER(SEARCH("Android", J222:L222))),"Mobile", "")</f>
        <v/>
      </c>
      <c r="F222" s="20" t="str" cm="1">
        <f t="array" ref="F222">IF(OR(ISNUMBER(SEARCH("virtual reality", J222:L222)),ISNUMBER(SEARCH("mixed reality", J222:L222)),ISNUMBER(SEARCH(" VR ", J222:L222)),ISNUMBER(SEARCH("augmented reality", J222:L222)),ISNUMBER(SEARCH("Augmented Reality", J222:L222)),ISNUMBER(SEARCH(" AR ", J222:L222))),"VR-AR", "")</f>
        <v/>
      </c>
      <c r="G222" s="20" t="str">
        <f>IF(A222=DataValidation!$E$14,DataValidation!$E$14, "")</f>
        <v/>
      </c>
      <c r="H222" s="20" t="str">
        <f>IF(A222=DataValidation!$E$13,DataValidation!$E$13, "")</f>
        <v/>
      </c>
      <c r="I222" s="3" t="str">
        <f t="shared" si="11"/>
        <v/>
      </c>
      <c r="J222" s="10" t="s">
        <v>19144</v>
      </c>
      <c r="K222" t="s">
        <v>6907</v>
      </c>
      <c r="L222" t="s">
        <v>6908</v>
      </c>
      <c r="M222" t="s">
        <v>6909</v>
      </c>
      <c r="N222">
        <v>7</v>
      </c>
      <c r="O222">
        <v>9783030456870</v>
      </c>
      <c r="P222" t="str">
        <f t="shared" si="12"/>
        <v>Journal</v>
      </c>
      <c r="Q222" t="s">
        <v>207</v>
      </c>
      <c r="R222" t="s">
        <v>4890</v>
      </c>
      <c r="S222" s="3">
        <v>2020</v>
      </c>
      <c r="T222" t="s">
        <v>6910</v>
      </c>
      <c r="U222" t="s">
        <v>6</v>
      </c>
      <c r="V222" t="s">
        <v>217</v>
      </c>
    </row>
    <row r="223" spans="1:22" x14ac:dyDescent="0.35">
      <c r="A223" t="s">
        <v>49</v>
      </c>
      <c r="B223" t="s">
        <v>54</v>
      </c>
      <c r="C223" t="s">
        <v>54</v>
      </c>
      <c r="D223" t="s">
        <v>21119</v>
      </c>
      <c r="E223" s="20" t="str" cm="1">
        <f t="array" ref="E223">IF(OR(ISNUMBER(SEARCH("mobile", J223:L223)),ISNUMBER(SEARCH("Mobile", J223:L223)),ISNUMBER(SEARCH("smartphone", J223:L223)),ISNUMBER(SEARCH("Smartphone", J223:L223)),ISNUMBER(SEARCH("android", J223:L223)),ISNUMBER(SEARCH("Android", J223:L223))),"Mobile", "")</f>
        <v/>
      </c>
      <c r="F223" s="20" t="str" cm="1">
        <f t="array" ref="F223">IF(OR(ISNUMBER(SEARCH("virtual reality", J223:L223)),ISNUMBER(SEARCH("mixed reality", J223:L223)),ISNUMBER(SEARCH(" VR ", J223:L223)),ISNUMBER(SEARCH("augmented reality", J223:L223)),ISNUMBER(SEARCH("Augmented Reality", J223:L223)),ISNUMBER(SEARCH(" AR ", J223:L223))),"VR-AR", "")</f>
        <v/>
      </c>
      <c r="G223" s="20" t="str">
        <f>IF(A223=DataValidation!$E$14,DataValidation!$E$14, "")</f>
        <v/>
      </c>
      <c r="H223" s="20" t="str">
        <f>IF(A223=DataValidation!$E$13,DataValidation!$E$13, "")</f>
        <v/>
      </c>
      <c r="I223" s="3" t="str">
        <f t="shared" si="11"/>
        <v/>
      </c>
      <c r="J223" s="10" t="s">
        <v>19145</v>
      </c>
      <c r="K223" t="s">
        <v>6912</v>
      </c>
      <c r="L223" t="s">
        <v>6</v>
      </c>
      <c r="M223" t="s">
        <v>6909</v>
      </c>
      <c r="N223">
        <v>7</v>
      </c>
      <c r="O223">
        <v>9783030862602</v>
      </c>
      <c r="P223" t="str">
        <f t="shared" si="12"/>
        <v>Conference</v>
      </c>
      <c r="Q223" t="s">
        <v>5351</v>
      </c>
      <c r="R223" t="s">
        <v>6913</v>
      </c>
      <c r="S223" s="3">
        <v>2021</v>
      </c>
      <c r="T223" t="s">
        <v>6914</v>
      </c>
      <c r="U223" t="s">
        <v>6</v>
      </c>
      <c r="V223" t="s">
        <v>162</v>
      </c>
    </row>
    <row r="224" spans="1:22" x14ac:dyDescent="0.35">
      <c r="A224" t="s">
        <v>40</v>
      </c>
      <c r="B224" t="s">
        <v>33</v>
      </c>
      <c r="C224" t="s">
        <v>33</v>
      </c>
      <c r="E224" s="20" t="str" cm="1">
        <f t="array" ref="E224">IF(OR(ISNUMBER(SEARCH("mobile", J224:L224)),ISNUMBER(SEARCH("Mobile", J224:L224)),ISNUMBER(SEARCH("smartphone", J224:L224)),ISNUMBER(SEARCH("Smartphone", J224:L224)),ISNUMBER(SEARCH("android", J224:L224)),ISNUMBER(SEARCH("Android", J224:L224))),"Mobile", "")</f>
        <v/>
      </c>
      <c r="F224" s="20" t="str" cm="1">
        <f t="array" ref="F224">IF(OR(ISNUMBER(SEARCH("virtual reality", J224:L224)),ISNUMBER(SEARCH("mixed reality", J224:L224)),ISNUMBER(SEARCH(" VR ", J224:L224)),ISNUMBER(SEARCH("augmented reality", J224:L224)),ISNUMBER(SEARCH("Augmented Reality", J224:L224)),ISNUMBER(SEARCH(" AR ", J224:L224))),"VR-AR", "")</f>
        <v>VR-AR</v>
      </c>
      <c r="G224" s="20" t="str">
        <f>IF(A224=DataValidation!$E$14,DataValidation!$E$14, "")</f>
        <v>AI</v>
      </c>
      <c r="H224" s="20" t="str">
        <f>IF(A224=DataValidation!$E$13,DataValidation!$E$13, "")</f>
        <v/>
      </c>
      <c r="I224" s="3" t="str">
        <f t="shared" si="11"/>
        <v/>
      </c>
      <c r="J224" s="10" t="s">
        <v>19150</v>
      </c>
      <c r="K224" t="s">
        <v>6939</v>
      </c>
      <c r="L224" t="s">
        <v>6940</v>
      </c>
      <c r="M224" t="s">
        <v>6941</v>
      </c>
      <c r="N224">
        <v>10</v>
      </c>
      <c r="O224">
        <v>9781728185088</v>
      </c>
      <c r="P224" t="str">
        <f t="shared" si="12"/>
        <v>Conference</v>
      </c>
      <c r="Q224" t="s">
        <v>6942</v>
      </c>
      <c r="R224" t="s">
        <v>6943</v>
      </c>
      <c r="S224" s="3">
        <v>2020</v>
      </c>
      <c r="T224" t="s">
        <v>6944</v>
      </c>
      <c r="U224" t="s">
        <v>6</v>
      </c>
      <c r="V224" t="s">
        <v>217</v>
      </c>
    </row>
    <row r="225" spans="1:22" x14ac:dyDescent="0.35">
      <c r="A225" t="s">
        <v>70</v>
      </c>
      <c r="B225" t="s">
        <v>86</v>
      </c>
      <c r="C225" t="s">
        <v>86</v>
      </c>
      <c r="D225" t="s">
        <v>21120</v>
      </c>
      <c r="E225" s="20" t="str" cm="1">
        <f t="array" ref="E225">IF(OR(ISNUMBER(SEARCH("mobile", J225:L225)),ISNUMBER(SEARCH("Mobile", J225:L225)),ISNUMBER(SEARCH("smartphone", J225:L225)),ISNUMBER(SEARCH("Smartphone", J225:L225)),ISNUMBER(SEARCH("android", J225:L225)),ISNUMBER(SEARCH("Android", J225:L225))),"Mobile", "")</f>
        <v>Mobile</v>
      </c>
      <c r="F225" s="20" t="str" cm="1">
        <f t="array" ref="F225">IF(OR(ISNUMBER(SEARCH("virtual reality", J225:L225)),ISNUMBER(SEARCH("mixed reality", J225:L225)),ISNUMBER(SEARCH(" VR ", J225:L225)),ISNUMBER(SEARCH("augmented reality", J225:L225)),ISNUMBER(SEARCH("Augmented Reality", J225:L225)),ISNUMBER(SEARCH(" AR ", J225:L225))),"VR-AR", "")</f>
        <v/>
      </c>
      <c r="G225" s="20" t="str">
        <f>IF(A225=DataValidation!$E$14,DataValidation!$E$14, "")</f>
        <v/>
      </c>
      <c r="H225" s="20" t="str">
        <f>IF(A225=DataValidation!$E$13,DataValidation!$E$13, "")</f>
        <v/>
      </c>
      <c r="I225" s="3" t="str">
        <f t="shared" si="11"/>
        <v/>
      </c>
      <c r="J225" s="10" t="s">
        <v>19155</v>
      </c>
      <c r="K225" t="s">
        <v>6972</v>
      </c>
      <c r="L225" t="s">
        <v>6973</v>
      </c>
      <c r="M225" t="s">
        <v>6974</v>
      </c>
      <c r="N225">
        <v>10</v>
      </c>
      <c r="O225">
        <v>9781450340823</v>
      </c>
      <c r="P225" t="str">
        <f t="shared" si="12"/>
        <v>Conference</v>
      </c>
      <c r="Q225" t="s">
        <v>1310</v>
      </c>
      <c r="R225" t="s">
        <v>6975</v>
      </c>
      <c r="S225" s="3">
        <v>2016</v>
      </c>
      <c r="T225" t="s">
        <v>6976</v>
      </c>
      <c r="U225" t="s">
        <v>6</v>
      </c>
      <c r="V225" t="s">
        <v>217</v>
      </c>
    </row>
    <row r="226" spans="1:22" x14ac:dyDescent="0.35">
      <c r="A226" t="s">
        <v>82</v>
      </c>
      <c r="B226" t="s">
        <v>33</v>
      </c>
      <c r="C226" t="s">
        <v>33</v>
      </c>
      <c r="E226" s="20" t="str" cm="1">
        <f t="array" ref="E226">IF(OR(ISNUMBER(SEARCH("mobile", J226:L226)),ISNUMBER(SEARCH("Mobile", J226:L226)),ISNUMBER(SEARCH("smartphone", J226:L226)),ISNUMBER(SEARCH("Smartphone", J226:L226)),ISNUMBER(SEARCH("android", J226:L226)),ISNUMBER(SEARCH("Android", J226:L226))),"Mobile", "")</f>
        <v/>
      </c>
      <c r="F226" s="20" t="str" cm="1">
        <f t="array" ref="F226">IF(OR(ISNUMBER(SEARCH("virtual reality", J226:L226)),ISNUMBER(SEARCH("mixed reality", J226:L226)),ISNUMBER(SEARCH(" VR ", J226:L226)),ISNUMBER(SEARCH("augmented reality", J226:L226)),ISNUMBER(SEARCH("Augmented Reality", J226:L226)),ISNUMBER(SEARCH(" AR ", J226:L226))),"VR-AR", "")</f>
        <v/>
      </c>
      <c r="G226" s="20" t="str">
        <f>IF(A226=DataValidation!$E$14,DataValidation!$E$14, "")</f>
        <v/>
      </c>
      <c r="H226" s="20" t="str">
        <f>IF(A226=DataValidation!$E$13,DataValidation!$E$13, "")</f>
        <v/>
      </c>
      <c r="I226" s="3" t="str">
        <f t="shared" si="11"/>
        <v/>
      </c>
      <c r="J226" s="10" t="s">
        <v>19160</v>
      </c>
      <c r="K226" t="s">
        <v>7001</v>
      </c>
      <c r="L226" t="s">
        <v>7002</v>
      </c>
      <c r="M226" t="s">
        <v>7003</v>
      </c>
      <c r="N226">
        <v>7</v>
      </c>
      <c r="O226">
        <v>9783319412634</v>
      </c>
      <c r="P226" t="str">
        <f t="shared" si="12"/>
        <v>Conference</v>
      </c>
      <c r="Q226" t="s">
        <v>152</v>
      </c>
      <c r="R226" t="s">
        <v>7004</v>
      </c>
      <c r="S226" s="3">
        <v>2016</v>
      </c>
      <c r="T226" t="s">
        <v>7005</v>
      </c>
      <c r="U226" t="s">
        <v>6</v>
      </c>
      <c r="V226" t="s">
        <v>155</v>
      </c>
    </row>
    <row r="227" spans="1:22" x14ac:dyDescent="0.35">
      <c r="A227" t="s">
        <v>40</v>
      </c>
      <c r="B227" t="s">
        <v>33</v>
      </c>
      <c r="C227" t="s">
        <v>33</v>
      </c>
      <c r="E227" s="20" t="str" cm="1">
        <f t="array" ref="E227">IF(OR(ISNUMBER(SEARCH("mobile", J227:L227)),ISNUMBER(SEARCH("Mobile", J227:L227)),ISNUMBER(SEARCH("smartphone", J227:L227)),ISNUMBER(SEARCH("Smartphone", J227:L227)),ISNUMBER(SEARCH("android", J227:L227)),ISNUMBER(SEARCH("Android", J227:L227))),"Mobile", "")</f>
        <v/>
      </c>
      <c r="F227" s="20" t="str" cm="1">
        <f t="array" ref="F227">IF(OR(ISNUMBER(SEARCH("virtual reality", J227:L227)),ISNUMBER(SEARCH("mixed reality", J227:L227)),ISNUMBER(SEARCH(" VR ", J227:L227)),ISNUMBER(SEARCH("augmented reality", J227:L227)),ISNUMBER(SEARCH("Augmented Reality", J227:L227)),ISNUMBER(SEARCH(" AR ", J227:L227))),"VR-AR", "")</f>
        <v/>
      </c>
      <c r="G227" s="20" t="str">
        <f>IF(A227=DataValidation!$E$14,DataValidation!$E$14, "")</f>
        <v>AI</v>
      </c>
      <c r="H227" s="20" t="str">
        <f>IF(A227=DataValidation!$E$13,DataValidation!$E$13, "")</f>
        <v/>
      </c>
      <c r="I227" s="3" t="str">
        <f t="shared" si="11"/>
        <v/>
      </c>
      <c r="J227" s="10" t="s">
        <v>19167</v>
      </c>
      <c r="K227" t="s">
        <v>7041</v>
      </c>
      <c r="L227" t="s">
        <v>7042</v>
      </c>
      <c r="M227" t="s">
        <v>7043</v>
      </c>
      <c r="N227">
        <v>10</v>
      </c>
      <c r="O227">
        <v>9781728191775</v>
      </c>
      <c r="P227" t="str">
        <f t="shared" si="12"/>
        <v>Conference</v>
      </c>
      <c r="Q227" t="s">
        <v>7044</v>
      </c>
      <c r="R227" t="s">
        <v>7045</v>
      </c>
      <c r="S227" s="3">
        <v>2021</v>
      </c>
      <c r="T227" t="s">
        <v>7046</v>
      </c>
      <c r="U227" t="s">
        <v>6</v>
      </c>
      <c r="V227" t="s">
        <v>162</v>
      </c>
    </row>
    <row r="228" spans="1:22" x14ac:dyDescent="0.35">
      <c r="A228" t="s">
        <v>79</v>
      </c>
      <c r="B228" t="s">
        <v>33</v>
      </c>
      <c r="C228" t="s">
        <v>33</v>
      </c>
      <c r="D228" s="33" t="s">
        <v>20816</v>
      </c>
      <c r="E228" s="20" t="str" cm="1">
        <f t="array" ref="E228">IF(OR(ISNUMBER(SEARCH("mobile", J228:L228)),ISNUMBER(SEARCH("Mobile", J228:L228)),ISNUMBER(SEARCH("smartphone", J228:L228)),ISNUMBER(SEARCH("Smartphone", J228:L228)),ISNUMBER(SEARCH("android", J228:L228)),ISNUMBER(SEARCH("Android", J228:L228))),"Mobile", "")</f>
        <v/>
      </c>
      <c r="F228" s="20" t="str" cm="1">
        <f t="array" ref="F228">IF(OR(ISNUMBER(SEARCH("virtual reality", J228:L228)),ISNUMBER(SEARCH("mixed reality", J228:L228)),ISNUMBER(SEARCH(" VR ", J228:L228)),ISNUMBER(SEARCH("augmented reality", J228:L228)),ISNUMBER(SEARCH("Augmented Reality", J228:L228)),ISNUMBER(SEARCH(" AR ", J228:L228))),"VR-AR", "")</f>
        <v/>
      </c>
      <c r="G228" s="20" t="str">
        <f>IF(A228=DataValidation!$E$14,DataValidation!$E$14, "")</f>
        <v/>
      </c>
      <c r="H228" s="20" t="str">
        <f>IF(A228=DataValidation!$E$13,DataValidation!$E$13, "")</f>
        <v/>
      </c>
      <c r="I228" s="3" t="str">
        <f t="shared" si="11"/>
        <v/>
      </c>
      <c r="J228" s="10" t="s">
        <v>19171</v>
      </c>
      <c r="K228" t="s">
        <v>7068</v>
      </c>
      <c r="L228" t="s">
        <v>7069</v>
      </c>
      <c r="M228" t="s">
        <v>7070</v>
      </c>
      <c r="N228">
        <v>10</v>
      </c>
      <c r="O228">
        <v>9781450368711</v>
      </c>
      <c r="P228" t="str">
        <f t="shared" si="12"/>
        <v>Conference</v>
      </c>
      <c r="Q228" t="s">
        <v>2374</v>
      </c>
      <c r="R228" t="s">
        <v>7071</v>
      </c>
      <c r="S228" s="3">
        <v>2019</v>
      </c>
      <c r="T228" t="s">
        <v>7072</v>
      </c>
      <c r="U228" t="s">
        <v>6</v>
      </c>
      <c r="V228" t="s">
        <v>1120</v>
      </c>
    </row>
    <row r="229" spans="1:22" x14ac:dyDescent="0.35">
      <c r="A229" t="s">
        <v>79</v>
      </c>
      <c r="B229" t="s">
        <v>33</v>
      </c>
      <c r="C229" t="s">
        <v>33</v>
      </c>
      <c r="E229" s="20" t="str" cm="1">
        <f t="array" ref="E229">IF(OR(ISNUMBER(SEARCH("mobile", J229:L229)),ISNUMBER(SEARCH("Mobile", J229:L229)),ISNUMBER(SEARCH("smartphone", J229:L229)),ISNUMBER(SEARCH("Smartphone", J229:L229)),ISNUMBER(SEARCH("android", J229:L229)),ISNUMBER(SEARCH("Android", J229:L229))),"Mobile", "")</f>
        <v/>
      </c>
      <c r="F229" s="20" t="str" cm="1">
        <f t="array" ref="F229">IF(OR(ISNUMBER(SEARCH("virtual reality", J229:L229)),ISNUMBER(SEARCH("mixed reality", J229:L229)),ISNUMBER(SEARCH(" VR ", J229:L229)),ISNUMBER(SEARCH("augmented reality", J229:L229)),ISNUMBER(SEARCH("Augmented Reality", J229:L229)),ISNUMBER(SEARCH(" AR ", J229:L229))),"VR-AR", "")</f>
        <v/>
      </c>
      <c r="G229" s="20" t="str">
        <f>IF(A229=DataValidation!$E$14,DataValidation!$E$14, "")</f>
        <v/>
      </c>
      <c r="H229" s="20" t="str">
        <f>IF(A229=DataValidation!$E$13,DataValidation!$E$13, "")</f>
        <v/>
      </c>
      <c r="I229" s="3" t="str">
        <f t="shared" si="11"/>
        <v/>
      </c>
      <c r="J229" s="10" t="s">
        <v>19172</v>
      </c>
      <c r="K229" t="s">
        <v>7074</v>
      </c>
      <c r="L229" t="s">
        <v>7075</v>
      </c>
      <c r="M229" t="s">
        <v>7076</v>
      </c>
      <c r="N229">
        <v>10</v>
      </c>
      <c r="O229">
        <v>9781665414012</v>
      </c>
      <c r="P229" t="str">
        <f t="shared" si="12"/>
        <v>Conference</v>
      </c>
      <c r="Q229" t="s">
        <v>7077</v>
      </c>
      <c r="R229" t="s">
        <v>7078</v>
      </c>
      <c r="S229" s="3">
        <v>2021</v>
      </c>
      <c r="T229" t="s">
        <v>7079</v>
      </c>
      <c r="U229" t="s">
        <v>6</v>
      </c>
      <c r="V229" t="s">
        <v>162</v>
      </c>
    </row>
    <row r="230" spans="1:22" x14ac:dyDescent="0.35">
      <c r="A230" t="s">
        <v>70</v>
      </c>
      <c r="B230" t="s">
        <v>33</v>
      </c>
      <c r="C230" t="s">
        <v>33</v>
      </c>
      <c r="D230" t="s">
        <v>21072</v>
      </c>
      <c r="E230" s="20" t="str" cm="1">
        <f t="array" ref="E230">IF(OR(ISNUMBER(SEARCH("mobile", J230:L230)),ISNUMBER(SEARCH("Mobile", J230:L230)),ISNUMBER(SEARCH("smartphone", J230:L230)),ISNUMBER(SEARCH("Smartphone", J230:L230)),ISNUMBER(SEARCH("android", J230:L230)),ISNUMBER(SEARCH("Android", J230:L230))),"Mobile", "")</f>
        <v/>
      </c>
      <c r="F230" s="20" t="str" cm="1">
        <f t="array" ref="F230">IF(OR(ISNUMBER(SEARCH("virtual reality", J230:L230)),ISNUMBER(SEARCH("mixed reality", J230:L230)),ISNUMBER(SEARCH(" VR ", J230:L230)),ISNUMBER(SEARCH("augmented reality", J230:L230)),ISNUMBER(SEARCH("Augmented Reality", J230:L230)),ISNUMBER(SEARCH(" AR ", J230:L230))),"VR-AR", "")</f>
        <v>VR-AR</v>
      </c>
      <c r="G230" s="20" t="str">
        <f>IF(A230=DataValidation!$E$14,DataValidation!$E$14, "")</f>
        <v/>
      </c>
      <c r="H230" s="20" t="str">
        <f>IF(A230=DataValidation!$E$13,DataValidation!$E$13, "")</f>
        <v/>
      </c>
      <c r="I230" s="3" t="str">
        <f t="shared" si="11"/>
        <v/>
      </c>
      <c r="J230" s="10" t="s">
        <v>19177</v>
      </c>
      <c r="K230" t="s">
        <v>7109</v>
      </c>
      <c r="L230" t="s">
        <v>7110</v>
      </c>
      <c r="M230" t="s">
        <v>7111</v>
      </c>
      <c r="N230">
        <v>7</v>
      </c>
      <c r="P230" t="str">
        <f t="shared" si="12"/>
        <v>Journal</v>
      </c>
      <c r="Q230" t="s">
        <v>3620</v>
      </c>
      <c r="R230" t="s">
        <v>7112</v>
      </c>
      <c r="S230" s="3">
        <v>2015</v>
      </c>
      <c r="T230" t="s">
        <v>7113</v>
      </c>
      <c r="U230" t="s">
        <v>6</v>
      </c>
      <c r="V230" t="s">
        <v>2352</v>
      </c>
    </row>
    <row r="231" spans="1:22" x14ac:dyDescent="0.35">
      <c r="A231" t="s">
        <v>40</v>
      </c>
      <c r="B231" t="s">
        <v>33</v>
      </c>
      <c r="C231" t="s">
        <v>33</v>
      </c>
      <c r="D231" t="s">
        <v>21072</v>
      </c>
      <c r="E231" s="20" t="str" cm="1">
        <f t="array" ref="E231">IF(OR(ISNUMBER(SEARCH("mobile", J231:L231)),ISNUMBER(SEARCH("Mobile", J231:L231)),ISNUMBER(SEARCH("smartphone", J231:L231)),ISNUMBER(SEARCH("Smartphone", J231:L231)),ISNUMBER(SEARCH("android", J231:L231)),ISNUMBER(SEARCH("Android", J231:L231))),"Mobile", "")</f>
        <v/>
      </c>
      <c r="F231" s="20" t="str" cm="1">
        <f t="array" ref="F231">IF(OR(ISNUMBER(SEARCH("virtual reality", J231:L231)),ISNUMBER(SEARCH("mixed reality", J231:L231)),ISNUMBER(SEARCH(" VR ", J231:L231)),ISNUMBER(SEARCH("augmented reality", J231:L231)),ISNUMBER(SEARCH("Augmented Reality", J231:L231)),ISNUMBER(SEARCH(" AR ", J231:L231))),"VR-AR", "")</f>
        <v/>
      </c>
      <c r="G231" s="20" t="str">
        <f>IF(A231=DataValidation!$E$14,DataValidation!$E$14, "")</f>
        <v>AI</v>
      </c>
      <c r="H231" s="20" t="str">
        <f>IF(A231=DataValidation!$E$13,DataValidation!$E$13, "")</f>
        <v/>
      </c>
      <c r="I231" s="3" t="str">
        <f t="shared" si="11"/>
        <v/>
      </c>
      <c r="J231" s="10" t="s">
        <v>19184</v>
      </c>
      <c r="K231" t="s">
        <v>7150</v>
      </c>
      <c r="L231" t="s">
        <v>7151</v>
      </c>
      <c r="M231" t="s">
        <v>7152</v>
      </c>
      <c r="N231">
        <v>10</v>
      </c>
      <c r="O231">
        <v>9781509064359</v>
      </c>
      <c r="P231" t="str">
        <f t="shared" ref="P231:P255" si="13">IF(ISNUMBER(SEARCH("Workshop", Q231)),"Workshop",IF(OR(ISNUMBER(SEARCH("Conference", Q231)), ISNUMBER(SEARCH("Symposium", Q231)), ISNUMBER(SEARCH("Lecture Notes", Q231)), ISNUMBER(SEARCH("Proceedings", Q231))),"Conference", "Journal"))</f>
        <v>Conference</v>
      </c>
      <c r="Q231" t="s">
        <v>7153</v>
      </c>
      <c r="R231" t="s">
        <v>7154</v>
      </c>
      <c r="S231" s="3">
        <v>2018</v>
      </c>
      <c r="T231" t="s">
        <v>7155</v>
      </c>
      <c r="U231" t="s">
        <v>6</v>
      </c>
      <c r="V231" t="s">
        <v>162</v>
      </c>
    </row>
    <row r="232" spans="1:22" x14ac:dyDescent="0.35">
      <c r="A232" t="s">
        <v>70</v>
      </c>
      <c r="B232" t="s">
        <v>74</v>
      </c>
      <c r="C232" t="s">
        <v>74</v>
      </c>
      <c r="D232" t="s">
        <v>21121</v>
      </c>
      <c r="E232" s="20" t="str" cm="1">
        <f t="array" ref="E232">IF(OR(ISNUMBER(SEARCH("mobile", J232:L232)),ISNUMBER(SEARCH("Mobile", J232:L232)),ISNUMBER(SEARCH("smartphone", J232:L232)),ISNUMBER(SEARCH("Smartphone", J232:L232)),ISNUMBER(SEARCH("android", J232:L232)),ISNUMBER(SEARCH("Android", J232:L232))),"Mobile", "")</f>
        <v>Mobile</v>
      </c>
      <c r="F232" s="20" t="str" cm="1">
        <f t="array" ref="F232">IF(OR(ISNUMBER(SEARCH("virtual reality", J232:L232)),ISNUMBER(SEARCH("mixed reality", J232:L232)),ISNUMBER(SEARCH(" VR ", J232:L232)),ISNUMBER(SEARCH("augmented reality", J232:L232)),ISNUMBER(SEARCH("Augmented Reality", J232:L232)),ISNUMBER(SEARCH(" AR ", J232:L232))),"VR-AR", "")</f>
        <v/>
      </c>
      <c r="G232" s="20" t="str">
        <f>IF(A232=DataValidation!$E$14,DataValidation!$E$14, "")</f>
        <v/>
      </c>
      <c r="H232" s="20" t="str">
        <f>IF(A232=DataValidation!$E$13,DataValidation!$E$13, "")</f>
        <v/>
      </c>
      <c r="I232" s="3" t="str">
        <f t="shared" si="11"/>
        <v/>
      </c>
      <c r="J232" s="10" t="s">
        <v>19188</v>
      </c>
      <c r="K232" t="s">
        <v>7176</v>
      </c>
      <c r="L232" t="s">
        <v>7177</v>
      </c>
      <c r="M232" t="s">
        <v>7178</v>
      </c>
      <c r="N232">
        <v>7</v>
      </c>
      <c r="P232" t="str">
        <f t="shared" si="13"/>
        <v>Journal</v>
      </c>
      <c r="Q232" t="s">
        <v>7179</v>
      </c>
      <c r="R232" t="s">
        <v>6</v>
      </c>
      <c r="S232" s="3">
        <v>2017</v>
      </c>
      <c r="T232" t="s">
        <v>7180</v>
      </c>
      <c r="U232" t="s">
        <v>6</v>
      </c>
      <c r="V232" t="s">
        <v>256</v>
      </c>
    </row>
    <row r="233" spans="1:22" x14ac:dyDescent="0.35">
      <c r="A233" t="s">
        <v>49</v>
      </c>
      <c r="B233" t="s">
        <v>66</v>
      </c>
      <c r="C233" t="s">
        <v>66</v>
      </c>
      <c r="D233" t="s">
        <v>21122</v>
      </c>
      <c r="E233" s="20" t="str" cm="1">
        <f t="array" ref="E233">IF(OR(ISNUMBER(SEARCH("mobile", J233:L233)),ISNUMBER(SEARCH("Mobile", J233:L233)),ISNUMBER(SEARCH("smartphone", J233:L233)),ISNUMBER(SEARCH("Smartphone", J233:L233)),ISNUMBER(SEARCH("android", J233:L233)),ISNUMBER(SEARCH("Android", J233:L233))),"Mobile", "")</f>
        <v/>
      </c>
      <c r="F233" s="20" t="str" cm="1">
        <f t="array" ref="F233">IF(OR(ISNUMBER(SEARCH("virtual reality", J233:L233)),ISNUMBER(SEARCH("mixed reality", J233:L233)),ISNUMBER(SEARCH(" VR ", J233:L233)),ISNUMBER(SEARCH("augmented reality", J233:L233)),ISNUMBER(SEARCH("Augmented Reality", J233:L233)),ISNUMBER(SEARCH(" AR ", J233:L233))),"VR-AR", "")</f>
        <v/>
      </c>
      <c r="G233" s="20" t="str">
        <f>IF(A233=DataValidation!$E$14,DataValidation!$E$14, "")</f>
        <v/>
      </c>
      <c r="H233" s="20" t="str">
        <f>IF(A233=DataValidation!$E$13,DataValidation!$E$13, "")</f>
        <v/>
      </c>
      <c r="I233" s="3" t="str">
        <f t="shared" si="11"/>
        <v/>
      </c>
      <c r="J233" s="10" t="s">
        <v>19200</v>
      </c>
      <c r="K233" t="s">
        <v>7247</v>
      </c>
      <c r="L233" t="s">
        <v>7248</v>
      </c>
      <c r="M233" t="s">
        <v>7249</v>
      </c>
      <c r="N233">
        <v>10</v>
      </c>
      <c r="O233">
        <v>9781450343671</v>
      </c>
      <c r="P233" t="str">
        <f t="shared" si="13"/>
        <v>Conference</v>
      </c>
      <c r="Q233" t="s">
        <v>7250</v>
      </c>
      <c r="R233" t="s">
        <v>7251</v>
      </c>
      <c r="S233" s="3">
        <v>2016</v>
      </c>
      <c r="T233" t="s">
        <v>7252</v>
      </c>
      <c r="U233" t="s">
        <v>6</v>
      </c>
      <c r="V233" t="s">
        <v>256</v>
      </c>
    </row>
    <row r="234" spans="1:22" x14ac:dyDescent="0.35">
      <c r="A234" t="s">
        <v>49</v>
      </c>
      <c r="B234" t="s">
        <v>66</v>
      </c>
      <c r="C234" t="s">
        <v>66</v>
      </c>
      <c r="D234" t="s">
        <v>21123</v>
      </c>
      <c r="E234" s="20" t="str" cm="1">
        <f t="array" ref="E234">IF(OR(ISNUMBER(SEARCH("mobile", J234:L234)),ISNUMBER(SEARCH("Mobile", J234:L234)),ISNUMBER(SEARCH("smartphone", J234:L234)),ISNUMBER(SEARCH("Smartphone", J234:L234)),ISNUMBER(SEARCH("android", J234:L234)),ISNUMBER(SEARCH("Android", J234:L234))),"Mobile", "")</f>
        <v/>
      </c>
      <c r="F234" s="20" t="str" cm="1">
        <f t="array" ref="F234">IF(OR(ISNUMBER(SEARCH("virtual reality", J234:L234)),ISNUMBER(SEARCH("mixed reality", J234:L234)),ISNUMBER(SEARCH(" VR ", J234:L234)),ISNUMBER(SEARCH("augmented reality", J234:L234)),ISNUMBER(SEARCH("Augmented Reality", J234:L234)),ISNUMBER(SEARCH(" AR ", J234:L234))),"VR-AR", "")</f>
        <v/>
      </c>
      <c r="G234" s="20" t="str">
        <f>IF(A234=DataValidation!$E$14,DataValidation!$E$14, "")</f>
        <v/>
      </c>
      <c r="H234" s="20" t="str">
        <f>IF(A234=DataValidation!$E$13,DataValidation!$E$13, "")</f>
        <v/>
      </c>
      <c r="I234" s="3" t="str">
        <f t="shared" si="11"/>
        <v/>
      </c>
      <c r="J234" s="10" t="s">
        <v>19201</v>
      </c>
      <c r="K234" t="s">
        <v>7254</v>
      </c>
      <c r="L234" t="s">
        <v>7255</v>
      </c>
      <c r="M234" t="s">
        <v>7256</v>
      </c>
      <c r="N234">
        <v>10</v>
      </c>
      <c r="O234">
        <v>9781450367080</v>
      </c>
      <c r="P234" t="str">
        <f t="shared" si="13"/>
        <v>Conference</v>
      </c>
      <c r="Q234" t="s">
        <v>1310</v>
      </c>
      <c r="R234" t="s">
        <v>6</v>
      </c>
      <c r="S234" s="3">
        <v>2020</v>
      </c>
      <c r="T234" t="s">
        <v>7257</v>
      </c>
      <c r="U234" t="s">
        <v>6</v>
      </c>
      <c r="V234" t="s">
        <v>162</v>
      </c>
    </row>
    <row r="235" spans="1:22" x14ac:dyDescent="0.35">
      <c r="A235" t="s">
        <v>49</v>
      </c>
      <c r="B235" t="s">
        <v>77</v>
      </c>
      <c r="C235" t="s">
        <v>77</v>
      </c>
      <c r="D235" t="s">
        <v>21124</v>
      </c>
      <c r="E235" s="20" t="str" cm="1">
        <f t="array" ref="E235">IF(OR(ISNUMBER(SEARCH("mobile", J235:L235)),ISNUMBER(SEARCH("Mobile", J235:L235)),ISNUMBER(SEARCH("smartphone", J235:L235)),ISNUMBER(SEARCH("Smartphone", J235:L235)),ISNUMBER(SEARCH("android", J235:L235)),ISNUMBER(SEARCH("Android", J235:L235))),"Mobile", "")</f>
        <v/>
      </c>
      <c r="F235" s="20" t="str" cm="1">
        <f t="array" ref="F235">IF(OR(ISNUMBER(SEARCH("virtual reality", J235:L235)),ISNUMBER(SEARCH("mixed reality", J235:L235)),ISNUMBER(SEARCH(" VR ", J235:L235)),ISNUMBER(SEARCH("augmented reality", J235:L235)),ISNUMBER(SEARCH("Augmented Reality", J235:L235)),ISNUMBER(SEARCH(" AR ", J235:L235))),"VR-AR", "")</f>
        <v/>
      </c>
      <c r="G235" s="20" t="str">
        <f>IF(A235=DataValidation!$E$14,DataValidation!$E$14, "")</f>
        <v/>
      </c>
      <c r="H235" s="20" t="str">
        <f>IF(A235=DataValidation!$E$13,DataValidation!$E$13, "")</f>
        <v/>
      </c>
      <c r="I235" s="3" t="str">
        <f t="shared" si="11"/>
        <v/>
      </c>
      <c r="J235" s="10" t="s">
        <v>19203</v>
      </c>
      <c r="K235" t="s">
        <v>7266</v>
      </c>
      <c r="L235" t="s">
        <v>7267</v>
      </c>
      <c r="M235" t="s">
        <v>7268</v>
      </c>
      <c r="N235">
        <v>7</v>
      </c>
      <c r="O235">
        <v>9783319262833</v>
      </c>
      <c r="P235" t="str">
        <f t="shared" si="13"/>
        <v>Journal</v>
      </c>
      <c r="Q235" t="s">
        <v>207</v>
      </c>
      <c r="R235" t="s">
        <v>7269</v>
      </c>
      <c r="S235" s="3">
        <v>2016</v>
      </c>
      <c r="T235" t="s">
        <v>7270</v>
      </c>
      <c r="U235" t="s">
        <v>6</v>
      </c>
      <c r="V235" t="s">
        <v>1120</v>
      </c>
    </row>
    <row r="236" spans="1:22" x14ac:dyDescent="0.35">
      <c r="A236" t="s">
        <v>40</v>
      </c>
      <c r="B236" t="s">
        <v>33</v>
      </c>
      <c r="C236" t="s">
        <v>33</v>
      </c>
      <c r="E236" s="20" t="str" cm="1">
        <f t="array" ref="E236">IF(OR(ISNUMBER(SEARCH("mobile", J236:L236)),ISNUMBER(SEARCH("Mobile", J236:L236)),ISNUMBER(SEARCH("smartphone", J236:L236)),ISNUMBER(SEARCH("Smartphone", J236:L236)),ISNUMBER(SEARCH("android", J236:L236)),ISNUMBER(SEARCH("Android", J236:L236))),"Mobile", "")</f>
        <v/>
      </c>
      <c r="F236" s="20" t="str" cm="1">
        <f t="array" ref="F236">IF(OR(ISNUMBER(SEARCH("virtual reality", J236:L236)),ISNUMBER(SEARCH("mixed reality", J236:L236)),ISNUMBER(SEARCH(" VR ", J236:L236)),ISNUMBER(SEARCH("augmented reality", J236:L236)),ISNUMBER(SEARCH("Augmented Reality", J236:L236)),ISNUMBER(SEARCH(" AR ", J236:L236))),"VR-AR", "")</f>
        <v/>
      </c>
      <c r="G236" s="20" t="str">
        <f>IF(A236=DataValidation!$E$14,DataValidation!$E$14, "")</f>
        <v>AI</v>
      </c>
      <c r="H236" s="20" t="str">
        <f>IF(A236=DataValidation!$E$13,DataValidation!$E$13, "")</f>
        <v/>
      </c>
      <c r="I236" s="3" t="str">
        <f t="shared" si="11"/>
        <v/>
      </c>
      <c r="J236" s="10" t="s">
        <v>19207</v>
      </c>
      <c r="K236" t="s">
        <v>7287</v>
      </c>
      <c r="L236" t="s">
        <v>7288</v>
      </c>
      <c r="M236" t="s">
        <v>7289</v>
      </c>
      <c r="N236">
        <v>10</v>
      </c>
      <c r="O236">
        <v>9781509055043</v>
      </c>
      <c r="P236" t="str">
        <f t="shared" si="13"/>
        <v>Conference</v>
      </c>
      <c r="Q236" t="s">
        <v>7290</v>
      </c>
      <c r="R236" t="s">
        <v>7291</v>
      </c>
      <c r="S236" s="3">
        <v>2017</v>
      </c>
      <c r="T236" t="s">
        <v>7292</v>
      </c>
      <c r="U236" t="s">
        <v>6</v>
      </c>
      <c r="V236" t="s">
        <v>155</v>
      </c>
    </row>
    <row r="237" spans="1:22" x14ac:dyDescent="0.35">
      <c r="A237" t="s">
        <v>79</v>
      </c>
      <c r="B237" t="s">
        <v>33</v>
      </c>
      <c r="C237" t="s">
        <v>33</v>
      </c>
      <c r="D237" s="33" t="s">
        <v>20816</v>
      </c>
      <c r="E237" s="20" t="str" cm="1">
        <f t="array" ref="E237">IF(OR(ISNUMBER(SEARCH("mobile", J237:L237)),ISNUMBER(SEARCH("Mobile", J237:L237)),ISNUMBER(SEARCH("smartphone", J237:L237)),ISNUMBER(SEARCH("Smartphone", J237:L237)),ISNUMBER(SEARCH("android", J237:L237)),ISNUMBER(SEARCH("Android", J237:L237))),"Mobile", "")</f>
        <v/>
      </c>
      <c r="F237" s="20" t="str" cm="1">
        <f t="array" ref="F237">IF(OR(ISNUMBER(SEARCH("virtual reality", J237:L237)),ISNUMBER(SEARCH("mixed reality", J237:L237)),ISNUMBER(SEARCH(" VR ", J237:L237)),ISNUMBER(SEARCH("augmented reality", J237:L237)),ISNUMBER(SEARCH("Augmented Reality", J237:L237)),ISNUMBER(SEARCH(" AR ", J237:L237))),"VR-AR", "")</f>
        <v/>
      </c>
      <c r="G237" s="20" t="str">
        <f>IF(A237=DataValidation!$E$14,DataValidation!$E$14, "")</f>
        <v/>
      </c>
      <c r="H237" s="20" t="str">
        <f>IF(A237=DataValidation!$E$13,DataValidation!$E$13, "")</f>
        <v/>
      </c>
      <c r="I237" s="3" t="str">
        <f t="shared" si="11"/>
        <v/>
      </c>
      <c r="J237" s="10" t="s">
        <v>19209</v>
      </c>
      <c r="K237" t="s">
        <v>7301</v>
      </c>
      <c r="L237" t="s">
        <v>7302</v>
      </c>
      <c r="M237" t="s">
        <v>7303</v>
      </c>
      <c r="N237">
        <v>7</v>
      </c>
      <c r="P237" t="str">
        <f t="shared" si="13"/>
        <v>Journal</v>
      </c>
      <c r="Q237" t="s">
        <v>261</v>
      </c>
      <c r="R237" t="s">
        <v>6</v>
      </c>
      <c r="S237" s="3">
        <v>2021</v>
      </c>
      <c r="T237" t="s">
        <v>7304</v>
      </c>
      <c r="U237" t="s">
        <v>6</v>
      </c>
      <c r="V237" t="s">
        <v>162</v>
      </c>
    </row>
    <row r="238" spans="1:22" x14ac:dyDescent="0.35">
      <c r="A238" t="s">
        <v>49</v>
      </c>
      <c r="B238" t="s">
        <v>83</v>
      </c>
      <c r="C238" t="s">
        <v>83</v>
      </c>
      <c r="D238" t="s">
        <v>21125</v>
      </c>
      <c r="E238" s="20" t="str" cm="1">
        <f t="array" ref="E238">IF(OR(ISNUMBER(SEARCH("mobile", J238:L238)),ISNUMBER(SEARCH("Mobile", J238:L238)),ISNUMBER(SEARCH("smartphone", J238:L238)),ISNUMBER(SEARCH("Smartphone", J238:L238)),ISNUMBER(SEARCH("android", J238:L238)),ISNUMBER(SEARCH("Android", J238:L238))),"Mobile", "")</f>
        <v/>
      </c>
      <c r="F238" s="20" t="str" cm="1">
        <f t="array" ref="F238">IF(OR(ISNUMBER(SEARCH("virtual reality", J238:L238)),ISNUMBER(SEARCH("mixed reality", J238:L238)),ISNUMBER(SEARCH(" VR ", J238:L238)),ISNUMBER(SEARCH("augmented reality", J238:L238)),ISNUMBER(SEARCH("Augmented Reality", J238:L238)),ISNUMBER(SEARCH(" AR ", J238:L238))),"VR-AR", "")</f>
        <v/>
      </c>
      <c r="G238" s="20" t="str">
        <f>IF(A238=DataValidation!$E$14,DataValidation!$E$14, "")</f>
        <v/>
      </c>
      <c r="H238" s="20" t="str">
        <f>IF(A238=DataValidation!$E$13,DataValidation!$E$13, "")</f>
        <v/>
      </c>
      <c r="I238" s="3" t="str">
        <f t="shared" si="11"/>
        <v/>
      </c>
      <c r="J238" s="10" t="s">
        <v>19213</v>
      </c>
      <c r="K238" t="s">
        <v>7325</v>
      </c>
      <c r="L238" t="s">
        <v>7326</v>
      </c>
      <c r="M238" t="s">
        <v>7327</v>
      </c>
      <c r="N238">
        <v>7</v>
      </c>
      <c r="O238">
        <v>9781614994336</v>
      </c>
      <c r="P238" t="str">
        <f t="shared" si="13"/>
        <v>Journal</v>
      </c>
      <c r="Q238" t="s">
        <v>5267</v>
      </c>
      <c r="R238" t="s">
        <v>7328</v>
      </c>
      <c r="S238" s="3">
        <v>2014</v>
      </c>
      <c r="T238" t="s">
        <v>7329</v>
      </c>
      <c r="U238" t="s">
        <v>6</v>
      </c>
      <c r="V238" t="s">
        <v>162</v>
      </c>
    </row>
    <row r="239" spans="1:22" x14ac:dyDescent="0.35">
      <c r="A239" t="s">
        <v>79</v>
      </c>
      <c r="B239" t="s">
        <v>33</v>
      </c>
      <c r="C239" t="s">
        <v>33</v>
      </c>
      <c r="E239" s="20" t="str" cm="1">
        <f t="array" ref="E239">IF(OR(ISNUMBER(SEARCH("mobile", J239:L239)),ISNUMBER(SEARCH("Mobile", J239:L239)),ISNUMBER(SEARCH("smartphone", J239:L239)),ISNUMBER(SEARCH("Smartphone", J239:L239)),ISNUMBER(SEARCH("android", J239:L239)),ISNUMBER(SEARCH("Android", J239:L239))),"Mobile", "")</f>
        <v/>
      </c>
      <c r="F239" s="20" t="str" cm="1">
        <f t="array" ref="F239">IF(OR(ISNUMBER(SEARCH("virtual reality", J239:L239)),ISNUMBER(SEARCH("mixed reality", J239:L239)),ISNUMBER(SEARCH(" VR ", J239:L239)),ISNUMBER(SEARCH("augmented reality", J239:L239)),ISNUMBER(SEARCH("Augmented Reality", J239:L239)),ISNUMBER(SEARCH(" AR ", J239:L239))),"VR-AR", "")</f>
        <v/>
      </c>
      <c r="G239" s="20" t="str">
        <f>IF(A239=DataValidation!$E$14,DataValidation!$E$14, "")</f>
        <v/>
      </c>
      <c r="H239" s="20" t="str">
        <f>IF(A239=DataValidation!$E$13,DataValidation!$E$13, "")</f>
        <v/>
      </c>
      <c r="I239" s="3" t="str">
        <f t="shared" si="11"/>
        <v/>
      </c>
      <c r="J239" s="10" t="s">
        <v>19219</v>
      </c>
      <c r="K239" t="s">
        <v>7368</v>
      </c>
      <c r="L239" t="s">
        <v>7369</v>
      </c>
      <c r="M239" t="s">
        <v>7370</v>
      </c>
      <c r="N239">
        <v>10</v>
      </c>
      <c r="O239">
        <v>9780769550879</v>
      </c>
      <c r="P239" t="str">
        <f t="shared" si="13"/>
        <v>Conference</v>
      </c>
      <c r="Q239" t="s">
        <v>7371</v>
      </c>
      <c r="R239" t="s">
        <v>7372</v>
      </c>
      <c r="S239" s="3">
        <v>2013</v>
      </c>
      <c r="T239" t="s">
        <v>7373</v>
      </c>
      <c r="U239" t="s">
        <v>6</v>
      </c>
      <c r="V239" t="s">
        <v>162</v>
      </c>
    </row>
    <row r="240" spans="1:22" x14ac:dyDescent="0.35">
      <c r="A240" t="s">
        <v>79</v>
      </c>
      <c r="B240" t="s">
        <v>33</v>
      </c>
      <c r="C240" t="s">
        <v>33</v>
      </c>
      <c r="E240" s="20" t="str" cm="1">
        <f t="array" ref="E240">IF(OR(ISNUMBER(SEARCH("mobile", J240:L240)),ISNUMBER(SEARCH("Mobile", J240:L240)),ISNUMBER(SEARCH("smartphone", J240:L240)),ISNUMBER(SEARCH("Smartphone", J240:L240)),ISNUMBER(SEARCH("android", J240:L240)),ISNUMBER(SEARCH("Android", J240:L240))),"Mobile", "")</f>
        <v/>
      </c>
      <c r="F240" s="20" t="str" cm="1">
        <f t="array" ref="F240">IF(OR(ISNUMBER(SEARCH("virtual reality", J240:L240)),ISNUMBER(SEARCH("mixed reality", J240:L240)),ISNUMBER(SEARCH(" VR ", J240:L240)),ISNUMBER(SEARCH("augmented reality", J240:L240)),ISNUMBER(SEARCH("Augmented Reality", J240:L240)),ISNUMBER(SEARCH(" AR ", J240:L240))),"VR-AR", "")</f>
        <v/>
      </c>
      <c r="G240" s="20" t="str">
        <f>IF(A240=DataValidation!$E$14,DataValidation!$E$14, "")</f>
        <v/>
      </c>
      <c r="H240" s="20" t="str">
        <f>IF(A240=DataValidation!$E$13,DataValidation!$E$13, "")</f>
        <v/>
      </c>
      <c r="I240" s="3" t="str">
        <f t="shared" si="11"/>
        <v/>
      </c>
      <c r="J240" s="10" t="s">
        <v>19220</v>
      </c>
      <c r="K240" t="s">
        <v>7375</v>
      </c>
      <c r="L240" t="s">
        <v>7376</v>
      </c>
      <c r="M240" t="s">
        <v>7377</v>
      </c>
      <c r="N240">
        <v>10</v>
      </c>
      <c r="O240">
        <v>9781936968923</v>
      </c>
      <c r="P240" t="str">
        <f t="shared" si="13"/>
        <v>Conference</v>
      </c>
      <c r="Q240" t="s">
        <v>7378</v>
      </c>
      <c r="R240" t="s">
        <v>7379</v>
      </c>
      <c r="S240" s="3">
        <v>2013</v>
      </c>
      <c r="T240" t="s">
        <v>7380</v>
      </c>
      <c r="U240" t="s">
        <v>6</v>
      </c>
      <c r="V240" t="s">
        <v>147</v>
      </c>
    </row>
    <row r="241" spans="1:22" x14ac:dyDescent="0.35">
      <c r="A241" t="s">
        <v>79</v>
      </c>
      <c r="B241" t="s">
        <v>33</v>
      </c>
      <c r="C241" t="s">
        <v>33</v>
      </c>
      <c r="E241" s="20" t="str" cm="1">
        <f t="array" ref="E241">IF(OR(ISNUMBER(SEARCH("mobile", J241:L241)),ISNUMBER(SEARCH("Mobile", J241:L241)),ISNUMBER(SEARCH("smartphone", J241:L241)),ISNUMBER(SEARCH("Smartphone", J241:L241)),ISNUMBER(SEARCH("android", J241:L241)),ISNUMBER(SEARCH("Android", J241:L241))),"Mobile", "")</f>
        <v/>
      </c>
      <c r="F241" s="20" t="str" cm="1">
        <f t="array" ref="F241">IF(OR(ISNUMBER(SEARCH("virtual reality", J241:L241)),ISNUMBER(SEARCH("mixed reality", J241:L241)),ISNUMBER(SEARCH(" VR ", J241:L241)),ISNUMBER(SEARCH("augmented reality", J241:L241)),ISNUMBER(SEARCH("Augmented Reality", J241:L241)),ISNUMBER(SEARCH(" AR ", J241:L241))),"VR-AR", "")</f>
        <v/>
      </c>
      <c r="G241" s="20" t="str">
        <f>IF(A241=DataValidation!$E$14,DataValidation!$E$14, "")</f>
        <v/>
      </c>
      <c r="H241" s="20" t="str">
        <f>IF(A241=DataValidation!$E$13,DataValidation!$E$13, "")</f>
        <v/>
      </c>
      <c r="I241" s="3" t="str">
        <f t="shared" si="11"/>
        <v/>
      </c>
      <c r="J241" s="10" t="s">
        <v>19226</v>
      </c>
      <c r="K241" t="s">
        <v>7411</v>
      </c>
      <c r="L241" t="s">
        <v>7412</v>
      </c>
      <c r="M241" t="s">
        <v>7413</v>
      </c>
      <c r="N241">
        <v>10</v>
      </c>
      <c r="P241" t="str">
        <f t="shared" si="13"/>
        <v>Conference</v>
      </c>
      <c r="Q241" t="s">
        <v>7414</v>
      </c>
      <c r="R241" t="s">
        <v>7415</v>
      </c>
      <c r="S241" s="3">
        <v>2011</v>
      </c>
      <c r="T241" t="s">
        <v>7416</v>
      </c>
      <c r="U241" t="s">
        <v>6</v>
      </c>
      <c r="V241" t="s">
        <v>1120</v>
      </c>
    </row>
    <row r="242" spans="1:22" x14ac:dyDescent="0.35">
      <c r="A242" t="s">
        <v>70</v>
      </c>
      <c r="B242" t="s">
        <v>90</v>
      </c>
      <c r="C242" t="s">
        <v>90</v>
      </c>
      <c r="D242" t="s">
        <v>21126</v>
      </c>
      <c r="E242" s="20" t="str" cm="1">
        <f t="array" ref="E242">IF(OR(ISNUMBER(SEARCH("mobile", J242:L242)),ISNUMBER(SEARCH("Mobile", J242:L242)),ISNUMBER(SEARCH("smartphone", J242:L242)),ISNUMBER(SEARCH("Smartphone", J242:L242)),ISNUMBER(SEARCH("android", J242:L242)),ISNUMBER(SEARCH("Android", J242:L242))),"Mobile", "")</f>
        <v>Mobile</v>
      </c>
      <c r="F242" s="20" t="str" cm="1">
        <f t="array" ref="F242">IF(OR(ISNUMBER(SEARCH("virtual reality", J242:L242)),ISNUMBER(SEARCH("mixed reality", J242:L242)),ISNUMBER(SEARCH(" VR ", J242:L242)),ISNUMBER(SEARCH("augmented reality", J242:L242)),ISNUMBER(SEARCH("Augmented Reality", J242:L242)),ISNUMBER(SEARCH(" AR ", J242:L242))),"VR-AR", "")</f>
        <v>VR-AR</v>
      </c>
      <c r="G242" s="20" t="str">
        <f>IF(A242=DataValidation!$E$14,DataValidation!$E$14, "")</f>
        <v/>
      </c>
      <c r="H242" s="20" t="str">
        <f>IF(A242=DataValidation!$E$13,DataValidation!$E$13, "")</f>
        <v/>
      </c>
      <c r="I242" s="3" t="str">
        <f t="shared" si="11"/>
        <v/>
      </c>
      <c r="J242" s="10" t="s">
        <v>19238</v>
      </c>
      <c r="K242" t="s">
        <v>7490</v>
      </c>
      <c r="L242" t="s">
        <v>7491</v>
      </c>
      <c r="M242" t="s">
        <v>7492</v>
      </c>
      <c r="N242">
        <v>10</v>
      </c>
      <c r="O242">
        <v>9781728168999</v>
      </c>
      <c r="P242" t="str">
        <f t="shared" si="13"/>
        <v>Conference</v>
      </c>
      <c r="Q242" t="s">
        <v>7493</v>
      </c>
      <c r="R242" t="s">
        <v>6</v>
      </c>
      <c r="S242" s="3">
        <v>2020</v>
      </c>
      <c r="T242" t="s">
        <v>7494</v>
      </c>
      <c r="U242" t="s">
        <v>6</v>
      </c>
      <c r="V242" t="s">
        <v>162</v>
      </c>
    </row>
    <row r="243" spans="1:22" x14ac:dyDescent="0.35">
      <c r="A243" t="s">
        <v>79</v>
      </c>
      <c r="B243" t="s">
        <v>33</v>
      </c>
      <c r="C243" t="s">
        <v>33</v>
      </c>
      <c r="D243" s="33" t="s">
        <v>20816</v>
      </c>
      <c r="E243" s="20" t="str" cm="1">
        <f t="array" ref="E243">IF(OR(ISNUMBER(SEARCH("mobile", J243:L243)),ISNUMBER(SEARCH("Mobile", J243:L243)),ISNUMBER(SEARCH("smartphone", J243:L243)),ISNUMBER(SEARCH("Smartphone", J243:L243)),ISNUMBER(SEARCH("android", J243:L243)),ISNUMBER(SEARCH("Android", J243:L243))),"Mobile", "")</f>
        <v/>
      </c>
      <c r="F243" s="20" t="str" cm="1">
        <f t="array" ref="F243">IF(OR(ISNUMBER(SEARCH("virtual reality", J243:L243)),ISNUMBER(SEARCH("mixed reality", J243:L243)),ISNUMBER(SEARCH(" VR ", J243:L243)),ISNUMBER(SEARCH("augmented reality", J243:L243)),ISNUMBER(SEARCH("Augmented Reality", J243:L243)),ISNUMBER(SEARCH(" AR ", J243:L243))),"VR-AR", "")</f>
        <v/>
      </c>
      <c r="G243" s="20" t="str">
        <f>IF(A243=DataValidation!$E$14,DataValidation!$E$14, "")</f>
        <v/>
      </c>
      <c r="H243" s="20" t="str">
        <f>IF(A243=DataValidation!$E$13,DataValidation!$E$13, "")</f>
        <v/>
      </c>
      <c r="I243" s="3" t="str">
        <f t="shared" si="11"/>
        <v/>
      </c>
      <c r="J243" s="10" t="s">
        <v>19246</v>
      </c>
      <c r="K243" t="s">
        <v>7540</v>
      </c>
      <c r="L243" t="s">
        <v>7541</v>
      </c>
      <c r="M243" t="s">
        <v>7542</v>
      </c>
      <c r="N243">
        <v>10</v>
      </c>
      <c r="P243" t="str">
        <f t="shared" si="13"/>
        <v>Conference</v>
      </c>
      <c r="Q243" t="s">
        <v>274</v>
      </c>
      <c r="R243" t="s">
        <v>262</v>
      </c>
      <c r="S243" s="3">
        <v>2014</v>
      </c>
      <c r="T243" t="s">
        <v>7543</v>
      </c>
      <c r="U243" t="s">
        <v>6</v>
      </c>
      <c r="V243" t="s">
        <v>7544</v>
      </c>
    </row>
    <row r="244" spans="1:22" x14ac:dyDescent="0.35">
      <c r="A244" t="s">
        <v>79</v>
      </c>
      <c r="B244" t="s">
        <v>33</v>
      </c>
      <c r="C244" t="s">
        <v>33</v>
      </c>
      <c r="E244" s="20" t="str" cm="1">
        <f t="array" ref="E244">IF(OR(ISNUMBER(SEARCH("mobile", J244:L244)),ISNUMBER(SEARCH("Mobile", J244:L244)),ISNUMBER(SEARCH("smartphone", J244:L244)),ISNUMBER(SEARCH("Smartphone", J244:L244)),ISNUMBER(SEARCH("android", J244:L244)),ISNUMBER(SEARCH("Android", J244:L244))),"Mobile", "")</f>
        <v/>
      </c>
      <c r="F244" s="20" t="str" cm="1">
        <f t="array" ref="F244">IF(OR(ISNUMBER(SEARCH("virtual reality", J244:L244)),ISNUMBER(SEARCH("mixed reality", J244:L244)),ISNUMBER(SEARCH(" VR ", J244:L244)),ISNUMBER(SEARCH("augmented reality", J244:L244)),ISNUMBER(SEARCH("Augmented Reality", J244:L244)),ISNUMBER(SEARCH(" AR ", J244:L244))),"VR-AR", "")</f>
        <v/>
      </c>
      <c r="G244" s="20" t="str">
        <f>IF(A244=DataValidation!$E$14,DataValidation!$E$14, "")</f>
        <v/>
      </c>
      <c r="H244" s="20" t="str">
        <f>IF(A244=DataValidation!$E$13,DataValidation!$E$13, "")</f>
        <v/>
      </c>
      <c r="I244" s="3" t="str">
        <f t="shared" si="11"/>
        <v/>
      </c>
      <c r="J244" s="10" t="s">
        <v>19248</v>
      </c>
      <c r="K244" t="s">
        <v>7552</v>
      </c>
      <c r="L244" t="s">
        <v>7553</v>
      </c>
      <c r="M244" t="s">
        <v>7548</v>
      </c>
      <c r="N244">
        <v>7</v>
      </c>
      <c r="P244" t="str">
        <f t="shared" si="13"/>
        <v>Journal</v>
      </c>
      <c r="Q244" t="s">
        <v>866</v>
      </c>
      <c r="R244" t="s">
        <v>7554</v>
      </c>
      <c r="S244" s="3">
        <v>2010</v>
      </c>
      <c r="T244" t="s">
        <v>7555</v>
      </c>
      <c r="U244" t="s">
        <v>6</v>
      </c>
      <c r="V244" t="s">
        <v>984</v>
      </c>
    </row>
    <row r="245" spans="1:22" x14ac:dyDescent="0.35">
      <c r="A245" t="s">
        <v>49</v>
      </c>
      <c r="B245" t="s">
        <v>71</v>
      </c>
      <c r="C245" t="s">
        <v>71</v>
      </c>
      <c r="D245" t="s">
        <v>21127</v>
      </c>
      <c r="E245" s="20" t="str" cm="1">
        <f t="array" ref="E245">IF(OR(ISNUMBER(SEARCH("mobile", J245:L245)),ISNUMBER(SEARCH("Mobile", J245:L245)),ISNUMBER(SEARCH("smartphone", J245:L245)),ISNUMBER(SEARCH("Smartphone", J245:L245)),ISNUMBER(SEARCH("android", J245:L245)),ISNUMBER(SEARCH("Android", J245:L245))),"Mobile", "")</f>
        <v/>
      </c>
      <c r="F245" s="20" t="str" cm="1">
        <f t="array" ref="F245">IF(OR(ISNUMBER(SEARCH("virtual reality", J245:L245)),ISNUMBER(SEARCH("mixed reality", J245:L245)),ISNUMBER(SEARCH(" VR ", J245:L245)),ISNUMBER(SEARCH("augmented reality", J245:L245)),ISNUMBER(SEARCH("Augmented Reality", J245:L245)),ISNUMBER(SEARCH(" AR ", J245:L245))),"VR-AR", "")</f>
        <v/>
      </c>
      <c r="G245" s="20" t="str">
        <f>IF(A245=DataValidation!$E$14,DataValidation!$E$14, "")</f>
        <v/>
      </c>
      <c r="H245" s="20" t="str">
        <f>IF(A245=DataValidation!$E$13,DataValidation!$E$13, "")</f>
        <v/>
      </c>
      <c r="I245" s="3" t="str">
        <f t="shared" si="11"/>
        <v/>
      </c>
      <c r="J245" s="10" t="s">
        <v>19258</v>
      </c>
      <c r="K245" t="s">
        <v>7608</v>
      </c>
      <c r="L245" t="s">
        <v>7609</v>
      </c>
      <c r="M245" t="s">
        <v>7610</v>
      </c>
      <c r="N245">
        <v>10</v>
      </c>
      <c r="O245">
        <v>9789810854799</v>
      </c>
      <c r="P245" t="str">
        <f t="shared" si="13"/>
        <v>Conference</v>
      </c>
      <c r="Q245" t="s">
        <v>4597</v>
      </c>
      <c r="R245" t="s">
        <v>5534</v>
      </c>
      <c r="S245" s="3">
        <v>2010</v>
      </c>
      <c r="T245" t="s">
        <v>7611</v>
      </c>
      <c r="U245" t="s">
        <v>6</v>
      </c>
      <c r="V245" t="s">
        <v>162</v>
      </c>
    </row>
    <row r="246" spans="1:22" x14ac:dyDescent="0.35">
      <c r="A246" t="s">
        <v>49</v>
      </c>
      <c r="B246" t="s">
        <v>54</v>
      </c>
      <c r="C246" t="s">
        <v>54</v>
      </c>
      <c r="D246" t="s">
        <v>21128</v>
      </c>
      <c r="E246" s="20" t="str" cm="1">
        <f t="array" ref="E246">IF(OR(ISNUMBER(SEARCH("mobile", J246:L246)),ISNUMBER(SEARCH("Mobile", J246:L246)),ISNUMBER(SEARCH("smartphone", J246:L246)),ISNUMBER(SEARCH("Smartphone", J246:L246)),ISNUMBER(SEARCH("android", J246:L246)),ISNUMBER(SEARCH("Android", J246:L246))),"Mobile", "")</f>
        <v/>
      </c>
      <c r="F246" s="20" t="str" cm="1">
        <f t="array" ref="F246">IF(OR(ISNUMBER(SEARCH("virtual reality", J246:L246)),ISNUMBER(SEARCH("mixed reality", J246:L246)),ISNUMBER(SEARCH(" VR ", J246:L246)),ISNUMBER(SEARCH("augmented reality", J246:L246)),ISNUMBER(SEARCH("Augmented Reality", J246:L246)),ISNUMBER(SEARCH(" AR ", J246:L246))),"VR-AR", "")</f>
        <v/>
      </c>
      <c r="G246" s="20" t="str">
        <f>IF(A246=DataValidation!$E$14,DataValidation!$E$14, "")</f>
        <v/>
      </c>
      <c r="H246" s="20" t="str">
        <f>IF(A246=DataValidation!$E$13,DataValidation!$E$13, "")</f>
        <v/>
      </c>
      <c r="I246" s="3" t="str">
        <f t="shared" si="11"/>
        <v/>
      </c>
      <c r="J246" s="10" t="s">
        <v>19268</v>
      </c>
      <c r="K246" t="s">
        <v>7668</v>
      </c>
      <c r="L246" t="s">
        <v>7669</v>
      </c>
      <c r="M246" t="s">
        <v>7670</v>
      </c>
      <c r="N246">
        <v>10</v>
      </c>
      <c r="O246">
        <v>9781605584379</v>
      </c>
      <c r="P246" t="str">
        <f t="shared" si="13"/>
        <v>Conference</v>
      </c>
      <c r="Q246" t="s">
        <v>1582</v>
      </c>
      <c r="R246" t="s">
        <v>7671</v>
      </c>
      <c r="S246" s="3">
        <v>2009</v>
      </c>
      <c r="T246" t="s">
        <v>7672</v>
      </c>
      <c r="U246" t="s">
        <v>6</v>
      </c>
      <c r="V246" t="s">
        <v>675</v>
      </c>
    </row>
    <row r="247" spans="1:22" x14ac:dyDescent="0.35">
      <c r="A247" t="s">
        <v>40</v>
      </c>
      <c r="B247" t="s">
        <v>33</v>
      </c>
      <c r="C247" t="s">
        <v>33</v>
      </c>
      <c r="E247" s="20" t="str" cm="1">
        <f t="array" ref="E247">IF(OR(ISNUMBER(SEARCH("mobile", J247:L247)),ISNUMBER(SEARCH("Mobile", J247:L247)),ISNUMBER(SEARCH("smartphone", J247:L247)),ISNUMBER(SEARCH("Smartphone", J247:L247)),ISNUMBER(SEARCH("android", J247:L247)),ISNUMBER(SEARCH("Android", J247:L247))),"Mobile", "")</f>
        <v/>
      </c>
      <c r="F247" s="20" t="str" cm="1">
        <f t="array" ref="F247">IF(OR(ISNUMBER(SEARCH("virtual reality", J247:L247)),ISNUMBER(SEARCH("mixed reality", J247:L247)),ISNUMBER(SEARCH(" VR ", J247:L247)),ISNUMBER(SEARCH("augmented reality", J247:L247)),ISNUMBER(SEARCH("Augmented Reality", J247:L247)),ISNUMBER(SEARCH(" AR ", J247:L247))),"VR-AR", "")</f>
        <v/>
      </c>
      <c r="G247" s="20" t="str">
        <f>IF(A247=DataValidation!$E$14,DataValidation!$E$14, "")</f>
        <v>AI</v>
      </c>
      <c r="H247" s="20" t="str">
        <f>IF(A247=DataValidation!$E$13,DataValidation!$E$13, "")</f>
        <v/>
      </c>
      <c r="I247" s="3" t="str">
        <f t="shared" si="11"/>
        <v/>
      </c>
      <c r="J247" s="10" t="s">
        <v>19277</v>
      </c>
      <c r="K247" t="s">
        <v>7721</v>
      </c>
      <c r="L247" t="s">
        <v>7722</v>
      </c>
      <c r="M247" t="s">
        <v>7723</v>
      </c>
      <c r="N247">
        <v>7</v>
      </c>
      <c r="P247" t="str">
        <f t="shared" si="13"/>
        <v>Journal</v>
      </c>
      <c r="Q247" t="s">
        <v>1398</v>
      </c>
      <c r="R247" t="s">
        <v>7724</v>
      </c>
      <c r="S247" s="3">
        <v>2017</v>
      </c>
      <c r="T247" t="s">
        <v>7725</v>
      </c>
      <c r="U247" t="s">
        <v>6</v>
      </c>
      <c r="V247" t="s">
        <v>402</v>
      </c>
    </row>
    <row r="248" spans="1:22" x14ac:dyDescent="0.35">
      <c r="A248" t="s">
        <v>49</v>
      </c>
      <c r="B248" t="s">
        <v>83</v>
      </c>
      <c r="C248" t="s">
        <v>83</v>
      </c>
      <c r="D248" t="s">
        <v>21129</v>
      </c>
      <c r="E248" s="20" t="str" cm="1">
        <f t="array" ref="E248">IF(OR(ISNUMBER(SEARCH("mobile", J248:L248)),ISNUMBER(SEARCH("Mobile", J248:L248)),ISNUMBER(SEARCH("smartphone", J248:L248)),ISNUMBER(SEARCH("Smartphone", J248:L248)),ISNUMBER(SEARCH("android", J248:L248)),ISNUMBER(SEARCH("Android", J248:L248))),"Mobile", "")</f>
        <v/>
      </c>
      <c r="F248" s="20" t="str" cm="1">
        <f t="array" ref="F248">IF(OR(ISNUMBER(SEARCH("virtual reality", J248:L248)),ISNUMBER(SEARCH("mixed reality", J248:L248)),ISNUMBER(SEARCH(" VR ", J248:L248)),ISNUMBER(SEARCH("augmented reality", J248:L248)),ISNUMBER(SEARCH("Augmented Reality", J248:L248)),ISNUMBER(SEARCH(" AR ", J248:L248))),"VR-AR", "")</f>
        <v/>
      </c>
      <c r="G248" s="20" t="str">
        <f>IF(A248=DataValidation!$E$14,DataValidation!$E$14, "")</f>
        <v/>
      </c>
      <c r="H248" s="20" t="str">
        <f>IF(A248=DataValidation!$E$13,DataValidation!$E$13, "")</f>
        <v/>
      </c>
      <c r="I248" s="3" t="str">
        <f t="shared" si="11"/>
        <v/>
      </c>
      <c r="J248" s="10" t="s">
        <v>19280</v>
      </c>
      <c r="K248" t="s">
        <v>7740</v>
      </c>
      <c r="L248" t="s">
        <v>7741</v>
      </c>
      <c r="M248" t="s">
        <v>7742</v>
      </c>
      <c r="N248">
        <v>10</v>
      </c>
      <c r="O248">
        <v>9781728193083</v>
      </c>
      <c r="P248" t="str">
        <f t="shared" si="13"/>
        <v>Conference</v>
      </c>
      <c r="Q248" t="s">
        <v>7743</v>
      </c>
      <c r="R248" t="s">
        <v>6</v>
      </c>
      <c r="S248" s="3">
        <v>2020</v>
      </c>
      <c r="T248" t="s">
        <v>7744</v>
      </c>
      <c r="U248" t="s">
        <v>6</v>
      </c>
      <c r="V248" t="s">
        <v>162</v>
      </c>
    </row>
    <row r="249" spans="1:22" x14ac:dyDescent="0.35">
      <c r="A249" t="s">
        <v>49</v>
      </c>
      <c r="B249" t="s">
        <v>83</v>
      </c>
      <c r="C249" t="s">
        <v>83</v>
      </c>
      <c r="D249" t="s">
        <v>21130</v>
      </c>
      <c r="E249" s="20" t="str" cm="1">
        <f t="array" ref="E249">IF(OR(ISNUMBER(SEARCH("mobile", J249:L249)),ISNUMBER(SEARCH("Mobile", J249:L249)),ISNUMBER(SEARCH("smartphone", J249:L249)),ISNUMBER(SEARCH("Smartphone", J249:L249)),ISNUMBER(SEARCH("android", J249:L249)),ISNUMBER(SEARCH("Android", J249:L249))),"Mobile", "")</f>
        <v/>
      </c>
      <c r="F249" s="20" t="str" cm="1">
        <f t="array" ref="F249">IF(OR(ISNUMBER(SEARCH("virtual reality", J249:L249)),ISNUMBER(SEARCH("mixed reality", J249:L249)),ISNUMBER(SEARCH(" VR ", J249:L249)),ISNUMBER(SEARCH("augmented reality", J249:L249)),ISNUMBER(SEARCH("Augmented Reality", J249:L249)),ISNUMBER(SEARCH(" AR ", J249:L249))),"VR-AR", "")</f>
        <v/>
      </c>
      <c r="G249" s="20" t="str">
        <f>IF(A249=DataValidation!$E$14,DataValidation!$E$14, "")</f>
        <v/>
      </c>
      <c r="H249" s="20" t="str">
        <f>IF(A249=DataValidation!$E$13,DataValidation!$E$13, "")</f>
        <v/>
      </c>
      <c r="I249" s="3" t="str">
        <f t="shared" si="11"/>
        <v/>
      </c>
      <c r="J249" s="10" t="s">
        <v>19282</v>
      </c>
      <c r="K249" t="s">
        <v>7752</v>
      </c>
      <c r="L249" t="s">
        <v>7753</v>
      </c>
      <c r="M249" t="s">
        <v>7754</v>
      </c>
      <c r="N249">
        <v>7</v>
      </c>
      <c r="O249">
        <v>9783642288296</v>
      </c>
      <c r="P249" t="str">
        <f t="shared" si="13"/>
        <v>Conference</v>
      </c>
      <c r="Q249" t="s">
        <v>152</v>
      </c>
      <c r="R249" t="s">
        <v>7755</v>
      </c>
      <c r="S249" s="3">
        <v>2012</v>
      </c>
      <c r="T249" t="s">
        <v>7756</v>
      </c>
      <c r="U249" t="s">
        <v>6</v>
      </c>
      <c r="V249" t="s">
        <v>217</v>
      </c>
    </row>
    <row r="250" spans="1:22" x14ac:dyDescent="0.35">
      <c r="A250" t="s">
        <v>49</v>
      </c>
      <c r="B250" t="s">
        <v>83</v>
      </c>
      <c r="C250" t="s">
        <v>83</v>
      </c>
      <c r="D250" t="s">
        <v>21131</v>
      </c>
      <c r="E250" s="20" t="str" cm="1">
        <f t="array" ref="E250">IF(OR(ISNUMBER(SEARCH("mobile", J250:L250)),ISNUMBER(SEARCH("Mobile", J250:L250)),ISNUMBER(SEARCH("smartphone", J250:L250)),ISNUMBER(SEARCH("Smartphone", J250:L250)),ISNUMBER(SEARCH("android", J250:L250)),ISNUMBER(SEARCH("Android", J250:L250))),"Mobile", "")</f>
        <v/>
      </c>
      <c r="F250" s="20" t="str" cm="1">
        <f t="array" ref="F250">IF(OR(ISNUMBER(SEARCH("virtual reality", J250:L250)),ISNUMBER(SEARCH("mixed reality", J250:L250)),ISNUMBER(SEARCH(" VR ", J250:L250)),ISNUMBER(SEARCH("augmented reality", J250:L250)),ISNUMBER(SEARCH("Augmented Reality", J250:L250)),ISNUMBER(SEARCH(" AR ", J250:L250))),"VR-AR", "")</f>
        <v/>
      </c>
      <c r="G250" s="20" t="str">
        <f>IF(A250=DataValidation!$E$14,DataValidation!$E$14, "")</f>
        <v/>
      </c>
      <c r="H250" s="20" t="str">
        <f>IF(A250=DataValidation!$E$13,DataValidation!$E$13, "")</f>
        <v/>
      </c>
      <c r="I250" s="3" t="str">
        <f t="shared" si="11"/>
        <v/>
      </c>
      <c r="J250" s="10" t="s">
        <v>19283</v>
      </c>
      <c r="K250" t="s">
        <v>7758</v>
      </c>
      <c r="L250" t="s">
        <v>7759</v>
      </c>
      <c r="M250" t="s">
        <v>7754</v>
      </c>
      <c r="N250">
        <v>7</v>
      </c>
      <c r="P250" t="str">
        <f t="shared" si="13"/>
        <v>Journal</v>
      </c>
      <c r="Q250" t="s">
        <v>261</v>
      </c>
      <c r="R250" t="s">
        <v>7760</v>
      </c>
      <c r="S250" s="3">
        <v>2012</v>
      </c>
      <c r="T250" t="s">
        <v>7761</v>
      </c>
      <c r="U250" t="s">
        <v>6</v>
      </c>
      <c r="V250" t="s">
        <v>162</v>
      </c>
    </row>
    <row r="251" spans="1:22" x14ac:dyDescent="0.35">
      <c r="A251" t="s">
        <v>70</v>
      </c>
      <c r="B251" t="s">
        <v>33</v>
      </c>
      <c r="C251" t="s">
        <v>33</v>
      </c>
      <c r="D251" t="s">
        <v>21132</v>
      </c>
      <c r="E251" s="20" t="str" cm="1">
        <f t="array" ref="E251">IF(OR(ISNUMBER(SEARCH("mobile", J251:L251)),ISNUMBER(SEARCH("Mobile", J251:L251)),ISNUMBER(SEARCH("smartphone", J251:L251)),ISNUMBER(SEARCH("Smartphone", J251:L251)),ISNUMBER(SEARCH("android", J251:L251)),ISNUMBER(SEARCH("Android", J251:L251))),"Mobile", "")</f>
        <v/>
      </c>
      <c r="F251" s="20" t="str" cm="1">
        <f t="array" ref="F251">IF(OR(ISNUMBER(SEARCH("virtual reality", J251:L251)),ISNUMBER(SEARCH("mixed reality", J251:L251)),ISNUMBER(SEARCH(" VR ", J251:L251)),ISNUMBER(SEARCH("augmented reality", J251:L251)),ISNUMBER(SEARCH("Augmented Reality", J251:L251)),ISNUMBER(SEARCH(" AR ", J251:L251))),"VR-AR", "")</f>
        <v/>
      </c>
      <c r="G251" s="20" t="str">
        <f>IF(A251=DataValidation!$E$14,DataValidation!$E$14, "")</f>
        <v/>
      </c>
      <c r="H251" s="20" t="str">
        <f>IF(A251=DataValidation!$E$13,DataValidation!$E$13, "")</f>
        <v/>
      </c>
      <c r="I251" s="3" t="str">
        <f t="shared" si="11"/>
        <v/>
      </c>
      <c r="J251" s="10" t="s">
        <v>19285</v>
      </c>
      <c r="K251" t="s">
        <v>7768</v>
      </c>
      <c r="L251" t="s">
        <v>7769</v>
      </c>
      <c r="M251" t="s">
        <v>6</v>
      </c>
      <c r="N251">
        <v>10</v>
      </c>
      <c r="O251">
        <v>9788861293915</v>
      </c>
      <c r="P251" t="str">
        <f t="shared" si="13"/>
        <v>Conference</v>
      </c>
      <c r="Q251" t="s">
        <v>7770</v>
      </c>
      <c r="R251" t="s">
        <v>6</v>
      </c>
      <c r="S251" s="3">
        <v>2009</v>
      </c>
      <c r="T251" t="s">
        <v>7771</v>
      </c>
      <c r="U251" t="s">
        <v>6</v>
      </c>
      <c r="V251" t="s">
        <v>147</v>
      </c>
    </row>
    <row r="252" spans="1:22" x14ac:dyDescent="0.35">
      <c r="A252" t="s">
        <v>40</v>
      </c>
      <c r="B252" t="s">
        <v>33</v>
      </c>
      <c r="C252" t="s">
        <v>33</v>
      </c>
      <c r="E252" s="20" t="str" cm="1">
        <f t="array" ref="E252">IF(OR(ISNUMBER(SEARCH("mobile", J252:L252)),ISNUMBER(SEARCH("Mobile", J252:L252)),ISNUMBER(SEARCH("smartphone", J252:L252)),ISNUMBER(SEARCH("Smartphone", J252:L252)),ISNUMBER(SEARCH("android", J252:L252)),ISNUMBER(SEARCH("Android", J252:L252))),"Mobile", "")</f>
        <v/>
      </c>
      <c r="F252" s="20" t="str" cm="1">
        <f t="array" ref="F252">IF(OR(ISNUMBER(SEARCH("virtual reality", J252:L252)),ISNUMBER(SEARCH("mixed reality", J252:L252)),ISNUMBER(SEARCH(" VR ", J252:L252)),ISNUMBER(SEARCH("augmented reality", J252:L252)),ISNUMBER(SEARCH("Augmented Reality", J252:L252)),ISNUMBER(SEARCH(" AR ", J252:L252))),"VR-AR", "")</f>
        <v/>
      </c>
      <c r="G252" s="20" t="str">
        <f>IF(A252=DataValidation!$E$14,DataValidation!$E$14, "")</f>
        <v>AI</v>
      </c>
      <c r="H252" s="20" t="str">
        <f>IF(A252=DataValidation!$E$13,DataValidation!$E$13, "")</f>
        <v/>
      </c>
      <c r="I252" s="3" t="str">
        <f t="shared" si="11"/>
        <v/>
      </c>
      <c r="J252" s="10" t="s">
        <v>19286</v>
      </c>
      <c r="K252" t="s">
        <v>7773</v>
      </c>
      <c r="L252" t="s">
        <v>7774</v>
      </c>
      <c r="M252" t="s">
        <v>7775</v>
      </c>
      <c r="N252">
        <v>10</v>
      </c>
      <c r="O252">
        <v>9789897583506</v>
      </c>
      <c r="P252" t="str">
        <f t="shared" si="13"/>
        <v>Conference</v>
      </c>
      <c r="Q252" t="s">
        <v>7776</v>
      </c>
      <c r="R252" t="s">
        <v>7777</v>
      </c>
      <c r="S252" s="3">
        <v>2019</v>
      </c>
      <c r="T252" t="s">
        <v>7778</v>
      </c>
      <c r="U252" t="s">
        <v>6</v>
      </c>
      <c r="V252" t="s">
        <v>1120</v>
      </c>
    </row>
    <row r="253" spans="1:22" x14ac:dyDescent="0.35">
      <c r="A253" t="s">
        <v>49</v>
      </c>
      <c r="B253" t="s">
        <v>71</v>
      </c>
      <c r="C253" t="s">
        <v>71</v>
      </c>
      <c r="D253" t="s">
        <v>21133</v>
      </c>
      <c r="E253" s="20" t="str" cm="1">
        <f t="array" ref="E253">IF(OR(ISNUMBER(SEARCH("mobile", J253:L253)),ISNUMBER(SEARCH("Mobile", J253:L253)),ISNUMBER(SEARCH("smartphone", J253:L253)),ISNUMBER(SEARCH("Smartphone", J253:L253)),ISNUMBER(SEARCH("android", J253:L253)),ISNUMBER(SEARCH("Android", J253:L253))),"Mobile", "")</f>
        <v/>
      </c>
      <c r="F253" s="20" t="str" cm="1">
        <f t="array" ref="F253">IF(OR(ISNUMBER(SEARCH("virtual reality", J253:L253)),ISNUMBER(SEARCH("mixed reality", J253:L253)),ISNUMBER(SEARCH(" VR ", J253:L253)),ISNUMBER(SEARCH("augmented reality", J253:L253)),ISNUMBER(SEARCH("Augmented Reality", J253:L253)),ISNUMBER(SEARCH(" AR ", J253:L253))),"VR-AR", "")</f>
        <v/>
      </c>
      <c r="G253" s="20" t="str">
        <f>IF(A253=DataValidation!$E$14,DataValidation!$E$14, "")</f>
        <v/>
      </c>
      <c r="H253" s="20" t="str">
        <f>IF(A253=DataValidation!$E$13,DataValidation!$E$13, "")</f>
        <v/>
      </c>
      <c r="I253" s="3" t="str">
        <f t="shared" si="11"/>
        <v/>
      </c>
      <c r="J253" s="10" t="s">
        <v>19294</v>
      </c>
      <c r="K253" t="s">
        <v>7825</v>
      </c>
      <c r="L253" t="s">
        <v>7826</v>
      </c>
      <c r="M253" t="s">
        <v>7827</v>
      </c>
      <c r="N253">
        <v>10</v>
      </c>
      <c r="O253">
        <v>9780769539430</v>
      </c>
      <c r="P253" t="str">
        <f t="shared" si="13"/>
        <v>Workshop</v>
      </c>
      <c r="Q253" t="s">
        <v>7828</v>
      </c>
      <c r="R253" t="s">
        <v>7829</v>
      </c>
      <c r="S253" s="3">
        <v>2009</v>
      </c>
      <c r="T253" t="s">
        <v>7830</v>
      </c>
      <c r="U253" t="s">
        <v>6</v>
      </c>
      <c r="V253" t="s">
        <v>703</v>
      </c>
    </row>
    <row r="254" spans="1:22" x14ac:dyDescent="0.35">
      <c r="A254" t="s">
        <v>49</v>
      </c>
      <c r="B254" t="s">
        <v>71</v>
      </c>
      <c r="C254" t="s">
        <v>71</v>
      </c>
      <c r="D254" t="s">
        <v>21134</v>
      </c>
      <c r="E254" s="20" t="str" cm="1">
        <f t="array" ref="E254">IF(OR(ISNUMBER(SEARCH("mobile", J254:L254)),ISNUMBER(SEARCH("Mobile", J254:L254)),ISNUMBER(SEARCH("smartphone", J254:L254)),ISNUMBER(SEARCH("Smartphone", J254:L254)),ISNUMBER(SEARCH("android", J254:L254)),ISNUMBER(SEARCH("Android", J254:L254))),"Mobile", "")</f>
        <v/>
      </c>
      <c r="F254" s="20" t="str" cm="1">
        <f t="array" ref="F254">IF(OR(ISNUMBER(SEARCH("virtual reality", J254:L254)),ISNUMBER(SEARCH("mixed reality", J254:L254)),ISNUMBER(SEARCH(" VR ", J254:L254)),ISNUMBER(SEARCH("augmented reality", J254:L254)),ISNUMBER(SEARCH("Augmented Reality", J254:L254)),ISNUMBER(SEARCH(" AR ", J254:L254))),"VR-AR", "")</f>
        <v/>
      </c>
      <c r="G254" s="20" t="str">
        <f>IF(A254=DataValidation!$E$14,DataValidation!$E$14, "")</f>
        <v/>
      </c>
      <c r="H254" s="20" t="str">
        <f>IF(A254=DataValidation!$E$13,DataValidation!$E$13, "")</f>
        <v/>
      </c>
      <c r="I254" s="3" t="str">
        <f t="shared" si="11"/>
        <v/>
      </c>
      <c r="J254" s="10" t="s">
        <v>19295</v>
      </c>
      <c r="K254" t="s">
        <v>7832</v>
      </c>
      <c r="L254" t="s">
        <v>7833</v>
      </c>
      <c r="M254" t="s">
        <v>7834</v>
      </c>
      <c r="N254">
        <v>10</v>
      </c>
      <c r="O254">
        <v>9781450323116</v>
      </c>
      <c r="P254" t="str">
        <f t="shared" si="13"/>
        <v>Workshop</v>
      </c>
      <c r="Q254" t="s">
        <v>7835</v>
      </c>
      <c r="R254" t="s">
        <v>7836</v>
      </c>
      <c r="S254" s="3">
        <v>2013</v>
      </c>
      <c r="T254" t="s">
        <v>7837</v>
      </c>
      <c r="U254" t="s">
        <v>6</v>
      </c>
      <c r="V254" t="s">
        <v>147</v>
      </c>
    </row>
    <row r="255" spans="1:22" x14ac:dyDescent="0.35">
      <c r="A255" t="s">
        <v>70</v>
      </c>
      <c r="B255" t="s">
        <v>57</v>
      </c>
      <c r="C255" t="s">
        <v>57</v>
      </c>
      <c r="D255" t="s">
        <v>21135</v>
      </c>
      <c r="E255" s="20" t="str" cm="1">
        <f t="array" ref="E255">IF(OR(ISNUMBER(SEARCH("mobile", J255:L255)),ISNUMBER(SEARCH("Mobile", J255:L255)),ISNUMBER(SEARCH("smartphone", J255:L255)),ISNUMBER(SEARCH("Smartphone", J255:L255)),ISNUMBER(SEARCH("android", J255:L255)),ISNUMBER(SEARCH("Android", J255:L255))),"Mobile", "")</f>
        <v>Mobile</v>
      </c>
      <c r="F255" s="20" t="str" cm="1">
        <f t="array" ref="F255">IF(OR(ISNUMBER(SEARCH("virtual reality", J255:L255)),ISNUMBER(SEARCH("mixed reality", J255:L255)),ISNUMBER(SEARCH(" VR ", J255:L255)),ISNUMBER(SEARCH("augmented reality", J255:L255)),ISNUMBER(SEARCH("Augmented Reality", J255:L255)),ISNUMBER(SEARCH(" AR ", J255:L255))),"VR-AR", "")</f>
        <v/>
      </c>
      <c r="G255" s="20" t="str">
        <f>IF(A255=DataValidation!$E$14,DataValidation!$E$14, "")</f>
        <v/>
      </c>
      <c r="H255" s="20" t="str">
        <f>IF(A255=DataValidation!$E$13,DataValidation!$E$13, "")</f>
        <v/>
      </c>
      <c r="I255" s="3" t="str">
        <f t="shared" si="11"/>
        <v/>
      </c>
      <c r="J255" s="10" t="s">
        <v>19297</v>
      </c>
      <c r="K255" t="s">
        <v>7846</v>
      </c>
      <c r="L255" t="s">
        <v>7847</v>
      </c>
      <c r="M255" t="s">
        <v>7848</v>
      </c>
      <c r="N255">
        <v>7</v>
      </c>
      <c r="P255" t="str">
        <f t="shared" si="13"/>
        <v>Journal</v>
      </c>
      <c r="Q255" t="s">
        <v>2272</v>
      </c>
      <c r="R255" t="s">
        <v>7849</v>
      </c>
      <c r="S255" s="3">
        <v>2017</v>
      </c>
      <c r="T255" t="s">
        <v>7850</v>
      </c>
      <c r="U255" t="s">
        <v>6</v>
      </c>
      <c r="V255" t="s">
        <v>473</v>
      </c>
    </row>
    <row r="256" spans="1:22" x14ac:dyDescent="0.35">
      <c r="A256" t="s">
        <v>49</v>
      </c>
      <c r="B256" t="s">
        <v>83</v>
      </c>
      <c r="C256" t="s">
        <v>83</v>
      </c>
      <c r="D256" t="s">
        <v>21136</v>
      </c>
      <c r="E256" s="20" t="str" cm="1">
        <f t="array" ref="E256">IF(OR(ISNUMBER(SEARCH("mobile", J256:L256)),ISNUMBER(SEARCH("Mobile", J256:L256)),ISNUMBER(SEARCH("smartphone", J256:L256)),ISNUMBER(SEARCH("Smartphone", J256:L256)),ISNUMBER(SEARCH("android", J256:L256)),ISNUMBER(SEARCH("Android", J256:L256))),"Mobile", "")</f>
        <v/>
      </c>
      <c r="F256" s="20" t="str" cm="1">
        <f t="array" ref="F256">IF(OR(ISNUMBER(SEARCH("virtual reality", J256:L256)),ISNUMBER(SEARCH("mixed reality", J256:L256)),ISNUMBER(SEARCH(" VR ", J256:L256)),ISNUMBER(SEARCH("augmented reality", J256:L256)),ISNUMBER(SEARCH("Augmented Reality", J256:L256)),ISNUMBER(SEARCH(" AR ", J256:L256))),"VR-AR", "")</f>
        <v/>
      </c>
      <c r="G256" s="20" t="str">
        <f>IF(A256=DataValidation!$E$14,DataValidation!$E$14, "")</f>
        <v/>
      </c>
      <c r="H256" s="20" t="str">
        <f>IF(A256=DataValidation!$E$13,DataValidation!$E$13, "")</f>
        <v/>
      </c>
      <c r="I256" s="3" t="str">
        <f t="shared" si="11"/>
        <v/>
      </c>
      <c r="J256" s="10" t="s">
        <v>19307</v>
      </c>
      <c r="K256" t="s">
        <v>7908</v>
      </c>
      <c r="L256" t="s">
        <v>7909</v>
      </c>
      <c r="M256" t="s">
        <v>7910</v>
      </c>
      <c r="N256">
        <v>10</v>
      </c>
      <c r="O256">
        <v>9781479919345</v>
      </c>
      <c r="P256" t="str">
        <f t="shared" ref="P256:P283" si="14">IF(ISNUMBER(SEARCH("Workshop", Q256)),"Workshop",IF(OR(ISNUMBER(SEARCH("Conference", Q256)), ISNUMBER(SEARCH("Symposium", Q256)), ISNUMBER(SEARCH("Lecture Notes", Q256)), ISNUMBER(SEARCH("Proceedings", Q256))),"Conference", "Journal"))</f>
        <v>Workshop</v>
      </c>
      <c r="Q256" t="s">
        <v>3954</v>
      </c>
      <c r="R256" t="s">
        <v>4649</v>
      </c>
      <c r="S256" s="3">
        <v>2015</v>
      </c>
      <c r="T256" t="s">
        <v>7911</v>
      </c>
      <c r="U256" t="s">
        <v>6</v>
      </c>
      <c r="V256" t="s">
        <v>155</v>
      </c>
    </row>
    <row r="257" spans="1:22" x14ac:dyDescent="0.35">
      <c r="A257" t="s">
        <v>49</v>
      </c>
      <c r="B257" t="s">
        <v>66</v>
      </c>
      <c r="C257" t="s">
        <v>63</v>
      </c>
      <c r="D257" t="s">
        <v>21137</v>
      </c>
      <c r="E257" s="20" t="str" cm="1">
        <f t="array" ref="E257">IF(OR(ISNUMBER(SEARCH("mobile", J257:L257)),ISNUMBER(SEARCH("Mobile", J257:L257)),ISNUMBER(SEARCH("smartphone", J257:L257)),ISNUMBER(SEARCH("Smartphone", J257:L257)),ISNUMBER(SEARCH("android", J257:L257)),ISNUMBER(SEARCH("Android", J257:L257))),"Mobile", "")</f>
        <v/>
      </c>
      <c r="F257" s="20" t="str" cm="1">
        <f t="array" ref="F257">IF(OR(ISNUMBER(SEARCH("virtual reality", J257:L257)),ISNUMBER(SEARCH("mixed reality", J257:L257)),ISNUMBER(SEARCH(" VR ", J257:L257)),ISNUMBER(SEARCH("augmented reality", J257:L257)),ISNUMBER(SEARCH("Augmented Reality", J257:L257)),ISNUMBER(SEARCH(" AR ", J257:L257))),"VR-AR", "")</f>
        <v/>
      </c>
      <c r="G257" s="20" t="str">
        <f>IF(A257=DataValidation!$E$14,DataValidation!$E$14, "")</f>
        <v/>
      </c>
      <c r="H257" s="20" t="str">
        <f>IF(A257=DataValidation!$E$13,DataValidation!$E$13, "")</f>
        <v/>
      </c>
      <c r="I257" s="3" t="str">
        <f t="shared" si="11"/>
        <v>Yes</v>
      </c>
      <c r="J257" s="10" t="s">
        <v>19308</v>
      </c>
      <c r="K257" t="s">
        <v>7913</v>
      </c>
      <c r="L257" t="s">
        <v>7914</v>
      </c>
      <c r="M257" t="s">
        <v>7915</v>
      </c>
      <c r="N257">
        <v>10</v>
      </c>
      <c r="O257">
        <v>9781450325769</v>
      </c>
      <c r="P257" t="str">
        <f t="shared" si="14"/>
        <v>Conference</v>
      </c>
      <c r="Q257" t="s">
        <v>7916</v>
      </c>
      <c r="R257" t="s">
        <v>7917</v>
      </c>
      <c r="S257" s="3">
        <v>2014</v>
      </c>
      <c r="T257" t="s">
        <v>7918</v>
      </c>
      <c r="U257" t="s">
        <v>6</v>
      </c>
      <c r="V257" t="s">
        <v>155</v>
      </c>
    </row>
    <row r="258" spans="1:22" x14ac:dyDescent="0.35">
      <c r="A258" t="s">
        <v>40</v>
      </c>
      <c r="B258" t="s">
        <v>33</v>
      </c>
      <c r="C258" t="s">
        <v>33</v>
      </c>
      <c r="E258" s="20" t="str" cm="1">
        <f t="array" ref="E258">IF(OR(ISNUMBER(SEARCH("mobile", J258:L258)),ISNUMBER(SEARCH("Mobile", J258:L258)),ISNUMBER(SEARCH("smartphone", J258:L258)),ISNUMBER(SEARCH("Smartphone", J258:L258)),ISNUMBER(SEARCH("android", J258:L258)),ISNUMBER(SEARCH("Android", J258:L258))),"Mobile", "")</f>
        <v/>
      </c>
      <c r="F258" s="20" t="str" cm="1">
        <f t="array" ref="F258">IF(OR(ISNUMBER(SEARCH("virtual reality", J258:L258)),ISNUMBER(SEARCH("mixed reality", J258:L258)),ISNUMBER(SEARCH(" VR ", J258:L258)),ISNUMBER(SEARCH("augmented reality", J258:L258)),ISNUMBER(SEARCH("Augmented Reality", J258:L258)),ISNUMBER(SEARCH(" AR ", J258:L258))),"VR-AR", "")</f>
        <v>VR-AR</v>
      </c>
      <c r="G258" s="20" t="str">
        <f>IF(A258=DataValidation!$E$14,DataValidation!$E$14, "")</f>
        <v>AI</v>
      </c>
      <c r="H258" s="20" t="str">
        <f>IF(A258=DataValidation!$E$13,DataValidation!$E$13, "")</f>
        <v/>
      </c>
      <c r="I258" s="3" t="str">
        <f t="shared" ref="I258:I321" si="15">IF(B258&lt;&gt;C258,IF(OR(B258="",C258=""),"NR","Yes"),"")</f>
        <v/>
      </c>
      <c r="J258" s="10" t="s">
        <v>19323</v>
      </c>
      <c r="K258" t="s">
        <v>8004</v>
      </c>
      <c r="L258" t="s">
        <v>8005</v>
      </c>
      <c r="M258" t="s">
        <v>8006</v>
      </c>
      <c r="N258">
        <v>10</v>
      </c>
      <c r="O258">
        <v>9781728146461</v>
      </c>
      <c r="P258" t="str">
        <f t="shared" si="14"/>
        <v>Conference</v>
      </c>
      <c r="Q258" t="s">
        <v>8007</v>
      </c>
      <c r="R258" t="s">
        <v>8008</v>
      </c>
      <c r="S258" s="3">
        <v>2019</v>
      </c>
      <c r="T258" t="s">
        <v>8009</v>
      </c>
      <c r="U258" t="s">
        <v>6</v>
      </c>
      <c r="V258" t="s">
        <v>217</v>
      </c>
    </row>
    <row r="259" spans="1:22" x14ac:dyDescent="0.35">
      <c r="A259" t="s">
        <v>49</v>
      </c>
      <c r="B259" t="s">
        <v>77</v>
      </c>
      <c r="C259" t="s">
        <v>77</v>
      </c>
      <c r="D259" t="s">
        <v>21138</v>
      </c>
      <c r="E259" s="20" t="str" cm="1">
        <f t="array" ref="E259">IF(OR(ISNUMBER(SEARCH("mobile", J259:L259)),ISNUMBER(SEARCH("Mobile", J259:L259)),ISNUMBER(SEARCH("smartphone", J259:L259)),ISNUMBER(SEARCH("Smartphone", J259:L259)),ISNUMBER(SEARCH("android", J259:L259)),ISNUMBER(SEARCH("Android", J259:L259))),"Mobile", "")</f>
        <v/>
      </c>
      <c r="F259" s="20" t="str" cm="1">
        <f t="array" ref="F259">IF(OR(ISNUMBER(SEARCH("virtual reality", J259:L259)),ISNUMBER(SEARCH("mixed reality", J259:L259)),ISNUMBER(SEARCH(" VR ", J259:L259)),ISNUMBER(SEARCH("augmented reality", J259:L259)),ISNUMBER(SEARCH("Augmented Reality", J259:L259)),ISNUMBER(SEARCH(" AR ", J259:L259))),"VR-AR", "")</f>
        <v/>
      </c>
      <c r="G259" s="20" t="str">
        <f>IF(A259=DataValidation!$E$14,DataValidation!$E$14, "")</f>
        <v/>
      </c>
      <c r="H259" s="20" t="str">
        <f>IF(A259=DataValidation!$E$13,DataValidation!$E$13, "")</f>
        <v/>
      </c>
      <c r="I259" s="3" t="str">
        <f t="shared" si="15"/>
        <v/>
      </c>
      <c r="J259" s="10" t="s">
        <v>19333</v>
      </c>
      <c r="K259" t="s">
        <v>8065</v>
      </c>
      <c r="L259" t="s">
        <v>8066</v>
      </c>
      <c r="M259" t="s">
        <v>8067</v>
      </c>
      <c r="N259">
        <v>10</v>
      </c>
      <c r="O259">
        <v>9781538646922</v>
      </c>
      <c r="P259" t="str">
        <f t="shared" si="14"/>
        <v>Conference</v>
      </c>
      <c r="Q259" t="s">
        <v>8068</v>
      </c>
      <c r="R259" t="s">
        <v>8069</v>
      </c>
      <c r="S259" s="3">
        <v>2018</v>
      </c>
      <c r="T259" t="s">
        <v>8070</v>
      </c>
      <c r="U259" t="s">
        <v>6</v>
      </c>
      <c r="V259" t="s">
        <v>162</v>
      </c>
    </row>
    <row r="260" spans="1:22" x14ac:dyDescent="0.35">
      <c r="A260" t="s">
        <v>49</v>
      </c>
      <c r="B260" t="s">
        <v>71</v>
      </c>
      <c r="C260" t="s">
        <v>71</v>
      </c>
      <c r="D260" t="s">
        <v>21118</v>
      </c>
      <c r="E260" s="20" t="str" cm="1">
        <f t="array" ref="E260">IF(OR(ISNUMBER(SEARCH("mobile", J260:L260)),ISNUMBER(SEARCH("Mobile", J260:L260)),ISNUMBER(SEARCH("smartphone", J260:L260)),ISNUMBER(SEARCH("Smartphone", J260:L260)),ISNUMBER(SEARCH("android", J260:L260)),ISNUMBER(SEARCH("Android", J260:L260))),"Mobile", "")</f>
        <v/>
      </c>
      <c r="F260" s="20" t="str" cm="1">
        <f t="array" ref="F260">IF(OR(ISNUMBER(SEARCH("virtual reality", J260:L260)),ISNUMBER(SEARCH("mixed reality", J260:L260)),ISNUMBER(SEARCH(" VR ", J260:L260)),ISNUMBER(SEARCH("augmented reality", J260:L260)),ISNUMBER(SEARCH("Augmented Reality", J260:L260)),ISNUMBER(SEARCH(" AR ", J260:L260))),"VR-AR", "")</f>
        <v/>
      </c>
      <c r="G260" s="20" t="str">
        <f>IF(A260=DataValidation!$E$14,DataValidation!$E$14, "")</f>
        <v/>
      </c>
      <c r="H260" s="20" t="str">
        <f>IF(A260=DataValidation!$E$13,DataValidation!$E$13, "")</f>
        <v/>
      </c>
      <c r="I260" s="3" t="str">
        <f t="shared" si="15"/>
        <v/>
      </c>
      <c r="J260" s="10" t="s">
        <v>19342</v>
      </c>
      <c r="K260" t="s">
        <v>8122</v>
      </c>
      <c r="L260" t="s">
        <v>8123</v>
      </c>
      <c r="M260" t="s">
        <v>8124</v>
      </c>
      <c r="N260">
        <v>7</v>
      </c>
      <c r="P260" t="str">
        <f t="shared" si="14"/>
        <v>Journal</v>
      </c>
      <c r="Q260" t="s">
        <v>7262</v>
      </c>
      <c r="R260" t="s">
        <v>8125</v>
      </c>
      <c r="S260" s="3">
        <v>2009</v>
      </c>
      <c r="T260" t="s">
        <v>8126</v>
      </c>
      <c r="U260" t="s">
        <v>6</v>
      </c>
      <c r="V260" t="s">
        <v>217</v>
      </c>
    </row>
    <row r="261" spans="1:22" x14ac:dyDescent="0.35">
      <c r="A261" t="s">
        <v>49</v>
      </c>
      <c r="B261" t="s">
        <v>57</v>
      </c>
      <c r="C261" t="s">
        <v>57</v>
      </c>
      <c r="D261" t="s">
        <v>21139</v>
      </c>
      <c r="E261" s="20" t="str" cm="1">
        <f t="array" ref="E261">IF(OR(ISNUMBER(SEARCH("mobile", J261:L261)),ISNUMBER(SEARCH("Mobile", J261:L261)),ISNUMBER(SEARCH("smartphone", J261:L261)),ISNUMBER(SEARCH("Smartphone", J261:L261)),ISNUMBER(SEARCH("android", J261:L261)),ISNUMBER(SEARCH("Android", J261:L261))),"Mobile", "")</f>
        <v/>
      </c>
      <c r="F261" s="20" t="str" cm="1">
        <f t="array" ref="F261">IF(OR(ISNUMBER(SEARCH("virtual reality", J261:L261)),ISNUMBER(SEARCH("mixed reality", J261:L261)),ISNUMBER(SEARCH(" VR ", J261:L261)),ISNUMBER(SEARCH("augmented reality", J261:L261)),ISNUMBER(SEARCH("Augmented Reality", J261:L261)),ISNUMBER(SEARCH(" AR ", J261:L261))),"VR-AR", "")</f>
        <v/>
      </c>
      <c r="G261" s="20" t="str">
        <f>IF(A261=DataValidation!$E$14,DataValidation!$E$14, "")</f>
        <v/>
      </c>
      <c r="H261" s="20" t="str">
        <f>IF(A261=DataValidation!$E$13,DataValidation!$E$13, "")</f>
        <v/>
      </c>
      <c r="I261" s="3" t="str">
        <f t="shared" si="15"/>
        <v/>
      </c>
      <c r="J261" s="10" t="s">
        <v>19343</v>
      </c>
      <c r="K261" t="s">
        <v>8128</v>
      </c>
      <c r="L261" t="s">
        <v>8129</v>
      </c>
      <c r="M261" t="s">
        <v>8124</v>
      </c>
      <c r="N261">
        <v>7</v>
      </c>
      <c r="P261" t="str">
        <f t="shared" si="14"/>
        <v>Journal</v>
      </c>
      <c r="Q261" t="s">
        <v>4413</v>
      </c>
      <c r="R261" t="s">
        <v>8130</v>
      </c>
      <c r="S261" s="3">
        <v>2010</v>
      </c>
      <c r="T261" t="s">
        <v>8131</v>
      </c>
      <c r="U261" t="s">
        <v>6</v>
      </c>
      <c r="V261" t="s">
        <v>217</v>
      </c>
    </row>
    <row r="262" spans="1:22" x14ac:dyDescent="0.35">
      <c r="A262" t="s">
        <v>40</v>
      </c>
      <c r="B262" t="s">
        <v>33</v>
      </c>
      <c r="C262" t="s">
        <v>33</v>
      </c>
      <c r="E262" s="20" t="str" cm="1">
        <f t="array" ref="E262">IF(OR(ISNUMBER(SEARCH("mobile", J262:L262)),ISNUMBER(SEARCH("Mobile", J262:L262)),ISNUMBER(SEARCH("smartphone", J262:L262)),ISNUMBER(SEARCH("Smartphone", J262:L262)),ISNUMBER(SEARCH("android", J262:L262)),ISNUMBER(SEARCH("Android", J262:L262))),"Mobile", "")</f>
        <v/>
      </c>
      <c r="F262" s="20" t="str" cm="1">
        <f t="array" ref="F262">IF(OR(ISNUMBER(SEARCH("virtual reality", J262:L262)),ISNUMBER(SEARCH("mixed reality", J262:L262)),ISNUMBER(SEARCH(" VR ", J262:L262)),ISNUMBER(SEARCH("augmented reality", J262:L262)),ISNUMBER(SEARCH("Augmented Reality", J262:L262)),ISNUMBER(SEARCH(" AR ", J262:L262))),"VR-AR", "")</f>
        <v/>
      </c>
      <c r="G262" s="20" t="str">
        <f>IF(A262=DataValidation!$E$14,DataValidation!$E$14, "")</f>
        <v>AI</v>
      </c>
      <c r="H262" s="20" t="str">
        <f>IF(A262=DataValidation!$E$13,DataValidation!$E$13, "")</f>
        <v/>
      </c>
      <c r="I262" s="3" t="str">
        <f t="shared" si="15"/>
        <v/>
      </c>
      <c r="J262" s="10" t="s">
        <v>19347</v>
      </c>
      <c r="K262" t="s">
        <v>8151</v>
      </c>
      <c r="L262" t="s">
        <v>8152</v>
      </c>
      <c r="M262" t="s">
        <v>8153</v>
      </c>
      <c r="N262">
        <v>10</v>
      </c>
      <c r="O262">
        <v>9781450372176</v>
      </c>
      <c r="P262" t="str">
        <f t="shared" si="14"/>
        <v>Journal</v>
      </c>
      <c r="Q262" t="s">
        <v>194</v>
      </c>
      <c r="R262" t="s">
        <v>6</v>
      </c>
      <c r="S262" s="3">
        <v>2019</v>
      </c>
      <c r="T262" t="s">
        <v>8154</v>
      </c>
      <c r="U262" t="s">
        <v>6</v>
      </c>
      <c r="V262" t="s">
        <v>217</v>
      </c>
    </row>
    <row r="263" spans="1:22" x14ac:dyDescent="0.35">
      <c r="A263" t="s">
        <v>79</v>
      </c>
      <c r="B263" t="s">
        <v>33</v>
      </c>
      <c r="C263" t="s">
        <v>33</v>
      </c>
      <c r="D263" s="33" t="s">
        <v>20816</v>
      </c>
      <c r="E263" s="20" t="str" cm="1">
        <f t="array" ref="E263">IF(OR(ISNUMBER(SEARCH("mobile", J263:L263)),ISNUMBER(SEARCH("Mobile", J263:L263)),ISNUMBER(SEARCH("smartphone", J263:L263)),ISNUMBER(SEARCH("Smartphone", J263:L263)),ISNUMBER(SEARCH("android", J263:L263)),ISNUMBER(SEARCH("Android", J263:L263))),"Mobile", "")</f>
        <v/>
      </c>
      <c r="F263" s="20" t="str" cm="1">
        <f t="array" ref="F263">IF(OR(ISNUMBER(SEARCH("virtual reality", J263:L263)),ISNUMBER(SEARCH("mixed reality", J263:L263)),ISNUMBER(SEARCH(" VR ", J263:L263)),ISNUMBER(SEARCH("augmented reality", J263:L263)),ISNUMBER(SEARCH("Augmented Reality", J263:L263)),ISNUMBER(SEARCH(" AR ", J263:L263))),"VR-AR", "")</f>
        <v/>
      </c>
      <c r="G263" s="20" t="str">
        <f>IF(A263=DataValidation!$E$14,DataValidation!$E$14, "")</f>
        <v/>
      </c>
      <c r="H263" s="20" t="str">
        <f>IF(A263=DataValidation!$E$13,DataValidation!$E$13, "")</f>
        <v/>
      </c>
      <c r="I263" s="3" t="str">
        <f t="shared" si="15"/>
        <v/>
      </c>
      <c r="J263" s="10" t="s">
        <v>19348</v>
      </c>
      <c r="K263" t="s">
        <v>8156</v>
      </c>
      <c r="L263" t="s">
        <v>8157</v>
      </c>
      <c r="M263" t="s">
        <v>8158</v>
      </c>
      <c r="N263">
        <v>10</v>
      </c>
      <c r="O263">
        <v>9781450357166</v>
      </c>
      <c r="P263" t="str">
        <f t="shared" si="14"/>
        <v>Conference</v>
      </c>
      <c r="Q263" t="s">
        <v>274</v>
      </c>
      <c r="R263" t="s">
        <v>8159</v>
      </c>
      <c r="S263" s="3">
        <v>2018</v>
      </c>
      <c r="T263" t="s">
        <v>8160</v>
      </c>
      <c r="U263" t="s">
        <v>6</v>
      </c>
      <c r="V263" t="s">
        <v>984</v>
      </c>
    </row>
    <row r="264" spans="1:22" x14ac:dyDescent="0.35">
      <c r="A264" t="s">
        <v>49</v>
      </c>
      <c r="B264" t="s">
        <v>71</v>
      </c>
      <c r="C264" t="s">
        <v>71</v>
      </c>
      <c r="D264" t="s">
        <v>21140</v>
      </c>
      <c r="E264" s="20" t="str" cm="1">
        <f t="array" ref="E264">IF(OR(ISNUMBER(SEARCH("mobile", J264:L264)),ISNUMBER(SEARCH("Mobile", J264:L264)),ISNUMBER(SEARCH("smartphone", J264:L264)),ISNUMBER(SEARCH("Smartphone", J264:L264)),ISNUMBER(SEARCH("android", J264:L264)),ISNUMBER(SEARCH("Android", J264:L264))),"Mobile", "")</f>
        <v/>
      </c>
      <c r="F264" s="20" t="str" cm="1">
        <f t="array" ref="F264">IF(OR(ISNUMBER(SEARCH("virtual reality", J264:L264)),ISNUMBER(SEARCH("mixed reality", J264:L264)),ISNUMBER(SEARCH(" VR ", J264:L264)),ISNUMBER(SEARCH("augmented reality", J264:L264)),ISNUMBER(SEARCH("Augmented Reality", J264:L264)),ISNUMBER(SEARCH(" AR ", J264:L264))),"VR-AR", "")</f>
        <v/>
      </c>
      <c r="G264" s="20" t="str">
        <f>IF(A264=DataValidation!$E$14,DataValidation!$E$14, "")</f>
        <v/>
      </c>
      <c r="H264" s="20" t="str">
        <f>IF(A264=DataValidation!$E$13,DataValidation!$E$13, "")</f>
        <v/>
      </c>
      <c r="I264" s="3" t="str">
        <f t="shared" si="15"/>
        <v/>
      </c>
      <c r="J264" s="10" t="s">
        <v>19360</v>
      </c>
      <c r="K264" t="s">
        <v>8227</v>
      </c>
      <c r="L264" t="s">
        <v>8228</v>
      </c>
      <c r="M264" t="s">
        <v>8229</v>
      </c>
      <c r="N264">
        <v>10</v>
      </c>
      <c r="O264">
        <v>9781467362634</v>
      </c>
      <c r="P264" t="str">
        <f t="shared" si="14"/>
        <v>Workshop</v>
      </c>
      <c r="Q264" t="s">
        <v>349</v>
      </c>
      <c r="R264" t="s">
        <v>1550</v>
      </c>
      <c r="S264" s="3">
        <v>2013</v>
      </c>
      <c r="T264" t="s">
        <v>8230</v>
      </c>
      <c r="U264" t="s">
        <v>6</v>
      </c>
      <c r="V264" t="s">
        <v>147</v>
      </c>
    </row>
    <row r="265" spans="1:22" x14ac:dyDescent="0.35">
      <c r="A265" t="s">
        <v>49</v>
      </c>
      <c r="B265" t="s">
        <v>57</v>
      </c>
      <c r="C265" t="s">
        <v>57</v>
      </c>
      <c r="D265" t="s">
        <v>21141</v>
      </c>
      <c r="E265" s="20" t="str" cm="1">
        <f t="array" ref="E265">IF(OR(ISNUMBER(SEARCH("mobile", J265:L265)),ISNUMBER(SEARCH("Mobile", J265:L265)),ISNUMBER(SEARCH("smartphone", J265:L265)),ISNUMBER(SEARCH("Smartphone", J265:L265)),ISNUMBER(SEARCH("android", J265:L265)),ISNUMBER(SEARCH("Android", J265:L265))),"Mobile", "")</f>
        <v/>
      </c>
      <c r="F265" s="20" t="str" cm="1">
        <f t="array" ref="F265">IF(OR(ISNUMBER(SEARCH("virtual reality", J265:L265)),ISNUMBER(SEARCH("mixed reality", J265:L265)),ISNUMBER(SEARCH(" VR ", J265:L265)),ISNUMBER(SEARCH("augmented reality", J265:L265)),ISNUMBER(SEARCH("Augmented Reality", J265:L265)),ISNUMBER(SEARCH(" AR ", J265:L265))),"VR-AR", "")</f>
        <v/>
      </c>
      <c r="G265" s="20" t="str">
        <f>IF(A265=DataValidation!$E$14,DataValidation!$E$14, "")</f>
        <v/>
      </c>
      <c r="H265" s="20" t="str">
        <f>IF(A265=DataValidation!$E$13,DataValidation!$E$13, "")</f>
        <v/>
      </c>
      <c r="I265" s="3" t="str">
        <f t="shared" si="15"/>
        <v/>
      </c>
      <c r="J265" s="10" t="s">
        <v>19361</v>
      </c>
      <c r="K265" t="s">
        <v>8232</v>
      </c>
      <c r="L265" t="s">
        <v>8233</v>
      </c>
      <c r="M265" t="s">
        <v>8234</v>
      </c>
      <c r="N265">
        <v>7</v>
      </c>
      <c r="O265">
        <v>9783030061333</v>
      </c>
      <c r="P265" t="str">
        <f t="shared" si="14"/>
        <v>Conference</v>
      </c>
      <c r="Q265" t="s">
        <v>3009</v>
      </c>
      <c r="R265" t="s">
        <v>8235</v>
      </c>
      <c r="S265" s="3">
        <v>2019</v>
      </c>
      <c r="T265" t="s">
        <v>8236</v>
      </c>
      <c r="U265" t="s">
        <v>6</v>
      </c>
      <c r="V265" t="s">
        <v>162</v>
      </c>
    </row>
    <row r="266" spans="1:22" x14ac:dyDescent="0.35">
      <c r="A266" t="s">
        <v>70</v>
      </c>
      <c r="B266" t="s">
        <v>33</v>
      </c>
      <c r="C266" t="s">
        <v>33</v>
      </c>
      <c r="E266" s="20" t="str" cm="1">
        <f t="array" ref="E266">IF(OR(ISNUMBER(SEARCH("mobile", J266:L266)),ISNUMBER(SEARCH("Mobile", J266:L266)),ISNUMBER(SEARCH("smartphone", J266:L266)),ISNUMBER(SEARCH("Smartphone", J266:L266)),ISNUMBER(SEARCH("android", J266:L266)),ISNUMBER(SEARCH("Android", J266:L266))),"Mobile", "")</f>
        <v/>
      </c>
      <c r="F266" s="20" t="str" cm="1">
        <f t="array" ref="F266">IF(OR(ISNUMBER(SEARCH("virtual reality", J266:L266)),ISNUMBER(SEARCH("mixed reality", J266:L266)),ISNUMBER(SEARCH(" VR ", J266:L266)),ISNUMBER(SEARCH("augmented reality", J266:L266)),ISNUMBER(SEARCH("Augmented Reality", J266:L266)),ISNUMBER(SEARCH(" AR ", J266:L266))),"VR-AR", "")</f>
        <v/>
      </c>
      <c r="G266" s="20" t="str">
        <f>IF(A266=DataValidation!$E$14,DataValidation!$E$14, "")</f>
        <v/>
      </c>
      <c r="H266" s="20" t="str">
        <f>IF(A266=DataValidation!$E$13,DataValidation!$E$13, "")</f>
        <v/>
      </c>
      <c r="I266" s="3" t="str">
        <f t="shared" si="15"/>
        <v/>
      </c>
      <c r="J266" s="10" t="s">
        <v>19368</v>
      </c>
      <c r="K266" t="s">
        <v>8275</v>
      </c>
      <c r="L266" t="s">
        <v>8276</v>
      </c>
      <c r="M266" t="s">
        <v>8277</v>
      </c>
      <c r="N266">
        <v>10</v>
      </c>
      <c r="O266">
        <v>9781450349451</v>
      </c>
      <c r="P266" t="str">
        <f t="shared" si="14"/>
        <v>Conference</v>
      </c>
      <c r="Q266" t="s">
        <v>8278</v>
      </c>
      <c r="R266" t="s">
        <v>8279</v>
      </c>
      <c r="S266" s="3">
        <v>2018</v>
      </c>
      <c r="T266" t="s">
        <v>8280</v>
      </c>
      <c r="U266" t="s">
        <v>6</v>
      </c>
      <c r="V266" t="s">
        <v>473</v>
      </c>
    </row>
    <row r="267" spans="1:22" x14ac:dyDescent="0.35">
      <c r="A267" t="s">
        <v>49</v>
      </c>
      <c r="B267" t="s">
        <v>71</v>
      </c>
      <c r="C267" t="s">
        <v>71</v>
      </c>
      <c r="D267" t="s">
        <v>21142</v>
      </c>
      <c r="E267" s="20" t="str" cm="1">
        <f t="array" ref="E267">IF(OR(ISNUMBER(SEARCH("mobile", J267:L267)),ISNUMBER(SEARCH("Mobile", J267:L267)),ISNUMBER(SEARCH("smartphone", J267:L267)),ISNUMBER(SEARCH("Smartphone", J267:L267)),ISNUMBER(SEARCH("android", J267:L267)),ISNUMBER(SEARCH("Android", J267:L267))),"Mobile", "")</f>
        <v/>
      </c>
      <c r="F267" s="20" t="str" cm="1">
        <f t="array" ref="F267">IF(OR(ISNUMBER(SEARCH("virtual reality", J267:L267)),ISNUMBER(SEARCH("mixed reality", J267:L267)),ISNUMBER(SEARCH(" VR ", J267:L267)),ISNUMBER(SEARCH("augmented reality", J267:L267)),ISNUMBER(SEARCH("Augmented Reality", J267:L267)),ISNUMBER(SEARCH(" AR ", J267:L267))),"VR-AR", "")</f>
        <v/>
      </c>
      <c r="G267" s="20" t="str">
        <f>IF(A267=DataValidation!$E$14,DataValidation!$E$14, "")</f>
        <v/>
      </c>
      <c r="H267" s="20" t="str">
        <f>IF(A267=DataValidation!$E$13,DataValidation!$E$13, "")</f>
        <v/>
      </c>
      <c r="I267" s="3" t="str">
        <f t="shared" si="15"/>
        <v/>
      </c>
      <c r="J267" s="10" t="s">
        <v>19375</v>
      </c>
      <c r="K267" t="s">
        <v>8319</v>
      </c>
      <c r="L267" t="s">
        <v>8320</v>
      </c>
      <c r="M267" t="s">
        <v>8321</v>
      </c>
      <c r="N267">
        <v>7</v>
      </c>
      <c r="P267" t="str">
        <f t="shared" si="14"/>
        <v>Journal</v>
      </c>
      <c r="Q267" t="s">
        <v>5402</v>
      </c>
      <c r="R267" t="s">
        <v>8322</v>
      </c>
      <c r="S267" s="3">
        <v>2014</v>
      </c>
      <c r="T267" t="s">
        <v>8323</v>
      </c>
      <c r="U267" t="s">
        <v>6</v>
      </c>
      <c r="V267" t="s">
        <v>162</v>
      </c>
    </row>
    <row r="268" spans="1:22" x14ac:dyDescent="0.35">
      <c r="A268" t="s">
        <v>40</v>
      </c>
      <c r="B268" t="s">
        <v>33</v>
      </c>
      <c r="C268" t="s">
        <v>33</v>
      </c>
      <c r="E268" s="20" t="str" cm="1">
        <f t="array" ref="E268">IF(OR(ISNUMBER(SEARCH("mobile", J268:L268)),ISNUMBER(SEARCH("Mobile", J268:L268)),ISNUMBER(SEARCH("smartphone", J268:L268)),ISNUMBER(SEARCH("Smartphone", J268:L268)),ISNUMBER(SEARCH("android", J268:L268)),ISNUMBER(SEARCH("Android", J268:L268))),"Mobile", "")</f>
        <v/>
      </c>
      <c r="F268" s="20" t="str" cm="1">
        <f t="array" ref="F268">IF(OR(ISNUMBER(SEARCH("virtual reality", J268:L268)),ISNUMBER(SEARCH("mixed reality", J268:L268)),ISNUMBER(SEARCH(" VR ", J268:L268)),ISNUMBER(SEARCH("augmented reality", J268:L268)),ISNUMBER(SEARCH("Augmented Reality", J268:L268)),ISNUMBER(SEARCH(" AR ", J268:L268))),"VR-AR", "")</f>
        <v/>
      </c>
      <c r="G268" s="20" t="str">
        <f>IF(A268=DataValidation!$E$14,DataValidation!$E$14, "")</f>
        <v>AI</v>
      </c>
      <c r="H268" s="20" t="str">
        <f>IF(A268=DataValidation!$E$13,DataValidation!$E$13, "")</f>
        <v/>
      </c>
      <c r="I268" s="3" t="str">
        <f t="shared" si="15"/>
        <v/>
      </c>
      <c r="J268" s="10" t="s">
        <v>19383</v>
      </c>
      <c r="K268" t="s">
        <v>8370</v>
      </c>
      <c r="L268" t="s">
        <v>8371</v>
      </c>
      <c r="M268" t="s">
        <v>8372</v>
      </c>
      <c r="N268">
        <v>10</v>
      </c>
      <c r="O268">
        <v>9781450351119</v>
      </c>
      <c r="P268" t="str">
        <f t="shared" si="14"/>
        <v>Conference</v>
      </c>
      <c r="Q268" t="s">
        <v>6312</v>
      </c>
      <c r="R268" t="s">
        <v>8373</v>
      </c>
      <c r="S268" s="3">
        <v>2017</v>
      </c>
      <c r="T268" t="s">
        <v>8374</v>
      </c>
      <c r="U268" t="s">
        <v>6</v>
      </c>
      <c r="V268" t="s">
        <v>1505</v>
      </c>
    </row>
    <row r="269" spans="1:22" x14ac:dyDescent="0.35">
      <c r="A269" t="s">
        <v>40</v>
      </c>
      <c r="B269" t="s">
        <v>33</v>
      </c>
      <c r="C269" t="s">
        <v>33</v>
      </c>
      <c r="E269" s="20" t="str" cm="1">
        <f t="array" ref="E269">IF(OR(ISNUMBER(SEARCH("mobile", J269:L269)),ISNUMBER(SEARCH("Mobile", J269:L269)),ISNUMBER(SEARCH("smartphone", J269:L269)),ISNUMBER(SEARCH("Smartphone", J269:L269)),ISNUMBER(SEARCH("android", J269:L269)),ISNUMBER(SEARCH("Android", J269:L269))),"Mobile", "")</f>
        <v/>
      </c>
      <c r="F269" s="20" t="str" cm="1">
        <f t="array" ref="F269">IF(OR(ISNUMBER(SEARCH("virtual reality", J269:L269)),ISNUMBER(SEARCH("mixed reality", J269:L269)),ISNUMBER(SEARCH(" VR ", J269:L269)),ISNUMBER(SEARCH("augmented reality", J269:L269)),ISNUMBER(SEARCH("Augmented Reality", J269:L269)),ISNUMBER(SEARCH(" AR ", J269:L269))),"VR-AR", "")</f>
        <v/>
      </c>
      <c r="G269" s="20" t="str">
        <f>IF(A269=DataValidation!$E$14,DataValidation!$E$14, "")</f>
        <v>AI</v>
      </c>
      <c r="H269" s="20" t="str">
        <f>IF(A269=DataValidation!$E$13,DataValidation!$E$13, "")</f>
        <v/>
      </c>
      <c r="I269" s="3" t="str">
        <f t="shared" si="15"/>
        <v/>
      </c>
      <c r="J269" s="10" t="s">
        <v>19384</v>
      </c>
      <c r="K269" t="s">
        <v>8376</v>
      </c>
      <c r="L269" t="s">
        <v>8377</v>
      </c>
      <c r="M269" t="s">
        <v>8372</v>
      </c>
      <c r="N269">
        <v>10</v>
      </c>
      <c r="O269">
        <v>9781450356244</v>
      </c>
      <c r="P269" t="str">
        <f t="shared" si="14"/>
        <v>Conference</v>
      </c>
      <c r="Q269" t="s">
        <v>8378</v>
      </c>
      <c r="R269" t="s">
        <v>8379</v>
      </c>
      <c r="S269" s="3">
        <v>2018</v>
      </c>
      <c r="T269" t="s">
        <v>8380</v>
      </c>
      <c r="U269" t="s">
        <v>6</v>
      </c>
      <c r="V269" t="s">
        <v>337</v>
      </c>
    </row>
    <row r="270" spans="1:22" x14ac:dyDescent="0.35">
      <c r="A270" t="s">
        <v>40</v>
      </c>
      <c r="B270" t="s">
        <v>33</v>
      </c>
      <c r="C270" t="s">
        <v>33</v>
      </c>
      <c r="E270" s="20" t="str" cm="1">
        <f t="array" ref="E270">IF(OR(ISNUMBER(SEARCH("mobile", J270:L270)),ISNUMBER(SEARCH("Mobile", J270:L270)),ISNUMBER(SEARCH("smartphone", J270:L270)),ISNUMBER(SEARCH("Smartphone", J270:L270)),ISNUMBER(SEARCH("android", J270:L270)),ISNUMBER(SEARCH("Android", J270:L270))),"Mobile", "")</f>
        <v/>
      </c>
      <c r="F270" s="20" t="str" cm="1">
        <f t="array" ref="F270">IF(OR(ISNUMBER(SEARCH("virtual reality", J270:L270)),ISNUMBER(SEARCH("mixed reality", J270:L270)),ISNUMBER(SEARCH(" VR ", J270:L270)),ISNUMBER(SEARCH("augmented reality", J270:L270)),ISNUMBER(SEARCH("Augmented Reality", J270:L270)),ISNUMBER(SEARCH(" AR ", J270:L270))),"VR-AR", "")</f>
        <v/>
      </c>
      <c r="G270" s="20" t="str">
        <f>IF(A270=DataValidation!$E$14,DataValidation!$E$14, "")</f>
        <v>AI</v>
      </c>
      <c r="H270" s="20" t="str">
        <f>IF(A270=DataValidation!$E$13,DataValidation!$E$13, "")</f>
        <v/>
      </c>
      <c r="I270" s="3" t="str">
        <f t="shared" si="15"/>
        <v/>
      </c>
      <c r="J270" s="10" t="s">
        <v>19385</v>
      </c>
      <c r="K270" t="s">
        <v>8382</v>
      </c>
      <c r="L270" t="s">
        <v>8383</v>
      </c>
      <c r="M270" t="s">
        <v>8384</v>
      </c>
      <c r="N270">
        <v>10</v>
      </c>
      <c r="O270">
        <v>9781728145334</v>
      </c>
      <c r="P270" t="str">
        <f t="shared" si="14"/>
        <v>Conference</v>
      </c>
      <c r="Q270" t="s">
        <v>762</v>
      </c>
      <c r="R270" t="s">
        <v>8385</v>
      </c>
      <c r="S270" s="3">
        <v>2020</v>
      </c>
      <c r="T270" t="s">
        <v>8386</v>
      </c>
      <c r="U270" t="s">
        <v>6</v>
      </c>
      <c r="V270" t="s">
        <v>703</v>
      </c>
    </row>
    <row r="271" spans="1:22" x14ac:dyDescent="0.35">
      <c r="A271" t="s">
        <v>49</v>
      </c>
      <c r="B271" t="s">
        <v>68</v>
      </c>
      <c r="C271" t="s">
        <v>68</v>
      </c>
      <c r="D271" t="s">
        <v>21143</v>
      </c>
      <c r="E271" s="20" t="str" cm="1">
        <f t="array" ref="E271">IF(OR(ISNUMBER(SEARCH("mobile", J271:L271)),ISNUMBER(SEARCH("Mobile", J271:L271)),ISNUMBER(SEARCH("smartphone", J271:L271)),ISNUMBER(SEARCH("Smartphone", J271:L271)),ISNUMBER(SEARCH("android", J271:L271)),ISNUMBER(SEARCH("Android", J271:L271))),"Mobile", "")</f>
        <v/>
      </c>
      <c r="F271" s="20" t="str" cm="1">
        <f t="array" ref="F271">IF(OR(ISNUMBER(SEARCH("virtual reality", J271:L271)),ISNUMBER(SEARCH("mixed reality", J271:L271)),ISNUMBER(SEARCH(" VR ", J271:L271)),ISNUMBER(SEARCH("augmented reality", J271:L271)),ISNUMBER(SEARCH("Augmented Reality", J271:L271)),ISNUMBER(SEARCH(" AR ", J271:L271))),"VR-AR", "")</f>
        <v/>
      </c>
      <c r="G271" s="20" t="str">
        <f>IF(A271=DataValidation!$E$14,DataValidation!$E$14, "")</f>
        <v/>
      </c>
      <c r="H271" s="20" t="str">
        <f>IF(A271=DataValidation!$E$13,DataValidation!$E$13, "")</f>
        <v/>
      </c>
      <c r="I271" s="3" t="str">
        <f t="shared" si="15"/>
        <v/>
      </c>
      <c r="J271" s="10" t="s">
        <v>19391</v>
      </c>
      <c r="K271" t="s">
        <v>8418</v>
      </c>
      <c r="L271" t="s">
        <v>8419</v>
      </c>
      <c r="M271" t="s">
        <v>8420</v>
      </c>
      <c r="N271">
        <v>10</v>
      </c>
      <c r="O271">
        <v>9781479968824</v>
      </c>
      <c r="P271" t="str">
        <f t="shared" si="14"/>
        <v>Workshop</v>
      </c>
      <c r="Q271" t="s">
        <v>5579</v>
      </c>
      <c r="R271" t="s">
        <v>6</v>
      </c>
      <c r="S271" s="3">
        <v>2015</v>
      </c>
      <c r="T271" t="s">
        <v>8421</v>
      </c>
      <c r="U271" t="s">
        <v>6</v>
      </c>
      <c r="V271" t="s">
        <v>162</v>
      </c>
    </row>
    <row r="272" spans="1:22" x14ac:dyDescent="0.35">
      <c r="A272" t="s">
        <v>79</v>
      </c>
      <c r="B272" t="s">
        <v>33</v>
      </c>
      <c r="C272" t="s">
        <v>33</v>
      </c>
      <c r="D272" s="33" t="s">
        <v>20816</v>
      </c>
      <c r="E272" s="20" t="str" cm="1">
        <f t="array" ref="E272">IF(OR(ISNUMBER(SEARCH("mobile", J272:L272)),ISNUMBER(SEARCH("Mobile", J272:L272)),ISNUMBER(SEARCH("smartphone", J272:L272)),ISNUMBER(SEARCH("Smartphone", J272:L272)),ISNUMBER(SEARCH("android", J272:L272)),ISNUMBER(SEARCH("Android", J272:L272))),"Mobile", "")</f>
        <v/>
      </c>
      <c r="F272" s="20" t="str" cm="1">
        <f t="array" ref="F272">IF(OR(ISNUMBER(SEARCH("virtual reality", J272:L272)),ISNUMBER(SEARCH("mixed reality", J272:L272)),ISNUMBER(SEARCH(" VR ", J272:L272)),ISNUMBER(SEARCH("augmented reality", J272:L272)),ISNUMBER(SEARCH("Augmented Reality", J272:L272)),ISNUMBER(SEARCH(" AR ", J272:L272))),"VR-AR", "")</f>
        <v/>
      </c>
      <c r="G272" s="20" t="str">
        <f>IF(A272=DataValidation!$E$14,DataValidation!$E$14, "")</f>
        <v/>
      </c>
      <c r="H272" s="20" t="str">
        <f>IF(A272=DataValidation!$E$13,DataValidation!$E$13, "")</f>
        <v/>
      </c>
      <c r="I272" s="3" t="str">
        <f t="shared" si="15"/>
        <v/>
      </c>
      <c r="J272" s="10" t="s">
        <v>19404</v>
      </c>
      <c r="K272" t="s">
        <v>8494</v>
      </c>
      <c r="L272" t="s">
        <v>8495</v>
      </c>
      <c r="M272" t="s">
        <v>8496</v>
      </c>
      <c r="N272">
        <v>10</v>
      </c>
      <c r="P272" t="str">
        <f t="shared" si="14"/>
        <v>Conference</v>
      </c>
      <c r="Q272" t="s">
        <v>274</v>
      </c>
      <c r="R272" t="s">
        <v>8497</v>
      </c>
      <c r="S272" s="3">
        <v>2016</v>
      </c>
      <c r="T272" t="s">
        <v>8498</v>
      </c>
      <c r="U272" t="s">
        <v>6</v>
      </c>
      <c r="V272" t="s">
        <v>337</v>
      </c>
    </row>
    <row r="273" spans="1:22" x14ac:dyDescent="0.35">
      <c r="A273" t="s">
        <v>79</v>
      </c>
      <c r="B273" t="s">
        <v>33</v>
      </c>
      <c r="C273" t="s">
        <v>33</v>
      </c>
      <c r="D273" s="33" t="s">
        <v>21144</v>
      </c>
      <c r="E273" s="20" t="str" cm="1">
        <f t="array" ref="E273">IF(OR(ISNUMBER(SEARCH("mobile", J273:L273)),ISNUMBER(SEARCH("Mobile", J273:L273)),ISNUMBER(SEARCH("smartphone", J273:L273)),ISNUMBER(SEARCH("Smartphone", J273:L273)),ISNUMBER(SEARCH("android", J273:L273)),ISNUMBER(SEARCH("Android", J273:L273))),"Mobile", "")</f>
        <v/>
      </c>
      <c r="F273" s="20" t="str" cm="1">
        <f t="array" ref="F273">IF(OR(ISNUMBER(SEARCH("virtual reality", J273:L273)),ISNUMBER(SEARCH("mixed reality", J273:L273)),ISNUMBER(SEARCH(" VR ", J273:L273)),ISNUMBER(SEARCH("augmented reality", J273:L273)),ISNUMBER(SEARCH("Augmented Reality", J273:L273)),ISNUMBER(SEARCH(" AR ", J273:L273))),"VR-AR", "")</f>
        <v/>
      </c>
      <c r="G273" s="20" t="str">
        <f>IF(A273=DataValidation!$E$14,DataValidation!$E$14, "")</f>
        <v/>
      </c>
      <c r="H273" s="20" t="str">
        <f>IF(A273=DataValidation!$E$13,DataValidation!$E$13, "")</f>
        <v/>
      </c>
      <c r="I273" s="3" t="str">
        <f t="shared" si="15"/>
        <v/>
      </c>
      <c r="J273" s="10" t="s">
        <v>19406</v>
      </c>
      <c r="K273" t="s">
        <v>8506</v>
      </c>
      <c r="L273" t="s">
        <v>8507</v>
      </c>
      <c r="M273" t="s">
        <v>8508</v>
      </c>
      <c r="N273">
        <v>10</v>
      </c>
      <c r="O273">
        <v>9781450379571</v>
      </c>
      <c r="P273" t="str">
        <f t="shared" si="14"/>
        <v>Conference</v>
      </c>
      <c r="Q273" t="s">
        <v>1476</v>
      </c>
      <c r="R273" t="s">
        <v>8509</v>
      </c>
      <c r="S273" s="3">
        <v>2020</v>
      </c>
      <c r="T273" t="s">
        <v>8510</v>
      </c>
      <c r="U273" t="s">
        <v>6</v>
      </c>
      <c r="V273" t="s">
        <v>217</v>
      </c>
    </row>
    <row r="274" spans="1:22" x14ac:dyDescent="0.35">
      <c r="A274" t="s">
        <v>49</v>
      </c>
      <c r="B274" t="s">
        <v>66</v>
      </c>
      <c r="C274" t="s">
        <v>66</v>
      </c>
      <c r="D274" t="s">
        <v>21145</v>
      </c>
      <c r="E274" s="20" t="str" cm="1">
        <f t="array" ref="E274">IF(OR(ISNUMBER(SEARCH("mobile", J274:L274)),ISNUMBER(SEARCH("Mobile", J274:L274)),ISNUMBER(SEARCH("smartphone", J274:L274)),ISNUMBER(SEARCH("Smartphone", J274:L274)),ISNUMBER(SEARCH("android", J274:L274)),ISNUMBER(SEARCH("Android", J274:L274))),"Mobile", "")</f>
        <v/>
      </c>
      <c r="F274" s="20" t="str" cm="1">
        <f t="array" ref="F274">IF(OR(ISNUMBER(SEARCH("virtual reality", J274:L274)),ISNUMBER(SEARCH("mixed reality", J274:L274)),ISNUMBER(SEARCH(" VR ", J274:L274)),ISNUMBER(SEARCH("augmented reality", J274:L274)),ISNUMBER(SEARCH("Augmented Reality", J274:L274)),ISNUMBER(SEARCH(" AR ", J274:L274))),"VR-AR", "")</f>
        <v/>
      </c>
      <c r="G274" s="20" t="str">
        <f>IF(A274=DataValidation!$E$14,DataValidation!$E$14, "")</f>
        <v/>
      </c>
      <c r="H274" s="20" t="str">
        <f>IF(A274=DataValidation!$E$13,DataValidation!$E$13, "")</f>
        <v/>
      </c>
      <c r="I274" s="3" t="str">
        <f t="shared" si="15"/>
        <v/>
      </c>
      <c r="J274" s="10" t="s">
        <v>19407</v>
      </c>
      <c r="K274" t="s">
        <v>8512</v>
      </c>
      <c r="L274" t="s">
        <v>8513</v>
      </c>
      <c r="M274" t="s">
        <v>8514</v>
      </c>
      <c r="N274">
        <v>10</v>
      </c>
      <c r="O274">
        <v>9781450379632</v>
      </c>
      <c r="P274" t="str">
        <f t="shared" si="14"/>
        <v>Workshop</v>
      </c>
      <c r="Q274" t="s">
        <v>8515</v>
      </c>
      <c r="R274" t="s">
        <v>8516</v>
      </c>
      <c r="S274" s="3">
        <v>2020</v>
      </c>
      <c r="T274" s="30" t="s">
        <v>8517</v>
      </c>
      <c r="U274" t="s">
        <v>6</v>
      </c>
      <c r="V274" t="s">
        <v>162</v>
      </c>
    </row>
    <row r="275" spans="1:22" x14ac:dyDescent="0.35">
      <c r="A275" t="s">
        <v>79</v>
      </c>
      <c r="B275" t="s">
        <v>33</v>
      </c>
      <c r="C275" t="s">
        <v>33</v>
      </c>
      <c r="D275" s="33" t="s">
        <v>20816</v>
      </c>
      <c r="E275" s="20" t="str" cm="1">
        <f t="array" ref="E275">IF(OR(ISNUMBER(SEARCH("mobile", J275:L275)),ISNUMBER(SEARCH("Mobile", J275:L275)),ISNUMBER(SEARCH("smartphone", J275:L275)),ISNUMBER(SEARCH("Smartphone", J275:L275)),ISNUMBER(SEARCH("android", J275:L275)),ISNUMBER(SEARCH("Android", J275:L275))),"Mobile", "")</f>
        <v/>
      </c>
      <c r="F275" s="20" t="str" cm="1">
        <f t="array" ref="F275">IF(OR(ISNUMBER(SEARCH("virtual reality", J275:L275)),ISNUMBER(SEARCH("mixed reality", J275:L275)),ISNUMBER(SEARCH(" VR ", J275:L275)),ISNUMBER(SEARCH("augmented reality", J275:L275)),ISNUMBER(SEARCH("Augmented Reality", J275:L275)),ISNUMBER(SEARCH(" AR ", J275:L275))),"VR-AR", "")</f>
        <v/>
      </c>
      <c r="G275" s="20" t="str">
        <f>IF(A275=DataValidation!$E$14,DataValidation!$E$14, "")</f>
        <v/>
      </c>
      <c r="H275" s="20" t="str">
        <f>IF(A275=DataValidation!$E$13,DataValidation!$E$13, "")</f>
        <v/>
      </c>
      <c r="I275" s="3" t="str">
        <f t="shared" si="15"/>
        <v/>
      </c>
      <c r="J275" s="10" t="s">
        <v>19408</v>
      </c>
      <c r="K275" t="s">
        <v>8519</v>
      </c>
      <c r="L275" t="s">
        <v>8520</v>
      </c>
      <c r="M275" t="s">
        <v>8521</v>
      </c>
      <c r="N275">
        <v>7</v>
      </c>
      <c r="P275" t="str">
        <f t="shared" si="14"/>
        <v>Journal</v>
      </c>
      <c r="Q275" t="s">
        <v>1386</v>
      </c>
      <c r="R275" t="s">
        <v>6</v>
      </c>
      <c r="S275" s="3">
        <v>2021</v>
      </c>
      <c r="T275" s="30" t="s">
        <v>8522</v>
      </c>
      <c r="U275" t="s">
        <v>6</v>
      </c>
      <c r="V275" t="s">
        <v>283</v>
      </c>
    </row>
    <row r="276" spans="1:22" x14ac:dyDescent="0.35">
      <c r="A276" t="s">
        <v>49</v>
      </c>
      <c r="B276" t="s">
        <v>68</v>
      </c>
      <c r="C276" t="s">
        <v>68</v>
      </c>
      <c r="D276" s="33" t="s">
        <v>21146</v>
      </c>
      <c r="E276" s="20" t="str" cm="1">
        <f t="array" ref="E276">IF(OR(ISNUMBER(SEARCH("mobile", J276:L276)),ISNUMBER(SEARCH("Mobile", J276:L276)),ISNUMBER(SEARCH("smartphone", J276:L276)),ISNUMBER(SEARCH("Smartphone", J276:L276)),ISNUMBER(SEARCH("android", J276:L276)),ISNUMBER(SEARCH("Android", J276:L276))),"Mobile", "")</f>
        <v/>
      </c>
      <c r="F276" s="20" t="str" cm="1">
        <f t="array" ref="F276">IF(OR(ISNUMBER(SEARCH("virtual reality", J276:L276)),ISNUMBER(SEARCH("mixed reality", J276:L276)),ISNUMBER(SEARCH(" VR ", J276:L276)),ISNUMBER(SEARCH("augmented reality", J276:L276)),ISNUMBER(SEARCH("Augmented Reality", J276:L276)),ISNUMBER(SEARCH(" AR ", J276:L276))),"VR-AR", "")</f>
        <v/>
      </c>
      <c r="G276" s="20" t="str">
        <f>IF(A276=DataValidation!$E$14,DataValidation!$E$14, "")</f>
        <v/>
      </c>
      <c r="H276" s="20" t="str">
        <f>IF(A276=DataValidation!$E$13,DataValidation!$E$13, "")</f>
        <v/>
      </c>
      <c r="I276" s="3" t="str">
        <f t="shared" si="15"/>
        <v/>
      </c>
      <c r="J276" s="10" t="s">
        <v>19409</v>
      </c>
      <c r="K276" t="s">
        <v>8524</v>
      </c>
      <c r="L276" t="s">
        <v>8525</v>
      </c>
      <c r="M276" t="s">
        <v>8526</v>
      </c>
      <c r="N276">
        <v>7</v>
      </c>
      <c r="P276" t="str">
        <f t="shared" si="14"/>
        <v>Journal</v>
      </c>
      <c r="Q276" t="s">
        <v>1392</v>
      </c>
      <c r="R276" t="s">
        <v>6</v>
      </c>
      <c r="S276" s="3">
        <v>2021</v>
      </c>
      <c r="T276" t="s">
        <v>8527</v>
      </c>
      <c r="U276" t="s">
        <v>6</v>
      </c>
      <c r="V276" t="s">
        <v>1120</v>
      </c>
    </row>
    <row r="277" spans="1:22" x14ac:dyDescent="0.35">
      <c r="A277" t="s">
        <v>40</v>
      </c>
      <c r="B277" t="s">
        <v>33</v>
      </c>
      <c r="C277" t="s">
        <v>33</v>
      </c>
      <c r="E277" s="20" t="str" cm="1">
        <f t="array" ref="E277">IF(OR(ISNUMBER(SEARCH("mobile", J277:L277)),ISNUMBER(SEARCH("Mobile", J277:L277)),ISNUMBER(SEARCH("smartphone", J277:L277)),ISNUMBER(SEARCH("Smartphone", J277:L277)),ISNUMBER(SEARCH("android", J277:L277)),ISNUMBER(SEARCH("Android", J277:L277))),"Mobile", "")</f>
        <v/>
      </c>
      <c r="F277" s="20" t="str" cm="1">
        <f t="array" ref="F277">IF(OR(ISNUMBER(SEARCH("virtual reality", J277:L277)),ISNUMBER(SEARCH("mixed reality", J277:L277)),ISNUMBER(SEARCH(" VR ", J277:L277)),ISNUMBER(SEARCH("augmented reality", J277:L277)),ISNUMBER(SEARCH("Augmented Reality", J277:L277)),ISNUMBER(SEARCH(" AR ", J277:L277))),"VR-AR", "")</f>
        <v/>
      </c>
      <c r="G277" s="20" t="str">
        <f>IF(A277=DataValidation!$E$14,DataValidation!$E$14, "")</f>
        <v>AI</v>
      </c>
      <c r="H277" s="20" t="str">
        <f>IF(A277=DataValidation!$E$13,DataValidation!$E$13, "")</f>
        <v/>
      </c>
      <c r="I277" s="3" t="str">
        <f t="shared" si="15"/>
        <v/>
      </c>
      <c r="J277" s="10" t="s">
        <v>19419</v>
      </c>
      <c r="K277" t="s">
        <v>8584</v>
      </c>
      <c r="L277" t="s">
        <v>8585</v>
      </c>
      <c r="M277" t="s">
        <v>8586</v>
      </c>
      <c r="N277">
        <v>7</v>
      </c>
      <c r="P277" t="str">
        <f t="shared" si="14"/>
        <v>Journal</v>
      </c>
      <c r="Q277" t="s">
        <v>2272</v>
      </c>
      <c r="R277" t="s">
        <v>8587</v>
      </c>
      <c r="S277" s="3">
        <v>2019</v>
      </c>
      <c r="T277" t="s">
        <v>8588</v>
      </c>
      <c r="U277" t="s">
        <v>6</v>
      </c>
      <c r="V277" t="s">
        <v>1120</v>
      </c>
    </row>
    <row r="278" spans="1:22" x14ac:dyDescent="0.35">
      <c r="A278" t="s">
        <v>49</v>
      </c>
      <c r="B278" t="s">
        <v>66</v>
      </c>
      <c r="C278" t="s">
        <v>66</v>
      </c>
      <c r="D278" t="s">
        <v>21147</v>
      </c>
      <c r="E278" s="20" t="str" cm="1">
        <f t="array" ref="E278">IF(OR(ISNUMBER(SEARCH("mobile", J278:L278)),ISNUMBER(SEARCH("Mobile", J278:L278)),ISNUMBER(SEARCH("smartphone", J278:L278)),ISNUMBER(SEARCH("Smartphone", J278:L278)),ISNUMBER(SEARCH("android", J278:L278)),ISNUMBER(SEARCH("Android", J278:L278))),"Mobile", "")</f>
        <v/>
      </c>
      <c r="F278" s="20" t="str" cm="1">
        <f t="array" ref="F278">IF(OR(ISNUMBER(SEARCH("virtual reality", J278:L278)),ISNUMBER(SEARCH("mixed reality", J278:L278)),ISNUMBER(SEARCH(" VR ", J278:L278)),ISNUMBER(SEARCH("augmented reality", J278:L278)),ISNUMBER(SEARCH("Augmented Reality", J278:L278)),ISNUMBER(SEARCH(" AR ", J278:L278))),"VR-AR", "")</f>
        <v/>
      </c>
      <c r="G278" s="20" t="str">
        <f>IF(A278=DataValidation!$E$14,DataValidation!$E$14, "")</f>
        <v/>
      </c>
      <c r="H278" s="20" t="str">
        <f>IF(A278=DataValidation!$E$13,DataValidation!$E$13, "")</f>
        <v/>
      </c>
      <c r="I278" s="3" t="str">
        <f t="shared" si="15"/>
        <v/>
      </c>
      <c r="J278" s="10" t="s">
        <v>19428</v>
      </c>
      <c r="K278" t="s">
        <v>8638</v>
      </c>
      <c r="L278" t="s">
        <v>8639</v>
      </c>
      <c r="M278" t="s">
        <v>8640</v>
      </c>
      <c r="N278">
        <v>10</v>
      </c>
      <c r="O278">
        <v>9781450375184</v>
      </c>
      <c r="P278" t="str">
        <f t="shared" si="14"/>
        <v>Conference</v>
      </c>
      <c r="Q278" t="s">
        <v>8641</v>
      </c>
      <c r="R278" t="s">
        <v>8642</v>
      </c>
      <c r="S278" s="3">
        <v>2020</v>
      </c>
      <c r="T278" t="s">
        <v>8643</v>
      </c>
      <c r="U278" t="s">
        <v>6</v>
      </c>
      <c r="V278" t="s">
        <v>217</v>
      </c>
    </row>
    <row r="279" spans="1:22" x14ac:dyDescent="0.35">
      <c r="A279" t="s">
        <v>49</v>
      </c>
      <c r="B279" t="s">
        <v>66</v>
      </c>
      <c r="C279" t="s">
        <v>66</v>
      </c>
      <c r="D279" t="s">
        <v>21148</v>
      </c>
      <c r="E279" s="20" t="str" cm="1">
        <f t="array" ref="E279">IF(OR(ISNUMBER(SEARCH("mobile", J279:L279)),ISNUMBER(SEARCH("Mobile", J279:L279)),ISNUMBER(SEARCH("smartphone", J279:L279)),ISNUMBER(SEARCH("Smartphone", J279:L279)),ISNUMBER(SEARCH("android", J279:L279)),ISNUMBER(SEARCH("Android", J279:L279))),"Mobile", "")</f>
        <v/>
      </c>
      <c r="F279" s="20" t="str" cm="1">
        <f t="array" ref="F279">IF(OR(ISNUMBER(SEARCH("virtual reality", J279:L279)),ISNUMBER(SEARCH("mixed reality", J279:L279)),ISNUMBER(SEARCH(" VR ", J279:L279)),ISNUMBER(SEARCH("augmented reality", J279:L279)),ISNUMBER(SEARCH("Augmented Reality", J279:L279)),ISNUMBER(SEARCH(" AR ", J279:L279))),"VR-AR", "")</f>
        <v/>
      </c>
      <c r="G279" s="20" t="str">
        <f>IF(A279=DataValidation!$E$14,DataValidation!$E$14, "")</f>
        <v/>
      </c>
      <c r="H279" s="20" t="str">
        <f>IF(A279=DataValidation!$E$13,DataValidation!$E$13, "")</f>
        <v/>
      </c>
      <c r="I279" s="3" t="str">
        <f t="shared" si="15"/>
        <v/>
      </c>
      <c r="J279" s="10" t="s">
        <v>19429</v>
      </c>
      <c r="K279" t="s">
        <v>8645</v>
      </c>
      <c r="L279" t="s">
        <v>8646</v>
      </c>
      <c r="M279" t="s">
        <v>8647</v>
      </c>
      <c r="N279">
        <v>7</v>
      </c>
      <c r="O279">
        <v>9783030665333</v>
      </c>
      <c r="P279" t="str">
        <f t="shared" si="14"/>
        <v>Conference</v>
      </c>
      <c r="Q279" t="s">
        <v>152</v>
      </c>
      <c r="R279" t="s">
        <v>8648</v>
      </c>
      <c r="S279" s="3">
        <v>2020</v>
      </c>
      <c r="T279" t="s">
        <v>8649</v>
      </c>
      <c r="U279" t="s">
        <v>6</v>
      </c>
      <c r="V279" t="s">
        <v>162</v>
      </c>
    </row>
    <row r="280" spans="1:22" x14ac:dyDescent="0.35">
      <c r="A280" t="s">
        <v>70</v>
      </c>
      <c r="B280" t="s">
        <v>66</v>
      </c>
      <c r="C280" t="s">
        <v>66</v>
      </c>
      <c r="D280" t="s">
        <v>21149</v>
      </c>
      <c r="E280" s="20" t="str" cm="1">
        <f t="array" ref="E280">IF(OR(ISNUMBER(SEARCH("mobile", J280:L280)),ISNUMBER(SEARCH("Mobile", J280:L280)),ISNUMBER(SEARCH("smartphone", J280:L280)),ISNUMBER(SEARCH("Smartphone", J280:L280)),ISNUMBER(SEARCH("android", J280:L280)),ISNUMBER(SEARCH("Android", J280:L280))),"Mobile", "")</f>
        <v/>
      </c>
      <c r="F280" s="20" t="str" cm="1">
        <f t="array" ref="F280">IF(OR(ISNUMBER(SEARCH("virtual reality", J280:L280)),ISNUMBER(SEARCH("mixed reality", J280:L280)),ISNUMBER(SEARCH(" VR ", J280:L280)),ISNUMBER(SEARCH("augmented reality", J280:L280)),ISNUMBER(SEARCH("Augmented Reality", J280:L280)),ISNUMBER(SEARCH(" AR ", J280:L280))),"VR-AR", "")</f>
        <v>VR-AR</v>
      </c>
      <c r="G280" s="20" t="str">
        <f>IF(A280=DataValidation!$E$14,DataValidation!$E$14, "")</f>
        <v/>
      </c>
      <c r="H280" s="20" t="str">
        <f>IF(A280=DataValidation!$E$13,DataValidation!$E$13, "")</f>
        <v/>
      </c>
      <c r="I280" s="3" t="str">
        <f t="shared" si="15"/>
        <v/>
      </c>
      <c r="J280" s="10" t="s">
        <v>19430</v>
      </c>
      <c r="K280" t="s">
        <v>8651</v>
      </c>
      <c r="L280" t="s">
        <v>8652</v>
      </c>
      <c r="M280" t="s">
        <v>8653</v>
      </c>
      <c r="N280">
        <v>10</v>
      </c>
      <c r="O280">
        <v>9781450381017</v>
      </c>
      <c r="P280" t="str">
        <f t="shared" si="14"/>
        <v>Workshop</v>
      </c>
      <c r="Q280" t="s">
        <v>8654</v>
      </c>
      <c r="R280" t="s">
        <v>8655</v>
      </c>
      <c r="S280" s="3">
        <v>2020</v>
      </c>
      <c r="T280" t="s">
        <v>8656</v>
      </c>
      <c r="U280" t="s">
        <v>6</v>
      </c>
      <c r="V280" t="s">
        <v>283</v>
      </c>
    </row>
    <row r="281" spans="1:22" x14ac:dyDescent="0.35">
      <c r="A281" t="s">
        <v>85</v>
      </c>
      <c r="B281" t="s">
        <v>33</v>
      </c>
      <c r="C281" t="s">
        <v>33</v>
      </c>
      <c r="D281" t="s">
        <v>85</v>
      </c>
      <c r="E281" s="20" t="str" cm="1">
        <f t="array" ref="E281">IF(OR(ISNUMBER(SEARCH("mobile", J281:L281)),ISNUMBER(SEARCH("Mobile", J281:L281)),ISNUMBER(SEARCH("smartphone", J281:L281)),ISNUMBER(SEARCH("Smartphone", J281:L281)),ISNUMBER(SEARCH("android", J281:L281)),ISNUMBER(SEARCH("Android", J281:L281))),"Mobile", "")</f>
        <v/>
      </c>
      <c r="F281" s="20" t="str" cm="1">
        <f t="array" ref="F281">IF(OR(ISNUMBER(SEARCH("virtual reality", J281:L281)),ISNUMBER(SEARCH("mixed reality", J281:L281)),ISNUMBER(SEARCH(" VR ", J281:L281)),ISNUMBER(SEARCH("augmented reality", J281:L281)),ISNUMBER(SEARCH("Augmented Reality", J281:L281)),ISNUMBER(SEARCH(" AR ", J281:L281))),"VR-AR", "")</f>
        <v>VR-AR</v>
      </c>
      <c r="G281" s="20" t="s">
        <v>40</v>
      </c>
      <c r="H281" s="20" t="str">
        <f>IF(A281=DataValidation!$E$13,DataValidation!$E$13, "")</f>
        <v>Content Creation</v>
      </c>
      <c r="I281" s="3" t="str">
        <f t="shared" si="15"/>
        <v/>
      </c>
      <c r="J281" s="10" t="s">
        <v>19441</v>
      </c>
      <c r="K281" t="s">
        <v>8719</v>
      </c>
      <c r="L281" t="s">
        <v>8720</v>
      </c>
      <c r="M281" t="s">
        <v>8721</v>
      </c>
      <c r="N281">
        <v>7</v>
      </c>
      <c r="P281" t="str">
        <f t="shared" si="14"/>
        <v>Journal</v>
      </c>
      <c r="Q281" t="s">
        <v>2134</v>
      </c>
      <c r="R281" t="s">
        <v>8722</v>
      </c>
      <c r="S281" s="3">
        <v>2012</v>
      </c>
      <c r="T281" t="s">
        <v>8723</v>
      </c>
      <c r="U281" t="s">
        <v>6</v>
      </c>
      <c r="V281" t="s">
        <v>1120</v>
      </c>
    </row>
    <row r="282" spans="1:22" x14ac:dyDescent="0.35">
      <c r="A282" t="s">
        <v>49</v>
      </c>
      <c r="B282" t="s">
        <v>57</v>
      </c>
      <c r="C282" t="s">
        <v>57</v>
      </c>
      <c r="D282" t="s">
        <v>21106</v>
      </c>
      <c r="E282" s="20" t="str" cm="1">
        <f t="array" ref="E282">IF(OR(ISNUMBER(SEARCH("mobile", J282:L282)),ISNUMBER(SEARCH("Mobile", J282:L282)),ISNUMBER(SEARCH("smartphone", J282:L282)),ISNUMBER(SEARCH("Smartphone", J282:L282)),ISNUMBER(SEARCH("android", J282:L282)),ISNUMBER(SEARCH("Android", J282:L282))),"Mobile", "")</f>
        <v/>
      </c>
      <c r="F282" s="20" t="str" cm="1">
        <f t="array" ref="F282">IF(OR(ISNUMBER(SEARCH("virtual reality", J282:L282)),ISNUMBER(SEARCH("mixed reality", J282:L282)),ISNUMBER(SEARCH(" VR ", J282:L282)),ISNUMBER(SEARCH("augmented reality", J282:L282)),ISNUMBER(SEARCH("Augmented Reality", J282:L282)),ISNUMBER(SEARCH(" AR ", J282:L282))),"VR-AR", "")</f>
        <v/>
      </c>
      <c r="G282" s="20" t="str">
        <f>IF(A282=DataValidation!$E$14,DataValidation!$E$14, "")</f>
        <v/>
      </c>
      <c r="H282" s="20" t="str">
        <f>IF(A282=DataValidation!$E$13,DataValidation!$E$13, "")</f>
        <v/>
      </c>
      <c r="I282" s="3" t="str">
        <f t="shared" si="15"/>
        <v/>
      </c>
      <c r="J282" s="10" t="s">
        <v>19443</v>
      </c>
      <c r="K282" t="s">
        <v>8731</v>
      </c>
      <c r="L282" t="s">
        <v>8732</v>
      </c>
      <c r="M282" t="s">
        <v>8733</v>
      </c>
      <c r="N282">
        <v>10</v>
      </c>
      <c r="O282">
        <v>9781479956043</v>
      </c>
      <c r="P282" t="str">
        <f t="shared" si="14"/>
        <v>Conference</v>
      </c>
      <c r="Q282" t="s">
        <v>8734</v>
      </c>
      <c r="R282" t="s">
        <v>6</v>
      </c>
      <c r="S282" s="3">
        <v>2014</v>
      </c>
      <c r="T282" t="s">
        <v>8735</v>
      </c>
      <c r="U282" t="s">
        <v>6</v>
      </c>
      <c r="V282" t="s">
        <v>217</v>
      </c>
    </row>
    <row r="283" spans="1:22" x14ac:dyDescent="0.35">
      <c r="A283" t="s">
        <v>49</v>
      </c>
      <c r="B283" t="s">
        <v>57</v>
      </c>
      <c r="C283" t="s">
        <v>57</v>
      </c>
      <c r="D283" t="s">
        <v>21150</v>
      </c>
      <c r="E283" s="20" t="str" cm="1">
        <f t="array" ref="E283">IF(OR(ISNUMBER(SEARCH("mobile", J283:L283)),ISNUMBER(SEARCH("Mobile", J283:L283)),ISNUMBER(SEARCH("smartphone", J283:L283)),ISNUMBER(SEARCH("Smartphone", J283:L283)),ISNUMBER(SEARCH("android", J283:L283)),ISNUMBER(SEARCH("Android", J283:L283))),"Mobile", "")</f>
        <v/>
      </c>
      <c r="F283" s="20" t="str" cm="1">
        <f t="array" ref="F283">IF(OR(ISNUMBER(SEARCH("virtual reality", J283:L283)),ISNUMBER(SEARCH("mixed reality", J283:L283)),ISNUMBER(SEARCH(" VR ", J283:L283)),ISNUMBER(SEARCH("augmented reality", J283:L283)),ISNUMBER(SEARCH("Augmented Reality", J283:L283)),ISNUMBER(SEARCH(" AR ", J283:L283))),"VR-AR", "")</f>
        <v/>
      </c>
      <c r="G283" s="20" t="str">
        <f>IF(A283=DataValidation!$E$14,DataValidation!$E$14, "")</f>
        <v/>
      </c>
      <c r="H283" s="20" t="str">
        <f>IF(A283=DataValidation!$E$13,DataValidation!$E$13, "")</f>
        <v/>
      </c>
      <c r="I283" s="3" t="str">
        <f t="shared" si="15"/>
        <v/>
      </c>
      <c r="J283" s="10" t="s">
        <v>19444</v>
      </c>
      <c r="K283" t="s">
        <v>8737</v>
      </c>
      <c r="L283" t="s">
        <v>8738</v>
      </c>
      <c r="M283" t="s">
        <v>8739</v>
      </c>
      <c r="N283">
        <v>10</v>
      </c>
      <c r="O283">
        <v>9781509022397</v>
      </c>
      <c r="P283" t="str">
        <f t="shared" si="14"/>
        <v>Conference</v>
      </c>
      <c r="Q283" t="s">
        <v>6305</v>
      </c>
      <c r="R283" t="s">
        <v>8740</v>
      </c>
      <c r="S283" s="3">
        <v>2016</v>
      </c>
      <c r="T283" t="s">
        <v>8741</v>
      </c>
      <c r="U283" t="s">
        <v>6</v>
      </c>
      <c r="V283" t="s">
        <v>217</v>
      </c>
    </row>
    <row r="284" spans="1:22" x14ac:dyDescent="0.35">
      <c r="A284" t="s">
        <v>85</v>
      </c>
      <c r="B284" t="s">
        <v>33</v>
      </c>
      <c r="C284" t="s">
        <v>33</v>
      </c>
      <c r="D284" t="s">
        <v>85</v>
      </c>
      <c r="E284" s="20" t="str" cm="1">
        <f t="array" ref="E284">IF(OR(ISNUMBER(SEARCH("mobile", J284:L284)),ISNUMBER(SEARCH("Mobile", J284:L284)),ISNUMBER(SEARCH("smartphone", J284:L284)),ISNUMBER(SEARCH("Smartphone", J284:L284)),ISNUMBER(SEARCH("android", J284:L284)),ISNUMBER(SEARCH("Android", J284:L284))),"Mobile", "")</f>
        <v/>
      </c>
      <c r="F284" s="20" t="str" cm="1">
        <f t="array" ref="F284">IF(OR(ISNUMBER(SEARCH("virtual reality", J284:L284)),ISNUMBER(SEARCH("mixed reality", J284:L284)),ISNUMBER(SEARCH(" VR ", J284:L284)),ISNUMBER(SEARCH("augmented reality", J284:L284)),ISNUMBER(SEARCH("Augmented Reality", J284:L284)),ISNUMBER(SEARCH(" AR ", J284:L284))),"VR-AR", "")</f>
        <v/>
      </c>
      <c r="G284" s="20" t="s">
        <v>21082</v>
      </c>
      <c r="H284" s="20" t="str">
        <f>IF(A284=DataValidation!$E$13,DataValidation!$E$13, "")</f>
        <v>Content Creation</v>
      </c>
      <c r="I284" s="3" t="str">
        <f t="shared" si="15"/>
        <v/>
      </c>
      <c r="J284" s="10" t="s">
        <v>19459</v>
      </c>
      <c r="K284" t="s">
        <v>8827</v>
      </c>
      <c r="L284" t="s">
        <v>8828</v>
      </c>
      <c r="M284" t="s">
        <v>8829</v>
      </c>
      <c r="N284">
        <v>7</v>
      </c>
      <c r="O284">
        <v>9783319676838</v>
      </c>
      <c r="P284" t="str">
        <f t="shared" ref="P284:P310" si="16">IF(ISNUMBER(SEARCH("Workshop", Q284)),"Workshop",IF(OR(ISNUMBER(SEARCH("Conference", Q284)), ISNUMBER(SEARCH("Symposium", Q284)), ISNUMBER(SEARCH("Lecture Notes", Q284)), ISNUMBER(SEARCH("Proceedings", Q284))),"Conference", "Journal"))</f>
        <v>Conference</v>
      </c>
      <c r="Q284" t="s">
        <v>152</v>
      </c>
      <c r="R284" t="s">
        <v>8830</v>
      </c>
      <c r="S284" s="3">
        <v>2017</v>
      </c>
      <c r="T284" t="s">
        <v>8831</v>
      </c>
      <c r="U284" t="s">
        <v>6</v>
      </c>
      <c r="V284" t="s">
        <v>217</v>
      </c>
    </row>
    <row r="285" spans="1:22" x14ac:dyDescent="0.35">
      <c r="A285" t="s">
        <v>49</v>
      </c>
      <c r="B285" t="s">
        <v>57</v>
      </c>
      <c r="C285" t="s">
        <v>57</v>
      </c>
      <c r="D285" t="s">
        <v>21151</v>
      </c>
      <c r="E285" s="20" t="str" cm="1">
        <f t="array" ref="E285">IF(OR(ISNUMBER(SEARCH("mobile", J285:L285)),ISNUMBER(SEARCH("Mobile", J285:L285)),ISNUMBER(SEARCH("smartphone", J285:L285)),ISNUMBER(SEARCH("Smartphone", J285:L285)),ISNUMBER(SEARCH("android", J285:L285)),ISNUMBER(SEARCH("Android", J285:L285))),"Mobile", "")</f>
        <v/>
      </c>
      <c r="F285" s="20" t="str" cm="1">
        <f t="array" ref="F285">IF(OR(ISNUMBER(SEARCH("virtual reality", J285:L285)),ISNUMBER(SEARCH("mixed reality", J285:L285)),ISNUMBER(SEARCH(" VR ", J285:L285)),ISNUMBER(SEARCH("augmented reality", J285:L285)),ISNUMBER(SEARCH("Augmented Reality", J285:L285)),ISNUMBER(SEARCH(" AR ", J285:L285))),"VR-AR", "")</f>
        <v/>
      </c>
      <c r="G285" s="20" t="str">
        <f>IF(A285=DataValidation!$E$14,DataValidation!$E$14, "")</f>
        <v/>
      </c>
      <c r="H285" s="20" t="str">
        <f>IF(A285=DataValidation!$E$13,DataValidation!$E$13, "")</f>
        <v/>
      </c>
      <c r="I285" s="3" t="str">
        <f t="shared" si="15"/>
        <v/>
      </c>
      <c r="J285" s="10" t="s">
        <v>19463</v>
      </c>
      <c r="K285" t="s">
        <v>8852</v>
      </c>
      <c r="L285" t="s">
        <v>8853</v>
      </c>
      <c r="M285" t="s">
        <v>8854</v>
      </c>
      <c r="N285">
        <v>7</v>
      </c>
      <c r="P285" t="str">
        <f t="shared" si="16"/>
        <v>Journal</v>
      </c>
      <c r="Q285" t="s">
        <v>4576</v>
      </c>
      <c r="R285" t="s">
        <v>8855</v>
      </c>
      <c r="S285" s="3">
        <v>2013</v>
      </c>
      <c r="T285" t="s">
        <v>8856</v>
      </c>
      <c r="U285" t="s">
        <v>6</v>
      </c>
      <c r="V285" t="s">
        <v>703</v>
      </c>
    </row>
    <row r="286" spans="1:22" x14ac:dyDescent="0.35">
      <c r="A286" t="s">
        <v>85</v>
      </c>
      <c r="B286" t="s">
        <v>33</v>
      </c>
      <c r="C286" t="s">
        <v>33</v>
      </c>
      <c r="D286" t="s">
        <v>85</v>
      </c>
      <c r="E286" s="20" t="str" cm="1">
        <f t="array" ref="E286">IF(OR(ISNUMBER(SEARCH("mobile", J286:L286)),ISNUMBER(SEARCH("Mobile", J286:L286)),ISNUMBER(SEARCH("smartphone", J286:L286)),ISNUMBER(SEARCH("Smartphone", J286:L286)),ISNUMBER(SEARCH("android", J286:L286)),ISNUMBER(SEARCH("Android", J286:L286))),"Mobile", "")</f>
        <v/>
      </c>
      <c r="F286" s="20" t="str" cm="1">
        <f t="array" ref="F286">IF(OR(ISNUMBER(SEARCH("virtual reality", J286:L286)),ISNUMBER(SEARCH("mixed reality", J286:L286)),ISNUMBER(SEARCH(" VR ", J286:L286)),ISNUMBER(SEARCH("augmented reality", J286:L286)),ISNUMBER(SEARCH("Augmented Reality", J286:L286)),ISNUMBER(SEARCH(" AR ", J286:L286))),"VR-AR", "")</f>
        <v/>
      </c>
      <c r="G286" s="20" t="s">
        <v>40</v>
      </c>
      <c r="H286" s="20" t="str">
        <f>IF(A286=DataValidation!$E$13,DataValidation!$E$13, "")</f>
        <v>Content Creation</v>
      </c>
      <c r="I286" s="3" t="str">
        <f t="shared" si="15"/>
        <v/>
      </c>
      <c r="J286" s="10" t="s">
        <v>19464</v>
      </c>
      <c r="K286" t="s">
        <v>8858</v>
      </c>
      <c r="L286" t="s">
        <v>8859</v>
      </c>
      <c r="M286" t="s">
        <v>8860</v>
      </c>
      <c r="N286">
        <v>10</v>
      </c>
      <c r="O286">
        <v>9781728146379</v>
      </c>
      <c r="P286" t="str">
        <f t="shared" si="16"/>
        <v>Conference</v>
      </c>
      <c r="Q286" t="s">
        <v>388</v>
      </c>
      <c r="R286" t="s">
        <v>6822</v>
      </c>
      <c r="S286" s="3">
        <v>2019</v>
      </c>
      <c r="T286" t="s">
        <v>8861</v>
      </c>
      <c r="U286" t="s">
        <v>6</v>
      </c>
      <c r="V286" t="s">
        <v>1120</v>
      </c>
    </row>
    <row r="287" spans="1:22" x14ac:dyDescent="0.35">
      <c r="A287" t="s">
        <v>49</v>
      </c>
      <c r="B287" t="s">
        <v>71</v>
      </c>
      <c r="C287" t="s">
        <v>71</v>
      </c>
      <c r="D287" t="s">
        <v>21152</v>
      </c>
      <c r="E287" s="20" t="str" cm="1">
        <f t="array" ref="E287">IF(OR(ISNUMBER(SEARCH("mobile", J287:L287)),ISNUMBER(SEARCH("Mobile", J287:L287)),ISNUMBER(SEARCH("smartphone", J287:L287)),ISNUMBER(SEARCH("Smartphone", J287:L287)),ISNUMBER(SEARCH("android", J287:L287)),ISNUMBER(SEARCH("Android", J287:L287))),"Mobile", "")</f>
        <v/>
      </c>
      <c r="F287" s="20" t="str" cm="1">
        <f t="array" ref="F287">IF(OR(ISNUMBER(SEARCH("virtual reality", J287:L287)),ISNUMBER(SEARCH("mixed reality", J287:L287)),ISNUMBER(SEARCH(" VR ", J287:L287)),ISNUMBER(SEARCH("augmented reality", J287:L287)),ISNUMBER(SEARCH("Augmented Reality", J287:L287)),ISNUMBER(SEARCH(" AR ", J287:L287))),"VR-AR", "")</f>
        <v/>
      </c>
      <c r="G287" s="20" t="str">
        <f>IF(A287=DataValidation!$E$14,DataValidation!$E$14, "")</f>
        <v/>
      </c>
      <c r="H287" s="20" t="str">
        <f>IF(A287=DataValidation!$E$13,DataValidation!$E$13, "")</f>
        <v/>
      </c>
      <c r="I287" s="3" t="str">
        <f t="shared" si="15"/>
        <v/>
      </c>
      <c r="J287" s="10" t="s">
        <v>19476</v>
      </c>
      <c r="K287" t="s">
        <v>8929</v>
      </c>
      <c r="L287" t="s">
        <v>8930</v>
      </c>
      <c r="M287" t="s">
        <v>8931</v>
      </c>
      <c r="N287">
        <v>10</v>
      </c>
      <c r="P287" t="str">
        <f t="shared" si="16"/>
        <v>Conference</v>
      </c>
      <c r="Q287" t="s">
        <v>1828</v>
      </c>
      <c r="R287" t="s">
        <v>6</v>
      </c>
      <c r="S287" s="3">
        <v>2009</v>
      </c>
      <c r="T287" t="s">
        <v>8932</v>
      </c>
      <c r="U287" t="s">
        <v>6</v>
      </c>
      <c r="V287" t="s">
        <v>480</v>
      </c>
    </row>
    <row r="288" spans="1:22" x14ac:dyDescent="0.35">
      <c r="A288" t="s">
        <v>70</v>
      </c>
      <c r="B288" t="s">
        <v>57</v>
      </c>
      <c r="C288" t="s">
        <v>57</v>
      </c>
      <c r="D288" t="s">
        <v>21153</v>
      </c>
      <c r="E288" s="20" t="str" cm="1">
        <f t="array" ref="E288">IF(OR(ISNUMBER(SEARCH("mobile", J288:L288)),ISNUMBER(SEARCH("Mobile", J288:L288)),ISNUMBER(SEARCH("smartphone", J288:L288)),ISNUMBER(SEARCH("Smartphone", J288:L288)),ISNUMBER(SEARCH("android", J288:L288)),ISNUMBER(SEARCH("Android", J288:L288))),"Mobile", "")</f>
        <v/>
      </c>
      <c r="F288" s="20" t="str" cm="1">
        <f t="array" ref="F288">IF(OR(ISNUMBER(SEARCH("virtual reality", J288:L288)),ISNUMBER(SEARCH("mixed reality", J288:L288)),ISNUMBER(SEARCH(" VR ", J288:L288)),ISNUMBER(SEARCH("augmented reality", J288:L288)),ISNUMBER(SEARCH("Augmented Reality", J288:L288)),ISNUMBER(SEARCH(" AR ", J288:L288))),"VR-AR", "")</f>
        <v>VR-AR</v>
      </c>
      <c r="G288" s="20" t="str">
        <f>IF(A288=DataValidation!$E$14,DataValidation!$E$14, "")</f>
        <v/>
      </c>
      <c r="H288" s="20" t="str">
        <f>IF(A288=DataValidation!$E$13,DataValidation!$E$13, "")</f>
        <v/>
      </c>
      <c r="I288" s="3" t="str">
        <f t="shared" si="15"/>
        <v/>
      </c>
      <c r="J288" s="10" t="s">
        <v>19480</v>
      </c>
      <c r="K288" t="s">
        <v>8952</v>
      </c>
      <c r="L288" t="s">
        <v>8953</v>
      </c>
      <c r="M288" t="s">
        <v>8954</v>
      </c>
      <c r="N288">
        <v>7</v>
      </c>
      <c r="P288" t="str">
        <f t="shared" si="16"/>
        <v>Journal</v>
      </c>
      <c r="Q288" t="s">
        <v>8955</v>
      </c>
      <c r="R288" t="s">
        <v>8956</v>
      </c>
      <c r="S288" s="3">
        <v>2012</v>
      </c>
      <c r="T288" t="s">
        <v>8957</v>
      </c>
      <c r="U288" t="s">
        <v>6</v>
      </c>
      <c r="V288" t="s">
        <v>283</v>
      </c>
    </row>
    <row r="289" spans="1:22" x14ac:dyDescent="0.35">
      <c r="A289" t="s">
        <v>40</v>
      </c>
      <c r="B289" t="s">
        <v>33</v>
      </c>
      <c r="C289" t="s">
        <v>33</v>
      </c>
      <c r="D289" t="s">
        <v>21154</v>
      </c>
      <c r="E289" s="20" t="str" cm="1">
        <f t="array" ref="E289">IF(OR(ISNUMBER(SEARCH("mobile", J289:L289)),ISNUMBER(SEARCH("Mobile", J289:L289)),ISNUMBER(SEARCH("smartphone", J289:L289)),ISNUMBER(SEARCH("Smartphone", J289:L289)),ISNUMBER(SEARCH("android", J289:L289)),ISNUMBER(SEARCH("Android", J289:L289))),"Mobile", "")</f>
        <v/>
      </c>
      <c r="F289" s="20" t="str" cm="1">
        <f t="array" ref="F289">IF(OR(ISNUMBER(SEARCH("virtual reality", J289:L289)),ISNUMBER(SEARCH("mixed reality", J289:L289)),ISNUMBER(SEARCH(" VR ", J289:L289)),ISNUMBER(SEARCH("augmented reality", J289:L289)),ISNUMBER(SEARCH("Augmented Reality", J289:L289)),ISNUMBER(SEARCH(" AR ", J289:L289))),"VR-AR", "")</f>
        <v/>
      </c>
      <c r="G289" s="20" t="str">
        <f>IF(A289=DataValidation!$E$14,DataValidation!$E$14, "")</f>
        <v>AI</v>
      </c>
      <c r="H289" s="20" t="str">
        <f>IF(A289=DataValidation!$E$13,DataValidation!$E$13, "")</f>
        <v/>
      </c>
      <c r="I289" s="3" t="str">
        <f t="shared" si="15"/>
        <v/>
      </c>
      <c r="J289" s="10" t="s">
        <v>19489</v>
      </c>
      <c r="K289" t="s">
        <v>9008</v>
      </c>
      <c r="L289" t="s">
        <v>9009</v>
      </c>
      <c r="M289" t="s">
        <v>9010</v>
      </c>
      <c r="N289">
        <v>10</v>
      </c>
      <c r="O289">
        <v>9781450372176</v>
      </c>
      <c r="P289" t="str">
        <f t="shared" si="16"/>
        <v>Journal</v>
      </c>
      <c r="Q289" t="s">
        <v>194</v>
      </c>
      <c r="R289" t="s">
        <v>6</v>
      </c>
      <c r="S289" s="3">
        <v>2019</v>
      </c>
      <c r="T289" s="30" t="s">
        <v>9011</v>
      </c>
      <c r="U289" t="s">
        <v>6</v>
      </c>
      <c r="V289" t="s">
        <v>162</v>
      </c>
    </row>
    <row r="290" spans="1:22" x14ac:dyDescent="0.35">
      <c r="A290" t="s">
        <v>40</v>
      </c>
      <c r="B290" t="s">
        <v>33</v>
      </c>
      <c r="C290" t="s">
        <v>33</v>
      </c>
      <c r="D290" t="s">
        <v>21071</v>
      </c>
      <c r="E290" s="20" t="str" cm="1">
        <f t="array" ref="E290">IF(OR(ISNUMBER(SEARCH("mobile", J290:L290)),ISNUMBER(SEARCH("Mobile", J290:L290)),ISNUMBER(SEARCH("smartphone", J290:L290)),ISNUMBER(SEARCH("Smartphone", J290:L290)),ISNUMBER(SEARCH("android", J290:L290)),ISNUMBER(SEARCH("Android", J290:L290))),"Mobile", "")</f>
        <v/>
      </c>
      <c r="F290" s="20" t="str" cm="1">
        <f t="array" ref="F290">IF(OR(ISNUMBER(SEARCH("virtual reality", J290:L290)),ISNUMBER(SEARCH("mixed reality", J290:L290)),ISNUMBER(SEARCH(" VR ", J290:L290)),ISNUMBER(SEARCH("augmented reality", J290:L290)),ISNUMBER(SEARCH("Augmented Reality", J290:L290)),ISNUMBER(SEARCH(" AR ", J290:L290))),"VR-AR", "")</f>
        <v/>
      </c>
      <c r="G290" s="20" t="str">
        <f>IF(A290=DataValidation!$E$14,DataValidation!$E$14, "")</f>
        <v>AI</v>
      </c>
      <c r="H290" s="20" t="str">
        <f>IF(A290=DataValidation!$E$13,DataValidation!$E$13, "")</f>
        <v/>
      </c>
      <c r="I290" s="3" t="str">
        <f t="shared" si="15"/>
        <v/>
      </c>
      <c r="J290" s="10" t="s">
        <v>19495</v>
      </c>
      <c r="K290" t="s">
        <v>9042</v>
      </c>
      <c r="L290" t="s">
        <v>9043</v>
      </c>
      <c r="M290" t="s">
        <v>9044</v>
      </c>
      <c r="N290">
        <v>7</v>
      </c>
      <c r="P290" t="str">
        <f t="shared" si="16"/>
        <v>Journal</v>
      </c>
      <c r="Q290" t="s">
        <v>9045</v>
      </c>
      <c r="R290" t="s">
        <v>9046</v>
      </c>
      <c r="S290" s="3">
        <v>2019</v>
      </c>
      <c r="T290" t="s">
        <v>9047</v>
      </c>
      <c r="U290" t="s">
        <v>6</v>
      </c>
      <c r="V290" t="s">
        <v>217</v>
      </c>
    </row>
    <row r="291" spans="1:22" x14ac:dyDescent="0.35">
      <c r="A291" t="s">
        <v>40</v>
      </c>
      <c r="B291" t="s">
        <v>33</v>
      </c>
      <c r="C291" t="s">
        <v>33</v>
      </c>
      <c r="D291" t="s">
        <v>21071</v>
      </c>
      <c r="E291" s="20" t="str" cm="1">
        <f t="array" ref="E291">IF(OR(ISNUMBER(SEARCH("mobile", J291:L291)),ISNUMBER(SEARCH("Mobile", J291:L291)),ISNUMBER(SEARCH("smartphone", J291:L291)),ISNUMBER(SEARCH("Smartphone", J291:L291)),ISNUMBER(SEARCH("android", J291:L291)),ISNUMBER(SEARCH("Android", J291:L291))),"Mobile", "")</f>
        <v/>
      </c>
      <c r="F291" s="20" t="str" cm="1">
        <f t="array" ref="F291">IF(OR(ISNUMBER(SEARCH("virtual reality", J291:L291)),ISNUMBER(SEARCH("mixed reality", J291:L291)),ISNUMBER(SEARCH(" VR ", J291:L291)),ISNUMBER(SEARCH("augmented reality", J291:L291)),ISNUMBER(SEARCH("Augmented Reality", J291:L291)),ISNUMBER(SEARCH(" AR ", J291:L291))),"VR-AR", "")</f>
        <v/>
      </c>
      <c r="G291" s="20" t="str">
        <f>IF(A291=DataValidation!$E$14,DataValidation!$E$14, "")</f>
        <v>AI</v>
      </c>
      <c r="H291" s="20" t="str">
        <f>IF(A291=DataValidation!$E$13,DataValidation!$E$13, "")</f>
        <v/>
      </c>
      <c r="I291" s="3" t="str">
        <f t="shared" si="15"/>
        <v/>
      </c>
      <c r="J291" s="10" t="s">
        <v>19500</v>
      </c>
      <c r="K291" t="s">
        <v>9073</v>
      </c>
      <c r="L291" t="s">
        <v>9074</v>
      </c>
      <c r="M291" t="s">
        <v>9075</v>
      </c>
      <c r="N291">
        <v>10</v>
      </c>
      <c r="P291" t="str">
        <f t="shared" si="16"/>
        <v>Workshop</v>
      </c>
      <c r="Q291" t="s">
        <v>496</v>
      </c>
      <c r="R291" t="s">
        <v>9076</v>
      </c>
      <c r="S291" s="3">
        <v>2020</v>
      </c>
      <c r="T291" t="s">
        <v>9077</v>
      </c>
      <c r="U291" t="s">
        <v>6</v>
      </c>
      <c r="V291" t="s">
        <v>162</v>
      </c>
    </row>
    <row r="292" spans="1:22" x14ac:dyDescent="0.35">
      <c r="A292" t="s">
        <v>40</v>
      </c>
      <c r="B292" t="s">
        <v>33</v>
      </c>
      <c r="C292" t="s">
        <v>33</v>
      </c>
      <c r="D292" t="s">
        <v>21071</v>
      </c>
      <c r="E292" s="20" t="str" cm="1">
        <f t="array" ref="E292">IF(OR(ISNUMBER(SEARCH("mobile", J292:L292)),ISNUMBER(SEARCH("Mobile", J292:L292)),ISNUMBER(SEARCH("smartphone", J292:L292)),ISNUMBER(SEARCH("Smartphone", J292:L292)),ISNUMBER(SEARCH("android", J292:L292)),ISNUMBER(SEARCH("Android", J292:L292))),"Mobile", "")</f>
        <v/>
      </c>
      <c r="F292" s="20" t="str" cm="1">
        <f t="array" ref="F292">IF(OR(ISNUMBER(SEARCH("virtual reality", J292:L292)),ISNUMBER(SEARCH("mixed reality", J292:L292)),ISNUMBER(SEARCH(" VR ", J292:L292)),ISNUMBER(SEARCH("augmented reality", J292:L292)),ISNUMBER(SEARCH("Augmented Reality", J292:L292)),ISNUMBER(SEARCH(" AR ", J292:L292))),"VR-AR", "")</f>
        <v/>
      </c>
      <c r="G292" s="20" t="str">
        <f>IF(A292=DataValidation!$E$14,DataValidation!$E$14, "")</f>
        <v>AI</v>
      </c>
      <c r="H292" s="20" t="str">
        <f>IF(A292=DataValidation!$E$13,DataValidation!$E$13, "")</f>
        <v/>
      </c>
      <c r="I292" s="3" t="str">
        <f t="shared" si="15"/>
        <v/>
      </c>
      <c r="J292" s="10" t="s">
        <v>19521</v>
      </c>
      <c r="K292" t="s">
        <v>9209</v>
      </c>
      <c r="L292" t="s">
        <v>9210</v>
      </c>
      <c r="M292" t="s">
        <v>9211</v>
      </c>
      <c r="N292">
        <v>7</v>
      </c>
      <c r="O292">
        <v>9783319600444</v>
      </c>
      <c r="P292" t="str">
        <f t="shared" si="16"/>
        <v>Conference</v>
      </c>
      <c r="Q292" t="s">
        <v>152</v>
      </c>
      <c r="R292" t="s">
        <v>9212</v>
      </c>
      <c r="S292" s="3">
        <v>2017</v>
      </c>
      <c r="T292" t="s">
        <v>9213</v>
      </c>
      <c r="U292" t="s">
        <v>6</v>
      </c>
      <c r="V292" t="s">
        <v>217</v>
      </c>
    </row>
    <row r="293" spans="1:22" x14ac:dyDescent="0.35">
      <c r="A293" t="s">
        <v>40</v>
      </c>
      <c r="B293" t="s">
        <v>33</v>
      </c>
      <c r="C293" t="s">
        <v>33</v>
      </c>
      <c r="E293" s="20" t="str" cm="1">
        <f t="array" ref="E293">IF(OR(ISNUMBER(SEARCH("mobile", J293:L293)),ISNUMBER(SEARCH("Mobile", J293:L293)),ISNUMBER(SEARCH("smartphone", J293:L293)),ISNUMBER(SEARCH("Smartphone", J293:L293)),ISNUMBER(SEARCH("android", J293:L293)),ISNUMBER(SEARCH("Android", J293:L293))),"Mobile", "")</f>
        <v/>
      </c>
      <c r="F293" s="20" t="str" cm="1">
        <f t="array" ref="F293">IF(OR(ISNUMBER(SEARCH("virtual reality", J293:L293)),ISNUMBER(SEARCH("mixed reality", J293:L293)),ISNUMBER(SEARCH(" VR ", J293:L293)),ISNUMBER(SEARCH("augmented reality", J293:L293)),ISNUMBER(SEARCH("Augmented Reality", J293:L293)),ISNUMBER(SEARCH(" AR ", J293:L293))),"VR-AR", "")</f>
        <v/>
      </c>
      <c r="G293" s="20" t="str">
        <f>IF(A293=DataValidation!$E$14,DataValidation!$E$14, "")</f>
        <v>AI</v>
      </c>
      <c r="H293" s="20" t="str">
        <f>IF(A293=DataValidation!$E$13,DataValidation!$E$13, "")</f>
        <v/>
      </c>
      <c r="I293" s="3" t="str">
        <f t="shared" si="15"/>
        <v/>
      </c>
      <c r="J293" s="10" t="s">
        <v>19522</v>
      </c>
      <c r="K293" t="s">
        <v>9215</v>
      </c>
      <c r="L293" t="s">
        <v>9216</v>
      </c>
      <c r="M293" t="s">
        <v>9211</v>
      </c>
      <c r="N293">
        <v>7</v>
      </c>
      <c r="O293">
        <v>9783319591469</v>
      </c>
      <c r="P293" t="str">
        <f t="shared" si="16"/>
        <v>Conference</v>
      </c>
      <c r="Q293" t="s">
        <v>152</v>
      </c>
      <c r="R293" t="s">
        <v>9217</v>
      </c>
      <c r="S293" s="3">
        <v>2017</v>
      </c>
      <c r="T293" t="s">
        <v>9218</v>
      </c>
      <c r="U293" t="s">
        <v>6</v>
      </c>
      <c r="V293" t="s">
        <v>147</v>
      </c>
    </row>
    <row r="294" spans="1:22" x14ac:dyDescent="0.35">
      <c r="A294" t="s">
        <v>40</v>
      </c>
      <c r="B294" t="s">
        <v>33</v>
      </c>
      <c r="C294" t="s">
        <v>33</v>
      </c>
      <c r="E294" s="20" t="str" cm="1">
        <f t="array" ref="E294">IF(OR(ISNUMBER(SEARCH("mobile", J294:L294)),ISNUMBER(SEARCH("Mobile", J294:L294)),ISNUMBER(SEARCH("smartphone", J294:L294)),ISNUMBER(SEARCH("Smartphone", J294:L294)),ISNUMBER(SEARCH("android", J294:L294)),ISNUMBER(SEARCH("Android", J294:L294))),"Mobile", "")</f>
        <v/>
      </c>
      <c r="F294" s="20" t="str" cm="1">
        <f t="array" ref="F294">IF(OR(ISNUMBER(SEARCH("virtual reality", J294:L294)),ISNUMBER(SEARCH("mixed reality", J294:L294)),ISNUMBER(SEARCH(" VR ", J294:L294)),ISNUMBER(SEARCH("augmented reality", J294:L294)),ISNUMBER(SEARCH("Augmented Reality", J294:L294)),ISNUMBER(SEARCH(" AR ", J294:L294))),"VR-AR", "")</f>
        <v/>
      </c>
      <c r="G294" s="20" t="str">
        <f>IF(A294=DataValidation!$E$14,DataValidation!$E$14, "")</f>
        <v>AI</v>
      </c>
      <c r="H294" s="20" t="str">
        <f>IF(A294=DataValidation!$E$13,DataValidation!$E$13, "")</f>
        <v/>
      </c>
      <c r="I294" s="3" t="str">
        <f t="shared" si="15"/>
        <v/>
      </c>
      <c r="J294" s="10" t="s">
        <v>19523</v>
      </c>
      <c r="K294" t="s">
        <v>9220</v>
      </c>
      <c r="L294" t="s">
        <v>9221</v>
      </c>
      <c r="M294" t="s">
        <v>9211</v>
      </c>
      <c r="N294">
        <v>7</v>
      </c>
      <c r="P294" t="str">
        <f t="shared" si="16"/>
        <v>Journal</v>
      </c>
      <c r="Q294" t="s">
        <v>369</v>
      </c>
      <c r="R294" t="s">
        <v>9222</v>
      </c>
      <c r="S294" s="3">
        <v>2019</v>
      </c>
      <c r="T294" t="s">
        <v>9223</v>
      </c>
      <c r="U294" t="s">
        <v>6</v>
      </c>
      <c r="V294" t="s">
        <v>480</v>
      </c>
    </row>
    <row r="295" spans="1:22" x14ac:dyDescent="0.35">
      <c r="A295" t="s">
        <v>70</v>
      </c>
      <c r="B295" t="s">
        <v>57</v>
      </c>
      <c r="C295" t="s">
        <v>57</v>
      </c>
      <c r="D295" t="s">
        <v>21155</v>
      </c>
      <c r="E295" s="20" t="str" cm="1">
        <f t="array" ref="E295">IF(OR(ISNUMBER(SEARCH("mobile", J295:L295)),ISNUMBER(SEARCH("Mobile", J295:L295)),ISNUMBER(SEARCH("smartphone", J295:L295)),ISNUMBER(SEARCH("Smartphone", J295:L295)),ISNUMBER(SEARCH("android", J295:L295)),ISNUMBER(SEARCH("Android", J295:L295))),"Mobile", "")</f>
        <v>Mobile</v>
      </c>
      <c r="F295" s="20" t="str" cm="1">
        <f t="array" ref="F295">IF(OR(ISNUMBER(SEARCH("virtual reality", J295:L295)),ISNUMBER(SEARCH("mixed reality", J295:L295)),ISNUMBER(SEARCH(" VR ", J295:L295)),ISNUMBER(SEARCH("augmented reality", J295:L295)),ISNUMBER(SEARCH("Augmented Reality", J295:L295)),ISNUMBER(SEARCH(" AR ", J295:L295))),"VR-AR", "")</f>
        <v/>
      </c>
      <c r="G295" s="20" t="str">
        <f>IF(A295=DataValidation!$E$14,DataValidation!$E$14, "")</f>
        <v/>
      </c>
      <c r="H295" s="20" t="str">
        <f>IF(A295=DataValidation!$E$13,DataValidation!$E$13, "")</f>
        <v/>
      </c>
      <c r="I295" s="3" t="str">
        <f t="shared" si="15"/>
        <v/>
      </c>
      <c r="J295" s="10" t="s">
        <v>19524</v>
      </c>
      <c r="K295" t="s">
        <v>9225</v>
      </c>
      <c r="L295" t="s">
        <v>9226</v>
      </c>
      <c r="M295" t="s">
        <v>9227</v>
      </c>
      <c r="N295">
        <v>10</v>
      </c>
      <c r="O295">
        <v>9781467374286</v>
      </c>
      <c r="P295" t="str">
        <f t="shared" si="16"/>
        <v>Conference</v>
      </c>
      <c r="Q295" t="s">
        <v>9228</v>
      </c>
      <c r="R295" t="s">
        <v>6</v>
      </c>
      <c r="S295" s="3">
        <v>2015</v>
      </c>
      <c r="T295" t="s">
        <v>9229</v>
      </c>
      <c r="U295" t="s">
        <v>6</v>
      </c>
      <c r="V295" t="s">
        <v>283</v>
      </c>
    </row>
    <row r="296" spans="1:22" x14ac:dyDescent="0.35">
      <c r="A296" t="s">
        <v>49</v>
      </c>
      <c r="B296" t="s">
        <v>71</v>
      </c>
      <c r="C296" t="s">
        <v>71</v>
      </c>
      <c r="D296" s="33" t="s">
        <v>20816</v>
      </c>
      <c r="E296" s="20" t="str" cm="1">
        <f t="array" ref="E296">IF(OR(ISNUMBER(SEARCH("mobile", J296:L296)),ISNUMBER(SEARCH("Mobile", J296:L296)),ISNUMBER(SEARCH("smartphone", J296:L296)),ISNUMBER(SEARCH("Smartphone", J296:L296)),ISNUMBER(SEARCH("android", J296:L296)),ISNUMBER(SEARCH("Android", J296:L296))),"Mobile", "")</f>
        <v/>
      </c>
      <c r="F296" s="20" t="str" cm="1">
        <f t="array" ref="F296">IF(OR(ISNUMBER(SEARCH("virtual reality", J296:L296)),ISNUMBER(SEARCH("mixed reality", J296:L296)),ISNUMBER(SEARCH(" VR ", J296:L296)),ISNUMBER(SEARCH("augmented reality", J296:L296)),ISNUMBER(SEARCH("Augmented Reality", J296:L296)),ISNUMBER(SEARCH(" AR ", J296:L296))),"VR-AR", "")</f>
        <v/>
      </c>
      <c r="G296" s="20" t="str">
        <f>IF(A296=DataValidation!$E$14,DataValidation!$E$14, "")</f>
        <v/>
      </c>
      <c r="H296" s="20" t="str">
        <f>IF(A296=DataValidation!$E$13,DataValidation!$E$13, "")</f>
        <v/>
      </c>
      <c r="I296" s="3" t="str">
        <f t="shared" si="15"/>
        <v/>
      </c>
      <c r="J296" s="10" t="s">
        <v>19529</v>
      </c>
      <c r="K296" t="s">
        <v>9254</v>
      </c>
      <c r="L296" t="s">
        <v>9255</v>
      </c>
      <c r="M296" t="s">
        <v>9256</v>
      </c>
      <c r="N296">
        <v>10</v>
      </c>
      <c r="O296">
        <v>9781467311199</v>
      </c>
      <c r="P296" t="str">
        <f t="shared" si="16"/>
        <v>Conference</v>
      </c>
      <c r="Q296" t="s">
        <v>2305</v>
      </c>
      <c r="R296" t="s">
        <v>9257</v>
      </c>
      <c r="S296" s="3">
        <v>2012</v>
      </c>
      <c r="T296" t="s">
        <v>9258</v>
      </c>
      <c r="U296" t="s">
        <v>6</v>
      </c>
      <c r="V296" t="s">
        <v>695</v>
      </c>
    </row>
    <row r="297" spans="1:22" x14ac:dyDescent="0.35">
      <c r="A297" t="s">
        <v>49</v>
      </c>
      <c r="B297" t="s">
        <v>57</v>
      </c>
      <c r="C297" t="s">
        <v>57</v>
      </c>
      <c r="D297" t="s">
        <v>21156</v>
      </c>
      <c r="E297" s="20" t="str" cm="1">
        <f t="array" ref="E297">IF(OR(ISNUMBER(SEARCH("mobile", J297:L297)),ISNUMBER(SEARCH("Mobile", J297:L297)),ISNUMBER(SEARCH("smartphone", J297:L297)),ISNUMBER(SEARCH("Smartphone", J297:L297)),ISNUMBER(SEARCH("android", J297:L297)),ISNUMBER(SEARCH("Android", J297:L297))),"Mobile", "")</f>
        <v/>
      </c>
      <c r="F297" s="20" t="str" cm="1">
        <f t="array" ref="F297">IF(OR(ISNUMBER(SEARCH("virtual reality", J297:L297)),ISNUMBER(SEARCH("mixed reality", J297:L297)),ISNUMBER(SEARCH(" VR ", J297:L297)),ISNUMBER(SEARCH("augmented reality", J297:L297)),ISNUMBER(SEARCH("Augmented Reality", J297:L297)),ISNUMBER(SEARCH(" AR ", J297:L297))),"VR-AR", "")</f>
        <v/>
      </c>
      <c r="G297" s="20" t="str">
        <f>IF(A297=DataValidation!$E$14,DataValidation!$E$14, "")</f>
        <v/>
      </c>
      <c r="H297" s="20" t="str">
        <f>IF(A297=DataValidation!$E$13,DataValidation!$E$13, "")</f>
        <v/>
      </c>
      <c r="I297" s="3" t="str">
        <f t="shared" si="15"/>
        <v/>
      </c>
      <c r="J297" s="10" t="s">
        <v>19533</v>
      </c>
      <c r="K297" t="s">
        <v>9276</v>
      </c>
      <c r="L297" t="s">
        <v>9277</v>
      </c>
      <c r="M297" t="s">
        <v>9278</v>
      </c>
      <c r="N297">
        <v>7</v>
      </c>
      <c r="O297">
        <v>9783030395117</v>
      </c>
      <c r="P297" t="str">
        <f t="shared" si="16"/>
        <v>Journal</v>
      </c>
      <c r="Q297" t="s">
        <v>207</v>
      </c>
      <c r="R297" t="s">
        <v>9279</v>
      </c>
      <c r="S297" s="3">
        <v>2020</v>
      </c>
      <c r="T297" t="s">
        <v>9280</v>
      </c>
      <c r="U297" t="s">
        <v>6</v>
      </c>
      <c r="V297" t="s">
        <v>1120</v>
      </c>
    </row>
    <row r="298" spans="1:22" x14ac:dyDescent="0.35">
      <c r="A298" t="s">
        <v>70</v>
      </c>
      <c r="B298" t="s">
        <v>57</v>
      </c>
      <c r="C298" t="s">
        <v>57</v>
      </c>
      <c r="D298" t="s">
        <v>21157</v>
      </c>
      <c r="E298" s="20" t="str" cm="1">
        <f t="array" ref="E298">IF(OR(ISNUMBER(SEARCH("mobile", J298:L298)),ISNUMBER(SEARCH("Mobile", J298:L298)),ISNUMBER(SEARCH("smartphone", J298:L298)),ISNUMBER(SEARCH("Smartphone", J298:L298)),ISNUMBER(SEARCH("android", J298:L298)),ISNUMBER(SEARCH("Android", J298:L298))),"Mobile", "")</f>
        <v/>
      </c>
      <c r="F298" s="20" t="str" cm="1">
        <f t="array" ref="F298">IF(OR(ISNUMBER(SEARCH("virtual reality", J298:L298)),ISNUMBER(SEARCH("mixed reality", J298:L298)),ISNUMBER(SEARCH(" VR ", J298:L298)),ISNUMBER(SEARCH("augmented reality", J298:L298)),ISNUMBER(SEARCH("Augmented Reality", J298:L298)),ISNUMBER(SEARCH(" AR ", J298:L298))),"VR-AR", "")</f>
        <v>VR-AR</v>
      </c>
      <c r="G298" s="20" t="str">
        <f>IF(A298=DataValidation!$E$14,DataValidation!$E$14, "")</f>
        <v/>
      </c>
      <c r="H298" s="20" t="str">
        <f>IF(A298=DataValidation!$E$13,DataValidation!$E$13, "")</f>
        <v/>
      </c>
      <c r="I298" s="3" t="str">
        <f t="shared" si="15"/>
        <v/>
      </c>
      <c r="J298" s="10" t="s">
        <v>19537</v>
      </c>
      <c r="K298" t="s">
        <v>9301</v>
      </c>
      <c r="L298" t="s">
        <v>9302</v>
      </c>
      <c r="M298" t="s">
        <v>9303</v>
      </c>
      <c r="N298">
        <v>10</v>
      </c>
      <c r="O298">
        <v>9781728101255</v>
      </c>
      <c r="P298" t="str">
        <f t="shared" si="16"/>
        <v>Conference</v>
      </c>
      <c r="Q298" t="s">
        <v>5346</v>
      </c>
      <c r="R298" t="s">
        <v>6</v>
      </c>
      <c r="S298" s="3">
        <v>2019</v>
      </c>
      <c r="T298" t="s">
        <v>9304</v>
      </c>
      <c r="U298" t="s">
        <v>6</v>
      </c>
      <c r="V298" t="s">
        <v>162</v>
      </c>
    </row>
    <row r="299" spans="1:22" x14ac:dyDescent="0.35">
      <c r="A299" t="s">
        <v>49</v>
      </c>
      <c r="B299" t="s">
        <v>57</v>
      </c>
      <c r="C299" t="s">
        <v>57</v>
      </c>
      <c r="D299" s="33" t="s">
        <v>20816</v>
      </c>
      <c r="E299" s="20" t="str" cm="1">
        <f t="array" ref="E299">IF(OR(ISNUMBER(SEARCH("mobile", J299:L299)),ISNUMBER(SEARCH("Mobile", J299:L299)),ISNUMBER(SEARCH("smartphone", J299:L299)),ISNUMBER(SEARCH("Smartphone", J299:L299)),ISNUMBER(SEARCH("android", J299:L299)),ISNUMBER(SEARCH("Android", J299:L299))),"Mobile", "")</f>
        <v/>
      </c>
      <c r="F299" s="20" t="str" cm="1">
        <f t="array" ref="F299">IF(OR(ISNUMBER(SEARCH("virtual reality", J299:L299)),ISNUMBER(SEARCH("mixed reality", J299:L299)),ISNUMBER(SEARCH(" VR ", J299:L299)),ISNUMBER(SEARCH("augmented reality", J299:L299)),ISNUMBER(SEARCH("Augmented Reality", J299:L299)),ISNUMBER(SEARCH(" AR ", J299:L299))),"VR-AR", "")</f>
        <v/>
      </c>
      <c r="G299" s="20" t="str">
        <f>IF(A299=DataValidation!$E$14,DataValidation!$E$14, "")</f>
        <v/>
      </c>
      <c r="H299" s="20" t="str">
        <f>IF(A299=DataValidation!$E$13,DataValidation!$E$13, "")</f>
        <v/>
      </c>
      <c r="I299" s="3" t="str">
        <f t="shared" si="15"/>
        <v/>
      </c>
      <c r="J299" s="10" t="s">
        <v>19542</v>
      </c>
      <c r="K299" t="s">
        <v>9330</v>
      </c>
      <c r="L299" t="s">
        <v>9331</v>
      </c>
      <c r="M299" t="s">
        <v>9332</v>
      </c>
      <c r="N299">
        <v>7</v>
      </c>
      <c r="P299" t="str">
        <f t="shared" si="16"/>
        <v>Journal</v>
      </c>
      <c r="Q299" t="s">
        <v>1415</v>
      </c>
      <c r="R299" t="s">
        <v>9333</v>
      </c>
      <c r="S299" s="3">
        <v>2012</v>
      </c>
      <c r="T299" t="s">
        <v>9334</v>
      </c>
      <c r="U299" t="s">
        <v>6</v>
      </c>
      <c r="V299" t="s">
        <v>9335</v>
      </c>
    </row>
    <row r="300" spans="1:22" x14ac:dyDescent="0.35">
      <c r="A300" t="s">
        <v>70</v>
      </c>
      <c r="B300" t="s">
        <v>90</v>
      </c>
      <c r="C300" t="s">
        <v>90</v>
      </c>
      <c r="D300" t="s">
        <v>21106</v>
      </c>
      <c r="E300" s="20" t="str" cm="1">
        <f t="array" ref="E300">IF(OR(ISNUMBER(SEARCH("mobile", J300:L300)),ISNUMBER(SEARCH("Mobile", J300:L300)),ISNUMBER(SEARCH("smartphone", J300:L300)),ISNUMBER(SEARCH("Smartphone", J300:L300)),ISNUMBER(SEARCH("android", J300:L300)),ISNUMBER(SEARCH("Android", J300:L300))),"Mobile", "")</f>
        <v>Mobile</v>
      </c>
      <c r="F300" s="20" t="str" cm="1">
        <f t="array" ref="F300">IF(OR(ISNUMBER(SEARCH("virtual reality", J300:L300)),ISNUMBER(SEARCH("mixed reality", J300:L300)),ISNUMBER(SEARCH(" VR ", J300:L300)),ISNUMBER(SEARCH("augmented reality", J300:L300)),ISNUMBER(SEARCH("Augmented Reality", J300:L300)),ISNUMBER(SEARCH(" AR ", J300:L300))),"VR-AR", "")</f>
        <v/>
      </c>
      <c r="G300" s="20" t="str">
        <f>IF(A300=DataValidation!$E$14,DataValidation!$E$14, "")</f>
        <v/>
      </c>
      <c r="H300" s="20" t="str">
        <f>IF(A300=DataValidation!$E$13,DataValidation!$E$13, "")</f>
        <v/>
      </c>
      <c r="I300" s="3" t="str">
        <f t="shared" si="15"/>
        <v/>
      </c>
      <c r="J300" s="10" t="s">
        <v>19546</v>
      </c>
      <c r="K300" t="s">
        <v>9354</v>
      </c>
      <c r="L300" t="s">
        <v>9355</v>
      </c>
      <c r="M300" t="s">
        <v>9356</v>
      </c>
      <c r="N300">
        <v>10</v>
      </c>
      <c r="O300">
        <v>9781467394642</v>
      </c>
      <c r="P300" t="str">
        <f t="shared" si="16"/>
        <v>Conference</v>
      </c>
      <c r="Q300" t="s">
        <v>9357</v>
      </c>
      <c r="R300" t="s">
        <v>9358</v>
      </c>
      <c r="S300" s="3">
        <v>2015</v>
      </c>
      <c r="T300" t="s">
        <v>9359</v>
      </c>
      <c r="U300" t="s">
        <v>6</v>
      </c>
      <c r="V300" t="s">
        <v>703</v>
      </c>
    </row>
    <row r="301" spans="1:22" x14ac:dyDescent="0.35">
      <c r="A301" t="s">
        <v>85</v>
      </c>
      <c r="B301" t="s">
        <v>33</v>
      </c>
      <c r="C301" t="s">
        <v>33</v>
      </c>
      <c r="D301" t="s">
        <v>85</v>
      </c>
      <c r="E301" s="20" t="str" cm="1">
        <f t="array" ref="E301">IF(OR(ISNUMBER(SEARCH("mobile", J301:L301)),ISNUMBER(SEARCH("Mobile", J301:L301)),ISNUMBER(SEARCH("smartphone", J301:L301)),ISNUMBER(SEARCH("Smartphone", J301:L301)),ISNUMBER(SEARCH("android", J301:L301)),ISNUMBER(SEARCH("Android", J301:L301))),"Mobile", "")</f>
        <v/>
      </c>
      <c r="F301" s="20" t="str" cm="1">
        <f t="array" ref="F301">IF(OR(ISNUMBER(SEARCH("virtual reality", J301:L301)),ISNUMBER(SEARCH("mixed reality", J301:L301)),ISNUMBER(SEARCH(" VR ", J301:L301)),ISNUMBER(SEARCH("augmented reality", J301:L301)),ISNUMBER(SEARCH("Augmented Reality", J301:L301)),ISNUMBER(SEARCH(" AR ", J301:L301))),"VR-AR", "")</f>
        <v/>
      </c>
      <c r="G301" s="20" t="s">
        <v>21082</v>
      </c>
      <c r="H301" s="20" t="str">
        <f>IF(A301=DataValidation!$E$13,DataValidation!$E$13, "")</f>
        <v>Content Creation</v>
      </c>
      <c r="I301" s="3" t="str">
        <f t="shared" si="15"/>
        <v/>
      </c>
      <c r="J301" s="10" t="s">
        <v>19555</v>
      </c>
      <c r="K301" t="s">
        <v>9406</v>
      </c>
      <c r="L301" t="s">
        <v>9407</v>
      </c>
      <c r="M301" t="s">
        <v>9408</v>
      </c>
      <c r="N301">
        <v>7</v>
      </c>
      <c r="P301" t="str">
        <f t="shared" si="16"/>
        <v>Journal</v>
      </c>
      <c r="Q301" t="s">
        <v>2920</v>
      </c>
      <c r="R301" t="s">
        <v>9409</v>
      </c>
      <c r="S301" s="3">
        <v>2018</v>
      </c>
      <c r="T301" t="s">
        <v>9410</v>
      </c>
      <c r="U301" t="s">
        <v>6</v>
      </c>
      <c r="V301" t="s">
        <v>217</v>
      </c>
    </row>
    <row r="302" spans="1:22" x14ac:dyDescent="0.35">
      <c r="A302" t="s">
        <v>40</v>
      </c>
      <c r="B302" t="s">
        <v>33</v>
      </c>
      <c r="C302" t="s">
        <v>33</v>
      </c>
      <c r="E302" s="20" t="str" cm="1">
        <f t="array" ref="E302">IF(OR(ISNUMBER(SEARCH("mobile", J302:L302)),ISNUMBER(SEARCH("Mobile", J302:L302)),ISNUMBER(SEARCH("smartphone", J302:L302)),ISNUMBER(SEARCH("Smartphone", J302:L302)),ISNUMBER(SEARCH("android", J302:L302)),ISNUMBER(SEARCH("Android", J302:L302))),"Mobile", "")</f>
        <v/>
      </c>
      <c r="F302" s="20" t="str" cm="1">
        <f t="array" ref="F302">IF(OR(ISNUMBER(SEARCH("virtual reality", J302:L302)),ISNUMBER(SEARCH("mixed reality", J302:L302)),ISNUMBER(SEARCH(" VR ", J302:L302)),ISNUMBER(SEARCH("augmented reality", J302:L302)),ISNUMBER(SEARCH("Augmented Reality", J302:L302)),ISNUMBER(SEARCH(" AR ", J302:L302))),"VR-AR", "")</f>
        <v/>
      </c>
      <c r="G302" s="20" t="str">
        <f>IF(A302=DataValidation!$E$14,DataValidation!$E$14, "")</f>
        <v>AI</v>
      </c>
      <c r="H302" s="20" t="str">
        <f>IF(A302=DataValidation!$E$13,DataValidation!$E$13, "")</f>
        <v/>
      </c>
      <c r="I302" s="3" t="str">
        <f t="shared" si="15"/>
        <v/>
      </c>
      <c r="J302" s="10" t="s">
        <v>19560</v>
      </c>
      <c r="K302" t="s">
        <v>9435</v>
      </c>
      <c r="L302" t="s">
        <v>9436</v>
      </c>
      <c r="M302" t="s">
        <v>9437</v>
      </c>
      <c r="N302">
        <v>10</v>
      </c>
      <c r="O302">
        <v>9781424473120</v>
      </c>
      <c r="P302" t="str">
        <f t="shared" si="16"/>
        <v>Conference</v>
      </c>
      <c r="Q302" t="s">
        <v>9438</v>
      </c>
      <c r="R302" t="s">
        <v>9439</v>
      </c>
      <c r="S302" s="3">
        <v>2010</v>
      </c>
      <c r="T302" t="s">
        <v>9440</v>
      </c>
      <c r="U302" t="s">
        <v>6</v>
      </c>
      <c r="V302" t="s">
        <v>1120</v>
      </c>
    </row>
    <row r="303" spans="1:22" x14ac:dyDescent="0.35">
      <c r="A303" t="s">
        <v>49</v>
      </c>
      <c r="B303" t="s">
        <v>60</v>
      </c>
      <c r="C303" t="s">
        <v>60</v>
      </c>
      <c r="D303" t="s">
        <v>21158</v>
      </c>
      <c r="E303" s="20" t="str" cm="1">
        <f t="array" ref="E303">IF(OR(ISNUMBER(SEARCH("mobile", J303:L303)),ISNUMBER(SEARCH("Mobile", J303:L303)),ISNUMBER(SEARCH("smartphone", J303:L303)),ISNUMBER(SEARCH("Smartphone", J303:L303)),ISNUMBER(SEARCH("android", J303:L303)),ISNUMBER(SEARCH("Android", J303:L303))),"Mobile", "")</f>
        <v/>
      </c>
      <c r="F303" s="20" t="str" cm="1">
        <f t="array" ref="F303">IF(OR(ISNUMBER(SEARCH("virtual reality", J303:L303)),ISNUMBER(SEARCH("mixed reality", J303:L303)),ISNUMBER(SEARCH(" VR ", J303:L303)),ISNUMBER(SEARCH("augmented reality", J303:L303)),ISNUMBER(SEARCH("Augmented Reality", J303:L303)),ISNUMBER(SEARCH(" AR ", J303:L303))),"VR-AR", "")</f>
        <v/>
      </c>
      <c r="G303" s="20" t="str">
        <f>IF(A303=DataValidation!$E$14,DataValidation!$E$14, "")</f>
        <v/>
      </c>
      <c r="H303" s="20" t="str">
        <f>IF(A303=DataValidation!$E$13,DataValidation!$E$13, "")</f>
        <v/>
      </c>
      <c r="I303" s="3" t="str">
        <f t="shared" si="15"/>
        <v/>
      </c>
      <c r="J303" s="10" t="s">
        <v>19561</v>
      </c>
      <c r="K303" t="s">
        <v>9442</v>
      </c>
      <c r="L303" t="s">
        <v>9443</v>
      </c>
      <c r="M303" t="s">
        <v>9444</v>
      </c>
      <c r="N303">
        <v>10</v>
      </c>
      <c r="O303">
        <v>9781538692738</v>
      </c>
      <c r="P303" t="str">
        <f t="shared" si="16"/>
        <v>Conference</v>
      </c>
      <c r="Q303" t="s">
        <v>9445</v>
      </c>
      <c r="R303" t="s">
        <v>9446</v>
      </c>
      <c r="S303" s="3">
        <v>2019</v>
      </c>
      <c r="T303" t="s">
        <v>9447</v>
      </c>
      <c r="U303" t="s">
        <v>6</v>
      </c>
      <c r="V303" t="s">
        <v>162</v>
      </c>
    </row>
    <row r="304" spans="1:22" x14ac:dyDescent="0.35">
      <c r="A304" t="s">
        <v>49</v>
      </c>
      <c r="B304" t="s">
        <v>68</v>
      </c>
      <c r="C304" t="s">
        <v>68</v>
      </c>
      <c r="D304" t="s">
        <v>21159</v>
      </c>
      <c r="E304" s="20" t="str" cm="1">
        <f t="array" ref="E304">IF(OR(ISNUMBER(SEARCH("mobile", J304:L304)),ISNUMBER(SEARCH("Mobile", J304:L304)),ISNUMBER(SEARCH("smartphone", J304:L304)),ISNUMBER(SEARCH("Smartphone", J304:L304)),ISNUMBER(SEARCH("android", J304:L304)),ISNUMBER(SEARCH("Android", J304:L304))),"Mobile", "")</f>
        <v/>
      </c>
      <c r="F304" s="20" t="str" cm="1">
        <f t="array" ref="F304">IF(OR(ISNUMBER(SEARCH("virtual reality", J304:L304)),ISNUMBER(SEARCH("mixed reality", J304:L304)),ISNUMBER(SEARCH(" VR ", J304:L304)),ISNUMBER(SEARCH("augmented reality", J304:L304)),ISNUMBER(SEARCH("Augmented Reality", J304:L304)),ISNUMBER(SEARCH(" AR ", J304:L304))),"VR-AR", "")</f>
        <v/>
      </c>
      <c r="G304" s="20" t="str">
        <f>IF(A304=DataValidation!$E$14,DataValidation!$E$14, "")</f>
        <v/>
      </c>
      <c r="H304" s="20" t="str">
        <f>IF(A304=DataValidation!$E$13,DataValidation!$E$13, "")</f>
        <v/>
      </c>
      <c r="I304" s="3" t="str">
        <f t="shared" si="15"/>
        <v/>
      </c>
      <c r="J304" s="10" t="s">
        <v>19563</v>
      </c>
      <c r="K304" t="s">
        <v>9454</v>
      </c>
      <c r="L304" t="s">
        <v>9455</v>
      </c>
      <c r="M304" t="s">
        <v>9456</v>
      </c>
      <c r="N304">
        <v>10</v>
      </c>
      <c r="O304">
        <v>9780769539638</v>
      </c>
      <c r="P304" t="str">
        <f t="shared" si="16"/>
        <v>Conference</v>
      </c>
      <c r="Q304" t="s">
        <v>9457</v>
      </c>
      <c r="R304" t="s">
        <v>9458</v>
      </c>
      <c r="S304" s="3">
        <v>2009</v>
      </c>
      <c r="T304" t="s">
        <v>9459</v>
      </c>
      <c r="U304" t="s">
        <v>6</v>
      </c>
      <c r="V304" t="s">
        <v>176</v>
      </c>
    </row>
    <row r="305" spans="1:22" x14ac:dyDescent="0.35">
      <c r="A305" t="s">
        <v>49</v>
      </c>
      <c r="B305" t="s">
        <v>83</v>
      </c>
      <c r="C305" t="s">
        <v>83</v>
      </c>
      <c r="D305" t="s">
        <v>21160</v>
      </c>
      <c r="E305" s="20" t="str" cm="1">
        <f t="array" ref="E305">IF(OR(ISNUMBER(SEARCH("mobile", J305:L305)),ISNUMBER(SEARCH("Mobile", J305:L305)),ISNUMBER(SEARCH("smartphone", J305:L305)),ISNUMBER(SEARCH("Smartphone", J305:L305)),ISNUMBER(SEARCH("android", J305:L305)),ISNUMBER(SEARCH("Android", J305:L305))),"Mobile", "")</f>
        <v/>
      </c>
      <c r="F305" s="20" t="str" cm="1">
        <f t="array" ref="F305">IF(OR(ISNUMBER(SEARCH("virtual reality", J305:L305)),ISNUMBER(SEARCH("mixed reality", J305:L305)),ISNUMBER(SEARCH(" VR ", J305:L305)),ISNUMBER(SEARCH("augmented reality", J305:L305)),ISNUMBER(SEARCH("Augmented Reality", J305:L305)),ISNUMBER(SEARCH(" AR ", J305:L305))),"VR-AR", "")</f>
        <v/>
      </c>
      <c r="G305" s="20" t="str">
        <f>IF(A305=DataValidation!$E$14,DataValidation!$E$14, "")</f>
        <v/>
      </c>
      <c r="H305" s="20" t="str">
        <f>IF(A305=DataValidation!$E$13,DataValidation!$E$13, "")</f>
        <v/>
      </c>
      <c r="I305" s="3" t="str">
        <f t="shared" si="15"/>
        <v/>
      </c>
      <c r="J305" s="10" t="s">
        <v>19564</v>
      </c>
      <c r="K305" t="s">
        <v>9461</v>
      </c>
      <c r="L305" t="s">
        <v>9462</v>
      </c>
      <c r="M305" t="s">
        <v>9463</v>
      </c>
      <c r="N305">
        <v>7</v>
      </c>
      <c r="O305">
        <v>9783642335419</v>
      </c>
      <c r="P305" t="str">
        <f t="shared" si="16"/>
        <v>Conference</v>
      </c>
      <c r="Q305" t="s">
        <v>152</v>
      </c>
      <c r="R305" t="s">
        <v>9464</v>
      </c>
      <c r="S305" s="3">
        <v>2012</v>
      </c>
      <c r="T305" t="s">
        <v>9465</v>
      </c>
      <c r="U305" t="s">
        <v>6</v>
      </c>
      <c r="V305" t="s">
        <v>283</v>
      </c>
    </row>
    <row r="306" spans="1:22" x14ac:dyDescent="0.35">
      <c r="A306" t="s">
        <v>49</v>
      </c>
      <c r="B306" t="s">
        <v>68</v>
      </c>
      <c r="C306" t="s">
        <v>68</v>
      </c>
      <c r="D306" t="s">
        <v>21161</v>
      </c>
      <c r="E306" s="20" t="str" cm="1">
        <f t="array" ref="E306">IF(OR(ISNUMBER(SEARCH("mobile", J306:L306)),ISNUMBER(SEARCH("Mobile", J306:L306)),ISNUMBER(SEARCH("smartphone", J306:L306)),ISNUMBER(SEARCH("Smartphone", J306:L306)),ISNUMBER(SEARCH("android", J306:L306)),ISNUMBER(SEARCH("Android", J306:L306))),"Mobile", "")</f>
        <v/>
      </c>
      <c r="F306" s="20" t="str" cm="1">
        <f t="array" ref="F306">IF(OR(ISNUMBER(SEARCH("virtual reality", J306:L306)),ISNUMBER(SEARCH("mixed reality", J306:L306)),ISNUMBER(SEARCH(" VR ", J306:L306)),ISNUMBER(SEARCH("augmented reality", J306:L306)),ISNUMBER(SEARCH("Augmented Reality", J306:L306)),ISNUMBER(SEARCH(" AR ", J306:L306))),"VR-AR", "")</f>
        <v/>
      </c>
      <c r="G306" s="20" t="str">
        <f>IF(A306=DataValidation!$E$14,DataValidation!$E$14, "")</f>
        <v/>
      </c>
      <c r="H306" s="20" t="str">
        <f>IF(A306=DataValidation!$E$13,DataValidation!$E$13, "")</f>
        <v/>
      </c>
      <c r="I306" s="3" t="str">
        <f t="shared" si="15"/>
        <v/>
      </c>
      <c r="J306" s="10" t="s">
        <v>19565</v>
      </c>
      <c r="K306" t="s">
        <v>9467</v>
      </c>
      <c r="L306" t="s">
        <v>9468</v>
      </c>
      <c r="M306" t="s">
        <v>9469</v>
      </c>
      <c r="N306">
        <v>10</v>
      </c>
      <c r="O306">
        <v>9781538677698</v>
      </c>
      <c r="P306" t="str">
        <f t="shared" si="16"/>
        <v>Conference</v>
      </c>
      <c r="Q306" t="s">
        <v>388</v>
      </c>
      <c r="R306" t="s">
        <v>9470</v>
      </c>
      <c r="S306" s="3">
        <v>2019</v>
      </c>
      <c r="T306" t="s">
        <v>9471</v>
      </c>
      <c r="U306" t="s">
        <v>6</v>
      </c>
      <c r="V306" t="s">
        <v>162</v>
      </c>
    </row>
    <row r="307" spans="1:22" x14ac:dyDescent="0.35">
      <c r="A307" t="s">
        <v>49</v>
      </c>
      <c r="B307" t="s">
        <v>71</v>
      </c>
      <c r="C307" t="s">
        <v>71</v>
      </c>
      <c r="D307" t="s">
        <v>21162</v>
      </c>
      <c r="E307" s="20" t="str" cm="1">
        <f t="array" ref="E307">IF(OR(ISNUMBER(SEARCH("mobile", J307:L307)),ISNUMBER(SEARCH("Mobile", J307:L307)),ISNUMBER(SEARCH("smartphone", J307:L307)),ISNUMBER(SEARCH("Smartphone", J307:L307)),ISNUMBER(SEARCH("android", J307:L307)),ISNUMBER(SEARCH("Android", J307:L307))),"Mobile", "")</f>
        <v/>
      </c>
      <c r="F307" s="20" t="str" cm="1">
        <f t="array" ref="F307">IF(OR(ISNUMBER(SEARCH("virtual reality", J307:L307)),ISNUMBER(SEARCH("mixed reality", J307:L307)),ISNUMBER(SEARCH(" VR ", J307:L307)),ISNUMBER(SEARCH("augmented reality", J307:L307)),ISNUMBER(SEARCH("Augmented Reality", J307:L307)),ISNUMBER(SEARCH(" AR ", J307:L307))),"VR-AR", "")</f>
        <v/>
      </c>
      <c r="G307" s="20" t="str">
        <f>IF(A307=DataValidation!$E$14,DataValidation!$E$14, "")</f>
        <v/>
      </c>
      <c r="H307" s="20" t="str">
        <f>IF(A307=DataValidation!$E$13,DataValidation!$E$13, "")</f>
        <v/>
      </c>
      <c r="I307" s="3" t="str">
        <f t="shared" si="15"/>
        <v/>
      </c>
      <c r="J307" s="10" t="s">
        <v>19572</v>
      </c>
      <c r="K307" t="s">
        <v>9506</v>
      </c>
      <c r="L307" t="s">
        <v>9507</v>
      </c>
      <c r="M307" t="s">
        <v>9503</v>
      </c>
      <c r="N307">
        <v>10</v>
      </c>
      <c r="O307">
        <v>9781450372176</v>
      </c>
      <c r="P307" t="str">
        <f t="shared" si="16"/>
        <v>Journal</v>
      </c>
      <c r="Q307" t="s">
        <v>194</v>
      </c>
      <c r="R307" t="s">
        <v>6</v>
      </c>
      <c r="S307" s="3">
        <v>2019</v>
      </c>
      <c r="T307" t="s">
        <v>9508</v>
      </c>
      <c r="U307" t="s">
        <v>6</v>
      </c>
      <c r="V307" t="s">
        <v>162</v>
      </c>
    </row>
    <row r="308" spans="1:22" x14ac:dyDescent="0.35">
      <c r="A308" t="s">
        <v>49</v>
      </c>
      <c r="B308" t="s">
        <v>71</v>
      </c>
      <c r="C308" t="s">
        <v>71</v>
      </c>
      <c r="D308" t="s">
        <v>21163</v>
      </c>
      <c r="E308" s="20" t="str" cm="1">
        <f t="array" ref="E308">IF(OR(ISNUMBER(SEARCH("mobile", J308:L308)),ISNUMBER(SEARCH("Mobile", J308:L308)),ISNUMBER(SEARCH("smartphone", J308:L308)),ISNUMBER(SEARCH("Smartphone", J308:L308)),ISNUMBER(SEARCH("android", J308:L308)),ISNUMBER(SEARCH("Android", J308:L308))),"Mobile", "")</f>
        <v/>
      </c>
      <c r="F308" s="20" t="str" cm="1">
        <f t="array" ref="F308">IF(OR(ISNUMBER(SEARCH("virtual reality", J308:L308)),ISNUMBER(SEARCH("mixed reality", J308:L308)),ISNUMBER(SEARCH(" VR ", J308:L308)),ISNUMBER(SEARCH("augmented reality", J308:L308)),ISNUMBER(SEARCH("Augmented Reality", J308:L308)),ISNUMBER(SEARCH(" AR ", J308:L308))),"VR-AR", "")</f>
        <v/>
      </c>
      <c r="G308" s="20" t="str">
        <f>IF(A308=DataValidation!$E$14,DataValidation!$E$14, "")</f>
        <v/>
      </c>
      <c r="H308" s="20" t="str">
        <f>IF(A308=DataValidation!$E$13,DataValidation!$E$13, "")</f>
        <v/>
      </c>
      <c r="I308" s="3" t="str">
        <f t="shared" si="15"/>
        <v/>
      </c>
      <c r="J308" s="10" t="s">
        <v>19576</v>
      </c>
      <c r="K308" t="s">
        <v>9528</v>
      </c>
      <c r="L308" t="s">
        <v>9529</v>
      </c>
      <c r="M308" t="s">
        <v>9530</v>
      </c>
      <c r="N308">
        <v>10</v>
      </c>
      <c r="O308">
        <v>9781450303873</v>
      </c>
      <c r="P308" t="str">
        <f t="shared" si="16"/>
        <v>Conference</v>
      </c>
      <c r="Q308" t="s">
        <v>9531</v>
      </c>
      <c r="R308" t="s">
        <v>9532</v>
      </c>
      <c r="S308" s="3">
        <v>2010</v>
      </c>
      <c r="T308" t="s">
        <v>9533</v>
      </c>
      <c r="U308" t="s">
        <v>6</v>
      </c>
      <c r="V308" t="s">
        <v>695</v>
      </c>
    </row>
    <row r="309" spans="1:22" x14ac:dyDescent="0.35">
      <c r="A309" t="s">
        <v>49</v>
      </c>
      <c r="B309" t="s">
        <v>80</v>
      </c>
      <c r="C309" t="s">
        <v>80</v>
      </c>
      <c r="D309" t="s">
        <v>21164</v>
      </c>
      <c r="E309" s="20" t="str" cm="1">
        <f t="array" ref="E309">IF(OR(ISNUMBER(SEARCH("mobile", J309:L309)),ISNUMBER(SEARCH("Mobile", J309:L309)),ISNUMBER(SEARCH("smartphone", J309:L309)),ISNUMBER(SEARCH("Smartphone", J309:L309)),ISNUMBER(SEARCH("android", J309:L309)),ISNUMBER(SEARCH("Android", J309:L309))),"Mobile", "")</f>
        <v/>
      </c>
      <c r="F309" s="20" t="str" cm="1">
        <f t="array" ref="F309">IF(OR(ISNUMBER(SEARCH("virtual reality", J309:L309)),ISNUMBER(SEARCH("mixed reality", J309:L309)),ISNUMBER(SEARCH(" VR ", J309:L309)),ISNUMBER(SEARCH("augmented reality", J309:L309)),ISNUMBER(SEARCH("Augmented Reality", J309:L309)),ISNUMBER(SEARCH(" AR ", J309:L309))),"VR-AR", "")</f>
        <v/>
      </c>
      <c r="G309" s="20" t="str">
        <f>IF(A309=DataValidation!$E$14,DataValidation!$E$14, "")</f>
        <v/>
      </c>
      <c r="H309" s="20" t="str">
        <f>IF(A309=DataValidation!$E$13,DataValidation!$E$13, "")</f>
        <v/>
      </c>
      <c r="I309" s="3" t="str">
        <f t="shared" si="15"/>
        <v/>
      </c>
      <c r="J309" s="10" t="s">
        <v>19578</v>
      </c>
      <c r="K309" t="s">
        <v>9541</v>
      </c>
      <c r="L309" t="s">
        <v>9542</v>
      </c>
      <c r="M309" t="s">
        <v>9536</v>
      </c>
      <c r="N309">
        <v>7</v>
      </c>
      <c r="P309" t="str">
        <f t="shared" si="16"/>
        <v>Journal</v>
      </c>
      <c r="Q309" t="s">
        <v>9543</v>
      </c>
      <c r="R309" t="s">
        <v>9544</v>
      </c>
      <c r="S309" s="3">
        <v>2011</v>
      </c>
      <c r="T309" t="s">
        <v>9545</v>
      </c>
      <c r="U309" t="s">
        <v>6</v>
      </c>
      <c r="V309" t="s">
        <v>703</v>
      </c>
    </row>
    <row r="310" spans="1:22" x14ac:dyDescent="0.35">
      <c r="A310" t="s">
        <v>49</v>
      </c>
      <c r="B310" t="s">
        <v>80</v>
      </c>
      <c r="C310" t="s">
        <v>80</v>
      </c>
      <c r="D310" t="s">
        <v>21165</v>
      </c>
      <c r="E310" s="20" t="str" cm="1">
        <f t="array" ref="E310">IF(OR(ISNUMBER(SEARCH("mobile", J310:L310)),ISNUMBER(SEARCH("Mobile", J310:L310)),ISNUMBER(SEARCH("smartphone", J310:L310)),ISNUMBER(SEARCH("Smartphone", J310:L310)),ISNUMBER(SEARCH("android", J310:L310)),ISNUMBER(SEARCH("Android", J310:L310))),"Mobile", "")</f>
        <v/>
      </c>
      <c r="F310" s="20" t="str" cm="1">
        <f t="array" ref="F310">IF(OR(ISNUMBER(SEARCH("virtual reality", J310:L310)),ISNUMBER(SEARCH("mixed reality", J310:L310)),ISNUMBER(SEARCH(" VR ", J310:L310)),ISNUMBER(SEARCH("augmented reality", J310:L310)),ISNUMBER(SEARCH("Augmented Reality", J310:L310)),ISNUMBER(SEARCH(" AR ", J310:L310))),"VR-AR", "")</f>
        <v/>
      </c>
      <c r="G310" s="20" t="str">
        <f>IF(A310=DataValidation!$E$14,DataValidation!$E$14, "")</f>
        <v/>
      </c>
      <c r="H310" s="20" t="str">
        <f>IF(A310=DataValidation!$E$13,DataValidation!$E$13, "")</f>
        <v/>
      </c>
      <c r="I310" s="3" t="str">
        <f t="shared" si="15"/>
        <v/>
      </c>
      <c r="J310" s="10" t="s">
        <v>19579</v>
      </c>
      <c r="K310" t="s">
        <v>9547</v>
      </c>
      <c r="L310" t="s">
        <v>9548</v>
      </c>
      <c r="M310" t="s">
        <v>9536</v>
      </c>
      <c r="N310">
        <v>10</v>
      </c>
      <c r="O310">
        <v>9781450305785</v>
      </c>
      <c r="P310" t="str">
        <f t="shared" si="16"/>
        <v>Conference</v>
      </c>
      <c r="Q310" t="s">
        <v>274</v>
      </c>
      <c r="R310" t="s">
        <v>9549</v>
      </c>
      <c r="S310" s="3">
        <v>2011</v>
      </c>
      <c r="T310" t="s">
        <v>9550</v>
      </c>
      <c r="U310" t="s">
        <v>6</v>
      </c>
      <c r="V310" t="s">
        <v>473</v>
      </c>
    </row>
    <row r="311" spans="1:22" x14ac:dyDescent="0.35">
      <c r="A311" t="s">
        <v>40</v>
      </c>
      <c r="B311" t="s">
        <v>33</v>
      </c>
      <c r="C311" t="s">
        <v>33</v>
      </c>
      <c r="E311" s="20" t="str" cm="1">
        <f t="array" ref="E311">IF(OR(ISNUMBER(SEARCH("mobile", J311:L311)),ISNUMBER(SEARCH("Mobile", J311:L311)),ISNUMBER(SEARCH("smartphone", J311:L311)),ISNUMBER(SEARCH("Smartphone", J311:L311)),ISNUMBER(SEARCH("android", J311:L311)),ISNUMBER(SEARCH("Android", J311:L311))),"Mobile", "")</f>
        <v/>
      </c>
      <c r="F311" s="20" t="str" cm="1">
        <f t="array" ref="F311">IF(OR(ISNUMBER(SEARCH("virtual reality", J311:L311)),ISNUMBER(SEARCH("mixed reality", J311:L311)),ISNUMBER(SEARCH(" VR ", J311:L311)),ISNUMBER(SEARCH("augmented reality", J311:L311)),ISNUMBER(SEARCH("Augmented Reality", J311:L311)),ISNUMBER(SEARCH(" AR ", J311:L311))),"VR-AR", "")</f>
        <v/>
      </c>
      <c r="G311" s="20" t="str">
        <f>IF(A311=DataValidation!$E$14,DataValidation!$E$14, "")</f>
        <v>AI</v>
      </c>
      <c r="H311" s="20" t="str">
        <f>IF(A311=DataValidation!$E$13,DataValidation!$E$13, "")</f>
        <v/>
      </c>
      <c r="I311" s="3" t="str">
        <f t="shared" si="15"/>
        <v/>
      </c>
      <c r="J311" s="10" t="s">
        <v>19594</v>
      </c>
      <c r="K311" t="s">
        <v>9632</v>
      </c>
      <c r="L311" t="s">
        <v>9633</v>
      </c>
      <c r="M311" t="s">
        <v>9634</v>
      </c>
      <c r="N311">
        <v>10</v>
      </c>
      <c r="O311">
        <v>9781538644850</v>
      </c>
      <c r="P311" t="str">
        <f t="shared" ref="P311:P334" si="17">IF(ISNUMBER(SEARCH("Workshop", Q311)),"Workshop",IF(OR(ISNUMBER(SEARCH("Conference", Q311)), ISNUMBER(SEARCH("Symposium", Q311)), ISNUMBER(SEARCH("Lecture Notes", Q311)), ISNUMBER(SEARCH("Proceedings", Q311))),"Conference", "Journal"))</f>
        <v>Conference</v>
      </c>
      <c r="Q311" t="s">
        <v>9635</v>
      </c>
      <c r="R311" t="s">
        <v>9636</v>
      </c>
      <c r="S311" s="3">
        <v>2018</v>
      </c>
      <c r="T311" t="s">
        <v>9637</v>
      </c>
      <c r="U311" t="s">
        <v>6</v>
      </c>
      <c r="V311" t="s">
        <v>217</v>
      </c>
    </row>
    <row r="312" spans="1:22" x14ac:dyDescent="0.35">
      <c r="A312" t="s">
        <v>85</v>
      </c>
      <c r="B312" t="s">
        <v>33</v>
      </c>
      <c r="C312" t="s">
        <v>33</v>
      </c>
      <c r="D312" t="s">
        <v>85</v>
      </c>
      <c r="E312" s="20" t="str" cm="1">
        <f t="array" ref="E312">IF(OR(ISNUMBER(SEARCH("mobile", J312:L312)),ISNUMBER(SEARCH("Mobile", J312:L312)),ISNUMBER(SEARCH("smartphone", J312:L312)),ISNUMBER(SEARCH("Smartphone", J312:L312)),ISNUMBER(SEARCH("android", J312:L312)),ISNUMBER(SEARCH("Android", J312:L312))),"Mobile", "")</f>
        <v/>
      </c>
      <c r="F312" s="20" t="str" cm="1">
        <f t="array" ref="F312">IF(OR(ISNUMBER(SEARCH("virtual reality", J312:L312)),ISNUMBER(SEARCH("mixed reality", J312:L312)),ISNUMBER(SEARCH(" VR ", J312:L312)),ISNUMBER(SEARCH("augmented reality", J312:L312)),ISNUMBER(SEARCH("Augmented Reality", J312:L312)),ISNUMBER(SEARCH(" AR ", J312:L312))),"VR-AR", "")</f>
        <v/>
      </c>
      <c r="G312" s="20" t="s">
        <v>21082</v>
      </c>
      <c r="H312" s="20" t="str">
        <f>IF(A312=DataValidation!$E$13,DataValidation!$E$13, "")</f>
        <v>Content Creation</v>
      </c>
      <c r="I312" s="3" t="str">
        <f t="shared" si="15"/>
        <v/>
      </c>
      <c r="J312" s="10" t="s">
        <v>19596</v>
      </c>
      <c r="K312" t="s">
        <v>9646</v>
      </c>
      <c r="L312" t="s">
        <v>9647</v>
      </c>
      <c r="M312" t="s">
        <v>9648</v>
      </c>
      <c r="N312">
        <v>10</v>
      </c>
      <c r="O312">
        <v>9780996683197</v>
      </c>
      <c r="P312" t="str">
        <f t="shared" si="17"/>
        <v>Conference</v>
      </c>
      <c r="Q312" t="s">
        <v>9649</v>
      </c>
      <c r="R312" t="s">
        <v>6</v>
      </c>
      <c r="S312" s="3">
        <v>2019</v>
      </c>
      <c r="T312" t="s">
        <v>9650</v>
      </c>
      <c r="U312" t="s">
        <v>6</v>
      </c>
      <c r="V312" t="s">
        <v>162</v>
      </c>
    </row>
    <row r="313" spans="1:22" x14ac:dyDescent="0.35">
      <c r="A313" t="s">
        <v>40</v>
      </c>
      <c r="B313" t="s">
        <v>33</v>
      </c>
      <c r="C313" t="s">
        <v>33</v>
      </c>
      <c r="E313" s="20" t="str" cm="1">
        <f t="array" ref="E313">IF(OR(ISNUMBER(SEARCH("mobile", J313:L313)),ISNUMBER(SEARCH("Mobile", J313:L313)),ISNUMBER(SEARCH("smartphone", J313:L313)),ISNUMBER(SEARCH("Smartphone", J313:L313)),ISNUMBER(SEARCH("android", J313:L313)),ISNUMBER(SEARCH("Android", J313:L313))),"Mobile", "")</f>
        <v/>
      </c>
      <c r="F313" s="20" t="str" cm="1">
        <f t="array" ref="F313">IF(OR(ISNUMBER(SEARCH("virtual reality", J313:L313)),ISNUMBER(SEARCH("mixed reality", J313:L313)),ISNUMBER(SEARCH(" VR ", J313:L313)),ISNUMBER(SEARCH("augmented reality", J313:L313)),ISNUMBER(SEARCH("Augmented Reality", J313:L313)),ISNUMBER(SEARCH(" AR ", J313:L313))),"VR-AR", "")</f>
        <v/>
      </c>
      <c r="G313" s="20" t="str">
        <f>IF(A313=DataValidation!$E$14,DataValidation!$E$14, "")</f>
        <v>AI</v>
      </c>
      <c r="H313" s="20" t="str">
        <f>IF(A313=DataValidation!$E$13,DataValidation!$E$13, "")</f>
        <v/>
      </c>
      <c r="I313" s="3" t="str">
        <f t="shared" si="15"/>
        <v/>
      </c>
      <c r="J313" s="10" t="s">
        <v>19597</v>
      </c>
      <c r="K313" t="s">
        <v>9657</v>
      </c>
      <c r="L313" t="s">
        <v>9658</v>
      </c>
      <c r="M313" t="s">
        <v>9659</v>
      </c>
      <c r="N313">
        <v>7</v>
      </c>
      <c r="P313" t="str">
        <f t="shared" si="17"/>
        <v>Journal</v>
      </c>
      <c r="Q313" t="s">
        <v>9660</v>
      </c>
      <c r="R313" t="s">
        <v>6</v>
      </c>
      <c r="S313" s="3">
        <v>2017</v>
      </c>
      <c r="T313" t="s">
        <v>9661</v>
      </c>
      <c r="U313" t="s">
        <v>6</v>
      </c>
      <c r="V313" t="s">
        <v>480</v>
      </c>
    </row>
    <row r="314" spans="1:22" x14ac:dyDescent="0.35">
      <c r="A314" t="s">
        <v>49</v>
      </c>
      <c r="B314" t="s">
        <v>66</v>
      </c>
      <c r="C314" t="s">
        <v>66</v>
      </c>
      <c r="D314" t="s">
        <v>21166</v>
      </c>
      <c r="E314" s="20" t="str" cm="1">
        <f t="array" ref="E314">IF(OR(ISNUMBER(SEARCH("mobile", J314:L314)),ISNUMBER(SEARCH("Mobile", J314:L314)),ISNUMBER(SEARCH("smartphone", J314:L314)),ISNUMBER(SEARCH("Smartphone", J314:L314)),ISNUMBER(SEARCH("android", J314:L314)),ISNUMBER(SEARCH("Android", J314:L314))),"Mobile", "")</f>
        <v/>
      </c>
      <c r="F314" s="20" t="str" cm="1">
        <f t="array" ref="F314">IF(OR(ISNUMBER(SEARCH("virtual reality", J314:L314)),ISNUMBER(SEARCH("mixed reality", J314:L314)),ISNUMBER(SEARCH(" VR ", J314:L314)),ISNUMBER(SEARCH("augmented reality", J314:L314)),ISNUMBER(SEARCH("Augmented Reality", J314:L314)),ISNUMBER(SEARCH(" AR ", J314:L314))),"VR-AR", "")</f>
        <v/>
      </c>
      <c r="G314" s="20" t="str">
        <f>IF(A314=DataValidation!$E$14,DataValidation!$E$14, "")</f>
        <v/>
      </c>
      <c r="H314" s="20" t="str">
        <f>IF(A314=DataValidation!$E$13,DataValidation!$E$13, "")</f>
        <v/>
      </c>
      <c r="I314" s="3" t="str">
        <f t="shared" si="15"/>
        <v/>
      </c>
      <c r="J314" s="10" t="s">
        <v>19611</v>
      </c>
      <c r="K314" t="s">
        <v>9743</v>
      </c>
      <c r="L314" t="s">
        <v>9744</v>
      </c>
      <c r="M314" t="s">
        <v>9745</v>
      </c>
      <c r="N314">
        <v>10</v>
      </c>
      <c r="O314">
        <v>9781467362634</v>
      </c>
      <c r="P314" t="str">
        <f t="shared" si="17"/>
        <v>Workshop</v>
      </c>
      <c r="Q314" t="s">
        <v>349</v>
      </c>
      <c r="R314" t="s">
        <v>4313</v>
      </c>
      <c r="S314" s="3">
        <v>2013</v>
      </c>
      <c r="T314" t="s">
        <v>9746</v>
      </c>
      <c r="U314" t="s">
        <v>6</v>
      </c>
      <c r="V314" t="s">
        <v>217</v>
      </c>
    </row>
    <row r="315" spans="1:22" x14ac:dyDescent="0.35">
      <c r="A315" t="s">
        <v>40</v>
      </c>
      <c r="B315" t="s">
        <v>33</v>
      </c>
      <c r="C315" t="s">
        <v>33</v>
      </c>
      <c r="E315" s="20" t="str" cm="1">
        <f t="array" ref="E315">IF(OR(ISNUMBER(SEARCH("mobile", J315:L315)),ISNUMBER(SEARCH("Mobile", J315:L315)),ISNUMBER(SEARCH("smartphone", J315:L315)),ISNUMBER(SEARCH("Smartphone", J315:L315)),ISNUMBER(SEARCH("android", J315:L315)),ISNUMBER(SEARCH("Android", J315:L315))),"Mobile", "")</f>
        <v/>
      </c>
      <c r="F315" s="20" t="str" cm="1">
        <f t="array" ref="F315">IF(OR(ISNUMBER(SEARCH("virtual reality", J315:L315)),ISNUMBER(SEARCH("mixed reality", J315:L315)),ISNUMBER(SEARCH(" VR ", J315:L315)),ISNUMBER(SEARCH("augmented reality", J315:L315)),ISNUMBER(SEARCH("Augmented Reality", J315:L315)),ISNUMBER(SEARCH(" AR ", J315:L315))),"VR-AR", "")</f>
        <v/>
      </c>
      <c r="G315" s="20" t="str">
        <f>IF(A315=DataValidation!$E$14,DataValidation!$E$14, "")</f>
        <v>AI</v>
      </c>
      <c r="H315" s="20" t="str">
        <f>IF(A315=DataValidation!$E$13,DataValidation!$E$13, "")</f>
        <v/>
      </c>
      <c r="I315" s="3" t="str">
        <f t="shared" si="15"/>
        <v/>
      </c>
      <c r="J315" s="10" t="s">
        <v>19613</v>
      </c>
      <c r="K315" t="s">
        <v>9760</v>
      </c>
      <c r="L315" t="s">
        <v>9761</v>
      </c>
      <c r="M315" t="s">
        <v>9762</v>
      </c>
      <c r="N315">
        <v>10</v>
      </c>
      <c r="O315">
        <v>9781728135915</v>
      </c>
      <c r="P315" t="str">
        <f t="shared" si="17"/>
        <v>Conference</v>
      </c>
      <c r="Q315" t="s">
        <v>9763</v>
      </c>
      <c r="R315" t="s">
        <v>6</v>
      </c>
      <c r="S315" s="3">
        <v>2019</v>
      </c>
      <c r="T315" t="s">
        <v>9764</v>
      </c>
      <c r="U315" t="s">
        <v>6</v>
      </c>
      <c r="V315" t="s">
        <v>162</v>
      </c>
    </row>
    <row r="316" spans="1:22" x14ac:dyDescent="0.35">
      <c r="A316" t="s">
        <v>40</v>
      </c>
      <c r="B316" t="s">
        <v>33</v>
      </c>
      <c r="C316" t="s">
        <v>33</v>
      </c>
      <c r="E316" s="20" t="str" cm="1">
        <f t="array" ref="E316">IF(OR(ISNUMBER(SEARCH("mobile", J316:L316)),ISNUMBER(SEARCH("Mobile", J316:L316)),ISNUMBER(SEARCH("smartphone", J316:L316)),ISNUMBER(SEARCH("Smartphone", J316:L316)),ISNUMBER(SEARCH("android", J316:L316)),ISNUMBER(SEARCH("Android", J316:L316))),"Mobile", "")</f>
        <v/>
      </c>
      <c r="F316" s="20" t="str" cm="1">
        <f t="array" ref="F316">IF(OR(ISNUMBER(SEARCH("virtual reality", J316:L316)),ISNUMBER(SEARCH("mixed reality", J316:L316)),ISNUMBER(SEARCH(" VR ", J316:L316)),ISNUMBER(SEARCH("augmented reality", J316:L316)),ISNUMBER(SEARCH("Augmented Reality", J316:L316)),ISNUMBER(SEARCH(" AR ", J316:L316))),"VR-AR", "")</f>
        <v/>
      </c>
      <c r="G316" s="20" t="str">
        <f>IF(A316=DataValidation!$E$14,DataValidation!$E$14, "")</f>
        <v>AI</v>
      </c>
      <c r="H316" s="20" t="str">
        <f>IF(A316=DataValidation!$E$13,DataValidation!$E$13, "")</f>
        <v/>
      </c>
      <c r="I316" s="3" t="str">
        <f t="shared" si="15"/>
        <v/>
      </c>
      <c r="J316" s="10" t="s">
        <v>19619</v>
      </c>
      <c r="K316" t="s">
        <v>9797</v>
      </c>
      <c r="L316" t="s">
        <v>6</v>
      </c>
      <c r="M316" t="s">
        <v>9798</v>
      </c>
      <c r="N316">
        <v>10</v>
      </c>
      <c r="O316">
        <v>9781424459612</v>
      </c>
      <c r="P316" t="str">
        <f t="shared" si="17"/>
        <v>Conference</v>
      </c>
      <c r="Q316" t="s">
        <v>4604</v>
      </c>
      <c r="R316" t="s">
        <v>9799</v>
      </c>
      <c r="S316" s="3">
        <v>2010</v>
      </c>
      <c r="T316" t="s">
        <v>9800</v>
      </c>
      <c r="U316" t="s">
        <v>6</v>
      </c>
      <c r="V316" t="s">
        <v>147</v>
      </c>
    </row>
    <row r="317" spans="1:22" x14ac:dyDescent="0.35">
      <c r="A317" t="s">
        <v>40</v>
      </c>
      <c r="B317" t="s">
        <v>33</v>
      </c>
      <c r="C317" t="s">
        <v>33</v>
      </c>
      <c r="E317" s="20" t="str" cm="1">
        <f t="array" ref="E317">IF(OR(ISNUMBER(SEARCH("mobile", J317:L317)),ISNUMBER(SEARCH("Mobile", J317:L317)),ISNUMBER(SEARCH("smartphone", J317:L317)),ISNUMBER(SEARCH("Smartphone", J317:L317)),ISNUMBER(SEARCH("android", J317:L317)),ISNUMBER(SEARCH("Android", J317:L317))),"Mobile", "")</f>
        <v/>
      </c>
      <c r="F317" s="20" t="str" cm="1">
        <f t="array" ref="F317">IF(OR(ISNUMBER(SEARCH("virtual reality", J317:L317)),ISNUMBER(SEARCH("mixed reality", J317:L317)),ISNUMBER(SEARCH(" VR ", J317:L317)),ISNUMBER(SEARCH("augmented reality", J317:L317)),ISNUMBER(SEARCH("Augmented Reality", J317:L317)),ISNUMBER(SEARCH(" AR ", J317:L317))),"VR-AR", "")</f>
        <v/>
      </c>
      <c r="G317" s="20" t="str">
        <f>IF(A317=DataValidation!$E$14,DataValidation!$E$14, "")</f>
        <v>AI</v>
      </c>
      <c r="H317" s="20" t="str">
        <f>IF(A317=DataValidation!$E$13,DataValidation!$E$13, "")</f>
        <v/>
      </c>
      <c r="I317" s="3" t="str">
        <f t="shared" si="15"/>
        <v/>
      </c>
      <c r="J317" s="10" t="s">
        <v>19624</v>
      </c>
      <c r="K317" t="s">
        <v>9827</v>
      </c>
      <c r="L317" t="s">
        <v>9828</v>
      </c>
      <c r="M317" t="s">
        <v>9829</v>
      </c>
      <c r="N317">
        <v>10</v>
      </c>
      <c r="O317">
        <v>9781450386234</v>
      </c>
      <c r="P317" t="str">
        <f t="shared" si="17"/>
        <v>Workshop</v>
      </c>
      <c r="Q317" t="s">
        <v>9830</v>
      </c>
      <c r="R317" t="s">
        <v>188</v>
      </c>
      <c r="S317" s="3">
        <v>2021</v>
      </c>
      <c r="T317" t="s">
        <v>9831</v>
      </c>
      <c r="U317" t="s">
        <v>6</v>
      </c>
      <c r="V317" t="s">
        <v>162</v>
      </c>
    </row>
    <row r="318" spans="1:22" x14ac:dyDescent="0.35">
      <c r="A318" t="s">
        <v>49</v>
      </c>
      <c r="B318" t="s">
        <v>68</v>
      </c>
      <c r="C318" t="s">
        <v>68</v>
      </c>
      <c r="D318" t="s">
        <v>21167</v>
      </c>
      <c r="E318" s="20" t="str" cm="1">
        <f t="array" ref="E318">IF(OR(ISNUMBER(SEARCH("mobile", J318:L318)),ISNUMBER(SEARCH("Mobile", J318:L318)),ISNUMBER(SEARCH("smartphone", J318:L318)),ISNUMBER(SEARCH("Smartphone", J318:L318)),ISNUMBER(SEARCH("android", J318:L318)),ISNUMBER(SEARCH("Android", J318:L318))),"Mobile", "")</f>
        <v/>
      </c>
      <c r="F318" s="20" t="str" cm="1">
        <f t="array" ref="F318">IF(OR(ISNUMBER(SEARCH("virtual reality", J318:L318)),ISNUMBER(SEARCH("mixed reality", J318:L318)),ISNUMBER(SEARCH(" VR ", J318:L318)),ISNUMBER(SEARCH("augmented reality", J318:L318)),ISNUMBER(SEARCH("Augmented Reality", J318:L318)),ISNUMBER(SEARCH(" AR ", J318:L318))),"VR-AR", "")</f>
        <v/>
      </c>
      <c r="G318" s="20" t="str">
        <f>IF(A318=DataValidation!$E$14,DataValidation!$E$14, "")</f>
        <v/>
      </c>
      <c r="H318" s="20" t="str">
        <f>IF(A318=DataValidation!$E$13,DataValidation!$E$13, "")</f>
        <v/>
      </c>
      <c r="I318" s="3" t="str">
        <f t="shared" si="15"/>
        <v/>
      </c>
      <c r="J318" s="10" t="s">
        <v>19629</v>
      </c>
      <c r="K318" t="s">
        <v>9857</v>
      </c>
      <c r="L318" t="s">
        <v>9858</v>
      </c>
      <c r="M318" t="s">
        <v>9859</v>
      </c>
      <c r="N318">
        <v>7</v>
      </c>
      <c r="O318">
        <v>9783030228873</v>
      </c>
      <c r="P318" t="str">
        <f t="shared" si="17"/>
        <v>Conference</v>
      </c>
      <c r="Q318" t="s">
        <v>152</v>
      </c>
      <c r="R318" t="s">
        <v>9860</v>
      </c>
      <c r="S318" s="3">
        <v>2019</v>
      </c>
      <c r="T318" t="s">
        <v>9861</v>
      </c>
      <c r="U318" t="s">
        <v>6</v>
      </c>
      <c r="V318" t="s">
        <v>147</v>
      </c>
    </row>
    <row r="319" spans="1:22" x14ac:dyDescent="0.35">
      <c r="A319" t="s">
        <v>40</v>
      </c>
      <c r="B319" t="s">
        <v>33</v>
      </c>
      <c r="C319" t="s">
        <v>33</v>
      </c>
      <c r="E319" s="20" t="str" cm="1">
        <f t="array" ref="E319">IF(OR(ISNUMBER(SEARCH("mobile", J319:L319)),ISNUMBER(SEARCH("Mobile", J319:L319)),ISNUMBER(SEARCH("smartphone", J319:L319)),ISNUMBER(SEARCH("Smartphone", J319:L319)),ISNUMBER(SEARCH("android", J319:L319)),ISNUMBER(SEARCH("Android", J319:L319))),"Mobile", "")</f>
        <v/>
      </c>
      <c r="F319" s="20" t="str" cm="1">
        <f t="array" ref="F319">IF(OR(ISNUMBER(SEARCH("virtual reality", J319:L319)),ISNUMBER(SEARCH("mixed reality", J319:L319)),ISNUMBER(SEARCH(" VR ", J319:L319)),ISNUMBER(SEARCH("augmented reality", J319:L319)),ISNUMBER(SEARCH("Augmented Reality", J319:L319)),ISNUMBER(SEARCH(" AR ", J319:L319))),"VR-AR", "")</f>
        <v/>
      </c>
      <c r="G319" s="20" t="str">
        <f>IF(A319=DataValidation!$E$14,DataValidation!$E$14, "")</f>
        <v>AI</v>
      </c>
      <c r="H319" s="20" t="str">
        <f>IF(A319=DataValidation!$E$13,DataValidation!$E$13, "")</f>
        <v/>
      </c>
      <c r="I319" s="3" t="str">
        <f t="shared" si="15"/>
        <v/>
      </c>
      <c r="J319" s="10" t="s">
        <v>19634</v>
      </c>
      <c r="K319" t="s">
        <v>9886</v>
      </c>
      <c r="L319" t="s">
        <v>9887</v>
      </c>
      <c r="M319" t="s">
        <v>9888</v>
      </c>
      <c r="N319">
        <v>7</v>
      </c>
      <c r="O319">
        <v>9783030302405</v>
      </c>
      <c r="P319" t="str">
        <f t="shared" si="17"/>
        <v>Conference</v>
      </c>
      <c r="Q319" t="s">
        <v>152</v>
      </c>
      <c r="R319" t="s">
        <v>2713</v>
      </c>
      <c r="S319" s="3">
        <v>2019</v>
      </c>
      <c r="T319" t="s">
        <v>9889</v>
      </c>
      <c r="U319" t="s">
        <v>6</v>
      </c>
      <c r="V319" t="s">
        <v>162</v>
      </c>
    </row>
    <row r="320" spans="1:22" x14ac:dyDescent="0.35">
      <c r="A320" t="s">
        <v>40</v>
      </c>
      <c r="B320" t="s">
        <v>33</v>
      </c>
      <c r="C320" t="s">
        <v>33</v>
      </c>
      <c r="E320" s="20" t="str" cm="1">
        <f t="array" ref="E320">IF(OR(ISNUMBER(SEARCH("mobile", J320:L320)),ISNUMBER(SEARCH("Mobile", J320:L320)),ISNUMBER(SEARCH("smartphone", J320:L320)),ISNUMBER(SEARCH("Smartphone", J320:L320)),ISNUMBER(SEARCH("android", J320:L320)),ISNUMBER(SEARCH("Android", J320:L320))),"Mobile", "")</f>
        <v/>
      </c>
      <c r="F320" s="20" t="str" cm="1">
        <f t="array" ref="F320">IF(OR(ISNUMBER(SEARCH("virtual reality", J320:L320)),ISNUMBER(SEARCH("mixed reality", J320:L320)),ISNUMBER(SEARCH(" VR ", J320:L320)),ISNUMBER(SEARCH("augmented reality", J320:L320)),ISNUMBER(SEARCH("Augmented Reality", J320:L320)),ISNUMBER(SEARCH(" AR ", J320:L320))),"VR-AR", "")</f>
        <v/>
      </c>
      <c r="G320" s="20" t="str">
        <f>IF(A320=DataValidation!$E$14,DataValidation!$E$14, "")</f>
        <v>AI</v>
      </c>
      <c r="H320" s="20" t="str">
        <f>IF(A320=DataValidation!$E$13,DataValidation!$E$13, "")</f>
        <v/>
      </c>
      <c r="I320" s="3" t="str">
        <f t="shared" si="15"/>
        <v/>
      </c>
      <c r="J320" s="10" t="s">
        <v>19643</v>
      </c>
      <c r="K320" t="s">
        <v>9939</v>
      </c>
      <c r="L320" t="s">
        <v>9940</v>
      </c>
      <c r="M320" t="s">
        <v>9941</v>
      </c>
      <c r="N320">
        <v>7</v>
      </c>
      <c r="O320">
        <v>9783030469306</v>
      </c>
      <c r="P320" t="str">
        <f t="shared" si="17"/>
        <v>Journal</v>
      </c>
      <c r="Q320" t="s">
        <v>7815</v>
      </c>
      <c r="R320" t="s">
        <v>9942</v>
      </c>
      <c r="S320" s="3">
        <v>2020</v>
      </c>
      <c r="T320" t="s">
        <v>9943</v>
      </c>
      <c r="U320" t="s">
        <v>6</v>
      </c>
      <c r="V320" t="s">
        <v>217</v>
      </c>
    </row>
    <row r="321" spans="1:22" x14ac:dyDescent="0.35">
      <c r="A321" t="s">
        <v>40</v>
      </c>
      <c r="B321" t="s">
        <v>33</v>
      </c>
      <c r="C321" t="s">
        <v>33</v>
      </c>
      <c r="E321" s="20" t="str" cm="1">
        <f t="array" ref="E321">IF(OR(ISNUMBER(SEARCH("mobile", J321:L321)),ISNUMBER(SEARCH("Mobile", J321:L321)),ISNUMBER(SEARCH("smartphone", J321:L321)),ISNUMBER(SEARCH("Smartphone", J321:L321)),ISNUMBER(SEARCH("android", J321:L321)),ISNUMBER(SEARCH("Android", J321:L321))),"Mobile", "")</f>
        <v/>
      </c>
      <c r="F321" s="20" t="str" cm="1">
        <f t="array" ref="F321">IF(OR(ISNUMBER(SEARCH("virtual reality", J321:L321)),ISNUMBER(SEARCH("mixed reality", J321:L321)),ISNUMBER(SEARCH(" VR ", J321:L321)),ISNUMBER(SEARCH("augmented reality", J321:L321)),ISNUMBER(SEARCH("Augmented Reality", J321:L321)),ISNUMBER(SEARCH(" AR ", J321:L321))),"VR-AR", "")</f>
        <v/>
      </c>
      <c r="G321" s="20" t="str">
        <f>IF(A321=DataValidation!$E$14,DataValidation!$E$14, "")</f>
        <v>AI</v>
      </c>
      <c r="H321" s="20" t="str">
        <f>IF(A321=DataValidation!$E$13,DataValidation!$E$13, "")</f>
        <v/>
      </c>
      <c r="I321" s="3" t="str">
        <f t="shared" si="15"/>
        <v/>
      </c>
      <c r="J321" s="10" t="s">
        <v>19650</v>
      </c>
      <c r="K321" t="s">
        <v>9991</v>
      </c>
      <c r="L321" t="s">
        <v>9992</v>
      </c>
      <c r="M321" t="s">
        <v>9993</v>
      </c>
      <c r="N321">
        <v>10</v>
      </c>
      <c r="O321">
        <v>9781728103396</v>
      </c>
      <c r="P321" t="str">
        <f t="shared" si="17"/>
        <v>Conference</v>
      </c>
      <c r="Q321" t="s">
        <v>9994</v>
      </c>
      <c r="R321" t="s">
        <v>9315</v>
      </c>
      <c r="S321" s="3">
        <v>2019</v>
      </c>
      <c r="T321" t="s">
        <v>9995</v>
      </c>
      <c r="U321" t="s">
        <v>6</v>
      </c>
      <c r="V321" t="s">
        <v>217</v>
      </c>
    </row>
    <row r="322" spans="1:22" x14ac:dyDescent="0.35">
      <c r="A322" t="s">
        <v>70</v>
      </c>
      <c r="B322" t="s">
        <v>57</v>
      </c>
      <c r="C322" t="s">
        <v>57</v>
      </c>
      <c r="D322" t="s">
        <v>21168</v>
      </c>
      <c r="E322" s="20" t="str" cm="1">
        <f t="array" ref="E322">IF(OR(ISNUMBER(SEARCH("mobile", J322:L322)),ISNUMBER(SEARCH("Mobile", J322:L322)),ISNUMBER(SEARCH("smartphone", J322:L322)),ISNUMBER(SEARCH("Smartphone", J322:L322)),ISNUMBER(SEARCH("android", J322:L322)),ISNUMBER(SEARCH("Android", J322:L322))),"Mobile", "")</f>
        <v>Mobile</v>
      </c>
      <c r="F322" s="20" t="str" cm="1">
        <f t="array" ref="F322">IF(OR(ISNUMBER(SEARCH("virtual reality", J322:L322)),ISNUMBER(SEARCH("mixed reality", J322:L322)),ISNUMBER(SEARCH(" VR ", J322:L322)),ISNUMBER(SEARCH("augmented reality", J322:L322)),ISNUMBER(SEARCH("Augmented Reality", J322:L322)),ISNUMBER(SEARCH(" AR ", J322:L322))),"VR-AR", "")</f>
        <v/>
      </c>
      <c r="G322" s="20" t="str">
        <f>IF(A322=DataValidation!$E$14,DataValidation!$E$14, "")</f>
        <v/>
      </c>
      <c r="H322" s="20" t="str">
        <f>IF(A322=DataValidation!$E$13,DataValidation!$E$13, "")</f>
        <v/>
      </c>
      <c r="I322" s="3" t="str">
        <f t="shared" ref="I322:I385" si="18">IF(B322&lt;&gt;C322,IF(OR(B322="",C322=""),"NR","Yes"),"")</f>
        <v/>
      </c>
      <c r="J322" s="10" t="s">
        <v>19656</v>
      </c>
      <c r="K322" t="s">
        <v>10028</v>
      </c>
      <c r="L322" t="s">
        <v>10029</v>
      </c>
      <c r="M322" t="s">
        <v>10030</v>
      </c>
      <c r="N322">
        <v>7</v>
      </c>
      <c r="P322" t="str">
        <f t="shared" si="17"/>
        <v>Journal</v>
      </c>
      <c r="Q322" t="s">
        <v>2745</v>
      </c>
      <c r="R322" t="s">
        <v>10031</v>
      </c>
      <c r="S322" s="3">
        <v>2015</v>
      </c>
      <c r="T322" t="s">
        <v>10032</v>
      </c>
      <c r="U322" t="s">
        <v>6</v>
      </c>
      <c r="V322" t="s">
        <v>176</v>
      </c>
    </row>
    <row r="323" spans="1:22" x14ac:dyDescent="0.35">
      <c r="A323" t="s">
        <v>40</v>
      </c>
      <c r="B323" t="s">
        <v>33</v>
      </c>
      <c r="C323" t="s">
        <v>33</v>
      </c>
      <c r="E323" s="20" t="str" cm="1">
        <f t="array" ref="E323">IF(OR(ISNUMBER(SEARCH("mobile", J323:L323)),ISNUMBER(SEARCH("Mobile", J323:L323)),ISNUMBER(SEARCH("smartphone", J323:L323)),ISNUMBER(SEARCH("Smartphone", J323:L323)),ISNUMBER(SEARCH("android", J323:L323)),ISNUMBER(SEARCH("Android", J323:L323))),"Mobile", "")</f>
        <v/>
      </c>
      <c r="F323" s="20" t="str" cm="1">
        <f t="array" ref="F323">IF(OR(ISNUMBER(SEARCH("virtual reality", J323:L323)),ISNUMBER(SEARCH("mixed reality", J323:L323)),ISNUMBER(SEARCH(" VR ", J323:L323)),ISNUMBER(SEARCH("augmented reality", J323:L323)),ISNUMBER(SEARCH("Augmented Reality", J323:L323)),ISNUMBER(SEARCH(" AR ", J323:L323))),"VR-AR", "")</f>
        <v>VR-AR</v>
      </c>
      <c r="G323" s="20" t="str">
        <f>IF(A323=DataValidation!$E$14,DataValidation!$E$14, "")</f>
        <v>AI</v>
      </c>
      <c r="H323" s="20" t="str">
        <f>IF(A323=DataValidation!$E$13,DataValidation!$E$13, "")</f>
        <v/>
      </c>
      <c r="I323" s="3" t="str">
        <f t="shared" si="18"/>
        <v/>
      </c>
      <c r="J323" s="10" t="s">
        <v>19657</v>
      </c>
      <c r="K323" t="s">
        <v>10034</v>
      </c>
      <c r="L323" t="s">
        <v>10035</v>
      </c>
      <c r="M323" t="s">
        <v>10036</v>
      </c>
      <c r="N323">
        <v>10</v>
      </c>
      <c r="O323">
        <v>1891706365</v>
      </c>
      <c r="P323" t="str">
        <f t="shared" si="17"/>
        <v>Conference</v>
      </c>
      <c r="Q323" t="s">
        <v>6293</v>
      </c>
      <c r="R323" t="s">
        <v>2280</v>
      </c>
      <c r="S323" s="3">
        <v>2014</v>
      </c>
      <c r="T323" t="s">
        <v>10037</v>
      </c>
      <c r="U323" t="s">
        <v>6</v>
      </c>
      <c r="V323" t="s">
        <v>162</v>
      </c>
    </row>
    <row r="324" spans="1:22" x14ac:dyDescent="0.35">
      <c r="A324" t="s">
        <v>85</v>
      </c>
      <c r="B324" t="s">
        <v>33</v>
      </c>
      <c r="C324" t="s">
        <v>33</v>
      </c>
      <c r="D324" t="s">
        <v>85</v>
      </c>
      <c r="E324" s="20" t="str" cm="1">
        <f t="array" ref="E324">IF(OR(ISNUMBER(SEARCH("mobile", J324:L324)),ISNUMBER(SEARCH("Mobile", J324:L324)),ISNUMBER(SEARCH("smartphone", J324:L324)),ISNUMBER(SEARCH("Smartphone", J324:L324)),ISNUMBER(SEARCH("android", J324:L324)),ISNUMBER(SEARCH("Android", J324:L324))),"Mobile", "")</f>
        <v/>
      </c>
      <c r="F324" s="20" t="str" cm="1">
        <f t="array" ref="F324">IF(OR(ISNUMBER(SEARCH("virtual reality", J324:L324)),ISNUMBER(SEARCH("mixed reality", J324:L324)),ISNUMBER(SEARCH(" VR ", J324:L324)),ISNUMBER(SEARCH("augmented reality", J324:L324)),ISNUMBER(SEARCH("Augmented Reality", J324:L324)),ISNUMBER(SEARCH(" AR ", J324:L324))),"VR-AR", "")</f>
        <v/>
      </c>
      <c r="G324" s="20" t="s">
        <v>21082</v>
      </c>
      <c r="H324" s="20" t="str">
        <f>IF(A324=DataValidation!$E$13,DataValidation!$E$13, "")</f>
        <v>Content Creation</v>
      </c>
      <c r="I324" s="3" t="str">
        <f t="shared" si="18"/>
        <v/>
      </c>
      <c r="J324" s="10" t="s">
        <v>19658</v>
      </c>
      <c r="K324" t="s">
        <v>10039</v>
      </c>
      <c r="L324" t="s">
        <v>6</v>
      </c>
      <c r="M324" t="s">
        <v>10040</v>
      </c>
      <c r="N324">
        <v>7</v>
      </c>
      <c r="P324" t="str">
        <f t="shared" si="17"/>
        <v>Journal</v>
      </c>
      <c r="Q324" t="s">
        <v>9810</v>
      </c>
      <c r="R324" t="s">
        <v>10041</v>
      </c>
      <c r="S324" s="3">
        <v>2014</v>
      </c>
      <c r="T324" t="s">
        <v>10042</v>
      </c>
      <c r="U324" t="s">
        <v>6</v>
      </c>
      <c r="V324" t="s">
        <v>217</v>
      </c>
    </row>
    <row r="325" spans="1:22" x14ac:dyDescent="0.35">
      <c r="A325" t="s">
        <v>82</v>
      </c>
      <c r="B325" t="s">
        <v>33</v>
      </c>
      <c r="C325" t="s">
        <v>33</v>
      </c>
      <c r="E325" s="20" t="str" cm="1">
        <f t="array" ref="E325">IF(OR(ISNUMBER(SEARCH("mobile", J325:L325)),ISNUMBER(SEARCH("Mobile", J325:L325)),ISNUMBER(SEARCH("smartphone", J325:L325)),ISNUMBER(SEARCH("Smartphone", J325:L325)),ISNUMBER(SEARCH("android", J325:L325)),ISNUMBER(SEARCH("Android", J325:L325))),"Mobile", "")</f>
        <v/>
      </c>
      <c r="F325" s="20" t="str" cm="1">
        <f t="array" ref="F325">IF(OR(ISNUMBER(SEARCH("virtual reality", J325:L325)),ISNUMBER(SEARCH("mixed reality", J325:L325)),ISNUMBER(SEARCH(" VR ", J325:L325)),ISNUMBER(SEARCH("augmented reality", J325:L325)),ISNUMBER(SEARCH("Augmented Reality", J325:L325)),ISNUMBER(SEARCH(" AR ", J325:L325))),"VR-AR", "")</f>
        <v/>
      </c>
      <c r="G325" s="20" t="str">
        <f>IF(A325=DataValidation!$E$14,DataValidation!$E$14, "")</f>
        <v/>
      </c>
      <c r="H325" s="20" t="str">
        <f>IF(A325=DataValidation!$E$13,DataValidation!$E$13, "")</f>
        <v/>
      </c>
      <c r="I325" s="3" t="str">
        <f t="shared" si="18"/>
        <v/>
      </c>
      <c r="J325" s="10" t="s">
        <v>19659</v>
      </c>
      <c r="K325" t="s">
        <v>10048</v>
      </c>
      <c r="L325" t="s">
        <v>10049</v>
      </c>
      <c r="M325" t="s">
        <v>10050</v>
      </c>
      <c r="N325">
        <v>7</v>
      </c>
      <c r="P325" t="str">
        <f t="shared" si="17"/>
        <v>Journal</v>
      </c>
      <c r="Q325" t="s">
        <v>4700</v>
      </c>
      <c r="R325" t="s">
        <v>6</v>
      </c>
      <c r="S325" s="3">
        <v>2017</v>
      </c>
      <c r="T325" t="s">
        <v>10051</v>
      </c>
      <c r="U325" t="s">
        <v>6</v>
      </c>
      <c r="V325" t="s">
        <v>256</v>
      </c>
    </row>
    <row r="326" spans="1:22" x14ac:dyDescent="0.35">
      <c r="A326" t="s">
        <v>40</v>
      </c>
      <c r="B326" t="s">
        <v>33</v>
      </c>
      <c r="C326" t="s">
        <v>33</v>
      </c>
      <c r="E326" s="20" t="str" cm="1">
        <f t="array" ref="E326">IF(OR(ISNUMBER(SEARCH("mobile", J326:L326)),ISNUMBER(SEARCH("Mobile", J326:L326)),ISNUMBER(SEARCH("smartphone", J326:L326)),ISNUMBER(SEARCH("Smartphone", J326:L326)),ISNUMBER(SEARCH("android", J326:L326)),ISNUMBER(SEARCH("Android", J326:L326))),"Mobile", "")</f>
        <v/>
      </c>
      <c r="F326" s="20" t="str" cm="1">
        <f t="array" ref="F326">IF(OR(ISNUMBER(SEARCH("virtual reality", J326:L326)),ISNUMBER(SEARCH("mixed reality", J326:L326)),ISNUMBER(SEARCH(" VR ", J326:L326)),ISNUMBER(SEARCH("augmented reality", J326:L326)),ISNUMBER(SEARCH("Augmented Reality", J326:L326)),ISNUMBER(SEARCH(" AR ", J326:L326))),"VR-AR", "")</f>
        <v>VR-AR</v>
      </c>
      <c r="G326" s="20" t="str">
        <f>IF(A326=DataValidation!$E$14,DataValidation!$E$14, "")</f>
        <v>AI</v>
      </c>
      <c r="H326" s="20" t="str">
        <f>IF(A326=DataValidation!$E$13,DataValidation!$E$13, "")</f>
        <v/>
      </c>
      <c r="I326" s="3" t="str">
        <f t="shared" si="18"/>
        <v/>
      </c>
      <c r="J326" s="10" t="s">
        <v>19661</v>
      </c>
      <c r="K326" t="s">
        <v>10059</v>
      </c>
      <c r="L326" t="s">
        <v>10060</v>
      </c>
      <c r="M326" t="s">
        <v>10061</v>
      </c>
      <c r="N326">
        <v>10</v>
      </c>
      <c r="P326" t="str">
        <f t="shared" si="17"/>
        <v>Conference</v>
      </c>
      <c r="Q326" t="s">
        <v>10062</v>
      </c>
      <c r="R326" t="s">
        <v>6</v>
      </c>
      <c r="S326" s="3">
        <v>2009</v>
      </c>
      <c r="T326" t="s">
        <v>10063</v>
      </c>
      <c r="U326" t="s">
        <v>6</v>
      </c>
      <c r="V326" t="s">
        <v>1120</v>
      </c>
    </row>
    <row r="327" spans="1:22" x14ac:dyDescent="0.35">
      <c r="A327" t="s">
        <v>40</v>
      </c>
      <c r="B327" t="s">
        <v>33</v>
      </c>
      <c r="C327" t="s">
        <v>33</v>
      </c>
      <c r="E327" s="20" t="str" cm="1">
        <f t="array" ref="E327">IF(OR(ISNUMBER(SEARCH("mobile", J327:L327)),ISNUMBER(SEARCH("Mobile", J327:L327)),ISNUMBER(SEARCH("smartphone", J327:L327)),ISNUMBER(SEARCH("Smartphone", J327:L327)),ISNUMBER(SEARCH("android", J327:L327)),ISNUMBER(SEARCH("Android", J327:L327))),"Mobile", "")</f>
        <v/>
      </c>
      <c r="F327" s="20" t="str" cm="1">
        <f t="array" ref="F327">IF(OR(ISNUMBER(SEARCH("virtual reality", J327:L327)),ISNUMBER(SEARCH("mixed reality", J327:L327)),ISNUMBER(SEARCH(" VR ", J327:L327)),ISNUMBER(SEARCH("augmented reality", J327:L327)),ISNUMBER(SEARCH("Augmented Reality", J327:L327)),ISNUMBER(SEARCH(" AR ", J327:L327))),"VR-AR", "")</f>
        <v/>
      </c>
      <c r="G327" s="20" t="str">
        <f>IF(A327=DataValidation!$E$14,DataValidation!$E$14, "")</f>
        <v>AI</v>
      </c>
      <c r="H327" s="20" t="str">
        <f>IF(A327=DataValidation!$E$13,DataValidation!$E$13, "")</f>
        <v/>
      </c>
      <c r="I327" s="3" t="str">
        <f t="shared" si="18"/>
        <v/>
      </c>
      <c r="J327" s="10" t="s">
        <v>19662</v>
      </c>
      <c r="K327" t="s">
        <v>10065</v>
      </c>
      <c r="L327" t="s">
        <v>10066</v>
      </c>
      <c r="M327" t="s">
        <v>10067</v>
      </c>
      <c r="N327">
        <v>10</v>
      </c>
      <c r="O327">
        <v>9781450388085</v>
      </c>
      <c r="P327" t="str">
        <f t="shared" si="17"/>
        <v>Journal</v>
      </c>
      <c r="Q327" t="s">
        <v>194</v>
      </c>
      <c r="R327" t="s">
        <v>10068</v>
      </c>
      <c r="S327" s="3">
        <v>2020</v>
      </c>
      <c r="T327" t="s">
        <v>10069</v>
      </c>
      <c r="U327" t="s">
        <v>6</v>
      </c>
      <c r="V327" t="s">
        <v>162</v>
      </c>
    </row>
    <row r="328" spans="1:22" x14ac:dyDescent="0.35">
      <c r="A328" t="s">
        <v>40</v>
      </c>
      <c r="B328" t="s">
        <v>33</v>
      </c>
      <c r="C328" t="s">
        <v>33</v>
      </c>
      <c r="E328" s="20" t="str" cm="1">
        <f t="array" ref="E328">IF(OR(ISNUMBER(SEARCH("mobile", J328:L328)),ISNUMBER(SEARCH("Mobile", J328:L328)),ISNUMBER(SEARCH("smartphone", J328:L328)),ISNUMBER(SEARCH("Smartphone", J328:L328)),ISNUMBER(SEARCH("android", J328:L328)),ISNUMBER(SEARCH("Android", J328:L328))),"Mobile", "")</f>
        <v/>
      </c>
      <c r="F328" s="20" t="str" cm="1">
        <f t="array" ref="F328">IF(OR(ISNUMBER(SEARCH("virtual reality", J328:L328)),ISNUMBER(SEARCH("mixed reality", J328:L328)),ISNUMBER(SEARCH(" VR ", J328:L328)),ISNUMBER(SEARCH("augmented reality", J328:L328)),ISNUMBER(SEARCH("Augmented Reality", J328:L328)),ISNUMBER(SEARCH(" AR ", J328:L328))),"VR-AR", "")</f>
        <v>VR-AR</v>
      </c>
      <c r="G328" s="20" t="str">
        <f>IF(A328=DataValidation!$E$14,DataValidation!$E$14, "")</f>
        <v>AI</v>
      </c>
      <c r="H328" s="20" t="str">
        <f>IF(A328=DataValidation!$E$13,DataValidation!$E$13, "")</f>
        <v/>
      </c>
      <c r="I328" s="3" t="str">
        <f t="shared" si="18"/>
        <v/>
      </c>
      <c r="J328" s="10" t="s">
        <v>19667</v>
      </c>
      <c r="K328" t="s">
        <v>10094</v>
      </c>
      <c r="L328" t="s">
        <v>10095</v>
      </c>
      <c r="M328" t="s">
        <v>10096</v>
      </c>
      <c r="N328">
        <v>10</v>
      </c>
      <c r="O328">
        <v>9781450359719</v>
      </c>
      <c r="P328" t="str">
        <f t="shared" si="17"/>
        <v>Conference</v>
      </c>
      <c r="Q328" t="s">
        <v>1310</v>
      </c>
      <c r="R328" t="s">
        <v>6</v>
      </c>
      <c r="S328" s="3">
        <v>2019</v>
      </c>
      <c r="T328" t="s">
        <v>10097</v>
      </c>
      <c r="U328" t="s">
        <v>6</v>
      </c>
      <c r="V328" t="s">
        <v>283</v>
      </c>
    </row>
    <row r="329" spans="1:22" x14ac:dyDescent="0.35">
      <c r="A329" t="s">
        <v>40</v>
      </c>
      <c r="B329" t="s">
        <v>33</v>
      </c>
      <c r="C329" t="s">
        <v>33</v>
      </c>
      <c r="E329" s="20" t="str" cm="1">
        <f t="array" ref="E329">IF(OR(ISNUMBER(SEARCH("mobile", J329:L329)),ISNUMBER(SEARCH("Mobile", J329:L329)),ISNUMBER(SEARCH("smartphone", J329:L329)),ISNUMBER(SEARCH("Smartphone", J329:L329)),ISNUMBER(SEARCH("android", J329:L329)),ISNUMBER(SEARCH("Android", J329:L329))),"Mobile", "")</f>
        <v/>
      </c>
      <c r="F329" s="20" t="str" cm="1">
        <f t="array" ref="F329">IF(OR(ISNUMBER(SEARCH("virtual reality", J329:L329)),ISNUMBER(SEARCH("mixed reality", J329:L329)),ISNUMBER(SEARCH(" VR ", J329:L329)),ISNUMBER(SEARCH("augmented reality", J329:L329)),ISNUMBER(SEARCH("Augmented Reality", J329:L329)),ISNUMBER(SEARCH(" AR ", J329:L329))),"VR-AR", "")</f>
        <v/>
      </c>
      <c r="G329" s="20" t="str">
        <f>IF(A329=DataValidation!$E$14,DataValidation!$E$14, "")</f>
        <v>AI</v>
      </c>
      <c r="H329" s="20" t="str">
        <f>IF(A329=DataValidation!$E$13,DataValidation!$E$13, "")</f>
        <v/>
      </c>
      <c r="I329" s="3" t="str">
        <f t="shared" si="18"/>
        <v/>
      </c>
      <c r="J329" s="10" t="s">
        <v>19668</v>
      </c>
      <c r="K329" t="s">
        <v>10099</v>
      </c>
      <c r="L329" t="s">
        <v>10100</v>
      </c>
      <c r="M329" t="s">
        <v>10101</v>
      </c>
      <c r="N329">
        <v>10</v>
      </c>
      <c r="O329">
        <v>9781509018833</v>
      </c>
      <c r="P329" t="str">
        <f t="shared" si="17"/>
        <v>Conference</v>
      </c>
      <c r="Q329" t="s">
        <v>762</v>
      </c>
      <c r="R329" t="s">
        <v>6</v>
      </c>
      <c r="S329" s="3">
        <v>2016</v>
      </c>
      <c r="T329" t="s">
        <v>10102</v>
      </c>
      <c r="U329" t="s">
        <v>6</v>
      </c>
      <c r="V329" t="s">
        <v>636</v>
      </c>
    </row>
    <row r="330" spans="1:22" x14ac:dyDescent="0.35">
      <c r="A330" t="s">
        <v>79</v>
      </c>
      <c r="B330" t="s">
        <v>33</v>
      </c>
      <c r="C330" t="s">
        <v>33</v>
      </c>
      <c r="D330" t="s">
        <v>21169</v>
      </c>
      <c r="E330" s="20" t="str" cm="1">
        <f t="array" ref="E330">IF(OR(ISNUMBER(SEARCH("mobile", J330:L330)),ISNUMBER(SEARCH("Mobile", J330:L330)),ISNUMBER(SEARCH("smartphone", J330:L330)),ISNUMBER(SEARCH("Smartphone", J330:L330)),ISNUMBER(SEARCH("android", J330:L330)),ISNUMBER(SEARCH("Android", J330:L330))),"Mobile", "")</f>
        <v/>
      </c>
      <c r="F330" s="20" t="str" cm="1">
        <f t="array" ref="F330">IF(OR(ISNUMBER(SEARCH("virtual reality", J330:L330)),ISNUMBER(SEARCH("mixed reality", J330:L330)),ISNUMBER(SEARCH(" VR ", J330:L330)),ISNUMBER(SEARCH("augmented reality", J330:L330)),ISNUMBER(SEARCH("Augmented Reality", J330:L330)),ISNUMBER(SEARCH(" AR ", J330:L330))),"VR-AR", "")</f>
        <v/>
      </c>
      <c r="G330" s="20" t="str">
        <f>IF(A330=DataValidation!$E$14,DataValidation!$E$14, "")</f>
        <v/>
      </c>
      <c r="H330" s="20" t="str">
        <f>IF(A330=DataValidation!$E$13,DataValidation!$E$13, "")</f>
        <v/>
      </c>
      <c r="I330" s="3" t="str">
        <f t="shared" si="18"/>
        <v/>
      </c>
      <c r="J330" s="10" t="s">
        <v>19689</v>
      </c>
      <c r="K330" t="s">
        <v>10221</v>
      </c>
      <c r="L330" t="s">
        <v>10222</v>
      </c>
      <c r="M330" t="s">
        <v>10223</v>
      </c>
      <c r="N330">
        <v>10</v>
      </c>
      <c r="O330">
        <v>9781424448982</v>
      </c>
      <c r="P330" t="str">
        <f t="shared" si="17"/>
        <v>Conference</v>
      </c>
      <c r="Q330" t="s">
        <v>10224</v>
      </c>
      <c r="R330" t="s">
        <v>10225</v>
      </c>
      <c r="S330" s="3">
        <v>2009</v>
      </c>
      <c r="T330" t="s">
        <v>10226</v>
      </c>
      <c r="U330" t="s">
        <v>6</v>
      </c>
      <c r="V330" t="s">
        <v>162</v>
      </c>
    </row>
    <row r="331" spans="1:22" x14ac:dyDescent="0.35">
      <c r="A331" t="s">
        <v>49</v>
      </c>
      <c r="B331" t="s">
        <v>57</v>
      </c>
      <c r="C331" t="s">
        <v>57</v>
      </c>
      <c r="E331" s="20" t="str" cm="1">
        <f t="array" ref="E331">IF(OR(ISNUMBER(SEARCH("mobile", J331:L331)),ISNUMBER(SEARCH("Mobile", J331:L331)),ISNUMBER(SEARCH("smartphone", J331:L331)),ISNUMBER(SEARCH("Smartphone", J331:L331)),ISNUMBER(SEARCH("android", J331:L331)),ISNUMBER(SEARCH("Android", J331:L331))),"Mobile", "")</f>
        <v/>
      </c>
      <c r="F331" s="20" t="str" cm="1">
        <f t="array" ref="F331">IF(OR(ISNUMBER(SEARCH("virtual reality", J331:L331)),ISNUMBER(SEARCH("mixed reality", J331:L331)),ISNUMBER(SEARCH(" VR ", J331:L331)),ISNUMBER(SEARCH("augmented reality", J331:L331)),ISNUMBER(SEARCH("Augmented Reality", J331:L331)),ISNUMBER(SEARCH(" AR ", J331:L331))),"VR-AR", "")</f>
        <v/>
      </c>
      <c r="G331" s="20" t="str">
        <f>IF(A331=DataValidation!$E$14,DataValidation!$E$14, "")</f>
        <v/>
      </c>
      <c r="H331" s="20" t="str">
        <f>IF(A331=DataValidation!$E$13,DataValidation!$E$13, "")</f>
        <v/>
      </c>
      <c r="I331" s="3" t="str">
        <f t="shared" si="18"/>
        <v/>
      </c>
      <c r="J331" s="10" t="s">
        <v>19698</v>
      </c>
      <c r="K331" t="s">
        <v>10286</v>
      </c>
      <c r="L331" t="s">
        <v>10287</v>
      </c>
      <c r="M331" t="s">
        <v>10288</v>
      </c>
      <c r="N331">
        <v>10</v>
      </c>
      <c r="O331">
        <v>9781450314107</v>
      </c>
      <c r="P331" t="str">
        <f t="shared" si="17"/>
        <v>Conference</v>
      </c>
      <c r="Q331" t="s">
        <v>308</v>
      </c>
      <c r="R331" t="s">
        <v>6</v>
      </c>
      <c r="S331" s="3">
        <v>2012</v>
      </c>
      <c r="T331" t="s">
        <v>10289</v>
      </c>
      <c r="U331" t="s">
        <v>6</v>
      </c>
      <c r="V331" t="s">
        <v>337</v>
      </c>
    </row>
    <row r="332" spans="1:22" x14ac:dyDescent="0.35">
      <c r="A332" t="s">
        <v>79</v>
      </c>
      <c r="B332" t="s">
        <v>33</v>
      </c>
      <c r="C332" t="s">
        <v>33</v>
      </c>
      <c r="D332" t="s">
        <v>21074</v>
      </c>
      <c r="E332" s="20" t="str" cm="1">
        <f t="array" ref="E332">IF(OR(ISNUMBER(SEARCH("mobile", J332:L332)),ISNUMBER(SEARCH("Mobile", J332:L332)),ISNUMBER(SEARCH("smartphone", J332:L332)),ISNUMBER(SEARCH("Smartphone", J332:L332)),ISNUMBER(SEARCH("android", J332:L332)),ISNUMBER(SEARCH("Android", J332:L332))),"Mobile", "")</f>
        <v/>
      </c>
      <c r="F332" s="20" t="str" cm="1">
        <f t="array" ref="F332">IF(OR(ISNUMBER(SEARCH("virtual reality", J332:L332)),ISNUMBER(SEARCH("mixed reality", J332:L332)),ISNUMBER(SEARCH(" VR ", J332:L332)),ISNUMBER(SEARCH("augmented reality", J332:L332)),ISNUMBER(SEARCH("Augmented Reality", J332:L332)),ISNUMBER(SEARCH(" AR ", J332:L332))),"VR-AR", "")</f>
        <v/>
      </c>
      <c r="G332" s="20" t="str">
        <f>IF(A332=DataValidation!$E$14,DataValidation!$E$14, "")</f>
        <v/>
      </c>
      <c r="H332" s="20" t="str">
        <f>IF(A332=DataValidation!$E$13,DataValidation!$E$13, "")</f>
        <v/>
      </c>
      <c r="I332" s="3" t="str">
        <f t="shared" si="18"/>
        <v/>
      </c>
      <c r="J332" s="10" t="s">
        <v>19699</v>
      </c>
      <c r="K332" t="s">
        <v>10291</v>
      </c>
      <c r="L332" t="s">
        <v>10292</v>
      </c>
      <c r="M332" t="s">
        <v>10293</v>
      </c>
      <c r="N332">
        <v>10</v>
      </c>
      <c r="O332">
        <v>9781450389754</v>
      </c>
      <c r="P332" t="str">
        <f t="shared" si="17"/>
        <v>Journal</v>
      </c>
      <c r="Q332" t="s">
        <v>194</v>
      </c>
      <c r="R332" t="s">
        <v>10294</v>
      </c>
      <c r="S332" s="3">
        <v>2020</v>
      </c>
      <c r="T332" t="s">
        <v>10295</v>
      </c>
      <c r="U332" t="s">
        <v>6</v>
      </c>
      <c r="V332" t="s">
        <v>162</v>
      </c>
    </row>
    <row r="333" spans="1:22" x14ac:dyDescent="0.35">
      <c r="A333" t="s">
        <v>85</v>
      </c>
      <c r="B333" t="s">
        <v>33</v>
      </c>
      <c r="C333" t="s">
        <v>33</v>
      </c>
      <c r="D333" t="s">
        <v>85</v>
      </c>
      <c r="E333" s="20" t="str" cm="1">
        <f t="array" ref="E333">IF(OR(ISNUMBER(SEARCH("mobile", J333:L333)),ISNUMBER(SEARCH("Mobile", J333:L333)),ISNUMBER(SEARCH("smartphone", J333:L333)),ISNUMBER(SEARCH("Smartphone", J333:L333)),ISNUMBER(SEARCH("android", J333:L333)),ISNUMBER(SEARCH("Android", J333:L333))),"Mobile", "")</f>
        <v/>
      </c>
      <c r="F333" s="20" t="str" cm="1">
        <f t="array" ref="F333">IF(OR(ISNUMBER(SEARCH("virtual reality", J333:L333)),ISNUMBER(SEARCH("mixed reality", J333:L333)),ISNUMBER(SEARCH(" VR ", J333:L333)),ISNUMBER(SEARCH("augmented reality", J333:L333)),ISNUMBER(SEARCH("Augmented Reality", J333:L333)),ISNUMBER(SEARCH(" AR ", J333:L333))),"VR-AR", "")</f>
        <v/>
      </c>
      <c r="G333" s="20" t="s">
        <v>21082</v>
      </c>
      <c r="H333" s="20" t="str">
        <f>IF(A333=DataValidation!$E$13,DataValidation!$E$13, "")</f>
        <v>Content Creation</v>
      </c>
      <c r="I333" s="3" t="str">
        <f t="shared" si="18"/>
        <v/>
      </c>
      <c r="J333" s="10" t="s">
        <v>19706</v>
      </c>
      <c r="K333" t="s">
        <v>10335</v>
      </c>
      <c r="L333" t="s">
        <v>10336</v>
      </c>
      <c r="M333" t="s">
        <v>10337</v>
      </c>
      <c r="N333">
        <v>7</v>
      </c>
      <c r="O333">
        <v>9783030312534</v>
      </c>
      <c r="P333" t="str">
        <f t="shared" si="17"/>
        <v>Journal</v>
      </c>
      <c r="Q333" t="s">
        <v>207</v>
      </c>
      <c r="R333" t="s">
        <v>10338</v>
      </c>
      <c r="S333" s="3">
        <v>2020</v>
      </c>
      <c r="T333" t="s">
        <v>10339</v>
      </c>
      <c r="U333" t="s">
        <v>6</v>
      </c>
      <c r="V333" t="s">
        <v>217</v>
      </c>
    </row>
    <row r="334" spans="1:22" x14ac:dyDescent="0.35">
      <c r="A334" t="s">
        <v>85</v>
      </c>
      <c r="B334" t="s">
        <v>33</v>
      </c>
      <c r="C334" t="s">
        <v>33</v>
      </c>
      <c r="D334" t="s">
        <v>85</v>
      </c>
      <c r="E334" s="20" t="str" cm="1">
        <f t="array" ref="E334">IF(OR(ISNUMBER(SEARCH("mobile", J334:L334)),ISNUMBER(SEARCH("Mobile", J334:L334)),ISNUMBER(SEARCH("smartphone", J334:L334)),ISNUMBER(SEARCH("Smartphone", J334:L334)),ISNUMBER(SEARCH("android", J334:L334)),ISNUMBER(SEARCH("Android", J334:L334))),"Mobile", "")</f>
        <v/>
      </c>
      <c r="F334" s="20" t="str" cm="1">
        <f t="array" ref="F334">IF(OR(ISNUMBER(SEARCH("virtual reality", J334:L334)),ISNUMBER(SEARCH("mixed reality", J334:L334)),ISNUMBER(SEARCH(" VR ", J334:L334)),ISNUMBER(SEARCH("augmented reality", J334:L334)),ISNUMBER(SEARCH("Augmented Reality", J334:L334)),ISNUMBER(SEARCH(" AR ", J334:L334))),"VR-AR", "")</f>
        <v>VR-AR</v>
      </c>
      <c r="G334" s="20" t="s">
        <v>21082</v>
      </c>
      <c r="H334" s="20" t="str">
        <f>IF(A334=DataValidation!$E$13,DataValidation!$E$13, "")</f>
        <v>Content Creation</v>
      </c>
      <c r="I334" s="3" t="str">
        <f t="shared" si="18"/>
        <v/>
      </c>
      <c r="J334" s="10" t="s">
        <v>19714</v>
      </c>
      <c r="K334" t="s">
        <v>10381</v>
      </c>
      <c r="L334" t="s">
        <v>10382</v>
      </c>
      <c r="M334" t="s">
        <v>10383</v>
      </c>
      <c r="N334">
        <v>10</v>
      </c>
      <c r="O334">
        <v>9781450328203</v>
      </c>
      <c r="P334" t="str">
        <f t="shared" si="17"/>
        <v>Conference</v>
      </c>
      <c r="Q334" t="s">
        <v>10384</v>
      </c>
      <c r="R334" t="s">
        <v>4402</v>
      </c>
      <c r="S334" s="3">
        <v>2014</v>
      </c>
      <c r="T334" t="s">
        <v>10385</v>
      </c>
      <c r="U334" t="s">
        <v>6</v>
      </c>
      <c r="V334" t="s">
        <v>4177</v>
      </c>
    </row>
    <row r="335" spans="1:22" x14ac:dyDescent="0.35">
      <c r="A335" t="s">
        <v>40</v>
      </c>
      <c r="B335" t="s">
        <v>33</v>
      </c>
      <c r="C335" t="s">
        <v>33</v>
      </c>
      <c r="E335" s="20" t="str" cm="1">
        <f t="array" ref="E335">IF(OR(ISNUMBER(SEARCH("mobile", J335:L335)),ISNUMBER(SEARCH("Mobile", J335:L335)),ISNUMBER(SEARCH("smartphone", J335:L335)),ISNUMBER(SEARCH("Smartphone", J335:L335)),ISNUMBER(SEARCH("android", J335:L335)),ISNUMBER(SEARCH("Android", J335:L335))),"Mobile", "")</f>
        <v/>
      </c>
      <c r="F335" s="20" t="str" cm="1">
        <f t="array" ref="F335">IF(OR(ISNUMBER(SEARCH("virtual reality", J335:L335)),ISNUMBER(SEARCH("mixed reality", J335:L335)),ISNUMBER(SEARCH(" VR ", J335:L335)),ISNUMBER(SEARCH("augmented reality", J335:L335)),ISNUMBER(SEARCH("Augmented Reality", J335:L335)),ISNUMBER(SEARCH(" AR ", J335:L335))),"VR-AR", "")</f>
        <v/>
      </c>
      <c r="G335" s="20" t="str">
        <f>IF(A335=DataValidation!$E$14,DataValidation!$E$14, "")</f>
        <v>AI</v>
      </c>
      <c r="H335" s="20" t="str">
        <f>IF(A335=DataValidation!$E$13,DataValidation!$E$13, "")</f>
        <v/>
      </c>
      <c r="I335" s="3" t="str">
        <f t="shared" si="18"/>
        <v/>
      </c>
      <c r="J335" s="10" t="s">
        <v>19721</v>
      </c>
      <c r="K335" t="s">
        <v>10421</v>
      </c>
      <c r="L335" t="s">
        <v>10422</v>
      </c>
      <c r="M335" t="s">
        <v>10423</v>
      </c>
      <c r="N335">
        <v>10</v>
      </c>
      <c r="O335">
        <v>9781728199863</v>
      </c>
      <c r="P335" t="str">
        <f t="shared" ref="P335:P351" si="19">IF(ISNUMBER(SEARCH("Workshop", Q335)),"Workshop",IF(OR(ISNUMBER(SEARCH("Conference", Q335)), ISNUMBER(SEARCH("Symposium", Q335)), ISNUMBER(SEARCH("Lecture Notes", Q335)), ISNUMBER(SEARCH("Proceedings", Q335))),"Conference", "Journal"))</f>
        <v>Conference</v>
      </c>
      <c r="Q335" t="s">
        <v>10424</v>
      </c>
      <c r="R335" t="s">
        <v>10425</v>
      </c>
      <c r="S335" s="3">
        <v>2020</v>
      </c>
      <c r="T335" t="s">
        <v>10426</v>
      </c>
      <c r="U335" t="s">
        <v>6</v>
      </c>
      <c r="V335" t="s">
        <v>162</v>
      </c>
    </row>
    <row r="336" spans="1:22" x14ac:dyDescent="0.35">
      <c r="A336" t="s">
        <v>85</v>
      </c>
      <c r="B336" t="s">
        <v>33</v>
      </c>
      <c r="C336" t="s">
        <v>33</v>
      </c>
      <c r="D336" t="s">
        <v>85</v>
      </c>
      <c r="E336" s="20" t="str" cm="1">
        <f t="array" ref="E336">IF(OR(ISNUMBER(SEARCH("mobile", J336:L336)),ISNUMBER(SEARCH("Mobile", J336:L336)),ISNUMBER(SEARCH("smartphone", J336:L336)),ISNUMBER(SEARCH("Smartphone", J336:L336)),ISNUMBER(SEARCH("android", J336:L336)),ISNUMBER(SEARCH("Android", J336:L336))),"Mobile", "")</f>
        <v/>
      </c>
      <c r="F336" s="20" t="str" cm="1">
        <f t="array" ref="F336">IF(OR(ISNUMBER(SEARCH("virtual reality", J336:L336)),ISNUMBER(SEARCH("mixed reality", J336:L336)),ISNUMBER(SEARCH(" VR ", J336:L336)),ISNUMBER(SEARCH("augmented reality", J336:L336)),ISNUMBER(SEARCH("Augmented Reality", J336:L336)),ISNUMBER(SEARCH(" AR ", J336:L336))),"VR-AR", "")</f>
        <v/>
      </c>
      <c r="G336" s="20" t="s">
        <v>21082</v>
      </c>
      <c r="H336" s="20" t="str">
        <f>IF(A336=DataValidation!$E$13,DataValidation!$E$13, "")</f>
        <v>Content Creation</v>
      </c>
      <c r="I336" s="3" t="str">
        <f t="shared" si="18"/>
        <v/>
      </c>
      <c r="J336" s="10" t="s">
        <v>19726</v>
      </c>
      <c r="K336" t="s">
        <v>10450</v>
      </c>
      <c r="L336" t="s">
        <v>6</v>
      </c>
      <c r="M336" t="s">
        <v>10451</v>
      </c>
      <c r="N336">
        <v>7</v>
      </c>
      <c r="P336" t="str">
        <f t="shared" si="19"/>
        <v>Journal</v>
      </c>
      <c r="Q336" t="s">
        <v>2536</v>
      </c>
      <c r="R336" t="s">
        <v>10452</v>
      </c>
      <c r="S336" s="3">
        <v>2019</v>
      </c>
      <c r="T336" t="s">
        <v>10453</v>
      </c>
      <c r="U336" t="s">
        <v>6</v>
      </c>
      <c r="V336" t="s">
        <v>217</v>
      </c>
    </row>
    <row r="337" spans="1:22" x14ac:dyDescent="0.35">
      <c r="A337" t="s">
        <v>70</v>
      </c>
      <c r="B337" t="s">
        <v>33</v>
      </c>
      <c r="C337" t="s">
        <v>33</v>
      </c>
      <c r="E337" s="20" t="str" cm="1">
        <f t="array" ref="E337">IF(OR(ISNUMBER(SEARCH("mobile", J337:L337)),ISNUMBER(SEARCH("Mobile", J337:L337)),ISNUMBER(SEARCH("smartphone", J337:L337)),ISNUMBER(SEARCH("Smartphone", J337:L337)),ISNUMBER(SEARCH("android", J337:L337)),ISNUMBER(SEARCH("Android", J337:L337))),"Mobile", "")</f>
        <v/>
      </c>
      <c r="F337" s="20" t="str" cm="1">
        <f t="array" ref="F337">IF(OR(ISNUMBER(SEARCH("virtual reality", J337:L337)),ISNUMBER(SEARCH("mixed reality", J337:L337)),ISNUMBER(SEARCH(" VR ", J337:L337)),ISNUMBER(SEARCH("augmented reality", J337:L337)),ISNUMBER(SEARCH("Augmented Reality", J337:L337)),ISNUMBER(SEARCH(" AR ", J337:L337))),"VR-AR", "")</f>
        <v/>
      </c>
      <c r="G337" s="20" t="str">
        <f>IF(A337=DataValidation!$E$14,DataValidation!$E$14, "")</f>
        <v/>
      </c>
      <c r="H337" s="20" t="str">
        <f>IF(A337=DataValidation!$E$13,DataValidation!$E$13, "")</f>
        <v/>
      </c>
      <c r="I337" s="3" t="str">
        <f t="shared" si="18"/>
        <v/>
      </c>
      <c r="J337" s="10" t="s">
        <v>19729</v>
      </c>
      <c r="K337" t="s">
        <v>10467</v>
      </c>
      <c r="L337" t="s">
        <v>10468</v>
      </c>
      <c r="M337" t="s">
        <v>10469</v>
      </c>
      <c r="N337">
        <v>10</v>
      </c>
      <c r="O337">
        <v>9789898533524</v>
      </c>
      <c r="P337" t="str">
        <f t="shared" si="19"/>
        <v>Conference</v>
      </c>
      <c r="Q337" t="s">
        <v>4134</v>
      </c>
      <c r="R337" t="s">
        <v>1278</v>
      </c>
      <c r="S337" s="3">
        <v>2016</v>
      </c>
      <c r="T337" t="s">
        <v>10470</v>
      </c>
      <c r="U337" t="s">
        <v>6</v>
      </c>
      <c r="V337" t="s">
        <v>162</v>
      </c>
    </row>
    <row r="338" spans="1:22" x14ac:dyDescent="0.35">
      <c r="A338" t="s">
        <v>40</v>
      </c>
      <c r="B338" t="s">
        <v>33</v>
      </c>
      <c r="C338" t="s">
        <v>33</v>
      </c>
      <c r="E338" s="20" t="str" cm="1">
        <f t="array" ref="E338">IF(OR(ISNUMBER(SEARCH("mobile", J338:L338)),ISNUMBER(SEARCH("Mobile", J338:L338)),ISNUMBER(SEARCH("smartphone", J338:L338)),ISNUMBER(SEARCH("Smartphone", J338:L338)),ISNUMBER(SEARCH("android", J338:L338)),ISNUMBER(SEARCH("Android", J338:L338))),"Mobile", "")</f>
        <v/>
      </c>
      <c r="F338" s="20" t="str" cm="1">
        <f t="array" ref="F338">IF(OR(ISNUMBER(SEARCH("virtual reality", J338:L338)),ISNUMBER(SEARCH("mixed reality", J338:L338)),ISNUMBER(SEARCH(" VR ", J338:L338)),ISNUMBER(SEARCH("augmented reality", J338:L338)),ISNUMBER(SEARCH("Augmented Reality", J338:L338)),ISNUMBER(SEARCH(" AR ", J338:L338))),"VR-AR", "")</f>
        <v/>
      </c>
      <c r="G338" s="20" t="str">
        <f>IF(A338=DataValidation!$E$14,DataValidation!$E$14, "")</f>
        <v>AI</v>
      </c>
      <c r="H338" s="20" t="str">
        <f>IF(A338=DataValidation!$E$13,DataValidation!$E$13, "")</f>
        <v/>
      </c>
      <c r="I338" s="3" t="str">
        <f t="shared" si="18"/>
        <v/>
      </c>
      <c r="J338" s="10" t="s">
        <v>19736</v>
      </c>
      <c r="K338" t="s">
        <v>10507</v>
      </c>
      <c r="L338" t="s">
        <v>10508</v>
      </c>
      <c r="M338" t="s">
        <v>10509</v>
      </c>
      <c r="N338">
        <v>10</v>
      </c>
      <c r="O338">
        <v>9789898425409</v>
      </c>
      <c r="P338" t="str">
        <f t="shared" si="19"/>
        <v>Conference</v>
      </c>
      <c r="Q338" t="s">
        <v>10510</v>
      </c>
      <c r="R338" t="s">
        <v>10511</v>
      </c>
      <c r="S338" s="3">
        <v>2011</v>
      </c>
      <c r="T338" t="s">
        <v>10512</v>
      </c>
      <c r="U338" t="s">
        <v>6</v>
      </c>
      <c r="V338" t="s">
        <v>162</v>
      </c>
    </row>
    <row r="339" spans="1:22" x14ac:dyDescent="0.35">
      <c r="A339" t="s">
        <v>40</v>
      </c>
      <c r="B339" t="s">
        <v>33</v>
      </c>
      <c r="C339" t="s">
        <v>33</v>
      </c>
      <c r="D339" t="s">
        <v>85</v>
      </c>
      <c r="E339" s="20" t="str" cm="1">
        <f t="array" ref="E339">IF(OR(ISNUMBER(SEARCH("mobile", J339:L339)),ISNUMBER(SEARCH("Mobile", J339:L339)),ISNUMBER(SEARCH("smartphone", J339:L339)),ISNUMBER(SEARCH("Smartphone", J339:L339)),ISNUMBER(SEARCH("android", J339:L339)),ISNUMBER(SEARCH("Android", J339:L339))),"Mobile", "")</f>
        <v/>
      </c>
      <c r="F339" s="20" t="str" cm="1">
        <f t="array" ref="F339">IF(OR(ISNUMBER(SEARCH("virtual reality", J339:L339)),ISNUMBER(SEARCH("mixed reality", J339:L339)),ISNUMBER(SEARCH(" VR ", J339:L339)),ISNUMBER(SEARCH("augmented reality", J339:L339)),ISNUMBER(SEARCH("Augmented Reality", J339:L339)),ISNUMBER(SEARCH(" AR ", J339:L339))),"VR-AR", "")</f>
        <v/>
      </c>
      <c r="G339" s="20" t="str">
        <f>IF(A339=DataValidation!$E$14,DataValidation!$E$14, "")</f>
        <v>AI</v>
      </c>
      <c r="H339" s="20" t="str">
        <f>IF(A339=DataValidation!$E$13,DataValidation!$E$13, "")</f>
        <v/>
      </c>
      <c r="I339" s="3" t="str">
        <f t="shared" si="18"/>
        <v/>
      </c>
      <c r="J339" s="10" t="s">
        <v>19737</v>
      </c>
      <c r="K339" t="s">
        <v>10514</v>
      </c>
      <c r="L339" t="s">
        <v>10515</v>
      </c>
      <c r="M339" t="s">
        <v>10516</v>
      </c>
      <c r="N339">
        <v>10</v>
      </c>
      <c r="O339">
        <v>9781728103198</v>
      </c>
      <c r="P339" t="str">
        <f t="shared" si="19"/>
        <v>Conference</v>
      </c>
      <c r="Q339" t="s">
        <v>10517</v>
      </c>
      <c r="R339" t="s">
        <v>6</v>
      </c>
      <c r="S339" s="3">
        <v>2019</v>
      </c>
      <c r="T339" t="s">
        <v>10518</v>
      </c>
      <c r="U339" t="s">
        <v>6</v>
      </c>
      <c r="V339" t="s">
        <v>217</v>
      </c>
    </row>
    <row r="340" spans="1:22" x14ac:dyDescent="0.35">
      <c r="A340" t="s">
        <v>49</v>
      </c>
      <c r="B340" t="s">
        <v>66</v>
      </c>
      <c r="C340" t="s">
        <v>66</v>
      </c>
      <c r="D340" t="s">
        <v>21170</v>
      </c>
      <c r="E340" s="20" t="str" cm="1">
        <f t="array" ref="E340">IF(OR(ISNUMBER(SEARCH("mobile", J340:L340)),ISNUMBER(SEARCH("Mobile", J340:L340)),ISNUMBER(SEARCH("smartphone", J340:L340)),ISNUMBER(SEARCH("Smartphone", J340:L340)),ISNUMBER(SEARCH("android", J340:L340)),ISNUMBER(SEARCH("Android", J340:L340))),"Mobile", "")</f>
        <v/>
      </c>
      <c r="F340" s="20" t="str" cm="1">
        <f t="array" ref="F340">IF(OR(ISNUMBER(SEARCH("virtual reality", J340:L340)),ISNUMBER(SEARCH("mixed reality", J340:L340)),ISNUMBER(SEARCH(" VR ", J340:L340)),ISNUMBER(SEARCH("augmented reality", J340:L340)),ISNUMBER(SEARCH("Augmented Reality", J340:L340)),ISNUMBER(SEARCH(" AR ", J340:L340))),"VR-AR", "")</f>
        <v/>
      </c>
      <c r="G340" s="20" t="str">
        <f>IF(A340=DataValidation!$E$14,DataValidation!$E$14, "")</f>
        <v/>
      </c>
      <c r="H340" s="20" t="str">
        <f>IF(A340=DataValidation!$E$13,DataValidation!$E$13, "")</f>
        <v/>
      </c>
      <c r="I340" s="3" t="str">
        <f t="shared" si="18"/>
        <v/>
      </c>
      <c r="J340" s="10" t="s">
        <v>19742</v>
      </c>
      <c r="K340" t="s">
        <v>10543</v>
      </c>
      <c r="L340" t="s">
        <v>10544</v>
      </c>
      <c r="M340" t="s">
        <v>10545</v>
      </c>
      <c r="N340">
        <v>10</v>
      </c>
      <c r="O340">
        <v>9780769546667</v>
      </c>
      <c r="P340" t="str">
        <f t="shared" si="19"/>
        <v>Conference</v>
      </c>
      <c r="Q340" t="s">
        <v>10546</v>
      </c>
      <c r="R340" t="s">
        <v>10547</v>
      </c>
      <c r="S340" s="3">
        <v>2012</v>
      </c>
      <c r="T340" t="s">
        <v>10548</v>
      </c>
      <c r="U340" t="s">
        <v>6</v>
      </c>
      <c r="V340" t="s">
        <v>217</v>
      </c>
    </row>
    <row r="341" spans="1:22" x14ac:dyDescent="0.35">
      <c r="A341" t="s">
        <v>49</v>
      </c>
      <c r="B341" t="s">
        <v>77</v>
      </c>
      <c r="C341" t="s">
        <v>77</v>
      </c>
      <c r="D341" t="s">
        <v>21171</v>
      </c>
      <c r="E341" s="20" t="str" cm="1">
        <f t="array" ref="E341">IF(OR(ISNUMBER(SEARCH("mobile", J341:L341)),ISNUMBER(SEARCH("Mobile", J341:L341)),ISNUMBER(SEARCH("smartphone", J341:L341)),ISNUMBER(SEARCH("Smartphone", J341:L341)),ISNUMBER(SEARCH("android", J341:L341)),ISNUMBER(SEARCH("Android", J341:L341))),"Mobile", "")</f>
        <v/>
      </c>
      <c r="F341" s="20" t="str" cm="1">
        <f t="array" ref="F341">IF(OR(ISNUMBER(SEARCH("virtual reality", J341:L341)),ISNUMBER(SEARCH("mixed reality", J341:L341)),ISNUMBER(SEARCH(" VR ", J341:L341)),ISNUMBER(SEARCH("augmented reality", J341:L341)),ISNUMBER(SEARCH("Augmented Reality", J341:L341)),ISNUMBER(SEARCH(" AR ", J341:L341))),"VR-AR", "")</f>
        <v/>
      </c>
      <c r="G341" s="20" t="str">
        <f>IF(A341=DataValidation!$E$14,DataValidation!$E$14, "")</f>
        <v/>
      </c>
      <c r="H341" s="20" t="str">
        <f>IF(A341=DataValidation!$E$13,DataValidation!$E$13, "")</f>
        <v/>
      </c>
      <c r="I341" s="3" t="str">
        <f t="shared" si="18"/>
        <v/>
      </c>
      <c r="J341" s="10" t="s">
        <v>19753</v>
      </c>
      <c r="K341" t="s">
        <v>10610</v>
      </c>
      <c r="L341" t="s">
        <v>10611</v>
      </c>
      <c r="M341" t="s">
        <v>10612</v>
      </c>
      <c r="N341">
        <v>10</v>
      </c>
      <c r="O341">
        <v>9781509025312</v>
      </c>
      <c r="P341" t="str">
        <f t="shared" si="19"/>
        <v>Conference</v>
      </c>
      <c r="Q341" t="s">
        <v>10613</v>
      </c>
      <c r="R341" t="s">
        <v>6</v>
      </c>
      <c r="S341" s="3">
        <v>2017</v>
      </c>
      <c r="T341" t="s">
        <v>10614</v>
      </c>
      <c r="U341" t="s">
        <v>6</v>
      </c>
      <c r="V341" t="s">
        <v>176</v>
      </c>
    </row>
    <row r="342" spans="1:22" x14ac:dyDescent="0.35">
      <c r="A342" t="s">
        <v>70</v>
      </c>
      <c r="B342" t="s">
        <v>57</v>
      </c>
      <c r="C342" t="s">
        <v>57</v>
      </c>
      <c r="D342" t="s">
        <v>21172</v>
      </c>
      <c r="E342" s="20" t="str" cm="1">
        <f t="array" ref="E342">IF(OR(ISNUMBER(SEARCH("mobile", J342:L342)),ISNUMBER(SEARCH("Mobile", J342:L342)),ISNUMBER(SEARCH("smartphone", J342:L342)),ISNUMBER(SEARCH("Smartphone", J342:L342)),ISNUMBER(SEARCH("android", J342:L342)),ISNUMBER(SEARCH("Android", J342:L342))),"Mobile", "")</f>
        <v>Mobile</v>
      </c>
      <c r="F342" s="20" t="str" cm="1">
        <f t="array" ref="F342">IF(OR(ISNUMBER(SEARCH("virtual reality", J342:L342)),ISNUMBER(SEARCH("mixed reality", J342:L342)),ISNUMBER(SEARCH(" VR ", J342:L342)),ISNUMBER(SEARCH("augmented reality", J342:L342)),ISNUMBER(SEARCH("Augmented Reality", J342:L342)),ISNUMBER(SEARCH(" AR ", J342:L342))),"VR-AR", "")</f>
        <v/>
      </c>
      <c r="G342" s="20" t="str">
        <f>IF(A342=DataValidation!$E$14,DataValidation!$E$14, "")</f>
        <v/>
      </c>
      <c r="H342" s="20" t="str">
        <f>IF(A342=DataValidation!$E$13,DataValidation!$E$13, "")</f>
        <v/>
      </c>
      <c r="I342" s="3" t="str">
        <f t="shared" si="18"/>
        <v/>
      </c>
      <c r="J342" s="10" t="s">
        <v>19754</v>
      </c>
      <c r="K342" t="s">
        <v>10616</v>
      </c>
      <c r="L342" t="s">
        <v>10617</v>
      </c>
      <c r="M342" t="s">
        <v>10618</v>
      </c>
      <c r="N342">
        <v>7</v>
      </c>
      <c r="P342" t="str">
        <f t="shared" si="19"/>
        <v>Journal</v>
      </c>
      <c r="Q342" t="s">
        <v>4700</v>
      </c>
      <c r="R342" t="s">
        <v>6</v>
      </c>
      <c r="S342" s="3">
        <v>2019</v>
      </c>
      <c r="T342" t="s">
        <v>10619</v>
      </c>
      <c r="U342" t="s">
        <v>6</v>
      </c>
      <c r="V342" t="s">
        <v>473</v>
      </c>
    </row>
    <row r="343" spans="1:22" x14ac:dyDescent="0.35">
      <c r="A343" t="s">
        <v>40</v>
      </c>
      <c r="B343" t="s">
        <v>33</v>
      </c>
      <c r="C343" t="s">
        <v>33</v>
      </c>
      <c r="D343" t="s">
        <v>21075</v>
      </c>
      <c r="E343" s="20" t="str" cm="1">
        <f t="array" ref="E343">IF(OR(ISNUMBER(SEARCH("mobile", J343:L343)),ISNUMBER(SEARCH("Mobile", J343:L343)),ISNUMBER(SEARCH("smartphone", J343:L343)),ISNUMBER(SEARCH("Smartphone", J343:L343)),ISNUMBER(SEARCH("android", J343:L343)),ISNUMBER(SEARCH("Android", J343:L343))),"Mobile", "")</f>
        <v/>
      </c>
      <c r="F343" s="20" t="str" cm="1">
        <f t="array" ref="F343">IF(OR(ISNUMBER(SEARCH("virtual reality", J343:L343)),ISNUMBER(SEARCH("mixed reality", J343:L343)),ISNUMBER(SEARCH(" VR ", J343:L343)),ISNUMBER(SEARCH("augmented reality", J343:L343)),ISNUMBER(SEARCH("Augmented Reality", J343:L343)),ISNUMBER(SEARCH(" AR ", J343:L343))),"VR-AR", "")</f>
        <v>VR-AR</v>
      </c>
      <c r="G343" s="20" t="str">
        <f>IF(A343=DataValidation!$E$14,DataValidation!$E$14, "")</f>
        <v>AI</v>
      </c>
      <c r="H343" s="20" t="str">
        <f>IF(A343=DataValidation!$E$13,DataValidation!$E$13, "")</f>
        <v/>
      </c>
      <c r="I343" s="3" t="str">
        <f t="shared" si="18"/>
        <v/>
      </c>
      <c r="J343" s="10" t="s">
        <v>19759</v>
      </c>
      <c r="K343" t="s">
        <v>10646</v>
      </c>
      <c r="L343" t="s">
        <v>10647</v>
      </c>
      <c r="M343" t="s">
        <v>10648</v>
      </c>
      <c r="N343">
        <v>7</v>
      </c>
      <c r="P343" t="str">
        <f t="shared" si="19"/>
        <v>Journal</v>
      </c>
      <c r="Q343" t="s">
        <v>2397</v>
      </c>
      <c r="R343" t="s">
        <v>10649</v>
      </c>
      <c r="S343" s="3">
        <v>2018</v>
      </c>
      <c r="T343" t="s">
        <v>10650</v>
      </c>
      <c r="U343" t="s">
        <v>6</v>
      </c>
      <c r="V343" t="s">
        <v>217</v>
      </c>
    </row>
    <row r="344" spans="1:22" x14ac:dyDescent="0.35">
      <c r="A344" t="s">
        <v>85</v>
      </c>
      <c r="B344" t="s">
        <v>33</v>
      </c>
      <c r="C344" t="s">
        <v>33</v>
      </c>
      <c r="D344" t="s">
        <v>85</v>
      </c>
      <c r="E344" s="20" t="str" cm="1">
        <f t="array" ref="E344">IF(OR(ISNUMBER(SEARCH("mobile", J344:L344)),ISNUMBER(SEARCH("Mobile", J344:L344)),ISNUMBER(SEARCH("smartphone", J344:L344)),ISNUMBER(SEARCH("Smartphone", J344:L344)),ISNUMBER(SEARCH("android", J344:L344)),ISNUMBER(SEARCH("Android", J344:L344))),"Mobile", "")</f>
        <v/>
      </c>
      <c r="F344" s="20" t="str" cm="1">
        <f t="array" ref="F344">IF(OR(ISNUMBER(SEARCH("virtual reality", J344:L344)),ISNUMBER(SEARCH("mixed reality", J344:L344)),ISNUMBER(SEARCH(" VR ", J344:L344)),ISNUMBER(SEARCH("augmented reality", J344:L344)),ISNUMBER(SEARCH("Augmented Reality", J344:L344)),ISNUMBER(SEARCH(" AR ", J344:L344))),"VR-AR", "")</f>
        <v/>
      </c>
      <c r="G344" s="20" t="s">
        <v>21082</v>
      </c>
      <c r="H344" s="20" t="str">
        <f>IF(A344=DataValidation!$E$13,DataValidation!$E$13, "")</f>
        <v>Content Creation</v>
      </c>
      <c r="I344" s="3" t="str">
        <f t="shared" si="18"/>
        <v/>
      </c>
      <c r="J344" s="10" t="s">
        <v>19775</v>
      </c>
      <c r="K344" t="s">
        <v>10741</v>
      </c>
      <c r="L344" t="s">
        <v>10742</v>
      </c>
      <c r="M344" t="s">
        <v>10743</v>
      </c>
      <c r="N344">
        <v>10</v>
      </c>
      <c r="O344">
        <v>9781450346764</v>
      </c>
      <c r="P344" t="str">
        <f t="shared" si="19"/>
        <v>Conference</v>
      </c>
      <c r="Q344" t="s">
        <v>10744</v>
      </c>
      <c r="R344" t="s">
        <v>10745</v>
      </c>
      <c r="S344" s="3">
        <v>2017</v>
      </c>
      <c r="T344" t="s">
        <v>10746</v>
      </c>
      <c r="U344" t="s">
        <v>6</v>
      </c>
      <c r="V344" t="s">
        <v>703</v>
      </c>
    </row>
    <row r="345" spans="1:22" x14ac:dyDescent="0.35">
      <c r="A345" t="s">
        <v>70</v>
      </c>
      <c r="B345" t="s">
        <v>57</v>
      </c>
      <c r="C345" t="s">
        <v>57</v>
      </c>
      <c r="D345" t="s">
        <v>21173</v>
      </c>
      <c r="E345" s="20" t="str" cm="1">
        <f t="array" ref="E345">IF(OR(ISNUMBER(SEARCH("mobile", J345:L345)),ISNUMBER(SEARCH("Mobile", J345:L345)),ISNUMBER(SEARCH("smartphone", J345:L345)),ISNUMBER(SEARCH("Smartphone", J345:L345)),ISNUMBER(SEARCH("android", J345:L345)),ISNUMBER(SEARCH("Android", J345:L345))),"Mobile", "")</f>
        <v>Mobile</v>
      </c>
      <c r="F345" s="20" t="str" cm="1">
        <f t="array" ref="F345">IF(OR(ISNUMBER(SEARCH("virtual reality", J345:L345)),ISNUMBER(SEARCH("mixed reality", J345:L345)),ISNUMBER(SEARCH(" VR ", J345:L345)),ISNUMBER(SEARCH("augmented reality", J345:L345)),ISNUMBER(SEARCH("Augmented Reality", J345:L345)),ISNUMBER(SEARCH(" AR ", J345:L345))),"VR-AR", "")</f>
        <v/>
      </c>
      <c r="G345" s="20" t="str">
        <f>IF(A345=DataValidation!$E$14,DataValidation!$E$14, "")</f>
        <v/>
      </c>
      <c r="H345" s="20" t="str">
        <f>IF(A345=DataValidation!$E$13,DataValidation!$E$13, "")</f>
        <v/>
      </c>
      <c r="I345" s="3" t="str">
        <f t="shared" si="18"/>
        <v/>
      </c>
      <c r="J345" s="10" t="s">
        <v>19787</v>
      </c>
      <c r="K345" t="s">
        <v>10810</v>
      </c>
      <c r="L345" t="s">
        <v>10811</v>
      </c>
      <c r="M345" t="s">
        <v>10812</v>
      </c>
      <c r="N345">
        <v>10</v>
      </c>
      <c r="P345" t="str">
        <f t="shared" si="19"/>
        <v>Conference</v>
      </c>
      <c r="Q345" t="s">
        <v>388</v>
      </c>
      <c r="R345" t="s">
        <v>10813</v>
      </c>
      <c r="S345" s="3">
        <v>2014</v>
      </c>
      <c r="T345" t="s">
        <v>10814</v>
      </c>
      <c r="U345" t="s">
        <v>6</v>
      </c>
      <c r="V345" t="s">
        <v>480</v>
      </c>
    </row>
    <row r="346" spans="1:22" x14ac:dyDescent="0.35">
      <c r="A346" t="s">
        <v>85</v>
      </c>
      <c r="B346" t="s">
        <v>33</v>
      </c>
      <c r="C346" t="s">
        <v>33</v>
      </c>
      <c r="D346" t="s">
        <v>85</v>
      </c>
      <c r="E346" s="20" t="str" cm="1">
        <f t="array" ref="E346">IF(OR(ISNUMBER(SEARCH("mobile", J346:L346)),ISNUMBER(SEARCH("Mobile", J346:L346)),ISNUMBER(SEARCH("smartphone", J346:L346)),ISNUMBER(SEARCH("Smartphone", J346:L346)),ISNUMBER(SEARCH("android", J346:L346)),ISNUMBER(SEARCH("Android", J346:L346))),"Mobile", "")</f>
        <v/>
      </c>
      <c r="F346" s="20" t="str" cm="1">
        <f t="array" ref="F346">IF(OR(ISNUMBER(SEARCH("virtual reality", J346:L346)),ISNUMBER(SEARCH("mixed reality", J346:L346)),ISNUMBER(SEARCH(" VR ", J346:L346)),ISNUMBER(SEARCH("augmented reality", J346:L346)),ISNUMBER(SEARCH("Augmented Reality", J346:L346)),ISNUMBER(SEARCH(" AR ", J346:L346))),"VR-AR", "")</f>
        <v/>
      </c>
      <c r="G346" s="20" t="s">
        <v>40</v>
      </c>
      <c r="H346" s="20" t="str">
        <f>IF(A346=DataValidation!$E$13,DataValidation!$E$13, "")</f>
        <v>Content Creation</v>
      </c>
      <c r="I346" s="3" t="str">
        <f t="shared" si="18"/>
        <v/>
      </c>
      <c r="J346" s="10" t="s">
        <v>19793</v>
      </c>
      <c r="K346" t="s">
        <v>10845</v>
      </c>
      <c r="L346" t="s">
        <v>10846</v>
      </c>
      <c r="M346" t="s">
        <v>10847</v>
      </c>
      <c r="N346">
        <v>10</v>
      </c>
      <c r="O346">
        <v>9781450310840</v>
      </c>
      <c r="P346" t="str">
        <f t="shared" si="19"/>
        <v>Conference</v>
      </c>
      <c r="Q346" t="s">
        <v>308</v>
      </c>
      <c r="R346" t="s">
        <v>10848</v>
      </c>
      <c r="S346" s="3">
        <v>2012</v>
      </c>
      <c r="T346" t="s">
        <v>10849</v>
      </c>
      <c r="U346" t="s">
        <v>6</v>
      </c>
      <c r="V346" t="s">
        <v>2331</v>
      </c>
    </row>
    <row r="347" spans="1:22" x14ac:dyDescent="0.35">
      <c r="A347" t="s">
        <v>85</v>
      </c>
      <c r="B347" t="s">
        <v>33</v>
      </c>
      <c r="C347" t="s">
        <v>33</v>
      </c>
      <c r="D347" t="s">
        <v>85</v>
      </c>
      <c r="E347" s="20" t="str" cm="1">
        <f t="array" ref="E347">IF(OR(ISNUMBER(SEARCH("mobile", J347:L347)),ISNUMBER(SEARCH("Mobile", J347:L347)),ISNUMBER(SEARCH("smartphone", J347:L347)),ISNUMBER(SEARCH("Smartphone", J347:L347)),ISNUMBER(SEARCH("android", J347:L347)),ISNUMBER(SEARCH("Android", J347:L347))),"Mobile", "")</f>
        <v/>
      </c>
      <c r="F347" s="20" t="str" cm="1">
        <f t="array" ref="F347">IF(OR(ISNUMBER(SEARCH("virtual reality", J347:L347)),ISNUMBER(SEARCH("mixed reality", J347:L347)),ISNUMBER(SEARCH(" VR ", J347:L347)),ISNUMBER(SEARCH("augmented reality", J347:L347)),ISNUMBER(SEARCH("Augmented Reality", J347:L347)),ISNUMBER(SEARCH(" AR ", J347:L347))),"VR-AR", "")</f>
        <v>VR-AR</v>
      </c>
      <c r="G347" s="20" t="s">
        <v>21082</v>
      </c>
      <c r="H347" s="20" t="str">
        <f>IF(A347=DataValidation!$E$13,DataValidation!$E$13, "")</f>
        <v>Content Creation</v>
      </c>
      <c r="I347" s="3" t="str">
        <f t="shared" si="18"/>
        <v/>
      </c>
      <c r="J347" s="10" t="s">
        <v>19796</v>
      </c>
      <c r="K347" t="s">
        <v>10864</v>
      </c>
      <c r="L347" t="s">
        <v>10865</v>
      </c>
      <c r="M347" t="s">
        <v>10866</v>
      </c>
      <c r="N347">
        <v>10</v>
      </c>
      <c r="O347">
        <v>9789521522123</v>
      </c>
      <c r="P347" t="str">
        <f t="shared" si="19"/>
        <v>Workshop</v>
      </c>
      <c r="Q347" t="s">
        <v>10867</v>
      </c>
      <c r="R347" t="s">
        <v>10868</v>
      </c>
      <c r="S347" s="3">
        <v>2009</v>
      </c>
      <c r="T347" t="s">
        <v>10869</v>
      </c>
      <c r="U347" t="s">
        <v>6</v>
      </c>
      <c r="V347" t="s">
        <v>147</v>
      </c>
    </row>
    <row r="348" spans="1:22" x14ac:dyDescent="0.35">
      <c r="A348" t="s">
        <v>85</v>
      </c>
      <c r="B348" t="s">
        <v>33</v>
      </c>
      <c r="C348" t="s">
        <v>33</v>
      </c>
      <c r="D348" t="s">
        <v>85</v>
      </c>
      <c r="E348" s="20" t="str" cm="1">
        <f t="array" ref="E348">IF(OR(ISNUMBER(SEARCH("mobile", J348:L348)),ISNUMBER(SEARCH("Mobile", J348:L348)),ISNUMBER(SEARCH("smartphone", J348:L348)),ISNUMBER(SEARCH("Smartphone", J348:L348)),ISNUMBER(SEARCH("android", J348:L348)),ISNUMBER(SEARCH("Android", J348:L348))),"Mobile", "")</f>
        <v/>
      </c>
      <c r="F348" s="20" t="str" cm="1">
        <f t="array" ref="F348">IF(OR(ISNUMBER(SEARCH("virtual reality", J348:L348)),ISNUMBER(SEARCH("mixed reality", J348:L348)),ISNUMBER(SEARCH(" VR ", J348:L348)),ISNUMBER(SEARCH("augmented reality", J348:L348)),ISNUMBER(SEARCH("Augmented Reality", J348:L348)),ISNUMBER(SEARCH(" AR ", J348:L348))),"VR-AR", "")</f>
        <v/>
      </c>
      <c r="G348" s="20" t="s">
        <v>40</v>
      </c>
      <c r="H348" s="20" t="str">
        <f>IF(A348=DataValidation!$E$13,DataValidation!$E$13, "")</f>
        <v>Content Creation</v>
      </c>
      <c r="I348" s="3" t="str">
        <f t="shared" si="18"/>
        <v/>
      </c>
      <c r="J348" s="10" t="s">
        <v>19798</v>
      </c>
      <c r="K348" t="s">
        <v>10877</v>
      </c>
      <c r="L348" t="s">
        <v>10878</v>
      </c>
      <c r="M348" t="s">
        <v>10879</v>
      </c>
      <c r="N348">
        <v>10</v>
      </c>
      <c r="O348">
        <v>9781450365710</v>
      </c>
      <c r="P348" t="str">
        <f t="shared" si="19"/>
        <v>Conference</v>
      </c>
      <c r="Q348" t="s">
        <v>308</v>
      </c>
      <c r="R348" t="s">
        <v>6</v>
      </c>
      <c r="S348" s="3">
        <v>2018</v>
      </c>
      <c r="T348" t="s">
        <v>10880</v>
      </c>
      <c r="U348" t="s">
        <v>6</v>
      </c>
      <c r="V348" t="s">
        <v>162</v>
      </c>
    </row>
    <row r="349" spans="1:22" x14ac:dyDescent="0.35">
      <c r="A349" t="s">
        <v>85</v>
      </c>
      <c r="B349" t="s">
        <v>33</v>
      </c>
      <c r="C349" t="s">
        <v>33</v>
      </c>
      <c r="D349" t="s">
        <v>85</v>
      </c>
      <c r="E349" s="20" t="str" cm="1">
        <f t="array" ref="E349">IF(OR(ISNUMBER(SEARCH("mobile", J349:L349)),ISNUMBER(SEARCH("Mobile", J349:L349)),ISNUMBER(SEARCH("smartphone", J349:L349)),ISNUMBER(SEARCH("Smartphone", J349:L349)),ISNUMBER(SEARCH("android", J349:L349)),ISNUMBER(SEARCH("Android", J349:L349))),"Mobile", "")</f>
        <v/>
      </c>
      <c r="F349" s="20" t="str" cm="1">
        <f t="array" ref="F349">IF(OR(ISNUMBER(SEARCH("virtual reality", J349:L349)),ISNUMBER(SEARCH("mixed reality", J349:L349)),ISNUMBER(SEARCH(" VR ", J349:L349)),ISNUMBER(SEARCH("augmented reality", J349:L349)),ISNUMBER(SEARCH("Augmented Reality", J349:L349)),ISNUMBER(SEARCH(" AR ", J349:L349))),"VR-AR", "")</f>
        <v/>
      </c>
      <c r="G349" s="20" t="s">
        <v>21082</v>
      </c>
      <c r="H349" s="20" t="str">
        <f>IF(A349=DataValidation!$E$13,DataValidation!$E$13, "")</f>
        <v>Content Creation</v>
      </c>
      <c r="I349" s="3" t="str">
        <f t="shared" si="18"/>
        <v/>
      </c>
      <c r="J349" s="10" t="s">
        <v>19799</v>
      </c>
      <c r="K349" t="s">
        <v>10882</v>
      </c>
      <c r="L349" t="s">
        <v>10883</v>
      </c>
      <c r="M349" t="s">
        <v>10884</v>
      </c>
      <c r="N349">
        <v>10</v>
      </c>
      <c r="P349" t="str">
        <f t="shared" si="19"/>
        <v>Workshop</v>
      </c>
      <c r="Q349" t="s">
        <v>496</v>
      </c>
      <c r="R349" t="s">
        <v>6</v>
      </c>
      <c r="S349" s="3">
        <v>2020</v>
      </c>
      <c r="T349" t="s">
        <v>10885</v>
      </c>
      <c r="U349" t="s">
        <v>6</v>
      </c>
      <c r="V349" t="s">
        <v>162</v>
      </c>
    </row>
    <row r="350" spans="1:22" x14ac:dyDescent="0.35">
      <c r="A350" t="s">
        <v>49</v>
      </c>
      <c r="B350" t="s">
        <v>83</v>
      </c>
      <c r="C350" t="s">
        <v>83</v>
      </c>
      <c r="D350" t="s">
        <v>21174</v>
      </c>
      <c r="E350" s="20" t="str" cm="1">
        <f t="array" ref="E350">IF(OR(ISNUMBER(SEARCH("mobile", J350:L350)),ISNUMBER(SEARCH("Mobile", J350:L350)),ISNUMBER(SEARCH("smartphone", J350:L350)),ISNUMBER(SEARCH("Smartphone", J350:L350)),ISNUMBER(SEARCH("android", J350:L350)),ISNUMBER(SEARCH("Android", J350:L350))),"Mobile", "")</f>
        <v/>
      </c>
      <c r="F350" s="20" t="str" cm="1">
        <f t="array" ref="F350">IF(OR(ISNUMBER(SEARCH("virtual reality", J350:L350)),ISNUMBER(SEARCH("mixed reality", J350:L350)),ISNUMBER(SEARCH(" VR ", J350:L350)),ISNUMBER(SEARCH("augmented reality", J350:L350)),ISNUMBER(SEARCH("Augmented Reality", J350:L350)),ISNUMBER(SEARCH(" AR ", J350:L350))),"VR-AR", "")</f>
        <v/>
      </c>
      <c r="G350" s="20" t="str">
        <f>IF(A350=DataValidation!$E$14,DataValidation!$E$14, "")</f>
        <v/>
      </c>
      <c r="H350" s="20" t="str">
        <f>IF(A350=DataValidation!$E$13,DataValidation!$E$13, "")</f>
        <v/>
      </c>
      <c r="I350" s="3" t="str">
        <f t="shared" si="18"/>
        <v/>
      </c>
      <c r="J350" s="10" t="s">
        <v>19801</v>
      </c>
      <c r="K350" t="s">
        <v>10893</v>
      </c>
      <c r="L350" t="s">
        <v>10894</v>
      </c>
      <c r="M350" t="s">
        <v>10895</v>
      </c>
      <c r="N350">
        <v>10</v>
      </c>
      <c r="P350" t="str">
        <f t="shared" si="19"/>
        <v>Workshop</v>
      </c>
      <c r="Q350" t="s">
        <v>496</v>
      </c>
      <c r="R350" t="s">
        <v>10896</v>
      </c>
      <c r="S350" s="3">
        <v>2013</v>
      </c>
      <c r="T350" t="s">
        <v>10897</v>
      </c>
      <c r="U350" t="s">
        <v>6</v>
      </c>
      <c r="V350" t="s">
        <v>162</v>
      </c>
    </row>
    <row r="351" spans="1:22" x14ac:dyDescent="0.35">
      <c r="A351" t="s">
        <v>49</v>
      </c>
      <c r="B351" t="s">
        <v>66</v>
      </c>
      <c r="C351" t="s">
        <v>66</v>
      </c>
      <c r="D351" t="s">
        <v>21175</v>
      </c>
      <c r="E351" s="20" t="str" cm="1">
        <f t="array" ref="E351">IF(OR(ISNUMBER(SEARCH("mobile", J351:L351)),ISNUMBER(SEARCH("Mobile", J351:L351)),ISNUMBER(SEARCH("smartphone", J351:L351)),ISNUMBER(SEARCH("Smartphone", J351:L351)),ISNUMBER(SEARCH("android", J351:L351)),ISNUMBER(SEARCH("Android", J351:L351))),"Mobile", "")</f>
        <v/>
      </c>
      <c r="F351" s="20" t="str" cm="1">
        <f t="array" ref="F351">IF(OR(ISNUMBER(SEARCH("virtual reality", J351:L351)),ISNUMBER(SEARCH("mixed reality", J351:L351)),ISNUMBER(SEARCH(" VR ", J351:L351)),ISNUMBER(SEARCH("augmented reality", J351:L351)),ISNUMBER(SEARCH("Augmented Reality", J351:L351)),ISNUMBER(SEARCH(" AR ", J351:L351))),"VR-AR", "")</f>
        <v/>
      </c>
      <c r="G351" s="20" t="str">
        <f>IF(A351=DataValidation!$E$14,DataValidation!$E$14, "")</f>
        <v/>
      </c>
      <c r="H351" s="20" t="str">
        <f>IF(A351=DataValidation!$E$13,DataValidation!$E$13, "")</f>
        <v/>
      </c>
      <c r="I351" s="3" t="str">
        <f t="shared" si="18"/>
        <v/>
      </c>
      <c r="J351" s="10" t="s">
        <v>19804</v>
      </c>
      <c r="K351" t="s">
        <v>10909</v>
      </c>
      <c r="L351" t="s">
        <v>10910</v>
      </c>
      <c r="M351" t="s">
        <v>10911</v>
      </c>
      <c r="N351">
        <v>10</v>
      </c>
      <c r="O351">
        <v>9780769551852</v>
      </c>
      <c r="P351" t="str">
        <f t="shared" si="19"/>
        <v>Conference</v>
      </c>
      <c r="Q351" t="s">
        <v>10912</v>
      </c>
      <c r="R351" t="s">
        <v>10913</v>
      </c>
      <c r="S351" s="3">
        <v>2014</v>
      </c>
      <c r="T351" t="s">
        <v>10914</v>
      </c>
      <c r="U351" t="s">
        <v>6</v>
      </c>
      <c r="V351" t="s">
        <v>155</v>
      </c>
    </row>
    <row r="352" spans="1:22" x14ac:dyDescent="0.35">
      <c r="A352" t="s">
        <v>79</v>
      </c>
      <c r="B352" t="s">
        <v>33</v>
      </c>
      <c r="C352" t="s">
        <v>33</v>
      </c>
      <c r="D352" s="33" t="s">
        <v>21076</v>
      </c>
      <c r="E352" s="20" t="str" cm="1">
        <f t="array" ref="E352">IF(OR(ISNUMBER(SEARCH("mobile", J352:L352)),ISNUMBER(SEARCH("Mobile", J352:L352)),ISNUMBER(SEARCH("smartphone", J352:L352)),ISNUMBER(SEARCH("Smartphone", J352:L352)),ISNUMBER(SEARCH("android", J352:L352)),ISNUMBER(SEARCH("Android", J352:L352))),"Mobile", "")</f>
        <v>Mobile</v>
      </c>
      <c r="F352" s="20" t="str" cm="1">
        <f t="array" ref="F352">IF(OR(ISNUMBER(SEARCH("virtual reality", J352:L352)),ISNUMBER(SEARCH("mixed reality", J352:L352)),ISNUMBER(SEARCH(" VR ", J352:L352)),ISNUMBER(SEARCH("augmented reality", J352:L352)),ISNUMBER(SEARCH("Augmented Reality", J352:L352)),ISNUMBER(SEARCH(" AR ", J352:L352))),"VR-AR", "")</f>
        <v/>
      </c>
      <c r="G352" s="20" t="str">
        <f>IF(A352=DataValidation!$E$14,DataValidation!$E$14, "")</f>
        <v/>
      </c>
      <c r="H352" s="20" t="str">
        <f>IF(A352=DataValidation!$E$13,DataValidation!$E$13, "")</f>
        <v/>
      </c>
      <c r="I352" s="3" t="str">
        <f t="shared" si="18"/>
        <v/>
      </c>
      <c r="J352" s="10" t="s">
        <v>19812</v>
      </c>
      <c r="K352" t="s">
        <v>10962</v>
      </c>
      <c r="L352" t="s">
        <v>10963</v>
      </c>
      <c r="M352" t="s">
        <v>10964</v>
      </c>
      <c r="N352">
        <v>10</v>
      </c>
      <c r="P352" t="str">
        <f t="shared" ref="P352:P371" si="20">IF(ISNUMBER(SEARCH("Workshop", Q352)),"Workshop",IF(OR(ISNUMBER(SEARCH("Conference", Q352)), ISNUMBER(SEARCH("Symposium", Q352)), ISNUMBER(SEARCH("Lecture Notes", Q352)), ISNUMBER(SEARCH("Proceedings", Q352))),"Conference", "Journal"))</f>
        <v>Conference</v>
      </c>
      <c r="Q352" t="s">
        <v>388</v>
      </c>
      <c r="R352" t="s">
        <v>10965</v>
      </c>
      <c r="S352" s="3">
        <v>2014</v>
      </c>
      <c r="T352" t="s">
        <v>10966</v>
      </c>
      <c r="U352" t="s">
        <v>6</v>
      </c>
      <c r="V352" t="s">
        <v>984</v>
      </c>
    </row>
    <row r="353" spans="1:22" x14ac:dyDescent="0.35">
      <c r="A353" t="s">
        <v>79</v>
      </c>
      <c r="B353" t="s">
        <v>33</v>
      </c>
      <c r="C353" t="s">
        <v>33</v>
      </c>
      <c r="D353" t="s">
        <v>85</v>
      </c>
      <c r="E353" s="20" t="str" cm="1">
        <f t="array" ref="E353">IF(OR(ISNUMBER(SEARCH("mobile", J353:L353)),ISNUMBER(SEARCH("Mobile", J353:L353)),ISNUMBER(SEARCH("smartphone", J353:L353)),ISNUMBER(SEARCH("Smartphone", J353:L353)),ISNUMBER(SEARCH("android", J353:L353)),ISNUMBER(SEARCH("Android", J353:L353))),"Mobile", "")</f>
        <v/>
      </c>
      <c r="F353" s="20" t="str" cm="1">
        <f t="array" ref="F353">IF(OR(ISNUMBER(SEARCH("virtual reality", J353:L353)),ISNUMBER(SEARCH("mixed reality", J353:L353)),ISNUMBER(SEARCH(" VR ", J353:L353)),ISNUMBER(SEARCH("augmented reality", J353:L353)),ISNUMBER(SEARCH("Augmented Reality", J353:L353)),ISNUMBER(SEARCH(" AR ", J353:L353))),"VR-AR", "")</f>
        <v/>
      </c>
      <c r="G353" s="20" t="str">
        <f>IF(A353=DataValidation!$E$14,DataValidation!$E$14, "")</f>
        <v/>
      </c>
      <c r="H353" s="20" t="str">
        <f>IF(A353=DataValidation!$E$13,DataValidation!$E$13, "")</f>
        <v/>
      </c>
      <c r="I353" s="3" t="str">
        <f t="shared" si="18"/>
        <v/>
      </c>
      <c r="J353" s="10" t="s">
        <v>19814</v>
      </c>
      <c r="K353" t="s">
        <v>10974</v>
      </c>
      <c r="L353" t="s">
        <v>10975</v>
      </c>
      <c r="M353" t="s">
        <v>10976</v>
      </c>
      <c r="N353">
        <v>10</v>
      </c>
      <c r="O353">
        <v>9781728146379</v>
      </c>
      <c r="P353" t="str">
        <f t="shared" si="20"/>
        <v>Conference</v>
      </c>
      <c r="Q353" t="s">
        <v>388</v>
      </c>
      <c r="R353" t="s">
        <v>3555</v>
      </c>
      <c r="S353" s="3">
        <v>2019</v>
      </c>
      <c r="T353" t="s">
        <v>10977</v>
      </c>
      <c r="U353" t="s">
        <v>6</v>
      </c>
      <c r="V353" t="s">
        <v>147</v>
      </c>
    </row>
    <row r="354" spans="1:22" x14ac:dyDescent="0.35">
      <c r="A354" t="s">
        <v>82</v>
      </c>
      <c r="B354" t="s">
        <v>33</v>
      </c>
      <c r="C354" t="s">
        <v>33</v>
      </c>
      <c r="E354" s="20" t="str" cm="1">
        <f t="array" ref="E354">IF(OR(ISNUMBER(SEARCH("mobile", J354:L354)),ISNUMBER(SEARCH("Mobile", J354:L354)),ISNUMBER(SEARCH("smartphone", J354:L354)),ISNUMBER(SEARCH("Smartphone", J354:L354)),ISNUMBER(SEARCH("android", J354:L354)),ISNUMBER(SEARCH("Android", J354:L354))),"Mobile", "")</f>
        <v/>
      </c>
      <c r="F354" s="20" t="str" cm="1">
        <f t="array" ref="F354">IF(OR(ISNUMBER(SEARCH("virtual reality", J354:L354)),ISNUMBER(SEARCH("mixed reality", J354:L354)),ISNUMBER(SEARCH(" VR ", J354:L354)),ISNUMBER(SEARCH("augmented reality", J354:L354)),ISNUMBER(SEARCH("Augmented Reality", J354:L354)),ISNUMBER(SEARCH(" AR ", J354:L354))),"VR-AR", "")</f>
        <v/>
      </c>
      <c r="G354" s="20" t="str">
        <f>IF(A354=DataValidation!$E$14,DataValidation!$E$14, "")</f>
        <v/>
      </c>
      <c r="H354" s="20" t="str">
        <f>IF(A354=DataValidation!$E$13,DataValidation!$E$13, "")</f>
        <v/>
      </c>
      <c r="I354" s="3" t="str">
        <f t="shared" si="18"/>
        <v/>
      </c>
      <c r="J354" s="10" t="s">
        <v>19820</v>
      </c>
      <c r="K354" t="s">
        <v>11008</v>
      </c>
      <c r="L354" t="s">
        <v>11009</v>
      </c>
      <c r="M354" t="s">
        <v>11010</v>
      </c>
      <c r="N354">
        <v>10</v>
      </c>
      <c r="O354">
        <v>9789810831905</v>
      </c>
      <c r="P354" t="str">
        <f t="shared" si="20"/>
        <v>Conference</v>
      </c>
      <c r="Q354" t="s">
        <v>3475</v>
      </c>
      <c r="R354" t="s">
        <v>11011</v>
      </c>
      <c r="S354" s="3">
        <v>2009</v>
      </c>
      <c r="T354" t="s">
        <v>11012</v>
      </c>
      <c r="U354" t="s">
        <v>6</v>
      </c>
      <c r="V354" t="s">
        <v>283</v>
      </c>
    </row>
    <row r="355" spans="1:22" x14ac:dyDescent="0.35">
      <c r="A355" t="s">
        <v>40</v>
      </c>
      <c r="B355" t="s">
        <v>33</v>
      </c>
      <c r="C355" t="s">
        <v>33</v>
      </c>
      <c r="E355" s="20" t="str" cm="1">
        <f t="array" ref="E355">IF(OR(ISNUMBER(SEARCH("mobile", J355:L355)),ISNUMBER(SEARCH("Mobile", J355:L355)),ISNUMBER(SEARCH("smartphone", J355:L355)),ISNUMBER(SEARCH("Smartphone", J355:L355)),ISNUMBER(SEARCH("android", J355:L355)),ISNUMBER(SEARCH("Android", J355:L355))),"Mobile", "")</f>
        <v/>
      </c>
      <c r="F355" s="20" t="str" cm="1">
        <f t="array" ref="F355">IF(OR(ISNUMBER(SEARCH("virtual reality", J355:L355)),ISNUMBER(SEARCH("mixed reality", J355:L355)),ISNUMBER(SEARCH(" VR ", J355:L355)),ISNUMBER(SEARCH("augmented reality", J355:L355)),ISNUMBER(SEARCH("Augmented Reality", J355:L355)),ISNUMBER(SEARCH(" AR ", J355:L355))),"VR-AR", "")</f>
        <v/>
      </c>
      <c r="G355" s="20" t="str">
        <f>IF(A355=DataValidation!$E$14,DataValidation!$E$14, "")</f>
        <v>AI</v>
      </c>
      <c r="H355" s="20" t="str">
        <f>IF(A355=DataValidation!$E$13,DataValidation!$E$13, "")</f>
        <v/>
      </c>
      <c r="I355" s="3" t="str">
        <f t="shared" si="18"/>
        <v/>
      </c>
      <c r="J355" s="10" t="s">
        <v>19828</v>
      </c>
      <c r="K355" t="s">
        <v>11056</v>
      </c>
      <c r="L355" t="s">
        <v>11057</v>
      </c>
      <c r="M355" t="s">
        <v>11058</v>
      </c>
      <c r="N355">
        <v>7</v>
      </c>
      <c r="P355" t="str">
        <f t="shared" si="20"/>
        <v>Journal</v>
      </c>
      <c r="Q355" t="s">
        <v>11059</v>
      </c>
      <c r="R355" t="s">
        <v>11060</v>
      </c>
      <c r="S355" s="3">
        <v>2017</v>
      </c>
      <c r="T355" t="s">
        <v>11061</v>
      </c>
      <c r="U355" t="s">
        <v>6</v>
      </c>
      <c r="V355" t="s">
        <v>703</v>
      </c>
    </row>
    <row r="356" spans="1:22" x14ac:dyDescent="0.35">
      <c r="A356" t="s">
        <v>85</v>
      </c>
      <c r="B356" t="s">
        <v>33</v>
      </c>
      <c r="C356" t="s">
        <v>33</v>
      </c>
      <c r="D356" t="s">
        <v>85</v>
      </c>
      <c r="E356" s="20" t="str" cm="1">
        <f t="array" ref="E356">IF(OR(ISNUMBER(SEARCH("mobile", J356:L356)),ISNUMBER(SEARCH("Mobile", J356:L356)),ISNUMBER(SEARCH("smartphone", J356:L356)),ISNUMBER(SEARCH("Smartphone", J356:L356)),ISNUMBER(SEARCH("android", J356:L356)),ISNUMBER(SEARCH("Android", J356:L356))),"Mobile", "")</f>
        <v/>
      </c>
      <c r="F356" s="20" t="str" cm="1">
        <f t="array" ref="F356">IF(OR(ISNUMBER(SEARCH("virtual reality", J356:L356)),ISNUMBER(SEARCH("mixed reality", J356:L356)),ISNUMBER(SEARCH(" VR ", J356:L356)),ISNUMBER(SEARCH("augmented reality", J356:L356)),ISNUMBER(SEARCH("Augmented Reality", J356:L356)),ISNUMBER(SEARCH(" AR ", J356:L356))),"VR-AR", "")</f>
        <v/>
      </c>
      <c r="G356" s="20" t="s">
        <v>21082</v>
      </c>
      <c r="H356" s="20" t="str">
        <f>IF(A356=DataValidation!$E$13,DataValidation!$E$13, "")</f>
        <v>Content Creation</v>
      </c>
      <c r="I356" s="3" t="str">
        <f t="shared" si="18"/>
        <v/>
      </c>
      <c r="J356" s="10" t="s">
        <v>19831</v>
      </c>
      <c r="K356" t="s">
        <v>11075</v>
      </c>
      <c r="L356" t="s">
        <v>11076</v>
      </c>
      <c r="M356" t="s">
        <v>11077</v>
      </c>
      <c r="N356">
        <v>10</v>
      </c>
      <c r="O356">
        <v>9789077381854</v>
      </c>
      <c r="P356" t="str">
        <f t="shared" si="20"/>
        <v>Conference</v>
      </c>
      <c r="Q356" t="s">
        <v>8551</v>
      </c>
      <c r="R356" t="s">
        <v>11078</v>
      </c>
      <c r="S356" s="3">
        <v>2014</v>
      </c>
      <c r="T356" t="s">
        <v>11079</v>
      </c>
      <c r="U356" t="s">
        <v>6</v>
      </c>
      <c r="V356" t="s">
        <v>162</v>
      </c>
    </row>
    <row r="357" spans="1:22" x14ac:dyDescent="0.35">
      <c r="A357" t="s">
        <v>70</v>
      </c>
      <c r="B357" t="s">
        <v>54</v>
      </c>
      <c r="C357" t="s">
        <v>54</v>
      </c>
      <c r="D357" t="s">
        <v>21176</v>
      </c>
      <c r="E357" s="20" t="str" cm="1">
        <f t="array" ref="E357">IF(OR(ISNUMBER(SEARCH("mobile", J357:L357)),ISNUMBER(SEARCH("Mobile", J357:L357)),ISNUMBER(SEARCH("smartphone", J357:L357)),ISNUMBER(SEARCH("Smartphone", J357:L357)),ISNUMBER(SEARCH("android", J357:L357)),ISNUMBER(SEARCH("Android", J357:L357))),"Mobile", "")</f>
        <v/>
      </c>
      <c r="F357" s="20" t="str" cm="1">
        <f t="array" ref="F357">IF(OR(ISNUMBER(SEARCH("virtual reality", J357:L357)),ISNUMBER(SEARCH("mixed reality", J357:L357)),ISNUMBER(SEARCH(" VR ", J357:L357)),ISNUMBER(SEARCH("augmented reality", J357:L357)),ISNUMBER(SEARCH("Augmented Reality", J357:L357)),ISNUMBER(SEARCH(" AR ", J357:L357))),"VR-AR", "")</f>
        <v>VR-AR</v>
      </c>
      <c r="G357" s="20" t="str">
        <f>IF(A357=DataValidation!$E$14,DataValidation!$E$14, "")</f>
        <v/>
      </c>
      <c r="H357" s="20" t="str">
        <f>IF(A357=DataValidation!$E$13,DataValidation!$E$13, "")</f>
        <v/>
      </c>
      <c r="I357" s="3" t="str">
        <f t="shared" si="18"/>
        <v/>
      </c>
      <c r="J357" s="10" t="s">
        <v>19834</v>
      </c>
      <c r="K357" t="s">
        <v>11093</v>
      </c>
      <c r="L357" t="s">
        <v>11094</v>
      </c>
      <c r="M357" t="s">
        <v>11095</v>
      </c>
      <c r="N357">
        <v>10</v>
      </c>
      <c r="O357">
        <v>9780769543567</v>
      </c>
      <c r="P357" t="str">
        <f t="shared" si="20"/>
        <v>Conference</v>
      </c>
      <c r="Q357" t="s">
        <v>11096</v>
      </c>
      <c r="R357" t="s">
        <v>11097</v>
      </c>
      <c r="S357" s="3">
        <v>2011</v>
      </c>
      <c r="T357" t="s">
        <v>11098</v>
      </c>
      <c r="U357" t="s">
        <v>6</v>
      </c>
      <c r="V357" t="s">
        <v>176</v>
      </c>
    </row>
    <row r="358" spans="1:22" x14ac:dyDescent="0.35">
      <c r="A358" t="s">
        <v>40</v>
      </c>
      <c r="B358" t="s">
        <v>33</v>
      </c>
      <c r="C358" t="s">
        <v>33</v>
      </c>
      <c r="E358" s="20" t="str" cm="1">
        <f t="array" ref="E358">IF(OR(ISNUMBER(SEARCH("mobile", J358:L358)),ISNUMBER(SEARCH("Mobile", J358:L358)),ISNUMBER(SEARCH("smartphone", J358:L358)),ISNUMBER(SEARCH("Smartphone", J358:L358)),ISNUMBER(SEARCH("android", J358:L358)),ISNUMBER(SEARCH("Android", J358:L358))),"Mobile", "")</f>
        <v/>
      </c>
      <c r="F358" s="20" t="str" cm="1">
        <f t="array" ref="F358">IF(OR(ISNUMBER(SEARCH("virtual reality", J358:L358)),ISNUMBER(SEARCH("mixed reality", J358:L358)),ISNUMBER(SEARCH(" VR ", J358:L358)),ISNUMBER(SEARCH("augmented reality", J358:L358)),ISNUMBER(SEARCH("Augmented Reality", J358:L358)),ISNUMBER(SEARCH(" AR ", J358:L358))),"VR-AR", "")</f>
        <v/>
      </c>
      <c r="G358" s="20" t="str">
        <f>IF(A358=DataValidation!$E$14,DataValidation!$E$14, "")</f>
        <v>AI</v>
      </c>
      <c r="H358" s="20" t="str">
        <f>IF(A358=DataValidation!$E$13,DataValidation!$E$13, "")</f>
        <v/>
      </c>
      <c r="I358" s="3" t="str">
        <f t="shared" si="18"/>
        <v/>
      </c>
      <c r="J358" s="10" t="s">
        <v>19839</v>
      </c>
      <c r="K358" t="s">
        <v>11126</v>
      </c>
      <c r="L358" t="s">
        <v>11127</v>
      </c>
      <c r="M358" t="s">
        <v>11128</v>
      </c>
      <c r="N358">
        <v>10</v>
      </c>
      <c r="O358">
        <v>9781538663509</v>
      </c>
      <c r="P358" t="str">
        <f t="shared" si="20"/>
        <v>Conference</v>
      </c>
      <c r="Q358" t="s">
        <v>11129</v>
      </c>
      <c r="R358" t="s">
        <v>11130</v>
      </c>
      <c r="S358" s="3">
        <v>2018</v>
      </c>
      <c r="T358" t="s">
        <v>11131</v>
      </c>
      <c r="U358" t="s">
        <v>6</v>
      </c>
      <c r="V358" t="s">
        <v>217</v>
      </c>
    </row>
    <row r="359" spans="1:22" x14ac:dyDescent="0.35">
      <c r="A359" t="s">
        <v>49</v>
      </c>
      <c r="B359" t="s">
        <v>60</v>
      </c>
      <c r="C359" t="s">
        <v>60</v>
      </c>
      <c r="D359" t="s">
        <v>21177</v>
      </c>
      <c r="E359" s="20" t="str" cm="1">
        <f t="array" ref="E359">IF(OR(ISNUMBER(SEARCH("mobile", J359:L359)),ISNUMBER(SEARCH("Mobile", J359:L359)),ISNUMBER(SEARCH("smartphone", J359:L359)),ISNUMBER(SEARCH("Smartphone", J359:L359)),ISNUMBER(SEARCH("android", J359:L359)),ISNUMBER(SEARCH("Android", J359:L359))),"Mobile", "")</f>
        <v/>
      </c>
      <c r="F359" s="20" t="str" cm="1">
        <f t="array" ref="F359">IF(OR(ISNUMBER(SEARCH("virtual reality", J359:L359)),ISNUMBER(SEARCH("mixed reality", J359:L359)),ISNUMBER(SEARCH(" VR ", J359:L359)),ISNUMBER(SEARCH("augmented reality", J359:L359)),ISNUMBER(SEARCH("Augmented Reality", J359:L359)),ISNUMBER(SEARCH(" AR ", J359:L359))),"VR-AR", "")</f>
        <v/>
      </c>
      <c r="G359" s="20" t="str">
        <f>IF(A359=DataValidation!$E$14,DataValidation!$E$14, "")</f>
        <v/>
      </c>
      <c r="H359" s="20" t="str">
        <f>IF(A359=DataValidation!$E$13,DataValidation!$E$13, "")</f>
        <v/>
      </c>
      <c r="I359" s="3" t="str">
        <f t="shared" si="18"/>
        <v/>
      </c>
      <c r="J359" s="10" t="s">
        <v>19843</v>
      </c>
      <c r="K359" t="s">
        <v>11152</v>
      </c>
      <c r="L359" t="s">
        <v>11153</v>
      </c>
      <c r="M359" t="s">
        <v>11154</v>
      </c>
      <c r="N359">
        <v>10</v>
      </c>
      <c r="O359">
        <v>9781450375764</v>
      </c>
      <c r="P359" t="str">
        <f t="shared" si="20"/>
        <v>Journal</v>
      </c>
      <c r="Q359" t="s">
        <v>194</v>
      </c>
      <c r="R359" t="s">
        <v>11155</v>
      </c>
      <c r="S359" s="3">
        <v>2020</v>
      </c>
      <c r="T359" t="s">
        <v>11156</v>
      </c>
      <c r="U359" t="s">
        <v>6</v>
      </c>
      <c r="V359" t="s">
        <v>162</v>
      </c>
    </row>
    <row r="360" spans="1:22" x14ac:dyDescent="0.35">
      <c r="A360" t="s">
        <v>40</v>
      </c>
      <c r="B360" t="s">
        <v>33</v>
      </c>
      <c r="C360" t="s">
        <v>33</v>
      </c>
      <c r="E360" s="20" t="str" cm="1">
        <f t="array" ref="E360">IF(OR(ISNUMBER(SEARCH("mobile", J360:L360)),ISNUMBER(SEARCH("Mobile", J360:L360)),ISNUMBER(SEARCH("smartphone", J360:L360)),ISNUMBER(SEARCH("Smartphone", J360:L360)),ISNUMBER(SEARCH("android", J360:L360)),ISNUMBER(SEARCH("Android", J360:L360))),"Mobile", "")</f>
        <v/>
      </c>
      <c r="F360" s="20" t="str" cm="1">
        <f t="array" ref="F360">IF(OR(ISNUMBER(SEARCH("virtual reality", J360:L360)),ISNUMBER(SEARCH("mixed reality", J360:L360)),ISNUMBER(SEARCH(" VR ", J360:L360)),ISNUMBER(SEARCH("augmented reality", J360:L360)),ISNUMBER(SEARCH("Augmented Reality", J360:L360)),ISNUMBER(SEARCH(" AR ", J360:L360))),"VR-AR", "")</f>
        <v/>
      </c>
      <c r="G360" s="20" t="str">
        <f>IF(A360=DataValidation!$E$14,DataValidation!$E$14, "")</f>
        <v>AI</v>
      </c>
      <c r="H360" s="20" t="str">
        <f>IF(A360=DataValidation!$E$13,DataValidation!$E$13, "")</f>
        <v/>
      </c>
      <c r="I360" s="3" t="str">
        <f t="shared" si="18"/>
        <v/>
      </c>
      <c r="J360" s="10" t="s">
        <v>19848</v>
      </c>
      <c r="K360" t="s">
        <v>11182</v>
      </c>
      <c r="L360" t="s">
        <v>11183</v>
      </c>
      <c r="M360" t="s">
        <v>11184</v>
      </c>
      <c r="N360">
        <v>10</v>
      </c>
      <c r="O360">
        <v>9781577355090</v>
      </c>
      <c r="P360" t="str">
        <f t="shared" si="20"/>
        <v>Conference</v>
      </c>
      <c r="Q360" t="s">
        <v>11185</v>
      </c>
      <c r="R360" t="s">
        <v>11186</v>
      </c>
      <c r="S360" s="3">
        <v>2011</v>
      </c>
      <c r="T360" t="s">
        <v>11187</v>
      </c>
      <c r="U360" t="s">
        <v>6</v>
      </c>
      <c r="V360" t="s">
        <v>2331</v>
      </c>
    </row>
    <row r="361" spans="1:22" x14ac:dyDescent="0.35">
      <c r="A361" t="s">
        <v>70</v>
      </c>
      <c r="B361" t="s">
        <v>57</v>
      </c>
      <c r="C361" t="s">
        <v>57</v>
      </c>
      <c r="D361" t="s">
        <v>21178</v>
      </c>
      <c r="E361" s="20" t="str" cm="1">
        <f t="array" ref="E361">IF(OR(ISNUMBER(SEARCH("mobile", J361:L361)),ISNUMBER(SEARCH("Mobile", J361:L361)),ISNUMBER(SEARCH("smartphone", J361:L361)),ISNUMBER(SEARCH("Smartphone", J361:L361)),ISNUMBER(SEARCH("android", J361:L361)),ISNUMBER(SEARCH("Android", J361:L361))),"Mobile", "")</f>
        <v/>
      </c>
      <c r="F361" s="20" t="str" cm="1">
        <f t="array" ref="F361">IF(OR(ISNUMBER(SEARCH("virtual reality", J361:L361)),ISNUMBER(SEARCH("mixed reality", J361:L361)),ISNUMBER(SEARCH(" VR ", J361:L361)),ISNUMBER(SEARCH("augmented reality", J361:L361)),ISNUMBER(SEARCH("Augmented Reality", J361:L361)),ISNUMBER(SEARCH(" AR ", J361:L361))),"VR-AR", "")</f>
        <v>VR-AR</v>
      </c>
      <c r="G361" s="20" t="str">
        <f>IF(A361=DataValidation!$E$14,DataValidation!$E$14, "")</f>
        <v/>
      </c>
      <c r="H361" s="20" t="str">
        <f>IF(A361=DataValidation!$E$13,DataValidation!$E$13, "")</f>
        <v/>
      </c>
      <c r="I361" s="3" t="str">
        <f t="shared" si="18"/>
        <v/>
      </c>
      <c r="J361" s="10" t="s">
        <v>19860</v>
      </c>
      <c r="K361" t="s">
        <v>11252</v>
      </c>
      <c r="L361" t="s">
        <v>11253</v>
      </c>
      <c r="M361" t="s">
        <v>11254</v>
      </c>
      <c r="N361">
        <v>10</v>
      </c>
      <c r="O361">
        <v>9789077381977</v>
      </c>
      <c r="P361" t="str">
        <f t="shared" si="20"/>
        <v>Conference</v>
      </c>
      <c r="Q361" t="s">
        <v>11255</v>
      </c>
      <c r="R361" t="s">
        <v>11256</v>
      </c>
      <c r="S361" s="3">
        <v>2017</v>
      </c>
      <c r="T361" t="s">
        <v>11257</v>
      </c>
      <c r="U361" t="s">
        <v>6</v>
      </c>
      <c r="V361" t="s">
        <v>162</v>
      </c>
    </row>
    <row r="362" spans="1:22" x14ac:dyDescent="0.35">
      <c r="A362" t="s">
        <v>49</v>
      </c>
      <c r="B362" t="s">
        <v>57</v>
      </c>
      <c r="C362" t="s">
        <v>57</v>
      </c>
      <c r="D362" t="s">
        <v>21179</v>
      </c>
      <c r="E362" s="20" t="str" cm="1">
        <f t="array" ref="E362">IF(OR(ISNUMBER(SEARCH("mobile", J362:L362)),ISNUMBER(SEARCH("Mobile", J362:L362)),ISNUMBER(SEARCH("smartphone", J362:L362)),ISNUMBER(SEARCH("Smartphone", J362:L362)),ISNUMBER(SEARCH("android", J362:L362)),ISNUMBER(SEARCH("Android", J362:L362))),"Mobile", "")</f>
        <v/>
      </c>
      <c r="F362" s="20" t="str" cm="1">
        <f t="array" ref="F362">IF(OR(ISNUMBER(SEARCH("virtual reality", J362:L362)),ISNUMBER(SEARCH("mixed reality", J362:L362)),ISNUMBER(SEARCH(" VR ", J362:L362)),ISNUMBER(SEARCH("augmented reality", J362:L362)),ISNUMBER(SEARCH("Augmented Reality", J362:L362)),ISNUMBER(SEARCH(" AR ", J362:L362))),"VR-AR", "")</f>
        <v/>
      </c>
      <c r="G362" s="20" t="str">
        <f>IF(A362=DataValidation!$E$14,DataValidation!$E$14, "")</f>
        <v/>
      </c>
      <c r="H362" s="20" t="str">
        <f>IF(A362=DataValidation!$E$13,DataValidation!$E$13, "")</f>
        <v/>
      </c>
      <c r="I362" s="3" t="str">
        <f t="shared" si="18"/>
        <v/>
      </c>
      <c r="J362" s="10" t="s">
        <v>19862</v>
      </c>
      <c r="K362" t="s">
        <v>11265</v>
      </c>
      <c r="L362" t="s">
        <v>11266</v>
      </c>
      <c r="M362" t="s">
        <v>11267</v>
      </c>
      <c r="N362">
        <v>10</v>
      </c>
      <c r="O362">
        <v>9789810831905</v>
      </c>
      <c r="P362" t="str">
        <f t="shared" si="20"/>
        <v>Conference</v>
      </c>
      <c r="Q362" t="s">
        <v>3475</v>
      </c>
      <c r="R362" t="s">
        <v>11268</v>
      </c>
      <c r="S362" s="3">
        <v>2009</v>
      </c>
      <c r="T362" t="s">
        <v>11269</v>
      </c>
      <c r="U362" t="s">
        <v>6</v>
      </c>
      <c r="V362" t="s">
        <v>162</v>
      </c>
    </row>
    <row r="363" spans="1:22" x14ac:dyDescent="0.35">
      <c r="A363" t="s">
        <v>85</v>
      </c>
      <c r="B363" t="s">
        <v>33</v>
      </c>
      <c r="C363" t="s">
        <v>33</v>
      </c>
      <c r="D363" t="s">
        <v>21180</v>
      </c>
      <c r="E363" s="20" t="str" cm="1">
        <f t="array" ref="E363">IF(OR(ISNUMBER(SEARCH("mobile", J363:L363)),ISNUMBER(SEARCH("Mobile", J363:L363)),ISNUMBER(SEARCH("smartphone", J363:L363)),ISNUMBER(SEARCH("Smartphone", J363:L363)),ISNUMBER(SEARCH("android", J363:L363)),ISNUMBER(SEARCH("Android", J363:L363))),"Mobile", "")</f>
        <v/>
      </c>
      <c r="F363" s="20" t="str" cm="1">
        <f t="array" ref="F363">IF(OR(ISNUMBER(SEARCH("virtual reality", J363:L363)),ISNUMBER(SEARCH("mixed reality", J363:L363)),ISNUMBER(SEARCH(" VR ", J363:L363)),ISNUMBER(SEARCH("augmented reality", J363:L363)),ISNUMBER(SEARCH("Augmented Reality", J363:L363)),ISNUMBER(SEARCH(" AR ", J363:L363))),"VR-AR", "")</f>
        <v/>
      </c>
      <c r="G363" s="20" t="s">
        <v>40</v>
      </c>
      <c r="H363" s="20" t="str">
        <f>IF(A363=DataValidation!$E$13,DataValidation!$E$13, "")</f>
        <v>Content Creation</v>
      </c>
      <c r="I363" s="3" t="str">
        <f t="shared" si="18"/>
        <v/>
      </c>
      <c r="J363" s="10" t="s">
        <v>19865</v>
      </c>
      <c r="K363" t="s">
        <v>11283</v>
      </c>
      <c r="L363" t="s">
        <v>11284</v>
      </c>
      <c r="M363" t="s">
        <v>11285</v>
      </c>
      <c r="N363">
        <v>7</v>
      </c>
      <c r="O363">
        <v>9783642237157</v>
      </c>
      <c r="P363" t="str">
        <f t="shared" si="20"/>
        <v>Conference</v>
      </c>
      <c r="Q363" t="s">
        <v>152</v>
      </c>
      <c r="R363" t="s">
        <v>11286</v>
      </c>
      <c r="S363" s="3">
        <v>2011</v>
      </c>
      <c r="T363" t="s">
        <v>11287</v>
      </c>
      <c r="U363" t="s">
        <v>6</v>
      </c>
      <c r="V363" t="s">
        <v>256</v>
      </c>
    </row>
    <row r="364" spans="1:22" x14ac:dyDescent="0.35">
      <c r="A364" t="s">
        <v>70</v>
      </c>
      <c r="B364" t="s">
        <v>57</v>
      </c>
      <c r="C364" t="s">
        <v>57</v>
      </c>
      <c r="D364" t="s">
        <v>21181</v>
      </c>
      <c r="E364" s="20" t="str" cm="1">
        <f t="array" ref="E364">IF(OR(ISNUMBER(SEARCH("mobile", J364:L364)),ISNUMBER(SEARCH("Mobile", J364:L364)),ISNUMBER(SEARCH("smartphone", J364:L364)),ISNUMBER(SEARCH("Smartphone", J364:L364)),ISNUMBER(SEARCH("android", J364:L364)),ISNUMBER(SEARCH("Android", J364:L364))),"Mobile", "")</f>
        <v>Mobile</v>
      </c>
      <c r="F364" s="20" t="str" cm="1">
        <f t="array" ref="F364">IF(OR(ISNUMBER(SEARCH("virtual reality", J364:L364)),ISNUMBER(SEARCH("mixed reality", J364:L364)),ISNUMBER(SEARCH(" VR ", J364:L364)),ISNUMBER(SEARCH("augmented reality", J364:L364)),ISNUMBER(SEARCH("Augmented Reality", J364:L364)),ISNUMBER(SEARCH(" AR ", J364:L364))),"VR-AR", "")</f>
        <v>VR-AR</v>
      </c>
      <c r="G364" s="20" t="str">
        <f>IF(A364=DataValidation!$E$14,DataValidation!$E$14, "")</f>
        <v/>
      </c>
      <c r="H364" s="20" t="str">
        <f>IF(A364=DataValidation!$E$13,DataValidation!$E$13, "")</f>
        <v/>
      </c>
      <c r="I364" s="3" t="str">
        <f t="shared" si="18"/>
        <v/>
      </c>
      <c r="J364" s="10" t="s">
        <v>19879</v>
      </c>
      <c r="K364" t="s">
        <v>11369</v>
      </c>
      <c r="L364" t="s">
        <v>11370</v>
      </c>
      <c r="M364" t="s">
        <v>11371</v>
      </c>
      <c r="N364">
        <v>10</v>
      </c>
      <c r="O364">
        <v>9781510885967</v>
      </c>
      <c r="P364" t="str">
        <f t="shared" si="20"/>
        <v>Conference</v>
      </c>
      <c r="Q364" t="s">
        <v>11372</v>
      </c>
      <c r="R364" t="s">
        <v>11373</v>
      </c>
      <c r="S364" s="3">
        <v>2019</v>
      </c>
      <c r="T364" t="s">
        <v>11374</v>
      </c>
      <c r="U364" t="s">
        <v>6</v>
      </c>
      <c r="V364" t="s">
        <v>162</v>
      </c>
    </row>
    <row r="365" spans="1:22" x14ac:dyDescent="0.35">
      <c r="A365" t="s">
        <v>85</v>
      </c>
      <c r="B365" t="s">
        <v>33</v>
      </c>
      <c r="C365" t="s">
        <v>33</v>
      </c>
      <c r="D365" t="s">
        <v>85</v>
      </c>
      <c r="E365" s="20" t="str" cm="1">
        <f t="array" ref="E365">IF(OR(ISNUMBER(SEARCH("mobile", J365:L365)),ISNUMBER(SEARCH("Mobile", J365:L365)),ISNUMBER(SEARCH("smartphone", J365:L365)),ISNUMBER(SEARCH("Smartphone", J365:L365)),ISNUMBER(SEARCH("android", J365:L365)),ISNUMBER(SEARCH("Android", J365:L365))),"Mobile", "")</f>
        <v/>
      </c>
      <c r="F365" s="20" t="str" cm="1">
        <f t="array" ref="F365">IF(OR(ISNUMBER(SEARCH("virtual reality", J365:L365)),ISNUMBER(SEARCH("mixed reality", J365:L365)),ISNUMBER(SEARCH(" VR ", J365:L365)),ISNUMBER(SEARCH("augmented reality", J365:L365)),ISNUMBER(SEARCH("Augmented Reality", J365:L365)),ISNUMBER(SEARCH(" AR ", J365:L365))),"VR-AR", "")</f>
        <v/>
      </c>
      <c r="G365" s="20" t="s">
        <v>21082</v>
      </c>
      <c r="H365" s="20" t="str">
        <f>IF(A365=DataValidation!$E$13,DataValidation!$E$13, "")</f>
        <v>Content Creation</v>
      </c>
      <c r="I365" s="3" t="str">
        <f t="shared" si="18"/>
        <v/>
      </c>
      <c r="J365" s="10" t="s">
        <v>19882</v>
      </c>
      <c r="K365" t="s">
        <v>11386</v>
      </c>
      <c r="L365" t="s">
        <v>11387</v>
      </c>
      <c r="M365" t="s">
        <v>11388</v>
      </c>
      <c r="N365">
        <v>10</v>
      </c>
      <c r="O365">
        <v>9781450388078</v>
      </c>
      <c r="P365" t="str">
        <f t="shared" si="20"/>
        <v>Journal</v>
      </c>
      <c r="Q365" t="s">
        <v>194</v>
      </c>
      <c r="R365" t="s">
        <v>6</v>
      </c>
      <c r="S365" s="3">
        <v>2020</v>
      </c>
      <c r="T365" t="s">
        <v>11389</v>
      </c>
      <c r="U365" t="s">
        <v>6</v>
      </c>
      <c r="V365" t="s">
        <v>217</v>
      </c>
    </row>
    <row r="366" spans="1:22" x14ac:dyDescent="0.35">
      <c r="A366" t="s">
        <v>40</v>
      </c>
      <c r="B366" t="s">
        <v>33</v>
      </c>
      <c r="C366" t="s">
        <v>33</v>
      </c>
      <c r="E366" s="20" t="str" cm="1">
        <f t="array" ref="E366">IF(OR(ISNUMBER(SEARCH("mobile", J366:L366)),ISNUMBER(SEARCH("Mobile", J366:L366)),ISNUMBER(SEARCH("smartphone", J366:L366)),ISNUMBER(SEARCH("Smartphone", J366:L366)),ISNUMBER(SEARCH("android", J366:L366)),ISNUMBER(SEARCH("Android", J366:L366))),"Mobile", "")</f>
        <v/>
      </c>
      <c r="F366" s="20" t="str" cm="1">
        <f t="array" ref="F366">IF(OR(ISNUMBER(SEARCH("virtual reality", J366:L366)),ISNUMBER(SEARCH("mixed reality", J366:L366)),ISNUMBER(SEARCH(" VR ", J366:L366)),ISNUMBER(SEARCH("augmented reality", J366:L366)),ISNUMBER(SEARCH("Augmented Reality", J366:L366)),ISNUMBER(SEARCH(" AR ", J366:L366))),"VR-AR", "")</f>
        <v/>
      </c>
      <c r="G366" s="20" t="str">
        <f>IF(A366=DataValidation!$E$14,DataValidation!$E$14, "")</f>
        <v>AI</v>
      </c>
      <c r="H366" s="20" t="str">
        <f>IF(A366=DataValidation!$E$13,DataValidation!$E$13, "")</f>
        <v/>
      </c>
      <c r="I366" s="3" t="str">
        <f t="shared" si="18"/>
        <v/>
      </c>
      <c r="J366" s="10" t="s">
        <v>19884</v>
      </c>
      <c r="K366" t="s">
        <v>11397</v>
      </c>
      <c r="L366" t="s">
        <v>11398</v>
      </c>
      <c r="M366" t="s">
        <v>11399</v>
      </c>
      <c r="N366">
        <v>7</v>
      </c>
      <c r="P366" t="str">
        <f t="shared" si="20"/>
        <v>Journal</v>
      </c>
      <c r="Q366" t="s">
        <v>11400</v>
      </c>
      <c r="R366" t="s">
        <v>11401</v>
      </c>
      <c r="S366" s="3">
        <v>2011</v>
      </c>
      <c r="T366" t="s">
        <v>11402</v>
      </c>
      <c r="U366" t="s">
        <v>6</v>
      </c>
      <c r="V366" t="s">
        <v>217</v>
      </c>
    </row>
    <row r="367" spans="1:22" x14ac:dyDescent="0.35">
      <c r="A367" t="s">
        <v>40</v>
      </c>
      <c r="B367" t="s">
        <v>33</v>
      </c>
      <c r="C367" t="s">
        <v>33</v>
      </c>
      <c r="E367" s="20" t="str" cm="1">
        <f t="array" ref="E367">IF(OR(ISNUMBER(SEARCH("mobile", J367:L367)),ISNUMBER(SEARCH("Mobile", J367:L367)),ISNUMBER(SEARCH("smartphone", J367:L367)),ISNUMBER(SEARCH("Smartphone", J367:L367)),ISNUMBER(SEARCH("android", J367:L367)),ISNUMBER(SEARCH("Android", J367:L367))),"Mobile", "")</f>
        <v/>
      </c>
      <c r="F367" s="20" t="str" cm="1">
        <f t="array" ref="F367">IF(OR(ISNUMBER(SEARCH("virtual reality", J367:L367)),ISNUMBER(SEARCH("mixed reality", J367:L367)),ISNUMBER(SEARCH(" VR ", J367:L367)),ISNUMBER(SEARCH("augmented reality", J367:L367)),ISNUMBER(SEARCH("Augmented Reality", J367:L367)),ISNUMBER(SEARCH(" AR ", J367:L367))),"VR-AR", "")</f>
        <v/>
      </c>
      <c r="G367" s="20" t="str">
        <f>IF(A367=DataValidation!$E$14,DataValidation!$E$14, "")</f>
        <v>AI</v>
      </c>
      <c r="H367" s="20" t="str">
        <f>IF(A367=DataValidation!$E$13,DataValidation!$E$13, "")</f>
        <v/>
      </c>
      <c r="I367" s="3" t="str">
        <f t="shared" si="18"/>
        <v/>
      </c>
      <c r="J367" s="10" t="s">
        <v>19887</v>
      </c>
      <c r="K367" t="s">
        <v>11416</v>
      </c>
      <c r="L367" t="s">
        <v>11417</v>
      </c>
      <c r="M367" t="s">
        <v>11418</v>
      </c>
      <c r="N367">
        <v>10</v>
      </c>
      <c r="O367">
        <v>9781728156194</v>
      </c>
      <c r="P367" t="str">
        <f t="shared" si="20"/>
        <v>Conference</v>
      </c>
      <c r="Q367" t="s">
        <v>11419</v>
      </c>
      <c r="R367" t="s">
        <v>11420</v>
      </c>
      <c r="S367" s="3">
        <v>2020</v>
      </c>
      <c r="T367" t="s">
        <v>11421</v>
      </c>
      <c r="U367" t="s">
        <v>6</v>
      </c>
      <c r="V367" t="s">
        <v>217</v>
      </c>
    </row>
    <row r="368" spans="1:22" x14ac:dyDescent="0.35">
      <c r="A368" t="s">
        <v>79</v>
      </c>
      <c r="B368" t="s">
        <v>33</v>
      </c>
      <c r="C368" t="s">
        <v>33</v>
      </c>
      <c r="E368" s="20" t="str" cm="1">
        <f t="array" ref="E368">IF(OR(ISNUMBER(SEARCH("mobile", J368:L368)),ISNUMBER(SEARCH("Mobile", J368:L368)),ISNUMBER(SEARCH("smartphone", J368:L368)),ISNUMBER(SEARCH("Smartphone", J368:L368)),ISNUMBER(SEARCH("android", J368:L368)),ISNUMBER(SEARCH("Android", J368:L368))),"Mobile", "")</f>
        <v/>
      </c>
      <c r="F368" s="20" t="str" cm="1">
        <f t="array" ref="F368">IF(OR(ISNUMBER(SEARCH("virtual reality", J368:L368)),ISNUMBER(SEARCH("mixed reality", J368:L368)),ISNUMBER(SEARCH(" VR ", J368:L368)),ISNUMBER(SEARCH("augmented reality", J368:L368)),ISNUMBER(SEARCH("Augmented Reality", J368:L368)),ISNUMBER(SEARCH(" AR ", J368:L368))),"VR-AR", "")</f>
        <v/>
      </c>
      <c r="G368" s="20" t="str">
        <f>IF(A368=DataValidation!$E$14,DataValidation!$E$14, "")</f>
        <v/>
      </c>
      <c r="H368" s="20" t="str">
        <f>IF(A368=DataValidation!$E$13,DataValidation!$E$13, "")</f>
        <v/>
      </c>
      <c r="I368" s="3" t="str">
        <f t="shared" si="18"/>
        <v/>
      </c>
      <c r="J368" s="10" t="s">
        <v>19889</v>
      </c>
      <c r="K368" t="s">
        <v>11430</v>
      </c>
      <c r="L368" t="s">
        <v>11431</v>
      </c>
      <c r="M368" t="s">
        <v>11432</v>
      </c>
      <c r="N368">
        <v>10</v>
      </c>
      <c r="O368">
        <v>9789897584237</v>
      </c>
      <c r="P368" t="str">
        <f t="shared" si="20"/>
        <v>Conference</v>
      </c>
      <c r="Q368" t="s">
        <v>11433</v>
      </c>
      <c r="R368" t="s">
        <v>11434</v>
      </c>
      <c r="S368" s="3">
        <v>2020</v>
      </c>
      <c r="T368" t="s">
        <v>11435</v>
      </c>
      <c r="U368" t="s">
        <v>6</v>
      </c>
      <c r="V368" t="s">
        <v>162</v>
      </c>
    </row>
    <row r="369" spans="1:22" x14ac:dyDescent="0.35">
      <c r="A369" t="s">
        <v>67</v>
      </c>
      <c r="B369" t="s">
        <v>33</v>
      </c>
      <c r="C369" t="s">
        <v>33</v>
      </c>
      <c r="E369" s="20" t="str" cm="1">
        <f t="array" ref="E369">IF(OR(ISNUMBER(SEARCH("mobile", J369:L369)),ISNUMBER(SEARCH("Mobile", J369:L369)),ISNUMBER(SEARCH("smartphone", J369:L369)),ISNUMBER(SEARCH("Smartphone", J369:L369)),ISNUMBER(SEARCH("android", J369:L369)),ISNUMBER(SEARCH("Android", J369:L369))),"Mobile", "")</f>
        <v/>
      </c>
      <c r="F369" s="20" t="str" cm="1">
        <f t="array" ref="F369">IF(OR(ISNUMBER(SEARCH("virtual reality", J369:L369)),ISNUMBER(SEARCH("mixed reality", J369:L369)),ISNUMBER(SEARCH(" VR ", J369:L369)),ISNUMBER(SEARCH("augmented reality", J369:L369)),ISNUMBER(SEARCH("Augmented Reality", J369:L369)),ISNUMBER(SEARCH(" AR ", J369:L369))),"VR-AR", "")</f>
        <v/>
      </c>
      <c r="G369" s="20" t="str">
        <f>IF(A369=DataValidation!$E$14,DataValidation!$E$14, "")</f>
        <v/>
      </c>
      <c r="H369" s="20" t="str">
        <f>IF(A369=DataValidation!$E$13,DataValidation!$E$13, "")</f>
        <v/>
      </c>
      <c r="I369" s="3" t="str">
        <f t="shared" si="18"/>
        <v/>
      </c>
      <c r="J369" s="10" t="s">
        <v>19890</v>
      </c>
      <c r="K369" t="s">
        <v>11437</v>
      </c>
      <c r="L369" t="s">
        <v>11438</v>
      </c>
      <c r="M369" t="s">
        <v>11439</v>
      </c>
      <c r="N369">
        <v>10</v>
      </c>
      <c r="O369">
        <v>9781450384919</v>
      </c>
      <c r="P369" t="str">
        <f t="shared" si="20"/>
        <v>Conference</v>
      </c>
      <c r="Q369" t="s">
        <v>308</v>
      </c>
      <c r="R369" t="s">
        <v>6</v>
      </c>
      <c r="S369" s="3">
        <v>2021</v>
      </c>
      <c r="T369" t="s">
        <v>11440</v>
      </c>
      <c r="U369" t="s">
        <v>6</v>
      </c>
      <c r="V369" t="s">
        <v>162</v>
      </c>
    </row>
    <row r="370" spans="1:22" x14ac:dyDescent="0.35">
      <c r="A370" t="s">
        <v>40</v>
      </c>
      <c r="B370" t="s">
        <v>33</v>
      </c>
      <c r="C370" t="s">
        <v>33</v>
      </c>
      <c r="E370" s="20" t="str" cm="1">
        <f t="array" ref="E370">IF(OR(ISNUMBER(SEARCH("mobile", J370:L370)),ISNUMBER(SEARCH("Mobile", J370:L370)),ISNUMBER(SEARCH("smartphone", J370:L370)),ISNUMBER(SEARCH("Smartphone", J370:L370)),ISNUMBER(SEARCH("android", J370:L370)),ISNUMBER(SEARCH("Android", J370:L370))),"Mobile", "")</f>
        <v/>
      </c>
      <c r="F370" s="20" t="str" cm="1">
        <f t="array" ref="F370">IF(OR(ISNUMBER(SEARCH("virtual reality", J370:L370)),ISNUMBER(SEARCH("mixed reality", J370:L370)),ISNUMBER(SEARCH(" VR ", J370:L370)),ISNUMBER(SEARCH("augmented reality", J370:L370)),ISNUMBER(SEARCH("Augmented Reality", J370:L370)),ISNUMBER(SEARCH(" AR ", J370:L370))),"VR-AR", "")</f>
        <v/>
      </c>
      <c r="G370" s="20" t="str">
        <f>IF(A370=DataValidation!$E$14,DataValidation!$E$14, "")</f>
        <v>AI</v>
      </c>
      <c r="H370" s="20" t="str">
        <f>IF(A370=DataValidation!$E$13,DataValidation!$E$13, "")</f>
        <v/>
      </c>
      <c r="I370" s="3" t="str">
        <f t="shared" si="18"/>
        <v/>
      </c>
      <c r="J370" s="10" t="s">
        <v>19896</v>
      </c>
      <c r="K370" t="s">
        <v>11471</v>
      </c>
      <c r="L370" t="s">
        <v>11472</v>
      </c>
      <c r="M370" t="s">
        <v>11473</v>
      </c>
      <c r="N370">
        <v>10</v>
      </c>
      <c r="O370">
        <v>9781450375764</v>
      </c>
      <c r="P370" t="str">
        <f t="shared" si="20"/>
        <v>Journal</v>
      </c>
      <c r="Q370" t="s">
        <v>194</v>
      </c>
      <c r="R370" t="s">
        <v>11474</v>
      </c>
      <c r="S370" s="3">
        <v>2020</v>
      </c>
      <c r="T370" t="s">
        <v>11475</v>
      </c>
      <c r="U370" t="s">
        <v>6</v>
      </c>
      <c r="V370" t="s">
        <v>162</v>
      </c>
    </row>
    <row r="371" spans="1:22" x14ac:dyDescent="0.35">
      <c r="A371" t="s">
        <v>49</v>
      </c>
      <c r="B371" t="s">
        <v>63</v>
      </c>
      <c r="C371" t="s">
        <v>63</v>
      </c>
      <c r="D371" t="s">
        <v>21182</v>
      </c>
      <c r="E371" s="20" t="str" cm="1">
        <f t="array" ref="E371">IF(OR(ISNUMBER(SEARCH("mobile", J371:L371)),ISNUMBER(SEARCH("Mobile", J371:L371)),ISNUMBER(SEARCH("smartphone", J371:L371)),ISNUMBER(SEARCH("Smartphone", J371:L371)),ISNUMBER(SEARCH("android", J371:L371)),ISNUMBER(SEARCH("Android", J371:L371))),"Mobile", "")</f>
        <v/>
      </c>
      <c r="F371" s="20" t="str" cm="1">
        <f t="array" ref="F371">IF(OR(ISNUMBER(SEARCH("virtual reality", J371:L371)),ISNUMBER(SEARCH("mixed reality", J371:L371)),ISNUMBER(SEARCH(" VR ", J371:L371)),ISNUMBER(SEARCH("augmented reality", J371:L371)),ISNUMBER(SEARCH("Augmented Reality", J371:L371)),ISNUMBER(SEARCH(" AR ", J371:L371))),"VR-AR", "")</f>
        <v/>
      </c>
      <c r="G371" s="20" t="str">
        <f>IF(A371=DataValidation!$E$14,DataValidation!$E$14, "")</f>
        <v/>
      </c>
      <c r="H371" s="20" t="str">
        <f>IF(A371=DataValidation!$E$13,DataValidation!$E$13, "")</f>
        <v/>
      </c>
      <c r="I371" s="3" t="str">
        <f t="shared" si="18"/>
        <v/>
      </c>
      <c r="J371" s="10" t="s">
        <v>19898</v>
      </c>
      <c r="K371" t="s">
        <v>11489</v>
      </c>
      <c r="L371" t="s">
        <v>11490</v>
      </c>
      <c r="M371" t="s">
        <v>11491</v>
      </c>
      <c r="N371">
        <v>7</v>
      </c>
      <c r="P371" t="str">
        <f t="shared" si="20"/>
        <v>Journal</v>
      </c>
      <c r="Q371" t="s">
        <v>11492</v>
      </c>
      <c r="R371" t="s">
        <v>11493</v>
      </c>
      <c r="S371" s="3">
        <v>2020</v>
      </c>
      <c r="T371" t="s">
        <v>11494</v>
      </c>
      <c r="U371" t="s">
        <v>6</v>
      </c>
      <c r="V371" t="s">
        <v>217</v>
      </c>
    </row>
    <row r="372" spans="1:22" x14ac:dyDescent="0.35">
      <c r="A372" t="s">
        <v>40</v>
      </c>
      <c r="B372" t="s">
        <v>33</v>
      </c>
      <c r="C372" t="s">
        <v>33</v>
      </c>
      <c r="E372" s="20" t="str" cm="1">
        <f t="array" ref="E372">IF(OR(ISNUMBER(SEARCH("mobile", J372:L372)),ISNUMBER(SEARCH("Mobile", J372:L372)),ISNUMBER(SEARCH("smartphone", J372:L372)),ISNUMBER(SEARCH("Smartphone", J372:L372)),ISNUMBER(SEARCH("android", J372:L372)),ISNUMBER(SEARCH("Android", J372:L372))),"Mobile", "")</f>
        <v/>
      </c>
      <c r="F372" s="20" t="str" cm="1">
        <f t="array" ref="F372">IF(OR(ISNUMBER(SEARCH("virtual reality", J372:L372)),ISNUMBER(SEARCH("mixed reality", J372:L372)),ISNUMBER(SEARCH(" VR ", J372:L372)),ISNUMBER(SEARCH("augmented reality", J372:L372)),ISNUMBER(SEARCH("Augmented Reality", J372:L372)),ISNUMBER(SEARCH(" AR ", J372:L372))),"VR-AR", "")</f>
        <v/>
      </c>
      <c r="G372" s="20" t="str">
        <f>IF(A372=DataValidation!$E$14,DataValidation!$E$14, "")</f>
        <v>AI</v>
      </c>
      <c r="H372" s="20" t="str">
        <f>IF(A372=DataValidation!$E$13,DataValidation!$E$13, "")</f>
        <v/>
      </c>
      <c r="I372" s="3" t="str">
        <f t="shared" si="18"/>
        <v/>
      </c>
      <c r="J372" s="10" t="s">
        <v>19906</v>
      </c>
      <c r="K372" t="s">
        <v>11540</v>
      </c>
      <c r="L372" t="s">
        <v>11541</v>
      </c>
      <c r="M372" t="s">
        <v>11542</v>
      </c>
      <c r="N372">
        <v>10</v>
      </c>
      <c r="O372">
        <v>9780769537368</v>
      </c>
      <c r="P372" t="str">
        <f t="shared" ref="P372:P405" si="21">IF(ISNUMBER(SEARCH("Workshop", Q372)),"Workshop",IF(OR(ISNUMBER(SEARCH("Conference", Q372)), ISNUMBER(SEARCH("Symposium", Q372)), ISNUMBER(SEARCH("Lecture Notes", Q372)), ISNUMBER(SEARCH("Proceedings", Q372))),"Conference", "Journal"))</f>
        <v>Conference</v>
      </c>
      <c r="Q372" t="s">
        <v>6471</v>
      </c>
      <c r="R372" t="s">
        <v>11543</v>
      </c>
      <c r="S372" s="3">
        <v>2009</v>
      </c>
      <c r="T372" t="s">
        <v>11544</v>
      </c>
      <c r="U372" t="s">
        <v>6</v>
      </c>
      <c r="V372" t="s">
        <v>703</v>
      </c>
    </row>
    <row r="373" spans="1:22" x14ac:dyDescent="0.35">
      <c r="A373" t="s">
        <v>49</v>
      </c>
      <c r="B373" t="s">
        <v>90</v>
      </c>
      <c r="C373" t="s">
        <v>90</v>
      </c>
      <c r="D373" t="s">
        <v>21183</v>
      </c>
      <c r="E373" s="20" t="str" cm="1">
        <f t="array" ref="E373">IF(OR(ISNUMBER(SEARCH("mobile", J373:L373)),ISNUMBER(SEARCH("Mobile", J373:L373)),ISNUMBER(SEARCH("smartphone", J373:L373)),ISNUMBER(SEARCH("Smartphone", J373:L373)),ISNUMBER(SEARCH("android", J373:L373)),ISNUMBER(SEARCH("Android", J373:L373))),"Mobile", "")</f>
        <v/>
      </c>
      <c r="F373" s="20" t="str" cm="1">
        <f t="array" ref="F373">IF(OR(ISNUMBER(SEARCH("virtual reality", J373:L373)),ISNUMBER(SEARCH("mixed reality", J373:L373)),ISNUMBER(SEARCH(" VR ", J373:L373)),ISNUMBER(SEARCH("augmented reality", J373:L373)),ISNUMBER(SEARCH("Augmented Reality", J373:L373)),ISNUMBER(SEARCH(" AR ", J373:L373))),"VR-AR", "")</f>
        <v/>
      </c>
      <c r="G373" s="20" t="str">
        <f>IF(A373=DataValidation!$E$14,DataValidation!$E$14, "")</f>
        <v/>
      </c>
      <c r="H373" s="20" t="str">
        <f>IF(A373=DataValidation!$E$13,DataValidation!$E$13, "")</f>
        <v/>
      </c>
      <c r="I373" s="3" t="str">
        <f t="shared" si="18"/>
        <v/>
      </c>
      <c r="J373" s="10" t="s">
        <v>19907</v>
      </c>
      <c r="K373" t="s">
        <v>11546</v>
      </c>
      <c r="L373" t="s">
        <v>11547</v>
      </c>
      <c r="M373" t="s">
        <v>11548</v>
      </c>
      <c r="N373">
        <v>10</v>
      </c>
      <c r="O373">
        <v>9781450323420</v>
      </c>
      <c r="P373" t="str">
        <f t="shared" si="21"/>
        <v>Journal</v>
      </c>
      <c r="Q373" t="s">
        <v>11549</v>
      </c>
      <c r="R373" t="s">
        <v>6</v>
      </c>
      <c r="S373" s="3">
        <v>2013</v>
      </c>
      <c r="T373" t="s">
        <v>11550</v>
      </c>
      <c r="U373" t="s">
        <v>6</v>
      </c>
      <c r="V373" t="s">
        <v>217</v>
      </c>
    </row>
    <row r="374" spans="1:22" x14ac:dyDescent="0.35">
      <c r="A374" t="s">
        <v>85</v>
      </c>
      <c r="B374" t="s">
        <v>33</v>
      </c>
      <c r="C374" t="s">
        <v>33</v>
      </c>
      <c r="D374" t="s">
        <v>85</v>
      </c>
      <c r="E374" s="20" t="str" cm="1">
        <f t="array" ref="E374">IF(OR(ISNUMBER(SEARCH("mobile", J374:L374)),ISNUMBER(SEARCH("Mobile", J374:L374)),ISNUMBER(SEARCH("smartphone", J374:L374)),ISNUMBER(SEARCH("Smartphone", J374:L374)),ISNUMBER(SEARCH("android", J374:L374)),ISNUMBER(SEARCH("Android", J374:L374))),"Mobile", "")</f>
        <v/>
      </c>
      <c r="F374" s="20" t="str" cm="1">
        <f t="array" ref="F374">IF(OR(ISNUMBER(SEARCH("virtual reality", J374:L374)),ISNUMBER(SEARCH("mixed reality", J374:L374)),ISNUMBER(SEARCH(" VR ", J374:L374)),ISNUMBER(SEARCH("augmented reality", J374:L374)),ISNUMBER(SEARCH("Augmented Reality", J374:L374)),ISNUMBER(SEARCH(" AR ", J374:L374))),"VR-AR", "")</f>
        <v/>
      </c>
      <c r="G374" s="20" t="s">
        <v>40</v>
      </c>
      <c r="H374" s="20" t="str">
        <f>IF(A374=DataValidation!$E$13,DataValidation!$E$13, "")</f>
        <v>Content Creation</v>
      </c>
      <c r="I374" s="3" t="str">
        <f t="shared" si="18"/>
        <v/>
      </c>
      <c r="J374" s="10" t="s">
        <v>13961</v>
      </c>
      <c r="K374" t="s">
        <v>11599</v>
      </c>
      <c r="L374" t="s">
        <v>11600</v>
      </c>
      <c r="M374" t="s">
        <v>11593</v>
      </c>
      <c r="N374">
        <v>10</v>
      </c>
      <c r="O374">
        <v>9781479999538</v>
      </c>
      <c r="P374" t="str">
        <f t="shared" si="21"/>
        <v>Conference</v>
      </c>
      <c r="Q374" t="s">
        <v>11601</v>
      </c>
      <c r="R374" t="s">
        <v>11602</v>
      </c>
      <c r="S374" s="3">
        <v>2015</v>
      </c>
      <c r="T374" t="s">
        <v>11603</v>
      </c>
      <c r="U374" t="s">
        <v>6</v>
      </c>
      <c r="V374" t="s">
        <v>473</v>
      </c>
    </row>
    <row r="375" spans="1:22" x14ac:dyDescent="0.35">
      <c r="A375" t="s">
        <v>85</v>
      </c>
      <c r="B375" t="s">
        <v>33</v>
      </c>
      <c r="C375" t="s">
        <v>33</v>
      </c>
      <c r="D375" t="s">
        <v>85</v>
      </c>
      <c r="E375" s="20" t="str" cm="1">
        <f t="array" ref="E375">IF(OR(ISNUMBER(SEARCH("mobile", J375:L375)),ISNUMBER(SEARCH("Mobile", J375:L375)),ISNUMBER(SEARCH("smartphone", J375:L375)),ISNUMBER(SEARCH("Smartphone", J375:L375)),ISNUMBER(SEARCH("android", J375:L375)),ISNUMBER(SEARCH("Android", J375:L375))),"Mobile", "")</f>
        <v/>
      </c>
      <c r="F375" s="20" t="str" cm="1">
        <f t="array" ref="F375">IF(OR(ISNUMBER(SEARCH("virtual reality", J375:L375)),ISNUMBER(SEARCH("mixed reality", J375:L375)),ISNUMBER(SEARCH(" VR ", J375:L375)),ISNUMBER(SEARCH("augmented reality", J375:L375)),ISNUMBER(SEARCH("Augmented Reality", J375:L375)),ISNUMBER(SEARCH(" AR ", J375:L375))),"VR-AR", "")</f>
        <v/>
      </c>
      <c r="G375" s="20" t="s">
        <v>21082</v>
      </c>
      <c r="H375" s="20" t="str">
        <f>IF(A375=DataValidation!$E$13,DataValidation!$E$13, "")</f>
        <v>Content Creation</v>
      </c>
      <c r="I375" s="3" t="str">
        <f t="shared" si="18"/>
        <v/>
      </c>
      <c r="J375" s="10" t="s">
        <v>19916</v>
      </c>
      <c r="K375" t="s">
        <v>11618</v>
      </c>
      <c r="L375" t="s">
        <v>11619</v>
      </c>
      <c r="M375" t="s">
        <v>11620</v>
      </c>
      <c r="N375">
        <v>10</v>
      </c>
      <c r="O375">
        <v>9781424471805</v>
      </c>
      <c r="P375" t="str">
        <f t="shared" si="21"/>
        <v>Conference</v>
      </c>
      <c r="Q375" t="s">
        <v>11621</v>
      </c>
      <c r="R375" t="s">
        <v>6</v>
      </c>
      <c r="S375" s="3">
        <v>2010</v>
      </c>
      <c r="T375" t="s">
        <v>11622</v>
      </c>
      <c r="U375" t="s">
        <v>6</v>
      </c>
      <c r="V375" t="s">
        <v>162</v>
      </c>
    </row>
    <row r="376" spans="1:22" x14ac:dyDescent="0.35">
      <c r="A376" t="s">
        <v>85</v>
      </c>
      <c r="B376" t="s">
        <v>33</v>
      </c>
      <c r="C376" t="s">
        <v>33</v>
      </c>
      <c r="D376" t="s">
        <v>85</v>
      </c>
      <c r="E376" s="20" t="str" cm="1">
        <f t="array" ref="E376">IF(OR(ISNUMBER(SEARCH("mobile", J376:L376)),ISNUMBER(SEARCH("Mobile", J376:L376)),ISNUMBER(SEARCH("smartphone", J376:L376)),ISNUMBER(SEARCH("Smartphone", J376:L376)),ISNUMBER(SEARCH("android", J376:L376)),ISNUMBER(SEARCH("Android", J376:L376))),"Mobile", "")</f>
        <v/>
      </c>
      <c r="F376" s="20" t="str" cm="1">
        <f t="array" ref="F376">IF(OR(ISNUMBER(SEARCH("virtual reality", J376:L376)),ISNUMBER(SEARCH("mixed reality", J376:L376)),ISNUMBER(SEARCH(" VR ", J376:L376)),ISNUMBER(SEARCH("augmented reality", J376:L376)),ISNUMBER(SEARCH("Augmented Reality", J376:L376)),ISNUMBER(SEARCH(" AR ", J376:L376))),"VR-AR", "")</f>
        <v/>
      </c>
      <c r="G376" s="20" t="s">
        <v>21082</v>
      </c>
      <c r="H376" s="20" t="str">
        <f>IF(A376=DataValidation!$E$13,DataValidation!$E$13, "")</f>
        <v>Content Creation</v>
      </c>
      <c r="I376" s="3" t="str">
        <f t="shared" si="18"/>
        <v/>
      </c>
      <c r="J376" s="10" t="s">
        <v>19917</v>
      </c>
      <c r="K376" t="s">
        <v>11624</v>
      </c>
      <c r="L376" t="s">
        <v>11625</v>
      </c>
      <c r="M376" t="s">
        <v>11626</v>
      </c>
      <c r="N376">
        <v>10</v>
      </c>
      <c r="O376">
        <v>9780954901677</v>
      </c>
      <c r="P376" t="str">
        <f t="shared" si="21"/>
        <v>Conference</v>
      </c>
      <c r="Q376" t="s">
        <v>1071</v>
      </c>
      <c r="R376" t="s">
        <v>11627</v>
      </c>
      <c r="S376" s="3">
        <v>2009</v>
      </c>
      <c r="T376" t="s">
        <v>11628</v>
      </c>
      <c r="U376" t="s">
        <v>6</v>
      </c>
      <c r="V376" t="s">
        <v>162</v>
      </c>
    </row>
    <row r="377" spans="1:22" x14ac:dyDescent="0.35">
      <c r="A377" t="s">
        <v>40</v>
      </c>
      <c r="B377" t="s">
        <v>33</v>
      </c>
      <c r="C377" t="s">
        <v>33</v>
      </c>
      <c r="E377" s="20" t="str" cm="1">
        <f t="array" ref="E377">IF(OR(ISNUMBER(SEARCH("mobile", J377:L377)),ISNUMBER(SEARCH("Mobile", J377:L377)),ISNUMBER(SEARCH("smartphone", J377:L377)),ISNUMBER(SEARCH("Smartphone", J377:L377)),ISNUMBER(SEARCH("android", J377:L377)),ISNUMBER(SEARCH("Android", J377:L377))),"Mobile", "")</f>
        <v/>
      </c>
      <c r="F377" s="20" t="str" cm="1">
        <f t="array" ref="F377">IF(OR(ISNUMBER(SEARCH("virtual reality", J377:L377)),ISNUMBER(SEARCH("mixed reality", J377:L377)),ISNUMBER(SEARCH(" VR ", J377:L377)),ISNUMBER(SEARCH("augmented reality", J377:L377)),ISNUMBER(SEARCH("Augmented Reality", J377:L377)),ISNUMBER(SEARCH(" AR ", J377:L377))),"VR-AR", "")</f>
        <v/>
      </c>
      <c r="G377" s="20" t="str">
        <f>IF(A377=DataValidation!$E$14,DataValidation!$E$14, "")</f>
        <v>AI</v>
      </c>
      <c r="H377" s="20" t="str">
        <f>IF(A377=DataValidation!$E$13,DataValidation!$E$13, "")</f>
        <v/>
      </c>
      <c r="I377" s="3" t="str">
        <f t="shared" si="18"/>
        <v/>
      </c>
      <c r="J377" s="10" t="s">
        <v>19918</v>
      </c>
      <c r="K377" t="s">
        <v>11630</v>
      </c>
      <c r="L377" t="s">
        <v>11631</v>
      </c>
      <c r="M377" t="s">
        <v>11632</v>
      </c>
      <c r="N377">
        <v>10</v>
      </c>
      <c r="O377">
        <v>9781424473854</v>
      </c>
      <c r="P377" t="str">
        <f t="shared" si="21"/>
        <v>Conference</v>
      </c>
      <c r="Q377" t="s">
        <v>11633</v>
      </c>
      <c r="R377" t="s">
        <v>11634</v>
      </c>
      <c r="S377" s="3">
        <v>2010</v>
      </c>
      <c r="T377" t="s">
        <v>11635</v>
      </c>
      <c r="U377" t="s">
        <v>6</v>
      </c>
      <c r="V377" t="s">
        <v>147</v>
      </c>
    </row>
    <row r="378" spans="1:22" x14ac:dyDescent="0.35">
      <c r="A378" t="s">
        <v>40</v>
      </c>
      <c r="B378" t="s">
        <v>33</v>
      </c>
      <c r="C378" t="s">
        <v>33</v>
      </c>
      <c r="E378" s="20" t="str" cm="1">
        <f t="array" ref="E378">IF(OR(ISNUMBER(SEARCH("mobile", J378:L378)),ISNUMBER(SEARCH("Mobile", J378:L378)),ISNUMBER(SEARCH("smartphone", J378:L378)),ISNUMBER(SEARCH("Smartphone", J378:L378)),ISNUMBER(SEARCH("android", J378:L378)),ISNUMBER(SEARCH("Android", J378:L378))),"Mobile", "")</f>
        <v/>
      </c>
      <c r="F378" s="20" t="str" cm="1">
        <f t="array" ref="F378">IF(OR(ISNUMBER(SEARCH("virtual reality", J378:L378)),ISNUMBER(SEARCH("mixed reality", J378:L378)),ISNUMBER(SEARCH(" VR ", J378:L378)),ISNUMBER(SEARCH("augmented reality", J378:L378)),ISNUMBER(SEARCH("Augmented Reality", J378:L378)),ISNUMBER(SEARCH(" AR ", J378:L378))),"VR-AR", "")</f>
        <v/>
      </c>
      <c r="G378" s="20" t="str">
        <f>IF(A378=DataValidation!$E$14,DataValidation!$E$14, "")</f>
        <v>AI</v>
      </c>
      <c r="H378" s="20" t="str">
        <f>IF(A378=DataValidation!$E$13,DataValidation!$E$13, "")</f>
        <v/>
      </c>
      <c r="I378" s="3" t="str">
        <f t="shared" si="18"/>
        <v/>
      </c>
      <c r="J378" s="10" t="s">
        <v>19920</v>
      </c>
      <c r="K378" t="s">
        <v>11644</v>
      </c>
      <c r="L378" t="s">
        <v>11645</v>
      </c>
      <c r="M378" t="s">
        <v>11646</v>
      </c>
      <c r="N378">
        <v>7</v>
      </c>
      <c r="P378" t="str">
        <f t="shared" si="21"/>
        <v>Journal</v>
      </c>
      <c r="Q378" t="s">
        <v>542</v>
      </c>
      <c r="R378" t="s">
        <v>11647</v>
      </c>
      <c r="S378" s="3">
        <v>2020</v>
      </c>
      <c r="T378" t="s">
        <v>11648</v>
      </c>
      <c r="U378" t="s">
        <v>6</v>
      </c>
      <c r="V378" t="s">
        <v>162</v>
      </c>
    </row>
    <row r="379" spans="1:22" x14ac:dyDescent="0.35">
      <c r="A379" t="s">
        <v>85</v>
      </c>
      <c r="B379" t="s">
        <v>33</v>
      </c>
      <c r="C379" t="s">
        <v>33</v>
      </c>
      <c r="D379" t="s">
        <v>85</v>
      </c>
      <c r="E379" s="20" t="str" cm="1">
        <f t="array" ref="E379">IF(OR(ISNUMBER(SEARCH("mobile", J379:L379)),ISNUMBER(SEARCH("Mobile", J379:L379)),ISNUMBER(SEARCH("smartphone", J379:L379)),ISNUMBER(SEARCH("Smartphone", J379:L379)),ISNUMBER(SEARCH("android", J379:L379)),ISNUMBER(SEARCH("Android", J379:L379))),"Mobile", "")</f>
        <v/>
      </c>
      <c r="F379" s="20" t="str" cm="1">
        <f t="array" ref="F379">IF(OR(ISNUMBER(SEARCH("virtual reality", J379:L379)),ISNUMBER(SEARCH("mixed reality", J379:L379)),ISNUMBER(SEARCH(" VR ", J379:L379)),ISNUMBER(SEARCH("augmented reality", J379:L379)),ISNUMBER(SEARCH("Augmented Reality", J379:L379)),ISNUMBER(SEARCH(" AR ", J379:L379))),"VR-AR", "")</f>
        <v/>
      </c>
      <c r="G379" s="20" t="s">
        <v>40</v>
      </c>
      <c r="H379" s="20" t="str">
        <f>IF(A379=DataValidation!$E$13,DataValidation!$E$13, "")</f>
        <v>Content Creation</v>
      </c>
      <c r="I379" s="3" t="str">
        <f t="shared" si="18"/>
        <v/>
      </c>
      <c r="J379" s="10" t="s">
        <v>19926</v>
      </c>
      <c r="K379" t="s">
        <v>11682</v>
      </c>
      <c r="L379" t="s">
        <v>11683</v>
      </c>
      <c r="M379" t="s">
        <v>11684</v>
      </c>
      <c r="N379">
        <v>7</v>
      </c>
      <c r="P379" t="str">
        <f t="shared" si="21"/>
        <v>Journal</v>
      </c>
      <c r="Q379" t="s">
        <v>11685</v>
      </c>
      <c r="R379" t="s">
        <v>7209</v>
      </c>
      <c r="S379" s="3">
        <v>2021</v>
      </c>
      <c r="T379" t="s">
        <v>11686</v>
      </c>
      <c r="U379" t="s">
        <v>6</v>
      </c>
      <c r="V379" t="s">
        <v>162</v>
      </c>
    </row>
    <row r="380" spans="1:22" x14ac:dyDescent="0.35">
      <c r="A380" t="s">
        <v>85</v>
      </c>
      <c r="B380" t="s">
        <v>33</v>
      </c>
      <c r="C380" t="s">
        <v>33</v>
      </c>
      <c r="E380" s="20" t="str" cm="1">
        <f t="array" ref="E380">IF(OR(ISNUMBER(SEARCH("mobile", J380:L380)),ISNUMBER(SEARCH("Mobile", J380:L380)),ISNUMBER(SEARCH("smartphone", J380:L380)),ISNUMBER(SEARCH("Smartphone", J380:L380)),ISNUMBER(SEARCH("android", J380:L380)),ISNUMBER(SEARCH("Android", J380:L380))),"Mobile", "")</f>
        <v/>
      </c>
      <c r="F380" s="20" t="str" cm="1">
        <f t="array" ref="F380">IF(OR(ISNUMBER(SEARCH("virtual reality", J380:L380)),ISNUMBER(SEARCH("mixed reality", J380:L380)),ISNUMBER(SEARCH(" VR ", J380:L380)),ISNUMBER(SEARCH("augmented reality", J380:L380)),ISNUMBER(SEARCH("Augmented Reality", J380:L380)),ISNUMBER(SEARCH(" AR ", J380:L380))),"VR-AR", "")</f>
        <v/>
      </c>
      <c r="G380" s="20" t="s">
        <v>21082</v>
      </c>
      <c r="H380" s="20" t="str">
        <f>IF(A380=DataValidation!$E$13,DataValidation!$E$13, "")</f>
        <v>Content Creation</v>
      </c>
      <c r="I380" s="3" t="str">
        <f t="shared" si="18"/>
        <v/>
      </c>
      <c r="J380" s="10" t="s">
        <v>19927</v>
      </c>
      <c r="K380" t="s">
        <v>11688</v>
      </c>
      <c r="L380" t="s">
        <v>11689</v>
      </c>
      <c r="M380" t="s">
        <v>11690</v>
      </c>
      <c r="N380">
        <v>10</v>
      </c>
      <c r="O380">
        <v>9781450334662</v>
      </c>
      <c r="P380" t="str">
        <f t="shared" si="21"/>
        <v>Conference</v>
      </c>
      <c r="Q380" t="s">
        <v>2825</v>
      </c>
      <c r="R380" t="s">
        <v>11691</v>
      </c>
      <c r="S380" s="3">
        <v>2015</v>
      </c>
      <c r="T380" t="s">
        <v>11692</v>
      </c>
      <c r="U380" t="s">
        <v>6</v>
      </c>
      <c r="V380" t="s">
        <v>162</v>
      </c>
    </row>
    <row r="381" spans="1:22" x14ac:dyDescent="0.35">
      <c r="A381" t="s">
        <v>49</v>
      </c>
      <c r="B381" t="s">
        <v>66</v>
      </c>
      <c r="C381" t="s">
        <v>66</v>
      </c>
      <c r="D381" t="s">
        <v>21184</v>
      </c>
      <c r="E381" s="20" t="str" cm="1">
        <f t="array" ref="E381">IF(OR(ISNUMBER(SEARCH("mobile", J381:L381)),ISNUMBER(SEARCH("Mobile", J381:L381)),ISNUMBER(SEARCH("smartphone", J381:L381)),ISNUMBER(SEARCH("Smartphone", J381:L381)),ISNUMBER(SEARCH("android", J381:L381)),ISNUMBER(SEARCH("Android", J381:L381))),"Mobile", "")</f>
        <v/>
      </c>
      <c r="F381" s="20" t="str" cm="1">
        <f t="array" ref="F381">IF(OR(ISNUMBER(SEARCH("virtual reality", J381:L381)),ISNUMBER(SEARCH("mixed reality", J381:L381)),ISNUMBER(SEARCH(" VR ", J381:L381)),ISNUMBER(SEARCH("augmented reality", J381:L381)),ISNUMBER(SEARCH("Augmented Reality", J381:L381)),ISNUMBER(SEARCH(" AR ", J381:L381))),"VR-AR", "")</f>
        <v/>
      </c>
      <c r="G381" s="20" t="str">
        <f>IF(A381=DataValidation!$E$14,DataValidation!$E$14, "")</f>
        <v/>
      </c>
      <c r="H381" s="20" t="str">
        <f>IF(A381=DataValidation!$E$13,DataValidation!$E$13, "")</f>
        <v/>
      </c>
      <c r="I381" s="3" t="str">
        <f t="shared" si="18"/>
        <v/>
      </c>
      <c r="J381" s="10" t="s">
        <v>19928</v>
      </c>
      <c r="K381" t="s">
        <v>11694</v>
      </c>
      <c r="L381" t="s">
        <v>11695</v>
      </c>
      <c r="M381" t="s">
        <v>11696</v>
      </c>
      <c r="N381">
        <v>10</v>
      </c>
      <c r="O381">
        <v>9781450344043</v>
      </c>
      <c r="P381" t="str">
        <f t="shared" si="21"/>
        <v>Conference</v>
      </c>
      <c r="Q381" t="s">
        <v>11697</v>
      </c>
      <c r="R381" t="s">
        <v>7855</v>
      </c>
      <c r="S381" s="3">
        <v>2017</v>
      </c>
      <c r="T381" t="s">
        <v>11698</v>
      </c>
      <c r="U381" t="s">
        <v>6</v>
      </c>
      <c r="V381" t="s">
        <v>162</v>
      </c>
    </row>
    <row r="382" spans="1:22" x14ac:dyDescent="0.35">
      <c r="A382" t="s">
        <v>67</v>
      </c>
      <c r="B382" t="s">
        <v>33</v>
      </c>
      <c r="C382" t="s">
        <v>33</v>
      </c>
      <c r="E382" s="20" t="str" cm="1">
        <f t="array" ref="E382">IF(OR(ISNUMBER(SEARCH("mobile", J382:L382)),ISNUMBER(SEARCH("Mobile", J382:L382)),ISNUMBER(SEARCH("smartphone", J382:L382)),ISNUMBER(SEARCH("Smartphone", J382:L382)),ISNUMBER(SEARCH("android", J382:L382)),ISNUMBER(SEARCH("Android", J382:L382))),"Mobile", "")</f>
        <v/>
      </c>
      <c r="F382" s="20" t="str" cm="1">
        <f t="array" ref="F382">IF(OR(ISNUMBER(SEARCH("virtual reality", J382:L382)),ISNUMBER(SEARCH("mixed reality", J382:L382)),ISNUMBER(SEARCH(" VR ", J382:L382)),ISNUMBER(SEARCH("augmented reality", J382:L382)),ISNUMBER(SEARCH("Augmented Reality", J382:L382)),ISNUMBER(SEARCH(" AR ", J382:L382))),"VR-AR", "")</f>
        <v/>
      </c>
      <c r="G382" s="20" t="str">
        <f>IF(A382=DataValidation!$E$14,DataValidation!$E$14, "")</f>
        <v/>
      </c>
      <c r="H382" s="20" t="str">
        <f>IF(A382=DataValidation!$E$13,DataValidation!$E$13, "")</f>
        <v/>
      </c>
      <c r="I382" s="3" t="str">
        <f t="shared" si="18"/>
        <v/>
      </c>
      <c r="J382" s="10" t="s">
        <v>19935</v>
      </c>
      <c r="K382" t="s">
        <v>11735</v>
      </c>
      <c r="L382" t="s">
        <v>11736</v>
      </c>
      <c r="M382" t="s">
        <v>11737</v>
      </c>
      <c r="N382">
        <v>10</v>
      </c>
      <c r="O382">
        <v>9780819489357</v>
      </c>
      <c r="P382" t="str">
        <f t="shared" si="21"/>
        <v>Conference</v>
      </c>
      <c r="Q382" t="s">
        <v>2531</v>
      </c>
      <c r="R382" t="s">
        <v>6</v>
      </c>
      <c r="S382" s="3">
        <v>2012</v>
      </c>
      <c r="T382" t="s">
        <v>11738</v>
      </c>
      <c r="U382" t="s">
        <v>6</v>
      </c>
      <c r="V382" t="s">
        <v>217</v>
      </c>
    </row>
    <row r="383" spans="1:22" x14ac:dyDescent="0.35">
      <c r="A383" t="s">
        <v>70</v>
      </c>
      <c r="B383" t="s">
        <v>66</v>
      </c>
      <c r="C383" t="s">
        <v>66</v>
      </c>
      <c r="D383" t="s">
        <v>21185</v>
      </c>
      <c r="E383" s="20" t="str" cm="1">
        <f t="array" ref="E383">IF(OR(ISNUMBER(SEARCH("mobile", J383:L383)),ISNUMBER(SEARCH("Mobile", J383:L383)),ISNUMBER(SEARCH("smartphone", J383:L383)),ISNUMBER(SEARCH("Smartphone", J383:L383)),ISNUMBER(SEARCH("android", J383:L383)),ISNUMBER(SEARCH("Android", J383:L383))),"Mobile", "")</f>
        <v>Mobile</v>
      </c>
      <c r="F383" s="20" t="str" cm="1">
        <f t="array" ref="F383">IF(OR(ISNUMBER(SEARCH("virtual reality", J383:L383)),ISNUMBER(SEARCH("mixed reality", J383:L383)),ISNUMBER(SEARCH(" VR ", J383:L383)),ISNUMBER(SEARCH("augmented reality", J383:L383)),ISNUMBER(SEARCH("Augmented Reality", J383:L383)),ISNUMBER(SEARCH(" AR ", J383:L383))),"VR-AR", "")</f>
        <v/>
      </c>
      <c r="G383" s="20" t="str">
        <f>IF(A383=DataValidation!$E$14,DataValidation!$E$14, "")</f>
        <v/>
      </c>
      <c r="H383" s="20" t="str">
        <f>IF(A383=DataValidation!$E$13,DataValidation!$E$13, "")</f>
        <v/>
      </c>
      <c r="I383" s="3" t="str">
        <f t="shared" si="18"/>
        <v/>
      </c>
      <c r="J383" s="10" t="s">
        <v>19936</v>
      </c>
      <c r="K383" t="s">
        <v>11740</v>
      </c>
      <c r="L383" t="s">
        <v>11741</v>
      </c>
      <c r="M383" t="s">
        <v>11742</v>
      </c>
      <c r="N383">
        <v>10</v>
      </c>
      <c r="P383" t="str">
        <f t="shared" si="21"/>
        <v>Workshop</v>
      </c>
      <c r="Q383" t="s">
        <v>496</v>
      </c>
      <c r="R383" t="s">
        <v>4563</v>
      </c>
      <c r="S383" s="3">
        <v>2019</v>
      </c>
      <c r="T383" t="s">
        <v>11743</v>
      </c>
      <c r="U383" t="s">
        <v>6</v>
      </c>
      <c r="V383" t="s">
        <v>162</v>
      </c>
    </row>
    <row r="384" spans="1:22" x14ac:dyDescent="0.35">
      <c r="A384" t="s">
        <v>70</v>
      </c>
      <c r="B384" t="s">
        <v>83</v>
      </c>
      <c r="C384" t="s">
        <v>83</v>
      </c>
      <c r="D384" t="s">
        <v>21186</v>
      </c>
      <c r="E384" s="20" t="str" cm="1">
        <f t="array" ref="E384">IF(OR(ISNUMBER(SEARCH("mobile", J384:L384)),ISNUMBER(SEARCH("Mobile", J384:L384)),ISNUMBER(SEARCH("smartphone", J384:L384)),ISNUMBER(SEARCH("Smartphone", J384:L384)),ISNUMBER(SEARCH("android", J384:L384)),ISNUMBER(SEARCH("Android", J384:L384))),"Mobile", "")</f>
        <v>Mobile</v>
      </c>
      <c r="F384" s="20" t="str" cm="1">
        <f t="array" ref="F384">IF(OR(ISNUMBER(SEARCH("virtual reality", J384:L384)),ISNUMBER(SEARCH("mixed reality", J384:L384)),ISNUMBER(SEARCH(" VR ", J384:L384)),ISNUMBER(SEARCH("augmented reality", J384:L384)),ISNUMBER(SEARCH("Augmented Reality", J384:L384)),ISNUMBER(SEARCH(" AR ", J384:L384))),"VR-AR", "")</f>
        <v>VR-AR</v>
      </c>
      <c r="G384" s="20" t="str">
        <f>IF(A384=DataValidation!$E$14,DataValidation!$E$14, "")</f>
        <v/>
      </c>
      <c r="H384" s="20" t="str">
        <f>IF(A384=DataValidation!$E$13,DataValidation!$E$13, "")</f>
        <v/>
      </c>
      <c r="I384" s="3" t="str">
        <f t="shared" si="18"/>
        <v/>
      </c>
      <c r="J384" s="10" t="s">
        <v>19938</v>
      </c>
      <c r="K384" t="s">
        <v>11752</v>
      </c>
      <c r="L384" t="s">
        <v>11753</v>
      </c>
      <c r="M384" t="s">
        <v>11754</v>
      </c>
      <c r="N384">
        <v>10</v>
      </c>
      <c r="O384">
        <v>9781450350877</v>
      </c>
      <c r="P384" t="str">
        <f t="shared" si="21"/>
        <v>Conference</v>
      </c>
      <c r="Q384" t="s">
        <v>11755</v>
      </c>
      <c r="R384" t="s">
        <v>6</v>
      </c>
      <c r="S384" s="3">
        <v>2017</v>
      </c>
      <c r="T384" t="s">
        <v>11756</v>
      </c>
      <c r="U384" t="s">
        <v>6</v>
      </c>
      <c r="V384" t="s">
        <v>1369</v>
      </c>
    </row>
    <row r="385" spans="1:22" x14ac:dyDescent="0.35">
      <c r="A385" t="s">
        <v>85</v>
      </c>
      <c r="B385" t="s">
        <v>33</v>
      </c>
      <c r="C385" t="s">
        <v>33</v>
      </c>
      <c r="D385" t="s">
        <v>85</v>
      </c>
      <c r="E385" s="20" t="str" cm="1">
        <f t="array" ref="E385">IF(OR(ISNUMBER(SEARCH("mobile", J385:L385)),ISNUMBER(SEARCH("Mobile", J385:L385)),ISNUMBER(SEARCH("smartphone", J385:L385)),ISNUMBER(SEARCH("Smartphone", J385:L385)),ISNUMBER(SEARCH("android", J385:L385)),ISNUMBER(SEARCH("Android", J385:L385))),"Mobile", "")</f>
        <v/>
      </c>
      <c r="F385" s="20" t="str" cm="1">
        <f t="array" ref="F385">IF(OR(ISNUMBER(SEARCH("virtual reality", J385:L385)),ISNUMBER(SEARCH("mixed reality", J385:L385)),ISNUMBER(SEARCH(" VR ", J385:L385)),ISNUMBER(SEARCH("augmented reality", J385:L385)),ISNUMBER(SEARCH("Augmented Reality", J385:L385)),ISNUMBER(SEARCH(" AR ", J385:L385))),"VR-AR", "")</f>
        <v/>
      </c>
      <c r="G385" s="20" t="s">
        <v>21082</v>
      </c>
      <c r="H385" s="20" t="str">
        <f>IF(A385=DataValidation!$E$13,DataValidation!$E$13, "")</f>
        <v>Content Creation</v>
      </c>
      <c r="I385" s="3" t="str">
        <f t="shared" si="18"/>
        <v/>
      </c>
      <c r="J385" s="10" t="s">
        <v>19939</v>
      </c>
      <c r="K385" t="s">
        <v>11758</v>
      </c>
      <c r="L385" t="s">
        <v>11759</v>
      </c>
      <c r="M385" t="s">
        <v>11760</v>
      </c>
      <c r="N385">
        <v>10</v>
      </c>
      <c r="O385">
        <v>9781509055074</v>
      </c>
      <c r="P385" t="str">
        <f t="shared" si="21"/>
        <v>Conference</v>
      </c>
      <c r="Q385" t="s">
        <v>11761</v>
      </c>
      <c r="R385" t="s">
        <v>11762</v>
      </c>
      <c r="S385" s="3">
        <v>2017</v>
      </c>
      <c r="T385" t="s">
        <v>11763</v>
      </c>
      <c r="U385" t="s">
        <v>6</v>
      </c>
      <c r="V385" t="s">
        <v>480</v>
      </c>
    </row>
    <row r="386" spans="1:22" x14ac:dyDescent="0.35">
      <c r="A386" t="s">
        <v>85</v>
      </c>
      <c r="B386" t="s">
        <v>33</v>
      </c>
      <c r="C386" t="s">
        <v>33</v>
      </c>
      <c r="D386" t="s">
        <v>85</v>
      </c>
      <c r="E386" s="20" t="str" cm="1">
        <f t="array" ref="E386">IF(OR(ISNUMBER(SEARCH("mobile", J386:L386)),ISNUMBER(SEARCH("Mobile", J386:L386)),ISNUMBER(SEARCH("smartphone", J386:L386)),ISNUMBER(SEARCH("Smartphone", J386:L386)),ISNUMBER(SEARCH("android", J386:L386)),ISNUMBER(SEARCH("Android", J386:L386))),"Mobile", "")</f>
        <v/>
      </c>
      <c r="F386" s="20" t="str" cm="1">
        <f t="array" ref="F386">IF(OR(ISNUMBER(SEARCH("virtual reality", J386:L386)),ISNUMBER(SEARCH("mixed reality", J386:L386)),ISNUMBER(SEARCH(" VR ", J386:L386)),ISNUMBER(SEARCH("augmented reality", J386:L386)),ISNUMBER(SEARCH("Augmented Reality", J386:L386)),ISNUMBER(SEARCH(" AR ", J386:L386))),"VR-AR", "")</f>
        <v/>
      </c>
      <c r="G386" s="20" t="s">
        <v>40</v>
      </c>
      <c r="H386" s="20" t="str">
        <f>IF(A386=DataValidation!$E$13,DataValidation!$E$13, "")</f>
        <v>Content Creation</v>
      </c>
      <c r="I386" s="3" t="str">
        <f t="shared" ref="I386:I449" si="22">IF(B386&lt;&gt;C386,IF(OR(B386="",C386=""),"NR","Yes"),"")</f>
        <v/>
      </c>
      <c r="J386" s="10" t="s">
        <v>19940</v>
      </c>
      <c r="K386" t="s">
        <v>11765</v>
      </c>
      <c r="L386" t="s">
        <v>11766</v>
      </c>
      <c r="M386" t="s">
        <v>11767</v>
      </c>
      <c r="N386">
        <v>7</v>
      </c>
      <c r="P386" t="str">
        <f t="shared" si="21"/>
        <v>Journal</v>
      </c>
      <c r="Q386" t="s">
        <v>4413</v>
      </c>
      <c r="R386" t="s">
        <v>11768</v>
      </c>
      <c r="S386" s="3">
        <v>2019</v>
      </c>
      <c r="T386" t="s">
        <v>11769</v>
      </c>
      <c r="U386" t="s">
        <v>6</v>
      </c>
      <c r="V386" t="s">
        <v>155</v>
      </c>
    </row>
    <row r="387" spans="1:22" x14ac:dyDescent="0.35">
      <c r="A387" t="s">
        <v>85</v>
      </c>
      <c r="B387" t="s">
        <v>33</v>
      </c>
      <c r="C387" t="s">
        <v>33</v>
      </c>
      <c r="D387" t="s">
        <v>85</v>
      </c>
      <c r="E387" s="20" t="str" cm="1">
        <f t="array" ref="E387">IF(OR(ISNUMBER(SEARCH("mobile", J387:L387)),ISNUMBER(SEARCH("Mobile", J387:L387)),ISNUMBER(SEARCH("smartphone", J387:L387)),ISNUMBER(SEARCH("Smartphone", J387:L387)),ISNUMBER(SEARCH("android", J387:L387)),ISNUMBER(SEARCH("Android", J387:L387))),"Mobile", "")</f>
        <v/>
      </c>
      <c r="F387" s="20" t="str" cm="1">
        <f t="array" ref="F387">IF(OR(ISNUMBER(SEARCH("virtual reality", J387:L387)),ISNUMBER(SEARCH("mixed reality", J387:L387)),ISNUMBER(SEARCH(" VR ", J387:L387)),ISNUMBER(SEARCH("augmented reality", J387:L387)),ISNUMBER(SEARCH("Augmented Reality", J387:L387)),ISNUMBER(SEARCH(" AR ", J387:L387))),"VR-AR", "")</f>
        <v>VR-AR</v>
      </c>
      <c r="G387" s="20" t="s">
        <v>21082</v>
      </c>
      <c r="H387" s="20" t="str">
        <f>IF(A387=DataValidation!$E$13,DataValidation!$E$13, "")</f>
        <v>Content Creation</v>
      </c>
      <c r="I387" s="3" t="str">
        <f t="shared" si="22"/>
        <v/>
      </c>
      <c r="J387" s="10" t="s">
        <v>19941</v>
      </c>
      <c r="K387" t="s">
        <v>11771</v>
      </c>
      <c r="L387" t="s">
        <v>11772</v>
      </c>
      <c r="M387" t="s">
        <v>11773</v>
      </c>
      <c r="N387">
        <v>7</v>
      </c>
      <c r="P387" t="str">
        <f t="shared" si="21"/>
        <v>Journal</v>
      </c>
      <c r="Q387" t="s">
        <v>4413</v>
      </c>
      <c r="R387" t="s">
        <v>11774</v>
      </c>
      <c r="S387" s="3">
        <v>2019</v>
      </c>
      <c r="T387" t="s">
        <v>11775</v>
      </c>
      <c r="U387" t="s">
        <v>6</v>
      </c>
      <c r="V387" t="s">
        <v>283</v>
      </c>
    </row>
    <row r="388" spans="1:22" x14ac:dyDescent="0.35">
      <c r="A388" t="s">
        <v>49</v>
      </c>
      <c r="B388" t="s">
        <v>60</v>
      </c>
      <c r="C388" t="s">
        <v>60</v>
      </c>
      <c r="D388" t="s">
        <v>21187</v>
      </c>
      <c r="E388" s="20" t="str" cm="1">
        <f t="array" ref="E388">IF(OR(ISNUMBER(SEARCH("mobile", J388:L388)),ISNUMBER(SEARCH("Mobile", J388:L388)),ISNUMBER(SEARCH("smartphone", J388:L388)),ISNUMBER(SEARCH("Smartphone", J388:L388)),ISNUMBER(SEARCH("android", J388:L388)),ISNUMBER(SEARCH("Android", J388:L388))),"Mobile", "")</f>
        <v/>
      </c>
      <c r="F388" s="20" t="str" cm="1">
        <f t="array" ref="F388">IF(OR(ISNUMBER(SEARCH("virtual reality", J388:L388)),ISNUMBER(SEARCH("mixed reality", J388:L388)),ISNUMBER(SEARCH(" VR ", J388:L388)),ISNUMBER(SEARCH("augmented reality", J388:L388)),ISNUMBER(SEARCH("Augmented Reality", J388:L388)),ISNUMBER(SEARCH(" AR ", J388:L388))),"VR-AR", "")</f>
        <v/>
      </c>
      <c r="G388" s="20" t="str">
        <f>IF(A388=DataValidation!$E$14,DataValidation!$E$14, "")</f>
        <v/>
      </c>
      <c r="H388" s="20" t="str">
        <f>IF(A388=DataValidation!$E$13,DataValidation!$E$13, "")</f>
        <v/>
      </c>
      <c r="I388" s="3" t="str">
        <f t="shared" si="22"/>
        <v/>
      </c>
      <c r="J388" s="10" t="s">
        <v>19945</v>
      </c>
      <c r="K388" t="s">
        <v>11795</v>
      </c>
      <c r="L388" t="s">
        <v>11796</v>
      </c>
      <c r="M388" t="s">
        <v>11797</v>
      </c>
      <c r="N388">
        <v>10</v>
      </c>
      <c r="O388">
        <v>9780954901677</v>
      </c>
      <c r="P388" t="str">
        <f t="shared" si="21"/>
        <v>Conference</v>
      </c>
      <c r="Q388" t="s">
        <v>1071</v>
      </c>
      <c r="R388" t="s">
        <v>9592</v>
      </c>
      <c r="S388" s="3">
        <v>2009</v>
      </c>
      <c r="T388" t="s">
        <v>11798</v>
      </c>
      <c r="U388" t="s">
        <v>6</v>
      </c>
      <c r="V388" t="s">
        <v>162</v>
      </c>
    </row>
    <row r="389" spans="1:22" x14ac:dyDescent="0.35">
      <c r="A389" t="s">
        <v>70</v>
      </c>
      <c r="B389" t="s">
        <v>60</v>
      </c>
      <c r="C389" t="s">
        <v>60</v>
      </c>
      <c r="D389" t="s">
        <v>21188</v>
      </c>
      <c r="E389" s="20" t="str" cm="1">
        <f t="array" ref="E389">IF(OR(ISNUMBER(SEARCH("mobile", J389:L389)),ISNUMBER(SEARCH("Mobile", J389:L389)),ISNUMBER(SEARCH("smartphone", J389:L389)),ISNUMBER(SEARCH("Smartphone", J389:L389)),ISNUMBER(SEARCH("android", J389:L389)),ISNUMBER(SEARCH("Android", J389:L389))),"Mobile", "")</f>
        <v>Mobile</v>
      </c>
      <c r="F389" s="20" t="str" cm="1">
        <f t="array" ref="F389">IF(OR(ISNUMBER(SEARCH("virtual reality", J389:L389)),ISNUMBER(SEARCH("mixed reality", J389:L389)),ISNUMBER(SEARCH(" VR ", J389:L389)),ISNUMBER(SEARCH("augmented reality", J389:L389)),ISNUMBER(SEARCH("Augmented Reality", J389:L389)),ISNUMBER(SEARCH(" AR ", J389:L389))),"VR-AR", "")</f>
        <v>VR-AR</v>
      </c>
      <c r="G389" s="20" t="str">
        <f>IF(A389=DataValidation!$E$14,DataValidation!$E$14, "")</f>
        <v/>
      </c>
      <c r="H389" s="20" t="str">
        <f>IF(A389=DataValidation!$E$13,DataValidation!$E$13, "")</f>
        <v/>
      </c>
      <c r="I389" s="3" t="str">
        <f t="shared" si="22"/>
        <v/>
      </c>
      <c r="J389" s="10" t="s">
        <v>19946</v>
      </c>
      <c r="K389" t="s">
        <v>11800</v>
      </c>
      <c r="L389" t="s">
        <v>11801</v>
      </c>
      <c r="M389" t="s">
        <v>11802</v>
      </c>
      <c r="N389">
        <v>10</v>
      </c>
      <c r="O389">
        <v>9781450354592</v>
      </c>
      <c r="P389" t="str">
        <f t="shared" si="21"/>
        <v>Conference</v>
      </c>
      <c r="Q389" t="s">
        <v>10086</v>
      </c>
      <c r="R389" t="s">
        <v>6</v>
      </c>
      <c r="S389" s="3">
        <v>2017</v>
      </c>
      <c r="T389" t="s">
        <v>11803</v>
      </c>
      <c r="U389" t="s">
        <v>6</v>
      </c>
      <c r="V389" t="s">
        <v>4202</v>
      </c>
    </row>
    <row r="390" spans="1:22" x14ac:dyDescent="0.35">
      <c r="A390" t="s">
        <v>79</v>
      </c>
      <c r="B390" t="s">
        <v>33</v>
      </c>
      <c r="C390" t="s">
        <v>33</v>
      </c>
      <c r="D390" t="s">
        <v>21189</v>
      </c>
      <c r="E390" s="20" t="str" cm="1">
        <f t="array" ref="E390">IF(OR(ISNUMBER(SEARCH("mobile", J390:L390)),ISNUMBER(SEARCH("Mobile", J390:L390)),ISNUMBER(SEARCH("smartphone", J390:L390)),ISNUMBER(SEARCH("Smartphone", J390:L390)),ISNUMBER(SEARCH("android", J390:L390)),ISNUMBER(SEARCH("Android", J390:L390))),"Mobile", "")</f>
        <v/>
      </c>
      <c r="F390" s="20" t="str" cm="1">
        <f t="array" ref="F390">IF(OR(ISNUMBER(SEARCH("virtual reality", J390:L390)),ISNUMBER(SEARCH("mixed reality", J390:L390)),ISNUMBER(SEARCH(" VR ", J390:L390)),ISNUMBER(SEARCH("augmented reality", J390:L390)),ISNUMBER(SEARCH("Augmented Reality", J390:L390)),ISNUMBER(SEARCH(" AR ", J390:L390))),"VR-AR", "")</f>
        <v/>
      </c>
      <c r="G390" s="20" t="str">
        <f>IF(A390=DataValidation!$E$14,DataValidation!$E$14, "")</f>
        <v/>
      </c>
      <c r="H390" s="20" t="str">
        <f>IF(A390=DataValidation!$E$13,DataValidation!$E$13, "")</f>
        <v/>
      </c>
      <c r="I390" s="3" t="str">
        <f t="shared" si="22"/>
        <v/>
      </c>
      <c r="J390" s="10" t="s">
        <v>19948</v>
      </c>
      <c r="K390" t="s">
        <v>11811</v>
      </c>
      <c r="L390" t="s">
        <v>11812</v>
      </c>
      <c r="M390" t="s">
        <v>11813</v>
      </c>
      <c r="N390">
        <v>7</v>
      </c>
      <c r="P390" t="str">
        <f t="shared" si="21"/>
        <v>Journal</v>
      </c>
      <c r="Q390" t="s">
        <v>11814</v>
      </c>
      <c r="R390" t="s">
        <v>11815</v>
      </c>
      <c r="S390" s="3">
        <v>2013</v>
      </c>
      <c r="T390" t="s">
        <v>11816</v>
      </c>
      <c r="U390" t="s">
        <v>6</v>
      </c>
      <c r="V390" t="s">
        <v>283</v>
      </c>
    </row>
    <row r="391" spans="1:22" x14ac:dyDescent="0.35">
      <c r="A391" t="s">
        <v>79</v>
      </c>
      <c r="B391" t="s">
        <v>33</v>
      </c>
      <c r="C391" t="s">
        <v>33</v>
      </c>
      <c r="D391" t="s">
        <v>21190</v>
      </c>
      <c r="E391" s="20" t="str" cm="1">
        <f t="array" ref="E391">IF(OR(ISNUMBER(SEARCH("mobile", J391:L391)),ISNUMBER(SEARCH("Mobile", J391:L391)),ISNUMBER(SEARCH("smartphone", J391:L391)),ISNUMBER(SEARCH("Smartphone", J391:L391)),ISNUMBER(SEARCH("android", J391:L391)),ISNUMBER(SEARCH("Android", J391:L391))),"Mobile", "")</f>
        <v/>
      </c>
      <c r="F391" s="20" t="str" cm="1">
        <f t="array" ref="F391">IF(OR(ISNUMBER(SEARCH("virtual reality", J391:L391)),ISNUMBER(SEARCH("mixed reality", J391:L391)),ISNUMBER(SEARCH(" VR ", J391:L391)),ISNUMBER(SEARCH("augmented reality", J391:L391)),ISNUMBER(SEARCH("Augmented Reality", J391:L391)),ISNUMBER(SEARCH(" AR ", J391:L391))),"VR-AR", "")</f>
        <v/>
      </c>
      <c r="G391" s="20" t="str">
        <f>IF(A391=DataValidation!$E$14,DataValidation!$E$14, "")</f>
        <v/>
      </c>
      <c r="H391" s="20" t="str">
        <f>IF(A391=DataValidation!$E$13,DataValidation!$E$13, "")</f>
        <v/>
      </c>
      <c r="I391" s="3" t="str">
        <f t="shared" si="22"/>
        <v/>
      </c>
      <c r="J391" s="10" t="s">
        <v>19950</v>
      </c>
      <c r="K391" t="s">
        <v>11823</v>
      </c>
      <c r="L391" t="s">
        <v>11824</v>
      </c>
      <c r="M391" t="s">
        <v>11825</v>
      </c>
      <c r="N391">
        <v>7</v>
      </c>
      <c r="P391" t="str">
        <f t="shared" si="21"/>
        <v>Journal</v>
      </c>
      <c r="Q391" t="s">
        <v>1853</v>
      </c>
      <c r="R391" t="s">
        <v>6</v>
      </c>
      <c r="S391" s="3">
        <v>2014</v>
      </c>
      <c r="T391" t="s">
        <v>11826</v>
      </c>
      <c r="U391" t="s">
        <v>6</v>
      </c>
      <c r="V391" t="s">
        <v>162</v>
      </c>
    </row>
    <row r="392" spans="1:22" x14ac:dyDescent="0.35">
      <c r="A392" t="s">
        <v>85</v>
      </c>
      <c r="B392" t="s">
        <v>33</v>
      </c>
      <c r="C392" t="s">
        <v>33</v>
      </c>
      <c r="D392" t="s">
        <v>85</v>
      </c>
      <c r="E392" s="20" t="str" cm="1">
        <f t="array" ref="E392">IF(OR(ISNUMBER(SEARCH("mobile", J392:L392)),ISNUMBER(SEARCH("Mobile", J392:L392)),ISNUMBER(SEARCH("smartphone", J392:L392)),ISNUMBER(SEARCH("Smartphone", J392:L392)),ISNUMBER(SEARCH("android", J392:L392)),ISNUMBER(SEARCH("Android", J392:L392))),"Mobile", "")</f>
        <v/>
      </c>
      <c r="F392" s="20" t="str" cm="1">
        <f t="array" ref="F392">IF(OR(ISNUMBER(SEARCH("virtual reality", J392:L392)),ISNUMBER(SEARCH("mixed reality", J392:L392)),ISNUMBER(SEARCH(" VR ", J392:L392)),ISNUMBER(SEARCH("augmented reality", J392:L392)),ISNUMBER(SEARCH("Augmented Reality", J392:L392)),ISNUMBER(SEARCH(" AR ", J392:L392))),"VR-AR", "")</f>
        <v/>
      </c>
      <c r="G392" s="20" t="s">
        <v>40</v>
      </c>
      <c r="H392" s="20" t="str">
        <f>IF(A392=DataValidation!$E$13,DataValidation!$E$13, "")</f>
        <v>Content Creation</v>
      </c>
      <c r="I392" s="3" t="str">
        <f t="shared" si="22"/>
        <v/>
      </c>
      <c r="J392" s="10" t="s">
        <v>19957</v>
      </c>
      <c r="K392" t="s">
        <v>11861</v>
      </c>
      <c r="L392" t="s">
        <v>11862</v>
      </c>
      <c r="M392" t="s">
        <v>11863</v>
      </c>
      <c r="N392">
        <v>7</v>
      </c>
      <c r="O392">
        <v>9783319762692</v>
      </c>
      <c r="P392" t="str">
        <f t="shared" si="21"/>
        <v>Conference</v>
      </c>
      <c r="Q392" t="s">
        <v>152</v>
      </c>
      <c r="R392" t="s">
        <v>11864</v>
      </c>
      <c r="S392" s="3">
        <v>2018</v>
      </c>
      <c r="T392" t="s">
        <v>11865</v>
      </c>
      <c r="U392" t="s">
        <v>6</v>
      </c>
      <c r="V392" t="s">
        <v>217</v>
      </c>
    </row>
    <row r="393" spans="1:22" x14ac:dyDescent="0.35">
      <c r="A393" t="s">
        <v>79</v>
      </c>
      <c r="B393" t="s">
        <v>33</v>
      </c>
      <c r="C393" t="s">
        <v>33</v>
      </c>
      <c r="D393" s="33" t="s">
        <v>20816</v>
      </c>
      <c r="E393" s="20" t="str" cm="1">
        <f t="array" ref="E393">IF(OR(ISNUMBER(SEARCH("mobile", J393:L393)),ISNUMBER(SEARCH("Mobile", J393:L393)),ISNUMBER(SEARCH("smartphone", J393:L393)),ISNUMBER(SEARCH("Smartphone", J393:L393)),ISNUMBER(SEARCH("android", J393:L393)),ISNUMBER(SEARCH("Android", J393:L393))),"Mobile", "")</f>
        <v/>
      </c>
      <c r="F393" s="20" t="str" cm="1">
        <f t="array" ref="F393">IF(OR(ISNUMBER(SEARCH("virtual reality", J393:L393)),ISNUMBER(SEARCH("mixed reality", J393:L393)),ISNUMBER(SEARCH(" VR ", J393:L393)),ISNUMBER(SEARCH("augmented reality", J393:L393)),ISNUMBER(SEARCH("Augmented Reality", J393:L393)),ISNUMBER(SEARCH(" AR ", J393:L393))),"VR-AR", "")</f>
        <v/>
      </c>
      <c r="G393" s="20" t="str">
        <f>IF(A393=DataValidation!$E$14,DataValidation!$E$14, "")</f>
        <v/>
      </c>
      <c r="H393" s="20" t="str">
        <f>IF(A393=DataValidation!$E$13,DataValidation!$E$13, "")</f>
        <v/>
      </c>
      <c r="I393" s="3" t="str">
        <f t="shared" si="22"/>
        <v/>
      </c>
      <c r="J393" s="10" t="s">
        <v>19958</v>
      </c>
      <c r="K393" t="s">
        <v>11867</v>
      </c>
      <c r="L393" t="s">
        <v>11868</v>
      </c>
      <c r="M393" t="s">
        <v>11863</v>
      </c>
      <c r="N393">
        <v>7</v>
      </c>
      <c r="P393" t="str">
        <f t="shared" si="21"/>
        <v>Journal</v>
      </c>
      <c r="Q393" t="s">
        <v>11869</v>
      </c>
      <c r="R393" t="s">
        <v>6</v>
      </c>
      <c r="S393" s="3">
        <v>2019</v>
      </c>
      <c r="T393" t="s">
        <v>11870</v>
      </c>
      <c r="U393" t="s">
        <v>6</v>
      </c>
      <c r="V393" t="s">
        <v>1120</v>
      </c>
    </row>
    <row r="394" spans="1:22" x14ac:dyDescent="0.35">
      <c r="A394" t="s">
        <v>40</v>
      </c>
      <c r="B394" t="s">
        <v>33</v>
      </c>
      <c r="C394" t="s">
        <v>33</v>
      </c>
      <c r="E394" s="20" t="str" cm="1">
        <f t="array" ref="E394">IF(OR(ISNUMBER(SEARCH("mobile", J394:L394)),ISNUMBER(SEARCH("Mobile", J394:L394)),ISNUMBER(SEARCH("smartphone", J394:L394)),ISNUMBER(SEARCH("Smartphone", J394:L394)),ISNUMBER(SEARCH("android", J394:L394)),ISNUMBER(SEARCH("Android", J394:L394))),"Mobile", "")</f>
        <v/>
      </c>
      <c r="F394" s="20" t="str" cm="1">
        <f t="array" ref="F394">IF(OR(ISNUMBER(SEARCH("virtual reality", J394:L394)),ISNUMBER(SEARCH("mixed reality", J394:L394)),ISNUMBER(SEARCH(" VR ", J394:L394)),ISNUMBER(SEARCH("augmented reality", J394:L394)),ISNUMBER(SEARCH("Augmented Reality", J394:L394)),ISNUMBER(SEARCH(" AR ", J394:L394))),"VR-AR", "")</f>
        <v/>
      </c>
      <c r="G394" s="20" t="str">
        <f>IF(A394=DataValidation!$E$14,DataValidation!$E$14, "")</f>
        <v>AI</v>
      </c>
      <c r="H394" s="20" t="str">
        <f>IF(A394=DataValidation!$E$13,DataValidation!$E$13, "")</f>
        <v/>
      </c>
      <c r="I394" s="3" t="str">
        <f t="shared" si="22"/>
        <v/>
      </c>
      <c r="J394" s="10" t="s">
        <v>19959</v>
      </c>
      <c r="K394" t="s">
        <v>11872</v>
      </c>
      <c r="L394" t="s">
        <v>11873</v>
      </c>
      <c r="M394" t="s">
        <v>11874</v>
      </c>
      <c r="N394">
        <v>7</v>
      </c>
      <c r="P394" t="str">
        <f t="shared" si="21"/>
        <v>Journal</v>
      </c>
      <c r="Q394" t="s">
        <v>9126</v>
      </c>
      <c r="R394" t="s">
        <v>11875</v>
      </c>
      <c r="S394" s="3">
        <v>2019</v>
      </c>
      <c r="T394" t="s">
        <v>11876</v>
      </c>
      <c r="U394" t="s">
        <v>6</v>
      </c>
      <c r="V394" t="s">
        <v>283</v>
      </c>
    </row>
    <row r="395" spans="1:22" x14ac:dyDescent="0.35">
      <c r="A395" t="s">
        <v>70</v>
      </c>
      <c r="B395" t="s">
        <v>33</v>
      </c>
      <c r="C395" t="s">
        <v>33</v>
      </c>
      <c r="E395" s="20" t="str" cm="1">
        <f t="array" ref="E395">IF(OR(ISNUMBER(SEARCH("mobile", J395:L395)),ISNUMBER(SEARCH("Mobile", J395:L395)),ISNUMBER(SEARCH("smartphone", J395:L395)),ISNUMBER(SEARCH("Smartphone", J395:L395)),ISNUMBER(SEARCH("android", J395:L395)),ISNUMBER(SEARCH("Android", J395:L395))),"Mobile", "")</f>
        <v/>
      </c>
      <c r="F395" s="20" t="str" cm="1">
        <f t="array" ref="F395">IF(OR(ISNUMBER(SEARCH("virtual reality", J395:L395)),ISNUMBER(SEARCH("mixed reality", J395:L395)),ISNUMBER(SEARCH(" VR ", J395:L395)),ISNUMBER(SEARCH("augmented reality", J395:L395)),ISNUMBER(SEARCH("Augmented Reality", J395:L395)),ISNUMBER(SEARCH(" AR ", J395:L395))),"VR-AR", "")</f>
        <v/>
      </c>
      <c r="G395" s="20" t="str">
        <f>IF(A395=DataValidation!$E$14,DataValidation!$E$14, "")</f>
        <v/>
      </c>
      <c r="H395" s="20" t="str">
        <f>IF(A395=DataValidation!$E$13,DataValidation!$E$13, "")</f>
        <v/>
      </c>
      <c r="I395" s="3" t="str">
        <f t="shared" si="22"/>
        <v/>
      </c>
      <c r="J395" s="10" t="s">
        <v>19961</v>
      </c>
      <c r="K395" t="s">
        <v>11885</v>
      </c>
      <c r="L395" t="s">
        <v>11886</v>
      </c>
      <c r="M395" t="s">
        <v>11887</v>
      </c>
      <c r="N395">
        <v>10</v>
      </c>
      <c r="O395">
        <v>9789810854799</v>
      </c>
      <c r="P395" t="str">
        <f t="shared" si="21"/>
        <v>Conference</v>
      </c>
      <c r="Q395" t="s">
        <v>4597</v>
      </c>
      <c r="R395" t="s">
        <v>11888</v>
      </c>
      <c r="S395" s="3">
        <v>2010</v>
      </c>
      <c r="T395" t="s">
        <v>11889</v>
      </c>
      <c r="U395" t="s">
        <v>6</v>
      </c>
      <c r="V395" t="s">
        <v>162</v>
      </c>
    </row>
    <row r="396" spans="1:22" x14ac:dyDescent="0.35">
      <c r="A396" t="s">
        <v>49</v>
      </c>
      <c r="B396" t="s">
        <v>74</v>
      </c>
      <c r="C396" t="s">
        <v>74</v>
      </c>
      <c r="D396" t="s">
        <v>21191</v>
      </c>
      <c r="E396" s="20" t="str" cm="1">
        <f t="array" ref="E396">IF(OR(ISNUMBER(SEARCH("mobile", J396:L396)),ISNUMBER(SEARCH("Mobile", J396:L396)),ISNUMBER(SEARCH("smartphone", J396:L396)),ISNUMBER(SEARCH("Smartphone", J396:L396)),ISNUMBER(SEARCH("android", J396:L396)),ISNUMBER(SEARCH("Android", J396:L396))),"Mobile", "")</f>
        <v/>
      </c>
      <c r="F396" s="20" t="str" cm="1">
        <f t="array" ref="F396">IF(OR(ISNUMBER(SEARCH("virtual reality", J396:L396)),ISNUMBER(SEARCH("mixed reality", J396:L396)),ISNUMBER(SEARCH(" VR ", J396:L396)),ISNUMBER(SEARCH("augmented reality", J396:L396)),ISNUMBER(SEARCH("Augmented Reality", J396:L396)),ISNUMBER(SEARCH(" AR ", J396:L396))),"VR-AR", "")</f>
        <v/>
      </c>
      <c r="G396" s="20" t="str">
        <f>IF(A396=DataValidation!$E$14,DataValidation!$E$14, "")</f>
        <v/>
      </c>
      <c r="H396" s="20" t="str">
        <f>IF(A396=DataValidation!$E$13,DataValidation!$E$13, "")</f>
        <v/>
      </c>
      <c r="I396" s="3" t="str">
        <f t="shared" si="22"/>
        <v/>
      </c>
      <c r="J396" s="10" t="s">
        <v>19962</v>
      </c>
      <c r="K396" t="s">
        <v>11891</v>
      </c>
      <c r="L396" t="s">
        <v>11892</v>
      </c>
      <c r="M396" t="s">
        <v>11893</v>
      </c>
      <c r="N396">
        <v>10</v>
      </c>
      <c r="O396">
        <v>9781479919345</v>
      </c>
      <c r="P396" t="str">
        <f t="shared" si="21"/>
        <v>Workshop</v>
      </c>
      <c r="Q396" t="s">
        <v>3954</v>
      </c>
      <c r="R396" t="s">
        <v>11894</v>
      </c>
      <c r="S396" s="3">
        <v>2015</v>
      </c>
      <c r="T396" t="s">
        <v>11895</v>
      </c>
      <c r="U396" t="s">
        <v>6</v>
      </c>
      <c r="V396" t="s">
        <v>217</v>
      </c>
    </row>
    <row r="397" spans="1:22" x14ac:dyDescent="0.35">
      <c r="A397" t="s">
        <v>49</v>
      </c>
      <c r="B397" t="s">
        <v>57</v>
      </c>
      <c r="C397" t="s">
        <v>57</v>
      </c>
      <c r="D397" t="s">
        <v>21192</v>
      </c>
      <c r="E397" s="20" t="str" cm="1">
        <f t="array" ref="E397">IF(OR(ISNUMBER(SEARCH("mobile", J397:L397)),ISNUMBER(SEARCH("Mobile", J397:L397)),ISNUMBER(SEARCH("smartphone", J397:L397)),ISNUMBER(SEARCH("Smartphone", J397:L397)),ISNUMBER(SEARCH("android", J397:L397)),ISNUMBER(SEARCH("Android", J397:L397))),"Mobile", "")</f>
        <v/>
      </c>
      <c r="F397" s="20" t="str" cm="1">
        <f t="array" ref="F397">IF(OR(ISNUMBER(SEARCH("virtual reality", J397:L397)),ISNUMBER(SEARCH("mixed reality", J397:L397)),ISNUMBER(SEARCH(" VR ", J397:L397)),ISNUMBER(SEARCH("augmented reality", J397:L397)),ISNUMBER(SEARCH("Augmented Reality", J397:L397)),ISNUMBER(SEARCH(" AR ", J397:L397))),"VR-AR", "")</f>
        <v/>
      </c>
      <c r="G397" s="20" t="str">
        <f>IF(A397=DataValidation!$E$14,DataValidation!$E$14, "")</f>
        <v/>
      </c>
      <c r="H397" s="20" t="str">
        <f>IF(A397=DataValidation!$E$13,DataValidation!$E$13, "")</f>
        <v/>
      </c>
      <c r="I397" s="3" t="str">
        <f t="shared" si="22"/>
        <v/>
      </c>
      <c r="J397" s="10" t="s">
        <v>19964</v>
      </c>
      <c r="K397" t="s">
        <v>11904</v>
      </c>
      <c r="L397" t="s">
        <v>11905</v>
      </c>
      <c r="M397" t="s">
        <v>11906</v>
      </c>
      <c r="N397">
        <v>10</v>
      </c>
      <c r="O397">
        <v>9781728190686</v>
      </c>
      <c r="P397" t="str">
        <f t="shared" si="21"/>
        <v>Conference</v>
      </c>
      <c r="Q397" t="s">
        <v>11907</v>
      </c>
      <c r="R397" t="s">
        <v>11908</v>
      </c>
      <c r="S397" s="3">
        <v>2020</v>
      </c>
      <c r="T397" t="s">
        <v>11909</v>
      </c>
      <c r="U397" t="s">
        <v>6</v>
      </c>
      <c r="V397" t="s">
        <v>162</v>
      </c>
    </row>
    <row r="398" spans="1:22" x14ac:dyDescent="0.35">
      <c r="A398" t="s">
        <v>79</v>
      </c>
      <c r="B398" t="s">
        <v>33</v>
      </c>
      <c r="C398" t="s">
        <v>33</v>
      </c>
      <c r="E398" s="20" t="str" cm="1">
        <f t="array" ref="E398">IF(OR(ISNUMBER(SEARCH("mobile", J398:L398)),ISNUMBER(SEARCH("Mobile", J398:L398)),ISNUMBER(SEARCH("smartphone", J398:L398)),ISNUMBER(SEARCH("Smartphone", J398:L398)),ISNUMBER(SEARCH("android", J398:L398)),ISNUMBER(SEARCH("Android", J398:L398))),"Mobile", "")</f>
        <v/>
      </c>
      <c r="F398" s="20" t="str" cm="1">
        <f t="array" ref="F398">IF(OR(ISNUMBER(SEARCH("virtual reality", J398:L398)),ISNUMBER(SEARCH("mixed reality", J398:L398)),ISNUMBER(SEARCH(" VR ", J398:L398)),ISNUMBER(SEARCH("augmented reality", J398:L398)),ISNUMBER(SEARCH("Augmented Reality", J398:L398)),ISNUMBER(SEARCH(" AR ", J398:L398))),"VR-AR", "")</f>
        <v/>
      </c>
      <c r="G398" s="20" t="str">
        <f>IF(A398=DataValidation!$E$14,DataValidation!$E$14, "")</f>
        <v/>
      </c>
      <c r="H398" s="20" t="str">
        <f>IF(A398=DataValidation!$E$13,DataValidation!$E$13, "")</f>
        <v/>
      </c>
      <c r="I398" s="3" t="str">
        <f t="shared" si="22"/>
        <v/>
      </c>
      <c r="J398" s="10" t="s">
        <v>19970</v>
      </c>
      <c r="K398" t="s">
        <v>11953</v>
      </c>
      <c r="L398" t="s">
        <v>6</v>
      </c>
      <c r="M398" t="s">
        <v>11954</v>
      </c>
      <c r="N398">
        <v>7</v>
      </c>
      <c r="P398" t="str">
        <f t="shared" si="21"/>
        <v>Journal</v>
      </c>
      <c r="Q398" t="s">
        <v>1386</v>
      </c>
      <c r="R398" t="s">
        <v>11955</v>
      </c>
      <c r="S398" s="3">
        <v>2010</v>
      </c>
      <c r="T398" t="s">
        <v>6</v>
      </c>
      <c r="U398" t="s">
        <v>6</v>
      </c>
      <c r="V398" t="s">
        <v>6</v>
      </c>
    </row>
    <row r="399" spans="1:22" x14ac:dyDescent="0.35">
      <c r="A399" t="s">
        <v>40</v>
      </c>
      <c r="B399" t="s">
        <v>33</v>
      </c>
      <c r="C399" t="s">
        <v>33</v>
      </c>
      <c r="E399" s="20" t="str" cm="1">
        <f t="array" ref="E399">IF(OR(ISNUMBER(SEARCH("mobile", J399:L399)),ISNUMBER(SEARCH("Mobile", J399:L399)),ISNUMBER(SEARCH("smartphone", J399:L399)),ISNUMBER(SEARCH("Smartphone", J399:L399)),ISNUMBER(SEARCH("android", J399:L399)),ISNUMBER(SEARCH("Android", J399:L399))),"Mobile", "")</f>
        <v/>
      </c>
      <c r="F399" s="20" t="str" cm="1">
        <f t="array" ref="F399">IF(OR(ISNUMBER(SEARCH("virtual reality", J399:L399)),ISNUMBER(SEARCH("mixed reality", J399:L399)),ISNUMBER(SEARCH(" VR ", J399:L399)),ISNUMBER(SEARCH("augmented reality", J399:L399)),ISNUMBER(SEARCH("Augmented Reality", J399:L399)),ISNUMBER(SEARCH(" AR ", J399:L399))),"VR-AR", "")</f>
        <v/>
      </c>
      <c r="G399" s="20" t="str">
        <f>IF(A399=DataValidation!$E$14,DataValidation!$E$14, "")</f>
        <v>AI</v>
      </c>
      <c r="H399" s="20" t="str">
        <f>IF(A399=DataValidation!$E$13,DataValidation!$E$13, "")</f>
        <v/>
      </c>
      <c r="I399" s="3" t="str">
        <f t="shared" si="22"/>
        <v/>
      </c>
      <c r="J399" s="10" t="s">
        <v>19971</v>
      </c>
      <c r="K399" t="s">
        <v>11970</v>
      </c>
      <c r="L399" t="s">
        <v>6</v>
      </c>
      <c r="M399" t="s">
        <v>11971</v>
      </c>
      <c r="N399">
        <v>7</v>
      </c>
      <c r="P399" t="str">
        <f t="shared" si="21"/>
        <v>Conference</v>
      </c>
      <c r="Q399" t="s">
        <v>11972</v>
      </c>
      <c r="R399" t="s">
        <v>11973</v>
      </c>
      <c r="S399" s="3">
        <v>2017</v>
      </c>
      <c r="T399" t="s">
        <v>6</v>
      </c>
      <c r="U399" t="s">
        <v>6</v>
      </c>
      <c r="V399" t="s">
        <v>6</v>
      </c>
    </row>
    <row r="400" spans="1:22" x14ac:dyDescent="0.35">
      <c r="A400" t="s">
        <v>49</v>
      </c>
      <c r="B400" t="s">
        <v>74</v>
      </c>
      <c r="C400" t="s">
        <v>74</v>
      </c>
      <c r="D400" t="s">
        <v>21193</v>
      </c>
      <c r="E400" s="20" t="str" cm="1">
        <f t="array" ref="E400">IF(OR(ISNUMBER(SEARCH("mobile", J400:L400)),ISNUMBER(SEARCH("Mobile", J400:L400)),ISNUMBER(SEARCH("smartphone", J400:L400)),ISNUMBER(SEARCH("Smartphone", J400:L400)),ISNUMBER(SEARCH("android", J400:L400)),ISNUMBER(SEARCH("Android", J400:L400))),"Mobile", "")</f>
        <v/>
      </c>
      <c r="F400" s="20" t="str" cm="1">
        <f t="array" ref="F400">IF(OR(ISNUMBER(SEARCH("virtual reality", J400:L400)),ISNUMBER(SEARCH("mixed reality", J400:L400)),ISNUMBER(SEARCH(" VR ", J400:L400)),ISNUMBER(SEARCH("augmented reality", J400:L400)),ISNUMBER(SEARCH("Augmented Reality", J400:L400)),ISNUMBER(SEARCH(" AR ", J400:L400))),"VR-AR", "")</f>
        <v/>
      </c>
      <c r="G400" s="20" t="str">
        <f>IF(A400=DataValidation!$E$14,DataValidation!$E$14, "")</f>
        <v/>
      </c>
      <c r="H400" s="20" t="str">
        <f>IF(A400=DataValidation!$E$13,DataValidation!$E$13, "")</f>
        <v/>
      </c>
      <c r="I400" s="3" t="str">
        <f t="shared" si="22"/>
        <v/>
      </c>
      <c r="J400" s="10" t="s">
        <v>19973</v>
      </c>
      <c r="K400" t="s">
        <v>11991</v>
      </c>
      <c r="L400" t="s">
        <v>6</v>
      </c>
      <c r="M400" t="s">
        <v>11992</v>
      </c>
      <c r="N400">
        <v>7</v>
      </c>
      <c r="P400" t="str">
        <f t="shared" si="21"/>
        <v>Conference</v>
      </c>
      <c r="Q400" t="s">
        <v>11993</v>
      </c>
      <c r="R400" t="s">
        <v>11994</v>
      </c>
      <c r="S400" s="3">
        <v>2009</v>
      </c>
      <c r="T400" t="s">
        <v>6</v>
      </c>
      <c r="U400" t="s">
        <v>6</v>
      </c>
      <c r="V400" t="s">
        <v>6</v>
      </c>
    </row>
    <row r="401" spans="1:22" x14ac:dyDescent="0.35">
      <c r="A401" t="s">
        <v>49</v>
      </c>
      <c r="B401" t="s">
        <v>66</v>
      </c>
      <c r="C401" t="s">
        <v>66</v>
      </c>
      <c r="D401" t="s">
        <v>21194</v>
      </c>
      <c r="E401" s="20" t="str" cm="1">
        <f t="array" ref="E401">IF(OR(ISNUMBER(SEARCH("mobile", J401:L401)),ISNUMBER(SEARCH("Mobile", J401:L401)),ISNUMBER(SEARCH("smartphone", J401:L401)),ISNUMBER(SEARCH("Smartphone", J401:L401)),ISNUMBER(SEARCH("android", J401:L401)),ISNUMBER(SEARCH("Android", J401:L401))),"Mobile", "")</f>
        <v/>
      </c>
      <c r="F401" s="20" t="str" cm="1">
        <f t="array" ref="F401">IF(OR(ISNUMBER(SEARCH("virtual reality", J401:L401)),ISNUMBER(SEARCH("mixed reality", J401:L401)),ISNUMBER(SEARCH(" VR ", J401:L401)),ISNUMBER(SEARCH("augmented reality", J401:L401)),ISNUMBER(SEARCH("Augmented Reality", J401:L401)),ISNUMBER(SEARCH(" AR ", J401:L401))),"VR-AR", "")</f>
        <v/>
      </c>
      <c r="G401" s="20" t="str">
        <f>IF(A401=DataValidation!$E$14,DataValidation!$E$14, "")</f>
        <v/>
      </c>
      <c r="H401" s="20" t="str">
        <f>IF(A401=DataValidation!$E$13,DataValidation!$E$13, "")</f>
        <v/>
      </c>
      <c r="I401" s="3" t="str">
        <f t="shared" si="22"/>
        <v/>
      </c>
      <c r="J401" s="10" t="s">
        <v>19974</v>
      </c>
      <c r="K401" t="s">
        <v>11999</v>
      </c>
      <c r="L401" t="s">
        <v>6</v>
      </c>
      <c r="M401" t="s">
        <v>12000</v>
      </c>
      <c r="N401">
        <v>7</v>
      </c>
      <c r="P401" t="str">
        <f t="shared" si="21"/>
        <v>Journal</v>
      </c>
      <c r="Q401" t="s">
        <v>12001</v>
      </c>
      <c r="R401" t="s">
        <v>12002</v>
      </c>
      <c r="S401" s="3">
        <v>2017</v>
      </c>
      <c r="T401" t="s">
        <v>6</v>
      </c>
      <c r="U401" t="s">
        <v>6</v>
      </c>
      <c r="V401" t="s">
        <v>6</v>
      </c>
    </row>
    <row r="402" spans="1:22" x14ac:dyDescent="0.35">
      <c r="A402" t="s">
        <v>49</v>
      </c>
      <c r="B402" t="s">
        <v>57</v>
      </c>
      <c r="C402" t="s">
        <v>57</v>
      </c>
      <c r="D402" t="s">
        <v>21195</v>
      </c>
      <c r="E402" s="20" t="str" cm="1">
        <f t="array" ref="E402">IF(OR(ISNUMBER(SEARCH("mobile", J402:L402)),ISNUMBER(SEARCH("Mobile", J402:L402)),ISNUMBER(SEARCH("smartphone", J402:L402)),ISNUMBER(SEARCH("Smartphone", J402:L402)),ISNUMBER(SEARCH("android", J402:L402)),ISNUMBER(SEARCH("Android", J402:L402))),"Mobile", "")</f>
        <v/>
      </c>
      <c r="F402" s="20" t="str" cm="1">
        <f t="array" ref="F402">IF(OR(ISNUMBER(SEARCH("virtual reality", J402:L402)),ISNUMBER(SEARCH("mixed reality", J402:L402)),ISNUMBER(SEARCH(" VR ", J402:L402)),ISNUMBER(SEARCH("augmented reality", J402:L402)),ISNUMBER(SEARCH("Augmented Reality", J402:L402)),ISNUMBER(SEARCH(" AR ", J402:L402))),"VR-AR", "")</f>
        <v/>
      </c>
      <c r="G402" s="20" t="str">
        <f>IF(A402=DataValidation!$E$14,DataValidation!$E$14, "")</f>
        <v/>
      </c>
      <c r="H402" s="20" t="str">
        <f>IF(A402=DataValidation!$E$13,DataValidation!$E$13, "")</f>
        <v/>
      </c>
      <c r="I402" s="3" t="str">
        <f t="shared" si="22"/>
        <v/>
      </c>
      <c r="J402" s="10" t="s">
        <v>19976</v>
      </c>
      <c r="K402" t="s">
        <v>12054</v>
      </c>
      <c r="L402" t="s">
        <v>6</v>
      </c>
      <c r="M402" t="s">
        <v>12055</v>
      </c>
      <c r="N402">
        <v>7</v>
      </c>
      <c r="P402" t="str">
        <f t="shared" si="21"/>
        <v>Journal</v>
      </c>
      <c r="Q402" t="s">
        <v>12056</v>
      </c>
      <c r="R402" t="s">
        <v>12057</v>
      </c>
      <c r="S402" s="3">
        <v>2020</v>
      </c>
      <c r="T402" t="s">
        <v>6</v>
      </c>
      <c r="U402" t="s">
        <v>6</v>
      </c>
      <c r="V402" t="s">
        <v>6</v>
      </c>
    </row>
    <row r="403" spans="1:22" x14ac:dyDescent="0.35">
      <c r="A403" t="s">
        <v>85</v>
      </c>
      <c r="B403" t="s">
        <v>33</v>
      </c>
      <c r="C403" t="s">
        <v>33</v>
      </c>
      <c r="E403" s="20" t="str" cm="1">
        <f t="array" ref="E403">IF(OR(ISNUMBER(SEARCH("mobile", J403:L403)),ISNUMBER(SEARCH("Mobile", J403:L403)),ISNUMBER(SEARCH("smartphone", J403:L403)),ISNUMBER(SEARCH("Smartphone", J403:L403)),ISNUMBER(SEARCH("android", J403:L403)),ISNUMBER(SEARCH("Android", J403:L403))),"Mobile", "")</f>
        <v/>
      </c>
      <c r="F403" s="20" t="str" cm="1">
        <f t="array" ref="F403">IF(OR(ISNUMBER(SEARCH("virtual reality", J403:L403)),ISNUMBER(SEARCH("mixed reality", J403:L403)),ISNUMBER(SEARCH(" VR ", J403:L403)),ISNUMBER(SEARCH("augmented reality", J403:L403)),ISNUMBER(SEARCH("Augmented Reality", J403:L403)),ISNUMBER(SEARCH(" AR ", J403:L403))),"VR-AR", "")</f>
        <v/>
      </c>
      <c r="G403" s="20" t="s">
        <v>21082</v>
      </c>
      <c r="H403" s="20" t="str">
        <f>IF(A403=DataValidation!$E$13,DataValidation!$E$13, "")</f>
        <v>Content Creation</v>
      </c>
      <c r="I403" s="3" t="str">
        <f t="shared" si="22"/>
        <v/>
      </c>
      <c r="J403" s="10" t="s">
        <v>19977</v>
      </c>
      <c r="K403" t="s">
        <v>12072</v>
      </c>
      <c r="L403" t="s">
        <v>6</v>
      </c>
      <c r="M403" t="s">
        <v>12073</v>
      </c>
      <c r="N403">
        <v>7</v>
      </c>
      <c r="P403" t="str">
        <f t="shared" si="21"/>
        <v>Journal</v>
      </c>
      <c r="Q403" t="s">
        <v>7593</v>
      </c>
      <c r="R403" t="s">
        <v>12074</v>
      </c>
      <c r="S403" s="3">
        <v>2017</v>
      </c>
      <c r="T403" t="s">
        <v>6</v>
      </c>
      <c r="U403" t="s">
        <v>6</v>
      </c>
      <c r="V403" t="s">
        <v>6</v>
      </c>
    </row>
    <row r="404" spans="1:22" x14ac:dyDescent="0.35">
      <c r="A404" t="s">
        <v>49</v>
      </c>
      <c r="B404" t="s">
        <v>57</v>
      </c>
      <c r="C404" t="s">
        <v>57</v>
      </c>
      <c r="D404" t="s">
        <v>21196</v>
      </c>
      <c r="E404" s="20" t="str" cm="1">
        <f t="array" ref="E404">IF(OR(ISNUMBER(SEARCH("mobile", J404:L404)),ISNUMBER(SEARCH("Mobile", J404:L404)),ISNUMBER(SEARCH("smartphone", J404:L404)),ISNUMBER(SEARCH("Smartphone", J404:L404)),ISNUMBER(SEARCH("android", J404:L404)),ISNUMBER(SEARCH("Android", J404:L404))),"Mobile", "")</f>
        <v/>
      </c>
      <c r="F404" s="20" t="str" cm="1">
        <f t="array" ref="F404">IF(OR(ISNUMBER(SEARCH("virtual reality", J404:L404)),ISNUMBER(SEARCH("mixed reality", J404:L404)),ISNUMBER(SEARCH(" VR ", J404:L404)),ISNUMBER(SEARCH("augmented reality", J404:L404)),ISNUMBER(SEARCH("Augmented Reality", J404:L404)),ISNUMBER(SEARCH(" AR ", J404:L404))),"VR-AR", "")</f>
        <v/>
      </c>
      <c r="G404" s="20" t="str">
        <f>IF(A404=DataValidation!$E$14,DataValidation!$E$14, "")</f>
        <v/>
      </c>
      <c r="H404" s="20" t="str">
        <f>IF(A404=DataValidation!$E$13,DataValidation!$E$13, "")</f>
        <v/>
      </c>
      <c r="I404" s="3" t="str">
        <f t="shared" si="22"/>
        <v/>
      </c>
      <c r="J404" s="10" t="s">
        <v>19983</v>
      </c>
      <c r="K404" t="s">
        <v>12154</v>
      </c>
      <c r="L404" t="s">
        <v>6</v>
      </c>
      <c r="M404" t="s">
        <v>12155</v>
      </c>
      <c r="N404">
        <v>7</v>
      </c>
      <c r="P404" t="str">
        <f t="shared" si="21"/>
        <v>Journal</v>
      </c>
      <c r="Q404" t="s">
        <v>12156</v>
      </c>
      <c r="R404" t="s">
        <v>12157</v>
      </c>
      <c r="S404" s="3">
        <v>2014</v>
      </c>
      <c r="T404" t="s">
        <v>6</v>
      </c>
      <c r="U404" t="s">
        <v>6</v>
      </c>
      <c r="V404" t="s">
        <v>6</v>
      </c>
    </row>
    <row r="405" spans="1:22" x14ac:dyDescent="0.35">
      <c r="A405" t="s">
        <v>49</v>
      </c>
      <c r="B405" t="s">
        <v>63</v>
      </c>
      <c r="C405" t="s">
        <v>63</v>
      </c>
      <c r="D405" t="s">
        <v>21197</v>
      </c>
      <c r="E405" s="20" t="str" cm="1">
        <f t="array" ref="E405">IF(OR(ISNUMBER(SEARCH("mobile", J405:L405)),ISNUMBER(SEARCH("Mobile", J405:L405)),ISNUMBER(SEARCH("smartphone", J405:L405)),ISNUMBER(SEARCH("Smartphone", J405:L405)),ISNUMBER(SEARCH("android", J405:L405)),ISNUMBER(SEARCH("Android", J405:L405))),"Mobile", "")</f>
        <v/>
      </c>
      <c r="F405" s="20" t="str" cm="1">
        <f t="array" ref="F405">IF(OR(ISNUMBER(SEARCH("virtual reality", J405:L405)),ISNUMBER(SEARCH("mixed reality", J405:L405)),ISNUMBER(SEARCH(" VR ", J405:L405)),ISNUMBER(SEARCH("augmented reality", J405:L405)),ISNUMBER(SEARCH("Augmented Reality", J405:L405)),ISNUMBER(SEARCH(" AR ", J405:L405))),"VR-AR", "")</f>
        <v/>
      </c>
      <c r="G405" s="20" t="str">
        <f>IF(A405=DataValidation!$E$14,DataValidation!$E$14, "")</f>
        <v/>
      </c>
      <c r="H405" s="20" t="str">
        <f>IF(A405=DataValidation!$E$13,DataValidation!$E$13, "")</f>
        <v/>
      </c>
      <c r="I405" s="3" t="str">
        <f t="shared" si="22"/>
        <v/>
      </c>
      <c r="J405" s="10" t="s">
        <v>19987</v>
      </c>
      <c r="K405" t="s">
        <v>12176</v>
      </c>
      <c r="L405" t="s">
        <v>6</v>
      </c>
      <c r="M405" t="s">
        <v>12177</v>
      </c>
      <c r="N405">
        <v>7</v>
      </c>
      <c r="P405" t="str">
        <f t="shared" si="21"/>
        <v>Conference</v>
      </c>
      <c r="Q405" t="s">
        <v>12178</v>
      </c>
      <c r="R405" t="s">
        <v>12179</v>
      </c>
      <c r="S405" s="3">
        <v>2018</v>
      </c>
      <c r="T405" t="s">
        <v>6</v>
      </c>
      <c r="U405" t="s">
        <v>6</v>
      </c>
      <c r="V405" t="s">
        <v>6</v>
      </c>
    </row>
    <row r="406" spans="1:22" x14ac:dyDescent="0.35">
      <c r="A406" t="s">
        <v>85</v>
      </c>
      <c r="B406" t="s">
        <v>33</v>
      </c>
      <c r="C406" t="s">
        <v>33</v>
      </c>
      <c r="D406" t="s">
        <v>21198</v>
      </c>
      <c r="E406" s="20" t="str" cm="1">
        <f t="array" ref="E406">IF(OR(ISNUMBER(SEARCH("mobile", J406:L406)),ISNUMBER(SEARCH("Mobile", J406:L406)),ISNUMBER(SEARCH("smartphone", J406:L406)),ISNUMBER(SEARCH("Smartphone", J406:L406)),ISNUMBER(SEARCH("android", J406:L406)),ISNUMBER(SEARCH("Android", J406:L406))),"Mobile", "")</f>
        <v/>
      </c>
      <c r="F406" s="20" t="str" cm="1">
        <f t="array" ref="F406">IF(OR(ISNUMBER(SEARCH("virtual reality", J406:L406)),ISNUMBER(SEARCH("mixed reality", J406:L406)),ISNUMBER(SEARCH(" VR ", J406:L406)),ISNUMBER(SEARCH("augmented reality", J406:L406)),ISNUMBER(SEARCH("Augmented Reality", J406:L406)),ISNUMBER(SEARCH(" AR ", J406:L406))),"VR-AR", "")</f>
        <v/>
      </c>
      <c r="G406" s="20" t="s">
        <v>21082</v>
      </c>
      <c r="H406" s="20" t="str">
        <f>IF(A406=DataValidation!$E$13,DataValidation!$E$13, "")</f>
        <v>Content Creation</v>
      </c>
      <c r="I406" s="3" t="str">
        <f t="shared" si="22"/>
        <v/>
      </c>
      <c r="J406" s="10" t="s">
        <v>19993</v>
      </c>
      <c r="K406" t="s">
        <v>12280</v>
      </c>
      <c r="L406" t="s">
        <v>6</v>
      </c>
      <c r="M406" t="s">
        <v>12281</v>
      </c>
      <c r="N406">
        <v>7</v>
      </c>
      <c r="P406" t="str">
        <f t="shared" ref="P406:P433" si="23">IF(ISNUMBER(SEARCH("Workshop", Q406)),"Workshop",IF(OR(ISNUMBER(SEARCH("Conference", Q406)), ISNUMBER(SEARCH("Symposium", Q406)), ISNUMBER(SEARCH("Lecture Notes", Q406)), ISNUMBER(SEARCH("Proceedings", Q406))),"Conference", "Journal"))</f>
        <v>Journal</v>
      </c>
      <c r="Q406" t="s">
        <v>12282</v>
      </c>
      <c r="R406" t="s">
        <v>12283</v>
      </c>
      <c r="S406" s="3">
        <v>2009</v>
      </c>
      <c r="T406" t="s">
        <v>6</v>
      </c>
      <c r="U406" t="s">
        <v>6</v>
      </c>
      <c r="V406" t="s">
        <v>6</v>
      </c>
    </row>
    <row r="407" spans="1:22" x14ac:dyDescent="0.35">
      <c r="A407" t="s">
        <v>79</v>
      </c>
      <c r="B407" t="s">
        <v>33</v>
      </c>
      <c r="C407" t="s">
        <v>33</v>
      </c>
      <c r="D407" s="33" t="s">
        <v>21199</v>
      </c>
      <c r="E407" s="20" t="str" cm="1">
        <f t="array" ref="E407">IF(OR(ISNUMBER(SEARCH("mobile", J407:L407)),ISNUMBER(SEARCH("Mobile", J407:L407)),ISNUMBER(SEARCH("smartphone", J407:L407)),ISNUMBER(SEARCH("Smartphone", J407:L407)),ISNUMBER(SEARCH("android", J407:L407)),ISNUMBER(SEARCH("Android", J407:L407))),"Mobile", "")</f>
        <v/>
      </c>
      <c r="F407" s="20" t="str" cm="1">
        <f t="array" ref="F407">IF(OR(ISNUMBER(SEARCH("virtual reality", J407:L407)),ISNUMBER(SEARCH("mixed reality", J407:L407)),ISNUMBER(SEARCH(" VR ", J407:L407)),ISNUMBER(SEARCH("augmented reality", J407:L407)),ISNUMBER(SEARCH("Augmented Reality", J407:L407)),ISNUMBER(SEARCH(" AR ", J407:L407))),"VR-AR", "")</f>
        <v/>
      </c>
      <c r="G407" s="20" t="str">
        <f>IF(A407=DataValidation!$E$14,DataValidation!$E$14, "")</f>
        <v/>
      </c>
      <c r="H407" s="20" t="str">
        <f>IF(A407=DataValidation!$E$13,DataValidation!$E$13, "")</f>
        <v/>
      </c>
      <c r="I407" s="3" t="str">
        <f t="shared" si="22"/>
        <v/>
      </c>
      <c r="J407" s="10" t="s">
        <v>19996</v>
      </c>
      <c r="K407" t="s">
        <v>12318</v>
      </c>
      <c r="L407" t="s">
        <v>6</v>
      </c>
      <c r="M407" t="s">
        <v>12319</v>
      </c>
      <c r="N407">
        <v>7</v>
      </c>
      <c r="P407" t="str">
        <f t="shared" si="23"/>
        <v>Journal</v>
      </c>
      <c r="Q407" t="s">
        <v>12320</v>
      </c>
      <c r="R407" t="s">
        <v>12321</v>
      </c>
      <c r="S407" s="3">
        <v>2016</v>
      </c>
      <c r="T407" t="s">
        <v>6</v>
      </c>
      <c r="U407" t="s">
        <v>6</v>
      </c>
      <c r="V407" t="s">
        <v>6</v>
      </c>
    </row>
    <row r="408" spans="1:22" x14ac:dyDescent="0.35">
      <c r="A408" t="s">
        <v>85</v>
      </c>
      <c r="B408" t="s">
        <v>33</v>
      </c>
      <c r="C408" t="s">
        <v>33</v>
      </c>
      <c r="D408" t="s">
        <v>21078</v>
      </c>
      <c r="E408" s="20" t="str" cm="1">
        <f t="array" ref="E408">IF(OR(ISNUMBER(SEARCH("mobile", J408:L408)),ISNUMBER(SEARCH("Mobile", J408:L408)),ISNUMBER(SEARCH("smartphone", J408:L408)),ISNUMBER(SEARCH("Smartphone", J408:L408)),ISNUMBER(SEARCH("android", J408:L408)),ISNUMBER(SEARCH("Android", J408:L408))),"Mobile", "")</f>
        <v/>
      </c>
      <c r="F408" s="20" t="str" cm="1">
        <f t="array" ref="F408">IF(OR(ISNUMBER(SEARCH("virtual reality", J408:L408)),ISNUMBER(SEARCH("mixed reality", J408:L408)),ISNUMBER(SEARCH(" VR ", J408:L408)),ISNUMBER(SEARCH("augmented reality", J408:L408)),ISNUMBER(SEARCH("Augmented Reality", J408:L408)),ISNUMBER(SEARCH(" AR ", J408:L408))),"VR-AR", "")</f>
        <v/>
      </c>
      <c r="G408" s="20" t="s">
        <v>21082</v>
      </c>
      <c r="H408" s="20" t="str">
        <f>IF(A408=DataValidation!$E$13,DataValidation!$E$13, "")</f>
        <v>Content Creation</v>
      </c>
      <c r="I408" s="3" t="str">
        <f t="shared" si="22"/>
        <v/>
      </c>
      <c r="J408" s="10" t="s">
        <v>19998</v>
      </c>
      <c r="K408" t="s">
        <v>12353</v>
      </c>
      <c r="L408" t="s">
        <v>6</v>
      </c>
      <c r="M408" t="s">
        <v>12354</v>
      </c>
      <c r="N408">
        <v>7</v>
      </c>
      <c r="P408" t="str">
        <f t="shared" si="23"/>
        <v>Journal</v>
      </c>
      <c r="Q408" t="s">
        <v>12156</v>
      </c>
      <c r="R408" t="s">
        <v>12355</v>
      </c>
      <c r="S408" s="3">
        <v>2017</v>
      </c>
      <c r="T408" t="s">
        <v>6</v>
      </c>
      <c r="U408" t="s">
        <v>6</v>
      </c>
      <c r="V408" t="s">
        <v>6</v>
      </c>
    </row>
    <row r="409" spans="1:22" x14ac:dyDescent="0.35">
      <c r="A409" t="s">
        <v>49</v>
      </c>
      <c r="B409" t="s">
        <v>80</v>
      </c>
      <c r="C409" t="s">
        <v>80</v>
      </c>
      <c r="D409" t="s">
        <v>21200</v>
      </c>
      <c r="E409" s="20" t="str" cm="1">
        <f t="array" ref="E409">IF(OR(ISNUMBER(SEARCH("mobile", J409:L409)),ISNUMBER(SEARCH("Mobile", J409:L409)),ISNUMBER(SEARCH("smartphone", J409:L409)),ISNUMBER(SEARCH("Smartphone", J409:L409)),ISNUMBER(SEARCH("android", J409:L409)),ISNUMBER(SEARCH("Android", J409:L409))),"Mobile", "")</f>
        <v/>
      </c>
      <c r="F409" s="20" t="str" cm="1">
        <f t="array" ref="F409">IF(OR(ISNUMBER(SEARCH("virtual reality", J409:L409)),ISNUMBER(SEARCH("mixed reality", J409:L409)),ISNUMBER(SEARCH(" VR ", J409:L409)),ISNUMBER(SEARCH("augmented reality", J409:L409)),ISNUMBER(SEARCH("Augmented Reality", J409:L409)),ISNUMBER(SEARCH(" AR ", J409:L409))),"VR-AR", "")</f>
        <v/>
      </c>
      <c r="G409" s="20" t="str">
        <f>IF(A409=DataValidation!$E$14,DataValidation!$E$14, "")</f>
        <v/>
      </c>
      <c r="H409" s="20" t="str">
        <f>IF(A409=DataValidation!$E$13,DataValidation!$E$13, "")</f>
        <v/>
      </c>
      <c r="I409" s="3" t="str">
        <f t="shared" si="22"/>
        <v/>
      </c>
      <c r="J409" s="10" t="s">
        <v>19999</v>
      </c>
      <c r="K409" t="s">
        <v>12357</v>
      </c>
      <c r="L409" t="s">
        <v>6</v>
      </c>
      <c r="M409" t="s">
        <v>12358</v>
      </c>
      <c r="N409">
        <v>7</v>
      </c>
      <c r="P409" t="str">
        <f t="shared" si="23"/>
        <v>Journal</v>
      </c>
      <c r="Q409" t="s">
        <v>7593</v>
      </c>
      <c r="R409" t="s">
        <v>12359</v>
      </c>
      <c r="S409" s="3">
        <v>2017</v>
      </c>
      <c r="T409" t="s">
        <v>6</v>
      </c>
      <c r="U409" t="s">
        <v>6</v>
      </c>
      <c r="V409" t="s">
        <v>6</v>
      </c>
    </row>
    <row r="410" spans="1:22" x14ac:dyDescent="0.35">
      <c r="A410" t="s">
        <v>49</v>
      </c>
      <c r="B410" t="s">
        <v>54</v>
      </c>
      <c r="C410" t="s">
        <v>54</v>
      </c>
      <c r="D410" t="s">
        <v>21201</v>
      </c>
      <c r="E410" s="20" t="str" cm="1">
        <f t="array" ref="E410">IF(OR(ISNUMBER(SEARCH("mobile", J410:L410)),ISNUMBER(SEARCH("Mobile", J410:L410)),ISNUMBER(SEARCH("smartphone", J410:L410)),ISNUMBER(SEARCH("Smartphone", J410:L410)),ISNUMBER(SEARCH("android", J410:L410)),ISNUMBER(SEARCH("Android", J410:L410))),"Mobile", "")</f>
        <v/>
      </c>
      <c r="F410" s="20" t="str" cm="1">
        <f t="array" ref="F410">IF(OR(ISNUMBER(SEARCH("virtual reality", J410:L410)),ISNUMBER(SEARCH("mixed reality", J410:L410)),ISNUMBER(SEARCH(" VR ", J410:L410)),ISNUMBER(SEARCH("augmented reality", J410:L410)),ISNUMBER(SEARCH("Augmented Reality", J410:L410)),ISNUMBER(SEARCH(" AR ", J410:L410))),"VR-AR", "")</f>
        <v/>
      </c>
      <c r="G410" s="20" t="str">
        <f>IF(A410=DataValidation!$E$14,DataValidation!$E$14, "")</f>
        <v/>
      </c>
      <c r="H410" s="20" t="str">
        <f>IF(A410=DataValidation!$E$13,DataValidation!$E$13, "")</f>
        <v/>
      </c>
      <c r="I410" s="3" t="str">
        <f t="shared" si="22"/>
        <v/>
      </c>
      <c r="J410" s="10" t="s">
        <v>20009</v>
      </c>
      <c r="K410" t="s">
        <v>12456</v>
      </c>
      <c r="L410" t="s">
        <v>6</v>
      </c>
      <c r="M410" t="s">
        <v>12457</v>
      </c>
      <c r="N410">
        <v>7</v>
      </c>
      <c r="P410" t="str">
        <f t="shared" si="23"/>
        <v>Conference</v>
      </c>
      <c r="Q410" t="s">
        <v>12458</v>
      </c>
      <c r="R410" t="s">
        <v>12459</v>
      </c>
      <c r="S410" s="3">
        <v>2012</v>
      </c>
      <c r="T410" t="s">
        <v>6</v>
      </c>
      <c r="U410" t="s">
        <v>6</v>
      </c>
      <c r="V410" t="s">
        <v>6</v>
      </c>
    </row>
    <row r="411" spans="1:22" x14ac:dyDescent="0.35">
      <c r="A411" t="s">
        <v>70</v>
      </c>
      <c r="B411" t="s">
        <v>66</v>
      </c>
      <c r="C411" t="s">
        <v>66</v>
      </c>
      <c r="D411" t="s">
        <v>21202</v>
      </c>
      <c r="E411" s="20" t="str" cm="1">
        <f t="array" ref="E411">IF(OR(ISNUMBER(SEARCH("mobile", J411:L411)),ISNUMBER(SEARCH("Mobile", J411:L411)),ISNUMBER(SEARCH("smartphone", J411:L411)),ISNUMBER(SEARCH("Smartphone", J411:L411)),ISNUMBER(SEARCH("android", J411:L411)),ISNUMBER(SEARCH("Android", J411:L411))),"Mobile", "")</f>
        <v>Mobile</v>
      </c>
      <c r="F411" s="20" t="str" cm="1">
        <f t="array" ref="F411">IF(OR(ISNUMBER(SEARCH("virtual reality", J411:L411)),ISNUMBER(SEARCH("mixed reality", J411:L411)),ISNUMBER(SEARCH(" VR ", J411:L411)),ISNUMBER(SEARCH("augmented reality", J411:L411)),ISNUMBER(SEARCH("Augmented Reality", J411:L411)),ISNUMBER(SEARCH(" AR ", J411:L411))),"VR-AR", "")</f>
        <v/>
      </c>
      <c r="G411" s="20" t="str">
        <f>IF(A411=DataValidation!$E$14,DataValidation!$E$14, "")</f>
        <v/>
      </c>
      <c r="H411" s="20" t="str">
        <f>IF(A411=DataValidation!$E$13,DataValidation!$E$13, "")</f>
        <v/>
      </c>
      <c r="I411" s="3" t="str">
        <f t="shared" si="22"/>
        <v/>
      </c>
      <c r="J411" s="10" t="s">
        <v>20019</v>
      </c>
      <c r="K411" t="s">
        <v>12563</v>
      </c>
      <c r="L411" t="s">
        <v>6</v>
      </c>
      <c r="M411" t="s">
        <v>12564</v>
      </c>
      <c r="N411">
        <v>7</v>
      </c>
      <c r="P411" t="str">
        <f t="shared" si="23"/>
        <v>Conference</v>
      </c>
      <c r="Q411" t="s">
        <v>12565</v>
      </c>
      <c r="R411" t="s">
        <v>12566</v>
      </c>
      <c r="S411" s="3">
        <v>2009</v>
      </c>
      <c r="T411" t="s">
        <v>6</v>
      </c>
      <c r="U411" t="s">
        <v>6</v>
      </c>
      <c r="V411" t="s">
        <v>6</v>
      </c>
    </row>
    <row r="412" spans="1:22" x14ac:dyDescent="0.35">
      <c r="A412" t="s">
        <v>70</v>
      </c>
      <c r="B412" t="s">
        <v>86</v>
      </c>
      <c r="C412" t="s">
        <v>86</v>
      </c>
      <c r="E412" s="20" t="str" cm="1">
        <f t="array" ref="E412">IF(OR(ISNUMBER(SEARCH("mobile", J412:L412)),ISNUMBER(SEARCH("Mobile", J412:L412)),ISNUMBER(SEARCH("smartphone", J412:L412)),ISNUMBER(SEARCH("Smartphone", J412:L412)),ISNUMBER(SEARCH("android", J412:L412)),ISNUMBER(SEARCH("Android", J412:L412))),"Mobile", "")</f>
        <v>Mobile</v>
      </c>
      <c r="F412" s="20" t="str" cm="1">
        <f t="array" ref="F412">IF(OR(ISNUMBER(SEARCH("virtual reality", J412:L412)),ISNUMBER(SEARCH("mixed reality", J412:L412)),ISNUMBER(SEARCH(" VR ", J412:L412)),ISNUMBER(SEARCH("augmented reality", J412:L412)),ISNUMBER(SEARCH("Augmented Reality", J412:L412)),ISNUMBER(SEARCH(" AR ", J412:L412))),"VR-AR", "")</f>
        <v/>
      </c>
      <c r="G412" s="20" t="str">
        <f>IF(A412=DataValidation!$E$14,DataValidation!$E$14, "")</f>
        <v/>
      </c>
      <c r="H412" s="20" t="str">
        <f>IF(A412=DataValidation!$E$13,DataValidation!$E$13, "")</f>
        <v/>
      </c>
      <c r="I412" s="3" t="str">
        <f t="shared" si="22"/>
        <v/>
      </c>
      <c r="J412" s="10" t="s">
        <v>20021</v>
      </c>
      <c r="K412" t="s">
        <v>12576</v>
      </c>
      <c r="L412" t="s">
        <v>6</v>
      </c>
      <c r="M412" t="s">
        <v>12577</v>
      </c>
      <c r="N412">
        <v>7</v>
      </c>
      <c r="P412" t="str">
        <f t="shared" si="23"/>
        <v>Conference</v>
      </c>
      <c r="Q412" t="s">
        <v>12578</v>
      </c>
      <c r="R412" t="s">
        <v>11973</v>
      </c>
      <c r="S412" s="3">
        <v>2013</v>
      </c>
      <c r="T412" t="s">
        <v>6</v>
      </c>
      <c r="U412" t="s">
        <v>6</v>
      </c>
      <c r="V412" t="s">
        <v>6</v>
      </c>
    </row>
    <row r="413" spans="1:22" x14ac:dyDescent="0.35">
      <c r="A413" t="s">
        <v>85</v>
      </c>
      <c r="B413" t="s">
        <v>33</v>
      </c>
      <c r="C413" t="s">
        <v>33</v>
      </c>
      <c r="D413" t="s">
        <v>85</v>
      </c>
      <c r="E413" s="20" t="str" cm="1">
        <f t="array" ref="E413">IF(OR(ISNUMBER(SEARCH("mobile", J413:L413)),ISNUMBER(SEARCH("Mobile", J413:L413)),ISNUMBER(SEARCH("smartphone", J413:L413)),ISNUMBER(SEARCH("Smartphone", J413:L413)),ISNUMBER(SEARCH("android", J413:L413)),ISNUMBER(SEARCH("Android", J413:L413))),"Mobile", "")</f>
        <v/>
      </c>
      <c r="F413" s="20" t="str" cm="1">
        <f t="array" ref="F413">IF(OR(ISNUMBER(SEARCH("virtual reality", J413:L413)),ISNUMBER(SEARCH("mixed reality", J413:L413)),ISNUMBER(SEARCH(" VR ", J413:L413)),ISNUMBER(SEARCH("augmented reality", J413:L413)),ISNUMBER(SEARCH("Augmented Reality", J413:L413)),ISNUMBER(SEARCH(" AR ", J413:L413))),"VR-AR", "")</f>
        <v/>
      </c>
      <c r="G413" s="20" t="s">
        <v>21082</v>
      </c>
      <c r="H413" s="20" t="str">
        <f>IF(A413=DataValidation!$E$13,DataValidation!$E$13, "")</f>
        <v>Content Creation</v>
      </c>
      <c r="I413" s="3" t="str">
        <f t="shared" si="22"/>
        <v/>
      </c>
      <c r="J413" s="10" t="s">
        <v>20023</v>
      </c>
      <c r="K413" t="s">
        <v>12585</v>
      </c>
      <c r="L413" t="s">
        <v>6</v>
      </c>
      <c r="M413" t="s">
        <v>12586</v>
      </c>
      <c r="N413">
        <v>7</v>
      </c>
      <c r="P413" t="str">
        <f t="shared" si="23"/>
        <v>Journal</v>
      </c>
      <c r="Q413" t="s">
        <v>2175</v>
      </c>
      <c r="R413" t="s">
        <v>12587</v>
      </c>
      <c r="S413" s="3">
        <v>2014</v>
      </c>
      <c r="T413" t="s">
        <v>6</v>
      </c>
      <c r="U413" t="s">
        <v>6</v>
      </c>
      <c r="V413" t="s">
        <v>6</v>
      </c>
    </row>
    <row r="414" spans="1:22" x14ac:dyDescent="0.35">
      <c r="A414" t="s">
        <v>70</v>
      </c>
      <c r="B414" t="s">
        <v>33</v>
      </c>
      <c r="C414" t="s">
        <v>33</v>
      </c>
      <c r="E414" s="20" t="str" cm="1">
        <f t="array" ref="E414">IF(OR(ISNUMBER(SEARCH("mobile", J414:L414)),ISNUMBER(SEARCH("Mobile", J414:L414)),ISNUMBER(SEARCH("smartphone", J414:L414)),ISNUMBER(SEARCH("Smartphone", J414:L414)),ISNUMBER(SEARCH("android", J414:L414)),ISNUMBER(SEARCH("Android", J414:L414))),"Mobile", "")</f>
        <v/>
      </c>
      <c r="F414" s="20" t="str" cm="1">
        <f t="array" ref="F414">IF(OR(ISNUMBER(SEARCH("virtual reality", J414:L414)),ISNUMBER(SEARCH("mixed reality", J414:L414)),ISNUMBER(SEARCH(" VR ", J414:L414)),ISNUMBER(SEARCH("augmented reality", J414:L414)),ISNUMBER(SEARCH("Augmented Reality", J414:L414)),ISNUMBER(SEARCH(" AR ", J414:L414))),"VR-AR", "")</f>
        <v/>
      </c>
      <c r="G414" s="20" t="str">
        <f>IF(A414=DataValidation!$E$14,DataValidation!$E$14, "")</f>
        <v/>
      </c>
      <c r="H414" s="20" t="str">
        <f>IF(A414=DataValidation!$E$13,DataValidation!$E$13, "")</f>
        <v/>
      </c>
      <c r="I414" s="3" t="str">
        <f t="shared" si="22"/>
        <v/>
      </c>
      <c r="J414" s="10" t="s">
        <v>20025</v>
      </c>
      <c r="K414" t="s">
        <v>12607</v>
      </c>
      <c r="L414" t="s">
        <v>6</v>
      </c>
      <c r="M414" t="s">
        <v>12608</v>
      </c>
      <c r="N414" s="28">
        <v>7</v>
      </c>
      <c r="P414" t="str">
        <f t="shared" si="23"/>
        <v>Journal</v>
      </c>
      <c r="Q414" t="s">
        <v>922</v>
      </c>
      <c r="R414" t="s">
        <v>12609</v>
      </c>
      <c r="S414" s="3">
        <v>2019</v>
      </c>
      <c r="T414" t="s">
        <v>6</v>
      </c>
      <c r="U414" t="s">
        <v>6</v>
      </c>
      <c r="V414" t="s">
        <v>6</v>
      </c>
    </row>
    <row r="415" spans="1:22" x14ac:dyDescent="0.35">
      <c r="A415" t="s">
        <v>40</v>
      </c>
      <c r="B415" t="s">
        <v>33</v>
      </c>
      <c r="C415" t="s">
        <v>33</v>
      </c>
      <c r="E415" s="20" t="str" cm="1">
        <f t="array" ref="E415">IF(OR(ISNUMBER(SEARCH("mobile", J415:L415)),ISNUMBER(SEARCH("Mobile", J415:L415)),ISNUMBER(SEARCH("smartphone", J415:L415)),ISNUMBER(SEARCH("Smartphone", J415:L415)),ISNUMBER(SEARCH("android", J415:L415)),ISNUMBER(SEARCH("Android", J415:L415))),"Mobile", "")</f>
        <v/>
      </c>
      <c r="F415" s="20" t="str" cm="1">
        <f t="array" ref="F415">IF(OR(ISNUMBER(SEARCH("virtual reality", J415:L415)),ISNUMBER(SEARCH("mixed reality", J415:L415)),ISNUMBER(SEARCH(" VR ", J415:L415)),ISNUMBER(SEARCH("augmented reality", J415:L415)),ISNUMBER(SEARCH("Augmented Reality", J415:L415)),ISNUMBER(SEARCH(" AR ", J415:L415))),"VR-AR", "")</f>
        <v/>
      </c>
      <c r="G415" s="20" t="str">
        <f>IF(A415=DataValidation!$E$14,DataValidation!$E$14, "")</f>
        <v>AI</v>
      </c>
      <c r="H415" s="20" t="str">
        <f>IF(A415=DataValidation!$E$13,DataValidation!$E$13, "")</f>
        <v/>
      </c>
      <c r="I415" s="3" t="str">
        <f t="shared" si="22"/>
        <v/>
      </c>
      <c r="J415" s="10" t="s">
        <v>20029</v>
      </c>
      <c r="K415" t="s">
        <v>12636</v>
      </c>
      <c r="L415" t="s">
        <v>6</v>
      </c>
      <c r="M415" t="s">
        <v>12432</v>
      </c>
      <c r="N415">
        <v>7</v>
      </c>
      <c r="P415" t="str">
        <f t="shared" si="23"/>
        <v>Conference</v>
      </c>
      <c r="Q415" t="s">
        <v>12637</v>
      </c>
      <c r="R415" t="s">
        <v>12638</v>
      </c>
      <c r="S415" s="3">
        <v>2019</v>
      </c>
      <c r="T415" t="s">
        <v>6</v>
      </c>
      <c r="U415" t="s">
        <v>6</v>
      </c>
      <c r="V415" t="s">
        <v>6</v>
      </c>
    </row>
    <row r="416" spans="1:22" x14ac:dyDescent="0.35">
      <c r="A416" t="s">
        <v>49</v>
      </c>
      <c r="B416" t="s">
        <v>66</v>
      </c>
      <c r="C416" t="s">
        <v>66</v>
      </c>
      <c r="D416" t="s">
        <v>21203</v>
      </c>
      <c r="E416" s="20" t="str" cm="1">
        <f t="array" ref="E416">IF(OR(ISNUMBER(SEARCH("mobile", J416:L416)),ISNUMBER(SEARCH("Mobile", J416:L416)),ISNUMBER(SEARCH("smartphone", J416:L416)),ISNUMBER(SEARCH("Smartphone", J416:L416)),ISNUMBER(SEARCH("android", J416:L416)),ISNUMBER(SEARCH("Android", J416:L416))),"Mobile", "")</f>
        <v/>
      </c>
      <c r="F416" s="20" t="str" cm="1">
        <f t="array" ref="F416">IF(OR(ISNUMBER(SEARCH("virtual reality", J416:L416)),ISNUMBER(SEARCH("mixed reality", J416:L416)),ISNUMBER(SEARCH(" VR ", J416:L416)),ISNUMBER(SEARCH("augmented reality", J416:L416)),ISNUMBER(SEARCH("Augmented Reality", J416:L416)),ISNUMBER(SEARCH(" AR ", J416:L416))),"VR-AR", "")</f>
        <v/>
      </c>
      <c r="G416" s="20" t="str">
        <f>IF(A416=DataValidation!$E$14,DataValidation!$E$14, "")</f>
        <v/>
      </c>
      <c r="H416" s="20" t="str">
        <f>IF(A416=DataValidation!$E$13,DataValidation!$E$13, "")</f>
        <v/>
      </c>
      <c r="I416" s="3" t="str">
        <f t="shared" si="22"/>
        <v/>
      </c>
      <c r="J416" s="10" t="s">
        <v>20032</v>
      </c>
      <c r="K416" t="s">
        <v>12658</v>
      </c>
      <c r="L416" t="s">
        <v>6</v>
      </c>
      <c r="M416" t="s">
        <v>12659</v>
      </c>
      <c r="N416">
        <v>7</v>
      </c>
      <c r="P416" t="str">
        <f t="shared" si="23"/>
        <v>Journal</v>
      </c>
      <c r="Q416" t="s">
        <v>6</v>
      </c>
      <c r="R416" t="s">
        <v>6</v>
      </c>
      <c r="T416" t="s">
        <v>6</v>
      </c>
      <c r="U416" t="s">
        <v>6</v>
      </c>
      <c r="V416" t="s">
        <v>6</v>
      </c>
    </row>
    <row r="417" spans="1:22" x14ac:dyDescent="0.35">
      <c r="A417" t="s">
        <v>70</v>
      </c>
      <c r="B417" t="s">
        <v>83</v>
      </c>
      <c r="C417" t="s">
        <v>83</v>
      </c>
      <c r="D417" t="s">
        <v>21204</v>
      </c>
      <c r="E417" s="20" t="str" cm="1">
        <f t="array" ref="E417">IF(OR(ISNUMBER(SEARCH("mobile", J417:L417)),ISNUMBER(SEARCH("Mobile", J417:L417)),ISNUMBER(SEARCH("smartphone", J417:L417)),ISNUMBER(SEARCH("Smartphone", J417:L417)),ISNUMBER(SEARCH("android", J417:L417)),ISNUMBER(SEARCH("Android", J417:L417))),"Mobile", "")</f>
        <v/>
      </c>
      <c r="F417" s="20" t="str" cm="1">
        <f t="array" ref="F417">IF(OR(ISNUMBER(SEARCH("virtual reality", J417:L417)),ISNUMBER(SEARCH("mixed reality", J417:L417)),ISNUMBER(SEARCH(" VR ", J417:L417)),ISNUMBER(SEARCH("augmented reality", J417:L417)),ISNUMBER(SEARCH("Augmented Reality", J417:L417)),ISNUMBER(SEARCH(" AR ", J417:L417))),"VR-AR", "")</f>
        <v>VR-AR</v>
      </c>
      <c r="G417" s="20" t="str">
        <f>IF(A417=DataValidation!$E$14,DataValidation!$E$14, "")</f>
        <v/>
      </c>
      <c r="H417" s="20" t="str">
        <f>IF(A417=DataValidation!$E$13,DataValidation!$E$13, "")</f>
        <v/>
      </c>
      <c r="I417" s="3" t="str">
        <f t="shared" si="22"/>
        <v/>
      </c>
      <c r="J417" s="10" t="s">
        <v>20035</v>
      </c>
      <c r="K417" t="s">
        <v>12680</v>
      </c>
      <c r="L417" t="s">
        <v>6</v>
      </c>
      <c r="M417" t="s">
        <v>12681</v>
      </c>
      <c r="N417">
        <v>7</v>
      </c>
      <c r="P417" t="str">
        <f t="shared" si="23"/>
        <v>Journal</v>
      </c>
      <c r="Q417" t="s">
        <v>12682</v>
      </c>
      <c r="R417" t="s">
        <v>12683</v>
      </c>
      <c r="S417" s="3">
        <v>2019</v>
      </c>
      <c r="T417" t="s">
        <v>6</v>
      </c>
      <c r="U417" t="s">
        <v>6</v>
      </c>
      <c r="V417" t="s">
        <v>6</v>
      </c>
    </row>
    <row r="418" spans="1:22" x14ac:dyDescent="0.35">
      <c r="A418" t="s">
        <v>79</v>
      </c>
      <c r="B418" t="s">
        <v>33</v>
      </c>
      <c r="C418" t="s">
        <v>33</v>
      </c>
      <c r="E418" s="20" t="str" cm="1">
        <f t="array" ref="E418">IF(OR(ISNUMBER(SEARCH("mobile", J418:L418)),ISNUMBER(SEARCH("Mobile", J418:L418)),ISNUMBER(SEARCH("smartphone", J418:L418)),ISNUMBER(SEARCH("Smartphone", J418:L418)),ISNUMBER(SEARCH("android", J418:L418)),ISNUMBER(SEARCH("Android", J418:L418))),"Mobile", "")</f>
        <v>Mobile</v>
      </c>
      <c r="F418" s="20" t="str" cm="1">
        <f t="array" ref="F418">IF(OR(ISNUMBER(SEARCH("virtual reality", J418:L418)),ISNUMBER(SEARCH("mixed reality", J418:L418)),ISNUMBER(SEARCH(" VR ", J418:L418)),ISNUMBER(SEARCH("augmented reality", J418:L418)),ISNUMBER(SEARCH("Augmented Reality", J418:L418)),ISNUMBER(SEARCH(" AR ", J418:L418))),"VR-AR", "")</f>
        <v/>
      </c>
      <c r="G418" s="20" t="str">
        <f>IF(A418=DataValidation!$E$14,DataValidation!$E$14, "")</f>
        <v/>
      </c>
      <c r="H418" s="20" t="str">
        <f>IF(A418=DataValidation!$E$13,DataValidation!$E$13, "")</f>
        <v/>
      </c>
      <c r="I418" s="3" t="str">
        <f t="shared" si="22"/>
        <v/>
      </c>
      <c r="J418" s="10" t="s">
        <v>20038</v>
      </c>
      <c r="K418" t="s">
        <v>12703</v>
      </c>
      <c r="L418" t="s">
        <v>6</v>
      </c>
      <c r="M418" t="s">
        <v>12704</v>
      </c>
      <c r="N418">
        <v>7</v>
      </c>
      <c r="P418" t="str">
        <f t="shared" si="23"/>
        <v>Journal</v>
      </c>
      <c r="Q418" t="s">
        <v>12705</v>
      </c>
      <c r="R418" t="s">
        <v>12706</v>
      </c>
      <c r="S418" s="3">
        <v>2018</v>
      </c>
      <c r="T418" t="s">
        <v>6</v>
      </c>
      <c r="U418" t="s">
        <v>6</v>
      </c>
      <c r="V418" t="s">
        <v>6</v>
      </c>
    </row>
    <row r="419" spans="1:22" x14ac:dyDescent="0.35">
      <c r="A419" t="s">
        <v>49</v>
      </c>
      <c r="B419" t="s">
        <v>77</v>
      </c>
      <c r="C419" t="s">
        <v>77</v>
      </c>
      <c r="D419" t="s">
        <v>21205</v>
      </c>
      <c r="E419" s="20" t="str" cm="1">
        <f t="array" ref="E419">IF(OR(ISNUMBER(SEARCH("mobile", J419:L419)),ISNUMBER(SEARCH("Mobile", J419:L419)),ISNUMBER(SEARCH("smartphone", J419:L419)),ISNUMBER(SEARCH("Smartphone", J419:L419)),ISNUMBER(SEARCH("android", J419:L419)),ISNUMBER(SEARCH("Android", J419:L419))),"Mobile", "")</f>
        <v/>
      </c>
      <c r="F419" s="20" t="str" cm="1">
        <f t="array" ref="F419">IF(OR(ISNUMBER(SEARCH("virtual reality", J419:L419)),ISNUMBER(SEARCH("mixed reality", J419:L419)),ISNUMBER(SEARCH(" VR ", J419:L419)),ISNUMBER(SEARCH("augmented reality", J419:L419)),ISNUMBER(SEARCH("Augmented Reality", J419:L419)),ISNUMBER(SEARCH(" AR ", J419:L419))),"VR-AR", "")</f>
        <v/>
      </c>
      <c r="G419" s="20" t="str">
        <f>IF(A419=DataValidation!$E$14,DataValidation!$E$14, "")</f>
        <v/>
      </c>
      <c r="H419" s="20" t="str">
        <f>IF(A419=DataValidation!$E$13,DataValidation!$E$13, "")</f>
        <v/>
      </c>
      <c r="I419" s="3" t="str">
        <f t="shared" si="22"/>
        <v/>
      </c>
      <c r="J419" s="10" t="s">
        <v>20039</v>
      </c>
      <c r="K419" t="s">
        <v>12708</v>
      </c>
      <c r="L419" t="s">
        <v>6</v>
      </c>
      <c r="M419" t="s">
        <v>12709</v>
      </c>
      <c r="N419">
        <v>7</v>
      </c>
      <c r="P419" t="str">
        <f t="shared" si="23"/>
        <v>Conference</v>
      </c>
      <c r="Q419" t="s">
        <v>12710</v>
      </c>
      <c r="R419" t="s">
        <v>11973</v>
      </c>
      <c r="S419" s="3">
        <v>2018</v>
      </c>
      <c r="T419" t="s">
        <v>6</v>
      </c>
      <c r="U419" t="s">
        <v>6</v>
      </c>
      <c r="V419" t="s">
        <v>6</v>
      </c>
    </row>
    <row r="420" spans="1:22" x14ac:dyDescent="0.35">
      <c r="A420" t="s">
        <v>40</v>
      </c>
      <c r="B420" t="s">
        <v>33</v>
      </c>
      <c r="C420" t="s">
        <v>33</v>
      </c>
      <c r="E420" s="20" t="str" cm="1">
        <f t="array" ref="E420">IF(OR(ISNUMBER(SEARCH("mobile", J420:L420)),ISNUMBER(SEARCH("Mobile", J420:L420)),ISNUMBER(SEARCH("smartphone", J420:L420)),ISNUMBER(SEARCH("Smartphone", J420:L420)),ISNUMBER(SEARCH("android", J420:L420)),ISNUMBER(SEARCH("Android", J420:L420))),"Mobile", "")</f>
        <v/>
      </c>
      <c r="F420" s="20" t="str" cm="1">
        <f t="array" ref="F420">IF(OR(ISNUMBER(SEARCH("virtual reality", J420:L420)),ISNUMBER(SEARCH("mixed reality", J420:L420)),ISNUMBER(SEARCH(" VR ", J420:L420)),ISNUMBER(SEARCH("augmented reality", J420:L420)),ISNUMBER(SEARCH("Augmented Reality", J420:L420)),ISNUMBER(SEARCH(" AR ", J420:L420))),"VR-AR", "")</f>
        <v>VR-AR</v>
      </c>
      <c r="G420" s="20" t="str">
        <f>IF(A420=DataValidation!$E$14,DataValidation!$E$14, "")</f>
        <v>AI</v>
      </c>
      <c r="H420" s="20" t="str">
        <f>IF(A420=DataValidation!$E$13,DataValidation!$E$13, "")</f>
        <v/>
      </c>
      <c r="I420" s="3" t="str">
        <f t="shared" si="22"/>
        <v/>
      </c>
      <c r="J420" s="10" t="s">
        <v>20040</v>
      </c>
      <c r="K420" t="s">
        <v>12712</v>
      </c>
      <c r="L420" t="s">
        <v>6</v>
      </c>
      <c r="M420" t="s">
        <v>12713</v>
      </c>
      <c r="N420">
        <v>7</v>
      </c>
      <c r="P420" t="str">
        <f t="shared" si="23"/>
        <v>Conference</v>
      </c>
      <c r="Q420" t="s">
        <v>12714</v>
      </c>
      <c r="R420" t="s">
        <v>12715</v>
      </c>
      <c r="S420" s="3">
        <v>2011</v>
      </c>
      <c r="T420" t="s">
        <v>6</v>
      </c>
      <c r="U420" t="s">
        <v>6</v>
      </c>
      <c r="V420" t="s">
        <v>6</v>
      </c>
    </row>
    <row r="421" spans="1:22" x14ac:dyDescent="0.35">
      <c r="A421" t="s">
        <v>49</v>
      </c>
      <c r="B421" t="s">
        <v>80</v>
      </c>
      <c r="C421" t="s">
        <v>80</v>
      </c>
      <c r="D421" t="s">
        <v>21206</v>
      </c>
      <c r="E421" s="20" t="str" cm="1">
        <f t="array" ref="E421">IF(OR(ISNUMBER(SEARCH("mobile", J421:L421)),ISNUMBER(SEARCH("Mobile", J421:L421)),ISNUMBER(SEARCH("smartphone", J421:L421)),ISNUMBER(SEARCH("Smartphone", J421:L421)),ISNUMBER(SEARCH("android", J421:L421)),ISNUMBER(SEARCH("Android", J421:L421))),"Mobile", "")</f>
        <v/>
      </c>
      <c r="F421" s="20" t="str" cm="1">
        <f t="array" ref="F421">IF(OR(ISNUMBER(SEARCH("virtual reality", J421:L421)),ISNUMBER(SEARCH("mixed reality", J421:L421)),ISNUMBER(SEARCH(" VR ", J421:L421)),ISNUMBER(SEARCH("augmented reality", J421:L421)),ISNUMBER(SEARCH("Augmented Reality", J421:L421)),ISNUMBER(SEARCH(" AR ", J421:L421))),"VR-AR", "")</f>
        <v/>
      </c>
      <c r="G421" s="20" t="str">
        <f>IF(A421=DataValidation!$E$14,DataValidation!$E$14, "")</f>
        <v/>
      </c>
      <c r="H421" s="20" t="str">
        <f>IF(A421=DataValidation!$E$13,DataValidation!$E$13, "")</f>
        <v/>
      </c>
      <c r="I421" s="3" t="str">
        <f t="shared" si="22"/>
        <v/>
      </c>
      <c r="J421" s="10" t="s">
        <v>20047</v>
      </c>
      <c r="K421" t="s">
        <v>12780</v>
      </c>
      <c r="L421" t="s">
        <v>6</v>
      </c>
      <c r="M421" t="s">
        <v>12781</v>
      </c>
      <c r="N421">
        <v>7</v>
      </c>
      <c r="P421" t="str">
        <f t="shared" si="23"/>
        <v>Conference</v>
      </c>
      <c r="Q421" t="s">
        <v>12782</v>
      </c>
      <c r="R421" t="s">
        <v>12783</v>
      </c>
      <c r="S421" s="3">
        <v>2019</v>
      </c>
      <c r="T421" t="s">
        <v>6</v>
      </c>
      <c r="U421" t="s">
        <v>6</v>
      </c>
      <c r="V421" t="s">
        <v>6</v>
      </c>
    </row>
    <row r="422" spans="1:22" x14ac:dyDescent="0.35">
      <c r="A422" t="s">
        <v>82</v>
      </c>
      <c r="B422" t="s">
        <v>33</v>
      </c>
      <c r="C422" t="s">
        <v>33</v>
      </c>
      <c r="E422" s="20" t="str" cm="1">
        <f t="array" ref="E422">IF(OR(ISNUMBER(SEARCH("mobile", J422:L422)),ISNUMBER(SEARCH("Mobile", J422:L422)),ISNUMBER(SEARCH("smartphone", J422:L422)),ISNUMBER(SEARCH("Smartphone", J422:L422)),ISNUMBER(SEARCH("android", J422:L422)),ISNUMBER(SEARCH("Android", J422:L422))),"Mobile", "")</f>
        <v>Mobile</v>
      </c>
      <c r="F422" s="20" t="str" cm="1">
        <f t="array" ref="F422">IF(OR(ISNUMBER(SEARCH("virtual reality", J422:L422)),ISNUMBER(SEARCH("mixed reality", J422:L422)),ISNUMBER(SEARCH(" VR ", J422:L422)),ISNUMBER(SEARCH("augmented reality", J422:L422)),ISNUMBER(SEARCH("Augmented Reality", J422:L422)),ISNUMBER(SEARCH(" AR ", J422:L422))),"VR-AR", "")</f>
        <v/>
      </c>
      <c r="G422" s="20" t="str">
        <f>IF(A422=DataValidation!$E$14,DataValidation!$E$14, "")</f>
        <v/>
      </c>
      <c r="H422" s="20" t="str">
        <f>IF(A422=DataValidation!$E$13,DataValidation!$E$13, "")</f>
        <v/>
      </c>
      <c r="I422" s="3" t="str">
        <f t="shared" si="22"/>
        <v/>
      </c>
      <c r="J422" s="10" t="s">
        <v>20048</v>
      </c>
      <c r="K422" t="s">
        <v>12785</v>
      </c>
      <c r="L422" t="s">
        <v>6</v>
      </c>
      <c r="M422" t="s">
        <v>12786</v>
      </c>
      <c r="N422">
        <v>7</v>
      </c>
      <c r="P422" t="str">
        <f t="shared" si="23"/>
        <v>Conference</v>
      </c>
      <c r="Q422" t="s">
        <v>12787</v>
      </c>
      <c r="R422" t="s">
        <v>12788</v>
      </c>
      <c r="S422" s="3">
        <v>2016</v>
      </c>
      <c r="T422" t="s">
        <v>6</v>
      </c>
      <c r="U422" t="s">
        <v>6</v>
      </c>
      <c r="V422" t="s">
        <v>6</v>
      </c>
    </row>
    <row r="423" spans="1:22" x14ac:dyDescent="0.35">
      <c r="A423" t="s">
        <v>49</v>
      </c>
      <c r="B423" t="s">
        <v>83</v>
      </c>
      <c r="C423" t="s">
        <v>83</v>
      </c>
      <c r="D423" t="s">
        <v>21207</v>
      </c>
      <c r="E423" s="20" t="str" cm="1">
        <f t="array" ref="E423">IF(OR(ISNUMBER(SEARCH("mobile", J423:L423)),ISNUMBER(SEARCH("Mobile", J423:L423)),ISNUMBER(SEARCH("smartphone", J423:L423)),ISNUMBER(SEARCH("Smartphone", J423:L423)),ISNUMBER(SEARCH("android", J423:L423)),ISNUMBER(SEARCH("Android", J423:L423))),"Mobile", "")</f>
        <v/>
      </c>
      <c r="F423" s="20" t="str" cm="1">
        <f t="array" ref="F423">IF(OR(ISNUMBER(SEARCH("virtual reality", J423:L423)),ISNUMBER(SEARCH("mixed reality", J423:L423)),ISNUMBER(SEARCH(" VR ", J423:L423)),ISNUMBER(SEARCH("augmented reality", J423:L423)),ISNUMBER(SEARCH("Augmented Reality", J423:L423)),ISNUMBER(SEARCH(" AR ", J423:L423))),"VR-AR", "")</f>
        <v/>
      </c>
      <c r="G423" s="20" t="str">
        <f>IF(A423=DataValidation!$E$14,DataValidation!$E$14, "")</f>
        <v/>
      </c>
      <c r="H423" s="20" t="str">
        <f>IF(A423=DataValidation!$E$13,DataValidation!$E$13, "")</f>
        <v/>
      </c>
      <c r="I423" s="3" t="str">
        <f t="shared" si="22"/>
        <v/>
      </c>
      <c r="J423" s="10" t="s">
        <v>20054</v>
      </c>
      <c r="K423" t="s">
        <v>12823</v>
      </c>
      <c r="L423" t="s">
        <v>6</v>
      </c>
      <c r="M423" t="s">
        <v>12824</v>
      </c>
      <c r="N423">
        <v>7</v>
      </c>
      <c r="P423" t="str">
        <f t="shared" si="23"/>
        <v>Journal</v>
      </c>
      <c r="Q423" t="s">
        <v>12183</v>
      </c>
      <c r="R423" t="s">
        <v>12825</v>
      </c>
      <c r="S423" s="3">
        <v>2020</v>
      </c>
      <c r="T423" t="s">
        <v>6</v>
      </c>
      <c r="U423" t="s">
        <v>6</v>
      </c>
      <c r="V423" t="s">
        <v>6</v>
      </c>
    </row>
    <row r="424" spans="1:22" x14ac:dyDescent="0.35">
      <c r="A424" t="s">
        <v>49</v>
      </c>
      <c r="B424" t="s">
        <v>51</v>
      </c>
      <c r="C424" t="s">
        <v>51</v>
      </c>
      <c r="D424" t="s">
        <v>21208</v>
      </c>
      <c r="E424" s="20" t="str" cm="1">
        <f t="array" ref="E424">IF(OR(ISNUMBER(SEARCH("mobile", J424:L424)),ISNUMBER(SEARCH("Mobile", J424:L424)),ISNUMBER(SEARCH("smartphone", J424:L424)),ISNUMBER(SEARCH("Smartphone", J424:L424)),ISNUMBER(SEARCH("android", J424:L424)),ISNUMBER(SEARCH("Android", J424:L424))),"Mobile", "")</f>
        <v/>
      </c>
      <c r="F424" s="20" t="str" cm="1">
        <f t="array" ref="F424">IF(OR(ISNUMBER(SEARCH("virtual reality", J424:L424)),ISNUMBER(SEARCH("mixed reality", J424:L424)),ISNUMBER(SEARCH(" VR ", J424:L424)),ISNUMBER(SEARCH("augmented reality", J424:L424)),ISNUMBER(SEARCH("Augmented Reality", J424:L424)),ISNUMBER(SEARCH(" AR ", J424:L424))),"VR-AR", "")</f>
        <v/>
      </c>
      <c r="G424" s="20" t="str">
        <f>IF(A424=DataValidation!$E$14,DataValidation!$E$14, "")</f>
        <v/>
      </c>
      <c r="H424" s="20" t="str">
        <f>IF(A424=DataValidation!$E$13,DataValidation!$E$13, "")</f>
        <v/>
      </c>
      <c r="I424" s="3" t="str">
        <f t="shared" si="22"/>
        <v/>
      </c>
      <c r="J424" s="10" t="s">
        <v>20056</v>
      </c>
      <c r="K424" t="s">
        <v>12837</v>
      </c>
      <c r="L424" t="s">
        <v>6</v>
      </c>
      <c r="M424" t="s">
        <v>12838</v>
      </c>
      <c r="N424">
        <v>7</v>
      </c>
      <c r="P424" t="str">
        <f t="shared" si="23"/>
        <v>Journal</v>
      </c>
      <c r="Q424" t="s">
        <v>12839</v>
      </c>
      <c r="R424" t="s">
        <v>12840</v>
      </c>
      <c r="S424" s="3">
        <v>2013</v>
      </c>
      <c r="T424" t="s">
        <v>6</v>
      </c>
      <c r="U424" t="s">
        <v>6</v>
      </c>
      <c r="V424" t="s">
        <v>6</v>
      </c>
    </row>
    <row r="425" spans="1:22" x14ac:dyDescent="0.35">
      <c r="A425" t="s">
        <v>49</v>
      </c>
      <c r="B425" t="s">
        <v>77</v>
      </c>
      <c r="C425" t="s">
        <v>77</v>
      </c>
      <c r="D425" t="s">
        <v>21209</v>
      </c>
      <c r="E425" s="20" t="str" cm="1">
        <f t="array" ref="E425">IF(OR(ISNUMBER(SEARCH("mobile", J425:L425)),ISNUMBER(SEARCH("Mobile", J425:L425)),ISNUMBER(SEARCH("smartphone", J425:L425)),ISNUMBER(SEARCH("Smartphone", J425:L425)),ISNUMBER(SEARCH("android", J425:L425)),ISNUMBER(SEARCH("Android", J425:L425))),"Mobile", "")</f>
        <v/>
      </c>
      <c r="F425" s="20" t="str" cm="1">
        <f t="array" ref="F425">IF(OR(ISNUMBER(SEARCH("virtual reality", J425:L425)),ISNUMBER(SEARCH("mixed reality", J425:L425)),ISNUMBER(SEARCH(" VR ", J425:L425)),ISNUMBER(SEARCH("augmented reality", J425:L425)),ISNUMBER(SEARCH("Augmented Reality", J425:L425)),ISNUMBER(SEARCH(" AR ", J425:L425))),"VR-AR", "")</f>
        <v/>
      </c>
      <c r="G425" s="20" t="str">
        <f>IF(A425=DataValidation!$E$14,DataValidation!$E$14, "")</f>
        <v/>
      </c>
      <c r="H425" s="20" t="str">
        <f>IF(A425=DataValidation!$E$13,DataValidation!$E$13, "")</f>
        <v/>
      </c>
      <c r="I425" s="3" t="str">
        <f t="shared" si="22"/>
        <v/>
      </c>
      <c r="J425" s="10" t="s">
        <v>12898</v>
      </c>
      <c r="K425" t="s">
        <v>12899</v>
      </c>
      <c r="L425" t="s">
        <v>6</v>
      </c>
      <c r="M425" t="s">
        <v>12900</v>
      </c>
      <c r="N425">
        <v>7</v>
      </c>
      <c r="P425" t="str">
        <f t="shared" si="23"/>
        <v>Conference</v>
      </c>
      <c r="Q425" t="s">
        <v>12901</v>
      </c>
      <c r="R425" t="s">
        <v>12902</v>
      </c>
      <c r="S425" s="3">
        <v>2013</v>
      </c>
      <c r="T425" t="s">
        <v>6</v>
      </c>
      <c r="U425" t="s">
        <v>6</v>
      </c>
      <c r="V425" t="s">
        <v>6</v>
      </c>
    </row>
    <row r="426" spans="1:22" x14ac:dyDescent="0.35">
      <c r="A426" t="s">
        <v>82</v>
      </c>
      <c r="B426" t="s">
        <v>33</v>
      </c>
      <c r="C426" t="s">
        <v>33</v>
      </c>
      <c r="E426" s="20" t="str" cm="1">
        <f t="array" ref="E426">IF(OR(ISNUMBER(SEARCH("mobile", J426:L426)),ISNUMBER(SEARCH("Mobile", J426:L426)),ISNUMBER(SEARCH("smartphone", J426:L426)),ISNUMBER(SEARCH("Smartphone", J426:L426)),ISNUMBER(SEARCH("android", J426:L426)),ISNUMBER(SEARCH("Android", J426:L426))),"Mobile", "")</f>
        <v/>
      </c>
      <c r="F426" s="20" t="str" cm="1">
        <f t="array" ref="F426">IF(OR(ISNUMBER(SEARCH("virtual reality", J426:L426)),ISNUMBER(SEARCH("mixed reality", J426:L426)),ISNUMBER(SEARCH(" VR ", J426:L426)),ISNUMBER(SEARCH("augmented reality", J426:L426)),ISNUMBER(SEARCH("Augmented Reality", J426:L426)),ISNUMBER(SEARCH(" AR ", J426:L426))),"VR-AR", "")</f>
        <v/>
      </c>
      <c r="G426" s="20" t="str">
        <f>IF(A426=DataValidation!$E$14,DataValidation!$E$14, "")</f>
        <v/>
      </c>
      <c r="H426" s="20" t="str">
        <f>IF(A426=DataValidation!$E$13,DataValidation!$E$13, "")</f>
        <v/>
      </c>
      <c r="I426" s="3" t="str">
        <f t="shared" si="22"/>
        <v/>
      </c>
      <c r="J426" s="10" t="s">
        <v>20067</v>
      </c>
      <c r="K426" t="s">
        <v>12919</v>
      </c>
      <c r="L426" t="s">
        <v>6</v>
      </c>
      <c r="M426" t="s">
        <v>12920</v>
      </c>
      <c r="N426">
        <v>7</v>
      </c>
      <c r="P426" t="str">
        <f t="shared" si="23"/>
        <v>Conference</v>
      </c>
      <c r="Q426" t="s">
        <v>12921</v>
      </c>
      <c r="R426" t="s">
        <v>12922</v>
      </c>
      <c r="S426" s="3">
        <v>2017</v>
      </c>
      <c r="T426" t="s">
        <v>6</v>
      </c>
      <c r="U426" t="s">
        <v>6</v>
      </c>
      <c r="V426" t="s">
        <v>6</v>
      </c>
    </row>
    <row r="427" spans="1:22" x14ac:dyDescent="0.35">
      <c r="A427" t="s">
        <v>40</v>
      </c>
      <c r="B427" t="s">
        <v>33</v>
      </c>
      <c r="C427" t="s">
        <v>33</v>
      </c>
      <c r="E427" s="20" t="str" cm="1">
        <f t="array" ref="E427">IF(OR(ISNUMBER(SEARCH("mobile", J427:L427)),ISNUMBER(SEARCH("Mobile", J427:L427)),ISNUMBER(SEARCH("smartphone", J427:L427)),ISNUMBER(SEARCH("Smartphone", J427:L427)),ISNUMBER(SEARCH("android", J427:L427)),ISNUMBER(SEARCH("Android", J427:L427))),"Mobile", "")</f>
        <v/>
      </c>
      <c r="F427" s="20" t="str" cm="1">
        <f t="array" ref="F427">IF(OR(ISNUMBER(SEARCH("virtual reality", J427:L427)),ISNUMBER(SEARCH("mixed reality", J427:L427)),ISNUMBER(SEARCH(" VR ", J427:L427)),ISNUMBER(SEARCH("augmented reality", J427:L427)),ISNUMBER(SEARCH("Augmented Reality", J427:L427)),ISNUMBER(SEARCH(" AR ", J427:L427))),"VR-AR", "")</f>
        <v/>
      </c>
      <c r="G427" s="20" t="str">
        <f>IF(A427=DataValidation!$E$14,DataValidation!$E$14, "")</f>
        <v>AI</v>
      </c>
      <c r="H427" s="20" t="str">
        <f>IF(A427=DataValidation!$E$13,DataValidation!$E$13, "")</f>
        <v/>
      </c>
      <c r="I427" s="3" t="str">
        <f t="shared" si="22"/>
        <v/>
      </c>
      <c r="J427" s="10" t="s">
        <v>20068</v>
      </c>
      <c r="K427" t="s">
        <v>12927</v>
      </c>
      <c r="L427" t="s">
        <v>6</v>
      </c>
      <c r="M427" t="s">
        <v>12928</v>
      </c>
      <c r="N427">
        <v>7</v>
      </c>
      <c r="P427" t="str">
        <f t="shared" si="23"/>
        <v>Conference</v>
      </c>
      <c r="Q427" t="s">
        <v>12687</v>
      </c>
      <c r="R427" t="s">
        <v>12688</v>
      </c>
      <c r="S427" s="3">
        <v>2018</v>
      </c>
      <c r="T427" t="s">
        <v>6</v>
      </c>
      <c r="U427" t="s">
        <v>6</v>
      </c>
      <c r="V427" t="s">
        <v>6</v>
      </c>
    </row>
    <row r="428" spans="1:22" x14ac:dyDescent="0.35">
      <c r="A428" t="s">
        <v>49</v>
      </c>
      <c r="B428" t="s">
        <v>57</v>
      </c>
      <c r="C428" t="s">
        <v>57</v>
      </c>
      <c r="D428" t="s">
        <v>21210</v>
      </c>
      <c r="E428" s="20" t="str" cm="1">
        <f t="array" ref="E428">IF(OR(ISNUMBER(SEARCH("mobile", J428:L428)),ISNUMBER(SEARCH("Mobile", J428:L428)),ISNUMBER(SEARCH("smartphone", J428:L428)),ISNUMBER(SEARCH("Smartphone", J428:L428)),ISNUMBER(SEARCH("android", J428:L428)),ISNUMBER(SEARCH("Android", J428:L428))),"Mobile", "")</f>
        <v/>
      </c>
      <c r="F428" s="20" t="str" cm="1">
        <f t="array" ref="F428">IF(OR(ISNUMBER(SEARCH("virtual reality", J428:L428)),ISNUMBER(SEARCH("mixed reality", J428:L428)),ISNUMBER(SEARCH(" VR ", J428:L428)),ISNUMBER(SEARCH("augmented reality", J428:L428)),ISNUMBER(SEARCH("Augmented Reality", J428:L428)),ISNUMBER(SEARCH(" AR ", J428:L428))),"VR-AR", "")</f>
        <v/>
      </c>
      <c r="G428" s="20" t="str">
        <f>IF(A428=DataValidation!$E$14,DataValidation!$E$14, "")</f>
        <v/>
      </c>
      <c r="H428" s="20" t="str">
        <f>IF(A428=DataValidation!$E$13,DataValidation!$E$13, "")</f>
        <v/>
      </c>
      <c r="I428" s="3" t="str">
        <f t="shared" si="22"/>
        <v/>
      </c>
      <c r="J428" s="10" t="s">
        <v>12938</v>
      </c>
      <c r="K428" t="s">
        <v>12939</v>
      </c>
      <c r="L428" t="s">
        <v>6</v>
      </c>
      <c r="M428" t="s">
        <v>12940</v>
      </c>
      <c r="N428">
        <v>7</v>
      </c>
      <c r="P428" t="str">
        <f t="shared" si="23"/>
        <v>Conference</v>
      </c>
      <c r="Q428" t="s">
        <v>12941</v>
      </c>
      <c r="R428" t="s">
        <v>12942</v>
      </c>
      <c r="S428" s="3">
        <v>2015</v>
      </c>
      <c r="T428" t="s">
        <v>6</v>
      </c>
      <c r="U428" t="s">
        <v>6</v>
      </c>
      <c r="V428" t="s">
        <v>6</v>
      </c>
    </row>
    <row r="429" spans="1:22" x14ac:dyDescent="0.35">
      <c r="A429" t="s">
        <v>79</v>
      </c>
      <c r="B429" t="s">
        <v>33</v>
      </c>
      <c r="C429" t="s">
        <v>33</v>
      </c>
      <c r="D429" s="33" t="s">
        <v>20816</v>
      </c>
      <c r="E429" s="20" t="str" cm="1">
        <f t="array" ref="E429">IF(OR(ISNUMBER(SEARCH("mobile", J429:L429)),ISNUMBER(SEARCH("Mobile", J429:L429)),ISNUMBER(SEARCH("smartphone", J429:L429)),ISNUMBER(SEARCH("Smartphone", J429:L429)),ISNUMBER(SEARCH("android", J429:L429)),ISNUMBER(SEARCH("Android", J429:L429))),"Mobile", "")</f>
        <v/>
      </c>
      <c r="F429" s="20" t="str" cm="1">
        <f t="array" ref="F429">IF(OR(ISNUMBER(SEARCH("virtual reality", J429:L429)),ISNUMBER(SEARCH("mixed reality", J429:L429)),ISNUMBER(SEARCH(" VR ", J429:L429)),ISNUMBER(SEARCH("augmented reality", J429:L429)),ISNUMBER(SEARCH("Augmented Reality", J429:L429)),ISNUMBER(SEARCH(" AR ", J429:L429))),"VR-AR", "")</f>
        <v/>
      </c>
      <c r="G429" s="20" t="str">
        <f>IF(A429=DataValidation!$E$14,DataValidation!$E$14, "")</f>
        <v/>
      </c>
      <c r="H429" s="20" t="str">
        <f>IF(A429=DataValidation!$E$13,DataValidation!$E$13, "")</f>
        <v/>
      </c>
      <c r="I429" s="3" t="str">
        <f t="shared" si="22"/>
        <v/>
      </c>
      <c r="J429" s="10" t="s">
        <v>20071</v>
      </c>
      <c r="K429" t="s">
        <v>12944</v>
      </c>
      <c r="L429" t="s">
        <v>6</v>
      </c>
      <c r="M429" t="s">
        <v>12945</v>
      </c>
      <c r="N429">
        <v>7</v>
      </c>
      <c r="P429" t="str">
        <f t="shared" si="23"/>
        <v>Journal</v>
      </c>
      <c r="Q429" t="s">
        <v>12946</v>
      </c>
      <c r="R429" t="s">
        <v>12947</v>
      </c>
      <c r="S429" s="3">
        <v>2018</v>
      </c>
      <c r="T429" t="s">
        <v>6</v>
      </c>
      <c r="U429" t="s">
        <v>6</v>
      </c>
      <c r="V429" t="s">
        <v>6</v>
      </c>
    </row>
    <row r="430" spans="1:22" x14ac:dyDescent="0.35">
      <c r="A430" t="s">
        <v>79</v>
      </c>
      <c r="B430" t="s">
        <v>33</v>
      </c>
      <c r="C430" t="s">
        <v>33</v>
      </c>
      <c r="D430" s="33" t="s">
        <v>20816</v>
      </c>
      <c r="E430" s="20" t="str" cm="1">
        <f t="array" ref="E430">IF(OR(ISNUMBER(SEARCH("mobile", J430:L430)),ISNUMBER(SEARCH("Mobile", J430:L430)),ISNUMBER(SEARCH("smartphone", J430:L430)),ISNUMBER(SEARCH("Smartphone", J430:L430)),ISNUMBER(SEARCH("android", J430:L430)),ISNUMBER(SEARCH("Android", J430:L430))),"Mobile", "")</f>
        <v>Mobile</v>
      </c>
      <c r="F430" s="20" t="str" cm="1">
        <f t="array" ref="F430">IF(OR(ISNUMBER(SEARCH("virtual reality", J430:L430)),ISNUMBER(SEARCH("mixed reality", J430:L430)),ISNUMBER(SEARCH(" VR ", J430:L430)),ISNUMBER(SEARCH("augmented reality", J430:L430)),ISNUMBER(SEARCH("Augmented Reality", J430:L430)),ISNUMBER(SEARCH(" AR ", J430:L430))),"VR-AR", "")</f>
        <v/>
      </c>
      <c r="G430" s="20" t="str">
        <f>IF(A430=DataValidation!$E$14,DataValidation!$E$14, "")</f>
        <v/>
      </c>
      <c r="H430" s="20" t="str">
        <f>IF(A430=DataValidation!$E$13,DataValidation!$E$13, "")</f>
        <v/>
      </c>
      <c r="I430" s="3" t="str">
        <f t="shared" si="22"/>
        <v/>
      </c>
      <c r="J430" s="10" t="s">
        <v>20074</v>
      </c>
      <c r="K430" t="s">
        <v>12962</v>
      </c>
      <c r="L430" t="s">
        <v>6</v>
      </c>
      <c r="M430" t="s">
        <v>12963</v>
      </c>
      <c r="N430">
        <v>7</v>
      </c>
      <c r="P430" t="str">
        <f t="shared" si="23"/>
        <v>Workshop</v>
      </c>
      <c r="Q430" t="s">
        <v>12964</v>
      </c>
      <c r="R430" t="s">
        <v>12965</v>
      </c>
      <c r="S430" s="3">
        <v>2017</v>
      </c>
      <c r="T430" t="s">
        <v>6</v>
      </c>
      <c r="U430" t="s">
        <v>6</v>
      </c>
      <c r="V430" t="s">
        <v>6</v>
      </c>
    </row>
    <row r="431" spans="1:22" x14ac:dyDescent="0.35">
      <c r="A431" t="s">
        <v>70</v>
      </c>
      <c r="B431" t="s">
        <v>33</v>
      </c>
      <c r="C431" t="s">
        <v>33</v>
      </c>
      <c r="E431" s="20" t="str" cm="1">
        <f t="array" ref="E431">IF(OR(ISNUMBER(SEARCH("mobile", J431:L431)),ISNUMBER(SEARCH("Mobile", J431:L431)),ISNUMBER(SEARCH("smartphone", J431:L431)),ISNUMBER(SEARCH("Smartphone", J431:L431)),ISNUMBER(SEARCH("android", J431:L431)),ISNUMBER(SEARCH("Android", J431:L431))),"Mobile", "")</f>
        <v/>
      </c>
      <c r="F431" s="20" t="str" cm="1">
        <f t="array" ref="F431">IF(OR(ISNUMBER(SEARCH("virtual reality", J431:L431)),ISNUMBER(SEARCH("mixed reality", J431:L431)),ISNUMBER(SEARCH(" VR ", J431:L431)),ISNUMBER(SEARCH("augmented reality", J431:L431)),ISNUMBER(SEARCH("Augmented Reality", J431:L431)),ISNUMBER(SEARCH(" AR ", J431:L431))),"VR-AR", "")</f>
        <v/>
      </c>
      <c r="G431" s="20" t="str">
        <f>IF(A431=DataValidation!$E$14,DataValidation!$E$14, "")</f>
        <v/>
      </c>
      <c r="H431" s="20" t="str">
        <f>IF(A431=DataValidation!$E$13,DataValidation!$E$13, "")</f>
        <v/>
      </c>
      <c r="I431" s="3" t="str">
        <f t="shared" si="22"/>
        <v/>
      </c>
      <c r="J431" s="10" t="s">
        <v>20075</v>
      </c>
      <c r="K431" t="s">
        <v>12967</v>
      </c>
      <c r="L431" t="s">
        <v>6</v>
      </c>
      <c r="M431" t="s">
        <v>12968</v>
      </c>
      <c r="N431">
        <v>7</v>
      </c>
      <c r="P431" t="str">
        <f t="shared" si="23"/>
        <v>Journal</v>
      </c>
      <c r="Q431" t="s">
        <v>12969</v>
      </c>
      <c r="R431" t="s">
        <v>12970</v>
      </c>
      <c r="S431" s="3">
        <v>2011</v>
      </c>
      <c r="T431" t="s">
        <v>6</v>
      </c>
      <c r="U431" t="s">
        <v>6</v>
      </c>
      <c r="V431" t="s">
        <v>6</v>
      </c>
    </row>
    <row r="432" spans="1:22" x14ac:dyDescent="0.35">
      <c r="A432" t="s">
        <v>49</v>
      </c>
      <c r="B432" t="s">
        <v>83</v>
      </c>
      <c r="C432" t="s">
        <v>83</v>
      </c>
      <c r="D432" t="s">
        <v>21211</v>
      </c>
      <c r="E432" s="20" t="str" cm="1">
        <f t="array" ref="E432">IF(OR(ISNUMBER(SEARCH("mobile", J432:L432)),ISNUMBER(SEARCH("Mobile", J432:L432)),ISNUMBER(SEARCH("smartphone", J432:L432)),ISNUMBER(SEARCH("Smartphone", J432:L432)),ISNUMBER(SEARCH("android", J432:L432)),ISNUMBER(SEARCH("Android", J432:L432))),"Mobile", "")</f>
        <v/>
      </c>
      <c r="F432" s="20" t="str" cm="1">
        <f t="array" ref="F432">IF(OR(ISNUMBER(SEARCH("virtual reality", J432:L432)),ISNUMBER(SEARCH("mixed reality", J432:L432)),ISNUMBER(SEARCH(" VR ", J432:L432)),ISNUMBER(SEARCH("augmented reality", J432:L432)),ISNUMBER(SEARCH("Augmented Reality", J432:L432)),ISNUMBER(SEARCH(" AR ", J432:L432))),"VR-AR", "")</f>
        <v/>
      </c>
      <c r="G432" s="20" t="str">
        <f>IF(A432=DataValidation!$E$14,DataValidation!$E$14, "")</f>
        <v/>
      </c>
      <c r="H432" s="20" t="str">
        <f>IF(A432=DataValidation!$E$13,DataValidation!$E$13, "")</f>
        <v/>
      </c>
      <c r="I432" s="3" t="str">
        <f t="shared" si="22"/>
        <v/>
      </c>
      <c r="J432" s="10" t="s">
        <v>20078</v>
      </c>
      <c r="K432" t="s">
        <v>12986</v>
      </c>
      <c r="L432" t="s">
        <v>6</v>
      </c>
      <c r="M432" t="s">
        <v>12987</v>
      </c>
      <c r="N432">
        <v>7</v>
      </c>
      <c r="P432" t="str">
        <f t="shared" si="23"/>
        <v>Journal</v>
      </c>
      <c r="Q432" t="s">
        <v>12988</v>
      </c>
      <c r="R432" t="s">
        <v>12989</v>
      </c>
      <c r="S432" s="3">
        <v>2018</v>
      </c>
      <c r="T432" t="s">
        <v>6</v>
      </c>
      <c r="U432" t="s">
        <v>6</v>
      </c>
      <c r="V432" t="s">
        <v>6</v>
      </c>
    </row>
    <row r="433" spans="1:22" x14ac:dyDescent="0.35">
      <c r="A433" t="s">
        <v>49</v>
      </c>
      <c r="B433" t="s">
        <v>80</v>
      </c>
      <c r="C433" t="s">
        <v>80</v>
      </c>
      <c r="D433" t="s">
        <v>21212</v>
      </c>
      <c r="E433" s="20" t="str" cm="1">
        <f t="array" ref="E433">IF(OR(ISNUMBER(SEARCH("mobile", J433:L433)),ISNUMBER(SEARCH("Mobile", J433:L433)),ISNUMBER(SEARCH("smartphone", J433:L433)),ISNUMBER(SEARCH("Smartphone", J433:L433)),ISNUMBER(SEARCH("android", J433:L433)),ISNUMBER(SEARCH("Android", J433:L433))),"Mobile", "")</f>
        <v/>
      </c>
      <c r="F433" s="20" t="str" cm="1">
        <f t="array" ref="F433">IF(OR(ISNUMBER(SEARCH("virtual reality", J433:L433)),ISNUMBER(SEARCH("mixed reality", J433:L433)),ISNUMBER(SEARCH(" VR ", J433:L433)),ISNUMBER(SEARCH("augmented reality", J433:L433)),ISNUMBER(SEARCH("Augmented Reality", J433:L433)),ISNUMBER(SEARCH(" AR ", J433:L433))),"VR-AR", "")</f>
        <v/>
      </c>
      <c r="G433" s="20" t="str">
        <f>IF(A433=DataValidation!$E$14,DataValidation!$E$14, "")</f>
        <v/>
      </c>
      <c r="H433" s="20" t="str">
        <f>IF(A433=DataValidation!$E$13,DataValidation!$E$13, "")</f>
        <v/>
      </c>
      <c r="I433" s="3" t="str">
        <f t="shared" si="22"/>
        <v/>
      </c>
      <c r="J433" s="10" t="s">
        <v>20090</v>
      </c>
      <c r="K433" t="s">
        <v>13036</v>
      </c>
      <c r="L433" t="s">
        <v>6</v>
      </c>
      <c r="M433" t="s">
        <v>13037</v>
      </c>
      <c r="N433">
        <v>7</v>
      </c>
      <c r="P433" t="str">
        <f t="shared" si="23"/>
        <v>Conference</v>
      </c>
      <c r="Q433" t="s">
        <v>13038</v>
      </c>
      <c r="R433" t="s">
        <v>13039</v>
      </c>
      <c r="S433" s="3">
        <v>2015</v>
      </c>
      <c r="T433" t="s">
        <v>6</v>
      </c>
      <c r="U433" t="s">
        <v>6</v>
      </c>
      <c r="V433" t="s">
        <v>6</v>
      </c>
    </row>
    <row r="434" spans="1:22" x14ac:dyDescent="0.35">
      <c r="A434" t="s">
        <v>49</v>
      </c>
      <c r="B434" t="s">
        <v>57</v>
      </c>
      <c r="C434" t="s">
        <v>57</v>
      </c>
      <c r="D434" t="s">
        <v>21213</v>
      </c>
      <c r="E434" s="20" t="str" cm="1">
        <f t="array" ref="E434">IF(OR(ISNUMBER(SEARCH("mobile", J434:L434)),ISNUMBER(SEARCH("Mobile", J434:L434)),ISNUMBER(SEARCH("smartphone", J434:L434)),ISNUMBER(SEARCH("Smartphone", J434:L434)),ISNUMBER(SEARCH("android", J434:L434)),ISNUMBER(SEARCH("Android", J434:L434))),"Mobile", "")</f>
        <v/>
      </c>
      <c r="F434" s="20" t="str" cm="1">
        <f t="array" ref="F434">IF(OR(ISNUMBER(SEARCH("virtual reality", J434:L434)),ISNUMBER(SEARCH("mixed reality", J434:L434)),ISNUMBER(SEARCH(" VR ", J434:L434)),ISNUMBER(SEARCH("augmented reality", J434:L434)),ISNUMBER(SEARCH("Augmented Reality", J434:L434)),ISNUMBER(SEARCH(" AR ", J434:L434))),"VR-AR", "")</f>
        <v/>
      </c>
      <c r="G434" s="20" t="str">
        <f>IF(A434=DataValidation!$E$14,DataValidation!$E$14, "")</f>
        <v/>
      </c>
      <c r="H434" s="20" t="str">
        <f>IF(A434=DataValidation!$E$13,DataValidation!$E$13, "")</f>
        <v/>
      </c>
      <c r="I434" s="3" t="str">
        <f t="shared" si="22"/>
        <v/>
      </c>
      <c r="J434" s="10" t="s">
        <v>20093</v>
      </c>
      <c r="K434" t="s">
        <v>13049</v>
      </c>
      <c r="L434" t="s">
        <v>6</v>
      </c>
      <c r="M434" t="s">
        <v>13050</v>
      </c>
      <c r="N434">
        <v>7</v>
      </c>
      <c r="P434" t="str">
        <f t="shared" ref="P434:P454" si="24">IF(ISNUMBER(SEARCH("Workshop", Q434)),"Workshop",IF(OR(ISNUMBER(SEARCH("Conference", Q434)), ISNUMBER(SEARCH("Symposium", Q434)), ISNUMBER(SEARCH("Lecture Notes", Q434)), ISNUMBER(SEARCH("Proceedings", Q434))),"Conference", "Journal"))</f>
        <v>Journal</v>
      </c>
      <c r="Q434" t="s">
        <v>11988</v>
      </c>
      <c r="R434" t="s">
        <v>13051</v>
      </c>
      <c r="S434" s="3">
        <v>2011</v>
      </c>
      <c r="T434" t="s">
        <v>6</v>
      </c>
      <c r="U434" t="s">
        <v>6</v>
      </c>
      <c r="V434" t="s">
        <v>6</v>
      </c>
    </row>
    <row r="435" spans="1:22" x14ac:dyDescent="0.35">
      <c r="A435" t="s">
        <v>49</v>
      </c>
      <c r="B435" t="s">
        <v>80</v>
      </c>
      <c r="C435" t="s">
        <v>80</v>
      </c>
      <c r="D435" t="s">
        <v>21214</v>
      </c>
      <c r="E435" s="20" t="str" cm="1">
        <f t="array" ref="E435">IF(OR(ISNUMBER(SEARCH("mobile", J435:L435)),ISNUMBER(SEARCH("Mobile", J435:L435)),ISNUMBER(SEARCH("smartphone", J435:L435)),ISNUMBER(SEARCH("Smartphone", J435:L435)),ISNUMBER(SEARCH("android", J435:L435)),ISNUMBER(SEARCH("Android", J435:L435))),"Mobile", "")</f>
        <v/>
      </c>
      <c r="F435" s="20" t="str" cm="1">
        <f t="array" ref="F435">IF(OR(ISNUMBER(SEARCH("virtual reality", J435:L435)),ISNUMBER(SEARCH("mixed reality", J435:L435)),ISNUMBER(SEARCH(" VR ", J435:L435)),ISNUMBER(SEARCH("augmented reality", J435:L435)),ISNUMBER(SEARCH("Augmented Reality", J435:L435)),ISNUMBER(SEARCH(" AR ", J435:L435))),"VR-AR", "")</f>
        <v/>
      </c>
      <c r="G435" s="20" t="str">
        <f>IF(A435=DataValidation!$E$14,DataValidation!$E$14, "")</f>
        <v/>
      </c>
      <c r="H435" s="20" t="str">
        <f>IF(A435=DataValidation!$E$13,DataValidation!$E$13, "")</f>
        <v/>
      </c>
      <c r="I435" s="3" t="str">
        <f t="shared" si="22"/>
        <v/>
      </c>
      <c r="J435" s="10" t="s">
        <v>13088</v>
      </c>
      <c r="K435" t="s">
        <v>13089</v>
      </c>
      <c r="L435" t="s">
        <v>6</v>
      </c>
      <c r="M435" t="s">
        <v>13090</v>
      </c>
      <c r="N435">
        <v>7</v>
      </c>
      <c r="P435" t="str">
        <f t="shared" si="24"/>
        <v>Conference</v>
      </c>
      <c r="Q435" t="s">
        <v>13091</v>
      </c>
      <c r="R435" t="s">
        <v>13092</v>
      </c>
      <c r="S435" s="3">
        <v>2020</v>
      </c>
      <c r="T435" t="s">
        <v>6</v>
      </c>
      <c r="U435" t="s">
        <v>6</v>
      </c>
      <c r="V435" t="s">
        <v>6</v>
      </c>
    </row>
    <row r="436" spans="1:22" x14ac:dyDescent="0.35">
      <c r="A436" t="s">
        <v>49</v>
      </c>
      <c r="B436" t="s">
        <v>88</v>
      </c>
      <c r="C436" t="s">
        <v>88</v>
      </c>
      <c r="D436" t="s">
        <v>21215</v>
      </c>
      <c r="E436" s="20" t="str" cm="1">
        <f t="array" ref="E436">IF(OR(ISNUMBER(SEARCH("mobile", J436:L436)),ISNUMBER(SEARCH("Mobile", J436:L436)),ISNUMBER(SEARCH("smartphone", J436:L436)),ISNUMBER(SEARCH("Smartphone", J436:L436)),ISNUMBER(SEARCH("android", J436:L436)),ISNUMBER(SEARCH("Android", J436:L436))),"Mobile", "")</f>
        <v/>
      </c>
      <c r="F436" s="20" t="str" cm="1">
        <f t="array" ref="F436">IF(OR(ISNUMBER(SEARCH("virtual reality", J436:L436)),ISNUMBER(SEARCH("mixed reality", J436:L436)),ISNUMBER(SEARCH(" VR ", J436:L436)),ISNUMBER(SEARCH("augmented reality", J436:L436)),ISNUMBER(SEARCH("Augmented Reality", J436:L436)),ISNUMBER(SEARCH(" AR ", J436:L436))),"VR-AR", "")</f>
        <v/>
      </c>
      <c r="G436" s="20" t="str">
        <f>IF(A436=DataValidation!$E$14,DataValidation!$E$14, "")</f>
        <v/>
      </c>
      <c r="H436" s="20" t="str">
        <f>IF(A436=DataValidation!$E$13,DataValidation!$E$13, "")</f>
        <v/>
      </c>
      <c r="I436" s="3" t="str">
        <f t="shared" si="22"/>
        <v/>
      </c>
      <c r="J436" s="10" t="s">
        <v>21335</v>
      </c>
      <c r="K436" t="s">
        <v>13108</v>
      </c>
      <c r="L436" t="s">
        <v>6</v>
      </c>
      <c r="M436" t="s">
        <v>13109</v>
      </c>
      <c r="N436">
        <v>7</v>
      </c>
      <c r="P436" t="str">
        <f t="shared" si="24"/>
        <v>Journal</v>
      </c>
      <c r="Q436" t="s">
        <v>13110</v>
      </c>
      <c r="R436" t="s">
        <v>13111</v>
      </c>
      <c r="S436" s="3">
        <v>2018</v>
      </c>
      <c r="T436" t="s">
        <v>6</v>
      </c>
      <c r="U436" t="s">
        <v>6</v>
      </c>
      <c r="V436" t="s">
        <v>6</v>
      </c>
    </row>
    <row r="437" spans="1:22" x14ac:dyDescent="0.35">
      <c r="A437" t="s">
        <v>70</v>
      </c>
      <c r="B437" t="s">
        <v>77</v>
      </c>
      <c r="C437" t="s">
        <v>77</v>
      </c>
      <c r="D437" t="s">
        <v>21216</v>
      </c>
      <c r="E437" s="20" t="str" cm="1">
        <f t="array" ref="E437">IF(OR(ISNUMBER(SEARCH("mobile", J437:L437)),ISNUMBER(SEARCH("Mobile", J437:L437)),ISNUMBER(SEARCH("smartphone", J437:L437)),ISNUMBER(SEARCH("Smartphone", J437:L437)),ISNUMBER(SEARCH("android", J437:L437)),ISNUMBER(SEARCH("Android", J437:L437))),"Mobile", "")</f>
        <v>Mobile</v>
      </c>
      <c r="F437" s="20" t="str" cm="1">
        <f t="array" ref="F437">IF(OR(ISNUMBER(SEARCH("virtual reality", J437:L437)),ISNUMBER(SEARCH("mixed reality", J437:L437)),ISNUMBER(SEARCH(" VR ", J437:L437)),ISNUMBER(SEARCH("augmented reality", J437:L437)),ISNUMBER(SEARCH("Augmented Reality", J437:L437)),ISNUMBER(SEARCH(" AR ", J437:L437))),"VR-AR", "")</f>
        <v/>
      </c>
      <c r="G437" s="20" t="str">
        <f>IF(A437=DataValidation!$E$14,DataValidation!$E$14, "")</f>
        <v/>
      </c>
      <c r="H437" s="20" t="str">
        <f>IF(A437=DataValidation!$E$13,DataValidation!$E$13, "")</f>
        <v/>
      </c>
      <c r="I437" s="3" t="str">
        <f t="shared" si="22"/>
        <v/>
      </c>
      <c r="J437" s="10" t="s">
        <v>20108</v>
      </c>
      <c r="K437" t="s">
        <v>13140</v>
      </c>
      <c r="L437" t="s">
        <v>6</v>
      </c>
      <c r="M437" t="s">
        <v>13141</v>
      </c>
      <c r="N437">
        <v>7</v>
      </c>
      <c r="P437" t="str">
        <f t="shared" si="24"/>
        <v>Conference</v>
      </c>
      <c r="Q437" t="s">
        <v>13142</v>
      </c>
      <c r="R437" t="s">
        <v>13143</v>
      </c>
      <c r="S437" s="3">
        <v>2018</v>
      </c>
      <c r="T437" t="s">
        <v>6</v>
      </c>
      <c r="U437" t="s">
        <v>6</v>
      </c>
      <c r="V437" t="s">
        <v>6</v>
      </c>
    </row>
    <row r="438" spans="1:22" x14ac:dyDescent="0.35">
      <c r="A438" t="s">
        <v>49</v>
      </c>
      <c r="B438" t="s">
        <v>83</v>
      </c>
      <c r="C438" t="s">
        <v>83</v>
      </c>
      <c r="D438" t="s">
        <v>21217</v>
      </c>
      <c r="E438" s="20" t="str" cm="1">
        <f t="array" ref="E438">IF(OR(ISNUMBER(SEARCH("mobile", J438:L438)),ISNUMBER(SEARCH("Mobile", J438:L438)),ISNUMBER(SEARCH("smartphone", J438:L438)),ISNUMBER(SEARCH("Smartphone", J438:L438)),ISNUMBER(SEARCH("android", J438:L438)),ISNUMBER(SEARCH("Android", J438:L438))),"Mobile", "")</f>
        <v/>
      </c>
      <c r="F438" s="20" t="str" cm="1">
        <f t="array" ref="F438">IF(OR(ISNUMBER(SEARCH("virtual reality", J438:L438)),ISNUMBER(SEARCH("mixed reality", J438:L438)),ISNUMBER(SEARCH(" VR ", J438:L438)),ISNUMBER(SEARCH("augmented reality", J438:L438)),ISNUMBER(SEARCH("Augmented Reality", J438:L438)),ISNUMBER(SEARCH(" AR ", J438:L438))),"VR-AR", "")</f>
        <v/>
      </c>
      <c r="G438" s="20" t="str">
        <f>IF(A438=DataValidation!$E$14,DataValidation!$E$14, "")</f>
        <v/>
      </c>
      <c r="H438" s="20" t="str">
        <f>IF(A438=DataValidation!$E$13,DataValidation!$E$13, "")</f>
        <v/>
      </c>
      <c r="I438" s="3" t="str">
        <f t="shared" si="22"/>
        <v/>
      </c>
      <c r="J438" s="10" t="s">
        <v>20117</v>
      </c>
      <c r="K438" t="s">
        <v>13182</v>
      </c>
      <c r="L438" t="s">
        <v>6</v>
      </c>
      <c r="M438" t="s">
        <v>13183</v>
      </c>
      <c r="N438">
        <v>7</v>
      </c>
      <c r="P438" t="str">
        <f t="shared" si="24"/>
        <v>Conference</v>
      </c>
      <c r="Q438" t="s">
        <v>13184</v>
      </c>
      <c r="R438" t="s">
        <v>12278</v>
      </c>
      <c r="S438" s="3">
        <v>2020</v>
      </c>
      <c r="T438" t="s">
        <v>6</v>
      </c>
      <c r="U438" t="s">
        <v>6</v>
      </c>
      <c r="V438" t="s">
        <v>6</v>
      </c>
    </row>
    <row r="439" spans="1:22" x14ac:dyDescent="0.35">
      <c r="A439" t="s">
        <v>49</v>
      </c>
      <c r="B439" t="s">
        <v>83</v>
      </c>
      <c r="C439" t="s">
        <v>83</v>
      </c>
      <c r="D439" t="s">
        <v>21218</v>
      </c>
      <c r="E439" s="20" t="str" cm="1">
        <f t="array" ref="E439">IF(OR(ISNUMBER(SEARCH("mobile", J439:L439)),ISNUMBER(SEARCH("Mobile", J439:L439)),ISNUMBER(SEARCH("smartphone", J439:L439)),ISNUMBER(SEARCH("Smartphone", J439:L439)),ISNUMBER(SEARCH("android", J439:L439)),ISNUMBER(SEARCH("Android", J439:L439))),"Mobile", "")</f>
        <v/>
      </c>
      <c r="F439" s="20" t="str" cm="1">
        <f t="array" ref="F439">IF(OR(ISNUMBER(SEARCH("virtual reality", J439:L439)),ISNUMBER(SEARCH("mixed reality", J439:L439)),ISNUMBER(SEARCH(" VR ", J439:L439)),ISNUMBER(SEARCH("augmented reality", J439:L439)),ISNUMBER(SEARCH("Augmented Reality", J439:L439)),ISNUMBER(SEARCH(" AR ", J439:L439))),"VR-AR", "")</f>
        <v/>
      </c>
      <c r="G439" s="20" t="str">
        <f>IF(A439=DataValidation!$E$14,DataValidation!$E$14, "")</f>
        <v/>
      </c>
      <c r="H439" s="20" t="str">
        <f>IF(A439=DataValidation!$E$13,DataValidation!$E$13, "")</f>
        <v/>
      </c>
      <c r="I439" s="3" t="str">
        <f t="shared" si="22"/>
        <v/>
      </c>
      <c r="J439" s="10" t="s">
        <v>20119</v>
      </c>
      <c r="K439" t="s">
        <v>13191</v>
      </c>
      <c r="L439" t="s">
        <v>6</v>
      </c>
      <c r="M439" t="s">
        <v>13192</v>
      </c>
      <c r="N439">
        <v>7</v>
      </c>
      <c r="P439" t="str">
        <f t="shared" si="24"/>
        <v>Journal</v>
      </c>
      <c r="Q439" t="s">
        <v>13193</v>
      </c>
      <c r="R439" t="s">
        <v>13194</v>
      </c>
      <c r="S439" s="3">
        <v>2015</v>
      </c>
      <c r="T439" t="s">
        <v>6</v>
      </c>
      <c r="U439" t="s">
        <v>6</v>
      </c>
      <c r="V439" t="s">
        <v>6</v>
      </c>
    </row>
    <row r="440" spans="1:22" x14ac:dyDescent="0.35">
      <c r="A440" t="s">
        <v>40</v>
      </c>
      <c r="B440" t="s">
        <v>33</v>
      </c>
      <c r="C440" t="s">
        <v>33</v>
      </c>
      <c r="E440" s="20" t="str" cm="1">
        <f t="array" ref="E440">IF(OR(ISNUMBER(SEARCH("mobile", J440:L440)),ISNUMBER(SEARCH("Mobile", J440:L440)),ISNUMBER(SEARCH("smartphone", J440:L440)),ISNUMBER(SEARCH("Smartphone", J440:L440)),ISNUMBER(SEARCH("android", J440:L440)),ISNUMBER(SEARCH("Android", J440:L440))),"Mobile", "")</f>
        <v>Mobile</v>
      </c>
      <c r="F440" s="20" t="str" cm="1">
        <f t="array" ref="F440">IF(OR(ISNUMBER(SEARCH("virtual reality", J440:L440)),ISNUMBER(SEARCH("mixed reality", J440:L440)),ISNUMBER(SEARCH(" VR ", J440:L440)),ISNUMBER(SEARCH("augmented reality", J440:L440)),ISNUMBER(SEARCH("Augmented Reality", J440:L440)),ISNUMBER(SEARCH(" AR ", J440:L440))),"VR-AR", "")</f>
        <v/>
      </c>
      <c r="G440" s="20" t="str">
        <f>IF(A440=DataValidation!$E$14,DataValidation!$E$14, "")</f>
        <v>AI</v>
      </c>
      <c r="H440" s="20" t="str">
        <f>IF(A440=DataValidation!$E$13,DataValidation!$E$13, "")</f>
        <v/>
      </c>
      <c r="I440" s="3" t="str">
        <f t="shared" si="22"/>
        <v/>
      </c>
      <c r="J440" s="10" t="s">
        <v>20132</v>
      </c>
      <c r="K440" t="s">
        <v>13260</v>
      </c>
      <c r="L440" t="s">
        <v>6</v>
      </c>
      <c r="M440" t="s">
        <v>13261</v>
      </c>
      <c r="N440">
        <v>7</v>
      </c>
      <c r="P440" t="str">
        <f t="shared" si="24"/>
        <v>Conference</v>
      </c>
      <c r="Q440" t="s">
        <v>13262</v>
      </c>
      <c r="R440" t="s">
        <v>13263</v>
      </c>
      <c r="S440" s="3">
        <v>2012</v>
      </c>
      <c r="T440" t="s">
        <v>6</v>
      </c>
      <c r="U440" t="s">
        <v>6</v>
      </c>
      <c r="V440" t="s">
        <v>6</v>
      </c>
    </row>
    <row r="441" spans="1:22" x14ac:dyDescent="0.35">
      <c r="A441" t="s">
        <v>82</v>
      </c>
      <c r="B441" t="s">
        <v>33</v>
      </c>
      <c r="C441" t="s">
        <v>33</v>
      </c>
      <c r="E441" s="20" t="str" cm="1">
        <f t="array" ref="E441">IF(OR(ISNUMBER(SEARCH("mobile", J441:L441)),ISNUMBER(SEARCH("Mobile", J441:L441)),ISNUMBER(SEARCH("smartphone", J441:L441)),ISNUMBER(SEARCH("Smartphone", J441:L441)),ISNUMBER(SEARCH("android", J441:L441)),ISNUMBER(SEARCH("Android", J441:L441))),"Mobile", "")</f>
        <v/>
      </c>
      <c r="F441" s="20" t="str" cm="1">
        <f t="array" ref="F441">IF(OR(ISNUMBER(SEARCH("virtual reality", J441:L441)),ISNUMBER(SEARCH("mixed reality", J441:L441)),ISNUMBER(SEARCH(" VR ", J441:L441)),ISNUMBER(SEARCH("augmented reality", J441:L441)),ISNUMBER(SEARCH("Augmented Reality", J441:L441)),ISNUMBER(SEARCH(" AR ", J441:L441))),"VR-AR", "")</f>
        <v/>
      </c>
      <c r="G441" s="20" t="str">
        <f>IF(A441=DataValidation!$E$14,DataValidation!$E$14, "")</f>
        <v/>
      </c>
      <c r="H441" s="20" t="str">
        <f>IF(A441=DataValidation!$E$13,DataValidation!$E$13, "")</f>
        <v/>
      </c>
      <c r="I441" s="3" t="str">
        <f t="shared" si="22"/>
        <v/>
      </c>
      <c r="J441" s="10" t="s">
        <v>20141</v>
      </c>
      <c r="K441" t="s">
        <v>13301</v>
      </c>
      <c r="L441" t="s">
        <v>6</v>
      </c>
      <c r="M441" t="s">
        <v>13302</v>
      </c>
      <c r="N441">
        <v>7</v>
      </c>
      <c r="P441" t="str">
        <f t="shared" si="24"/>
        <v>Conference</v>
      </c>
      <c r="Q441" t="s">
        <v>13303</v>
      </c>
      <c r="R441" t="s">
        <v>13304</v>
      </c>
      <c r="S441" s="3">
        <v>2016</v>
      </c>
      <c r="T441" t="s">
        <v>6</v>
      </c>
      <c r="U441" t="s">
        <v>6</v>
      </c>
      <c r="V441" t="s">
        <v>6</v>
      </c>
    </row>
    <row r="442" spans="1:22" x14ac:dyDescent="0.35">
      <c r="A442" t="s">
        <v>49</v>
      </c>
      <c r="B442" t="s">
        <v>66</v>
      </c>
      <c r="C442" t="s">
        <v>66</v>
      </c>
      <c r="D442" t="s">
        <v>21219</v>
      </c>
      <c r="E442" s="20" t="str" cm="1">
        <f t="array" ref="E442">IF(OR(ISNUMBER(SEARCH("mobile", J442:L442)),ISNUMBER(SEARCH("Mobile", J442:L442)),ISNUMBER(SEARCH("smartphone", J442:L442)),ISNUMBER(SEARCH("Smartphone", J442:L442)),ISNUMBER(SEARCH("android", J442:L442)),ISNUMBER(SEARCH("Android", J442:L442))),"Mobile", "")</f>
        <v/>
      </c>
      <c r="F442" s="20" t="str" cm="1">
        <f t="array" ref="F442">IF(OR(ISNUMBER(SEARCH("virtual reality", J442:L442)),ISNUMBER(SEARCH("mixed reality", J442:L442)),ISNUMBER(SEARCH(" VR ", J442:L442)),ISNUMBER(SEARCH("augmented reality", J442:L442)),ISNUMBER(SEARCH("Augmented Reality", J442:L442)),ISNUMBER(SEARCH(" AR ", J442:L442))),"VR-AR", "")</f>
        <v/>
      </c>
      <c r="G442" s="20" t="str">
        <f>IF(A442=DataValidation!$E$14,DataValidation!$E$14, "")</f>
        <v/>
      </c>
      <c r="H442" s="20" t="str">
        <f>IF(A442=DataValidation!$E$13,DataValidation!$E$13, "")</f>
        <v/>
      </c>
      <c r="I442" s="3" t="str">
        <f t="shared" si="22"/>
        <v/>
      </c>
      <c r="J442" s="10" t="s">
        <v>20143</v>
      </c>
      <c r="K442" t="s">
        <v>13311</v>
      </c>
      <c r="L442" t="s">
        <v>6</v>
      </c>
      <c r="M442" t="s">
        <v>13312</v>
      </c>
      <c r="N442">
        <v>7</v>
      </c>
      <c r="P442" t="str">
        <f t="shared" si="24"/>
        <v>Conference</v>
      </c>
      <c r="Q442" t="s">
        <v>13313</v>
      </c>
      <c r="R442" t="s">
        <v>13314</v>
      </c>
      <c r="S442" s="3">
        <v>2019</v>
      </c>
      <c r="T442" t="s">
        <v>6</v>
      </c>
      <c r="U442" t="s">
        <v>6</v>
      </c>
      <c r="V442" t="s">
        <v>6</v>
      </c>
    </row>
    <row r="443" spans="1:22" x14ac:dyDescent="0.35">
      <c r="A443" t="s">
        <v>79</v>
      </c>
      <c r="B443" t="s">
        <v>33</v>
      </c>
      <c r="C443" t="s">
        <v>33</v>
      </c>
      <c r="E443" s="20" t="str" cm="1">
        <f t="array" ref="E443">IF(OR(ISNUMBER(SEARCH("mobile", J443:L443)),ISNUMBER(SEARCH("Mobile", J443:L443)),ISNUMBER(SEARCH("smartphone", J443:L443)),ISNUMBER(SEARCH("Smartphone", J443:L443)),ISNUMBER(SEARCH("android", J443:L443)),ISNUMBER(SEARCH("Android", J443:L443))),"Mobile", "")</f>
        <v/>
      </c>
      <c r="F443" s="20" t="str" cm="1">
        <f t="array" ref="F443">IF(OR(ISNUMBER(SEARCH("virtual reality", J443:L443)),ISNUMBER(SEARCH("mixed reality", J443:L443)),ISNUMBER(SEARCH(" VR ", J443:L443)),ISNUMBER(SEARCH("augmented reality", J443:L443)),ISNUMBER(SEARCH("Augmented Reality", J443:L443)),ISNUMBER(SEARCH(" AR ", J443:L443))),"VR-AR", "")</f>
        <v/>
      </c>
      <c r="G443" s="20" t="str">
        <f>IF(A443=DataValidation!$E$14,DataValidation!$E$14, "")</f>
        <v/>
      </c>
      <c r="H443" s="20" t="str">
        <f>IF(A443=DataValidation!$E$13,DataValidation!$E$13, "")</f>
        <v/>
      </c>
      <c r="I443" s="3" t="str">
        <f t="shared" si="22"/>
        <v/>
      </c>
      <c r="J443" s="10" t="s">
        <v>20145</v>
      </c>
      <c r="K443" t="s">
        <v>13318</v>
      </c>
      <c r="L443" t="s">
        <v>6</v>
      </c>
      <c r="M443" t="s">
        <v>13319</v>
      </c>
      <c r="N443">
        <v>7</v>
      </c>
      <c r="P443" t="str">
        <f t="shared" si="24"/>
        <v>Journal</v>
      </c>
      <c r="Q443" t="s">
        <v>12391</v>
      </c>
      <c r="R443" t="s">
        <v>13320</v>
      </c>
      <c r="S443" s="3">
        <v>2019</v>
      </c>
      <c r="T443" t="s">
        <v>6</v>
      </c>
      <c r="U443" t="s">
        <v>6</v>
      </c>
      <c r="V443" t="s">
        <v>6</v>
      </c>
    </row>
    <row r="444" spans="1:22" x14ac:dyDescent="0.35">
      <c r="A444" t="s">
        <v>49</v>
      </c>
      <c r="B444" t="s">
        <v>60</v>
      </c>
      <c r="C444" t="s">
        <v>60</v>
      </c>
      <c r="D444" t="s">
        <v>21220</v>
      </c>
      <c r="E444" s="20" t="str" cm="1">
        <f t="array" ref="E444">IF(OR(ISNUMBER(SEARCH("mobile", J444:L444)),ISNUMBER(SEARCH("Mobile", J444:L444)),ISNUMBER(SEARCH("smartphone", J444:L444)),ISNUMBER(SEARCH("Smartphone", J444:L444)),ISNUMBER(SEARCH("android", J444:L444)),ISNUMBER(SEARCH("Android", J444:L444))),"Mobile", "")</f>
        <v/>
      </c>
      <c r="F444" s="20" t="str" cm="1">
        <f t="array" ref="F444">IF(OR(ISNUMBER(SEARCH("virtual reality", J444:L444)),ISNUMBER(SEARCH("mixed reality", J444:L444)),ISNUMBER(SEARCH(" VR ", J444:L444)),ISNUMBER(SEARCH("augmented reality", J444:L444)),ISNUMBER(SEARCH("Augmented Reality", J444:L444)),ISNUMBER(SEARCH(" AR ", J444:L444))),"VR-AR", "")</f>
        <v/>
      </c>
      <c r="G444" s="20" t="str">
        <f>IF(A444=DataValidation!$E$14,DataValidation!$E$14, "")</f>
        <v/>
      </c>
      <c r="H444" s="20" t="str">
        <f>IF(A444=DataValidation!$E$13,DataValidation!$E$13, "")</f>
        <v/>
      </c>
      <c r="I444" s="3" t="str">
        <f t="shared" si="22"/>
        <v/>
      </c>
      <c r="J444" s="10" t="s">
        <v>20158</v>
      </c>
      <c r="K444" t="s">
        <v>13388</v>
      </c>
      <c r="L444" t="s">
        <v>6</v>
      </c>
      <c r="M444" t="s">
        <v>13389</v>
      </c>
      <c r="N444">
        <v>7</v>
      </c>
      <c r="P444" t="str">
        <f t="shared" si="24"/>
        <v>Journal</v>
      </c>
      <c r="Q444" t="s">
        <v>13390</v>
      </c>
      <c r="R444" t="s">
        <v>13391</v>
      </c>
      <c r="S444" s="3">
        <v>2016</v>
      </c>
      <c r="T444" t="s">
        <v>6</v>
      </c>
      <c r="U444" t="s">
        <v>6</v>
      </c>
      <c r="V444" t="s">
        <v>6</v>
      </c>
    </row>
    <row r="445" spans="1:22" x14ac:dyDescent="0.35">
      <c r="A445" t="s">
        <v>49</v>
      </c>
      <c r="B445" t="s">
        <v>74</v>
      </c>
      <c r="C445" t="s">
        <v>74</v>
      </c>
      <c r="D445" t="s">
        <v>21221</v>
      </c>
      <c r="E445" s="20" t="str" cm="1">
        <f t="array" ref="E445">IF(OR(ISNUMBER(SEARCH("mobile", J445:L445)),ISNUMBER(SEARCH("Mobile", J445:L445)),ISNUMBER(SEARCH("smartphone", J445:L445)),ISNUMBER(SEARCH("Smartphone", J445:L445)),ISNUMBER(SEARCH("android", J445:L445)),ISNUMBER(SEARCH("Android", J445:L445))),"Mobile", "")</f>
        <v/>
      </c>
      <c r="F445" s="20" t="str" cm="1">
        <f t="array" ref="F445">IF(OR(ISNUMBER(SEARCH("virtual reality", J445:L445)),ISNUMBER(SEARCH("mixed reality", J445:L445)),ISNUMBER(SEARCH(" VR ", J445:L445)),ISNUMBER(SEARCH("augmented reality", J445:L445)),ISNUMBER(SEARCH("Augmented Reality", J445:L445)),ISNUMBER(SEARCH(" AR ", J445:L445))),"VR-AR", "")</f>
        <v/>
      </c>
      <c r="G445" s="20" t="str">
        <f>IF(A445=DataValidation!$E$14,DataValidation!$E$14, "")</f>
        <v/>
      </c>
      <c r="H445" s="20" t="str">
        <f>IF(A445=DataValidation!$E$13,DataValidation!$E$13, "")</f>
        <v/>
      </c>
      <c r="I445" s="3" t="str">
        <f t="shared" si="22"/>
        <v/>
      </c>
      <c r="J445" s="10" t="s">
        <v>20160</v>
      </c>
      <c r="K445" t="s">
        <v>13398</v>
      </c>
      <c r="L445" t="s">
        <v>6</v>
      </c>
      <c r="M445" t="s">
        <v>13399</v>
      </c>
      <c r="N445">
        <v>7</v>
      </c>
      <c r="P445" t="str">
        <f t="shared" si="24"/>
        <v>Conference</v>
      </c>
      <c r="Q445" t="s">
        <v>12350</v>
      </c>
      <c r="R445" t="s">
        <v>13400</v>
      </c>
      <c r="S445" s="3">
        <v>2011</v>
      </c>
      <c r="T445" t="s">
        <v>6</v>
      </c>
      <c r="U445" t="s">
        <v>6</v>
      </c>
      <c r="V445" t="s">
        <v>6</v>
      </c>
    </row>
    <row r="446" spans="1:22" x14ac:dyDescent="0.35">
      <c r="A446" t="s">
        <v>49</v>
      </c>
      <c r="B446" t="s">
        <v>66</v>
      </c>
      <c r="C446" t="s">
        <v>66</v>
      </c>
      <c r="D446" t="s">
        <v>21222</v>
      </c>
      <c r="E446" s="20" t="str" cm="1">
        <f t="array" ref="E446">IF(OR(ISNUMBER(SEARCH("mobile", J446:L446)),ISNUMBER(SEARCH("Mobile", J446:L446)),ISNUMBER(SEARCH("smartphone", J446:L446)),ISNUMBER(SEARCH("Smartphone", J446:L446)),ISNUMBER(SEARCH("android", J446:L446)),ISNUMBER(SEARCH("Android", J446:L446))),"Mobile", "")</f>
        <v/>
      </c>
      <c r="F446" s="20" t="str" cm="1">
        <f t="array" ref="F446">IF(OR(ISNUMBER(SEARCH("virtual reality", J446:L446)),ISNUMBER(SEARCH("mixed reality", J446:L446)),ISNUMBER(SEARCH(" VR ", J446:L446)),ISNUMBER(SEARCH("augmented reality", J446:L446)),ISNUMBER(SEARCH("Augmented Reality", J446:L446)),ISNUMBER(SEARCH(" AR ", J446:L446))),"VR-AR", "")</f>
        <v/>
      </c>
      <c r="G446" s="20" t="str">
        <f>IF(A446=DataValidation!$E$14,DataValidation!$E$14, "")</f>
        <v/>
      </c>
      <c r="H446" s="20" t="str">
        <f>IF(A446=DataValidation!$E$13,DataValidation!$E$13, "")</f>
        <v/>
      </c>
      <c r="I446" s="3" t="str">
        <f t="shared" si="22"/>
        <v/>
      </c>
      <c r="J446" s="10" t="s">
        <v>20167</v>
      </c>
      <c r="K446" t="s">
        <v>13430</v>
      </c>
      <c r="L446" t="s">
        <v>6</v>
      </c>
      <c r="M446" t="s">
        <v>13431</v>
      </c>
      <c r="N446">
        <v>7</v>
      </c>
      <c r="P446" t="str">
        <f t="shared" si="24"/>
        <v>Journal</v>
      </c>
      <c r="Q446" t="s">
        <v>11988</v>
      </c>
      <c r="R446" t="s">
        <v>13432</v>
      </c>
      <c r="S446" s="3">
        <v>2011</v>
      </c>
      <c r="T446" t="s">
        <v>6</v>
      </c>
      <c r="U446" t="s">
        <v>6</v>
      </c>
      <c r="V446" t="s">
        <v>6</v>
      </c>
    </row>
    <row r="447" spans="1:22" x14ac:dyDescent="0.35">
      <c r="A447" t="s">
        <v>49</v>
      </c>
      <c r="B447" t="s">
        <v>74</v>
      </c>
      <c r="C447" t="s">
        <v>74</v>
      </c>
      <c r="D447" t="s">
        <v>21223</v>
      </c>
      <c r="E447" s="20" t="str" cm="1">
        <f t="array" ref="E447">IF(OR(ISNUMBER(SEARCH("mobile", J447:L447)),ISNUMBER(SEARCH("Mobile", J447:L447)),ISNUMBER(SEARCH("smartphone", J447:L447)),ISNUMBER(SEARCH("Smartphone", J447:L447)),ISNUMBER(SEARCH("android", J447:L447)),ISNUMBER(SEARCH("Android", J447:L447))),"Mobile", "")</f>
        <v/>
      </c>
      <c r="F447" s="20" t="str" cm="1">
        <f t="array" ref="F447">IF(OR(ISNUMBER(SEARCH("virtual reality", J447:L447)),ISNUMBER(SEARCH("mixed reality", J447:L447)),ISNUMBER(SEARCH(" VR ", J447:L447)),ISNUMBER(SEARCH("augmented reality", J447:L447)),ISNUMBER(SEARCH("Augmented Reality", J447:L447)),ISNUMBER(SEARCH(" AR ", J447:L447))),"VR-AR", "")</f>
        <v/>
      </c>
      <c r="G447" s="20" t="str">
        <f>IF(A447=DataValidation!$E$14,DataValidation!$E$14, "")</f>
        <v/>
      </c>
      <c r="H447" s="20" t="str">
        <f>IF(A447=DataValidation!$E$13,DataValidation!$E$13, "")</f>
        <v/>
      </c>
      <c r="I447" s="3" t="str">
        <f t="shared" si="22"/>
        <v/>
      </c>
      <c r="J447" s="10" t="s">
        <v>20175</v>
      </c>
      <c r="K447" t="s">
        <v>13495</v>
      </c>
      <c r="L447" t="s">
        <v>6</v>
      </c>
      <c r="M447" t="s">
        <v>13496</v>
      </c>
      <c r="N447">
        <v>7</v>
      </c>
      <c r="P447" t="str">
        <f t="shared" si="24"/>
        <v>Conference</v>
      </c>
      <c r="Q447" t="s">
        <v>13497</v>
      </c>
      <c r="R447" t="s">
        <v>13498</v>
      </c>
      <c r="S447" s="3">
        <v>2009</v>
      </c>
      <c r="T447" t="s">
        <v>6</v>
      </c>
      <c r="U447" t="s">
        <v>6</v>
      </c>
      <c r="V447" t="s">
        <v>6</v>
      </c>
    </row>
    <row r="448" spans="1:22" x14ac:dyDescent="0.35">
      <c r="A448" t="s">
        <v>49</v>
      </c>
      <c r="B448" t="s">
        <v>74</v>
      </c>
      <c r="C448" t="s">
        <v>74</v>
      </c>
      <c r="D448" t="s">
        <v>21224</v>
      </c>
      <c r="E448" s="20" t="str" cm="1">
        <f t="array" ref="E448">IF(OR(ISNUMBER(SEARCH("mobile", J448:L448)),ISNUMBER(SEARCH("Mobile", J448:L448)),ISNUMBER(SEARCH("smartphone", J448:L448)),ISNUMBER(SEARCH("Smartphone", J448:L448)),ISNUMBER(SEARCH("android", J448:L448)),ISNUMBER(SEARCH("Android", J448:L448))),"Mobile", "")</f>
        <v/>
      </c>
      <c r="F448" s="20" t="str" cm="1">
        <f t="array" ref="F448">IF(OR(ISNUMBER(SEARCH("virtual reality", J448:L448)),ISNUMBER(SEARCH("mixed reality", J448:L448)),ISNUMBER(SEARCH(" VR ", J448:L448)),ISNUMBER(SEARCH("augmented reality", J448:L448)),ISNUMBER(SEARCH("Augmented Reality", J448:L448)),ISNUMBER(SEARCH(" AR ", J448:L448))),"VR-AR", "")</f>
        <v/>
      </c>
      <c r="G448" s="20" t="str">
        <f>IF(A448=DataValidation!$E$14,DataValidation!$E$14, "")</f>
        <v/>
      </c>
      <c r="H448" s="20" t="str">
        <f>IF(A448=DataValidation!$E$13,DataValidation!$E$13, "")</f>
        <v/>
      </c>
      <c r="I448" s="3" t="str">
        <f t="shared" si="22"/>
        <v/>
      </c>
      <c r="J448" s="10" t="s">
        <v>20184</v>
      </c>
      <c r="K448" t="s">
        <v>13543</v>
      </c>
      <c r="L448" t="s">
        <v>6</v>
      </c>
      <c r="M448" t="s">
        <v>13544</v>
      </c>
      <c r="N448">
        <v>7</v>
      </c>
      <c r="P448" t="str">
        <f t="shared" si="24"/>
        <v>Journal</v>
      </c>
      <c r="Q448" t="s">
        <v>922</v>
      </c>
      <c r="R448" t="s">
        <v>13545</v>
      </c>
      <c r="S448" s="3">
        <v>2019</v>
      </c>
      <c r="T448" t="s">
        <v>6</v>
      </c>
      <c r="U448" t="s">
        <v>6</v>
      </c>
      <c r="V448" t="s">
        <v>6</v>
      </c>
    </row>
    <row r="449" spans="1:22" x14ac:dyDescent="0.35">
      <c r="A449" t="s">
        <v>79</v>
      </c>
      <c r="B449" t="s">
        <v>33</v>
      </c>
      <c r="C449" t="s">
        <v>33</v>
      </c>
      <c r="D449" t="s">
        <v>21225</v>
      </c>
      <c r="E449" s="20" t="str" cm="1">
        <f t="array" ref="E449">IF(OR(ISNUMBER(SEARCH("mobile", J449:L449)),ISNUMBER(SEARCH("Mobile", J449:L449)),ISNUMBER(SEARCH("smartphone", J449:L449)),ISNUMBER(SEARCH("Smartphone", J449:L449)),ISNUMBER(SEARCH("android", J449:L449)),ISNUMBER(SEARCH("Android", J449:L449))),"Mobile", "")</f>
        <v/>
      </c>
      <c r="F449" s="20" t="str" cm="1">
        <f t="array" ref="F449">IF(OR(ISNUMBER(SEARCH("virtual reality", J449:L449)),ISNUMBER(SEARCH("mixed reality", J449:L449)),ISNUMBER(SEARCH(" VR ", J449:L449)),ISNUMBER(SEARCH("augmented reality", J449:L449)),ISNUMBER(SEARCH("Augmented Reality", J449:L449)),ISNUMBER(SEARCH(" AR ", J449:L449))),"VR-AR", "")</f>
        <v>VR-AR</v>
      </c>
      <c r="G449" s="20" t="str">
        <f>IF(A449=DataValidation!$E$14,DataValidation!$E$14, "")</f>
        <v/>
      </c>
      <c r="H449" s="20" t="str">
        <f>IF(A449=DataValidation!$E$13,DataValidation!$E$13, "")</f>
        <v/>
      </c>
      <c r="I449" s="3" t="str">
        <f t="shared" si="22"/>
        <v/>
      </c>
      <c r="J449" s="10" t="s">
        <v>20188</v>
      </c>
      <c r="K449" t="s">
        <v>13559</v>
      </c>
      <c r="L449" t="s">
        <v>6</v>
      </c>
      <c r="M449" t="s">
        <v>13560</v>
      </c>
      <c r="N449">
        <v>7</v>
      </c>
      <c r="P449" t="str">
        <f t="shared" si="24"/>
        <v>Conference</v>
      </c>
      <c r="Q449" t="s">
        <v>13561</v>
      </c>
      <c r="R449" t="s">
        <v>13562</v>
      </c>
      <c r="S449" s="3">
        <v>2015</v>
      </c>
      <c r="T449" t="s">
        <v>6</v>
      </c>
      <c r="U449" t="s">
        <v>6</v>
      </c>
      <c r="V449" t="s">
        <v>6</v>
      </c>
    </row>
    <row r="450" spans="1:22" x14ac:dyDescent="0.35">
      <c r="A450" t="s">
        <v>49</v>
      </c>
      <c r="B450" t="s">
        <v>60</v>
      </c>
      <c r="C450" t="s">
        <v>60</v>
      </c>
      <c r="D450" t="s">
        <v>21226</v>
      </c>
      <c r="E450" s="20" t="str" cm="1">
        <f t="array" ref="E450">IF(OR(ISNUMBER(SEARCH("mobile", J450:L450)),ISNUMBER(SEARCH("Mobile", J450:L450)),ISNUMBER(SEARCH("smartphone", J450:L450)),ISNUMBER(SEARCH("Smartphone", J450:L450)),ISNUMBER(SEARCH("android", J450:L450)),ISNUMBER(SEARCH("Android", J450:L450))),"Mobile", "")</f>
        <v/>
      </c>
      <c r="F450" s="20" t="str" cm="1">
        <f t="array" ref="F450">IF(OR(ISNUMBER(SEARCH("virtual reality", J450:L450)),ISNUMBER(SEARCH("mixed reality", J450:L450)),ISNUMBER(SEARCH(" VR ", J450:L450)),ISNUMBER(SEARCH("augmented reality", J450:L450)),ISNUMBER(SEARCH("Augmented Reality", J450:L450)),ISNUMBER(SEARCH(" AR ", J450:L450))),"VR-AR", "")</f>
        <v/>
      </c>
      <c r="G450" s="20" t="str">
        <f>IF(A450=DataValidation!$E$14,DataValidation!$E$14, "")</f>
        <v/>
      </c>
      <c r="H450" s="20" t="str">
        <f>IF(A450=DataValidation!$E$13,DataValidation!$E$13, "")</f>
        <v/>
      </c>
      <c r="I450" s="3" t="str">
        <f t="shared" ref="I450:I513" si="25">IF(B450&lt;&gt;C450,IF(OR(B450="",C450=""),"NR","Yes"),"")</f>
        <v/>
      </c>
      <c r="J450" s="10" t="s">
        <v>20193</v>
      </c>
      <c r="K450" t="s">
        <v>13586</v>
      </c>
      <c r="L450" t="s">
        <v>6</v>
      </c>
      <c r="M450" t="s">
        <v>13587</v>
      </c>
      <c r="N450">
        <v>7</v>
      </c>
      <c r="P450" t="str">
        <f t="shared" si="24"/>
        <v>Conference</v>
      </c>
      <c r="Q450" t="s">
        <v>13588</v>
      </c>
      <c r="R450" t="s">
        <v>13589</v>
      </c>
      <c r="S450" s="3">
        <v>2009</v>
      </c>
      <c r="T450" t="s">
        <v>6</v>
      </c>
      <c r="U450" t="s">
        <v>6</v>
      </c>
      <c r="V450" t="s">
        <v>6</v>
      </c>
    </row>
    <row r="451" spans="1:22" x14ac:dyDescent="0.35">
      <c r="A451" t="s">
        <v>49</v>
      </c>
      <c r="B451" t="s">
        <v>63</v>
      </c>
      <c r="C451" t="s">
        <v>63</v>
      </c>
      <c r="D451" t="s">
        <v>21227</v>
      </c>
      <c r="E451" s="20" t="str" cm="1">
        <f t="array" ref="E451">IF(OR(ISNUMBER(SEARCH("mobile", J451:L451)),ISNUMBER(SEARCH("Mobile", J451:L451)),ISNUMBER(SEARCH("smartphone", J451:L451)),ISNUMBER(SEARCH("Smartphone", J451:L451)),ISNUMBER(SEARCH("android", J451:L451)),ISNUMBER(SEARCH("Android", J451:L451))),"Mobile", "")</f>
        <v/>
      </c>
      <c r="F451" s="20" t="str" cm="1">
        <f t="array" ref="F451">IF(OR(ISNUMBER(SEARCH("virtual reality", J451:L451)),ISNUMBER(SEARCH("mixed reality", J451:L451)),ISNUMBER(SEARCH(" VR ", J451:L451)),ISNUMBER(SEARCH("augmented reality", J451:L451)),ISNUMBER(SEARCH("Augmented Reality", J451:L451)),ISNUMBER(SEARCH(" AR ", J451:L451))),"VR-AR", "")</f>
        <v/>
      </c>
      <c r="G451" s="20" t="str">
        <f>IF(A451=DataValidation!$E$14,DataValidation!$E$14, "")</f>
        <v/>
      </c>
      <c r="H451" s="20" t="str">
        <f>IF(A451=DataValidation!$E$13,DataValidation!$E$13, "")</f>
        <v/>
      </c>
      <c r="I451" s="3" t="str">
        <f t="shared" si="25"/>
        <v/>
      </c>
      <c r="J451" s="10" t="s">
        <v>20204</v>
      </c>
      <c r="K451" t="s">
        <v>13641</v>
      </c>
      <c r="L451" t="s">
        <v>6</v>
      </c>
      <c r="M451" t="s">
        <v>13642</v>
      </c>
      <c r="N451">
        <v>7</v>
      </c>
      <c r="P451" t="str">
        <f t="shared" si="24"/>
        <v>Conference</v>
      </c>
      <c r="Q451" t="s">
        <v>13643</v>
      </c>
      <c r="R451" t="s">
        <v>13644</v>
      </c>
      <c r="S451" s="3">
        <v>2013</v>
      </c>
      <c r="T451" t="s">
        <v>6</v>
      </c>
      <c r="U451" t="s">
        <v>6</v>
      </c>
      <c r="V451" t="s">
        <v>6</v>
      </c>
    </row>
    <row r="452" spans="1:22" x14ac:dyDescent="0.35">
      <c r="A452" t="s">
        <v>40</v>
      </c>
      <c r="B452" t="s">
        <v>33</v>
      </c>
      <c r="C452" t="s">
        <v>33</v>
      </c>
      <c r="E452" s="20" t="str" cm="1">
        <f t="array" ref="E452">IF(OR(ISNUMBER(SEARCH("mobile", J452:L452)),ISNUMBER(SEARCH("Mobile", J452:L452)),ISNUMBER(SEARCH("smartphone", J452:L452)),ISNUMBER(SEARCH("Smartphone", J452:L452)),ISNUMBER(SEARCH("android", J452:L452)),ISNUMBER(SEARCH("Android", J452:L452))),"Mobile", "")</f>
        <v/>
      </c>
      <c r="F452" s="20" t="str" cm="1">
        <f t="array" ref="F452">IF(OR(ISNUMBER(SEARCH("virtual reality", J452:L452)),ISNUMBER(SEARCH("mixed reality", J452:L452)),ISNUMBER(SEARCH(" VR ", J452:L452)),ISNUMBER(SEARCH("augmented reality", J452:L452)),ISNUMBER(SEARCH("Augmented Reality", J452:L452)),ISNUMBER(SEARCH(" AR ", J452:L452))),"VR-AR", "")</f>
        <v/>
      </c>
      <c r="G452" s="20" t="str">
        <f>IF(A452=DataValidation!$E$14,DataValidation!$E$14, "")</f>
        <v>AI</v>
      </c>
      <c r="H452" s="20" t="str">
        <f>IF(A452=DataValidation!$E$13,DataValidation!$E$13, "")</f>
        <v/>
      </c>
      <c r="I452" s="3" t="str">
        <f t="shared" si="25"/>
        <v/>
      </c>
      <c r="J452" s="10" t="s">
        <v>20205</v>
      </c>
      <c r="K452" t="s">
        <v>13646</v>
      </c>
      <c r="L452" t="s">
        <v>6</v>
      </c>
      <c r="M452" t="s">
        <v>13647</v>
      </c>
      <c r="N452">
        <v>7</v>
      </c>
      <c r="P452" t="str">
        <f t="shared" si="24"/>
        <v>Journal</v>
      </c>
      <c r="Q452" t="s">
        <v>13648</v>
      </c>
      <c r="R452" t="s">
        <v>13649</v>
      </c>
      <c r="S452" s="3">
        <v>2010</v>
      </c>
      <c r="T452" t="s">
        <v>6</v>
      </c>
      <c r="U452" t="s">
        <v>6</v>
      </c>
      <c r="V452" t="s">
        <v>6</v>
      </c>
    </row>
    <row r="453" spans="1:22" x14ac:dyDescent="0.35">
      <c r="A453" t="s">
        <v>49</v>
      </c>
      <c r="B453" t="s">
        <v>51</v>
      </c>
      <c r="C453" t="s">
        <v>51</v>
      </c>
      <c r="D453" t="s">
        <v>21228</v>
      </c>
      <c r="E453" s="20" t="str" cm="1">
        <f t="array" ref="E453">IF(OR(ISNUMBER(SEARCH("mobile", J453:L453)),ISNUMBER(SEARCH("Mobile", J453:L453)),ISNUMBER(SEARCH("smartphone", J453:L453)),ISNUMBER(SEARCH("Smartphone", J453:L453)),ISNUMBER(SEARCH("android", J453:L453)),ISNUMBER(SEARCH("Android", J453:L453))),"Mobile", "")</f>
        <v/>
      </c>
      <c r="F453" s="20" t="str" cm="1">
        <f t="array" ref="F453">IF(OR(ISNUMBER(SEARCH("virtual reality", J453:L453)),ISNUMBER(SEARCH("mixed reality", J453:L453)),ISNUMBER(SEARCH(" VR ", J453:L453)),ISNUMBER(SEARCH("augmented reality", J453:L453)),ISNUMBER(SEARCH("Augmented Reality", J453:L453)),ISNUMBER(SEARCH(" AR ", J453:L453))),"VR-AR", "")</f>
        <v/>
      </c>
      <c r="G453" s="20" t="str">
        <f>IF(A453=DataValidation!$E$14,DataValidation!$E$14, "")</f>
        <v/>
      </c>
      <c r="H453" s="20" t="str">
        <f>IF(A453=DataValidation!$E$13,DataValidation!$E$13, "")</f>
        <v/>
      </c>
      <c r="I453" s="3" t="str">
        <f t="shared" si="25"/>
        <v/>
      </c>
      <c r="J453" s="10" t="s">
        <v>20207</v>
      </c>
      <c r="K453" t="s">
        <v>13654</v>
      </c>
      <c r="L453" t="s">
        <v>6</v>
      </c>
      <c r="M453" t="s">
        <v>13655</v>
      </c>
      <c r="N453">
        <v>7</v>
      </c>
      <c r="P453" t="str">
        <f t="shared" si="24"/>
        <v>Journal</v>
      </c>
      <c r="Q453" t="s">
        <v>1808</v>
      </c>
      <c r="R453" t="s">
        <v>13656</v>
      </c>
      <c r="S453" s="3">
        <v>2017</v>
      </c>
      <c r="T453" t="s">
        <v>6</v>
      </c>
      <c r="U453" t="s">
        <v>6</v>
      </c>
      <c r="V453" t="s">
        <v>6</v>
      </c>
    </row>
    <row r="454" spans="1:22" x14ac:dyDescent="0.35">
      <c r="A454" t="s">
        <v>49</v>
      </c>
      <c r="B454" t="s">
        <v>74</v>
      </c>
      <c r="C454" t="s">
        <v>74</v>
      </c>
      <c r="E454" s="20" t="str" cm="1">
        <f t="array" ref="E454">IF(OR(ISNUMBER(SEARCH("mobile", J454:L454)),ISNUMBER(SEARCH("Mobile", J454:L454)),ISNUMBER(SEARCH("smartphone", J454:L454)),ISNUMBER(SEARCH("Smartphone", J454:L454)),ISNUMBER(SEARCH("android", J454:L454)),ISNUMBER(SEARCH("Android", J454:L454))),"Mobile", "")</f>
        <v/>
      </c>
      <c r="F454" s="20" t="str" cm="1">
        <f t="array" ref="F454">IF(OR(ISNUMBER(SEARCH("virtual reality", J454:L454)),ISNUMBER(SEARCH("mixed reality", J454:L454)),ISNUMBER(SEARCH(" VR ", J454:L454)),ISNUMBER(SEARCH("augmented reality", J454:L454)),ISNUMBER(SEARCH("Augmented Reality", J454:L454)),ISNUMBER(SEARCH(" AR ", J454:L454))),"VR-AR", "")</f>
        <v/>
      </c>
      <c r="G454" s="20" t="str">
        <f>IF(A454=DataValidation!$E$14,DataValidation!$E$14, "")</f>
        <v/>
      </c>
      <c r="H454" s="20" t="str">
        <f>IF(A454=DataValidation!$E$13,DataValidation!$E$13, "")</f>
        <v/>
      </c>
      <c r="I454" s="3" t="str">
        <f t="shared" si="25"/>
        <v/>
      </c>
      <c r="J454" s="10" t="s">
        <v>20211</v>
      </c>
      <c r="K454" t="s">
        <v>13673</v>
      </c>
      <c r="L454" t="s">
        <v>6</v>
      </c>
      <c r="M454" t="s">
        <v>13399</v>
      </c>
      <c r="N454">
        <v>7</v>
      </c>
      <c r="P454" t="str">
        <f t="shared" si="24"/>
        <v>Conference</v>
      </c>
      <c r="Q454" t="s">
        <v>13674</v>
      </c>
      <c r="R454" t="s">
        <v>13675</v>
      </c>
      <c r="S454" s="3">
        <v>2012</v>
      </c>
      <c r="T454" t="s">
        <v>6</v>
      </c>
      <c r="U454" t="s">
        <v>6</v>
      </c>
      <c r="V454" t="s">
        <v>6</v>
      </c>
    </row>
    <row r="455" spans="1:22" x14ac:dyDescent="0.35">
      <c r="A455" t="s">
        <v>49</v>
      </c>
      <c r="B455" t="s">
        <v>57</v>
      </c>
      <c r="C455" t="s">
        <v>57</v>
      </c>
      <c r="D455" t="s">
        <v>21229</v>
      </c>
      <c r="E455" s="20" t="str" cm="1">
        <f t="array" ref="E455">IF(OR(ISNUMBER(SEARCH("mobile", J455:L455)),ISNUMBER(SEARCH("Mobile", J455:L455)),ISNUMBER(SEARCH("smartphone", J455:L455)),ISNUMBER(SEARCH("Smartphone", J455:L455)),ISNUMBER(SEARCH("android", J455:L455)),ISNUMBER(SEARCH("Android", J455:L455))),"Mobile", "")</f>
        <v/>
      </c>
      <c r="F455" s="20" t="str" cm="1">
        <f t="array" ref="F455">IF(OR(ISNUMBER(SEARCH("virtual reality", J455:L455)),ISNUMBER(SEARCH("mixed reality", J455:L455)),ISNUMBER(SEARCH(" VR ", J455:L455)),ISNUMBER(SEARCH("augmented reality", J455:L455)),ISNUMBER(SEARCH("Augmented Reality", J455:L455)),ISNUMBER(SEARCH(" AR ", J455:L455))),"VR-AR", "")</f>
        <v/>
      </c>
      <c r="G455" s="20" t="str">
        <f>IF(A455=DataValidation!$E$14,DataValidation!$E$14, "")</f>
        <v/>
      </c>
      <c r="H455" s="20" t="str">
        <f>IF(A455=DataValidation!$E$13,DataValidation!$E$13, "")</f>
        <v/>
      </c>
      <c r="I455" s="3" t="str">
        <f t="shared" si="25"/>
        <v/>
      </c>
      <c r="J455" s="10" t="s">
        <v>20215</v>
      </c>
      <c r="K455" t="s">
        <v>13689</v>
      </c>
      <c r="L455" t="s">
        <v>6</v>
      </c>
      <c r="M455" t="s">
        <v>13690</v>
      </c>
      <c r="N455">
        <v>7</v>
      </c>
      <c r="P455" t="str">
        <f t="shared" ref="P455:P476" si="26">IF(ISNUMBER(SEARCH("Workshop", Q455)),"Workshop",IF(OR(ISNUMBER(SEARCH("Conference", Q455)), ISNUMBER(SEARCH("Symposium", Q455)), ISNUMBER(SEARCH("Lecture Notes", Q455)), ISNUMBER(SEARCH("Proceedings", Q455))),"Conference", "Journal"))</f>
        <v>Journal</v>
      </c>
      <c r="Q455" t="s">
        <v>12805</v>
      </c>
      <c r="R455" t="s">
        <v>12806</v>
      </c>
      <c r="S455" s="3">
        <v>2011</v>
      </c>
      <c r="T455" t="s">
        <v>6</v>
      </c>
      <c r="U455" t="s">
        <v>6</v>
      </c>
      <c r="V455" t="s">
        <v>6</v>
      </c>
    </row>
    <row r="456" spans="1:22" x14ac:dyDescent="0.35">
      <c r="A456" t="s">
        <v>70</v>
      </c>
      <c r="B456" t="s">
        <v>33</v>
      </c>
      <c r="C456" t="s">
        <v>33</v>
      </c>
      <c r="D456" t="s">
        <v>21081</v>
      </c>
      <c r="E456" s="20" t="str" cm="1">
        <f t="array" ref="E456">IF(OR(ISNUMBER(SEARCH("mobile", J456:L456)),ISNUMBER(SEARCH("Mobile", J456:L456)),ISNUMBER(SEARCH("smartphone", J456:L456)),ISNUMBER(SEARCH("Smartphone", J456:L456)),ISNUMBER(SEARCH("android", J456:L456)),ISNUMBER(SEARCH("Android", J456:L456))),"Mobile", "")</f>
        <v/>
      </c>
      <c r="F456" s="20" t="str" cm="1">
        <f t="array" ref="F456">IF(OR(ISNUMBER(SEARCH("virtual reality", J456:L456)),ISNUMBER(SEARCH("mixed reality", J456:L456)),ISNUMBER(SEARCH(" VR ", J456:L456)),ISNUMBER(SEARCH("augmented reality", J456:L456)),ISNUMBER(SEARCH("Augmented Reality", J456:L456)),ISNUMBER(SEARCH(" AR ", J456:L456))),"VR-AR", "")</f>
        <v/>
      </c>
      <c r="G456" s="20" t="str">
        <f>IF(A456=DataValidation!$E$14,DataValidation!$E$14, "")</f>
        <v/>
      </c>
      <c r="H456" s="20" t="str">
        <f>IF(A456=DataValidation!$E$13,DataValidation!$E$13, "")</f>
        <v/>
      </c>
      <c r="I456" s="3" t="str">
        <f t="shared" si="25"/>
        <v/>
      </c>
      <c r="J456" s="10" t="s">
        <v>20217</v>
      </c>
      <c r="K456" t="s">
        <v>13695</v>
      </c>
      <c r="L456" t="s">
        <v>6</v>
      </c>
      <c r="M456" t="s">
        <v>13696</v>
      </c>
      <c r="N456">
        <v>7</v>
      </c>
      <c r="P456" t="str">
        <f t="shared" si="26"/>
        <v>Workshop</v>
      </c>
      <c r="Q456" t="s">
        <v>13697</v>
      </c>
      <c r="R456" t="s">
        <v>13698</v>
      </c>
      <c r="S456" s="3">
        <v>2015</v>
      </c>
      <c r="T456" t="s">
        <v>6</v>
      </c>
      <c r="U456" t="s">
        <v>6</v>
      </c>
      <c r="V456" t="s">
        <v>6</v>
      </c>
    </row>
    <row r="457" spans="1:22" x14ac:dyDescent="0.35">
      <c r="A457" t="s">
        <v>70</v>
      </c>
      <c r="B457" t="s">
        <v>33</v>
      </c>
      <c r="C457" t="s">
        <v>33</v>
      </c>
      <c r="D457" t="s">
        <v>21230</v>
      </c>
      <c r="E457" s="20" t="str" cm="1">
        <f t="array" ref="E457">IF(OR(ISNUMBER(SEARCH("mobile", J457:L457)),ISNUMBER(SEARCH("Mobile", J457:L457)),ISNUMBER(SEARCH("smartphone", J457:L457)),ISNUMBER(SEARCH("Smartphone", J457:L457)),ISNUMBER(SEARCH("android", J457:L457)),ISNUMBER(SEARCH("Android", J457:L457))),"Mobile", "")</f>
        <v>Mobile</v>
      </c>
      <c r="F457" s="20" t="str" cm="1">
        <f t="array" ref="F457">IF(OR(ISNUMBER(SEARCH("virtual reality", J457:L457)),ISNUMBER(SEARCH("mixed reality", J457:L457)),ISNUMBER(SEARCH(" VR ", J457:L457)),ISNUMBER(SEARCH("augmented reality", J457:L457)),ISNUMBER(SEARCH("Augmented Reality", J457:L457)),ISNUMBER(SEARCH(" AR ", J457:L457))),"VR-AR", "")</f>
        <v/>
      </c>
      <c r="G457" s="20" t="str">
        <f>IF(A457=DataValidation!$E$14,DataValidation!$E$14, "")</f>
        <v/>
      </c>
      <c r="H457" s="20" t="str">
        <f>IF(A457=DataValidation!$E$13,DataValidation!$E$13, "")</f>
        <v/>
      </c>
      <c r="I457" s="3" t="str">
        <f t="shared" si="25"/>
        <v/>
      </c>
      <c r="J457" s="10" t="s">
        <v>20218</v>
      </c>
      <c r="K457" t="s">
        <v>13700</v>
      </c>
      <c r="L457" t="s">
        <v>6</v>
      </c>
      <c r="M457" t="s">
        <v>13701</v>
      </c>
      <c r="N457">
        <v>7</v>
      </c>
      <c r="P457" t="str">
        <f t="shared" si="26"/>
        <v>Journal</v>
      </c>
      <c r="Q457" t="s">
        <v>13702</v>
      </c>
      <c r="R457" t="s">
        <v>13703</v>
      </c>
      <c r="S457" s="3">
        <v>2018</v>
      </c>
      <c r="T457" t="s">
        <v>6</v>
      </c>
      <c r="U457" t="s">
        <v>6</v>
      </c>
      <c r="V457" t="s">
        <v>6</v>
      </c>
    </row>
    <row r="458" spans="1:22" x14ac:dyDescent="0.35">
      <c r="A458" t="s">
        <v>70</v>
      </c>
      <c r="B458" t="s">
        <v>54</v>
      </c>
      <c r="C458" t="s">
        <v>54</v>
      </c>
      <c r="D458" t="s">
        <v>21231</v>
      </c>
      <c r="E458" s="20" t="str" cm="1">
        <f t="array" ref="E458">IF(OR(ISNUMBER(SEARCH("mobile", J458:L458)),ISNUMBER(SEARCH("Mobile", J458:L458)),ISNUMBER(SEARCH("smartphone", J458:L458)),ISNUMBER(SEARCH("Smartphone", J458:L458)),ISNUMBER(SEARCH("android", J458:L458)),ISNUMBER(SEARCH("Android", J458:L458))),"Mobile", "")</f>
        <v>Mobile</v>
      </c>
      <c r="F458" s="20" t="str" cm="1">
        <f t="array" ref="F458">IF(OR(ISNUMBER(SEARCH("virtual reality", J458:L458)),ISNUMBER(SEARCH("mixed reality", J458:L458)),ISNUMBER(SEARCH(" VR ", J458:L458)),ISNUMBER(SEARCH("augmented reality", J458:L458)),ISNUMBER(SEARCH("Augmented Reality", J458:L458)),ISNUMBER(SEARCH(" AR ", J458:L458))),"VR-AR", "")</f>
        <v/>
      </c>
      <c r="G458" s="20" t="str">
        <f>IF(A458=DataValidation!$E$14,DataValidation!$E$14, "")</f>
        <v/>
      </c>
      <c r="H458" s="20" t="str">
        <f>IF(A458=DataValidation!$E$13,DataValidation!$E$13, "")</f>
        <v/>
      </c>
      <c r="I458" s="3" t="str">
        <f t="shared" si="25"/>
        <v/>
      </c>
      <c r="J458" s="10" t="s">
        <v>20221</v>
      </c>
      <c r="K458" t="s">
        <v>13713</v>
      </c>
      <c r="L458" t="s">
        <v>6</v>
      </c>
      <c r="M458" t="s">
        <v>13714</v>
      </c>
      <c r="N458">
        <v>7</v>
      </c>
      <c r="P458" t="str">
        <f t="shared" si="26"/>
        <v>Conference</v>
      </c>
      <c r="Q458" t="s">
        <v>13715</v>
      </c>
      <c r="R458" t="s">
        <v>13716</v>
      </c>
      <c r="S458" s="3">
        <v>2018</v>
      </c>
      <c r="T458" t="s">
        <v>6</v>
      </c>
      <c r="U458" t="s">
        <v>6</v>
      </c>
      <c r="V458" t="s">
        <v>6</v>
      </c>
    </row>
    <row r="459" spans="1:22" x14ac:dyDescent="0.35">
      <c r="A459" t="s">
        <v>49</v>
      </c>
      <c r="B459" t="s">
        <v>57</v>
      </c>
      <c r="C459" t="s">
        <v>57</v>
      </c>
      <c r="D459" t="s">
        <v>21232</v>
      </c>
      <c r="E459" s="20" t="str" cm="1">
        <f t="array" ref="E459">IF(OR(ISNUMBER(SEARCH("mobile", J459:L459)),ISNUMBER(SEARCH("Mobile", J459:L459)),ISNUMBER(SEARCH("smartphone", J459:L459)),ISNUMBER(SEARCH("Smartphone", J459:L459)),ISNUMBER(SEARCH("android", J459:L459)),ISNUMBER(SEARCH("Android", J459:L459))),"Mobile", "")</f>
        <v/>
      </c>
      <c r="F459" s="20" t="str" cm="1">
        <f t="array" ref="F459">IF(OR(ISNUMBER(SEARCH("virtual reality", J459:L459)),ISNUMBER(SEARCH("mixed reality", J459:L459)),ISNUMBER(SEARCH(" VR ", J459:L459)),ISNUMBER(SEARCH("augmented reality", J459:L459)),ISNUMBER(SEARCH("Augmented Reality", J459:L459)),ISNUMBER(SEARCH(" AR ", J459:L459))),"VR-AR", "")</f>
        <v/>
      </c>
      <c r="G459" s="20" t="str">
        <f>IF(A459=DataValidation!$E$14,DataValidation!$E$14, "")</f>
        <v/>
      </c>
      <c r="H459" s="20" t="str">
        <f>IF(A459=DataValidation!$E$13,DataValidation!$E$13, "")</f>
        <v/>
      </c>
      <c r="I459" s="3" t="str">
        <f t="shared" si="25"/>
        <v/>
      </c>
      <c r="J459" s="10" t="s">
        <v>20223</v>
      </c>
      <c r="K459" t="s">
        <v>13725</v>
      </c>
      <c r="L459" t="s">
        <v>6</v>
      </c>
      <c r="M459" t="s">
        <v>13726</v>
      </c>
      <c r="N459">
        <v>7</v>
      </c>
      <c r="P459" t="str">
        <f t="shared" si="26"/>
        <v>Conference</v>
      </c>
      <c r="Q459" t="s">
        <v>13727</v>
      </c>
      <c r="R459" t="s">
        <v>13728</v>
      </c>
      <c r="S459" s="3">
        <v>2015</v>
      </c>
      <c r="T459" t="s">
        <v>6</v>
      </c>
      <c r="U459" t="s">
        <v>6</v>
      </c>
      <c r="V459" t="s">
        <v>6</v>
      </c>
    </row>
    <row r="460" spans="1:22" x14ac:dyDescent="0.35">
      <c r="A460" t="s">
        <v>49</v>
      </c>
      <c r="B460" t="s">
        <v>66</v>
      </c>
      <c r="C460" t="s">
        <v>66</v>
      </c>
      <c r="D460" t="s">
        <v>21233</v>
      </c>
      <c r="E460" s="20" t="str" cm="1">
        <f t="array" ref="E460">IF(OR(ISNUMBER(SEARCH("mobile", J460:L460)),ISNUMBER(SEARCH("Mobile", J460:L460)),ISNUMBER(SEARCH("smartphone", J460:L460)),ISNUMBER(SEARCH("Smartphone", J460:L460)),ISNUMBER(SEARCH("android", J460:L460)),ISNUMBER(SEARCH("Android", J460:L460))),"Mobile", "")</f>
        <v/>
      </c>
      <c r="F460" s="20" t="str" cm="1">
        <f t="array" ref="F460">IF(OR(ISNUMBER(SEARCH("virtual reality", J460:L460)),ISNUMBER(SEARCH("mixed reality", J460:L460)),ISNUMBER(SEARCH(" VR ", J460:L460)),ISNUMBER(SEARCH("augmented reality", J460:L460)),ISNUMBER(SEARCH("Augmented Reality", J460:L460)),ISNUMBER(SEARCH(" AR ", J460:L460))),"VR-AR", "")</f>
        <v/>
      </c>
      <c r="G460" s="20" t="str">
        <f>IF(A460=DataValidation!$E$14,DataValidation!$E$14, "")</f>
        <v/>
      </c>
      <c r="H460" s="20" t="str">
        <f>IF(A460=DataValidation!$E$13,DataValidation!$E$13, "")</f>
        <v/>
      </c>
      <c r="I460" s="3" t="str">
        <f t="shared" si="25"/>
        <v/>
      </c>
      <c r="J460" s="10" t="s">
        <v>20224</v>
      </c>
      <c r="K460" t="s">
        <v>13730</v>
      </c>
      <c r="L460" t="s">
        <v>6</v>
      </c>
      <c r="M460" t="s">
        <v>13731</v>
      </c>
      <c r="N460">
        <v>7</v>
      </c>
      <c r="P460" t="str">
        <f t="shared" si="26"/>
        <v>Conference</v>
      </c>
      <c r="Q460" t="s">
        <v>13732</v>
      </c>
      <c r="R460" t="s">
        <v>13733</v>
      </c>
      <c r="S460" s="3">
        <v>2015</v>
      </c>
      <c r="T460" t="s">
        <v>6</v>
      </c>
      <c r="U460" t="s">
        <v>6</v>
      </c>
      <c r="V460" t="s">
        <v>6</v>
      </c>
    </row>
    <row r="461" spans="1:22" x14ac:dyDescent="0.35">
      <c r="A461" t="s">
        <v>49</v>
      </c>
      <c r="B461" t="s">
        <v>68</v>
      </c>
      <c r="C461" t="s">
        <v>68</v>
      </c>
      <c r="D461" t="s">
        <v>21234</v>
      </c>
      <c r="E461" s="20" t="str" cm="1">
        <f t="array" ref="E461">IF(OR(ISNUMBER(SEARCH("mobile", J461:L461)),ISNUMBER(SEARCH("Mobile", J461:L461)),ISNUMBER(SEARCH("smartphone", J461:L461)),ISNUMBER(SEARCH("Smartphone", J461:L461)),ISNUMBER(SEARCH("android", J461:L461)),ISNUMBER(SEARCH("Android", J461:L461))),"Mobile", "")</f>
        <v/>
      </c>
      <c r="F461" s="20" t="str" cm="1">
        <f t="array" ref="F461">IF(OR(ISNUMBER(SEARCH("virtual reality", J461:L461)),ISNUMBER(SEARCH("mixed reality", J461:L461)),ISNUMBER(SEARCH(" VR ", J461:L461)),ISNUMBER(SEARCH("augmented reality", J461:L461)),ISNUMBER(SEARCH("Augmented Reality", J461:L461)),ISNUMBER(SEARCH(" AR ", J461:L461))),"VR-AR", "")</f>
        <v/>
      </c>
      <c r="G461" s="20" t="str">
        <f>IF(A461=DataValidation!$E$14,DataValidation!$E$14, "")</f>
        <v/>
      </c>
      <c r="H461" s="20" t="str">
        <f>IF(A461=DataValidation!$E$13,DataValidation!$E$13, "")</f>
        <v/>
      </c>
      <c r="I461" s="3" t="str">
        <f t="shared" si="25"/>
        <v/>
      </c>
      <c r="J461" s="10" t="s">
        <v>20235</v>
      </c>
      <c r="K461" t="s">
        <v>13784</v>
      </c>
      <c r="L461" t="s">
        <v>6</v>
      </c>
      <c r="M461" t="s">
        <v>13785</v>
      </c>
      <c r="N461">
        <v>7</v>
      </c>
      <c r="P461" t="str">
        <f t="shared" si="26"/>
        <v>Conference</v>
      </c>
      <c r="Q461" t="s">
        <v>13786</v>
      </c>
      <c r="R461" t="s">
        <v>13787</v>
      </c>
      <c r="S461" s="3">
        <v>2021</v>
      </c>
      <c r="T461" t="s">
        <v>6</v>
      </c>
      <c r="U461" t="s">
        <v>6</v>
      </c>
      <c r="V461" t="s">
        <v>6</v>
      </c>
    </row>
    <row r="462" spans="1:22" x14ac:dyDescent="0.35">
      <c r="A462" t="s">
        <v>70</v>
      </c>
      <c r="B462" t="s">
        <v>66</v>
      </c>
      <c r="C462" t="s">
        <v>66</v>
      </c>
      <c r="D462" t="s">
        <v>21235</v>
      </c>
      <c r="E462" s="20" t="str" cm="1">
        <f t="array" ref="E462">IF(OR(ISNUMBER(SEARCH("mobile", J462:L462)),ISNUMBER(SEARCH("Mobile", J462:L462)),ISNUMBER(SEARCH("smartphone", J462:L462)),ISNUMBER(SEARCH("Smartphone", J462:L462)),ISNUMBER(SEARCH("android", J462:L462)),ISNUMBER(SEARCH("Android", J462:L462))),"Mobile", "")</f>
        <v>Mobile</v>
      </c>
      <c r="F462" s="20" t="str" cm="1">
        <f t="array" ref="F462">IF(OR(ISNUMBER(SEARCH("virtual reality", J462:L462)),ISNUMBER(SEARCH("mixed reality", J462:L462)),ISNUMBER(SEARCH(" VR ", J462:L462)),ISNUMBER(SEARCH("augmented reality", J462:L462)),ISNUMBER(SEARCH("Augmented Reality", J462:L462)),ISNUMBER(SEARCH(" AR ", J462:L462))),"VR-AR", "")</f>
        <v/>
      </c>
      <c r="G462" s="20" t="str">
        <f>IF(A462=DataValidation!$E$14,DataValidation!$E$14, "")</f>
        <v/>
      </c>
      <c r="H462" s="20" t="str">
        <f>IF(A462=DataValidation!$E$13,DataValidation!$E$13, "")</f>
        <v/>
      </c>
      <c r="I462" s="3" t="str">
        <f t="shared" si="25"/>
        <v/>
      </c>
      <c r="J462" s="10" t="s">
        <v>20242</v>
      </c>
      <c r="K462" t="s">
        <v>13817</v>
      </c>
      <c r="L462" t="s">
        <v>6</v>
      </c>
      <c r="M462" t="s">
        <v>13818</v>
      </c>
      <c r="N462">
        <v>7</v>
      </c>
      <c r="P462" t="str">
        <f t="shared" si="26"/>
        <v>Conference</v>
      </c>
      <c r="Q462" t="s">
        <v>13819</v>
      </c>
      <c r="R462" t="s">
        <v>13820</v>
      </c>
      <c r="S462" s="3">
        <v>2015</v>
      </c>
      <c r="T462" t="s">
        <v>6</v>
      </c>
      <c r="U462" t="s">
        <v>6</v>
      </c>
      <c r="V462" t="s">
        <v>6</v>
      </c>
    </row>
    <row r="463" spans="1:22" x14ac:dyDescent="0.35">
      <c r="A463" t="s">
        <v>67</v>
      </c>
      <c r="B463" t="s">
        <v>33</v>
      </c>
      <c r="C463" t="s">
        <v>33</v>
      </c>
      <c r="E463" s="20" t="str" cm="1">
        <f t="array" ref="E463">IF(OR(ISNUMBER(SEARCH("mobile", J463:L463)),ISNUMBER(SEARCH("Mobile", J463:L463)),ISNUMBER(SEARCH("smartphone", J463:L463)),ISNUMBER(SEARCH("Smartphone", J463:L463)),ISNUMBER(SEARCH("android", J463:L463)),ISNUMBER(SEARCH("Android", J463:L463))),"Mobile", "")</f>
        <v/>
      </c>
      <c r="F463" s="20" t="str" cm="1">
        <f t="array" ref="F463">IF(OR(ISNUMBER(SEARCH("virtual reality", J463:L463)),ISNUMBER(SEARCH("mixed reality", J463:L463)),ISNUMBER(SEARCH(" VR ", J463:L463)),ISNUMBER(SEARCH("augmented reality", J463:L463)),ISNUMBER(SEARCH("Augmented Reality", J463:L463)),ISNUMBER(SEARCH(" AR ", J463:L463))),"VR-AR", "")</f>
        <v/>
      </c>
      <c r="G463" s="20" t="str">
        <f>IF(A463=DataValidation!$E$14,DataValidation!$E$14, "")</f>
        <v/>
      </c>
      <c r="H463" s="20" t="str">
        <f>IF(A463=DataValidation!$E$13,DataValidation!$E$13, "")</f>
        <v/>
      </c>
      <c r="I463" s="3" t="str">
        <f t="shared" si="25"/>
        <v/>
      </c>
      <c r="J463" s="10" t="s">
        <v>20247</v>
      </c>
      <c r="K463" t="s">
        <v>13847</v>
      </c>
      <c r="L463" t="s">
        <v>6</v>
      </c>
      <c r="M463" t="s">
        <v>13848</v>
      </c>
      <c r="N463">
        <v>7</v>
      </c>
      <c r="P463" t="str">
        <f t="shared" si="26"/>
        <v>Conference</v>
      </c>
      <c r="Q463" t="s">
        <v>13849</v>
      </c>
      <c r="R463" t="s">
        <v>13850</v>
      </c>
      <c r="S463" s="3">
        <v>2017</v>
      </c>
      <c r="T463" t="s">
        <v>6</v>
      </c>
      <c r="U463" t="s">
        <v>6</v>
      </c>
      <c r="V463" t="s">
        <v>6</v>
      </c>
    </row>
    <row r="464" spans="1:22" x14ac:dyDescent="0.35">
      <c r="A464" t="s">
        <v>70</v>
      </c>
      <c r="B464" t="s">
        <v>77</v>
      </c>
      <c r="C464" t="s">
        <v>77</v>
      </c>
      <c r="D464" t="s">
        <v>21236</v>
      </c>
      <c r="E464" s="20" t="str" cm="1">
        <f t="array" ref="E464">IF(OR(ISNUMBER(SEARCH("mobile", J464:L464)),ISNUMBER(SEARCH("Mobile", J464:L464)),ISNUMBER(SEARCH("smartphone", J464:L464)),ISNUMBER(SEARCH("Smartphone", J464:L464)),ISNUMBER(SEARCH("android", J464:L464)),ISNUMBER(SEARCH("Android", J464:L464))),"Mobile", "")</f>
        <v>Mobile</v>
      </c>
      <c r="F464" s="20" t="str" cm="1">
        <f t="array" ref="F464">IF(OR(ISNUMBER(SEARCH("virtual reality", J464:L464)),ISNUMBER(SEARCH("mixed reality", J464:L464)),ISNUMBER(SEARCH(" VR ", J464:L464)),ISNUMBER(SEARCH("augmented reality", J464:L464)),ISNUMBER(SEARCH("Augmented Reality", J464:L464)),ISNUMBER(SEARCH(" AR ", J464:L464))),"VR-AR", "")</f>
        <v/>
      </c>
      <c r="G464" s="20" t="str">
        <f>IF(A464=DataValidation!$E$14,DataValidation!$E$14, "")</f>
        <v/>
      </c>
      <c r="H464" s="20" t="str">
        <f>IF(A464=DataValidation!$E$13,DataValidation!$E$13, "")</f>
        <v/>
      </c>
      <c r="I464" s="3" t="str">
        <f t="shared" si="25"/>
        <v/>
      </c>
      <c r="J464" s="10" t="s">
        <v>20254</v>
      </c>
      <c r="K464" t="s">
        <v>13878</v>
      </c>
      <c r="L464" t="s">
        <v>6</v>
      </c>
      <c r="M464" t="s">
        <v>13879</v>
      </c>
      <c r="N464">
        <v>7</v>
      </c>
      <c r="P464" t="str">
        <f t="shared" si="26"/>
        <v>Conference</v>
      </c>
      <c r="Q464" t="s">
        <v>13880</v>
      </c>
      <c r="R464" t="s">
        <v>13881</v>
      </c>
      <c r="S464" s="3">
        <v>2015</v>
      </c>
      <c r="T464" t="s">
        <v>6</v>
      </c>
      <c r="U464" t="s">
        <v>6</v>
      </c>
      <c r="V464" t="s">
        <v>6</v>
      </c>
    </row>
    <row r="465" spans="1:22" x14ac:dyDescent="0.35">
      <c r="A465" t="s">
        <v>49</v>
      </c>
      <c r="B465" t="s">
        <v>66</v>
      </c>
      <c r="C465" t="s">
        <v>66</v>
      </c>
      <c r="D465" t="s">
        <v>21237</v>
      </c>
      <c r="E465" s="20" t="str" cm="1">
        <f t="array" ref="E465">IF(OR(ISNUMBER(SEARCH("mobile", J465:L465)),ISNUMBER(SEARCH("Mobile", J465:L465)),ISNUMBER(SEARCH("smartphone", J465:L465)),ISNUMBER(SEARCH("Smartphone", J465:L465)),ISNUMBER(SEARCH("android", J465:L465)),ISNUMBER(SEARCH("Android", J465:L465))),"Mobile", "")</f>
        <v/>
      </c>
      <c r="F465" s="20" t="str" cm="1">
        <f t="array" ref="F465">IF(OR(ISNUMBER(SEARCH("virtual reality", J465:L465)),ISNUMBER(SEARCH("mixed reality", J465:L465)),ISNUMBER(SEARCH(" VR ", J465:L465)),ISNUMBER(SEARCH("augmented reality", J465:L465)),ISNUMBER(SEARCH("Augmented Reality", J465:L465)),ISNUMBER(SEARCH(" AR ", J465:L465))),"VR-AR", "")</f>
        <v/>
      </c>
      <c r="G465" s="20" t="str">
        <f>IF(A465=DataValidation!$E$14,DataValidation!$E$14, "")</f>
        <v/>
      </c>
      <c r="H465" s="20" t="str">
        <f>IF(A465=DataValidation!$E$13,DataValidation!$E$13, "")</f>
        <v/>
      </c>
      <c r="I465" s="3" t="str">
        <f t="shared" si="25"/>
        <v/>
      </c>
      <c r="J465" s="10" t="s">
        <v>20255</v>
      </c>
      <c r="K465" t="s">
        <v>6</v>
      </c>
      <c r="L465" t="s">
        <v>6</v>
      </c>
      <c r="M465" t="s">
        <v>13883</v>
      </c>
      <c r="N465">
        <v>7</v>
      </c>
      <c r="P465" t="str">
        <f t="shared" si="26"/>
        <v>Journal</v>
      </c>
      <c r="Q465" t="s">
        <v>13884</v>
      </c>
      <c r="R465" t="s">
        <v>13885</v>
      </c>
      <c r="S465" s="3">
        <v>2014</v>
      </c>
      <c r="T465" t="s">
        <v>6</v>
      </c>
      <c r="U465" t="s">
        <v>6</v>
      </c>
      <c r="V465" t="s">
        <v>6</v>
      </c>
    </row>
    <row r="466" spans="1:22" x14ac:dyDescent="0.35">
      <c r="A466" t="s">
        <v>70</v>
      </c>
      <c r="B466" t="s">
        <v>68</v>
      </c>
      <c r="C466" t="s">
        <v>68</v>
      </c>
      <c r="D466" t="s">
        <v>21238</v>
      </c>
      <c r="E466" s="20" t="str" cm="1">
        <f t="array" ref="E466">IF(OR(ISNUMBER(SEARCH("mobile", J466:L466)),ISNUMBER(SEARCH("Mobile", J466:L466)),ISNUMBER(SEARCH("smartphone", J466:L466)),ISNUMBER(SEARCH("Smartphone", J466:L466)),ISNUMBER(SEARCH("android", J466:L466)),ISNUMBER(SEARCH("Android", J466:L466))),"Mobile", "")</f>
        <v>Mobile</v>
      </c>
      <c r="F466" s="20" t="str" cm="1">
        <f t="array" ref="F466">IF(OR(ISNUMBER(SEARCH("virtual reality", J466:L466)),ISNUMBER(SEARCH("mixed reality", J466:L466)),ISNUMBER(SEARCH(" VR ", J466:L466)),ISNUMBER(SEARCH("augmented reality", J466:L466)),ISNUMBER(SEARCH("Augmented Reality", J466:L466)),ISNUMBER(SEARCH(" AR ", J466:L466))),"VR-AR", "")</f>
        <v/>
      </c>
      <c r="G466" s="20" t="str">
        <f>IF(A466=DataValidation!$E$14,DataValidation!$E$14, "")</f>
        <v/>
      </c>
      <c r="H466" s="20" t="str">
        <f>IF(A466=DataValidation!$E$13,DataValidation!$E$13, "")</f>
        <v/>
      </c>
      <c r="I466" s="3" t="str">
        <f t="shared" si="25"/>
        <v/>
      </c>
      <c r="J466" s="10" t="s">
        <v>20257</v>
      </c>
      <c r="K466" t="s">
        <v>13892</v>
      </c>
      <c r="L466" t="s">
        <v>6</v>
      </c>
      <c r="M466" t="s">
        <v>13893</v>
      </c>
      <c r="N466">
        <v>7</v>
      </c>
      <c r="P466" t="str">
        <f t="shared" si="26"/>
        <v>Conference</v>
      </c>
      <c r="Q466" t="s">
        <v>13894</v>
      </c>
      <c r="R466" t="s">
        <v>13895</v>
      </c>
      <c r="S466" s="3">
        <v>2015</v>
      </c>
      <c r="T466" t="s">
        <v>6</v>
      </c>
      <c r="U466" t="s">
        <v>6</v>
      </c>
      <c r="V466" t="s">
        <v>6</v>
      </c>
    </row>
    <row r="467" spans="1:22" x14ac:dyDescent="0.35">
      <c r="A467" t="s">
        <v>70</v>
      </c>
      <c r="B467" t="s">
        <v>77</v>
      </c>
      <c r="C467" t="s">
        <v>77</v>
      </c>
      <c r="D467" t="s">
        <v>21239</v>
      </c>
      <c r="E467" s="20" t="str" cm="1">
        <f t="array" ref="E467">IF(OR(ISNUMBER(SEARCH("mobile", J467:L467)),ISNUMBER(SEARCH("Mobile", J467:L467)),ISNUMBER(SEARCH("smartphone", J467:L467)),ISNUMBER(SEARCH("Smartphone", J467:L467)),ISNUMBER(SEARCH("android", J467:L467)),ISNUMBER(SEARCH("Android", J467:L467))),"Mobile", "")</f>
        <v>Mobile</v>
      </c>
      <c r="F467" s="20" t="str" cm="1">
        <f t="array" ref="F467">IF(OR(ISNUMBER(SEARCH("virtual reality", J467:L467)),ISNUMBER(SEARCH("mixed reality", J467:L467)),ISNUMBER(SEARCH(" VR ", J467:L467)),ISNUMBER(SEARCH("augmented reality", J467:L467)),ISNUMBER(SEARCH("Augmented Reality", J467:L467)),ISNUMBER(SEARCH(" AR ", J467:L467))),"VR-AR", "")</f>
        <v/>
      </c>
      <c r="G467" s="20" t="str">
        <f>IF(A467=DataValidation!$E$14,DataValidation!$E$14, "")</f>
        <v/>
      </c>
      <c r="H467" s="20" t="str">
        <f>IF(A467=DataValidation!$E$13,DataValidation!$E$13, "")</f>
        <v/>
      </c>
      <c r="I467" s="3" t="str">
        <f t="shared" si="25"/>
        <v/>
      </c>
      <c r="J467" s="10" t="s">
        <v>20266</v>
      </c>
      <c r="K467" t="s">
        <v>13930</v>
      </c>
      <c r="L467" t="s">
        <v>6</v>
      </c>
      <c r="M467" t="s">
        <v>13931</v>
      </c>
      <c r="N467">
        <v>7</v>
      </c>
      <c r="P467" t="str">
        <f t="shared" si="26"/>
        <v>Conference</v>
      </c>
      <c r="Q467" t="s">
        <v>13932</v>
      </c>
      <c r="R467" t="s">
        <v>13933</v>
      </c>
      <c r="S467" s="3">
        <v>2017</v>
      </c>
      <c r="T467" t="s">
        <v>6</v>
      </c>
      <c r="U467" t="s">
        <v>6</v>
      </c>
      <c r="V467" t="s">
        <v>6</v>
      </c>
    </row>
    <row r="468" spans="1:22" x14ac:dyDescent="0.35">
      <c r="A468" t="s">
        <v>70</v>
      </c>
      <c r="B468" t="s">
        <v>33</v>
      </c>
      <c r="C468" t="s">
        <v>33</v>
      </c>
      <c r="E468" s="20" t="str" cm="1">
        <f t="array" ref="E468">IF(OR(ISNUMBER(SEARCH("mobile", J468:L468)),ISNUMBER(SEARCH("Mobile", J468:L468)),ISNUMBER(SEARCH("smartphone", J468:L468)),ISNUMBER(SEARCH("Smartphone", J468:L468)),ISNUMBER(SEARCH("android", J468:L468)),ISNUMBER(SEARCH("Android", J468:L468))),"Mobile", "")</f>
        <v/>
      </c>
      <c r="F468" s="20" t="str" cm="1">
        <f t="array" ref="F468">IF(OR(ISNUMBER(SEARCH("virtual reality", J468:L468)),ISNUMBER(SEARCH("mixed reality", J468:L468)),ISNUMBER(SEARCH(" VR ", J468:L468)),ISNUMBER(SEARCH("augmented reality", J468:L468)),ISNUMBER(SEARCH("Augmented Reality", J468:L468)),ISNUMBER(SEARCH(" AR ", J468:L468))),"VR-AR", "")</f>
        <v/>
      </c>
      <c r="G468" s="20" t="str">
        <f>IF(A468=DataValidation!$E$14,DataValidation!$E$14, "")</f>
        <v/>
      </c>
      <c r="H468" s="20" t="str">
        <f>IF(A468=DataValidation!$E$13,DataValidation!$E$13, "")</f>
        <v/>
      </c>
      <c r="I468" s="3" t="str">
        <f t="shared" si="25"/>
        <v/>
      </c>
      <c r="J468" s="10" t="s">
        <v>20269</v>
      </c>
      <c r="K468" t="s">
        <v>13948</v>
      </c>
      <c r="L468" t="s">
        <v>6</v>
      </c>
      <c r="M468" t="s">
        <v>13949</v>
      </c>
      <c r="N468">
        <v>7</v>
      </c>
      <c r="P468" t="str">
        <f t="shared" si="26"/>
        <v>Journal</v>
      </c>
      <c r="Q468" t="s">
        <v>11988</v>
      </c>
      <c r="R468" t="s">
        <v>13950</v>
      </c>
      <c r="S468" s="3">
        <v>2017</v>
      </c>
      <c r="T468" t="s">
        <v>6</v>
      </c>
      <c r="U468" t="s">
        <v>6</v>
      </c>
      <c r="V468" t="s">
        <v>6</v>
      </c>
    </row>
    <row r="469" spans="1:22" x14ac:dyDescent="0.35">
      <c r="A469" t="s">
        <v>85</v>
      </c>
      <c r="B469" t="s">
        <v>33</v>
      </c>
      <c r="C469" t="s">
        <v>33</v>
      </c>
      <c r="E469" s="20" t="str" cm="1">
        <f t="array" ref="E469">IF(OR(ISNUMBER(SEARCH("mobile", J469:L469)),ISNUMBER(SEARCH("Mobile", J469:L469)),ISNUMBER(SEARCH("smartphone", J469:L469)),ISNUMBER(SEARCH("Smartphone", J469:L469)),ISNUMBER(SEARCH("android", J469:L469)),ISNUMBER(SEARCH("Android", J469:L469))),"Mobile", "")</f>
        <v/>
      </c>
      <c r="F469" s="20" t="str" cm="1">
        <f t="array" ref="F469">IF(OR(ISNUMBER(SEARCH("virtual reality", J469:L469)),ISNUMBER(SEARCH("mixed reality", J469:L469)),ISNUMBER(SEARCH(" VR ", J469:L469)),ISNUMBER(SEARCH("augmented reality", J469:L469)),ISNUMBER(SEARCH("Augmented Reality", J469:L469)),ISNUMBER(SEARCH(" AR ", J469:L469))),"VR-AR", "")</f>
        <v/>
      </c>
      <c r="G469" s="20" t="s">
        <v>21082</v>
      </c>
      <c r="H469" s="20" t="str">
        <f>IF(A469=DataValidation!$E$13,DataValidation!$E$13, "")</f>
        <v>Content Creation</v>
      </c>
      <c r="I469" s="3" t="str">
        <f t="shared" si="25"/>
        <v/>
      </c>
      <c r="J469" s="10" t="s">
        <v>20276</v>
      </c>
      <c r="K469" t="s">
        <v>13986</v>
      </c>
      <c r="L469" t="s">
        <v>6</v>
      </c>
      <c r="M469" t="s">
        <v>13109</v>
      </c>
      <c r="N469">
        <v>7</v>
      </c>
      <c r="P469" t="str">
        <f t="shared" si="26"/>
        <v>Journal</v>
      </c>
      <c r="Q469" t="s">
        <v>8593</v>
      </c>
      <c r="R469" t="s">
        <v>13987</v>
      </c>
      <c r="S469" s="3">
        <v>2019</v>
      </c>
      <c r="T469" t="s">
        <v>6</v>
      </c>
      <c r="U469" t="s">
        <v>6</v>
      </c>
      <c r="V469" t="s">
        <v>6</v>
      </c>
    </row>
    <row r="470" spans="1:22" x14ac:dyDescent="0.35">
      <c r="A470" t="s">
        <v>40</v>
      </c>
      <c r="B470" t="s">
        <v>33</v>
      </c>
      <c r="C470" t="s">
        <v>33</v>
      </c>
      <c r="E470" s="20" t="str" cm="1">
        <f t="array" ref="E470">IF(OR(ISNUMBER(SEARCH("mobile", J470:L470)),ISNUMBER(SEARCH("Mobile", J470:L470)),ISNUMBER(SEARCH("smartphone", J470:L470)),ISNUMBER(SEARCH("Smartphone", J470:L470)),ISNUMBER(SEARCH("android", J470:L470)),ISNUMBER(SEARCH("Android", J470:L470))),"Mobile", "")</f>
        <v/>
      </c>
      <c r="F470" s="20" t="str" cm="1">
        <f t="array" ref="F470">IF(OR(ISNUMBER(SEARCH("virtual reality", J470:L470)),ISNUMBER(SEARCH("mixed reality", J470:L470)),ISNUMBER(SEARCH(" VR ", J470:L470)),ISNUMBER(SEARCH("augmented reality", J470:L470)),ISNUMBER(SEARCH("Augmented Reality", J470:L470)),ISNUMBER(SEARCH(" AR ", J470:L470))),"VR-AR", "")</f>
        <v/>
      </c>
      <c r="G470" s="20" t="str">
        <f>IF(A470=DataValidation!$E$14,DataValidation!$E$14, "")</f>
        <v>AI</v>
      </c>
      <c r="H470" s="20" t="str">
        <f>IF(A470=DataValidation!$E$13,DataValidation!$E$13, "")</f>
        <v/>
      </c>
      <c r="I470" s="3" t="str">
        <f t="shared" si="25"/>
        <v/>
      </c>
      <c r="J470" s="10" t="s">
        <v>20277</v>
      </c>
      <c r="K470" t="s">
        <v>13989</v>
      </c>
      <c r="L470" t="s">
        <v>6</v>
      </c>
      <c r="M470" t="s">
        <v>13990</v>
      </c>
      <c r="N470">
        <v>7</v>
      </c>
      <c r="P470" t="str">
        <f t="shared" si="26"/>
        <v>Conference</v>
      </c>
      <c r="Q470" t="s">
        <v>13991</v>
      </c>
      <c r="R470" t="s">
        <v>13992</v>
      </c>
      <c r="S470" s="3">
        <v>2012</v>
      </c>
      <c r="T470" t="s">
        <v>6</v>
      </c>
      <c r="U470" t="s">
        <v>6</v>
      </c>
      <c r="V470" t="s">
        <v>6</v>
      </c>
    </row>
    <row r="471" spans="1:22" x14ac:dyDescent="0.35">
      <c r="A471" t="s">
        <v>49</v>
      </c>
      <c r="B471" t="s">
        <v>86</v>
      </c>
      <c r="C471" t="s">
        <v>86</v>
      </c>
      <c r="D471" t="s">
        <v>21240</v>
      </c>
      <c r="E471" s="20" t="str" cm="1">
        <f t="array" ref="E471">IF(OR(ISNUMBER(SEARCH("mobile", J471:L471)),ISNUMBER(SEARCH("Mobile", J471:L471)),ISNUMBER(SEARCH("smartphone", J471:L471)),ISNUMBER(SEARCH("Smartphone", J471:L471)),ISNUMBER(SEARCH("android", J471:L471)),ISNUMBER(SEARCH("Android", J471:L471))),"Mobile", "")</f>
        <v/>
      </c>
      <c r="F471" s="20" t="str" cm="1">
        <f t="array" ref="F471">IF(OR(ISNUMBER(SEARCH("virtual reality", J471:L471)),ISNUMBER(SEARCH("mixed reality", J471:L471)),ISNUMBER(SEARCH(" VR ", J471:L471)),ISNUMBER(SEARCH("augmented reality", J471:L471)),ISNUMBER(SEARCH("Augmented Reality", J471:L471)),ISNUMBER(SEARCH(" AR ", J471:L471))),"VR-AR", "")</f>
        <v/>
      </c>
      <c r="G471" s="20" t="str">
        <f>IF(A471=DataValidation!$E$14,DataValidation!$E$14, "")</f>
        <v/>
      </c>
      <c r="H471" s="20" t="str">
        <f>IF(A471=DataValidation!$E$13,DataValidation!$E$13, "")</f>
        <v/>
      </c>
      <c r="I471" s="3" t="str">
        <f t="shared" si="25"/>
        <v/>
      </c>
      <c r="J471" s="10" t="s">
        <v>13993</v>
      </c>
      <c r="K471" t="s">
        <v>13994</v>
      </c>
      <c r="L471" t="s">
        <v>6</v>
      </c>
      <c r="M471" t="s">
        <v>13995</v>
      </c>
      <c r="N471">
        <v>7</v>
      </c>
      <c r="P471" t="str">
        <f t="shared" si="26"/>
        <v>Journal</v>
      </c>
      <c r="Q471" t="s">
        <v>11988</v>
      </c>
      <c r="R471" t="s">
        <v>13003</v>
      </c>
      <c r="S471" s="3">
        <v>2011</v>
      </c>
      <c r="T471" t="s">
        <v>6</v>
      </c>
      <c r="U471" t="s">
        <v>6</v>
      </c>
      <c r="V471" t="s">
        <v>6</v>
      </c>
    </row>
    <row r="472" spans="1:22" x14ac:dyDescent="0.35">
      <c r="A472" t="s">
        <v>70</v>
      </c>
      <c r="B472" t="s">
        <v>33</v>
      </c>
      <c r="C472" t="s">
        <v>33</v>
      </c>
      <c r="E472" s="20" t="str" cm="1">
        <f t="array" ref="E472">IF(OR(ISNUMBER(SEARCH("mobile", J472:L472)),ISNUMBER(SEARCH("Mobile", J472:L472)),ISNUMBER(SEARCH("smartphone", J472:L472)),ISNUMBER(SEARCH("Smartphone", J472:L472)),ISNUMBER(SEARCH("android", J472:L472)),ISNUMBER(SEARCH("Android", J472:L472))),"Mobile", "")</f>
        <v/>
      </c>
      <c r="F472" s="20" t="str" cm="1">
        <f t="array" ref="F472">IF(OR(ISNUMBER(SEARCH("virtual reality", J472:L472)),ISNUMBER(SEARCH("mixed reality", J472:L472)),ISNUMBER(SEARCH(" VR ", J472:L472)),ISNUMBER(SEARCH("augmented reality", J472:L472)),ISNUMBER(SEARCH("Augmented Reality", J472:L472)),ISNUMBER(SEARCH(" AR ", J472:L472))),"VR-AR", "")</f>
        <v/>
      </c>
      <c r="G472" s="20" t="str">
        <f>IF(A472=DataValidation!$E$14,DataValidation!$E$14, "")</f>
        <v/>
      </c>
      <c r="H472" s="20" t="str">
        <f>IF(A472=DataValidation!$E$13,DataValidation!$E$13, "")</f>
        <v/>
      </c>
      <c r="I472" s="3" t="str">
        <f t="shared" si="25"/>
        <v/>
      </c>
      <c r="J472" s="10" t="s">
        <v>20291</v>
      </c>
      <c r="K472" t="s">
        <v>14061</v>
      </c>
      <c r="L472" t="s">
        <v>6</v>
      </c>
      <c r="M472" t="s">
        <v>14062</v>
      </c>
      <c r="N472">
        <v>7</v>
      </c>
      <c r="P472" t="str">
        <f t="shared" si="26"/>
        <v>Conference</v>
      </c>
      <c r="Q472" t="s">
        <v>14063</v>
      </c>
      <c r="R472" t="s">
        <v>14064</v>
      </c>
      <c r="S472" s="3">
        <v>2019</v>
      </c>
      <c r="T472" t="s">
        <v>6</v>
      </c>
      <c r="U472" t="s">
        <v>6</v>
      </c>
      <c r="V472" t="s">
        <v>6</v>
      </c>
    </row>
    <row r="473" spans="1:22" x14ac:dyDescent="0.35">
      <c r="A473" t="s">
        <v>70</v>
      </c>
      <c r="B473" t="s">
        <v>60</v>
      </c>
      <c r="C473" t="s">
        <v>60</v>
      </c>
      <c r="D473" t="s">
        <v>21241</v>
      </c>
      <c r="E473" s="20" t="str" cm="1">
        <f t="array" ref="E473">IF(OR(ISNUMBER(SEARCH("mobile", J473:L473)),ISNUMBER(SEARCH("Mobile", J473:L473)),ISNUMBER(SEARCH("smartphone", J473:L473)),ISNUMBER(SEARCH("Smartphone", J473:L473)),ISNUMBER(SEARCH("android", J473:L473)),ISNUMBER(SEARCH("Android", J473:L473))),"Mobile", "")</f>
        <v>Mobile</v>
      </c>
      <c r="F473" s="20" t="str" cm="1">
        <f t="array" ref="F473">IF(OR(ISNUMBER(SEARCH("virtual reality", J473:L473)),ISNUMBER(SEARCH("mixed reality", J473:L473)),ISNUMBER(SEARCH(" VR ", J473:L473)),ISNUMBER(SEARCH("augmented reality", J473:L473)),ISNUMBER(SEARCH("Augmented Reality", J473:L473)),ISNUMBER(SEARCH(" AR ", J473:L473))),"VR-AR", "")</f>
        <v/>
      </c>
      <c r="G473" s="20" t="str">
        <f>IF(A473=DataValidation!$E$14,DataValidation!$E$14, "")</f>
        <v/>
      </c>
      <c r="H473" s="20" t="str">
        <f>IF(A473=DataValidation!$E$13,DataValidation!$E$13, "")</f>
        <v/>
      </c>
      <c r="I473" s="3" t="str">
        <f t="shared" si="25"/>
        <v/>
      </c>
      <c r="J473" s="10" t="s">
        <v>20294</v>
      </c>
      <c r="K473" t="s">
        <v>14074</v>
      </c>
      <c r="L473" t="s">
        <v>6</v>
      </c>
      <c r="M473" t="s">
        <v>14075</v>
      </c>
      <c r="N473">
        <v>7</v>
      </c>
      <c r="P473" t="str">
        <f t="shared" si="26"/>
        <v>Conference</v>
      </c>
      <c r="Q473" t="s">
        <v>14076</v>
      </c>
      <c r="R473" t="s">
        <v>12278</v>
      </c>
      <c r="S473" s="3">
        <v>2020</v>
      </c>
      <c r="T473" t="s">
        <v>6</v>
      </c>
      <c r="U473" t="s">
        <v>6</v>
      </c>
      <c r="V473" t="s">
        <v>6</v>
      </c>
    </row>
    <row r="474" spans="1:22" x14ac:dyDescent="0.35">
      <c r="A474" t="s">
        <v>70</v>
      </c>
      <c r="B474" t="s">
        <v>54</v>
      </c>
      <c r="C474" t="s">
        <v>54</v>
      </c>
      <c r="D474" t="s">
        <v>21242</v>
      </c>
      <c r="E474" s="20" t="str" cm="1">
        <f t="array" ref="E474">IF(OR(ISNUMBER(SEARCH("mobile", J474:L474)),ISNUMBER(SEARCH("Mobile", J474:L474)),ISNUMBER(SEARCH("smartphone", J474:L474)),ISNUMBER(SEARCH("Smartphone", J474:L474)),ISNUMBER(SEARCH("android", J474:L474)),ISNUMBER(SEARCH("Android", J474:L474))),"Mobile", "")</f>
        <v>Mobile</v>
      </c>
      <c r="F474" s="20" t="str" cm="1">
        <f t="array" ref="F474">IF(OR(ISNUMBER(SEARCH("virtual reality", J474:L474)),ISNUMBER(SEARCH("mixed reality", J474:L474)),ISNUMBER(SEARCH(" VR ", J474:L474)),ISNUMBER(SEARCH("augmented reality", J474:L474)),ISNUMBER(SEARCH("Augmented Reality", J474:L474)),ISNUMBER(SEARCH(" AR ", J474:L474))),"VR-AR", "")</f>
        <v/>
      </c>
      <c r="G474" s="20" t="str">
        <f>IF(A474=DataValidation!$E$14,DataValidation!$E$14, "")</f>
        <v/>
      </c>
      <c r="H474" s="20" t="str">
        <f>IF(A474=DataValidation!$E$13,DataValidation!$E$13, "")</f>
        <v/>
      </c>
      <c r="I474" s="3" t="str">
        <f t="shared" si="25"/>
        <v/>
      </c>
      <c r="J474" s="10" t="s">
        <v>20304</v>
      </c>
      <c r="K474" t="s">
        <v>14138</v>
      </c>
      <c r="L474" t="s">
        <v>6</v>
      </c>
      <c r="M474" t="s">
        <v>14139</v>
      </c>
      <c r="N474">
        <v>7</v>
      </c>
      <c r="P474" t="str">
        <f t="shared" si="26"/>
        <v>Conference</v>
      </c>
      <c r="Q474" t="s">
        <v>14140</v>
      </c>
      <c r="R474" t="s">
        <v>14141</v>
      </c>
      <c r="S474" s="3">
        <v>2018</v>
      </c>
      <c r="T474" t="s">
        <v>6</v>
      </c>
      <c r="U474" t="s">
        <v>6</v>
      </c>
      <c r="V474" t="s">
        <v>6</v>
      </c>
    </row>
    <row r="475" spans="1:22" x14ac:dyDescent="0.35">
      <c r="A475" t="s">
        <v>49</v>
      </c>
      <c r="B475" t="s">
        <v>57</v>
      </c>
      <c r="C475" t="s">
        <v>57</v>
      </c>
      <c r="D475" t="s">
        <v>21243</v>
      </c>
      <c r="E475" s="20" t="str" cm="1">
        <f t="array" ref="E475">IF(OR(ISNUMBER(SEARCH("mobile", J475:L475)),ISNUMBER(SEARCH("Mobile", J475:L475)),ISNUMBER(SEARCH("smartphone", J475:L475)),ISNUMBER(SEARCH("Smartphone", J475:L475)),ISNUMBER(SEARCH("android", J475:L475)),ISNUMBER(SEARCH("Android", J475:L475))),"Mobile", "")</f>
        <v/>
      </c>
      <c r="F475" s="20" t="str" cm="1">
        <f t="array" ref="F475">IF(OR(ISNUMBER(SEARCH("virtual reality", J475:L475)),ISNUMBER(SEARCH("mixed reality", J475:L475)),ISNUMBER(SEARCH(" VR ", J475:L475)),ISNUMBER(SEARCH("augmented reality", J475:L475)),ISNUMBER(SEARCH("Augmented Reality", J475:L475)),ISNUMBER(SEARCH(" AR ", J475:L475))),"VR-AR", "")</f>
        <v/>
      </c>
      <c r="G475" s="20" t="str">
        <f>IF(A475=DataValidation!$E$14,DataValidation!$E$14, "")</f>
        <v/>
      </c>
      <c r="H475" s="20" t="str">
        <f>IF(A475=DataValidation!$E$13,DataValidation!$E$13, "")</f>
        <v/>
      </c>
      <c r="I475" s="3" t="str">
        <f t="shared" si="25"/>
        <v/>
      </c>
      <c r="J475" s="10" t="s">
        <v>20306</v>
      </c>
      <c r="K475" t="s">
        <v>14153</v>
      </c>
      <c r="L475" t="s">
        <v>6</v>
      </c>
      <c r="M475" t="s">
        <v>14154</v>
      </c>
      <c r="N475">
        <v>7</v>
      </c>
      <c r="P475" t="str">
        <f t="shared" si="26"/>
        <v>Conference</v>
      </c>
      <c r="Q475" t="s">
        <v>14155</v>
      </c>
      <c r="R475" t="s">
        <v>14156</v>
      </c>
      <c r="S475" s="3">
        <v>2019</v>
      </c>
      <c r="T475" t="s">
        <v>6</v>
      </c>
      <c r="U475" t="s">
        <v>6</v>
      </c>
      <c r="V475" t="s">
        <v>6</v>
      </c>
    </row>
    <row r="476" spans="1:22" x14ac:dyDescent="0.35">
      <c r="A476" t="s">
        <v>70</v>
      </c>
      <c r="B476" t="s">
        <v>74</v>
      </c>
      <c r="C476" t="s">
        <v>74</v>
      </c>
      <c r="D476" t="s">
        <v>21244</v>
      </c>
      <c r="E476" s="20" t="str" cm="1">
        <f t="array" ref="E476">IF(OR(ISNUMBER(SEARCH("mobile", J476:L476)),ISNUMBER(SEARCH("Mobile", J476:L476)),ISNUMBER(SEARCH("smartphone", J476:L476)),ISNUMBER(SEARCH("Smartphone", J476:L476)),ISNUMBER(SEARCH("android", J476:L476)),ISNUMBER(SEARCH("Android", J476:L476))),"Mobile", "")</f>
        <v>Mobile</v>
      </c>
      <c r="F476" s="20" t="str" cm="1">
        <f t="array" ref="F476">IF(OR(ISNUMBER(SEARCH("virtual reality", J476:L476)),ISNUMBER(SEARCH("mixed reality", J476:L476)),ISNUMBER(SEARCH(" VR ", J476:L476)),ISNUMBER(SEARCH("augmented reality", J476:L476)),ISNUMBER(SEARCH("Augmented Reality", J476:L476)),ISNUMBER(SEARCH(" AR ", J476:L476))),"VR-AR", "")</f>
        <v/>
      </c>
      <c r="G476" s="20" t="str">
        <f>IF(A476=DataValidation!$E$14,DataValidation!$E$14, "")</f>
        <v/>
      </c>
      <c r="H476" s="20" t="str">
        <f>IF(A476=DataValidation!$E$13,DataValidation!$E$13, "")</f>
        <v/>
      </c>
      <c r="I476" s="3" t="str">
        <f t="shared" si="25"/>
        <v/>
      </c>
      <c r="J476" s="10" t="s">
        <v>20312</v>
      </c>
      <c r="K476" t="s">
        <v>14183</v>
      </c>
      <c r="L476" t="s">
        <v>6</v>
      </c>
      <c r="M476" t="s">
        <v>14184</v>
      </c>
      <c r="N476">
        <v>7</v>
      </c>
      <c r="P476" t="str">
        <f t="shared" si="26"/>
        <v>Conference</v>
      </c>
      <c r="Q476" t="s">
        <v>14185</v>
      </c>
      <c r="R476" t="s">
        <v>14186</v>
      </c>
      <c r="S476" s="3">
        <v>2020</v>
      </c>
      <c r="T476" t="s">
        <v>6</v>
      </c>
      <c r="U476" t="s">
        <v>6</v>
      </c>
      <c r="V476" t="s">
        <v>6</v>
      </c>
    </row>
    <row r="477" spans="1:22" x14ac:dyDescent="0.35">
      <c r="A477" t="s">
        <v>49</v>
      </c>
      <c r="B477" t="s">
        <v>60</v>
      </c>
      <c r="C477" t="s">
        <v>60</v>
      </c>
      <c r="D477" t="s">
        <v>21245</v>
      </c>
      <c r="E477" s="20" t="str" cm="1">
        <f t="array" ref="E477">IF(OR(ISNUMBER(SEARCH("mobile", J477:L477)),ISNUMBER(SEARCH("Mobile", J477:L477)),ISNUMBER(SEARCH("smartphone", J477:L477)),ISNUMBER(SEARCH("Smartphone", J477:L477)),ISNUMBER(SEARCH("android", J477:L477)),ISNUMBER(SEARCH("Android", J477:L477))),"Mobile", "")</f>
        <v/>
      </c>
      <c r="F477" s="20" t="str" cm="1">
        <f t="array" ref="F477">IF(OR(ISNUMBER(SEARCH("virtual reality", J477:L477)),ISNUMBER(SEARCH("mixed reality", J477:L477)),ISNUMBER(SEARCH(" VR ", J477:L477)),ISNUMBER(SEARCH("augmented reality", J477:L477)),ISNUMBER(SEARCH("Augmented Reality", J477:L477)),ISNUMBER(SEARCH(" AR ", J477:L477))),"VR-AR", "")</f>
        <v/>
      </c>
      <c r="G477" s="20" t="str">
        <f>IF(A477=DataValidation!$E$14,DataValidation!$E$14, "")</f>
        <v/>
      </c>
      <c r="H477" s="20" t="str">
        <f>IF(A477=DataValidation!$E$13,DataValidation!$E$13, "")</f>
        <v/>
      </c>
      <c r="I477" s="3" t="str">
        <f t="shared" si="25"/>
        <v/>
      </c>
      <c r="J477" s="10" t="s">
        <v>20328</v>
      </c>
      <c r="K477" t="s">
        <v>14255</v>
      </c>
      <c r="L477" t="s">
        <v>6</v>
      </c>
      <c r="M477" t="s">
        <v>14256</v>
      </c>
      <c r="N477">
        <v>7</v>
      </c>
      <c r="P477" t="str">
        <f t="shared" ref="P477:P495" si="27">IF(ISNUMBER(SEARCH("Workshop", Q477)),"Workshop",IF(OR(ISNUMBER(SEARCH("Conference", Q477)), ISNUMBER(SEARCH("Symposium", Q477)), ISNUMBER(SEARCH("Lecture Notes", Q477)), ISNUMBER(SEARCH("Proceedings", Q477))),"Conference", "Journal"))</f>
        <v>Journal</v>
      </c>
      <c r="Q477" t="s">
        <v>12988</v>
      </c>
      <c r="R477" t="s">
        <v>14257</v>
      </c>
      <c r="S477" s="3">
        <v>2017</v>
      </c>
      <c r="T477" t="s">
        <v>6</v>
      </c>
      <c r="U477" t="s">
        <v>6</v>
      </c>
      <c r="V477" t="s">
        <v>6</v>
      </c>
    </row>
    <row r="478" spans="1:22" x14ac:dyDescent="0.35">
      <c r="A478" t="s">
        <v>70</v>
      </c>
      <c r="B478" t="s">
        <v>74</v>
      </c>
      <c r="C478" t="s">
        <v>74</v>
      </c>
      <c r="D478" t="s">
        <v>21246</v>
      </c>
      <c r="E478" s="20" t="str" cm="1">
        <f t="array" ref="E478">IF(OR(ISNUMBER(SEARCH("mobile", J478:L478)),ISNUMBER(SEARCH("Mobile", J478:L478)),ISNUMBER(SEARCH("smartphone", J478:L478)),ISNUMBER(SEARCH("Smartphone", J478:L478)),ISNUMBER(SEARCH("android", J478:L478)),ISNUMBER(SEARCH("Android", J478:L478))),"Mobile", "")</f>
        <v>Mobile</v>
      </c>
      <c r="F478" s="20" t="str" cm="1">
        <f t="array" ref="F478">IF(OR(ISNUMBER(SEARCH("virtual reality", J478:L478)),ISNUMBER(SEARCH("mixed reality", J478:L478)),ISNUMBER(SEARCH(" VR ", J478:L478)),ISNUMBER(SEARCH("augmented reality", J478:L478)),ISNUMBER(SEARCH("Augmented Reality", J478:L478)),ISNUMBER(SEARCH(" AR ", J478:L478))),"VR-AR", "")</f>
        <v/>
      </c>
      <c r="G478" s="20" t="str">
        <f>IF(A478=DataValidation!$E$14,DataValidation!$E$14, "")</f>
        <v/>
      </c>
      <c r="H478" s="20" t="str">
        <f>IF(A478=DataValidation!$E$13,DataValidation!$E$13, "")</f>
        <v/>
      </c>
      <c r="I478" s="3" t="str">
        <f t="shared" si="25"/>
        <v/>
      </c>
      <c r="J478" s="10" t="s">
        <v>20331</v>
      </c>
      <c r="K478" t="s">
        <v>14273</v>
      </c>
      <c r="L478" t="s">
        <v>6</v>
      </c>
      <c r="M478" t="s">
        <v>14274</v>
      </c>
      <c r="N478">
        <v>7</v>
      </c>
      <c r="P478" t="str">
        <f t="shared" si="27"/>
        <v>Journal</v>
      </c>
      <c r="Q478" t="s">
        <v>14275</v>
      </c>
      <c r="R478" t="s">
        <v>14276</v>
      </c>
      <c r="S478" s="3">
        <v>2018</v>
      </c>
      <c r="T478" t="s">
        <v>6</v>
      </c>
      <c r="U478" t="s">
        <v>6</v>
      </c>
      <c r="V478" t="s">
        <v>6</v>
      </c>
    </row>
    <row r="479" spans="1:22" x14ac:dyDescent="0.35">
      <c r="A479" t="s">
        <v>70</v>
      </c>
      <c r="B479" t="s">
        <v>74</v>
      </c>
      <c r="C479" t="s">
        <v>74</v>
      </c>
      <c r="D479" t="s">
        <v>21247</v>
      </c>
      <c r="E479" s="20" t="str" cm="1">
        <f t="array" ref="E479">IF(OR(ISNUMBER(SEARCH("mobile", J479:L479)),ISNUMBER(SEARCH("Mobile", J479:L479)),ISNUMBER(SEARCH("smartphone", J479:L479)),ISNUMBER(SEARCH("Smartphone", J479:L479)),ISNUMBER(SEARCH("android", J479:L479)),ISNUMBER(SEARCH("Android", J479:L479))),"Mobile", "")</f>
        <v>Mobile</v>
      </c>
      <c r="F479" s="20" t="str" cm="1">
        <f t="array" ref="F479">IF(OR(ISNUMBER(SEARCH("virtual reality", J479:L479)),ISNUMBER(SEARCH("mixed reality", J479:L479)),ISNUMBER(SEARCH(" VR ", J479:L479)),ISNUMBER(SEARCH("augmented reality", J479:L479)),ISNUMBER(SEARCH("Augmented Reality", J479:L479)),ISNUMBER(SEARCH(" AR ", J479:L479))),"VR-AR", "")</f>
        <v/>
      </c>
      <c r="G479" s="20" t="str">
        <f>IF(A479=DataValidation!$E$14,DataValidation!$E$14, "")</f>
        <v/>
      </c>
      <c r="H479" s="20" t="str">
        <f>IF(A479=DataValidation!$E$13,DataValidation!$E$13, "")</f>
        <v/>
      </c>
      <c r="I479" s="3" t="str">
        <f t="shared" si="25"/>
        <v/>
      </c>
      <c r="J479" s="10" t="s">
        <v>20335</v>
      </c>
      <c r="K479" t="s">
        <v>14298</v>
      </c>
      <c r="L479" t="s">
        <v>6</v>
      </c>
      <c r="M479" t="s">
        <v>14299</v>
      </c>
      <c r="N479">
        <v>7</v>
      </c>
      <c r="P479" t="str">
        <f t="shared" si="27"/>
        <v>Journal</v>
      </c>
      <c r="Q479" t="s">
        <v>14300</v>
      </c>
      <c r="R479" t="s">
        <v>14301</v>
      </c>
      <c r="S479" s="3">
        <v>2018</v>
      </c>
      <c r="T479" t="s">
        <v>6</v>
      </c>
      <c r="U479" t="s">
        <v>6</v>
      </c>
      <c r="V479" t="s">
        <v>6</v>
      </c>
    </row>
    <row r="480" spans="1:22" x14ac:dyDescent="0.35">
      <c r="A480" t="s">
        <v>70</v>
      </c>
      <c r="B480" t="s">
        <v>33</v>
      </c>
      <c r="C480" t="s">
        <v>33</v>
      </c>
      <c r="E480" s="20" t="str" cm="1">
        <f t="array" ref="E480">IF(OR(ISNUMBER(SEARCH("mobile", J480:L480)),ISNUMBER(SEARCH("Mobile", J480:L480)),ISNUMBER(SEARCH("smartphone", J480:L480)),ISNUMBER(SEARCH("Smartphone", J480:L480)),ISNUMBER(SEARCH("android", J480:L480)),ISNUMBER(SEARCH("Android", J480:L480))),"Mobile", "")</f>
        <v>Mobile</v>
      </c>
      <c r="F480" s="20" t="str" cm="1">
        <f t="array" ref="F480">IF(OR(ISNUMBER(SEARCH("virtual reality", J480:L480)),ISNUMBER(SEARCH("mixed reality", J480:L480)),ISNUMBER(SEARCH(" VR ", J480:L480)),ISNUMBER(SEARCH("augmented reality", J480:L480)),ISNUMBER(SEARCH("Augmented Reality", J480:L480)),ISNUMBER(SEARCH(" AR ", J480:L480))),"VR-AR", "")</f>
        <v/>
      </c>
      <c r="G480" s="20" t="str">
        <f>IF(A480=DataValidation!$E$14,DataValidation!$E$14, "")</f>
        <v/>
      </c>
      <c r="H480" s="20" t="str">
        <f>IF(A480=DataValidation!$E$13,DataValidation!$E$13, "")</f>
        <v/>
      </c>
      <c r="I480" s="3" t="str">
        <f t="shared" si="25"/>
        <v/>
      </c>
      <c r="J480" s="10" t="s">
        <v>20347</v>
      </c>
      <c r="K480" t="s">
        <v>14352</v>
      </c>
      <c r="L480" t="s">
        <v>6</v>
      </c>
      <c r="M480" t="s">
        <v>14353</v>
      </c>
      <c r="N480">
        <v>7</v>
      </c>
      <c r="P480" t="str">
        <f t="shared" si="27"/>
        <v>Workshop</v>
      </c>
      <c r="Q480" t="s">
        <v>14354</v>
      </c>
      <c r="R480" t="s">
        <v>14355</v>
      </c>
      <c r="S480" s="3">
        <v>2016</v>
      </c>
      <c r="T480" t="s">
        <v>6</v>
      </c>
      <c r="U480" t="s">
        <v>6</v>
      </c>
      <c r="V480" t="s">
        <v>6</v>
      </c>
    </row>
    <row r="481" spans="1:22" x14ac:dyDescent="0.35">
      <c r="A481" t="s">
        <v>40</v>
      </c>
      <c r="B481" t="s">
        <v>33</v>
      </c>
      <c r="C481" t="s">
        <v>33</v>
      </c>
      <c r="E481" s="20" t="str" cm="1">
        <f t="array" ref="E481">IF(OR(ISNUMBER(SEARCH("mobile", J481:L481)),ISNUMBER(SEARCH("Mobile", J481:L481)),ISNUMBER(SEARCH("smartphone", J481:L481)),ISNUMBER(SEARCH("Smartphone", J481:L481)),ISNUMBER(SEARCH("android", J481:L481)),ISNUMBER(SEARCH("Android", J481:L481))),"Mobile", "")</f>
        <v>Mobile</v>
      </c>
      <c r="F481" s="20" t="str" cm="1">
        <f t="array" ref="F481">IF(OR(ISNUMBER(SEARCH("virtual reality", J481:L481)),ISNUMBER(SEARCH("mixed reality", J481:L481)),ISNUMBER(SEARCH(" VR ", J481:L481)),ISNUMBER(SEARCH("augmented reality", J481:L481)),ISNUMBER(SEARCH("Augmented Reality", J481:L481)),ISNUMBER(SEARCH(" AR ", J481:L481))),"VR-AR", "")</f>
        <v/>
      </c>
      <c r="G481" s="20" t="str">
        <f>IF(A481=DataValidation!$E$14,DataValidation!$E$14, "")</f>
        <v>AI</v>
      </c>
      <c r="H481" s="20" t="str">
        <f>IF(A481=DataValidation!$E$13,DataValidation!$E$13, "")</f>
        <v/>
      </c>
      <c r="I481" s="3" t="str">
        <f t="shared" si="25"/>
        <v/>
      </c>
      <c r="J481" s="10" t="s">
        <v>20371</v>
      </c>
      <c r="K481" t="s">
        <v>14472</v>
      </c>
      <c r="L481" t="s">
        <v>6</v>
      </c>
      <c r="M481" t="s">
        <v>14473</v>
      </c>
      <c r="N481">
        <v>7</v>
      </c>
      <c r="P481" t="str">
        <f t="shared" si="27"/>
        <v>Journal</v>
      </c>
      <c r="Q481" t="s">
        <v>14474</v>
      </c>
      <c r="R481" t="s">
        <v>14475</v>
      </c>
      <c r="S481" s="3">
        <v>2015</v>
      </c>
      <c r="T481" t="s">
        <v>6</v>
      </c>
      <c r="U481" t="s">
        <v>6</v>
      </c>
      <c r="V481" t="s">
        <v>6</v>
      </c>
    </row>
    <row r="482" spans="1:22" x14ac:dyDescent="0.35">
      <c r="A482" t="s">
        <v>70</v>
      </c>
      <c r="B482" t="s">
        <v>33</v>
      </c>
      <c r="C482" t="s">
        <v>33</v>
      </c>
      <c r="D482" t="s">
        <v>21248</v>
      </c>
      <c r="E482" s="20" t="str" cm="1">
        <f t="array" ref="E482">IF(OR(ISNUMBER(SEARCH("mobile", J482:L482)),ISNUMBER(SEARCH("Mobile", J482:L482)),ISNUMBER(SEARCH("smartphone", J482:L482)),ISNUMBER(SEARCH("Smartphone", J482:L482)),ISNUMBER(SEARCH("android", J482:L482)),ISNUMBER(SEARCH("Android", J482:L482))),"Mobile", "")</f>
        <v/>
      </c>
      <c r="F482" s="20" t="str" cm="1">
        <f t="array" ref="F482">IF(OR(ISNUMBER(SEARCH("virtual reality", J482:L482)),ISNUMBER(SEARCH("mixed reality", J482:L482)),ISNUMBER(SEARCH(" VR ", J482:L482)),ISNUMBER(SEARCH("augmented reality", J482:L482)),ISNUMBER(SEARCH("Augmented Reality", J482:L482)),ISNUMBER(SEARCH(" AR ", J482:L482))),"VR-AR", "")</f>
        <v/>
      </c>
      <c r="G482" s="20" t="str">
        <f>IF(A482=DataValidation!$E$14,DataValidation!$E$14, "")</f>
        <v/>
      </c>
      <c r="H482" s="20" t="str">
        <f>IF(A482=DataValidation!$E$13,DataValidation!$E$13, "")</f>
        <v/>
      </c>
      <c r="I482" s="3" t="str">
        <f t="shared" si="25"/>
        <v/>
      </c>
      <c r="J482" s="10" t="s">
        <v>20373</v>
      </c>
      <c r="K482" t="s">
        <v>14481</v>
      </c>
      <c r="L482" t="s">
        <v>6</v>
      </c>
      <c r="M482" t="s">
        <v>14482</v>
      </c>
      <c r="N482">
        <v>7</v>
      </c>
      <c r="P482" t="str">
        <f t="shared" si="27"/>
        <v>Journal</v>
      </c>
      <c r="Q482" t="s">
        <v>14483</v>
      </c>
      <c r="R482" t="s">
        <v>14484</v>
      </c>
      <c r="S482" s="3">
        <v>2018</v>
      </c>
      <c r="T482" t="s">
        <v>6</v>
      </c>
      <c r="U482" t="s">
        <v>6</v>
      </c>
      <c r="V482" t="s">
        <v>6</v>
      </c>
    </row>
    <row r="483" spans="1:22" x14ac:dyDescent="0.35">
      <c r="A483" t="s">
        <v>70</v>
      </c>
      <c r="B483" t="s">
        <v>66</v>
      </c>
      <c r="C483" t="s">
        <v>66</v>
      </c>
      <c r="D483" t="s">
        <v>21249</v>
      </c>
      <c r="E483" s="20" t="str" cm="1">
        <f t="array" ref="E483">IF(OR(ISNUMBER(SEARCH("mobile", J483:L483)),ISNUMBER(SEARCH("Mobile", J483:L483)),ISNUMBER(SEARCH("smartphone", J483:L483)),ISNUMBER(SEARCH("Smartphone", J483:L483)),ISNUMBER(SEARCH("android", J483:L483)),ISNUMBER(SEARCH("Android", J483:L483))),"Mobile", "")</f>
        <v>Mobile</v>
      </c>
      <c r="F483" s="20" t="str" cm="1">
        <f t="array" ref="F483">IF(OR(ISNUMBER(SEARCH("virtual reality", J483:L483)),ISNUMBER(SEARCH("mixed reality", J483:L483)),ISNUMBER(SEARCH(" VR ", J483:L483)),ISNUMBER(SEARCH("augmented reality", J483:L483)),ISNUMBER(SEARCH("Augmented Reality", J483:L483)),ISNUMBER(SEARCH(" AR ", J483:L483))),"VR-AR", "")</f>
        <v/>
      </c>
      <c r="G483" s="20" t="str">
        <f>IF(A483=DataValidation!$E$14,DataValidation!$E$14, "")</f>
        <v/>
      </c>
      <c r="H483" s="20" t="str">
        <f>IF(A483=DataValidation!$E$13,DataValidation!$E$13, "")</f>
        <v/>
      </c>
      <c r="I483" s="3" t="str">
        <f t="shared" si="25"/>
        <v/>
      </c>
      <c r="J483" s="10" t="s">
        <v>20374</v>
      </c>
      <c r="K483" t="s">
        <v>14486</v>
      </c>
      <c r="L483" t="s">
        <v>6</v>
      </c>
      <c r="M483" t="s">
        <v>14487</v>
      </c>
      <c r="N483">
        <v>7</v>
      </c>
      <c r="P483" t="str">
        <f t="shared" si="27"/>
        <v>Conference</v>
      </c>
      <c r="Q483" t="s">
        <v>14488</v>
      </c>
      <c r="R483" t="s">
        <v>14489</v>
      </c>
      <c r="S483" s="3">
        <v>2014</v>
      </c>
      <c r="T483" t="s">
        <v>6</v>
      </c>
      <c r="U483" t="s">
        <v>6</v>
      </c>
      <c r="V483" t="s">
        <v>6</v>
      </c>
    </row>
    <row r="484" spans="1:22" x14ac:dyDescent="0.35">
      <c r="A484" t="s">
        <v>49</v>
      </c>
      <c r="B484" t="s">
        <v>54</v>
      </c>
      <c r="C484" t="s">
        <v>54</v>
      </c>
      <c r="D484" t="s">
        <v>21250</v>
      </c>
      <c r="E484" s="20" t="str" cm="1">
        <f t="array" ref="E484">IF(OR(ISNUMBER(SEARCH("mobile", J484:L484)),ISNUMBER(SEARCH("Mobile", J484:L484)),ISNUMBER(SEARCH("smartphone", J484:L484)),ISNUMBER(SEARCH("Smartphone", J484:L484)),ISNUMBER(SEARCH("android", J484:L484)),ISNUMBER(SEARCH("Android", J484:L484))),"Mobile", "")</f>
        <v/>
      </c>
      <c r="F484" s="20" t="str" cm="1">
        <f t="array" ref="F484">IF(OR(ISNUMBER(SEARCH("virtual reality", J484:L484)),ISNUMBER(SEARCH("mixed reality", J484:L484)),ISNUMBER(SEARCH(" VR ", J484:L484)),ISNUMBER(SEARCH("augmented reality", J484:L484)),ISNUMBER(SEARCH("Augmented Reality", J484:L484)),ISNUMBER(SEARCH(" AR ", J484:L484))),"VR-AR", "")</f>
        <v/>
      </c>
      <c r="G484" s="20" t="str">
        <f>IF(A484=DataValidation!$E$14,DataValidation!$E$14, "")</f>
        <v/>
      </c>
      <c r="H484" s="20" t="str">
        <f>IF(A484=DataValidation!$E$13,DataValidation!$E$13, "")</f>
        <v/>
      </c>
      <c r="I484" s="3" t="str">
        <f t="shared" si="25"/>
        <v/>
      </c>
      <c r="J484" s="10" t="s">
        <v>20379</v>
      </c>
      <c r="K484" t="s">
        <v>14511</v>
      </c>
      <c r="L484" t="s">
        <v>6</v>
      </c>
      <c r="M484" t="s">
        <v>14512</v>
      </c>
      <c r="N484">
        <v>7</v>
      </c>
      <c r="P484" t="str">
        <f t="shared" si="27"/>
        <v>Conference</v>
      </c>
      <c r="Q484" t="s">
        <v>14513</v>
      </c>
      <c r="R484" t="s">
        <v>14514</v>
      </c>
      <c r="S484" s="3">
        <v>2014</v>
      </c>
      <c r="T484" t="s">
        <v>6</v>
      </c>
      <c r="U484" t="s">
        <v>6</v>
      </c>
      <c r="V484" t="s">
        <v>6</v>
      </c>
    </row>
    <row r="485" spans="1:22" x14ac:dyDescent="0.35">
      <c r="A485" t="s">
        <v>70</v>
      </c>
      <c r="B485" t="s">
        <v>57</v>
      </c>
      <c r="C485" t="s">
        <v>57</v>
      </c>
      <c r="D485" t="s">
        <v>21251</v>
      </c>
      <c r="E485" s="20" t="str" cm="1">
        <f t="array" ref="E485">IF(OR(ISNUMBER(SEARCH("mobile", J485:L485)),ISNUMBER(SEARCH("Mobile", J485:L485)),ISNUMBER(SEARCH("smartphone", J485:L485)),ISNUMBER(SEARCH("Smartphone", J485:L485)),ISNUMBER(SEARCH("android", J485:L485)),ISNUMBER(SEARCH("Android", J485:L485))),"Mobile", "")</f>
        <v>Mobile</v>
      </c>
      <c r="F485" s="20" t="str" cm="1">
        <f t="array" ref="F485">IF(OR(ISNUMBER(SEARCH("virtual reality", J485:L485)),ISNUMBER(SEARCH("mixed reality", J485:L485)),ISNUMBER(SEARCH(" VR ", J485:L485)),ISNUMBER(SEARCH("augmented reality", J485:L485)),ISNUMBER(SEARCH("Augmented Reality", J485:L485)),ISNUMBER(SEARCH(" AR ", J485:L485))),"VR-AR", "")</f>
        <v/>
      </c>
      <c r="G485" s="20" t="str">
        <f>IF(A485=DataValidation!$E$14,DataValidation!$E$14, "")</f>
        <v/>
      </c>
      <c r="H485" s="20" t="str">
        <f>IF(A485=DataValidation!$E$13,DataValidation!$E$13, "")</f>
        <v/>
      </c>
      <c r="I485" s="3" t="str">
        <f t="shared" si="25"/>
        <v/>
      </c>
      <c r="J485" s="10" t="s">
        <v>20380</v>
      </c>
      <c r="K485" t="s">
        <v>14516</v>
      </c>
      <c r="L485" t="s">
        <v>6</v>
      </c>
      <c r="M485" t="s">
        <v>14517</v>
      </c>
      <c r="N485">
        <v>7</v>
      </c>
      <c r="P485" t="str">
        <f t="shared" si="27"/>
        <v>Journal</v>
      </c>
      <c r="Q485" t="s">
        <v>14518</v>
      </c>
      <c r="R485" t="s">
        <v>14519</v>
      </c>
      <c r="S485" s="3">
        <v>2014</v>
      </c>
      <c r="T485" t="s">
        <v>6</v>
      </c>
      <c r="U485" t="s">
        <v>6</v>
      </c>
      <c r="V485" t="s">
        <v>6</v>
      </c>
    </row>
    <row r="486" spans="1:22" x14ac:dyDescent="0.35">
      <c r="A486" t="s">
        <v>40</v>
      </c>
      <c r="B486" t="s">
        <v>33</v>
      </c>
      <c r="C486" t="s">
        <v>33</v>
      </c>
      <c r="E486" s="20" t="str" cm="1">
        <f t="array" ref="E486">IF(OR(ISNUMBER(SEARCH("mobile", J486:L486)),ISNUMBER(SEARCH("Mobile", J486:L486)),ISNUMBER(SEARCH("smartphone", J486:L486)),ISNUMBER(SEARCH("Smartphone", J486:L486)),ISNUMBER(SEARCH("android", J486:L486)),ISNUMBER(SEARCH("Android", J486:L486))),"Mobile", "")</f>
        <v/>
      </c>
      <c r="F486" s="20" t="str" cm="1">
        <f t="array" ref="F486">IF(OR(ISNUMBER(SEARCH("virtual reality", J486:L486)),ISNUMBER(SEARCH("mixed reality", J486:L486)),ISNUMBER(SEARCH(" VR ", J486:L486)),ISNUMBER(SEARCH("augmented reality", J486:L486)),ISNUMBER(SEARCH("Augmented Reality", J486:L486)),ISNUMBER(SEARCH(" AR ", J486:L486))),"VR-AR", "")</f>
        <v/>
      </c>
      <c r="G486" s="20" t="str">
        <f>IF(A486=DataValidation!$E$14,DataValidation!$E$14, "")</f>
        <v>AI</v>
      </c>
      <c r="H486" s="20" t="str">
        <f>IF(A486=DataValidation!$E$13,DataValidation!$E$13, "")</f>
        <v/>
      </c>
      <c r="I486" s="3" t="str">
        <f t="shared" si="25"/>
        <v/>
      </c>
      <c r="J486" s="10" t="s">
        <v>20400</v>
      </c>
      <c r="K486" t="s">
        <v>14599</v>
      </c>
      <c r="L486" t="s">
        <v>6</v>
      </c>
      <c r="M486" t="s">
        <v>14600</v>
      </c>
      <c r="N486">
        <v>7</v>
      </c>
      <c r="P486" t="str">
        <f t="shared" si="27"/>
        <v>Journal</v>
      </c>
      <c r="Q486" t="s">
        <v>12125</v>
      </c>
      <c r="R486" t="s">
        <v>14601</v>
      </c>
      <c r="S486" s="3">
        <v>2018</v>
      </c>
      <c r="T486" t="s">
        <v>6</v>
      </c>
      <c r="U486" t="s">
        <v>6</v>
      </c>
      <c r="V486" t="s">
        <v>6</v>
      </c>
    </row>
    <row r="487" spans="1:22" x14ac:dyDescent="0.35">
      <c r="A487" t="s">
        <v>49</v>
      </c>
      <c r="B487" t="s">
        <v>57</v>
      </c>
      <c r="C487" t="s">
        <v>57</v>
      </c>
      <c r="D487" t="s">
        <v>21252</v>
      </c>
      <c r="E487" s="20" t="str" cm="1">
        <f t="array" ref="E487">IF(OR(ISNUMBER(SEARCH("mobile", J487:L487)),ISNUMBER(SEARCH("Mobile", J487:L487)),ISNUMBER(SEARCH("smartphone", J487:L487)),ISNUMBER(SEARCH("Smartphone", J487:L487)),ISNUMBER(SEARCH("android", J487:L487)),ISNUMBER(SEARCH("Android", J487:L487))),"Mobile", "")</f>
        <v/>
      </c>
      <c r="F487" s="20" t="str" cm="1">
        <f t="array" ref="F487">IF(OR(ISNUMBER(SEARCH("virtual reality", J487:L487)),ISNUMBER(SEARCH("mixed reality", J487:L487)),ISNUMBER(SEARCH(" VR ", J487:L487)),ISNUMBER(SEARCH("augmented reality", J487:L487)),ISNUMBER(SEARCH("Augmented Reality", J487:L487)),ISNUMBER(SEARCH(" AR ", J487:L487))),"VR-AR", "")</f>
        <v/>
      </c>
      <c r="G487" s="20" t="str">
        <f>IF(A487=DataValidation!$E$14,DataValidation!$E$14, "")</f>
        <v/>
      </c>
      <c r="H487" s="20" t="str">
        <f>IF(A487=DataValidation!$E$13,DataValidation!$E$13, "")</f>
        <v/>
      </c>
      <c r="I487" s="3" t="str">
        <f t="shared" si="25"/>
        <v/>
      </c>
      <c r="J487" s="10" t="s">
        <v>20401</v>
      </c>
      <c r="K487" t="s">
        <v>14603</v>
      </c>
      <c r="L487" t="s">
        <v>6</v>
      </c>
      <c r="M487" t="s">
        <v>14604</v>
      </c>
      <c r="N487">
        <v>7</v>
      </c>
      <c r="P487" t="str">
        <f t="shared" si="27"/>
        <v>Journal</v>
      </c>
      <c r="Q487" t="s">
        <v>14605</v>
      </c>
      <c r="R487" t="s">
        <v>14606</v>
      </c>
      <c r="S487" s="3">
        <v>2019</v>
      </c>
      <c r="T487" t="s">
        <v>6</v>
      </c>
      <c r="U487" t="s">
        <v>6</v>
      </c>
      <c r="V487" t="s">
        <v>6</v>
      </c>
    </row>
    <row r="488" spans="1:22" x14ac:dyDescent="0.35">
      <c r="A488" t="s">
        <v>85</v>
      </c>
      <c r="B488" t="s">
        <v>33</v>
      </c>
      <c r="C488" t="s">
        <v>33</v>
      </c>
      <c r="D488" t="s">
        <v>85</v>
      </c>
      <c r="E488" s="20" t="str" cm="1">
        <f t="array" ref="E488">IF(OR(ISNUMBER(SEARCH("mobile", J488:L488)),ISNUMBER(SEARCH("Mobile", J488:L488)),ISNUMBER(SEARCH("smartphone", J488:L488)),ISNUMBER(SEARCH("Smartphone", J488:L488)),ISNUMBER(SEARCH("android", J488:L488)),ISNUMBER(SEARCH("Android", J488:L488))),"Mobile", "")</f>
        <v/>
      </c>
      <c r="F488" s="20" t="str" cm="1">
        <f t="array" ref="F488">IF(OR(ISNUMBER(SEARCH("virtual reality", J488:L488)),ISNUMBER(SEARCH("mixed reality", J488:L488)),ISNUMBER(SEARCH(" VR ", J488:L488)),ISNUMBER(SEARCH("augmented reality", J488:L488)),ISNUMBER(SEARCH("Augmented Reality", J488:L488)),ISNUMBER(SEARCH(" AR ", J488:L488))),"VR-AR", "")</f>
        <v/>
      </c>
      <c r="G488" s="20" t="s">
        <v>21082</v>
      </c>
      <c r="H488" s="20" t="str">
        <f>IF(A488=DataValidation!$E$13,DataValidation!$E$13, "")</f>
        <v>Content Creation</v>
      </c>
      <c r="I488" s="3" t="str">
        <f t="shared" si="25"/>
        <v/>
      </c>
      <c r="J488" s="10" t="s">
        <v>20403</v>
      </c>
      <c r="K488" t="s">
        <v>14611</v>
      </c>
      <c r="L488" t="s">
        <v>6</v>
      </c>
      <c r="M488" t="s">
        <v>14612</v>
      </c>
      <c r="N488">
        <v>7</v>
      </c>
      <c r="P488" t="str">
        <f t="shared" si="27"/>
        <v>Conference</v>
      </c>
      <c r="Q488" t="s">
        <v>13091</v>
      </c>
      <c r="R488" t="s">
        <v>13092</v>
      </c>
      <c r="S488" s="3">
        <v>2020</v>
      </c>
      <c r="T488" t="s">
        <v>6</v>
      </c>
      <c r="U488" t="s">
        <v>6</v>
      </c>
      <c r="V488" t="s">
        <v>6</v>
      </c>
    </row>
    <row r="489" spans="1:22" x14ac:dyDescent="0.35">
      <c r="A489" t="s">
        <v>40</v>
      </c>
      <c r="B489" t="s">
        <v>33</v>
      </c>
      <c r="C489" t="s">
        <v>33</v>
      </c>
      <c r="E489" s="20" t="str" cm="1">
        <f t="array" ref="E489">IF(OR(ISNUMBER(SEARCH("mobile", J489:L489)),ISNUMBER(SEARCH("Mobile", J489:L489)),ISNUMBER(SEARCH("smartphone", J489:L489)),ISNUMBER(SEARCH("Smartphone", J489:L489)),ISNUMBER(SEARCH("android", J489:L489)),ISNUMBER(SEARCH("Android", J489:L489))),"Mobile", "")</f>
        <v/>
      </c>
      <c r="F489" s="20" t="str" cm="1">
        <f t="array" ref="F489">IF(OR(ISNUMBER(SEARCH("virtual reality", J489:L489)),ISNUMBER(SEARCH("mixed reality", J489:L489)),ISNUMBER(SEARCH(" VR ", J489:L489)),ISNUMBER(SEARCH("augmented reality", J489:L489)),ISNUMBER(SEARCH("Augmented Reality", J489:L489)),ISNUMBER(SEARCH(" AR ", J489:L489))),"VR-AR", "")</f>
        <v/>
      </c>
      <c r="G489" s="20" t="str">
        <f>IF(A489=DataValidation!$E$14,DataValidation!$E$14, "")</f>
        <v>AI</v>
      </c>
      <c r="H489" s="20" t="str">
        <f>IF(A489=DataValidation!$E$13,DataValidation!$E$13, "")</f>
        <v/>
      </c>
      <c r="I489" s="3" t="str">
        <f t="shared" si="25"/>
        <v/>
      </c>
      <c r="J489" s="10" t="s">
        <v>20405</v>
      </c>
      <c r="K489" t="s">
        <v>14619</v>
      </c>
      <c r="L489" t="s">
        <v>6</v>
      </c>
      <c r="M489" t="s">
        <v>14620</v>
      </c>
      <c r="N489">
        <v>7</v>
      </c>
      <c r="P489" t="str">
        <f t="shared" si="27"/>
        <v>Conference</v>
      </c>
      <c r="Q489" t="s">
        <v>14621</v>
      </c>
      <c r="R489" t="s">
        <v>14622</v>
      </c>
      <c r="S489" s="3">
        <v>2010</v>
      </c>
      <c r="T489" t="s">
        <v>6</v>
      </c>
      <c r="U489" t="s">
        <v>6</v>
      </c>
      <c r="V489" t="s">
        <v>6</v>
      </c>
    </row>
    <row r="490" spans="1:22" x14ac:dyDescent="0.35">
      <c r="A490" t="s">
        <v>82</v>
      </c>
      <c r="B490" t="s">
        <v>33</v>
      </c>
      <c r="C490" t="s">
        <v>33</v>
      </c>
      <c r="E490" s="20" t="str" cm="1">
        <f t="array" ref="E490">IF(OR(ISNUMBER(SEARCH("mobile", J490:L490)),ISNUMBER(SEARCH("Mobile", J490:L490)),ISNUMBER(SEARCH("smartphone", J490:L490)),ISNUMBER(SEARCH("Smartphone", J490:L490)),ISNUMBER(SEARCH("android", J490:L490)),ISNUMBER(SEARCH("Android", J490:L490))),"Mobile", "")</f>
        <v>Mobile</v>
      </c>
      <c r="F490" s="20" t="str" cm="1">
        <f t="array" ref="F490">IF(OR(ISNUMBER(SEARCH("virtual reality", J490:L490)),ISNUMBER(SEARCH("mixed reality", J490:L490)),ISNUMBER(SEARCH(" VR ", J490:L490)),ISNUMBER(SEARCH("augmented reality", J490:L490)),ISNUMBER(SEARCH("Augmented Reality", J490:L490)),ISNUMBER(SEARCH(" AR ", J490:L490))),"VR-AR", "")</f>
        <v/>
      </c>
      <c r="G490" s="20" t="str">
        <f>IF(A490=DataValidation!$E$14,DataValidation!$E$14, "")</f>
        <v/>
      </c>
      <c r="H490" s="20" t="str">
        <f>IF(A490=DataValidation!$E$13,DataValidation!$E$13, "")</f>
        <v/>
      </c>
      <c r="I490" s="3" t="str">
        <f t="shared" si="25"/>
        <v/>
      </c>
      <c r="J490" s="10" t="s">
        <v>20406</v>
      </c>
      <c r="K490" t="s">
        <v>14624</v>
      </c>
      <c r="L490" t="s">
        <v>6</v>
      </c>
      <c r="M490" t="s">
        <v>14625</v>
      </c>
      <c r="N490">
        <v>7</v>
      </c>
      <c r="P490" t="str">
        <f t="shared" si="27"/>
        <v>Conference</v>
      </c>
      <c r="Q490" t="s">
        <v>14626</v>
      </c>
      <c r="R490" t="s">
        <v>12213</v>
      </c>
      <c r="S490" s="3">
        <v>2014</v>
      </c>
      <c r="T490" t="s">
        <v>6</v>
      </c>
      <c r="U490" t="s">
        <v>6</v>
      </c>
      <c r="V490" t="s">
        <v>6</v>
      </c>
    </row>
    <row r="491" spans="1:22" x14ac:dyDescent="0.35">
      <c r="A491" t="s">
        <v>49</v>
      </c>
      <c r="B491" t="s">
        <v>57</v>
      </c>
      <c r="C491" t="s">
        <v>57</v>
      </c>
      <c r="D491" t="s">
        <v>21253</v>
      </c>
      <c r="E491" s="20" t="str" cm="1">
        <f t="array" ref="E491">IF(OR(ISNUMBER(SEARCH("mobile", J491:L491)),ISNUMBER(SEARCH("Mobile", J491:L491)),ISNUMBER(SEARCH("smartphone", J491:L491)),ISNUMBER(SEARCH("Smartphone", J491:L491)),ISNUMBER(SEARCH("android", J491:L491)),ISNUMBER(SEARCH("Android", J491:L491))),"Mobile", "")</f>
        <v/>
      </c>
      <c r="F491" s="20" t="str" cm="1">
        <f t="array" ref="F491">IF(OR(ISNUMBER(SEARCH("virtual reality", J491:L491)),ISNUMBER(SEARCH("mixed reality", J491:L491)),ISNUMBER(SEARCH(" VR ", J491:L491)),ISNUMBER(SEARCH("augmented reality", J491:L491)),ISNUMBER(SEARCH("Augmented Reality", J491:L491)),ISNUMBER(SEARCH(" AR ", J491:L491))),"VR-AR", "")</f>
        <v/>
      </c>
      <c r="G491" s="20" t="str">
        <f>IF(A491=DataValidation!$E$14,DataValidation!$E$14, "")</f>
        <v/>
      </c>
      <c r="H491" s="20" t="str">
        <f>IF(A491=DataValidation!$E$13,DataValidation!$E$13, "")</f>
        <v/>
      </c>
      <c r="I491" s="3" t="str">
        <f t="shared" si="25"/>
        <v/>
      </c>
      <c r="J491" s="10" t="s">
        <v>20418</v>
      </c>
      <c r="K491" t="s">
        <v>14680</v>
      </c>
      <c r="L491" t="s">
        <v>6</v>
      </c>
      <c r="M491" t="s">
        <v>14681</v>
      </c>
      <c r="N491">
        <v>7</v>
      </c>
      <c r="P491" t="str">
        <f t="shared" si="27"/>
        <v>Journal</v>
      </c>
      <c r="Q491" t="s">
        <v>14682</v>
      </c>
      <c r="R491" t="s">
        <v>14683</v>
      </c>
      <c r="S491" s="3">
        <v>2013</v>
      </c>
      <c r="T491" t="s">
        <v>6</v>
      </c>
      <c r="U491" t="s">
        <v>6</v>
      </c>
      <c r="V491" t="s">
        <v>6</v>
      </c>
    </row>
    <row r="492" spans="1:22" x14ac:dyDescent="0.35">
      <c r="A492" t="s">
        <v>49</v>
      </c>
      <c r="B492" t="s">
        <v>83</v>
      </c>
      <c r="C492" t="s">
        <v>83</v>
      </c>
      <c r="D492" t="s">
        <v>21254</v>
      </c>
      <c r="E492" s="20" t="str" cm="1">
        <f t="array" ref="E492">IF(OR(ISNUMBER(SEARCH("mobile", J492:L492)),ISNUMBER(SEARCH("Mobile", J492:L492)),ISNUMBER(SEARCH("smartphone", J492:L492)),ISNUMBER(SEARCH("Smartphone", J492:L492)),ISNUMBER(SEARCH("android", J492:L492)),ISNUMBER(SEARCH("Android", J492:L492))),"Mobile", "")</f>
        <v/>
      </c>
      <c r="F492" s="20" t="str" cm="1">
        <f t="array" ref="F492">IF(OR(ISNUMBER(SEARCH("virtual reality", J492:L492)),ISNUMBER(SEARCH("mixed reality", J492:L492)),ISNUMBER(SEARCH(" VR ", J492:L492)),ISNUMBER(SEARCH("augmented reality", J492:L492)),ISNUMBER(SEARCH("Augmented Reality", J492:L492)),ISNUMBER(SEARCH(" AR ", J492:L492))),"VR-AR", "")</f>
        <v/>
      </c>
      <c r="G492" s="20" t="str">
        <f>IF(A492=DataValidation!$E$14,DataValidation!$E$14, "")</f>
        <v/>
      </c>
      <c r="H492" s="20" t="str">
        <f>IF(A492=DataValidation!$E$13,DataValidation!$E$13, "")</f>
        <v/>
      </c>
      <c r="I492" s="3" t="str">
        <f t="shared" si="25"/>
        <v/>
      </c>
      <c r="J492" s="10" t="s">
        <v>20422</v>
      </c>
      <c r="K492" t="s">
        <v>14707</v>
      </c>
      <c r="L492" t="s">
        <v>6</v>
      </c>
      <c r="M492" t="s">
        <v>14708</v>
      </c>
      <c r="N492">
        <v>7</v>
      </c>
      <c r="P492" t="str">
        <f t="shared" si="27"/>
        <v>Journal</v>
      </c>
      <c r="Q492" t="s">
        <v>11814</v>
      </c>
      <c r="R492" t="s">
        <v>14709</v>
      </c>
      <c r="S492" s="3">
        <v>2013</v>
      </c>
      <c r="T492" t="s">
        <v>6</v>
      </c>
      <c r="U492" t="s">
        <v>6</v>
      </c>
      <c r="V492" t="s">
        <v>6</v>
      </c>
    </row>
    <row r="493" spans="1:22" x14ac:dyDescent="0.35">
      <c r="A493" t="s">
        <v>40</v>
      </c>
      <c r="B493" t="s">
        <v>33</v>
      </c>
      <c r="C493" t="s">
        <v>33</v>
      </c>
      <c r="E493" s="20" t="str" cm="1">
        <f t="array" ref="E493">IF(OR(ISNUMBER(SEARCH("mobile", J493:L493)),ISNUMBER(SEARCH("Mobile", J493:L493)),ISNUMBER(SEARCH("smartphone", J493:L493)),ISNUMBER(SEARCH("Smartphone", J493:L493)),ISNUMBER(SEARCH("android", J493:L493)),ISNUMBER(SEARCH("Android", J493:L493))),"Mobile", "")</f>
        <v/>
      </c>
      <c r="F493" s="20" t="str" cm="1">
        <f t="array" ref="F493">IF(OR(ISNUMBER(SEARCH("virtual reality", J493:L493)),ISNUMBER(SEARCH("mixed reality", J493:L493)),ISNUMBER(SEARCH(" VR ", J493:L493)),ISNUMBER(SEARCH("augmented reality", J493:L493)),ISNUMBER(SEARCH("Augmented Reality", J493:L493)),ISNUMBER(SEARCH(" AR ", J493:L493))),"VR-AR", "")</f>
        <v/>
      </c>
      <c r="G493" s="20" t="str">
        <f>IF(A493=DataValidation!$E$14,DataValidation!$E$14, "")</f>
        <v>AI</v>
      </c>
      <c r="H493" s="20" t="str">
        <f>IF(A493=DataValidation!$E$13,DataValidation!$E$13, "")</f>
        <v/>
      </c>
      <c r="I493" s="3" t="str">
        <f t="shared" si="25"/>
        <v/>
      </c>
      <c r="J493" s="10" t="s">
        <v>20423</v>
      </c>
      <c r="K493" t="s">
        <v>14711</v>
      </c>
      <c r="L493" t="s">
        <v>6</v>
      </c>
      <c r="M493" t="s">
        <v>14712</v>
      </c>
      <c r="N493">
        <v>7</v>
      </c>
      <c r="P493" t="str">
        <f t="shared" si="27"/>
        <v>Conference</v>
      </c>
      <c r="Q493" t="s">
        <v>14713</v>
      </c>
      <c r="R493" t="s">
        <v>14714</v>
      </c>
      <c r="S493" s="3">
        <v>2009</v>
      </c>
      <c r="T493" t="s">
        <v>6</v>
      </c>
      <c r="U493" t="s">
        <v>6</v>
      </c>
      <c r="V493" t="s">
        <v>6</v>
      </c>
    </row>
    <row r="494" spans="1:22" x14ac:dyDescent="0.35">
      <c r="A494" t="s">
        <v>70</v>
      </c>
      <c r="B494" t="s">
        <v>68</v>
      </c>
      <c r="C494" t="s">
        <v>68</v>
      </c>
      <c r="D494" t="s">
        <v>21255</v>
      </c>
      <c r="E494" s="20" t="str" cm="1">
        <f t="array" ref="E494">IF(OR(ISNUMBER(SEARCH("mobile", J494:L494)),ISNUMBER(SEARCH("Mobile", J494:L494)),ISNUMBER(SEARCH("smartphone", J494:L494)),ISNUMBER(SEARCH("Smartphone", J494:L494)),ISNUMBER(SEARCH("android", J494:L494)),ISNUMBER(SEARCH("Android", J494:L494))),"Mobile", "")</f>
        <v/>
      </c>
      <c r="F494" s="20" t="str" cm="1">
        <f t="array" ref="F494">IF(OR(ISNUMBER(SEARCH("virtual reality", J494:L494)),ISNUMBER(SEARCH("mixed reality", J494:L494)),ISNUMBER(SEARCH(" VR ", J494:L494)),ISNUMBER(SEARCH("augmented reality", J494:L494)),ISNUMBER(SEARCH("Augmented Reality", J494:L494)),ISNUMBER(SEARCH(" AR ", J494:L494))),"VR-AR", "")</f>
        <v>VR-AR</v>
      </c>
      <c r="G494" s="20" t="str">
        <f>IF(A494=DataValidation!$E$14,DataValidation!$E$14, "")</f>
        <v/>
      </c>
      <c r="H494" s="20" t="str">
        <f>IF(A494=DataValidation!$E$13,DataValidation!$E$13, "")</f>
        <v/>
      </c>
      <c r="I494" s="3" t="str">
        <f t="shared" si="25"/>
        <v/>
      </c>
      <c r="J494" s="10" t="s">
        <v>20428</v>
      </c>
      <c r="K494" t="s">
        <v>14737</v>
      </c>
      <c r="L494" t="s">
        <v>6</v>
      </c>
      <c r="M494" t="s">
        <v>14738</v>
      </c>
      <c r="N494">
        <v>7</v>
      </c>
      <c r="P494" t="str">
        <f t="shared" si="27"/>
        <v>Conference</v>
      </c>
      <c r="Q494" t="s">
        <v>14739</v>
      </c>
      <c r="R494" t="s">
        <v>14740</v>
      </c>
      <c r="S494" s="3">
        <v>2019</v>
      </c>
      <c r="T494" t="s">
        <v>6</v>
      </c>
      <c r="U494" t="s">
        <v>6</v>
      </c>
      <c r="V494" t="s">
        <v>6</v>
      </c>
    </row>
    <row r="495" spans="1:22" x14ac:dyDescent="0.35">
      <c r="A495" t="s">
        <v>70</v>
      </c>
      <c r="B495" t="s">
        <v>74</v>
      </c>
      <c r="C495" t="s">
        <v>74</v>
      </c>
      <c r="D495" t="s">
        <v>21256</v>
      </c>
      <c r="E495" s="20" t="str" cm="1">
        <f t="array" ref="E495">IF(OR(ISNUMBER(SEARCH("mobile", J495:L495)),ISNUMBER(SEARCH("Mobile", J495:L495)),ISNUMBER(SEARCH("smartphone", J495:L495)),ISNUMBER(SEARCH("Smartphone", J495:L495)),ISNUMBER(SEARCH("android", J495:L495)),ISNUMBER(SEARCH("Android", J495:L495))),"Mobile", "")</f>
        <v>Mobile</v>
      </c>
      <c r="F495" s="20" t="str" cm="1">
        <f t="array" ref="F495">IF(OR(ISNUMBER(SEARCH("virtual reality", J495:L495)),ISNUMBER(SEARCH("mixed reality", J495:L495)),ISNUMBER(SEARCH(" VR ", J495:L495)),ISNUMBER(SEARCH("augmented reality", J495:L495)),ISNUMBER(SEARCH("Augmented Reality", J495:L495)),ISNUMBER(SEARCH(" AR ", J495:L495))),"VR-AR", "")</f>
        <v/>
      </c>
      <c r="G495" s="20" t="str">
        <f>IF(A495=DataValidation!$E$14,DataValidation!$E$14, "")</f>
        <v/>
      </c>
      <c r="H495" s="20" t="str">
        <f>IF(A495=DataValidation!$E$13,DataValidation!$E$13, "")</f>
        <v/>
      </c>
      <c r="I495" s="3" t="str">
        <f t="shared" si="25"/>
        <v/>
      </c>
      <c r="J495" s="10" t="s">
        <v>20437</v>
      </c>
      <c r="K495" t="s">
        <v>14784</v>
      </c>
      <c r="L495" t="s">
        <v>6</v>
      </c>
      <c r="M495" t="s">
        <v>14785</v>
      </c>
      <c r="N495">
        <v>7</v>
      </c>
      <c r="P495" t="str">
        <f t="shared" si="27"/>
        <v>Conference</v>
      </c>
      <c r="Q495" t="s">
        <v>13903</v>
      </c>
      <c r="R495" t="s">
        <v>11973</v>
      </c>
      <c r="S495" s="3">
        <v>2015</v>
      </c>
      <c r="T495" t="s">
        <v>6</v>
      </c>
      <c r="U495" t="s">
        <v>6</v>
      </c>
      <c r="V495" t="s">
        <v>6</v>
      </c>
    </row>
    <row r="496" spans="1:22" x14ac:dyDescent="0.35">
      <c r="A496" t="s">
        <v>49</v>
      </c>
      <c r="B496" t="s">
        <v>80</v>
      </c>
      <c r="C496" t="s">
        <v>80</v>
      </c>
      <c r="D496" t="s">
        <v>21257</v>
      </c>
      <c r="E496" s="20" t="str" cm="1">
        <f t="array" ref="E496">IF(OR(ISNUMBER(SEARCH("mobile", J496:L496)),ISNUMBER(SEARCH("Mobile", J496:L496)),ISNUMBER(SEARCH("smartphone", J496:L496)),ISNUMBER(SEARCH("Smartphone", J496:L496)),ISNUMBER(SEARCH("android", J496:L496)),ISNUMBER(SEARCH("Android", J496:L496))),"Mobile", "")</f>
        <v/>
      </c>
      <c r="F496" s="20" t="str" cm="1">
        <f t="array" ref="F496">IF(OR(ISNUMBER(SEARCH("virtual reality", J496:L496)),ISNUMBER(SEARCH("mixed reality", J496:L496)),ISNUMBER(SEARCH(" VR ", J496:L496)),ISNUMBER(SEARCH("augmented reality", J496:L496)),ISNUMBER(SEARCH("Augmented Reality", J496:L496)),ISNUMBER(SEARCH(" AR ", J496:L496))),"VR-AR", "")</f>
        <v/>
      </c>
      <c r="G496" s="20" t="str">
        <f>IF(A496=DataValidation!$E$14,DataValidation!$E$14, "")</f>
        <v/>
      </c>
      <c r="H496" s="20" t="str">
        <f>IF(A496=DataValidation!$E$13,DataValidation!$E$13, "")</f>
        <v/>
      </c>
      <c r="I496" s="3" t="str">
        <f t="shared" si="25"/>
        <v/>
      </c>
      <c r="J496" s="10" t="s">
        <v>20439</v>
      </c>
      <c r="K496" t="s">
        <v>14791</v>
      </c>
      <c r="L496" t="s">
        <v>6</v>
      </c>
      <c r="M496" t="s">
        <v>14792</v>
      </c>
      <c r="N496">
        <v>7</v>
      </c>
      <c r="P496" t="str">
        <f t="shared" ref="P496:P508" si="28">IF(ISNUMBER(SEARCH("Workshop", Q496)),"Workshop",IF(OR(ISNUMBER(SEARCH("Conference", Q496)), ISNUMBER(SEARCH("Symposium", Q496)), ISNUMBER(SEARCH("Lecture Notes", Q496)), ISNUMBER(SEARCH("Proceedings", Q496))),"Conference", "Journal"))</f>
        <v>Journal</v>
      </c>
      <c r="Q496" t="s">
        <v>14793</v>
      </c>
      <c r="R496" t="s">
        <v>14794</v>
      </c>
      <c r="S496" s="3">
        <v>2017</v>
      </c>
      <c r="T496" t="s">
        <v>6</v>
      </c>
      <c r="U496" t="s">
        <v>6</v>
      </c>
      <c r="V496" t="s">
        <v>6</v>
      </c>
    </row>
    <row r="497" spans="1:22" x14ac:dyDescent="0.35">
      <c r="A497" t="s">
        <v>85</v>
      </c>
      <c r="B497" t="s">
        <v>33</v>
      </c>
      <c r="C497" t="s">
        <v>33</v>
      </c>
      <c r="E497" s="20" t="str" cm="1">
        <f t="array" ref="E497">IF(OR(ISNUMBER(SEARCH("mobile", J497:L497)),ISNUMBER(SEARCH("Mobile", J497:L497)),ISNUMBER(SEARCH("smartphone", J497:L497)),ISNUMBER(SEARCH("Smartphone", J497:L497)),ISNUMBER(SEARCH("android", J497:L497)),ISNUMBER(SEARCH("Android", J497:L497))),"Mobile", "")</f>
        <v/>
      </c>
      <c r="F497" s="20" t="str" cm="1">
        <f t="array" ref="F497">IF(OR(ISNUMBER(SEARCH("virtual reality", J497:L497)),ISNUMBER(SEARCH("mixed reality", J497:L497)),ISNUMBER(SEARCH(" VR ", J497:L497)),ISNUMBER(SEARCH("augmented reality", J497:L497)),ISNUMBER(SEARCH("Augmented Reality", J497:L497)),ISNUMBER(SEARCH(" AR ", J497:L497))),"VR-AR", "")</f>
        <v/>
      </c>
      <c r="G497" s="20" t="s">
        <v>21258</v>
      </c>
      <c r="H497" s="20" t="str">
        <f>IF(A497=DataValidation!$E$13,DataValidation!$E$13, "")</f>
        <v>Content Creation</v>
      </c>
      <c r="I497" s="3" t="str">
        <f t="shared" si="25"/>
        <v/>
      </c>
      <c r="J497" s="10" t="s">
        <v>20443</v>
      </c>
      <c r="K497" t="s">
        <v>14809</v>
      </c>
      <c r="L497" t="s">
        <v>6</v>
      </c>
      <c r="M497" t="s">
        <v>14810</v>
      </c>
      <c r="N497">
        <v>7</v>
      </c>
      <c r="P497" t="str">
        <f t="shared" si="28"/>
        <v>Conference</v>
      </c>
      <c r="Q497" t="s">
        <v>14811</v>
      </c>
      <c r="R497" t="s">
        <v>14812</v>
      </c>
      <c r="S497" s="3">
        <v>2009</v>
      </c>
      <c r="T497" t="s">
        <v>6</v>
      </c>
      <c r="U497" t="s">
        <v>6</v>
      </c>
      <c r="V497" t="s">
        <v>6</v>
      </c>
    </row>
    <row r="498" spans="1:22" x14ac:dyDescent="0.35">
      <c r="A498" t="s">
        <v>49</v>
      </c>
      <c r="B498" t="s">
        <v>77</v>
      </c>
      <c r="C498" t="s">
        <v>77</v>
      </c>
      <c r="D498" t="s">
        <v>21259</v>
      </c>
      <c r="E498" s="20" t="str" cm="1">
        <f t="array" ref="E498">IF(OR(ISNUMBER(SEARCH("mobile", J498:L498)),ISNUMBER(SEARCH("Mobile", J498:L498)),ISNUMBER(SEARCH("smartphone", J498:L498)),ISNUMBER(SEARCH("Smartphone", J498:L498)),ISNUMBER(SEARCH("android", J498:L498)),ISNUMBER(SEARCH("Android", J498:L498))),"Mobile", "")</f>
        <v/>
      </c>
      <c r="F498" s="20" t="str" cm="1">
        <f t="array" ref="F498">IF(OR(ISNUMBER(SEARCH("virtual reality", J498:L498)),ISNUMBER(SEARCH("mixed reality", J498:L498)),ISNUMBER(SEARCH(" VR ", J498:L498)),ISNUMBER(SEARCH("augmented reality", J498:L498)),ISNUMBER(SEARCH("Augmented Reality", J498:L498)),ISNUMBER(SEARCH(" AR ", J498:L498))),"VR-AR", "")</f>
        <v/>
      </c>
      <c r="G498" s="20" t="str">
        <f>IF(A498=DataValidation!$E$14,DataValidation!$E$14, "")</f>
        <v/>
      </c>
      <c r="H498" s="20" t="str">
        <f>IF(A498=DataValidation!$E$13,DataValidation!$E$13, "")</f>
        <v/>
      </c>
      <c r="I498" s="3" t="str">
        <f t="shared" si="25"/>
        <v/>
      </c>
      <c r="J498" s="10" t="s">
        <v>20452</v>
      </c>
      <c r="K498" t="s">
        <v>14859</v>
      </c>
      <c r="L498" t="s">
        <v>6</v>
      </c>
      <c r="M498" t="s">
        <v>14860</v>
      </c>
      <c r="N498">
        <v>7</v>
      </c>
      <c r="P498" t="str">
        <f t="shared" si="28"/>
        <v>Journal</v>
      </c>
      <c r="Q498" t="s">
        <v>1392</v>
      </c>
      <c r="R498" t="s">
        <v>14861</v>
      </c>
      <c r="S498" s="3">
        <v>2019</v>
      </c>
      <c r="T498" t="s">
        <v>6</v>
      </c>
      <c r="U498" t="s">
        <v>6</v>
      </c>
      <c r="V498" t="s">
        <v>6</v>
      </c>
    </row>
    <row r="499" spans="1:22" x14ac:dyDescent="0.35">
      <c r="A499" t="s">
        <v>49</v>
      </c>
      <c r="B499" t="s">
        <v>83</v>
      </c>
      <c r="C499" t="s">
        <v>83</v>
      </c>
      <c r="D499" t="s">
        <v>21260</v>
      </c>
      <c r="E499" s="20" t="str" cm="1">
        <f t="array" ref="E499">IF(OR(ISNUMBER(SEARCH("mobile", J499:L499)),ISNUMBER(SEARCH("Mobile", J499:L499)),ISNUMBER(SEARCH("smartphone", J499:L499)),ISNUMBER(SEARCH("Smartphone", J499:L499)),ISNUMBER(SEARCH("android", J499:L499)),ISNUMBER(SEARCH("Android", J499:L499))),"Mobile", "")</f>
        <v/>
      </c>
      <c r="F499" s="20" t="str" cm="1">
        <f t="array" ref="F499">IF(OR(ISNUMBER(SEARCH("virtual reality", J499:L499)),ISNUMBER(SEARCH("mixed reality", J499:L499)),ISNUMBER(SEARCH(" VR ", J499:L499)),ISNUMBER(SEARCH("augmented reality", J499:L499)),ISNUMBER(SEARCH("Augmented Reality", J499:L499)),ISNUMBER(SEARCH(" AR ", J499:L499))),"VR-AR", "")</f>
        <v/>
      </c>
      <c r="G499" s="20" t="str">
        <f>IF(A499=DataValidation!$E$14,DataValidation!$E$14, "")</f>
        <v/>
      </c>
      <c r="H499" s="20" t="str">
        <f>IF(A499=DataValidation!$E$13,DataValidation!$E$13, "")</f>
        <v/>
      </c>
      <c r="I499" s="3" t="str">
        <f t="shared" si="25"/>
        <v/>
      </c>
      <c r="J499" s="10" t="s">
        <v>20457</v>
      </c>
      <c r="K499" t="s">
        <v>14889</v>
      </c>
      <c r="L499" t="s">
        <v>6</v>
      </c>
      <c r="M499" t="s">
        <v>14890</v>
      </c>
      <c r="N499">
        <v>7</v>
      </c>
      <c r="P499" t="str">
        <f t="shared" si="28"/>
        <v>Conference</v>
      </c>
      <c r="Q499" t="s">
        <v>14891</v>
      </c>
      <c r="R499" t="s">
        <v>12529</v>
      </c>
      <c r="S499" s="3">
        <v>2009</v>
      </c>
      <c r="T499" t="s">
        <v>6</v>
      </c>
      <c r="U499" t="s">
        <v>6</v>
      </c>
      <c r="V499" t="s">
        <v>6</v>
      </c>
    </row>
    <row r="500" spans="1:22" x14ac:dyDescent="0.35">
      <c r="A500" t="s">
        <v>70</v>
      </c>
      <c r="B500" t="s">
        <v>33</v>
      </c>
      <c r="C500" t="s">
        <v>33</v>
      </c>
      <c r="D500" t="s">
        <v>11492</v>
      </c>
      <c r="E500" s="20" t="str" cm="1">
        <f t="array" ref="E500">IF(OR(ISNUMBER(SEARCH("mobile", J500:L500)),ISNUMBER(SEARCH("Mobile", J500:L500)),ISNUMBER(SEARCH("smartphone", J500:L500)),ISNUMBER(SEARCH("Smartphone", J500:L500)),ISNUMBER(SEARCH("android", J500:L500)),ISNUMBER(SEARCH("Android", J500:L500))),"Mobile", "")</f>
        <v/>
      </c>
      <c r="F500" s="20" t="str" cm="1">
        <f t="array" ref="F500">IF(OR(ISNUMBER(SEARCH("virtual reality", J500:L500)),ISNUMBER(SEARCH("mixed reality", J500:L500)),ISNUMBER(SEARCH(" VR ", J500:L500)),ISNUMBER(SEARCH("augmented reality", J500:L500)),ISNUMBER(SEARCH("Augmented Reality", J500:L500)),ISNUMBER(SEARCH(" AR ", J500:L500))),"VR-AR", "")</f>
        <v>VR-AR</v>
      </c>
      <c r="G500" s="20" t="str">
        <f>IF(A500=DataValidation!$E$14,DataValidation!$E$14, "")</f>
        <v/>
      </c>
      <c r="H500" s="20" t="str">
        <f>IF(A500=DataValidation!$E$13,DataValidation!$E$13, "")</f>
        <v/>
      </c>
      <c r="I500" s="3" t="str">
        <f t="shared" si="25"/>
        <v/>
      </c>
      <c r="J500" s="10" t="s">
        <v>20470</v>
      </c>
      <c r="K500" t="s">
        <v>14948</v>
      </c>
      <c r="L500" t="s">
        <v>6</v>
      </c>
      <c r="M500" t="s">
        <v>14949</v>
      </c>
      <c r="N500">
        <v>7</v>
      </c>
      <c r="P500" t="str">
        <f t="shared" si="28"/>
        <v>Journal</v>
      </c>
      <c r="Q500" t="s">
        <v>14950</v>
      </c>
      <c r="R500" t="s">
        <v>14951</v>
      </c>
      <c r="S500" s="3">
        <v>2020</v>
      </c>
      <c r="T500" t="s">
        <v>6</v>
      </c>
      <c r="U500" t="s">
        <v>6</v>
      </c>
      <c r="V500" t="s">
        <v>6</v>
      </c>
    </row>
    <row r="501" spans="1:22" x14ac:dyDescent="0.35">
      <c r="A501" t="s">
        <v>70</v>
      </c>
      <c r="B501" t="s">
        <v>33</v>
      </c>
      <c r="C501" t="s">
        <v>33</v>
      </c>
      <c r="D501" t="s">
        <v>11492</v>
      </c>
      <c r="E501" s="20" t="str" cm="1">
        <f t="array" ref="E501">IF(OR(ISNUMBER(SEARCH("mobile", J501:L501)),ISNUMBER(SEARCH("Mobile", J501:L501)),ISNUMBER(SEARCH("smartphone", J501:L501)),ISNUMBER(SEARCH("Smartphone", J501:L501)),ISNUMBER(SEARCH("android", J501:L501)),ISNUMBER(SEARCH("Android", J501:L501))),"Mobile", "")</f>
        <v/>
      </c>
      <c r="F501" s="20" t="str" cm="1">
        <f t="array" ref="F501">IF(OR(ISNUMBER(SEARCH("virtual reality", J501:L501)),ISNUMBER(SEARCH("mixed reality", J501:L501)),ISNUMBER(SEARCH(" VR ", J501:L501)),ISNUMBER(SEARCH("augmented reality", J501:L501)),ISNUMBER(SEARCH("Augmented Reality", J501:L501)),ISNUMBER(SEARCH(" AR ", J501:L501))),"VR-AR", "")</f>
        <v/>
      </c>
      <c r="G501" s="20" t="str">
        <f>IF(A501=DataValidation!$E$14,DataValidation!$E$14, "")</f>
        <v/>
      </c>
      <c r="H501" s="20" t="str">
        <f>IF(A501=DataValidation!$E$13,DataValidation!$E$13, "")</f>
        <v/>
      </c>
      <c r="I501" s="3" t="str">
        <f t="shared" si="25"/>
        <v/>
      </c>
      <c r="J501" s="10" t="s">
        <v>14962</v>
      </c>
      <c r="K501" t="s">
        <v>14963</v>
      </c>
      <c r="L501" t="s">
        <v>6</v>
      </c>
      <c r="M501" t="s">
        <v>14964</v>
      </c>
      <c r="N501">
        <v>7</v>
      </c>
      <c r="P501" t="str">
        <f t="shared" si="28"/>
        <v>Conference</v>
      </c>
      <c r="Q501" t="s">
        <v>14965</v>
      </c>
      <c r="R501" t="s">
        <v>14966</v>
      </c>
      <c r="S501" s="3">
        <v>2018</v>
      </c>
      <c r="T501" t="s">
        <v>6</v>
      </c>
      <c r="U501" t="s">
        <v>6</v>
      </c>
      <c r="V501" t="s">
        <v>6</v>
      </c>
    </row>
    <row r="502" spans="1:22" x14ac:dyDescent="0.35">
      <c r="A502" t="s">
        <v>49</v>
      </c>
      <c r="B502" t="s">
        <v>71</v>
      </c>
      <c r="C502" t="s">
        <v>71</v>
      </c>
      <c r="D502" t="s">
        <v>21261</v>
      </c>
      <c r="E502" s="20" t="str" cm="1">
        <f t="array" ref="E502">IF(OR(ISNUMBER(SEARCH("mobile", J502:L502)),ISNUMBER(SEARCH("Mobile", J502:L502)),ISNUMBER(SEARCH("smartphone", J502:L502)),ISNUMBER(SEARCH("Smartphone", J502:L502)),ISNUMBER(SEARCH("android", J502:L502)),ISNUMBER(SEARCH("Android", J502:L502))),"Mobile", "")</f>
        <v/>
      </c>
      <c r="F502" s="20" t="str" cm="1">
        <f t="array" ref="F502">IF(OR(ISNUMBER(SEARCH("virtual reality", J502:L502)),ISNUMBER(SEARCH("mixed reality", J502:L502)),ISNUMBER(SEARCH(" VR ", J502:L502)),ISNUMBER(SEARCH("augmented reality", J502:L502)),ISNUMBER(SEARCH("Augmented Reality", J502:L502)),ISNUMBER(SEARCH(" AR ", J502:L502))),"VR-AR", "")</f>
        <v/>
      </c>
      <c r="G502" s="20" t="str">
        <f>IF(A502=DataValidation!$E$14,DataValidation!$E$14, "")</f>
        <v/>
      </c>
      <c r="H502" s="20" t="str">
        <f>IF(A502=DataValidation!$E$13,DataValidation!$E$13, "")</f>
        <v/>
      </c>
      <c r="I502" s="3" t="str">
        <f t="shared" si="25"/>
        <v/>
      </c>
      <c r="J502" s="10" t="s">
        <v>20476</v>
      </c>
      <c r="K502" t="s">
        <v>14978</v>
      </c>
      <c r="L502" t="s">
        <v>6</v>
      </c>
      <c r="M502" t="s">
        <v>14979</v>
      </c>
      <c r="N502">
        <v>7</v>
      </c>
      <c r="P502" t="str">
        <f t="shared" si="28"/>
        <v>Journal</v>
      </c>
      <c r="Q502" t="s">
        <v>13796</v>
      </c>
      <c r="R502" t="s">
        <v>13797</v>
      </c>
      <c r="S502" s="3">
        <v>2015</v>
      </c>
      <c r="T502" t="s">
        <v>6</v>
      </c>
      <c r="U502" t="s">
        <v>6</v>
      </c>
      <c r="V502" t="s">
        <v>6</v>
      </c>
    </row>
    <row r="503" spans="1:22" x14ac:dyDescent="0.35">
      <c r="A503" t="s">
        <v>40</v>
      </c>
      <c r="B503" t="s">
        <v>33</v>
      </c>
      <c r="C503" t="s">
        <v>33</v>
      </c>
      <c r="E503" s="20" t="str" cm="1">
        <f t="array" ref="E503">IF(OR(ISNUMBER(SEARCH("mobile", J503:L503)),ISNUMBER(SEARCH("Mobile", J503:L503)),ISNUMBER(SEARCH("smartphone", J503:L503)),ISNUMBER(SEARCH("Smartphone", J503:L503)),ISNUMBER(SEARCH("android", J503:L503)),ISNUMBER(SEARCH("Android", J503:L503))),"Mobile", "")</f>
        <v/>
      </c>
      <c r="F503" s="20" t="str" cm="1">
        <f t="array" ref="F503">IF(OR(ISNUMBER(SEARCH("virtual reality", J503:L503)),ISNUMBER(SEARCH("mixed reality", J503:L503)),ISNUMBER(SEARCH(" VR ", J503:L503)),ISNUMBER(SEARCH("augmented reality", J503:L503)),ISNUMBER(SEARCH("Augmented Reality", J503:L503)),ISNUMBER(SEARCH(" AR ", J503:L503))),"VR-AR", "")</f>
        <v/>
      </c>
      <c r="G503" s="20" t="str">
        <f>IF(A503=DataValidation!$E$14,DataValidation!$E$14, "")</f>
        <v>AI</v>
      </c>
      <c r="H503" s="20" t="str">
        <f>IF(A503=DataValidation!$E$13,DataValidation!$E$13, "")</f>
        <v/>
      </c>
      <c r="I503" s="3" t="str">
        <f t="shared" si="25"/>
        <v/>
      </c>
      <c r="J503" s="10" t="s">
        <v>20487</v>
      </c>
      <c r="K503" t="s">
        <v>15026</v>
      </c>
      <c r="L503" t="s">
        <v>6</v>
      </c>
      <c r="M503" t="s">
        <v>15027</v>
      </c>
      <c r="N503">
        <v>7</v>
      </c>
      <c r="P503" t="str">
        <f t="shared" si="28"/>
        <v>Journal</v>
      </c>
      <c r="Q503" t="s">
        <v>15028</v>
      </c>
      <c r="R503" t="s">
        <v>15029</v>
      </c>
      <c r="S503" s="3">
        <v>2016</v>
      </c>
      <c r="T503" t="s">
        <v>6</v>
      </c>
      <c r="U503" t="s">
        <v>6</v>
      </c>
      <c r="V503" t="s">
        <v>6</v>
      </c>
    </row>
    <row r="504" spans="1:22" x14ac:dyDescent="0.35">
      <c r="A504" t="s">
        <v>49</v>
      </c>
      <c r="B504" t="s">
        <v>60</v>
      </c>
      <c r="C504" t="s">
        <v>60</v>
      </c>
      <c r="D504" t="s">
        <v>21262</v>
      </c>
      <c r="E504" s="20" t="str" cm="1">
        <f t="array" ref="E504">IF(OR(ISNUMBER(SEARCH("mobile", J504:L504)),ISNUMBER(SEARCH("Mobile", J504:L504)),ISNUMBER(SEARCH("smartphone", J504:L504)),ISNUMBER(SEARCH("Smartphone", J504:L504)),ISNUMBER(SEARCH("android", J504:L504)),ISNUMBER(SEARCH("Android", J504:L504))),"Mobile", "")</f>
        <v/>
      </c>
      <c r="F504" s="20" t="str" cm="1">
        <f t="array" ref="F504">IF(OR(ISNUMBER(SEARCH("virtual reality", J504:L504)),ISNUMBER(SEARCH("mixed reality", J504:L504)),ISNUMBER(SEARCH(" VR ", J504:L504)),ISNUMBER(SEARCH("augmented reality", J504:L504)),ISNUMBER(SEARCH("Augmented Reality", J504:L504)),ISNUMBER(SEARCH(" AR ", J504:L504))),"VR-AR", "")</f>
        <v/>
      </c>
      <c r="G504" s="20" t="str">
        <f>IF(A504=DataValidation!$E$14,DataValidation!$E$14, "")</f>
        <v/>
      </c>
      <c r="H504" s="20" t="str">
        <f>IF(A504=DataValidation!$E$13,DataValidation!$E$13, "")</f>
        <v/>
      </c>
      <c r="I504" s="3" t="str">
        <f t="shared" si="25"/>
        <v/>
      </c>
      <c r="J504" s="10" t="s">
        <v>20493</v>
      </c>
      <c r="K504" t="s">
        <v>15049</v>
      </c>
      <c r="L504" t="s">
        <v>6</v>
      </c>
      <c r="M504" t="s">
        <v>15050</v>
      </c>
      <c r="N504">
        <v>7</v>
      </c>
      <c r="P504" t="str">
        <f t="shared" si="28"/>
        <v>Journal</v>
      </c>
      <c r="Q504" t="s">
        <v>12988</v>
      </c>
      <c r="R504" t="s">
        <v>15051</v>
      </c>
      <c r="S504" s="3">
        <v>2019</v>
      </c>
      <c r="T504" t="s">
        <v>6</v>
      </c>
      <c r="U504" t="s">
        <v>6</v>
      </c>
      <c r="V504" t="s">
        <v>6</v>
      </c>
    </row>
    <row r="505" spans="1:22" x14ac:dyDescent="0.35">
      <c r="A505" t="s">
        <v>40</v>
      </c>
      <c r="B505" t="s">
        <v>33</v>
      </c>
      <c r="C505" t="s">
        <v>33</v>
      </c>
      <c r="E505" s="20" t="str" cm="1">
        <f t="array" ref="E505">IF(OR(ISNUMBER(SEARCH("mobile", J505:L505)),ISNUMBER(SEARCH("Mobile", J505:L505)),ISNUMBER(SEARCH("smartphone", J505:L505)),ISNUMBER(SEARCH("Smartphone", J505:L505)),ISNUMBER(SEARCH("android", J505:L505)),ISNUMBER(SEARCH("Android", J505:L505))),"Mobile", "")</f>
        <v/>
      </c>
      <c r="F505" s="20" t="str" cm="1">
        <f t="array" ref="F505">IF(OR(ISNUMBER(SEARCH("virtual reality", J505:L505)),ISNUMBER(SEARCH("mixed reality", J505:L505)),ISNUMBER(SEARCH(" VR ", J505:L505)),ISNUMBER(SEARCH("augmented reality", J505:L505)),ISNUMBER(SEARCH("Augmented Reality", J505:L505)),ISNUMBER(SEARCH(" AR ", J505:L505))),"VR-AR", "")</f>
        <v>VR-AR</v>
      </c>
      <c r="G505" s="20" t="str">
        <f>IF(A505=DataValidation!$E$14,DataValidation!$E$14, "")</f>
        <v>AI</v>
      </c>
      <c r="H505" s="20" t="str">
        <f>IF(A505=DataValidation!$E$13,DataValidation!$E$13, "")</f>
        <v/>
      </c>
      <c r="I505" s="3" t="str">
        <f t="shared" si="25"/>
        <v/>
      </c>
      <c r="J505" s="10" t="s">
        <v>20497</v>
      </c>
      <c r="K505" t="s">
        <v>15066</v>
      </c>
      <c r="L505" t="s">
        <v>6</v>
      </c>
      <c r="M505" t="s">
        <v>15067</v>
      </c>
      <c r="N505">
        <v>7</v>
      </c>
      <c r="P505" t="str">
        <f t="shared" si="28"/>
        <v>Workshop</v>
      </c>
      <c r="Q505" t="s">
        <v>14672</v>
      </c>
      <c r="R505" t="s">
        <v>14673</v>
      </c>
      <c r="S505" s="3">
        <v>2021</v>
      </c>
      <c r="T505" t="s">
        <v>6</v>
      </c>
      <c r="U505" t="s">
        <v>6</v>
      </c>
      <c r="V505" t="s">
        <v>6</v>
      </c>
    </row>
    <row r="506" spans="1:22" x14ac:dyDescent="0.35">
      <c r="A506" t="s">
        <v>70</v>
      </c>
      <c r="B506" t="s">
        <v>33</v>
      </c>
      <c r="C506" t="s">
        <v>33</v>
      </c>
      <c r="E506" s="20" t="str" cm="1">
        <f t="array" ref="E506">IF(OR(ISNUMBER(SEARCH("mobile", J506:L506)),ISNUMBER(SEARCH("Mobile", J506:L506)),ISNUMBER(SEARCH("smartphone", J506:L506)),ISNUMBER(SEARCH("Smartphone", J506:L506)),ISNUMBER(SEARCH("android", J506:L506)),ISNUMBER(SEARCH("Android", J506:L506))),"Mobile", "")</f>
        <v/>
      </c>
      <c r="F506" s="20" t="str" cm="1">
        <f t="array" ref="F506">IF(OR(ISNUMBER(SEARCH("virtual reality", J506:L506)),ISNUMBER(SEARCH("mixed reality", J506:L506)),ISNUMBER(SEARCH(" VR ", J506:L506)),ISNUMBER(SEARCH("augmented reality", J506:L506)),ISNUMBER(SEARCH("Augmented Reality", J506:L506)),ISNUMBER(SEARCH(" AR ", J506:L506))),"VR-AR", "")</f>
        <v/>
      </c>
      <c r="G506" s="20" t="str">
        <f>IF(A506=DataValidation!$E$14,DataValidation!$E$14, "")</f>
        <v/>
      </c>
      <c r="H506" s="20" t="str">
        <f>IF(A506=DataValidation!$E$13,DataValidation!$E$13, "")</f>
        <v/>
      </c>
      <c r="I506" s="3" t="str">
        <f t="shared" si="25"/>
        <v/>
      </c>
      <c r="J506" s="10" t="s">
        <v>20500</v>
      </c>
      <c r="K506" t="s">
        <v>15074</v>
      </c>
      <c r="L506" t="s">
        <v>6</v>
      </c>
      <c r="M506" t="s">
        <v>15075</v>
      </c>
      <c r="N506">
        <v>7</v>
      </c>
      <c r="P506" t="str">
        <f t="shared" si="28"/>
        <v>Journal</v>
      </c>
      <c r="Q506" t="s">
        <v>15076</v>
      </c>
      <c r="R506" t="s">
        <v>15077</v>
      </c>
      <c r="S506" s="3">
        <v>2011</v>
      </c>
      <c r="T506" t="s">
        <v>6</v>
      </c>
      <c r="U506" t="s">
        <v>6</v>
      </c>
      <c r="V506" t="s">
        <v>6</v>
      </c>
    </row>
    <row r="507" spans="1:22" x14ac:dyDescent="0.35">
      <c r="A507" t="s">
        <v>70</v>
      </c>
      <c r="B507" t="s">
        <v>54</v>
      </c>
      <c r="C507" t="s">
        <v>54</v>
      </c>
      <c r="D507" t="s">
        <v>20513</v>
      </c>
      <c r="E507" s="20" t="str" cm="1">
        <f t="array" ref="E507">IF(OR(ISNUMBER(SEARCH("mobile", J507:L507)),ISNUMBER(SEARCH("Mobile", J507:L507)),ISNUMBER(SEARCH("smartphone", J507:L507)),ISNUMBER(SEARCH("Smartphone", J507:L507)),ISNUMBER(SEARCH("android", J507:L507)),ISNUMBER(SEARCH("Android", J507:L507))),"Mobile", "")</f>
        <v>Mobile</v>
      </c>
      <c r="F507" s="20" t="str" cm="1">
        <f t="array" ref="F507">IF(OR(ISNUMBER(SEARCH("virtual reality", J507:L507)),ISNUMBER(SEARCH("mixed reality", J507:L507)),ISNUMBER(SEARCH(" VR ", J507:L507)),ISNUMBER(SEARCH("augmented reality", J507:L507)),ISNUMBER(SEARCH("Augmented Reality", J507:L507)),ISNUMBER(SEARCH(" AR ", J507:L507))),"VR-AR", "")</f>
        <v>VR-AR</v>
      </c>
      <c r="G507" s="20" t="str">
        <f>IF(A507=DataValidation!$E$14,DataValidation!$E$14, "")</f>
        <v/>
      </c>
      <c r="H507" s="20" t="str">
        <f>IF(A507=DataValidation!$E$13,DataValidation!$E$13, "")</f>
        <v/>
      </c>
      <c r="I507" s="3" t="str">
        <f t="shared" si="25"/>
        <v/>
      </c>
      <c r="J507" s="10" t="s">
        <v>20513</v>
      </c>
      <c r="K507" t="s">
        <v>15135</v>
      </c>
      <c r="L507" t="s">
        <v>6</v>
      </c>
      <c r="M507" t="s">
        <v>15136</v>
      </c>
      <c r="N507">
        <v>7</v>
      </c>
      <c r="P507" t="str">
        <f t="shared" si="28"/>
        <v>Journal</v>
      </c>
      <c r="Q507" t="s">
        <v>13834</v>
      </c>
      <c r="R507" t="s">
        <v>15137</v>
      </c>
      <c r="S507" s="3">
        <v>2017</v>
      </c>
      <c r="T507" t="s">
        <v>6</v>
      </c>
      <c r="U507" t="s">
        <v>6</v>
      </c>
      <c r="V507" t="s">
        <v>6</v>
      </c>
    </row>
    <row r="508" spans="1:22" x14ac:dyDescent="0.35">
      <c r="A508" t="s">
        <v>67</v>
      </c>
      <c r="B508" t="s">
        <v>33</v>
      </c>
      <c r="C508" t="s">
        <v>33</v>
      </c>
      <c r="E508" s="20" t="str" cm="1">
        <f t="array" ref="E508">IF(OR(ISNUMBER(SEARCH("mobile", J508:L508)),ISNUMBER(SEARCH("Mobile", J508:L508)),ISNUMBER(SEARCH("smartphone", J508:L508)),ISNUMBER(SEARCH("Smartphone", J508:L508)),ISNUMBER(SEARCH("android", J508:L508)),ISNUMBER(SEARCH("Android", J508:L508))),"Mobile", "")</f>
        <v/>
      </c>
      <c r="F508" s="20" t="str" cm="1">
        <f t="array" ref="F508">IF(OR(ISNUMBER(SEARCH("virtual reality", J508:L508)),ISNUMBER(SEARCH("mixed reality", J508:L508)),ISNUMBER(SEARCH(" VR ", J508:L508)),ISNUMBER(SEARCH("augmented reality", J508:L508)),ISNUMBER(SEARCH("Augmented Reality", J508:L508)),ISNUMBER(SEARCH(" AR ", J508:L508))),"VR-AR", "")</f>
        <v/>
      </c>
      <c r="G508" s="20" t="str">
        <f>IF(A508=DataValidation!$E$14,DataValidation!$E$14, "")</f>
        <v/>
      </c>
      <c r="H508" s="20" t="str">
        <f>IF(A508=DataValidation!$E$13,DataValidation!$E$13, "")</f>
        <v/>
      </c>
      <c r="I508" s="3" t="str">
        <f t="shared" si="25"/>
        <v/>
      </c>
      <c r="J508" s="10" t="s">
        <v>20529</v>
      </c>
      <c r="K508" t="s">
        <v>15234</v>
      </c>
      <c r="L508" t="s">
        <v>15235</v>
      </c>
      <c r="M508" t="s">
        <v>15236</v>
      </c>
      <c r="N508">
        <v>7</v>
      </c>
      <c r="P508" t="str">
        <f t="shared" si="28"/>
        <v>Journal</v>
      </c>
      <c r="Q508" t="s">
        <v>15237</v>
      </c>
      <c r="R508" t="s">
        <v>8045</v>
      </c>
      <c r="S508" s="3">
        <v>2009</v>
      </c>
      <c r="T508" t="s">
        <v>6</v>
      </c>
      <c r="U508" t="s">
        <v>6</v>
      </c>
      <c r="V508" t="s">
        <v>6</v>
      </c>
    </row>
    <row r="509" spans="1:22" x14ac:dyDescent="0.35">
      <c r="A509" t="s">
        <v>49</v>
      </c>
      <c r="B509" t="s">
        <v>77</v>
      </c>
      <c r="C509" t="s">
        <v>77</v>
      </c>
      <c r="D509" t="s">
        <v>21263</v>
      </c>
      <c r="E509" s="20" t="str" cm="1">
        <f t="array" ref="E509">IF(OR(ISNUMBER(SEARCH("mobile", J509:L509)),ISNUMBER(SEARCH("Mobile", J509:L509)),ISNUMBER(SEARCH("smartphone", J509:L509)),ISNUMBER(SEARCH("Smartphone", J509:L509)),ISNUMBER(SEARCH("android", J509:L509)),ISNUMBER(SEARCH("Android", J509:L509))),"Mobile", "")</f>
        <v/>
      </c>
      <c r="F509" s="20" t="str" cm="1">
        <f t="array" ref="F509">IF(OR(ISNUMBER(SEARCH("virtual reality", J509:L509)),ISNUMBER(SEARCH("mixed reality", J509:L509)),ISNUMBER(SEARCH(" VR ", J509:L509)),ISNUMBER(SEARCH("augmented reality", J509:L509)),ISNUMBER(SEARCH("Augmented Reality", J509:L509)),ISNUMBER(SEARCH(" AR ", J509:L509))),"VR-AR", "")</f>
        <v/>
      </c>
      <c r="G509" s="20" t="str">
        <f>IF(A509=DataValidation!$E$14,DataValidation!$E$14, "")</f>
        <v/>
      </c>
      <c r="H509" s="20" t="str">
        <f>IF(A509=DataValidation!$E$13,DataValidation!$E$13, "")</f>
        <v/>
      </c>
      <c r="I509" s="3" t="str">
        <f t="shared" si="25"/>
        <v/>
      </c>
      <c r="J509" s="10" t="s">
        <v>20530</v>
      </c>
      <c r="K509" t="s">
        <v>15242</v>
      </c>
      <c r="L509" t="s">
        <v>15243</v>
      </c>
      <c r="M509" t="s">
        <v>15244</v>
      </c>
      <c r="N509">
        <v>6</v>
      </c>
      <c r="P509" t="str">
        <f>IF(ISNUMBER(SEARCH("Workshop", Q509)),"Workshop",IF(OR(ISNUMBER(SEARCH("Conference", Q509)), ISNUMBER(SEARCH("Symposium", Q509)), ISNUMBER(SEARCH("Lecture Notes", Q509)), ISNUMBER(SEARCH("Proceedings", Q509))),"Conference", "Journal"))</f>
        <v>Conference</v>
      </c>
      <c r="Q509" t="s">
        <v>15246</v>
      </c>
      <c r="R509" t="s">
        <v>15245</v>
      </c>
      <c r="S509" s="3">
        <v>2009</v>
      </c>
      <c r="T509" t="s">
        <v>6</v>
      </c>
      <c r="U509" t="s">
        <v>15246</v>
      </c>
      <c r="V509" t="s">
        <v>6</v>
      </c>
    </row>
    <row r="510" spans="1:22" x14ac:dyDescent="0.35">
      <c r="A510" t="s">
        <v>40</v>
      </c>
      <c r="B510" t="s">
        <v>33</v>
      </c>
      <c r="C510" t="s">
        <v>33</v>
      </c>
      <c r="E510" s="20" t="str" cm="1">
        <f t="array" ref="E510">IF(OR(ISNUMBER(SEARCH("mobile", J510:L510)),ISNUMBER(SEARCH("Mobile", J510:L510)),ISNUMBER(SEARCH("smartphone", J510:L510)),ISNUMBER(SEARCH("Smartphone", J510:L510)),ISNUMBER(SEARCH("android", J510:L510)),ISNUMBER(SEARCH("Android", J510:L510))),"Mobile", "")</f>
        <v/>
      </c>
      <c r="F510" s="20" t="str" cm="1">
        <f t="array" ref="F510">IF(OR(ISNUMBER(SEARCH("virtual reality", J510:L510)),ISNUMBER(SEARCH("mixed reality", J510:L510)),ISNUMBER(SEARCH(" VR ", J510:L510)),ISNUMBER(SEARCH("augmented reality", J510:L510)),ISNUMBER(SEARCH("Augmented Reality", J510:L510)),ISNUMBER(SEARCH(" AR ", J510:L510))),"VR-AR", "")</f>
        <v/>
      </c>
      <c r="G510" s="20" t="str">
        <f>IF(A510=DataValidation!$E$14,DataValidation!$E$14, "")</f>
        <v>AI</v>
      </c>
      <c r="H510" s="20" t="str">
        <f>IF(A510=DataValidation!$E$13,DataValidation!$E$13, "")</f>
        <v/>
      </c>
      <c r="I510" s="3" t="str">
        <f t="shared" si="25"/>
        <v/>
      </c>
      <c r="J510" s="10" t="s">
        <v>20544</v>
      </c>
      <c r="K510" t="s">
        <v>15388</v>
      </c>
      <c r="L510" t="s">
        <v>15389</v>
      </c>
      <c r="M510" t="s">
        <v>15390</v>
      </c>
      <c r="N510">
        <v>6</v>
      </c>
      <c r="P510" t="str">
        <f t="shared" ref="P510:P530" si="29">IF(ISNUMBER(SEARCH("Workshop", Q510)),"Workshop",IF(OR(ISNUMBER(SEARCH("Conference", Q510)), ISNUMBER(SEARCH("Symposium", Q510)), ISNUMBER(SEARCH("Lecture Notes", Q510)), ISNUMBER(SEARCH("Proceedings", Q510))),"Conference", "Journal"))</f>
        <v>Conference</v>
      </c>
      <c r="Q510" t="s">
        <v>15386</v>
      </c>
      <c r="R510" t="s">
        <v>15391</v>
      </c>
      <c r="S510" s="3">
        <v>2010</v>
      </c>
      <c r="T510" t="s">
        <v>6</v>
      </c>
      <c r="U510" t="s">
        <v>15386</v>
      </c>
      <c r="V510" t="s">
        <v>6</v>
      </c>
    </row>
    <row r="511" spans="1:22" x14ac:dyDescent="0.35">
      <c r="A511" t="s">
        <v>49</v>
      </c>
      <c r="B511" t="s">
        <v>57</v>
      </c>
      <c r="C511" t="s">
        <v>57</v>
      </c>
      <c r="D511" t="s">
        <v>21264</v>
      </c>
      <c r="E511" s="20" t="str" cm="1">
        <f t="array" ref="E511">IF(OR(ISNUMBER(SEARCH("mobile", J511:L511)),ISNUMBER(SEARCH("Mobile", J511:L511)),ISNUMBER(SEARCH("smartphone", J511:L511)),ISNUMBER(SEARCH("Smartphone", J511:L511)),ISNUMBER(SEARCH("android", J511:L511)),ISNUMBER(SEARCH("Android", J511:L511))),"Mobile", "")</f>
        <v/>
      </c>
      <c r="F511" s="20" t="str" cm="1">
        <f t="array" ref="F511">IF(OR(ISNUMBER(SEARCH("virtual reality", J511:L511)),ISNUMBER(SEARCH("mixed reality", J511:L511)),ISNUMBER(SEARCH(" VR ", J511:L511)),ISNUMBER(SEARCH("augmented reality", J511:L511)),ISNUMBER(SEARCH("Augmented Reality", J511:L511)),ISNUMBER(SEARCH(" AR ", J511:L511))),"VR-AR", "")</f>
        <v/>
      </c>
      <c r="G511" s="20" t="str">
        <f>IF(A511=DataValidation!$E$14,DataValidation!$E$14, "")</f>
        <v/>
      </c>
      <c r="H511" s="20" t="str">
        <f>IF(A511=DataValidation!$E$13,DataValidation!$E$13, "")</f>
        <v/>
      </c>
      <c r="I511" s="3" t="str">
        <f t="shared" si="25"/>
        <v/>
      </c>
      <c r="J511" s="10" t="s">
        <v>20555</v>
      </c>
      <c r="K511" t="s">
        <v>15501</v>
      </c>
      <c r="L511" t="s">
        <v>15502</v>
      </c>
      <c r="M511" t="s">
        <v>15503</v>
      </c>
      <c r="N511">
        <v>6</v>
      </c>
      <c r="P511" t="str">
        <f t="shared" si="29"/>
        <v>Conference</v>
      </c>
      <c r="Q511" t="s">
        <v>15504</v>
      </c>
      <c r="R511" t="s">
        <v>2182</v>
      </c>
      <c r="S511" s="3">
        <v>2011</v>
      </c>
      <c r="T511" t="s">
        <v>6</v>
      </c>
      <c r="U511" t="s">
        <v>15504</v>
      </c>
      <c r="V511" t="s">
        <v>6</v>
      </c>
    </row>
    <row r="512" spans="1:22" x14ac:dyDescent="0.35">
      <c r="A512" t="s">
        <v>70</v>
      </c>
      <c r="B512" t="s">
        <v>57</v>
      </c>
      <c r="C512" t="s">
        <v>57</v>
      </c>
      <c r="D512" t="s">
        <v>21265</v>
      </c>
      <c r="E512" s="20" t="str" cm="1">
        <f t="array" ref="E512">IF(OR(ISNUMBER(SEARCH("mobile", J512:L512)),ISNUMBER(SEARCH("Mobile", J512:L512)),ISNUMBER(SEARCH("smartphone", J512:L512)),ISNUMBER(SEARCH("Smartphone", J512:L512)),ISNUMBER(SEARCH("android", J512:L512)),ISNUMBER(SEARCH("Android", J512:L512))),"Mobile", "")</f>
        <v>Mobile</v>
      </c>
      <c r="F512" s="20" t="str" cm="1">
        <f t="array" ref="F512">IF(OR(ISNUMBER(SEARCH("virtual reality", J512:L512)),ISNUMBER(SEARCH("mixed reality", J512:L512)),ISNUMBER(SEARCH(" VR ", J512:L512)),ISNUMBER(SEARCH("augmented reality", J512:L512)),ISNUMBER(SEARCH("Augmented Reality", J512:L512)),ISNUMBER(SEARCH(" AR ", J512:L512))),"VR-AR", "")</f>
        <v/>
      </c>
      <c r="G512" s="20" t="str">
        <f>IF(A512=DataValidation!$E$14,DataValidation!$E$14, "")</f>
        <v/>
      </c>
      <c r="H512" s="20" t="str">
        <f>IF(A512=DataValidation!$E$13,DataValidation!$E$13, "")</f>
        <v/>
      </c>
      <c r="I512" s="3" t="str">
        <f t="shared" si="25"/>
        <v/>
      </c>
      <c r="J512" s="10" t="s">
        <v>20557</v>
      </c>
      <c r="K512" t="s">
        <v>15510</v>
      </c>
      <c r="L512" t="s">
        <v>15511</v>
      </c>
      <c r="M512" t="s">
        <v>15512</v>
      </c>
      <c r="N512">
        <v>6</v>
      </c>
      <c r="P512" t="str">
        <f t="shared" si="29"/>
        <v>Conference</v>
      </c>
      <c r="Q512" t="s">
        <v>15514</v>
      </c>
      <c r="R512" t="s">
        <v>15513</v>
      </c>
      <c r="S512" s="3">
        <v>2011</v>
      </c>
      <c r="T512" t="s">
        <v>6</v>
      </c>
      <c r="U512" t="s">
        <v>15514</v>
      </c>
      <c r="V512" t="s">
        <v>6</v>
      </c>
    </row>
    <row r="513" spans="1:22" x14ac:dyDescent="0.35">
      <c r="A513" t="s">
        <v>49</v>
      </c>
      <c r="B513" t="s">
        <v>57</v>
      </c>
      <c r="C513" t="s">
        <v>57</v>
      </c>
      <c r="D513" t="s">
        <v>20558</v>
      </c>
      <c r="E513" s="20" t="str" cm="1">
        <f t="array" ref="E513">IF(OR(ISNUMBER(SEARCH("mobile", J513:L513)),ISNUMBER(SEARCH("Mobile", J513:L513)),ISNUMBER(SEARCH("smartphone", J513:L513)),ISNUMBER(SEARCH("Smartphone", J513:L513)),ISNUMBER(SEARCH("android", J513:L513)),ISNUMBER(SEARCH("Android", J513:L513))),"Mobile", "")</f>
        <v/>
      </c>
      <c r="F513" s="20" t="str" cm="1">
        <f t="array" ref="F513">IF(OR(ISNUMBER(SEARCH("virtual reality", J513:L513)),ISNUMBER(SEARCH("mixed reality", J513:L513)),ISNUMBER(SEARCH(" VR ", J513:L513)),ISNUMBER(SEARCH("augmented reality", J513:L513)),ISNUMBER(SEARCH("Augmented Reality", J513:L513)),ISNUMBER(SEARCH(" AR ", J513:L513))),"VR-AR", "")</f>
        <v/>
      </c>
      <c r="G513" s="20" t="str">
        <f>IF(A513=DataValidation!$E$14,DataValidation!$E$14, "")</f>
        <v/>
      </c>
      <c r="H513" s="20" t="str">
        <f>IF(A513=DataValidation!$E$13,DataValidation!$E$13, "")</f>
        <v/>
      </c>
      <c r="I513" s="3" t="str">
        <f t="shared" si="25"/>
        <v/>
      </c>
      <c r="J513" s="10" t="s">
        <v>20558</v>
      </c>
      <c r="K513" t="s">
        <v>15516</v>
      </c>
      <c r="L513" t="s">
        <v>15517</v>
      </c>
      <c r="M513" t="s">
        <v>15518</v>
      </c>
      <c r="N513">
        <v>6</v>
      </c>
      <c r="P513" t="str">
        <f t="shared" si="29"/>
        <v>Conference</v>
      </c>
      <c r="Q513" t="s">
        <v>15514</v>
      </c>
      <c r="R513" t="s">
        <v>15519</v>
      </c>
      <c r="S513" s="3">
        <v>2011</v>
      </c>
      <c r="T513" t="s">
        <v>6</v>
      </c>
      <c r="U513" t="s">
        <v>15514</v>
      </c>
      <c r="V513" t="s">
        <v>6</v>
      </c>
    </row>
    <row r="514" spans="1:22" x14ac:dyDescent="0.35">
      <c r="A514" t="s">
        <v>67</v>
      </c>
      <c r="B514" t="s">
        <v>33</v>
      </c>
      <c r="C514" t="s">
        <v>33</v>
      </c>
      <c r="D514" t="s">
        <v>21266</v>
      </c>
      <c r="E514" s="20" t="str" cm="1">
        <f t="array" ref="E514">IF(OR(ISNUMBER(SEARCH("mobile", J514:L514)),ISNUMBER(SEARCH("Mobile", J514:L514)),ISNUMBER(SEARCH("smartphone", J514:L514)),ISNUMBER(SEARCH("Smartphone", J514:L514)),ISNUMBER(SEARCH("android", J514:L514)),ISNUMBER(SEARCH("Android", J514:L514))),"Mobile", "")</f>
        <v/>
      </c>
      <c r="F514" s="20" t="str" cm="1">
        <f t="array" ref="F514">IF(OR(ISNUMBER(SEARCH("virtual reality", J514:L514)),ISNUMBER(SEARCH("mixed reality", J514:L514)),ISNUMBER(SEARCH(" VR ", J514:L514)),ISNUMBER(SEARCH("augmented reality", J514:L514)),ISNUMBER(SEARCH("Augmented Reality", J514:L514)),ISNUMBER(SEARCH(" AR ", J514:L514))),"VR-AR", "")</f>
        <v/>
      </c>
      <c r="G514" s="20" t="str">
        <f>IF(A514=DataValidation!$E$14,DataValidation!$E$14, "")</f>
        <v/>
      </c>
      <c r="H514" s="20" t="str">
        <f>IF(A514=DataValidation!$E$13,DataValidation!$E$13, "")</f>
        <v/>
      </c>
      <c r="I514" s="3" t="str">
        <f t="shared" ref="I514:I577" si="30">IF(B514&lt;&gt;C514,IF(OR(B514="",C514=""),"NR","Yes"),"")</f>
        <v/>
      </c>
      <c r="J514" s="10" t="s">
        <v>20559</v>
      </c>
      <c r="K514" t="s">
        <v>15527</v>
      </c>
      <c r="L514" t="s">
        <v>15528</v>
      </c>
      <c r="M514" t="s">
        <v>15529</v>
      </c>
      <c r="N514">
        <v>6</v>
      </c>
      <c r="P514" t="str">
        <f t="shared" si="29"/>
        <v>Conference</v>
      </c>
      <c r="Q514" t="s">
        <v>15530</v>
      </c>
      <c r="R514" t="s">
        <v>6098</v>
      </c>
      <c r="S514" s="3">
        <v>2011</v>
      </c>
      <c r="T514" t="s">
        <v>6</v>
      </c>
      <c r="U514" t="s">
        <v>15530</v>
      </c>
      <c r="V514" t="s">
        <v>6</v>
      </c>
    </row>
    <row r="515" spans="1:22" x14ac:dyDescent="0.35">
      <c r="A515" t="s">
        <v>40</v>
      </c>
      <c r="B515" t="s">
        <v>33</v>
      </c>
      <c r="C515" t="s">
        <v>33</v>
      </c>
      <c r="E515" s="20" t="str" cm="1">
        <f t="array" ref="E515">IF(OR(ISNUMBER(SEARCH("mobile", J515:L515)),ISNUMBER(SEARCH("Mobile", J515:L515)),ISNUMBER(SEARCH("smartphone", J515:L515)),ISNUMBER(SEARCH("Smartphone", J515:L515)),ISNUMBER(SEARCH("android", J515:L515)),ISNUMBER(SEARCH("Android", J515:L515))),"Mobile", "")</f>
        <v/>
      </c>
      <c r="F515" s="20" t="str" cm="1">
        <f t="array" ref="F515">IF(OR(ISNUMBER(SEARCH("virtual reality", J515:L515)),ISNUMBER(SEARCH("mixed reality", J515:L515)),ISNUMBER(SEARCH(" VR ", J515:L515)),ISNUMBER(SEARCH("augmented reality", J515:L515)),ISNUMBER(SEARCH("Augmented Reality", J515:L515)),ISNUMBER(SEARCH(" AR ", J515:L515))),"VR-AR", "")</f>
        <v/>
      </c>
      <c r="G515" s="20" t="str">
        <f>IF(A515=DataValidation!$E$14,DataValidation!$E$14, "")</f>
        <v>AI</v>
      </c>
      <c r="H515" s="20" t="str">
        <f>IF(A515=DataValidation!$E$13,DataValidation!$E$13, "")</f>
        <v/>
      </c>
      <c r="I515" s="3" t="str">
        <f t="shared" si="30"/>
        <v/>
      </c>
      <c r="J515" s="10" t="s">
        <v>20561</v>
      </c>
      <c r="K515" t="s">
        <v>15537</v>
      </c>
      <c r="L515" t="s">
        <v>15538</v>
      </c>
      <c r="M515" t="s">
        <v>15539</v>
      </c>
      <c r="N515">
        <v>6</v>
      </c>
      <c r="P515" t="str">
        <f t="shared" si="29"/>
        <v>Conference</v>
      </c>
      <c r="Q515" t="s">
        <v>15540</v>
      </c>
      <c r="R515" t="s">
        <v>4922</v>
      </c>
      <c r="S515" s="3">
        <v>2011</v>
      </c>
      <c r="T515" t="s">
        <v>6</v>
      </c>
      <c r="U515" t="s">
        <v>15540</v>
      </c>
      <c r="V515" t="s">
        <v>6</v>
      </c>
    </row>
    <row r="516" spans="1:22" x14ac:dyDescent="0.35">
      <c r="A516" t="s">
        <v>85</v>
      </c>
      <c r="B516" t="s">
        <v>33</v>
      </c>
      <c r="C516" t="s">
        <v>33</v>
      </c>
      <c r="D516" t="s">
        <v>85</v>
      </c>
      <c r="E516" s="20" t="str" cm="1">
        <f t="array" ref="E516">IF(OR(ISNUMBER(SEARCH("mobile", J516:L516)),ISNUMBER(SEARCH("Mobile", J516:L516)),ISNUMBER(SEARCH("smartphone", J516:L516)),ISNUMBER(SEARCH("Smartphone", J516:L516)),ISNUMBER(SEARCH("android", J516:L516)),ISNUMBER(SEARCH("Android", J516:L516))),"Mobile", "")</f>
        <v/>
      </c>
      <c r="F516" s="20" t="str" cm="1">
        <f t="array" ref="F516">IF(OR(ISNUMBER(SEARCH("virtual reality", J516:L516)),ISNUMBER(SEARCH("mixed reality", J516:L516)),ISNUMBER(SEARCH(" VR ", J516:L516)),ISNUMBER(SEARCH("augmented reality", J516:L516)),ISNUMBER(SEARCH("Augmented Reality", J516:L516)),ISNUMBER(SEARCH(" AR ", J516:L516))),"VR-AR", "")</f>
        <v/>
      </c>
      <c r="G516" s="20" t="s">
        <v>40</v>
      </c>
      <c r="H516" s="20" t="str">
        <f>IF(A516=DataValidation!$E$13,DataValidation!$E$13, "")</f>
        <v>Content Creation</v>
      </c>
      <c r="I516" s="3" t="str">
        <f t="shared" si="30"/>
        <v/>
      </c>
      <c r="J516" s="10" t="s">
        <v>20562</v>
      </c>
      <c r="K516" t="s">
        <v>12015</v>
      </c>
      <c r="L516" t="s">
        <v>15542</v>
      </c>
      <c r="M516" t="s">
        <v>15543</v>
      </c>
      <c r="N516">
        <v>6</v>
      </c>
      <c r="P516" t="str">
        <f t="shared" si="29"/>
        <v>Conference</v>
      </c>
      <c r="Q516" t="s">
        <v>15544</v>
      </c>
      <c r="R516" t="s">
        <v>8247</v>
      </c>
      <c r="S516" s="3">
        <v>2011</v>
      </c>
      <c r="T516" t="s">
        <v>6</v>
      </c>
      <c r="U516" t="s">
        <v>15544</v>
      </c>
      <c r="V516" t="s">
        <v>6</v>
      </c>
    </row>
    <row r="517" spans="1:22" x14ac:dyDescent="0.35">
      <c r="A517" t="s">
        <v>49</v>
      </c>
      <c r="B517" t="s">
        <v>77</v>
      </c>
      <c r="C517" t="s">
        <v>77</v>
      </c>
      <c r="D517" t="s">
        <v>21267</v>
      </c>
      <c r="E517" s="20" t="str" cm="1">
        <f t="array" ref="E517">IF(OR(ISNUMBER(SEARCH("mobile", J517:L517)),ISNUMBER(SEARCH("Mobile", J517:L517)),ISNUMBER(SEARCH("smartphone", J517:L517)),ISNUMBER(SEARCH("Smartphone", J517:L517)),ISNUMBER(SEARCH("android", J517:L517)),ISNUMBER(SEARCH("Android", J517:L517))),"Mobile", "")</f>
        <v/>
      </c>
      <c r="F517" s="20" t="str" cm="1">
        <f t="array" ref="F517">IF(OR(ISNUMBER(SEARCH("virtual reality", J517:L517)),ISNUMBER(SEARCH("mixed reality", J517:L517)),ISNUMBER(SEARCH(" VR ", J517:L517)),ISNUMBER(SEARCH("augmented reality", J517:L517)),ISNUMBER(SEARCH("Augmented Reality", J517:L517)),ISNUMBER(SEARCH(" AR ", J517:L517))),"VR-AR", "")</f>
        <v/>
      </c>
      <c r="G517" s="20" t="str">
        <f>IF(A517=DataValidation!$E$14,DataValidation!$E$14, "")</f>
        <v/>
      </c>
      <c r="H517" s="20" t="str">
        <f>IF(A517=DataValidation!$E$13,DataValidation!$E$13, "")</f>
        <v/>
      </c>
      <c r="I517" s="3" t="str">
        <f t="shared" si="30"/>
        <v/>
      </c>
      <c r="J517" s="10" t="s">
        <v>20566</v>
      </c>
      <c r="K517" t="s">
        <v>15588</v>
      </c>
      <c r="L517" t="s">
        <v>15589</v>
      </c>
      <c r="M517" t="s">
        <v>15590</v>
      </c>
      <c r="N517">
        <v>6</v>
      </c>
      <c r="P517" t="str">
        <f t="shared" si="29"/>
        <v>Conference</v>
      </c>
      <c r="Q517" t="s">
        <v>15586</v>
      </c>
      <c r="R517" t="s">
        <v>15591</v>
      </c>
      <c r="S517" s="3">
        <v>2012</v>
      </c>
      <c r="T517" t="s">
        <v>6</v>
      </c>
      <c r="U517" t="s">
        <v>15586</v>
      </c>
      <c r="V517" t="s">
        <v>6</v>
      </c>
    </row>
    <row r="518" spans="1:22" x14ac:dyDescent="0.35">
      <c r="A518" t="s">
        <v>40</v>
      </c>
      <c r="B518" t="s">
        <v>33</v>
      </c>
      <c r="C518" t="s">
        <v>33</v>
      </c>
      <c r="E518" s="20" t="str" cm="1">
        <f t="array" ref="E518">IF(OR(ISNUMBER(SEARCH("mobile", J518:L518)),ISNUMBER(SEARCH("Mobile", J518:L518)),ISNUMBER(SEARCH("smartphone", J518:L518)),ISNUMBER(SEARCH("Smartphone", J518:L518)),ISNUMBER(SEARCH("android", J518:L518)),ISNUMBER(SEARCH("Android", J518:L518))),"Mobile", "")</f>
        <v/>
      </c>
      <c r="F518" s="20" t="str" cm="1">
        <f t="array" ref="F518">IF(OR(ISNUMBER(SEARCH("virtual reality", J518:L518)),ISNUMBER(SEARCH("mixed reality", J518:L518)),ISNUMBER(SEARCH(" VR ", J518:L518)),ISNUMBER(SEARCH("augmented reality", J518:L518)),ISNUMBER(SEARCH("Augmented Reality", J518:L518)),ISNUMBER(SEARCH(" AR ", J518:L518))),"VR-AR", "")</f>
        <v/>
      </c>
      <c r="G518" s="20" t="str">
        <f>IF(A518=DataValidation!$E$14,DataValidation!$E$14, "")</f>
        <v>AI</v>
      </c>
      <c r="H518" s="20" t="str">
        <f>IF(A518=DataValidation!$E$13,DataValidation!$E$13, "")</f>
        <v/>
      </c>
      <c r="I518" s="3" t="str">
        <f t="shared" si="30"/>
        <v/>
      </c>
      <c r="J518" s="10" t="s">
        <v>20583</v>
      </c>
      <c r="K518" t="s">
        <v>15725</v>
      </c>
      <c r="L518" t="s">
        <v>15726</v>
      </c>
      <c r="M518" t="s">
        <v>15727</v>
      </c>
      <c r="N518">
        <v>6</v>
      </c>
      <c r="P518" t="str">
        <f t="shared" si="29"/>
        <v>Conference</v>
      </c>
      <c r="Q518" t="s">
        <v>15728</v>
      </c>
      <c r="R518" t="s">
        <v>15655</v>
      </c>
      <c r="S518" s="3">
        <v>2013</v>
      </c>
      <c r="T518" t="s">
        <v>6</v>
      </c>
      <c r="U518" t="s">
        <v>15728</v>
      </c>
      <c r="V518" t="s">
        <v>6</v>
      </c>
    </row>
    <row r="519" spans="1:22" x14ac:dyDescent="0.35">
      <c r="A519" t="s">
        <v>49</v>
      </c>
      <c r="B519" t="s">
        <v>60</v>
      </c>
      <c r="C519" t="s">
        <v>60</v>
      </c>
      <c r="D519" t="s">
        <v>21268</v>
      </c>
      <c r="E519" s="20" t="str" cm="1">
        <f t="array" ref="E519">IF(OR(ISNUMBER(SEARCH("mobile", J519:L519)),ISNUMBER(SEARCH("Mobile", J519:L519)),ISNUMBER(SEARCH("smartphone", J519:L519)),ISNUMBER(SEARCH("Smartphone", J519:L519)),ISNUMBER(SEARCH("android", J519:L519)),ISNUMBER(SEARCH("Android", J519:L519))),"Mobile", "")</f>
        <v/>
      </c>
      <c r="F519" s="20" t="str" cm="1">
        <f t="array" ref="F519">IF(OR(ISNUMBER(SEARCH("virtual reality", J519:L519)),ISNUMBER(SEARCH("mixed reality", J519:L519)),ISNUMBER(SEARCH(" VR ", J519:L519)),ISNUMBER(SEARCH("augmented reality", J519:L519)),ISNUMBER(SEARCH("Augmented Reality", J519:L519)),ISNUMBER(SEARCH(" AR ", J519:L519))),"VR-AR", "")</f>
        <v/>
      </c>
      <c r="G519" s="20" t="str">
        <f>IF(A519=DataValidation!$E$14,DataValidation!$E$14, "")</f>
        <v/>
      </c>
      <c r="H519" s="20" t="str">
        <f>IF(A519=DataValidation!$E$13,DataValidation!$E$13, "")</f>
        <v/>
      </c>
      <c r="I519" s="3" t="str">
        <f t="shared" si="30"/>
        <v/>
      </c>
      <c r="J519" s="10" t="s">
        <v>20590</v>
      </c>
      <c r="K519" t="s">
        <v>15811</v>
      </c>
      <c r="L519" t="s">
        <v>15812</v>
      </c>
      <c r="M519" t="s">
        <v>15813</v>
      </c>
      <c r="N519">
        <v>6</v>
      </c>
      <c r="P519" t="str">
        <f t="shared" si="29"/>
        <v>Conference</v>
      </c>
      <c r="Q519" t="s">
        <v>15815</v>
      </c>
      <c r="R519" t="s">
        <v>15814</v>
      </c>
      <c r="S519" s="3">
        <v>2013</v>
      </c>
      <c r="T519" t="s">
        <v>6</v>
      </c>
      <c r="U519" t="s">
        <v>15815</v>
      </c>
      <c r="V519" t="s">
        <v>6</v>
      </c>
    </row>
    <row r="520" spans="1:22" x14ac:dyDescent="0.35">
      <c r="A520" t="s">
        <v>49</v>
      </c>
      <c r="B520" t="s">
        <v>74</v>
      </c>
      <c r="C520" t="s">
        <v>74</v>
      </c>
      <c r="D520" t="s">
        <v>21269</v>
      </c>
      <c r="E520" s="20" t="str" cm="1">
        <f t="array" ref="E520">IF(OR(ISNUMBER(SEARCH("mobile", J520:L520)),ISNUMBER(SEARCH("Mobile", J520:L520)),ISNUMBER(SEARCH("smartphone", J520:L520)),ISNUMBER(SEARCH("Smartphone", J520:L520)),ISNUMBER(SEARCH("android", J520:L520)),ISNUMBER(SEARCH("Android", J520:L520))),"Mobile", "")</f>
        <v/>
      </c>
      <c r="F520" s="20" t="str" cm="1">
        <f t="array" ref="F520">IF(OR(ISNUMBER(SEARCH("virtual reality", J520:L520)),ISNUMBER(SEARCH("mixed reality", J520:L520)),ISNUMBER(SEARCH(" VR ", J520:L520)),ISNUMBER(SEARCH("augmented reality", J520:L520)),ISNUMBER(SEARCH("Augmented Reality", J520:L520)),ISNUMBER(SEARCH(" AR ", J520:L520))),"VR-AR", "")</f>
        <v/>
      </c>
      <c r="G520" s="20" t="str">
        <f>IF(A520=DataValidation!$E$14,DataValidation!$E$14, "")</f>
        <v/>
      </c>
      <c r="H520" s="20" t="str">
        <f>IF(A520=DataValidation!$E$13,DataValidation!$E$13, "")</f>
        <v/>
      </c>
      <c r="I520" s="3" t="str">
        <f t="shared" si="30"/>
        <v/>
      </c>
      <c r="J520" s="10" t="s">
        <v>20599</v>
      </c>
      <c r="K520" t="s">
        <v>15923</v>
      </c>
      <c r="L520" t="s">
        <v>15924</v>
      </c>
      <c r="M520" t="s">
        <v>15925</v>
      </c>
      <c r="N520">
        <v>6</v>
      </c>
      <c r="P520" t="str">
        <f t="shared" si="29"/>
        <v>Conference</v>
      </c>
      <c r="Q520" t="s">
        <v>15918</v>
      </c>
      <c r="R520" t="s">
        <v>10770</v>
      </c>
      <c r="S520" s="3">
        <v>2014</v>
      </c>
      <c r="T520" t="s">
        <v>6</v>
      </c>
      <c r="U520" t="s">
        <v>15918</v>
      </c>
      <c r="V520" t="s">
        <v>6</v>
      </c>
    </row>
    <row r="521" spans="1:22" x14ac:dyDescent="0.35">
      <c r="A521" t="s">
        <v>49</v>
      </c>
      <c r="B521" t="s">
        <v>77</v>
      </c>
      <c r="C521" t="s">
        <v>77</v>
      </c>
      <c r="D521" t="s">
        <v>21270</v>
      </c>
      <c r="E521" s="20" t="str" cm="1">
        <f t="array" ref="E521">IF(OR(ISNUMBER(SEARCH("mobile", J521:L521)),ISNUMBER(SEARCH("Mobile", J521:L521)),ISNUMBER(SEARCH("smartphone", J521:L521)),ISNUMBER(SEARCH("Smartphone", J521:L521)),ISNUMBER(SEARCH("android", J521:L521)),ISNUMBER(SEARCH("Android", J521:L521))),"Mobile", "")</f>
        <v/>
      </c>
      <c r="F521" s="20" t="str" cm="1">
        <f t="array" ref="F521">IF(OR(ISNUMBER(SEARCH("virtual reality", J521:L521)),ISNUMBER(SEARCH("mixed reality", J521:L521)),ISNUMBER(SEARCH(" VR ", J521:L521)),ISNUMBER(SEARCH("augmented reality", J521:L521)),ISNUMBER(SEARCH("Augmented Reality", J521:L521)),ISNUMBER(SEARCH(" AR ", J521:L521))),"VR-AR", "")</f>
        <v/>
      </c>
      <c r="G521" s="20" t="str">
        <f>IF(A521=DataValidation!$E$14,DataValidation!$E$14, "")</f>
        <v/>
      </c>
      <c r="H521" s="20" t="str">
        <f>IF(A521=DataValidation!$E$13,DataValidation!$E$13, "")</f>
        <v/>
      </c>
      <c r="I521" s="3" t="str">
        <f t="shared" si="30"/>
        <v/>
      </c>
      <c r="J521" s="10" t="s">
        <v>20605</v>
      </c>
      <c r="K521" t="s">
        <v>15980</v>
      </c>
      <c r="L521" t="s">
        <v>15981</v>
      </c>
      <c r="M521" t="s">
        <v>15982</v>
      </c>
      <c r="N521">
        <v>6</v>
      </c>
      <c r="P521" t="str">
        <f t="shared" si="29"/>
        <v>Conference</v>
      </c>
      <c r="Q521" t="s">
        <v>15983</v>
      </c>
      <c r="R521" t="s">
        <v>188</v>
      </c>
      <c r="S521" s="3">
        <v>2015</v>
      </c>
      <c r="T521" t="s">
        <v>6</v>
      </c>
      <c r="U521" t="s">
        <v>15983</v>
      </c>
      <c r="V521" t="s">
        <v>6</v>
      </c>
    </row>
    <row r="522" spans="1:22" x14ac:dyDescent="0.35">
      <c r="A522" t="s">
        <v>49</v>
      </c>
      <c r="B522" t="s">
        <v>60</v>
      </c>
      <c r="C522" t="s">
        <v>60</v>
      </c>
      <c r="D522" t="s">
        <v>21271</v>
      </c>
      <c r="E522" s="20" t="str" cm="1">
        <f t="array" ref="E522">IF(OR(ISNUMBER(SEARCH("mobile", J522:L522)),ISNUMBER(SEARCH("Mobile", J522:L522)),ISNUMBER(SEARCH("smartphone", J522:L522)),ISNUMBER(SEARCH("Smartphone", J522:L522)),ISNUMBER(SEARCH("android", J522:L522)),ISNUMBER(SEARCH("Android", J522:L522))),"Mobile", "")</f>
        <v/>
      </c>
      <c r="F522" s="20" t="str" cm="1">
        <f t="array" ref="F522">IF(OR(ISNUMBER(SEARCH("virtual reality", J522:L522)),ISNUMBER(SEARCH("mixed reality", J522:L522)),ISNUMBER(SEARCH(" VR ", J522:L522)),ISNUMBER(SEARCH("augmented reality", J522:L522)),ISNUMBER(SEARCH("Augmented Reality", J522:L522)),ISNUMBER(SEARCH(" AR ", J522:L522))),"VR-AR", "")</f>
        <v/>
      </c>
      <c r="G522" s="20" t="str">
        <f>IF(A522=DataValidation!$E$14,DataValidation!$E$14, "")</f>
        <v/>
      </c>
      <c r="H522" s="20" t="str">
        <f>IF(A522=DataValidation!$E$13,DataValidation!$E$13, "")</f>
        <v/>
      </c>
      <c r="I522" s="3" t="str">
        <f t="shared" si="30"/>
        <v/>
      </c>
      <c r="J522" s="10" t="s">
        <v>20610</v>
      </c>
      <c r="K522" t="s">
        <v>16017</v>
      </c>
      <c r="L522" t="s">
        <v>16018</v>
      </c>
      <c r="M522" t="s">
        <v>16019</v>
      </c>
      <c r="N522">
        <v>6</v>
      </c>
      <c r="P522" t="str">
        <f t="shared" si="29"/>
        <v>Conference</v>
      </c>
      <c r="Q522" t="s">
        <v>16015</v>
      </c>
      <c r="R522" t="s">
        <v>16020</v>
      </c>
      <c r="S522" s="3">
        <v>2015</v>
      </c>
      <c r="T522" t="s">
        <v>6</v>
      </c>
      <c r="U522" t="s">
        <v>16015</v>
      </c>
      <c r="V522" t="s">
        <v>6</v>
      </c>
    </row>
    <row r="523" spans="1:22" x14ac:dyDescent="0.35">
      <c r="A523" t="s">
        <v>70</v>
      </c>
      <c r="B523" t="s">
        <v>54</v>
      </c>
      <c r="C523" t="s">
        <v>54</v>
      </c>
      <c r="D523" t="s">
        <v>21272</v>
      </c>
      <c r="E523" s="20" t="str" cm="1">
        <f t="array" ref="E523">IF(OR(ISNUMBER(SEARCH("mobile", J523:L523)),ISNUMBER(SEARCH("Mobile", J523:L523)),ISNUMBER(SEARCH("smartphone", J523:L523)),ISNUMBER(SEARCH("Smartphone", J523:L523)),ISNUMBER(SEARCH("android", J523:L523)),ISNUMBER(SEARCH("Android", J523:L523))),"Mobile", "")</f>
        <v>Mobile</v>
      </c>
      <c r="F523" s="20" t="str" cm="1">
        <f t="array" ref="F523">IF(OR(ISNUMBER(SEARCH("virtual reality", J523:L523)),ISNUMBER(SEARCH("mixed reality", J523:L523)),ISNUMBER(SEARCH(" VR ", J523:L523)),ISNUMBER(SEARCH("augmented reality", J523:L523)),ISNUMBER(SEARCH("Augmented Reality", J523:L523)),ISNUMBER(SEARCH(" AR ", J523:L523))),"VR-AR", "")</f>
        <v/>
      </c>
      <c r="G523" s="20" t="str">
        <f>IF(A523=DataValidation!$E$14,DataValidation!$E$14, "")</f>
        <v/>
      </c>
      <c r="H523" s="20" t="str">
        <f>IF(A523=DataValidation!$E$13,DataValidation!$E$13, "")</f>
        <v/>
      </c>
      <c r="I523" s="3" t="str">
        <f t="shared" si="30"/>
        <v/>
      </c>
      <c r="J523" s="10" t="s">
        <v>20615</v>
      </c>
      <c r="K523" t="s">
        <v>16054</v>
      </c>
      <c r="L523" t="s">
        <v>16055</v>
      </c>
      <c r="M523" t="s">
        <v>16056</v>
      </c>
      <c r="N523">
        <v>6</v>
      </c>
      <c r="P523" t="str">
        <f t="shared" si="29"/>
        <v>Workshop</v>
      </c>
      <c r="Q523" t="s">
        <v>16058</v>
      </c>
      <c r="R523" t="s">
        <v>16057</v>
      </c>
      <c r="S523" s="3">
        <v>2015</v>
      </c>
      <c r="T523" t="s">
        <v>6</v>
      </c>
      <c r="U523" t="s">
        <v>16058</v>
      </c>
      <c r="V523" t="s">
        <v>6</v>
      </c>
    </row>
    <row r="524" spans="1:22" x14ac:dyDescent="0.35">
      <c r="A524" t="s">
        <v>49</v>
      </c>
      <c r="B524" t="s">
        <v>51</v>
      </c>
      <c r="C524" t="s">
        <v>51</v>
      </c>
      <c r="D524" t="s">
        <v>21273</v>
      </c>
      <c r="E524" s="20" t="str" cm="1">
        <f t="array" ref="E524">IF(OR(ISNUMBER(SEARCH("mobile", J524:L524)),ISNUMBER(SEARCH("Mobile", J524:L524)),ISNUMBER(SEARCH("smartphone", J524:L524)),ISNUMBER(SEARCH("Smartphone", J524:L524)),ISNUMBER(SEARCH("android", J524:L524)),ISNUMBER(SEARCH("Android", J524:L524))),"Mobile", "")</f>
        <v/>
      </c>
      <c r="F524" s="20" t="str" cm="1">
        <f t="array" ref="F524">IF(OR(ISNUMBER(SEARCH("virtual reality", J524:L524)),ISNUMBER(SEARCH("mixed reality", J524:L524)),ISNUMBER(SEARCH(" VR ", J524:L524)),ISNUMBER(SEARCH("augmented reality", J524:L524)),ISNUMBER(SEARCH("Augmented Reality", J524:L524)),ISNUMBER(SEARCH(" AR ", J524:L524))),"VR-AR", "")</f>
        <v/>
      </c>
      <c r="G524" s="20" t="str">
        <f>IF(A524=DataValidation!$E$14,DataValidation!$E$14, "")</f>
        <v/>
      </c>
      <c r="H524" s="20" t="str">
        <f>IF(A524=DataValidation!$E$13,DataValidation!$E$13, "")</f>
        <v/>
      </c>
      <c r="I524" s="3" t="str">
        <f t="shared" si="30"/>
        <v/>
      </c>
      <c r="J524" s="10" t="s">
        <v>20616</v>
      </c>
      <c r="K524" t="s">
        <v>16065</v>
      </c>
      <c r="L524" t="s">
        <v>16066</v>
      </c>
      <c r="M524" t="s">
        <v>16067</v>
      </c>
      <c r="N524">
        <v>6</v>
      </c>
      <c r="P524" t="str">
        <f t="shared" si="29"/>
        <v>Conference</v>
      </c>
      <c r="Q524" t="s">
        <v>16068</v>
      </c>
      <c r="R524" t="s">
        <v>3695</v>
      </c>
      <c r="S524" s="3">
        <v>2016</v>
      </c>
      <c r="T524" t="s">
        <v>6</v>
      </c>
      <c r="U524" t="s">
        <v>16068</v>
      </c>
      <c r="V524" t="s">
        <v>6</v>
      </c>
    </row>
    <row r="525" spans="1:22" x14ac:dyDescent="0.35">
      <c r="A525" t="s">
        <v>67</v>
      </c>
      <c r="B525" t="s">
        <v>33</v>
      </c>
      <c r="C525" t="s">
        <v>33</v>
      </c>
      <c r="D525" t="s">
        <v>21274</v>
      </c>
      <c r="E525" s="20" t="str" cm="1">
        <f t="array" ref="E525">IF(OR(ISNUMBER(SEARCH("mobile", J525:L525)),ISNUMBER(SEARCH("Mobile", J525:L525)),ISNUMBER(SEARCH("smartphone", J525:L525)),ISNUMBER(SEARCH("Smartphone", J525:L525)),ISNUMBER(SEARCH("android", J525:L525)),ISNUMBER(SEARCH("Android", J525:L525))),"Mobile", "")</f>
        <v/>
      </c>
      <c r="F525" s="20" t="str" cm="1">
        <f t="array" ref="F525">IF(OR(ISNUMBER(SEARCH("virtual reality", J525:L525)),ISNUMBER(SEARCH("mixed reality", J525:L525)),ISNUMBER(SEARCH(" VR ", J525:L525)),ISNUMBER(SEARCH("augmented reality", J525:L525)),ISNUMBER(SEARCH("Augmented Reality", J525:L525)),ISNUMBER(SEARCH(" AR ", J525:L525))),"VR-AR", "")</f>
        <v>VR-AR</v>
      </c>
      <c r="G525" s="20" t="str">
        <f>IF(A525=DataValidation!$E$14,DataValidation!$E$14, "")</f>
        <v/>
      </c>
      <c r="H525" s="20" t="str">
        <f>IF(A525=DataValidation!$E$13,DataValidation!$E$13, "")</f>
        <v/>
      </c>
      <c r="I525" s="3" t="str">
        <f t="shared" si="30"/>
        <v/>
      </c>
      <c r="J525" s="10" t="s">
        <v>20620</v>
      </c>
      <c r="K525" t="s">
        <v>16100</v>
      </c>
      <c r="L525" t="s">
        <v>16101</v>
      </c>
      <c r="M525" t="s">
        <v>16102</v>
      </c>
      <c r="N525">
        <v>7</v>
      </c>
      <c r="P525" t="str">
        <f t="shared" si="29"/>
        <v>Journal</v>
      </c>
      <c r="Q525" t="s">
        <v>411</v>
      </c>
      <c r="R525" t="s">
        <v>16103</v>
      </c>
      <c r="S525" s="3">
        <v>2016</v>
      </c>
      <c r="T525" t="s">
        <v>6</v>
      </c>
      <c r="U525" t="s">
        <v>6</v>
      </c>
      <c r="V525" t="s">
        <v>6</v>
      </c>
    </row>
    <row r="526" spans="1:22" x14ac:dyDescent="0.35">
      <c r="A526" t="s">
        <v>49</v>
      </c>
      <c r="B526" t="s">
        <v>66</v>
      </c>
      <c r="C526" t="s">
        <v>66</v>
      </c>
      <c r="D526" t="s">
        <v>21275</v>
      </c>
      <c r="E526" s="20" t="str" cm="1">
        <f t="array" ref="E526">IF(OR(ISNUMBER(SEARCH("mobile", J526:L526)),ISNUMBER(SEARCH("Mobile", J526:L526)),ISNUMBER(SEARCH("smartphone", J526:L526)),ISNUMBER(SEARCH("Smartphone", J526:L526)),ISNUMBER(SEARCH("android", J526:L526)),ISNUMBER(SEARCH("Android", J526:L526))),"Mobile", "")</f>
        <v/>
      </c>
      <c r="F526" s="20" t="str" cm="1">
        <f t="array" ref="F526">IF(OR(ISNUMBER(SEARCH("virtual reality", J526:L526)),ISNUMBER(SEARCH("mixed reality", J526:L526)),ISNUMBER(SEARCH(" VR ", J526:L526)),ISNUMBER(SEARCH("augmented reality", J526:L526)),ISNUMBER(SEARCH("Augmented Reality", J526:L526)),ISNUMBER(SEARCH(" AR ", J526:L526))),"VR-AR", "")</f>
        <v/>
      </c>
      <c r="G526" s="20" t="str">
        <f>IF(A526=DataValidation!$E$14,DataValidation!$E$14, "")</f>
        <v/>
      </c>
      <c r="H526" s="20" t="str">
        <f>IF(A526=DataValidation!$E$13,DataValidation!$E$13, "")</f>
        <v/>
      </c>
      <c r="I526" s="3" t="str">
        <f t="shared" si="30"/>
        <v/>
      </c>
      <c r="J526" s="10" t="s">
        <v>20631</v>
      </c>
      <c r="K526" t="s">
        <v>16224</v>
      </c>
      <c r="L526" t="s">
        <v>16225</v>
      </c>
      <c r="M526" t="s">
        <v>16226</v>
      </c>
      <c r="N526">
        <v>6</v>
      </c>
      <c r="P526" t="str">
        <f t="shared" si="29"/>
        <v>Conference</v>
      </c>
      <c r="Q526" t="s">
        <v>16228</v>
      </c>
      <c r="R526" t="s">
        <v>16227</v>
      </c>
      <c r="S526" s="3">
        <v>2017</v>
      </c>
      <c r="T526" t="s">
        <v>6</v>
      </c>
      <c r="U526" t="s">
        <v>16228</v>
      </c>
      <c r="V526" t="s">
        <v>6</v>
      </c>
    </row>
    <row r="527" spans="1:22" x14ac:dyDescent="0.35">
      <c r="A527" t="s">
        <v>49</v>
      </c>
      <c r="B527" t="s">
        <v>66</v>
      </c>
      <c r="C527" t="s">
        <v>66</v>
      </c>
      <c r="D527" t="s">
        <v>21276</v>
      </c>
      <c r="E527" s="20" t="str" cm="1">
        <f t="array" ref="E527">IF(OR(ISNUMBER(SEARCH("mobile", J527:L527)),ISNUMBER(SEARCH("Mobile", J527:L527)),ISNUMBER(SEARCH("smartphone", J527:L527)),ISNUMBER(SEARCH("Smartphone", J527:L527)),ISNUMBER(SEARCH("android", J527:L527)),ISNUMBER(SEARCH("Android", J527:L527))),"Mobile", "")</f>
        <v/>
      </c>
      <c r="F527" s="20" t="str" cm="1">
        <f t="array" ref="F527">IF(OR(ISNUMBER(SEARCH("virtual reality", J527:L527)),ISNUMBER(SEARCH("mixed reality", J527:L527)),ISNUMBER(SEARCH(" VR ", J527:L527)),ISNUMBER(SEARCH("augmented reality", J527:L527)),ISNUMBER(SEARCH("Augmented Reality", J527:L527)),ISNUMBER(SEARCH(" AR ", J527:L527))),"VR-AR", "")</f>
        <v/>
      </c>
      <c r="G527" s="20" t="str">
        <f>IF(A527=DataValidation!$E$14,DataValidation!$E$14, "")</f>
        <v/>
      </c>
      <c r="H527" s="20" t="str">
        <f>IF(A527=DataValidation!$E$13,DataValidation!$E$13, "")</f>
        <v/>
      </c>
      <c r="I527" s="3" t="str">
        <f t="shared" si="30"/>
        <v/>
      </c>
      <c r="J527" s="10" t="s">
        <v>16264</v>
      </c>
      <c r="K527" t="s">
        <v>16265</v>
      </c>
      <c r="L527" t="s">
        <v>16266</v>
      </c>
      <c r="M527" t="s">
        <v>16267</v>
      </c>
      <c r="N527">
        <v>7</v>
      </c>
      <c r="P527" t="str">
        <f t="shared" si="29"/>
        <v>Journal</v>
      </c>
      <c r="Q527" t="s">
        <v>16268</v>
      </c>
      <c r="R527" t="s">
        <v>16269</v>
      </c>
      <c r="S527" s="3">
        <v>2018</v>
      </c>
      <c r="T527" t="s">
        <v>6</v>
      </c>
      <c r="U527" t="s">
        <v>6</v>
      </c>
      <c r="V527" t="s">
        <v>6</v>
      </c>
    </row>
    <row r="528" spans="1:22" x14ac:dyDescent="0.35">
      <c r="A528" t="s">
        <v>40</v>
      </c>
      <c r="B528" t="s">
        <v>33</v>
      </c>
      <c r="C528" t="s">
        <v>33</v>
      </c>
      <c r="E528" s="20" t="str" cm="1">
        <f t="array" ref="E528">IF(OR(ISNUMBER(SEARCH("mobile", J528:L528)),ISNUMBER(SEARCH("Mobile", J528:L528)),ISNUMBER(SEARCH("smartphone", J528:L528)),ISNUMBER(SEARCH("Smartphone", J528:L528)),ISNUMBER(SEARCH("android", J528:L528)),ISNUMBER(SEARCH("Android", J528:L528))),"Mobile", "")</f>
        <v/>
      </c>
      <c r="F528" s="20" t="str" cm="1">
        <f t="array" ref="F528">IF(OR(ISNUMBER(SEARCH("virtual reality", J528:L528)),ISNUMBER(SEARCH("mixed reality", J528:L528)),ISNUMBER(SEARCH(" VR ", J528:L528)),ISNUMBER(SEARCH("augmented reality", J528:L528)),ISNUMBER(SEARCH("Augmented Reality", J528:L528)),ISNUMBER(SEARCH(" AR ", J528:L528))),"VR-AR", "")</f>
        <v/>
      </c>
      <c r="G528" s="20" t="str">
        <f>IF(A528=DataValidation!$E$14,DataValidation!$E$14, "")</f>
        <v>AI</v>
      </c>
      <c r="H528" s="20" t="str">
        <f>IF(A528=DataValidation!$E$13,DataValidation!$E$13, "")</f>
        <v/>
      </c>
      <c r="I528" s="3" t="str">
        <f t="shared" si="30"/>
        <v/>
      </c>
      <c r="J528" s="10" t="s">
        <v>20649</v>
      </c>
      <c r="K528" t="s">
        <v>16389</v>
      </c>
      <c r="L528" t="s">
        <v>16390</v>
      </c>
      <c r="M528" t="s">
        <v>16391</v>
      </c>
      <c r="N528">
        <v>6</v>
      </c>
      <c r="P528" t="str">
        <f t="shared" si="29"/>
        <v>Conference</v>
      </c>
      <c r="Q528" t="s">
        <v>16393</v>
      </c>
      <c r="R528" t="s">
        <v>16392</v>
      </c>
      <c r="S528" s="3">
        <v>2018</v>
      </c>
      <c r="T528" t="s">
        <v>6</v>
      </c>
      <c r="U528" t="s">
        <v>16393</v>
      </c>
      <c r="V528" t="s">
        <v>6</v>
      </c>
    </row>
    <row r="529" spans="1:22" x14ac:dyDescent="0.35">
      <c r="A529" t="s">
        <v>40</v>
      </c>
      <c r="B529" t="s">
        <v>33</v>
      </c>
      <c r="C529" t="s">
        <v>33</v>
      </c>
      <c r="E529" s="20" t="str" cm="1">
        <f t="array" ref="E529">IF(OR(ISNUMBER(SEARCH("mobile", J529:L529)),ISNUMBER(SEARCH("Mobile", J529:L529)),ISNUMBER(SEARCH("smartphone", J529:L529)),ISNUMBER(SEARCH("Smartphone", J529:L529)),ISNUMBER(SEARCH("android", J529:L529)),ISNUMBER(SEARCH("Android", J529:L529))),"Mobile", "")</f>
        <v/>
      </c>
      <c r="F529" s="20" t="str" cm="1">
        <f t="array" ref="F529">IF(OR(ISNUMBER(SEARCH("virtual reality", J529:L529)),ISNUMBER(SEARCH("mixed reality", J529:L529)),ISNUMBER(SEARCH(" VR ", J529:L529)),ISNUMBER(SEARCH("augmented reality", J529:L529)),ISNUMBER(SEARCH("Augmented Reality", J529:L529)),ISNUMBER(SEARCH(" AR ", J529:L529))),"VR-AR", "")</f>
        <v/>
      </c>
      <c r="G529" s="20" t="str">
        <f>IF(A529=DataValidation!$E$14,DataValidation!$E$14, "")</f>
        <v>AI</v>
      </c>
      <c r="H529" s="20" t="str">
        <f>IF(A529=DataValidation!$E$13,DataValidation!$E$13, "")</f>
        <v/>
      </c>
      <c r="I529" s="3" t="str">
        <f t="shared" si="30"/>
        <v/>
      </c>
      <c r="J529" s="10" t="s">
        <v>20651</v>
      </c>
      <c r="K529" t="s">
        <v>16423</v>
      </c>
      <c r="L529" t="s">
        <v>16424</v>
      </c>
      <c r="M529" t="s">
        <v>16425</v>
      </c>
      <c r="N529">
        <v>6</v>
      </c>
      <c r="P529" t="str">
        <f t="shared" si="29"/>
        <v>Conference</v>
      </c>
      <c r="Q529" t="s">
        <v>16427</v>
      </c>
      <c r="R529" t="s">
        <v>16426</v>
      </c>
      <c r="S529" s="3">
        <v>2019</v>
      </c>
      <c r="T529" t="s">
        <v>6</v>
      </c>
      <c r="U529" t="s">
        <v>16427</v>
      </c>
      <c r="V529" t="s">
        <v>6</v>
      </c>
    </row>
    <row r="530" spans="1:22" x14ac:dyDescent="0.35">
      <c r="A530" t="s">
        <v>40</v>
      </c>
      <c r="B530" t="s">
        <v>33</v>
      </c>
      <c r="C530" t="s">
        <v>33</v>
      </c>
      <c r="E530" s="20" t="str" cm="1">
        <f t="array" ref="E530">IF(OR(ISNUMBER(SEARCH("mobile", J530:L530)),ISNUMBER(SEARCH("Mobile", J530:L530)),ISNUMBER(SEARCH("smartphone", J530:L530)),ISNUMBER(SEARCH("Smartphone", J530:L530)),ISNUMBER(SEARCH("android", J530:L530)),ISNUMBER(SEARCH("Android", J530:L530))),"Mobile", "")</f>
        <v/>
      </c>
      <c r="F530" s="20" t="str" cm="1">
        <f t="array" ref="F530">IF(OR(ISNUMBER(SEARCH("virtual reality", J530:L530)),ISNUMBER(SEARCH("mixed reality", J530:L530)),ISNUMBER(SEARCH(" VR ", J530:L530)),ISNUMBER(SEARCH("augmented reality", J530:L530)),ISNUMBER(SEARCH("Augmented Reality", J530:L530)),ISNUMBER(SEARCH(" AR ", J530:L530))),"VR-AR", "")</f>
        <v/>
      </c>
      <c r="G530" s="20" t="str">
        <f>IF(A530=DataValidation!$E$14,DataValidation!$E$14, "")</f>
        <v>AI</v>
      </c>
      <c r="H530" s="20" t="str">
        <f>IF(A530=DataValidation!$E$13,DataValidation!$E$13, "")</f>
        <v/>
      </c>
      <c r="I530" s="3" t="str">
        <f t="shared" si="30"/>
        <v/>
      </c>
      <c r="J530" s="10" t="s">
        <v>20653</v>
      </c>
      <c r="K530" t="s">
        <v>16449</v>
      </c>
      <c r="L530" t="s">
        <v>16450</v>
      </c>
      <c r="M530" t="s">
        <v>16451</v>
      </c>
      <c r="N530">
        <v>6</v>
      </c>
      <c r="P530" t="str">
        <f t="shared" si="29"/>
        <v>Conference</v>
      </c>
      <c r="Q530" t="s">
        <v>16452</v>
      </c>
      <c r="R530" t="s">
        <v>188</v>
      </c>
      <c r="S530" s="3">
        <v>2019</v>
      </c>
      <c r="T530" t="s">
        <v>6</v>
      </c>
      <c r="U530" t="s">
        <v>16452</v>
      </c>
      <c r="V530" t="s">
        <v>6</v>
      </c>
    </row>
    <row r="531" spans="1:22" x14ac:dyDescent="0.35">
      <c r="A531" t="s">
        <v>49</v>
      </c>
      <c r="B531" t="s">
        <v>66</v>
      </c>
      <c r="C531" t="s">
        <v>66</v>
      </c>
      <c r="D531" t="s">
        <v>21277</v>
      </c>
      <c r="E531" s="20" t="str" cm="1">
        <f t="array" ref="E531">IF(OR(ISNUMBER(SEARCH("mobile", J531:L531)),ISNUMBER(SEARCH("Mobile", J531:L531)),ISNUMBER(SEARCH("smartphone", J531:L531)),ISNUMBER(SEARCH("Smartphone", J531:L531)),ISNUMBER(SEARCH("android", J531:L531)),ISNUMBER(SEARCH("Android", J531:L531))),"Mobile", "")</f>
        <v/>
      </c>
      <c r="F531" s="20" t="str" cm="1">
        <f t="array" ref="F531">IF(OR(ISNUMBER(SEARCH("virtual reality", J531:L531)),ISNUMBER(SEARCH("mixed reality", J531:L531)),ISNUMBER(SEARCH(" VR ", J531:L531)),ISNUMBER(SEARCH("augmented reality", J531:L531)),ISNUMBER(SEARCH("Augmented Reality", J531:L531)),ISNUMBER(SEARCH(" AR ", J531:L531))),"VR-AR", "")</f>
        <v/>
      </c>
      <c r="G531" s="20" t="str">
        <f>IF(A531=DataValidation!$E$14,DataValidation!$E$14, "")</f>
        <v/>
      </c>
      <c r="H531" s="20" t="str">
        <f>IF(A531=DataValidation!$E$13,DataValidation!$E$13, "")</f>
        <v/>
      </c>
      <c r="I531" s="3" t="str">
        <f t="shared" si="30"/>
        <v/>
      </c>
      <c r="J531" s="10" t="s">
        <v>20663</v>
      </c>
      <c r="K531" t="s">
        <v>16531</v>
      </c>
      <c r="L531" t="s">
        <v>16532</v>
      </c>
      <c r="M531" t="s">
        <v>16533</v>
      </c>
      <c r="N531">
        <v>6</v>
      </c>
      <c r="P531" t="str">
        <f t="shared" ref="P531:P560" si="31">IF(ISNUMBER(SEARCH("Workshop", Q531)),"Workshop",IF(OR(ISNUMBER(SEARCH("Conference", Q531)), ISNUMBER(SEARCH("Symposium", Q531)), ISNUMBER(SEARCH("Lecture Notes", Q531)), ISNUMBER(SEARCH("Proceedings", Q531))),"Conference", "Journal"))</f>
        <v>Conference</v>
      </c>
      <c r="Q531" t="s">
        <v>16535</v>
      </c>
      <c r="R531" t="s">
        <v>16534</v>
      </c>
      <c r="S531" s="3">
        <v>2020</v>
      </c>
      <c r="T531" t="s">
        <v>6</v>
      </c>
      <c r="U531" t="s">
        <v>16535</v>
      </c>
      <c r="V531" t="s">
        <v>6</v>
      </c>
    </row>
    <row r="532" spans="1:22" x14ac:dyDescent="0.35">
      <c r="A532" t="s">
        <v>85</v>
      </c>
      <c r="B532" t="s">
        <v>33</v>
      </c>
      <c r="C532" t="s">
        <v>33</v>
      </c>
      <c r="D532" t="s">
        <v>85</v>
      </c>
      <c r="E532" s="20" t="str" cm="1">
        <f t="array" ref="E532">IF(OR(ISNUMBER(SEARCH("mobile", J532:L532)),ISNUMBER(SEARCH("Mobile", J532:L532)),ISNUMBER(SEARCH("smartphone", J532:L532)),ISNUMBER(SEARCH("Smartphone", J532:L532)),ISNUMBER(SEARCH("android", J532:L532)),ISNUMBER(SEARCH("Android", J532:L532))),"Mobile", "")</f>
        <v/>
      </c>
      <c r="F532" s="20" t="str" cm="1">
        <f t="array" ref="F532">IF(OR(ISNUMBER(SEARCH("virtual reality", J532:L532)),ISNUMBER(SEARCH("mixed reality", J532:L532)),ISNUMBER(SEARCH(" VR ", J532:L532)),ISNUMBER(SEARCH("augmented reality", J532:L532)),ISNUMBER(SEARCH("Augmented Reality", J532:L532)),ISNUMBER(SEARCH(" AR ", J532:L532))),"VR-AR", "")</f>
        <v/>
      </c>
      <c r="G532" s="20" t="s">
        <v>21082</v>
      </c>
      <c r="H532" s="20" t="str">
        <f>IF(A532=DataValidation!$E$13,DataValidation!$E$13, "")</f>
        <v>Content Creation</v>
      </c>
      <c r="I532" s="3" t="str">
        <f t="shared" si="30"/>
        <v/>
      </c>
      <c r="J532" s="10" t="s">
        <v>20666</v>
      </c>
      <c r="K532" t="s">
        <v>16560</v>
      </c>
      <c r="L532" t="s">
        <v>16561</v>
      </c>
      <c r="M532" t="s">
        <v>16562</v>
      </c>
      <c r="N532">
        <v>6</v>
      </c>
      <c r="P532" t="str">
        <f t="shared" si="31"/>
        <v>Conference</v>
      </c>
      <c r="Q532" t="s">
        <v>16564</v>
      </c>
      <c r="R532" t="s">
        <v>16563</v>
      </c>
      <c r="S532" s="3">
        <v>2020</v>
      </c>
      <c r="T532" t="s">
        <v>6</v>
      </c>
      <c r="U532" t="s">
        <v>16564</v>
      </c>
      <c r="V532" t="s">
        <v>6</v>
      </c>
    </row>
    <row r="533" spans="1:22" x14ac:dyDescent="0.35">
      <c r="A533" t="s">
        <v>40</v>
      </c>
      <c r="B533" t="s">
        <v>33</v>
      </c>
      <c r="C533" t="s">
        <v>33</v>
      </c>
      <c r="E533" s="20" t="str" cm="1">
        <f t="array" ref="E533">IF(OR(ISNUMBER(SEARCH("mobile", J533:L533)),ISNUMBER(SEARCH("Mobile", J533:L533)),ISNUMBER(SEARCH("smartphone", J533:L533)),ISNUMBER(SEARCH("Smartphone", J533:L533)),ISNUMBER(SEARCH("android", J533:L533)),ISNUMBER(SEARCH("Android", J533:L533))),"Mobile", "")</f>
        <v/>
      </c>
      <c r="F533" s="20" t="str" cm="1">
        <f t="array" ref="F533">IF(OR(ISNUMBER(SEARCH("virtual reality", J533:L533)),ISNUMBER(SEARCH("mixed reality", J533:L533)),ISNUMBER(SEARCH(" VR ", J533:L533)),ISNUMBER(SEARCH("augmented reality", J533:L533)),ISNUMBER(SEARCH("Augmented Reality", J533:L533)),ISNUMBER(SEARCH(" AR ", J533:L533))),"VR-AR", "")</f>
        <v/>
      </c>
      <c r="G533" s="20" t="str">
        <f>IF(A533=DataValidation!$E$14,DataValidation!$E$14, "")</f>
        <v>AI</v>
      </c>
      <c r="H533" s="20" t="str">
        <f>IF(A533=DataValidation!$E$13,DataValidation!$E$13, "")</f>
        <v/>
      </c>
      <c r="I533" s="3" t="str">
        <f t="shared" si="30"/>
        <v/>
      </c>
      <c r="J533" s="10" t="s">
        <v>20668</v>
      </c>
      <c r="K533" t="s">
        <v>16586</v>
      </c>
      <c r="L533" t="s">
        <v>16587</v>
      </c>
      <c r="M533" t="s">
        <v>16588</v>
      </c>
      <c r="N533">
        <v>6</v>
      </c>
      <c r="P533" t="str">
        <f t="shared" si="31"/>
        <v>Conference</v>
      </c>
      <c r="Q533" t="s">
        <v>16590</v>
      </c>
      <c r="R533" t="s">
        <v>16589</v>
      </c>
      <c r="S533" s="3">
        <v>2020</v>
      </c>
      <c r="T533" t="s">
        <v>6</v>
      </c>
      <c r="U533" t="s">
        <v>16590</v>
      </c>
      <c r="V533" t="s">
        <v>6</v>
      </c>
    </row>
    <row r="534" spans="1:22" x14ac:dyDescent="0.35">
      <c r="A534" t="s">
        <v>49</v>
      </c>
      <c r="B534" t="s">
        <v>66</v>
      </c>
      <c r="C534" t="s">
        <v>66</v>
      </c>
      <c r="D534" t="s">
        <v>21278</v>
      </c>
      <c r="E534" s="20" t="str" cm="1">
        <f t="array" ref="E534">IF(OR(ISNUMBER(SEARCH("mobile", J534:L534)),ISNUMBER(SEARCH("Mobile", J534:L534)),ISNUMBER(SEARCH("smartphone", J534:L534)),ISNUMBER(SEARCH("Smartphone", J534:L534)),ISNUMBER(SEARCH("android", J534:L534)),ISNUMBER(SEARCH("Android", J534:L534))),"Mobile", "")</f>
        <v/>
      </c>
      <c r="F534" s="20" t="str" cm="1">
        <f t="array" ref="F534">IF(OR(ISNUMBER(SEARCH("virtual reality", J534:L534)),ISNUMBER(SEARCH("mixed reality", J534:L534)),ISNUMBER(SEARCH(" VR ", J534:L534)),ISNUMBER(SEARCH("augmented reality", J534:L534)),ISNUMBER(SEARCH("Augmented Reality", J534:L534)),ISNUMBER(SEARCH(" AR ", J534:L534))),"VR-AR", "")</f>
        <v/>
      </c>
      <c r="G534" s="20" t="str">
        <f>IF(A534=DataValidation!$E$14,DataValidation!$E$14, "")</f>
        <v/>
      </c>
      <c r="H534" s="20" t="str">
        <f>IF(A534=DataValidation!$E$13,DataValidation!$E$13, "")</f>
        <v/>
      </c>
      <c r="I534" s="3" t="str">
        <f t="shared" si="30"/>
        <v/>
      </c>
      <c r="J534" s="10" t="s">
        <v>20669</v>
      </c>
      <c r="K534" t="s">
        <v>16595</v>
      </c>
      <c r="L534" t="s">
        <v>16601</v>
      </c>
      <c r="M534" t="s">
        <v>16597</v>
      </c>
      <c r="N534">
        <v>6</v>
      </c>
      <c r="P534" t="str">
        <f t="shared" si="31"/>
        <v>Conference</v>
      </c>
      <c r="Q534" t="s">
        <v>16602</v>
      </c>
      <c r="R534" t="s">
        <v>10673</v>
      </c>
      <c r="S534" s="3">
        <v>2021</v>
      </c>
      <c r="T534" t="s">
        <v>6</v>
      </c>
      <c r="U534" t="s">
        <v>16602</v>
      </c>
      <c r="V534" t="s">
        <v>6</v>
      </c>
    </row>
    <row r="535" spans="1:22" x14ac:dyDescent="0.35">
      <c r="A535" t="s">
        <v>40</v>
      </c>
      <c r="B535" t="s">
        <v>33</v>
      </c>
      <c r="C535" t="s">
        <v>33</v>
      </c>
      <c r="E535" s="20" t="str" cm="1">
        <f t="array" ref="E535">IF(OR(ISNUMBER(SEARCH("mobile", J535:L535)),ISNUMBER(SEARCH("Mobile", J535:L535)),ISNUMBER(SEARCH("smartphone", J535:L535)),ISNUMBER(SEARCH("Smartphone", J535:L535)),ISNUMBER(SEARCH("android", J535:L535)),ISNUMBER(SEARCH("Android", J535:L535))),"Mobile", "")</f>
        <v/>
      </c>
      <c r="F535" s="20" t="str" cm="1">
        <f t="array" ref="F535">IF(OR(ISNUMBER(SEARCH("virtual reality", J535:L535)),ISNUMBER(SEARCH("mixed reality", J535:L535)),ISNUMBER(SEARCH(" VR ", J535:L535)),ISNUMBER(SEARCH("augmented reality", J535:L535)),ISNUMBER(SEARCH("Augmented Reality", J535:L535)),ISNUMBER(SEARCH(" AR ", J535:L535))),"VR-AR", "")</f>
        <v/>
      </c>
      <c r="G535" s="20" t="str">
        <f>IF(A535=DataValidation!$E$14,DataValidation!$E$14, "")</f>
        <v>AI</v>
      </c>
      <c r="H535" s="20" t="str">
        <f>IF(A535=DataValidation!$E$13,DataValidation!$E$13, "")</f>
        <v/>
      </c>
      <c r="I535" s="3" t="str">
        <f t="shared" si="30"/>
        <v/>
      </c>
      <c r="J535" s="10" t="s">
        <v>20670</v>
      </c>
      <c r="K535" t="s">
        <v>16614</v>
      </c>
      <c r="L535" t="s">
        <v>16615</v>
      </c>
      <c r="M535" t="s">
        <v>16616</v>
      </c>
      <c r="N535">
        <v>6</v>
      </c>
      <c r="P535" t="str">
        <f t="shared" si="31"/>
        <v>Conference</v>
      </c>
      <c r="Q535" t="s">
        <v>16617</v>
      </c>
      <c r="R535" t="s">
        <v>1866</v>
      </c>
      <c r="S535" s="3">
        <v>2020</v>
      </c>
      <c r="T535" t="s">
        <v>6</v>
      </c>
      <c r="U535" t="s">
        <v>16617</v>
      </c>
      <c r="V535" t="s">
        <v>6</v>
      </c>
    </row>
    <row r="536" spans="1:22" x14ac:dyDescent="0.35">
      <c r="A536" t="s">
        <v>49</v>
      </c>
      <c r="B536" t="s">
        <v>57</v>
      </c>
      <c r="C536" t="s">
        <v>57</v>
      </c>
      <c r="D536" t="s">
        <v>21279</v>
      </c>
      <c r="E536" s="20" t="str" cm="1">
        <f t="array" ref="E536">IF(OR(ISNUMBER(SEARCH("mobile", J536:L536)),ISNUMBER(SEARCH("Mobile", J536:L536)),ISNUMBER(SEARCH("smartphone", J536:L536)),ISNUMBER(SEARCH("Smartphone", J536:L536)),ISNUMBER(SEARCH("android", J536:L536)),ISNUMBER(SEARCH("Android", J536:L536))),"Mobile", "")</f>
        <v/>
      </c>
      <c r="F536" s="20" t="str" cm="1">
        <f t="array" ref="F536">IF(OR(ISNUMBER(SEARCH("virtual reality", J536:L536)),ISNUMBER(SEARCH("mixed reality", J536:L536)),ISNUMBER(SEARCH(" VR ", J536:L536)),ISNUMBER(SEARCH("augmented reality", J536:L536)),ISNUMBER(SEARCH("Augmented Reality", J536:L536)),ISNUMBER(SEARCH(" AR ", J536:L536))),"VR-AR", "")</f>
        <v/>
      </c>
      <c r="G536" s="20" t="str">
        <f>IF(A536=DataValidation!$E$14,DataValidation!$E$14, "")</f>
        <v/>
      </c>
      <c r="H536" s="20" t="str">
        <f>IF(A536=DataValidation!$E$13,DataValidation!$E$13, "")</f>
        <v/>
      </c>
      <c r="I536" s="3" t="str">
        <f t="shared" si="30"/>
        <v/>
      </c>
      <c r="J536" s="10" t="s">
        <v>20675</v>
      </c>
      <c r="K536" t="s">
        <v>16704</v>
      </c>
      <c r="L536" t="s">
        <v>16705</v>
      </c>
      <c r="M536" t="s">
        <v>16706</v>
      </c>
      <c r="N536">
        <v>6</v>
      </c>
      <c r="O536">
        <v>9781605585147</v>
      </c>
      <c r="P536" t="str">
        <f t="shared" si="31"/>
        <v>Conference</v>
      </c>
      <c r="Q536" t="s">
        <v>16709</v>
      </c>
      <c r="R536" t="s">
        <v>16707</v>
      </c>
      <c r="S536" s="3">
        <v>2009</v>
      </c>
      <c r="T536" t="s">
        <v>16708</v>
      </c>
      <c r="U536" t="s">
        <v>16709</v>
      </c>
      <c r="V536" t="s">
        <v>6</v>
      </c>
    </row>
    <row r="537" spans="1:22" x14ac:dyDescent="0.35">
      <c r="A537" t="s">
        <v>49</v>
      </c>
      <c r="B537" t="s">
        <v>66</v>
      </c>
      <c r="C537" t="s">
        <v>66</v>
      </c>
      <c r="D537" t="s">
        <v>21280</v>
      </c>
      <c r="E537" s="20" t="str" cm="1">
        <f t="array" ref="E537">IF(OR(ISNUMBER(SEARCH("mobile", J537:L537)),ISNUMBER(SEARCH("Mobile", J537:L537)),ISNUMBER(SEARCH("smartphone", J537:L537)),ISNUMBER(SEARCH("Smartphone", J537:L537)),ISNUMBER(SEARCH("android", J537:L537)),ISNUMBER(SEARCH("Android", J537:L537))),"Mobile", "")</f>
        <v/>
      </c>
      <c r="F537" s="20" t="str" cm="1">
        <f t="array" ref="F537">IF(OR(ISNUMBER(SEARCH("virtual reality", J537:L537)),ISNUMBER(SEARCH("mixed reality", J537:L537)),ISNUMBER(SEARCH(" VR ", J537:L537)),ISNUMBER(SEARCH("augmented reality", J537:L537)),ISNUMBER(SEARCH("Augmented Reality", J537:L537)),ISNUMBER(SEARCH(" AR ", J537:L537))),"VR-AR", "")</f>
        <v/>
      </c>
      <c r="G537" s="20" t="str">
        <f>IF(A537=DataValidation!$E$14,DataValidation!$E$14, "")</f>
        <v/>
      </c>
      <c r="H537" s="20" t="str">
        <f>IF(A537=DataValidation!$E$13,DataValidation!$E$13, "")</f>
        <v/>
      </c>
      <c r="I537" s="3" t="str">
        <f t="shared" si="30"/>
        <v/>
      </c>
      <c r="J537" s="10" t="s">
        <v>20676</v>
      </c>
      <c r="K537" t="s">
        <v>16711</v>
      </c>
      <c r="L537" t="s">
        <v>16712</v>
      </c>
      <c r="M537" t="s">
        <v>16713</v>
      </c>
      <c r="N537">
        <v>6</v>
      </c>
      <c r="O537">
        <v>9781605585147</v>
      </c>
      <c r="P537" t="str">
        <f t="shared" si="31"/>
        <v>Conference</v>
      </c>
      <c r="Q537" t="s">
        <v>16709</v>
      </c>
      <c r="R537" t="s">
        <v>16714</v>
      </c>
      <c r="S537" s="3">
        <v>2009</v>
      </c>
      <c r="T537" t="s">
        <v>16715</v>
      </c>
      <c r="U537" t="s">
        <v>16709</v>
      </c>
      <c r="V537" t="s">
        <v>6</v>
      </c>
    </row>
    <row r="538" spans="1:22" x14ac:dyDescent="0.35">
      <c r="A538" t="s">
        <v>49</v>
      </c>
      <c r="B538" t="s">
        <v>74</v>
      </c>
      <c r="C538" t="s">
        <v>74</v>
      </c>
      <c r="D538" t="s">
        <v>21281</v>
      </c>
      <c r="E538" s="20" t="str" cm="1">
        <f t="array" ref="E538">IF(OR(ISNUMBER(SEARCH("mobile", J538:L538)),ISNUMBER(SEARCH("Mobile", J538:L538)),ISNUMBER(SEARCH("smartphone", J538:L538)),ISNUMBER(SEARCH("Smartphone", J538:L538)),ISNUMBER(SEARCH("android", J538:L538)),ISNUMBER(SEARCH("Android", J538:L538))),"Mobile", "")</f>
        <v/>
      </c>
      <c r="F538" s="20" t="str" cm="1">
        <f t="array" ref="F538">IF(OR(ISNUMBER(SEARCH("virtual reality", J538:L538)),ISNUMBER(SEARCH("mixed reality", J538:L538)),ISNUMBER(SEARCH(" VR ", J538:L538)),ISNUMBER(SEARCH("augmented reality", J538:L538)),ISNUMBER(SEARCH("Augmented Reality", J538:L538)),ISNUMBER(SEARCH(" AR ", J538:L538))),"VR-AR", "")</f>
        <v/>
      </c>
      <c r="G538" s="20" t="str">
        <f>IF(A538=DataValidation!$E$14,DataValidation!$E$14, "")</f>
        <v/>
      </c>
      <c r="H538" s="20" t="str">
        <f>IF(A538=DataValidation!$E$13,DataValidation!$E$13, "")</f>
        <v/>
      </c>
      <c r="I538" s="3" t="str">
        <f t="shared" si="30"/>
        <v/>
      </c>
      <c r="J538" s="10" t="s">
        <v>20678</v>
      </c>
      <c r="K538" t="s">
        <v>16736</v>
      </c>
      <c r="L538" t="s">
        <v>16737</v>
      </c>
      <c r="M538" t="s">
        <v>16738</v>
      </c>
      <c r="N538">
        <v>6</v>
      </c>
      <c r="O538">
        <v>9781605586335</v>
      </c>
      <c r="P538" t="str">
        <f t="shared" si="31"/>
        <v>Conference</v>
      </c>
      <c r="Q538" t="s">
        <v>16734</v>
      </c>
      <c r="R538" t="s">
        <v>16739</v>
      </c>
      <c r="S538" s="3">
        <v>2009</v>
      </c>
      <c r="T538" t="s">
        <v>16740</v>
      </c>
      <c r="U538" t="s">
        <v>16734</v>
      </c>
      <c r="V538" t="s">
        <v>6</v>
      </c>
    </row>
    <row r="539" spans="1:22" x14ac:dyDescent="0.35">
      <c r="A539" t="s">
        <v>85</v>
      </c>
      <c r="B539" t="s">
        <v>33</v>
      </c>
      <c r="C539" t="s">
        <v>33</v>
      </c>
      <c r="E539" s="20" t="str" cm="1">
        <f t="array" ref="E539">IF(OR(ISNUMBER(SEARCH("mobile", J539:L539)),ISNUMBER(SEARCH("Mobile", J539:L539)),ISNUMBER(SEARCH("smartphone", J539:L539)),ISNUMBER(SEARCH("Smartphone", J539:L539)),ISNUMBER(SEARCH("android", J539:L539)),ISNUMBER(SEARCH("Android", J539:L539))),"Mobile", "")</f>
        <v/>
      </c>
      <c r="F539" s="20" t="str" cm="1">
        <f t="array" ref="F539">IF(OR(ISNUMBER(SEARCH("virtual reality", J539:L539)),ISNUMBER(SEARCH("mixed reality", J539:L539)),ISNUMBER(SEARCH(" VR ", J539:L539)),ISNUMBER(SEARCH("augmented reality", J539:L539)),ISNUMBER(SEARCH("Augmented Reality", J539:L539)),ISNUMBER(SEARCH(" AR ", J539:L539))),"VR-AR", "")</f>
        <v/>
      </c>
      <c r="G539" s="20" t="s">
        <v>40</v>
      </c>
      <c r="H539" s="20" t="str">
        <f>IF(A539=DataValidation!$E$13,DataValidation!$E$13, "")</f>
        <v>Content Creation</v>
      </c>
      <c r="I539" s="3" t="str">
        <f t="shared" si="30"/>
        <v/>
      </c>
      <c r="J539" s="10" t="s">
        <v>20679</v>
      </c>
      <c r="K539" t="s">
        <v>16747</v>
      </c>
      <c r="L539" t="s">
        <v>6</v>
      </c>
      <c r="M539" t="s">
        <v>16748</v>
      </c>
      <c r="N539">
        <v>6</v>
      </c>
      <c r="O539">
        <v>9781605586854</v>
      </c>
      <c r="P539" t="str">
        <f t="shared" si="31"/>
        <v>Conference</v>
      </c>
      <c r="Q539" t="s">
        <v>16751</v>
      </c>
      <c r="R539" t="s">
        <v>16749</v>
      </c>
      <c r="S539" s="3">
        <v>2009</v>
      </c>
      <c r="T539" t="s">
        <v>16750</v>
      </c>
      <c r="U539" t="s">
        <v>16751</v>
      </c>
      <c r="V539" t="s">
        <v>6</v>
      </c>
    </row>
    <row r="540" spans="1:22" x14ac:dyDescent="0.35">
      <c r="A540" t="s">
        <v>85</v>
      </c>
      <c r="B540" t="s">
        <v>33</v>
      </c>
      <c r="C540" t="s">
        <v>33</v>
      </c>
      <c r="D540" t="s">
        <v>85</v>
      </c>
      <c r="E540" s="20" t="str" cm="1">
        <f t="array" ref="E540">IF(OR(ISNUMBER(SEARCH("mobile", J540:L540)),ISNUMBER(SEARCH("Mobile", J540:L540)),ISNUMBER(SEARCH("smartphone", J540:L540)),ISNUMBER(SEARCH("Smartphone", J540:L540)),ISNUMBER(SEARCH("android", J540:L540)),ISNUMBER(SEARCH("Android", J540:L540))),"Mobile", "")</f>
        <v/>
      </c>
      <c r="F540" s="20" t="str" cm="1">
        <f t="array" ref="F540">IF(OR(ISNUMBER(SEARCH("virtual reality", J540:L540)),ISNUMBER(SEARCH("mixed reality", J540:L540)),ISNUMBER(SEARCH(" VR ", J540:L540)),ISNUMBER(SEARCH("augmented reality", J540:L540)),ISNUMBER(SEARCH("Augmented Reality", J540:L540)),ISNUMBER(SEARCH(" AR ", J540:L540))),"VR-AR", "")</f>
        <v/>
      </c>
      <c r="G540" s="20" t="s">
        <v>21082</v>
      </c>
      <c r="H540" s="20" t="str">
        <f>IF(A540=DataValidation!$E$13,DataValidation!$E$13, "")</f>
        <v>Content Creation</v>
      </c>
      <c r="I540" s="3" t="str">
        <f t="shared" si="30"/>
        <v/>
      </c>
      <c r="J540" s="10" t="s">
        <v>20685</v>
      </c>
      <c r="K540" t="s">
        <v>16796</v>
      </c>
      <c r="L540" t="s">
        <v>16797</v>
      </c>
      <c r="M540" t="s">
        <v>16798</v>
      </c>
      <c r="N540">
        <v>6</v>
      </c>
      <c r="O540">
        <v>9781605588643</v>
      </c>
      <c r="P540" t="str">
        <f t="shared" si="31"/>
        <v>Conference</v>
      </c>
      <c r="Q540" t="s">
        <v>16776</v>
      </c>
      <c r="R540" t="s">
        <v>16799</v>
      </c>
      <c r="S540" s="3">
        <v>2009</v>
      </c>
      <c r="T540" t="s">
        <v>16800</v>
      </c>
      <c r="U540" t="s">
        <v>16776</v>
      </c>
      <c r="V540" t="s">
        <v>6</v>
      </c>
    </row>
    <row r="541" spans="1:22" x14ac:dyDescent="0.35">
      <c r="A541" t="s">
        <v>49</v>
      </c>
      <c r="B541" t="s">
        <v>71</v>
      </c>
      <c r="C541" t="s">
        <v>71</v>
      </c>
      <c r="D541" t="s">
        <v>21282</v>
      </c>
      <c r="E541" s="20" t="str" cm="1">
        <f t="array" ref="E541">IF(OR(ISNUMBER(SEARCH("mobile", J541:L541)),ISNUMBER(SEARCH("Mobile", J541:L541)),ISNUMBER(SEARCH("smartphone", J541:L541)),ISNUMBER(SEARCH("Smartphone", J541:L541)),ISNUMBER(SEARCH("android", J541:L541)),ISNUMBER(SEARCH("Android", J541:L541))),"Mobile", "")</f>
        <v/>
      </c>
      <c r="F541" s="20" t="str" cm="1">
        <f t="array" ref="F541">IF(OR(ISNUMBER(SEARCH("virtual reality", J541:L541)),ISNUMBER(SEARCH("mixed reality", J541:L541)),ISNUMBER(SEARCH(" VR ", J541:L541)),ISNUMBER(SEARCH("augmented reality", J541:L541)),ISNUMBER(SEARCH("Augmented Reality", J541:L541)),ISNUMBER(SEARCH(" AR ", J541:L541))),"VR-AR", "")</f>
        <v/>
      </c>
      <c r="G541" s="20" t="str">
        <f>IF(A541=DataValidation!$E$14,DataValidation!$E$14, "")</f>
        <v/>
      </c>
      <c r="H541" s="20" t="str">
        <f>IF(A541=DataValidation!$E$13,DataValidation!$E$13, "")</f>
        <v/>
      </c>
      <c r="I541" s="3" t="str">
        <f t="shared" si="30"/>
        <v/>
      </c>
      <c r="J541" s="10" t="s">
        <v>20687</v>
      </c>
      <c r="K541" t="s">
        <v>16808</v>
      </c>
      <c r="L541" t="s">
        <v>16809</v>
      </c>
      <c r="M541" t="s">
        <v>16810</v>
      </c>
      <c r="N541">
        <v>6</v>
      </c>
      <c r="O541">
        <v>9781605588643</v>
      </c>
      <c r="P541" t="str">
        <f t="shared" si="31"/>
        <v>Conference</v>
      </c>
      <c r="Q541" t="s">
        <v>16776</v>
      </c>
      <c r="R541" t="s">
        <v>16811</v>
      </c>
      <c r="S541" s="3">
        <v>2009</v>
      </c>
      <c r="T541" t="s">
        <v>16812</v>
      </c>
      <c r="U541" t="s">
        <v>16776</v>
      </c>
      <c r="V541" t="s">
        <v>6</v>
      </c>
    </row>
    <row r="542" spans="1:22" x14ac:dyDescent="0.35">
      <c r="A542" t="s">
        <v>49</v>
      </c>
      <c r="B542" t="s">
        <v>90</v>
      </c>
      <c r="C542" t="s">
        <v>90</v>
      </c>
      <c r="D542" t="s">
        <v>21283</v>
      </c>
      <c r="E542" s="20" t="str" cm="1">
        <f t="array" ref="E542">IF(OR(ISNUMBER(SEARCH("mobile", J542:L542)),ISNUMBER(SEARCH("Mobile", J542:L542)),ISNUMBER(SEARCH("smartphone", J542:L542)),ISNUMBER(SEARCH("Smartphone", J542:L542)),ISNUMBER(SEARCH("android", J542:L542)),ISNUMBER(SEARCH("Android", J542:L542))),"Mobile", "")</f>
        <v/>
      </c>
      <c r="F542" s="20" t="str" cm="1">
        <f t="array" ref="F542">IF(OR(ISNUMBER(SEARCH("virtual reality", J542:L542)),ISNUMBER(SEARCH("mixed reality", J542:L542)),ISNUMBER(SEARCH(" VR ", J542:L542)),ISNUMBER(SEARCH("augmented reality", J542:L542)),ISNUMBER(SEARCH("Augmented Reality", J542:L542)),ISNUMBER(SEARCH(" AR ", J542:L542))),"VR-AR", "")</f>
        <v/>
      </c>
      <c r="G542" s="20" t="str">
        <f>IF(A542=DataValidation!$E$14,DataValidation!$E$14, "")</f>
        <v/>
      </c>
      <c r="H542" s="20" t="str">
        <f>IF(A542=DataValidation!$E$13,DataValidation!$E$13, "")</f>
        <v/>
      </c>
      <c r="I542" s="3" t="str">
        <f t="shared" si="30"/>
        <v/>
      </c>
      <c r="J542" s="10" t="s">
        <v>16829</v>
      </c>
      <c r="K542" t="s">
        <v>16830</v>
      </c>
      <c r="L542" t="s">
        <v>16831</v>
      </c>
      <c r="M542" t="s">
        <v>16832</v>
      </c>
      <c r="N542">
        <v>6</v>
      </c>
      <c r="O542">
        <v>9781605588643</v>
      </c>
      <c r="P542" t="str">
        <f t="shared" si="31"/>
        <v>Conference</v>
      </c>
      <c r="Q542" t="s">
        <v>16776</v>
      </c>
      <c r="R542" t="s">
        <v>16833</v>
      </c>
      <c r="S542" s="3">
        <v>2009</v>
      </c>
      <c r="T542" t="s">
        <v>16834</v>
      </c>
      <c r="U542" t="s">
        <v>16776</v>
      </c>
      <c r="V542" t="s">
        <v>6</v>
      </c>
    </row>
    <row r="543" spans="1:22" x14ac:dyDescent="0.35">
      <c r="A543" t="s">
        <v>49</v>
      </c>
      <c r="B543" t="s">
        <v>80</v>
      </c>
      <c r="C543" t="s">
        <v>80</v>
      </c>
      <c r="D543" t="s">
        <v>21284</v>
      </c>
      <c r="E543" s="20" t="str" cm="1">
        <f t="array" ref="E543">IF(OR(ISNUMBER(SEARCH("mobile", J543:L543)),ISNUMBER(SEARCH("Mobile", J543:L543)),ISNUMBER(SEARCH("smartphone", J543:L543)),ISNUMBER(SEARCH("Smartphone", J543:L543)),ISNUMBER(SEARCH("android", J543:L543)),ISNUMBER(SEARCH("Android", J543:L543))),"Mobile", "")</f>
        <v/>
      </c>
      <c r="F543" s="20" t="str" cm="1">
        <f t="array" ref="F543">IF(OR(ISNUMBER(SEARCH("virtual reality", J543:L543)),ISNUMBER(SEARCH("mixed reality", J543:L543)),ISNUMBER(SEARCH(" VR ", J543:L543)),ISNUMBER(SEARCH("augmented reality", J543:L543)),ISNUMBER(SEARCH("Augmented Reality", J543:L543)),ISNUMBER(SEARCH(" AR ", J543:L543))),"VR-AR", "")</f>
        <v/>
      </c>
      <c r="G543" s="20" t="str">
        <f>IF(A543=DataValidation!$E$14,DataValidation!$E$14, "")</f>
        <v/>
      </c>
      <c r="H543" s="20" t="str">
        <f>IF(A543=DataValidation!$E$13,DataValidation!$E$13, "")</f>
        <v/>
      </c>
      <c r="I543" s="3" t="str">
        <f t="shared" si="30"/>
        <v/>
      </c>
      <c r="J543" s="10" t="s">
        <v>16848</v>
      </c>
      <c r="K543" t="s">
        <v>16849</v>
      </c>
      <c r="L543" t="s">
        <v>16850</v>
      </c>
      <c r="M543" t="s">
        <v>16851</v>
      </c>
      <c r="N543">
        <v>6</v>
      </c>
      <c r="O543">
        <v>9781605588544</v>
      </c>
      <c r="P543" t="str">
        <f t="shared" si="31"/>
        <v>Conference</v>
      </c>
      <c r="Q543" t="s">
        <v>16854</v>
      </c>
      <c r="R543" t="s">
        <v>16852</v>
      </c>
      <c r="S543" s="3">
        <v>2009</v>
      </c>
      <c r="T543" t="s">
        <v>16853</v>
      </c>
      <c r="U543" t="s">
        <v>16854</v>
      </c>
      <c r="V543" t="s">
        <v>6</v>
      </c>
    </row>
    <row r="544" spans="1:22" x14ac:dyDescent="0.35">
      <c r="A544" t="s">
        <v>70</v>
      </c>
      <c r="B544" t="s">
        <v>90</v>
      </c>
      <c r="C544" t="s">
        <v>90</v>
      </c>
      <c r="D544" t="s">
        <v>21285</v>
      </c>
      <c r="E544" s="20" t="str" cm="1">
        <f t="array" ref="E544">IF(OR(ISNUMBER(SEARCH("mobile", J544:L544)),ISNUMBER(SEARCH("Mobile", J544:L544)),ISNUMBER(SEARCH("smartphone", J544:L544)),ISNUMBER(SEARCH("Smartphone", J544:L544)),ISNUMBER(SEARCH("android", J544:L544)),ISNUMBER(SEARCH("Android", J544:L544))),"Mobile", "")</f>
        <v/>
      </c>
      <c r="F544" s="20" t="str" cm="1">
        <f t="array" ref="F544">IF(OR(ISNUMBER(SEARCH("virtual reality", J544:L544)),ISNUMBER(SEARCH("mixed reality", J544:L544)),ISNUMBER(SEARCH(" VR ", J544:L544)),ISNUMBER(SEARCH("augmented reality", J544:L544)),ISNUMBER(SEARCH("Augmented Reality", J544:L544)),ISNUMBER(SEARCH(" AR ", J544:L544))),"VR-AR", "")</f>
        <v>VR-AR</v>
      </c>
      <c r="G544" s="20" t="str">
        <f>IF(A544=DataValidation!$E$14,DataValidation!$E$14, "")</f>
        <v/>
      </c>
      <c r="H544" s="20" t="str">
        <f>IF(A544=DataValidation!$E$13,DataValidation!$E$13, "")</f>
        <v/>
      </c>
      <c r="I544" s="3" t="str">
        <f t="shared" si="30"/>
        <v/>
      </c>
      <c r="J544" s="10" t="s">
        <v>20693</v>
      </c>
      <c r="K544" t="s">
        <v>16877</v>
      </c>
      <c r="L544" t="s">
        <v>16878</v>
      </c>
      <c r="M544" t="s">
        <v>16879</v>
      </c>
      <c r="N544">
        <v>6</v>
      </c>
      <c r="O544">
        <v>9781605589374</v>
      </c>
      <c r="P544" t="str">
        <f t="shared" si="31"/>
        <v>Conference</v>
      </c>
      <c r="Q544" t="s">
        <v>16882</v>
      </c>
      <c r="R544" t="s">
        <v>16880</v>
      </c>
      <c r="S544" s="3">
        <v>2010</v>
      </c>
      <c r="T544" t="s">
        <v>16881</v>
      </c>
      <c r="U544" t="s">
        <v>16882</v>
      </c>
      <c r="V544" t="s">
        <v>6</v>
      </c>
    </row>
    <row r="545" spans="1:22" x14ac:dyDescent="0.35">
      <c r="A545" t="s">
        <v>49</v>
      </c>
      <c r="B545" t="s">
        <v>80</v>
      </c>
      <c r="C545" t="s">
        <v>80</v>
      </c>
      <c r="D545" t="s">
        <v>21286</v>
      </c>
      <c r="E545" s="20" t="str" cm="1">
        <f t="array" ref="E545">IF(OR(ISNUMBER(SEARCH("mobile", J545:L545)),ISNUMBER(SEARCH("Mobile", J545:L545)),ISNUMBER(SEARCH("smartphone", J545:L545)),ISNUMBER(SEARCH("Smartphone", J545:L545)),ISNUMBER(SEARCH("android", J545:L545)),ISNUMBER(SEARCH("Android", J545:L545))),"Mobile", "")</f>
        <v/>
      </c>
      <c r="F545" s="20" t="str" cm="1">
        <f t="array" ref="F545">IF(OR(ISNUMBER(SEARCH("virtual reality", J545:L545)),ISNUMBER(SEARCH("mixed reality", J545:L545)),ISNUMBER(SEARCH(" VR ", J545:L545)),ISNUMBER(SEARCH("augmented reality", J545:L545)),ISNUMBER(SEARCH("Augmented Reality", J545:L545)),ISNUMBER(SEARCH(" AR ", J545:L545))),"VR-AR", "")</f>
        <v/>
      </c>
      <c r="G545" s="20" t="str">
        <f>IF(A545=DataValidation!$E$14,DataValidation!$E$14, "")</f>
        <v/>
      </c>
      <c r="H545" s="20" t="str">
        <f>IF(A545=DataValidation!$E$13,DataValidation!$E$13, "")</f>
        <v/>
      </c>
      <c r="I545" s="3" t="str">
        <f t="shared" si="30"/>
        <v/>
      </c>
      <c r="J545" s="10" t="s">
        <v>20696</v>
      </c>
      <c r="K545" t="s">
        <v>16909</v>
      </c>
      <c r="L545" t="s">
        <v>6</v>
      </c>
      <c r="M545" t="s">
        <v>16910</v>
      </c>
      <c r="N545">
        <v>6</v>
      </c>
      <c r="O545">
        <v>9781450300971</v>
      </c>
      <c r="P545" t="str">
        <f t="shared" si="31"/>
        <v>Conference</v>
      </c>
      <c r="Q545" t="s">
        <v>16907</v>
      </c>
      <c r="R545" t="s">
        <v>16911</v>
      </c>
      <c r="S545" s="3">
        <v>2010</v>
      </c>
      <c r="T545" t="s">
        <v>16912</v>
      </c>
      <c r="U545" t="s">
        <v>16907</v>
      </c>
      <c r="V545" t="s">
        <v>6</v>
      </c>
    </row>
    <row r="546" spans="1:22" x14ac:dyDescent="0.35">
      <c r="A546" t="s">
        <v>40</v>
      </c>
      <c r="B546" t="s">
        <v>33</v>
      </c>
      <c r="C546" t="s">
        <v>33</v>
      </c>
      <c r="E546" s="20" t="str" cm="1">
        <f t="array" ref="E546">IF(OR(ISNUMBER(SEARCH("mobile", J546:L546)),ISNUMBER(SEARCH("Mobile", J546:L546)),ISNUMBER(SEARCH("smartphone", J546:L546)),ISNUMBER(SEARCH("Smartphone", J546:L546)),ISNUMBER(SEARCH("android", J546:L546)),ISNUMBER(SEARCH("Android", J546:L546))),"Mobile", "")</f>
        <v/>
      </c>
      <c r="F546" s="20" t="str" cm="1">
        <f t="array" ref="F546">IF(OR(ISNUMBER(SEARCH("virtual reality", J546:L546)),ISNUMBER(SEARCH("mixed reality", J546:L546)),ISNUMBER(SEARCH(" VR ", J546:L546)),ISNUMBER(SEARCH("augmented reality", J546:L546)),ISNUMBER(SEARCH("Augmented Reality", J546:L546)),ISNUMBER(SEARCH(" AR ", J546:L546))),"VR-AR", "")</f>
        <v/>
      </c>
      <c r="G546" s="20" t="str">
        <f>IF(A546=DataValidation!$E$14,DataValidation!$E$14, "")</f>
        <v>AI</v>
      </c>
      <c r="H546" s="20" t="str">
        <f>IF(A546=DataValidation!$E$13,DataValidation!$E$13, "")</f>
        <v/>
      </c>
      <c r="I546" s="3" t="str">
        <f t="shared" si="30"/>
        <v/>
      </c>
      <c r="J546" s="10" t="s">
        <v>20701</v>
      </c>
      <c r="K546" t="s">
        <v>16951</v>
      </c>
      <c r="L546" t="s">
        <v>6</v>
      </c>
      <c r="M546" t="s">
        <v>16952</v>
      </c>
      <c r="N546">
        <v>6</v>
      </c>
      <c r="O546">
        <v>9781450305310</v>
      </c>
      <c r="P546" t="str">
        <f t="shared" si="31"/>
        <v>Workshop</v>
      </c>
      <c r="Q546" t="s">
        <v>16954</v>
      </c>
      <c r="R546" t="s">
        <v>6</v>
      </c>
      <c r="S546" s="3">
        <v>2010</v>
      </c>
      <c r="T546" t="s">
        <v>16953</v>
      </c>
      <c r="U546" t="s">
        <v>16954</v>
      </c>
      <c r="V546" t="s">
        <v>6</v>
      </c>
    </row>
    <row r="547" spans="1:22" x14ac:dyDescent="0.35">
      <c r="A547" t="s">
        <v>49</v>
      </c>
      <c r="B547" t="s">
        <v>57</v>
      </c>
      <c r="C547" t="s">
        <v>57</v>
      </c>
      <c r="D547" t="s">
        <v>21287</v>
      </c>
      <c r="E547" s="20" t="str" cm="1">
        <f t="array" ref="E547">IF(OR(ISNUMBER(SEARCH("mobile", J547:L547)),ISNUMBER(SEARCH("Mobile", J547:L547)),ISNUMBER(SEARCH("smartphone", J547:L547)),ISNUMBER(SEARCH("Smartphone", J547:L547)),ISNUMBER(SEARCH("android", J547:L547)),ISNUMBER(SEARCH("Android", J547:L547))),"Mobile", "")</f>
        <v/>
      </c>
      <c r="F547" s="20" t="str" cm="1">
        <f t="array" ref="F547">IF(OR(ISNUMBER(SEARCH("virtual reality", J547:L547)),ISNUMBER(SEARCH("mixed reality", J547:L547)),ISNUMBER(SEARCH(" VR ", J547:L547)),ISNUMBER(SEARCH("augmented reality", J547:L547)),ISNUMBER(SEARCH("Augmented Reality", J547:L547)),ISNUMBER(SEARCH(" AR ", J547:L547))),"VR-AR", "")</f>
        <v/>
      </c>
      <c r="G547" s="20" t="str">
        <f>IF(A547=DataValidation!$E$14,DataValidation!$E$14, "")</f>
        <v/>
      </c>
      <c r="H547" s="20" t="str">
        <f>IF(A547=DataValidation!$E$13,DataValidation!$E$13, "")</f>
        <v/>
      </c>
      <c r="I547" s="3" t="str">
        <f t="shared" si="30"/>
        <v/>
      </c>
      <c r="J547" s="10" t="s">
        <v>20705</v>
      </c>
      <c r="K547" t="s">
        <v>16981</v>
      </c>
      <c r="L547" t="s">
        <v>16982</v>
      </c>
      <c r="M547" t="s">
        <v>16983</v>
      </c>
      <c r="N547">
        <v>6</v>
      </c>
      <c r="O547">
        <v>9781605588636</v>
      </c>
      <c r="P547" t="str">
        <f t="shared" si="31"/>
        <v>Conference</v>
      </c>
      <c r="Q547" t="s">
        <v>16973</v>
      </c>
      <c r="R547" t="s">
        <v>16984</v>
      </c>
      <c r="S547" s="3">
        <v>2010</v>
      </c>
      <c r="T547" t="s">
        <v>16985</v>
      </c>
      <c r="U547" t="s">
        <v>16973</v>
      </c>
      <c r="V547" t="s">
        <v>6</v>
      </c>
    </row>
    <row r="548" spans="1:22" x14ac:dyDescent="0.35">
      <c r="A548" t="s">
        <v>49</v>
      </c>
      <c r="B548" t="s">
        <v>80</v>
      </c>
      <c r="C548" t="s">
        <v>80</v>
      </c>
      <c r="D548" t="s">
        <v>21288</v>
      </c>
      <c r="E548" s="20" t="str" cm="1">
        <f t="array" ref="E548">IF(OR(ISNUMBER(SEARCH("mobile", J548:L548)),ISNUMBER(SEARCH("Mobile", J548:L548)),ISNUMBER(SEARCH("smartphone", J548:L548)),ISNUMBER(SEARCH("Smartphone", J548:L548)),ISNUMBER(SEARCH("android", J548:L548)),ISNUMBER(SEARCH("Android", J548:L548))),"Mobile", "")</f>
        <v/>
      </c>
      <c r="F548" s="20" t="str" cm="1">
        <f t="array" ref="F548">IF(OR(ISNUMBER(SEARCH("virtual reality", J548:L548)),ISNUMBER(SEARCH("mixed reality", J548:L548)),ISNUMBER(SEARCH(" VR ", J548:L548)),ISNUMBER(SEARCH("augmented reality", J548:L548)),ISNUMBER(SEARCH("Augmented Reality", J548:L548)),ISNUMBER(SEARCH(" AR ", J548:L548))),"VR-AR", "")</f>
        <v/>
      </c>
      <c r="G548" s="20" t="str">
        <f>IF(A548=DataValidation!$E$14,DataValidation!$E$14, "")</f>
        <v/>
      </c>
      <c r="H548" s="20" t="str">
        <f>IF(A548=DataValidation!$E$13,DataValidation!$E$13, "")</f>
        <v/>
      </c>
      <c r="I548" s="3" t="str">
        <f t="shared" si="30"/>
        <v/>
      </c>
      <c r="J548" s="10" t="s">
        <v>20709</v>
      </c>
      <c r="K548" t="s">
        <v>17064</v>
      </c>
      <c r="L548" t="s">
        <v>17065</v>
      </c>
      <c r="M548" t="s">
        <v>17066</v>
      </c>
      <c r="N548">
        <v>6</v>
      </c>
      <c r="O548">
        <v>9781450307444</v>
      </c>
      <c r="P548" t="str">
        <f t="shared" si="31"/>
        <v>Conference</v>
      </c>
      <c r="Q548" t="s">
        <v>17069</v>
      </c>
      <c r="R548" t="s">
        <v>17067</v>
      </c>
      <c r="S548" s="3">
        <v>2011</v>
      </c>
      <c r="T548" t="s">
        <v>17068</v>
      </c>
      <c r="U548" t="s">
        <v>17069</v>
      </c>
      <c r="V548" t="s">
        <v>6</v>
      </c>
    </row>
    <row r="549" spans="1:22" x14ac:dyDescent="0.35">
      <c r="A549" t="s">
        <v>70</v>
      </c>
      <c r="B549" t="s">
        <v>33</v>
      </c>
      <c r="C549" t="s">
        <v>33</v>
      </c>
      <c r="D549" t="s">
        <v>21289</v>
      </c>
      <c r="E549" s="20" t="str" cm="1">
        <f t="array" ref="E549">IF(OR(ISNUMBER(SEARCH("mobile", J549:L549)),ISNUMBER(SEARCH("Mobile", J549:L549)),ISNUMBER(SEARCH("smartphone", J549:L549)),ISNUMBER(SEARCH("Smartphone", J549:L549)),ISNUMBER(SEARCH("android", J549:L549)),ISNUMBER(SEARCH("Android", J549:L549))),"Mobile", "")</f>
        <v/>
      </c>
      <c r="F549" s="20" t="str" cm="1">
        <f t="array" ref="F549">IF(OR(ISNUMBER(SEARCH("virtual reality", J549:L549)),ISNUMBER(SEARCH("mixed reality", J549:L549)),ISNUMBER(SEARCH(" VR ", J549:L549)),ISNUMBER(SEARCH("augmented reality", J549:L549)),ISNUMBER(SEARCH("Augmented Reality", J549:L549)),ISNUMBER(SEARCH(" AR ", J549:L549))),"VR-AR", "")</f>
        <v/>
      </c>
      <c r="G549" s="20" t="str">
        <f>IF(A549=DataValidation!$E$14,DataValidation!$E$14, "")</f>
        <v/>
      </c>
      <c r="H549" s="20" t="str">
        <f>IF(A549=DataValidation!$E$13,DataValidation!$E$13, "")</f>
        <v/>
      </c>
      <c r="I549" s="3" t="str">
        <f t="shared" si="30"/>
        <v/>
      </c>
      <c r="J549" s="10" t="s">
        <v>20710</v>
      </c>
      <c r="K549" t="s">
        <v>17089</v>
      </c>
      <c r="L549" t="s">
        <v>17090</v>
      </c>
      <c r="M549" t="s">
        <v>17091</v>
      </c>
      <c r="N549">
        <v>6</v>
      </c>
      <c r="O549">
        <v>9781450308205</v>
      </c>
      <c r="P549" t="str">
        <f t="shared" si="31"/>
        <v>Conference</v>
      </c>
      <c r="Q549" t="s">
        <v>17094</v>
      </c>
      <c r="R549" t="s">
        <v>17092</v>
      </c>
      <c r="S549" s="3">
        <v>2011</v>
      </c>
      <c r="T549" t="s">
        <v>17093</v>
      </c>
      <c r="U549" t="s">
        <v>17094</v>
      </c>
      <c r="V549" t="s">
        <v>6</v>
      </c>
    </row>
    <row r="550" spans="1:22" x14ac:dyDescent="0.35">
      <c r="A550" t="s">
        <v>40</v>
      </c>
      <c r="B550" t="s">
        <v>33</v>
      </c>
      <c r="C550" t="s">
        <v>33</v>
      </c>
      <c r="E550" s="20" t="str" cm="1">
        <f t="array" ref="E550">IF(OR(ISNUMBER(SEARCH("mobile", J550:L550)),ISNUMBER(SEARCH("Mobile", J550:L550)),ISNUMBER(SEARCH("smartphone", J550:L550)),ISNUMBER(SEARCH("Smartphone", J550:L550)),ISNUMBER(SEARCH("android", J550:L550)),ISNUMBER(SEARCH("Android", J550:L550))),"Mobile", "")</f>
        <v/>
      </c>
      <c r="F550" s="20" t="str" cm="1">
        <f t="array" ref="F550">IF(OR(ISNUMBER(SEARCH("virtual reality", J550:L550)),ISNUMBER(SEARCH("mixed reality", J550:L550)),ISNUMBER(SEARCH(" VR ", J550:L550)),ISNUMBER(SEARCH("augmented reality", J550:L550)),ISNUMBER(SEARCH("Augmented Reality", J550:L550)),ISNUMBER(SEARCH(" AR ", J550:L550))),"VR-AR", "")</f>
        <v/>
      </c>
      <c r="G550" s="20" t="str">
        <f>IF(A550=DataValidation!$E$14,DataValidation!$E$14, "")</f>
        <v>AI</v>
      </c>
      <c r="H550" s="20" t="str">
        <f>IF(A550=DataValidation!$E$13,DataValidation!$E$13, "")</f>
        <v/>
      </c>
      <c r="I550" s="3" t="str">
        <f t="shared" si="30"/>
        <v/>
      </c>
      <c r="J550" s="10" t="s">
        <v>20712</v>
      </c>
      <c r="K550" t="s">
        <v>17102</v>
      </c>
      <c r="L550" t="s">
        <v>17103</v>
      </c>
      <c r="M550" t="s">
        <v>17104</v>
      </c>
      <c r="N550">
        <v>6</v>
      </c>
      <c r="O550">
        <v>9781450308274</v>
      </c>
      <c r="P550" t="str">
        <f t="shared" si="31"/>
        <v>Conference</v>
      </c>
      <c r="Q550" t="s">
        <v>17106</v>
      </c>
      <c r="R550" t="s">
        <v>6</v>
      </c>
      <c r="S550" s="3">
        <v>2011</v>
      </c>
      <c r="T550" t="s">
        <v>17105</v>
      </c>
      <c r="U550" t="s">
        <v>17106</v>
      </c>
      <c r="V550" t="s">
        <v>6</v>
      </c>
    </row>
    <row r="551" spans="1:22" x14ac:dyDescent="0.35">
      <c r="A551" t="s">
        <v>40</v>
      </c>
      <c r="B551" t="s">
        <v>33</v>
      </c>
      <c r="C551" t="s">
        <v>33</v>
      </c>
      <c r="E551" s="20" t="str" cm="1">
        <f t="array" ref="E551">IF(OR(ISNUMBER(SEARCH("mobile", J551:L551)),ISNUMBER(SEARCH("Mobile", J551:L551)),ISNUMBER(SEARCH("smartphone", J551:L551)),ISNUMBER(SEARCH("Smartphone", J551:L551)),ISNUMBER(SEARCH("android", J551:L551)),ISNUMBER(SEARCH("Android", J551:L551))),"Mobile", "")</f>
        <v/>
      </c>
      <c r="F551" s="20" t="str" cm="1">
        <f t="array" ref="F551">IF(OR(ISNUMBER(SEARCH("virtual reality", J551:L551)),ISNUMBER(SEARCH("mixed reality", J551:L551)),ISNUMBER(SEARCH(" VR ", J551:L551)),ISNUMBER(SEARCH("augmented reality", J551:L551)),ISNUMBER(SEARCH("Augmented Reality", J551:L551)),ISNUMBER(SEARCH(" AR ", J551:L551))),"VR-AR", "")</f>
        <v/>
      </c>
      <c r="G551" s="20" t="str">
        <f>IF(A551=DataValidation!$E$14,DataValidation!$E$14, "")</f>
        <v>AI</v>
      </c>
      <c r="H551" s="20" t="str">
        <f>IF(A551=DataValidation!$E$13,DataValidation!$E$13, "")</f>
        <v/>
      </c>
      <c r="I551" s="3" t="str">
        <f t="shared" si="30"/>
        <v/>
      </c>
      <c r="J551" s="10" t="s">
        <v>20713</v>
      </c>
      <c r="K551" t="s">
        <v>17108</v>
      </c>
      <c r="L551" t="s">
        <v>17109</v>
      </c>
      <c r="M551" t="s">
        <v>17110</v>
      </c>
      <c r="N551">
        <v>6</v>
      </c>
      <c r="O551">
        <v>9781450308274</v>
      </c>
      <c r="P551" t="str">
        <f t="shared" si="31"/>
        <v>Conference</v>
      </c>
      <c r="Q551" t="s">
        <v>17106</v>
      </c>
      <c r="R551" t="s">
        <v>6</v>
      </c>
      <c r="S551" s="3">
        <v>2011</v>
      </c>
      <c r="T551" t="s">
        <v>17111</v>
      </c>
      <c r="U551" t="s">
        <v>17106</v>
      </c>
      <c r="V551" t="s">
        <v>6</v>
      </c>
    </row>
    <row r="552" spans="1:22" x14ac:dyDescent="0.35">
      <c r="A552" t="s">
        <v>85</v>
      </c>
      <c r="B552" t="s">
        <v>33</v>
      </c>
      <c r="C552" t="s">
        <v>33</v>
      </c>
      <c r="D552" t="s">
        <v>21290</v>
      </c>
      <c r="E552" s="20" t="str" cm="1">
        <f t="array" ref="E552">IF(OR(ISNUMBER(SEARCH("mobile", J552:L552)),ISNUMBER(SEARCH("Mobile", J552:L552)),ISNUMBER(SEARCH("smartphone", J552:L552)),ISNUMBER(SEARCH("Smartphone", J552:L552)),ISNUMBER(SEARCH("android", J552:L552)),ISNUMBER(SEARCH("Android", J552:L552))),"Mobile", "")</f>
        <v/>
      </c>
      <c r="F552" s="20" t="str" cm="1">
        <f t="array" ref="F552">IF(OR(ISNUMBER(SEARCH("virtual reality", J552:L552)),ISNUMBER(SEARCH("mixed reality", J552:L552)),ISNUMBER(SEARCH(" VR ", J552:L552)),ISNUMBER(SEARCH("augmented reality", J552:L552)),ISNUMBER(SEARCH("Augmented Reality", J552:L552)),ISNUMBER(SEARCH(" AR ", J552:L552))),"VR-AR", "")</f>
        <v/>
      </c>
      <c r="G552" s="20" t="s">
        <v>21082</v>
      </c>
      <c r="H552" s="20" t="str">
        <f>IF(A552=DataValidation!$E$13,DataValidation!$E$13, "")</f>
        <v>Content Creation</v>
      </c>
      <c r="I552" s="3" t="str">
        <f t="shared" si="30"/>
        <v/>
      </c>
      <c r="J552" s="10" t="s">
        <v>20715</v>
      </c>
      <c r="K552" t="s">
        <v>17118</v>
      </c>
      <c r="L552" t="s">
        <v>17119</v>
      </c>
      <c r="M552" t="s">
        <v>17120</v>
      </c>
      <c r="N552">
        <v>6</v>
      </c>
      <c r="O552">
        <v>9781450308274</v>
      </c>
      <c r="P552" t="str">
        <f t="shared" si="31"/>
        <v>Conference</v>
      </c>
      <c r="Q552" t="s">
        <v>17106</v>
      </c>
      <c r="R552" t="s">
        <v>6</v>
      </c>
      <c r="S552" s="3">
        <v>2011</v>
      </c>
      <c r="T552" t="s">
        <v>17121</v>
      </c>
      <c r="U552" t="s">
        <v>17106</v>
      </c>
      <c r="V552" t="s">
        <v>6</v>
      </c>
    </row>
    <row r="553" spans="1:22" x14ac:dyDescent="0.35">
      <c r="A553" t="s">
        <v>70</v>
      </c>
      <c r="B553" t="s">
        <v>74</v>
      </c>
      <c r="C553" t="s">
        <v>74</v>
      </c>
      <c r="D553" t="s">
        <v>21291</v>
      </c>
      <c r="E553" s="20" t="str" cm="1">
        <f t="array" ref="E553">IF(OR(ISNUMBER(SEARCH("mobile", J553:L553)),ISNUMBER(SEARCH("Mobile", J553:L553)),ISNUMBER(SEARCH("smartphone", J553:L553)),ISNUMBER(SEARCH("Smartphone", J553:L553)),ISNUMBER(SEARCH("android", J553:L553)),ISNUMBER(SEARCH("Android", J553:L553))),"Mobile", "")</f>
        <v>Mobile</v>
      </c>
      <c r="F553" s="20" t="str" cm="1">
        <f t="array" ref="F553">IF(OR(ISNUMBER(SEARCH("virtual reality", J553:L553)),ISNUMBER(SEARCH("mixed reality", J553:L553)),ISNUMBER(SEARCH(" VR ", J553:L553)),ISNUMBER(SEARCH("augmented reality", J553:L553)),ISNUMBER(SEARCH("Augmented Reality", J553:L553)),ISNUMBER(SEARCH(" AR ", J553:L553))),"VR-AR", "")</f>
        <v/>
      </c>
      <c r="G553" s="20" t="str">
        <f>IF(A553=DataValidation!$E$14,DataValidation!$E$14, "")</f>
        <v/>
      </c>
      <c r="H553" s="20" t="str">
        <f>IF(A553=DataValidation!$E$13,DataValidation!$E$13, "")</f>
        <v/>
      </c>
      <c r="I553" s="3" t="str">
        <f t="shared" si="30"/>
        <v/>
      </c>
      <c r="J553" s="10" t="s">
        <v>20717</v>
      </c>
      <c r="K553" t="s">
        <v>17128</v>
      </c>
      <c r="L553" t="s">
        <v>17129</v>
      </c>
      <c r="M553" t="s">
        <v>17130</v>
      </c>
      <c r="N553">
        <v>6</v>
      </c>
      <c r="O553">
        <v>9781450308274</v>
      </c>
      <c r="P553" t="str">
        <f t="shared" si="31"/>
        <v>Conference</v>
      </c>
      <c r="Q553" t="s">
        <v>17106</v>
      </c>
      <c r="R553" t="s">
        <v>6</v>
      </c>
      <c r="S553" s="3">
        <v>2011</v>
      </c>
      <c r="T553" t="s">
        <v>17131</v>
      </c>
      <c r="U553" t="s">
        <v>17106</v>
      </c>
      <c r="V553" t="s">
        <v>6</v>
      </c>
    </row>
    <row r="554" spans="1:22" x14ac:dyDescent="0.35">
      <c r="A554" t="s">
        <v>85</v>
      </c>
      <c r="B554" t="s">
        <v>33</v>
      </c>
      <c r="C554" t="s">
        <v>33</v>
      </c>
      <c r="E554" s="20" t="str" cm="1">
        <f t="array" ref="E554">IF(OR(ISNUMBER(SEARCH("mobile", J554:L554)),ISNUMBER(SEARCH("Mobile", J554:L554)),ISNUMBER(SEARCH("smartphone", J554:L554)),ISNUMBER(SEARCH("Smartphone", J554:L554)),ISNUMBER(SEARCH("android", J554:L554)),ISNUMBER(SEARCH("Android", J554:L554))),"Mobile", "")</f>
        <v/>
      </c>
      <c r="F554" s="20" t="str" cm="1">
        <f t="array" ref="F554">IF(OR(ISNUMBER(SEARCH("virtual reality", J554:L554)),ISNUMBER(SEARCH("mixed reality", J554:L554)),ISNUMBER(SEARCH(" VR ", J554:L554)),ISNUMBER(SEARCH("augmented reality", J554:L554)),ISNUMBER(SEARCH("Augmented Reality", J554:L554)),ISNUMBER(SEARCH(" AR ", J554:L554))),"VR-AR", "")</f>
        <v/>
      </c>
      <c r="G554" s="20" t="s">
        <v>40</v>
      </c>
      <c r="H554" s="20" t="str">
        <f>IF(A554=DataValidation!$E$13,DataValidation!$E$13, "")</f>
        <v>Content Creation</v>
      </c>
      <c r="I554" s="3" t="str">
        <f t="shared" si="30"/>
        <v/>
      </c>
      <c r="J554" s="10" t="s">
        <v>17221</v>
      </c>
      <c r="K554" t="s">
        <v>17222</v>
      </c>
      <c r="L554" t="s">
        <v>17223</v>
      </c>
      <c r="M554" t="s">
        <v>17224</v>
      </c>
      <c r="N554">
        <v>6</v>
      </c>
      <c r="O554">
        <v>9781450318358</v>
      </c>
      <c r="P554" t="str">
        <f t="shared" si="31"/>
        <v>Workshop</v>
      </c>
      <c r="Q554" t="s">
        <v>17227</v>
      </c>
      <c r="R554" t="s">
        <v>17225</v>
      </c>
      <c r="S554" s="3">
        <v>2012</v>
      </c>
      <c r="T554" t="s">
        <v>17226</v>
      </c>
      <c r="U554" t="s">
        <v>17227</v>
      </c>
      <c r="V554" t="s">
        <v>6</v>
      </c>
    </row>
    <row r="555" spans="1:22" x14ac:dyDescent="0.35">
      <c r="A555" t="s">
        <v>49</v>
      </c>
      <c r="B555" t="s">
        <v>80</v>
      </c>
      <c r="C555" t="s">
        <v>80</v>
      </c>
      <c r="D555" t="s">
        <v>21292</v>
      </c>
      <c r="E555" s="20" t="str" cm="1">
        <f t="array" ref="E555">IF(OR(ISNUMBER(SEARCH("mobile", J555:L555)),ISNUMBER(SEARCH("Mobile", J555:L555)),ISNUMBER(SEARCH("smartphone", J555:L555)),ISNUMBER(SEARCH("Smartphone", J555:L555)),ISNUMBER(SEARCH("android", J555:L555)),ISNUMBER(SEARCH("Android", J555:L555))),"Mobile", "")</f>
        <v/>
      </c>
      <c r="F555" s="20" t="str" cm="1">
        <f t="array" ref="F555">IF(OR(ISNUMBER(SEARCH("virtual reality", J555:L555)),ISNUMBER(SEARCH("mixed reality", J555:L555)),ISNUMBER(SEARCH(" VR ", J555:L555)),ISNUMBER(SEARCH("augmented reality", J555:L555)),ISNUMBER(SEARCH("Augmented Reality", J555:L555)),ISNUMBER(SEARCH(" AR ", J555:L555))),"VR-AR", "")</f>
        <v/>
      </c>
      <c r="G555" s="20" t="str">
        <f>IF(A555=DataValidation!$E$14,DataValidation!$E$14, "")</f>
        <v/>
      </c>
      <c r="H555" s="20" t="str">
        <f>IF(A555=DataValidation!$E$13,DataValidation!$E$13, "")</f>
        <v/>
      </c>
      <c r="I555" s="3" t="str">
        <f t="shared" si="30"/>
        <v/>
      </c>
      <c r="J555" s="10" t="s">
        <v>20733</v>
      </c>
      <c r="K555" t="s">
        <v>17302</v>
      </c>
      <c r="L555" t="s">
        <v>17303</v>
      </c>
      <c r="M555" t="s">
        <v>17304</v>
      </c>
      <c r="N555">
        <v>6</v>
      </c>
      <c r="O555">
        <v>9781450324731</v>
      </c>
      <c r="P555" t="str">
        <f t="shared" si="31"/>
        <v>Conference</v>
      </c>
      <c r="Q555" t="s">
        <v>17010</v>
      </c>
      <c r="R555" t="s">
        <v>17305</v>
      </c>
      <c r="S555" s="3">
        <v>2014</v>
      </c>
      <c r="T555" t="s">
        <v>17306</v>
      </c>
      <c r="U555" t="s">
        <v>17010</v>
      </c>
      <c r="V555" t="s">
        <v>6</v>
      </c>
    </row>
    <row r="556" spans="1:22" x14ac:dyDescent="0.35">
      <c r="A556" t="s">
        <v>49</v>
      </c>
      <c r="B556" t="s">
        <v>60</v>
      </c>
      <c r="C556" t="s">
        <v>60</v>
      </c>
      <c r="D556" t="s">
        <v>21293</v>
      </c>
      <c r="E556" s="20" t="str" cm="1">
        <f t="array" ref="E556">IF(OR(ISNUMBER(SEARCH("mobile", J556:L556)),ISNUMBER(SEARCH("Mobile", J556:L556)),ISNUMBER(SEARCH("smartphone", J556:L556)),ISNUMBER(SEARCH("Smartphone", J556:L556)),ISNUMBER(SEARCH("android", J556:L556)),ISNUMBER(SEARCH("Android", J556:L556))),"Mobile", "")</f>
        <v/>
      </c>
      <c r="F556" s="20" t="str" cm="1">
        <f t="array" ref="F556">IF(OR(ISNUMBER(SEARCH("virtual reality", J556:L556)),ISNUMBER(SEARCH("mixed reality", J556:L556)),ISNUMBER(SEARCH(" VR ", J556:L556)),ISNUMBER(SEARCH("augmented reality", J556:L556)),ISNUMBER(SEARCH("Augmented Reality", J556:L556)),ISNUMBER(SEARCH(" AR ", J556:L556))),"VR-AR", "")</f>
        <v/>
      </c>
      <c r="G556" s="20" t="str">
        <f>IF(A556=DataValidation!$E$14,DataValidation!$E$14, "")</f>
        <v/>
      </c>
      <c r="H556" s="20" t="str">
        <f>IF(A556=DataValidation!$E$13,DataValidation!$E$13, "")</f>
        <v/>
      </c>
      <c r="I556" s="3" t="str">
        <f t="shared" si="30"/>
        <v/>
      </c>
      <c r="J556" s="10" t="s">
        <v>20735</v>
      </c>
      <c r="K556" t="s">
        <v>17331</v>
      </c>
      <c r="L556" t="s">
        <v>17332</v>
      </c>
      <c r="M556" t="s">
        <v>17333</v>
      </c>
      <c r="N556">
        <v>7</v>
      </c>
      <c r="P556" t="str">
        <f t="shared" si="31"/>
        <v>Journal</v>
      </c>
      <c r="Q556" t="s">
        <v>16635</v>
      </c>
      <c r="R556" t="s">
        <v>6</v>
      </c>
      <c r="S556" s="3">
        <v>2017</v>
      </c>
      <c r="T556" t="s">
        <v>17334</v>
      </c>
      <c r="U556" t="s">
        <v>6</v>
      </c>
      <c r="V556" t="s">
        <v>6</v>
      </c>
    </row>
    <row r="557" spans="1:22" x14ac:dyDescent="0.35">
      <c r="A557" t="s">
        <v>70</v>
      </c>
      <c r="B557" t="s">
        <v>33</v>
      </c>
      <c r="C557" t="s">
        <v>33</v>
      </c>
      <c r="D557" t="s">
        <v>21294</v>
      </c>
      <c r="E557" s="20" t="str" cm="1">
        <f t="array" ref="E557">IF(OR(ISNUMBER(SEARCH("mobile", J557:L557)),ISNUMBER(SEARCH("Mobile", J557:L557)),ISNUMBER(SEARCH("smartphone", J557:L557)),ISNUMBER(SEARCH("Smartphone", J557:L557)),ISNUMBER(SEARCH("android", J557:L557)),ISNUMBER(SEARCH("Android", J557:L557))),"Mobile", "")</f>
        <v/>
      </c>
      <c r="F557" s="20" t="str" cm="1">
        <f t="array" ref="F557">IF(OR(ISNUMBER(SEARCH("virtual reality", J557:L557)),ISNUMBER(SEARCH("mixed reality", J557:L557)),ISNUMBER(SEARCH(" VR ", J557:L557)),ISNUMBER(SEARCH("augmented reality", J557:L557)),ISNUMBER(SEARCH("Augmented Reality", J557:L557)),ISNUMBER(SEARCH(" AR ", J557:L557))),"VR-AR", "")</f>
        <v>VR-AR</v>
      </c>
      <c r="G557" s="20" t="str">
        <f>IF(A557=DataValidation!$E$14,DataValidation!$E$14, "")</f>
        <v/>
      </c>
      <c r="H557" s="20" t="str">
        <f>IF(A557=DataValidation!$E$13,DataValidation!$E$13, "")</f>
        <v/>
      </c>
      <c r="I557" s="3" t="str">
        <f t="shared" si="30"/>
        <v/>
      </c>
      <c r="J557" s="10" t="s">
        <v>20737</v>
      </c>
      <c r="K557" t="s">
        <v>10381</v>
      </c>
      <c r="L557" t="s">
        <v>17353</v>
      </c>
      <c r="M557" t="s">
        <v>17354</v>
      </c>
      <c r="N557">
        <v>6</v>
      </c>
      <c r="O557">
        <v>9781450328203</v>
      </c>
      <c r="P557" t="str">
        <f t="shared" si="31"/>
        <v>Conference</v>
      </c>
      <c r="Q557" t="s">
        <v>17357</v>
      </c>
      <c r="R557" t="s">
        <v>17355</v>
      </c>
      <c r="S557" s="3">
        <v>2014</v>
      </c>
      <c r="T557" t="s">
        <v>17356</v>
      </c>
      <c r="U557" t="s">
        <v>17357</v>
      </c>
      <c r="V557" t="s">
        <v>6</v>
      </c>
    </row>
    <row r="558" spans="1:22" x14ac:dyDescent="0.35">
      <c r="A558" t="s">
        <v>85</v>
      </c>
      <c r="B558" t="s">
        <v>33</v>
      </c>
      <c r="C558" t="s">
        <v>33</v>
      </c>
      <c r="E558" s="20" t="str" cm="1">
        <f t="array" ref="E558">IF(OR(ISNUMBER(SEARCH("mobile", J558:L558)),ISNUMBER(SEARCH("Mobile", J558:L558)),ISNUMBER(SEARCH("smartphone", J558:L558)),ISNUMBER(SEARCH("Smartphone", J558:L558)),ISNUMBER(SEARCH("android", J558:L558)),ISNUMBER(SEARCH("Android", J558:L558))),"Mobile", "")</f>
        <v/>
      </c>
      <c r="F558" s="20" t="str" cm="1">
        <f t="array" ref="F558">IF(OR(ISNUMBER(SEARCH("virtual reality", J558:L558)),ISNUMBER(SEARCH("mixed reality", J558:L558)),ISNUMBER(SEARCH(" VR ", J558:L558)),ISNUMBER(SEARCH("augmented reality", J558:L558)),ISNUMBER(SEARCH("Augmented Reality", J558:L558)),ISNUMBER(SEARCH(" AR ", J558:L558))),"VR-AR", "")</f>
        <v>VR-AR</v>
      </c>
      <c r="G558" s="20" t="s">
        <v>21082</v>
      </c>
      <c r="H558" s="20" t="str">
        <f>IF(A558=DataValidation!$E$13,DataValidation!$E$13, "")</f>
        <v>Content Creation</v>
      </c>
      <c r="I558" s="3" t="str">
        <f t="shared" si="30"/>
        <v/>
      </c>
      <c r="J558" s="10" t="s">
        <v>20739</v>
      </c>
      <c r="K558" t="s">
        <v>17370</v>
      </c>
      <c r="L558" t="s">
        <v>17371</v>
      </c>
      <c r="M558" t="s">
        <v>17372</v>
      </c>
      <c r="N558">
        <v>6</v>
      </c>
      <c r="O558">
        <v>9781450329453</v>
      </c>
      <c r="P558" t="str">
        <f t="shared" si="31"/>
        <v>Conference</v>
      </c>
      <c r="Q558" t="s">
        <v>17374</v>
      </c>
      <c r="R558" t="s">
        <v>6</v>
      </c>
      <c r="S558" s="3">
        <v>2014</v>
      </c>
      <c r="T558" t="s">
        <v>17373</v>
      </c>
      <c r="U558" t="s">
        <v>17374</v>
      </c>
      <c r="V558" t="s">
        <v>6</v>
      </c>
    </row>
    <row r="559" spans="1:22" x14ac:dyDescent="0.35">
      <c r="A559" t="s">
        <v>49</v>
      </c>
      <c r="B559" t="s">
        <v>57</v>
      </c>
      <c r="C559" t="s">
        <v>57</v>
      </c>
      <c r="D559" t="s">
        <v>21295</v>
      </c>
      <c r="E559" s="20" t="str" cm="1">
        <f t="array" ref="E559">IF(OR(ISNUMBER(SEARCH("mobile", J559:L559)),ISNUMBER(SEARCH("Mobile", J559:L559)),ISNUMBER(SEARCH("smartphone", J559:L559)),ISNUMBER(SEARCH("Smartphone", J559:L559)),ISNUMBER(SEARCH("android", J559:L559)),ISNUMBER(SEARCH("Android", J559:L559))),"Mobile", "")</f>
        <v/>
      </c>
      <c r="F559" s="20" t="str" cm="1">
        <f t="array" ref="F559">IF(OR(ISNUMBER(SEARCH("virtual reality", J559:L559)),ISNUMBER(SEARCH("mixed reality", J559:L559)),ISNUMBER(SEARCH(" VR ", J559:L559)),ISNUMBER(SEARCH("augmented reality", J559:L559)),ISNUMBER(SEARCH("Augmented Reality", J559:L559)),ISNUMBER(SEARCH(" AR ", J559:L559))),"VR-AR", "")</f>
        <v/>
      </c>
      <c r="G559" s="20" t="str">
        <f>IF(A559=DataValidation!$E$14,DataValidation!$E$14, "")</f>
        <v/>
      </c>
      <c r="H559" s="20" t="str">
        <f>IF(A559=DataValidation!$E$13,DataValidation!$E$13, "")</f>
        <v/>
      </c>
      <c r="I559" s="3" t="str">
        <f t="shared" si="30"/>
        <v/>
      </c>
      <c r="J559" s="10" t="s">
        <v>20742</v>
      </c>
      <c r="K559" t="s">
        <v>17399</v>
      </c>
      <c r="L559" t="s">
        <v>17400</v>
      </c>
      <c r="M559" t="s">
        <v>17304</v>
      </c>
      <c r="N559">
        <v>6</v>
      </c>
      <c r="O559">
        <v>9781450331456</v>
      </c>
      <c r="P559" t="str">
        <f t="shared" si="31"/>
        <v>Conference</v>
      </c>
      <c r="Q559" t="s">
        <v>17403</v>
      </c>
      <c r="R559" t="s">
        <v>17401</v>
      </c>
      <c r="S559" s="3">
        <v>2015</v>
      </c>
      <c r="T559" t="s">
        <v>17402</v>
      </c>
      <c r="U559" t="s">
        <v>17403</v>
      </c>
      <c r="V559" t="s">
        <v>6</v>
      </c>
    </row>
    <row r="560" spans="1:22" x14ac:dyDescent="0.35">
      <c r="A560" t="s">
        <v>79</v>
      </c>
      <c r="B560" t="s">
        <v>33</v>
      </c>
      <c r="C560" t="s">
        <v>33</v>
      </c>
      <c r="D560" s="33" t="s">
        <v>20816</v>
      </c>
      <c r="E560" s="20" t="str" cm="1">
        <f t="array" ref="E560">IF(OR(ISNUMBER(SEARCH("mobile", J560:L560)),ISNUMBER(SEARCH("Mobile", J560:L560)),ISNUMBER(SEARCH("smartphone", J560:L560)),ISNUMBER(SEARCH("Smartphone", J560:L560)),ISNUMBER(SEARCH("android", J560:L560)),ISNUMBER(SEARCH("Android", J560:L560))),"Mobile", "")</f>
        <v/>
      </c>
      <c r="F560" s="20" t="str" cm="1">
        <f t="array" ref="F560">IF(OR(ISNUMBER(SEARCH("virtual reality", J560:L560)),ISNUMBER(SEARCH("mixed reality", J560:L560)),ISNUMBER(SEARCH(" VR ", J560:L560)),ISNUMBER(SEARCH("augmented reality", J560:L560)),ISNUMBER(SEARCH("Augmented Reality", J560:L560)),ISNUMBER(SEARCH(" AR ", J560:L560))),"VR-AR", "")</f>
        <v/>
      </c>
      <c r="G560" s="20" t="str">
        <f>IF(A560=DataValidation!$E$14,DataValidation!$E$14, "")</f>
        <v/>
      </c>
      <c r="H560" s="20" t="str">
        <f>IF(A560=DataValidation!$E$13,DataValidation!$E$13, "")</f>
        <v/>
      </c>
      <c r="I560" s="3" t="str">
        <f t="shared" si="30"/>
        <v/>
      </c>
      <c r="J560" s="10" t="s">
        <v>20751</v>
      </c>
      <c r="K560" t="s">
        <v>12318</v>
      </c>
      <c r="L560" t="s">
        <v>17506</v>
      </c>
      <c r="M560" t="s">
        <v>12319</v>
      </c>
      <c r="N560">
        <v>6</v>
      </c>
      <c r="O560">
        <v>9781450341820</v>
      </c>
      <c r="P560" t="str">
        <f t="shared" si="31"/>
        <v>Conference</v>
      </c>
      <c r="Q560" t="s">
        <v>17509</v>
      </c>
      <c r="R560" t="s">
        <v>17507</v>
      </c>
      <c r="S560" s="3">
        <v>2016</v>
      </c>
      <c r="T560" t="s">
        <v>17508</v>
      </c>
      <c r="U560" t="s">
        <v>17509</v>
      </c>
      <c r="V560" t="s">
        <v>6</v>
      </c>
    </row>
    <row r="561" spans="1:22" x14ac:dyDescent="0.35">
      <c r="A561" t="s">
        <v>40</v>
      </c>
      <c r="B561" t="s">
        <v>33</v>
      </c>
      <c r="C561" t="s">
        <v>33</v>
      </c>
      <c r="E561" s="20" t="str" cm="1">
        <f t="array" ref="E561">IF(OR(ISNUMBER(SEARCH("mobile", J561:L561)),ISNUMBER(SEARCH("Mobile", J561:L561)),ISNUMBER(SEARCH("smartphone", J561:L561)),ISNUMBER(SEARCH("Smartphone", J561:L561)),ISNUMBER(SEARCH("android", J561:L561)),ISNUMBER(SEARCH("Android", J561:L561))),"Mobile", "")</f>
        <v/>
      </c>
      <c r="F561" s="20" t="str" cm="1">
        <f t="array" ref="F561">IF(OR(ISNUMBER(SEARCH("virtual reality", J561:L561)),ISNUMBER(SEARCH("mixed reality", J561:L561)),ISNUMBER(SEARCH(" VR ", J561:L561)),ISNUMBER(SEARCH("augmented reality", J561:L561)),ISNUMBER(SEARCH("Augmented Reality", J561:L561)),ISNUMBER(SEARCH(" AR ", J561:L561))),"VR-AR", "")</f>
        <v/>
      </c>
      <c r="G561" s="20" t="str">
        <f>IF(A561=DataValidation!$E$14,DataValidation!$E$14, "")</f>
        <v>AI</v>
      </c>
      <c r="H561" s="20" t="str">
        <f>IF(A561=DataValidation!$E$13,DataValidation!$E$13, "")</f>
        <v/>
      </c>
      <c r="I561" s="3" t="str">
        <f t="shared" si="30"/>
        <v/>
      </c>
      <c r="J561" s="10" t="s">
        <v>20770</v>
      </c>
      <c r="K561" t="s">
        <v>17744</v>
      </c>
      <c r="L561" t="s">
        <v>17745</v>
      </c>
      <c r="M561" t="s">
        <v>17746</v>
      </c>
      <c r="N561">
        <v>7</v>
      </c>
      <c r="P561" t="str">
        <f t="shared" ref="P561:P567" si="32">IF(ISNUMBER(SEARCH("Workshop", Q561)),"Workshop",IF(OR(ISNUMBER(SEARCH("Conference", Q561)), ISNUMBER(SEARCH("Symposium", Q561)), ISNUMBER(SEARCH("Lecture Notes", Q561)), ISNUMBER(SEARCH("Proceedings", Q561))),"Conference", "Journal"))</f>
        <v>Journal</v>
      </c>
      <c r="Q561" t="s">
        <v>17747</v>
      </c>
      <c r="R561" t="s">
        <v>6</v>
      </c>
      <c r="S561" s="3">
        <v>2019</v>
      </c>
      <c r="T561" t="s">
        <v>17748</v>
      </c>
      <c r="U561" t="s">
        <v>6</v>
      </c>
      <c r="V561" t="s">
        <v>6</v>
      </c>
    </row>
    <row r="562" spans="1:22" x14ac:dyDescent="0.35">
      <c r="A562" t="s">
        <v>49</v>
      </c>
      <c r="B562" t="s">
        <v>74</v>
      </c>
      <c r="C562" t="s">
        <v>74</v>
      </c>
      <c r="D562" t="s">
        <v>21296</v>
      </c>
      <c r="E562" s="20" t="str" cm="1">
        <f t="array" ref="E562">IF(OR(ISNUMBER(SEARCH("mobile", J562:L562)),ISNUMBER(SEARCH("Mobile", J562:L562)),ISNUMBER(SEARCH("smartphone", J562:L562)),ISNUMBER(SEARCH("Smartphone", J562:L562)),ISNUMBER(SEARCH("android", J562:L562)),ISNUMBER(SEARCH("Android", J562:L562))),"Mobile", "")</f>
        <v/>
      </c>
      <c r="F562" s="20" t="str" cm="1">
        <f t="array" ref="F562">IF(OR(ISNUMBER(SEARCH("virtual reality", J562:L562)),ISNUMBER(SEARCH("mixed reality", J562:L562)),ISNUMBER(SEARCH(" VR ", J562:L562)),ISNUMBER(SEARCH("augmented reality", J562:L562)),ISNUMBER(SEARCH("Augmented Reality", J562:L562)),ISNUMBER(SEARCH(" AR ", J562:L562))),"VR-AR", "")</f>
        <v/>
      </c>
      <c r="G562" s="20" t="str">
        <f>IF(A562=DataValidation!$E$14,DataValidation!$E$14, "")</f>
        <v/>
      </c>
      <c r="H562" s="20" t="str">
        <f>IF(A562=DataValidation!$E$13,DataValidation!$E$13, "")</f>
        <v/>
      </c>
      <c r="I562" s="3" t="str">
        <f t="shared" si="30"/>
        <v/>
      </c>
      <c r="J562" s="10" t="s">
        <v>17787</v>
      </c>
      <c r="K562" t="s">
        <v>17788</v>
      </c>
      <c r="L562" t="s">
        <v>17789</v>
      </c>
      <c r="M562" t="s">
        <v>17790</v>
      </c>
      <c r="N562">
        <v>6</v>
      </c>
      <c r="O562">
        <v>9781450372176</v>
      </c>
      <c r="P562" t="str">
        <f t="shared" si="32"/>
        <v>Conference</v>
      </c>
      <c r="Q562" t="s">
        <v>17786</v>
      </c>
      <c r="R562" t="s">
        <v>6</v>
      </c>
      <c r="S562" s="3">
        <v>2019</v>
      </c>
      <c r="T562" t="s">
        <v>17791</v>
      </c>
      <c r="U562" t="s">
        <v>17786</v>
      </c>
      <c r="V562" t="s">
        <v>6</v>
      </c>
    </row>
    <row r="563" spans="1:22" x14ac:dyDescent="0.35">
      <c r="A563" t="s">
        <v>49</v>
      </c>
      <c r="B563" t="s">
        <v>68</v>
      </c>
      <c r="C563" t="s">
        <v>68</v>
      </c>
      <c r="D563" t="s">
        <v>21297</v>
      </c>
      <c r="E563" s="20" t="str" cm="1">
        <f t="array" ref="E563">IF(OR(ISNUMBER(SEARCH("mobile", J563:L563)),ISNUMBER(SEARCH("Mobile", J563:L563)),ISNUMBER(SEARCH("smartphone", J563:L563)),ISNUMBER(SEARCH("Smartphone", J563:L563)),ISNUMBER(SEARCH("android", J563:L563)),ISNUMBER(SEARCH("Android", J563:L563))),"Mobile", "")</f>
        <v/>
      </c>
      <c r="F563" s="20" t="str" cm="1">
        <f t="array" ref="F563">IF(OR(ISNUMBER(SEARCH("virtual reality", J563:L563)),ISNUMBER(SEARCH("mixed reality", J563:L563)),ISNUMBER(SEARCH(" VR ", J563:L563)),ISNUMBER(SEARCH("augmented reality", J563:L563)),ISNUMBER(SEARCH("Augmented Reality", J563:L563)),ISNUMBER(SEARCH(" AR ", J563:L563))),"VR-AR", "")</f>
        <v/>
      </c>
      <c r="G563" s="20" t="str">
        <f>IF(A563=DataValidation!$E$14,DataValidation!$E$14, "")</f>
        <v/>
      </c>
      <c r="H563" s="20" t="str">
        <f>IF(A563=DataValidation!$E$13,DataValidation!$E$13, "")</f>
        <v/>
      </c>
      <c r="I563" s="3" t="str">
        <f t="shared" si="30"/>
        <v/>
      </c>
      <c r="J563" s="10" t="s">
        <v>17810</v>
      </c>
      <c r="K563" t="s">
        <v>17811</v>
      </c>
      <c r="L563" t="s">
        <v>17812</v>
      </c>
      <c r="M563" t="s">
        <v>17813</v>
      </c>
      <c r="N563">
        <v>6</v>
      </c>
      <c r="O563">
        <v>9781450369015</v>
      </c>
      <c r="P563" t="str">
        <f t="shared" si="32"/>
        <v>Workshop</v>
      </c>
      <c r="Q563" t="s">
        <v>17816</v>
      </c>
      <c r="R563" t="s">
        <v>17814</v>
      </c>
      <c r="S563" s="3">
        <v>2019</v>
      </c>
      <c r="T563" t="s">
        <v>17815</v>
      </c>
      <c r="U563" t="s">
        <v>17816</v>
      </c>
      <c r="V563" t="s">
        <v>6</v>
      </c>
    </row>
    <row r="564" spans="1:22" x14ac:dyDescent="0.35">
      <c r="A564" t="s">
        <v>70</v>
      </c>
      <c r="B564" t="s">
        <v>33</v>
      </c>
      <c r="C564" t="s">
        <v>33</v>
      </c>
      <c r="E564" s="20" t="str" cm="1">
        <f t="array" ref="E564">IF(OR(ISNUMBER(SEARCH("mobile", J564:L564)),ISNUMBER(SEARCH("Mobile", J564:L564)),ISNUMBER(SEARCH("smartphone", J564:L564)),ISNUMBER(SEARCH("Smartphone", J564:L564)),ISNUMBER(SEARCH("android", J564:L564)),ISNUMBER(SEARCH("Android", J564:L564))),"Mobile", "")</f>
        <v>Mobile</v>
      </c>
      <c r="F564" s="20" t="str" cm="1">
        <f t="array" ref="F564">IF(OR(ISNUMBER(SEARCH("virtual reality", J564:L564)),ISNUMBER(SEARCH("mixed reality", J564:L564)),ISNUMBER(SEARCH(" VR ", J564:L564)),ISNUMBER(SEARCH("augmented reality", J564:L564)),ISNUMBER(SEARCH("Augmented Reality", J564:L564)),ISNUMBER(SEARCH(" AR ", J564:L564))),"VR-AR", "")</f>
        <v/>
      </c>
      <c r="G564" s="20" t="str">
        <f>IF(A564=DataValidation!$E$14,DataValidation!$E$14, "")</f>
        <v/>
      </c>
      <c r="H564" s="20" t="str">
        <f>IF(A564=DataValidation!$E$13,DataValidation!$E$13, "")</f>
        <v/>
      </c>
      <c r="I564" s="3" t="str">
        <f t="shared" si="30"/>
        <v/>
      </c>
      <c r="J564" s="10" t="s">
        <v>20790</v>
      </c>
      <c r="K564" t="s">
        <v>17983</v>
      </c>
      <c r="L564" t="s">
        <v>17984</v>
      </c>
      <c r="M564" t="s">
        <v>17985</v>
      </c>
      <c r="N564">
        <v>6</v>
      </c>
      <c r="P564" t="str">
        <f t="shared" si="32"/>
        <v>Conference</v>
      </c>
      <c r="Q564" t="s">
        <v>17987</v>
      </c>
      <c r="R564" t="s">
        <v>17986</v>
      </c>
      <c r="S564" s="3">
        <v>2010</v>
      </c>
      <c r="T564" t="s">
        <v>6</v>
      </c>
      <c r="U564" t="s">
        <v>17987</v>
      </c>
      <c r="V564" t="s">
        <v>6</v>
      </c>
    </row>
    <row r="565" spans="1:22" x14ac:dyDescent="0.35">
      <c r="A565" t="s">
        <v>70</v>
      </c>
      <c r="B565" t="s">
        <v>33</v>
      </c>
      <c r="C565" t="s">
        <v>33</v>
      </c>
      <c r="E565" s="20" t="str" cm="1">
        <f t="array" ref="E565">IF(OR(ISNUMBER(SEARCH("mobile", J565:L565)),ISNUMBER(SEARCH("Mobile", J565:L565)),ISNUMBER(SEARCH("smartphone", J565:L565)),ISNUMBER(SEARCH("Smartphone", J565:L565)),ISNUMBER(SEARCH("android", J565:L565)),ISNUMBER(SEARCH("Android", J565:L565))),"Mobile", "")</f>
        <v/>
      </c>
      <c r="F565" s="20" t="str" cm="1">
        <f t="array" ref="F565">IF(OR(ISNUMBER(SEARCH("virtual reality", J565:L565)),ISNUMBER(SEARCH("mixed reality", J565:L565)),ISNUMBER(SEARCH(" VR ", J565:L565)),ISNUMBER(SEARCH("augmented reality", J565:L565)),ISNUMBER(SEARCH("Augmented Reality", J565:L565)),ISNUMBER(SEARCH(" AR ", J565:L565))),"VR-AR", "")</f>
        <v/>
      </c>
      <c r="G565" s="20" t="str">
        <f>IF(A565=DataValidation!$E$14,DataValidation!$E$14, "")</f>
        <v/>
      </c>
      <c r="H565" s="20" t="str">
        <f>IF(A565=DataValidation!$E$13,DataValidation!$E$13, "")</f>
        <v/>
      </c>
      <c r="I565" s="3" t="str">
        <f t="shared" si="30"/>
        <v/>
      </c>
      <c r="J565" s="10" t="s">
        <v>20795</v>
      </c>
      <c r="K565" t="s">
        <v>18006</v>
      </c>
      <c r="L565" t="s">
        <v>6</v>
      </c>
      <c r="M565" t="s">
        <v>18007</v>
      </c>
      <c r="N565">
        <v>7</v>
      </c>
      <c r="P565" t="str">
        <f t="shared" si="32"/>
        <v>Journal</v>
      </c>
      <c r="Q565" t="s">
        <v>17967</v>
      </c>
      <c r="R565" t="s">
        <v>18008</v>
      </c>
      <c r="S565" s="3">
        <v>2012</v>
      </c>
      <c r="T565" t="s">
        <v>6</v>
      </c>
      <c r="U565" t="s">
        <v>6</v>
      </c>
      <c r="V565" t="s">
        <v>6</v>
      </c>
    </row>
    <row r="566" spans="1:22" x14ac:dyDescent="0.35">
      <c r="A566" t="s">
        <v>70</v>
      </c>
      <c r="B566" t="s">
        <v>33</v>
      </c>
      <c r="C566" t="s">
        <v>33</v>
      </c>
      <c r="E566" s="20" t="str" cm="1">
        <f t="array" ref="E566">IF(OR(ISNUMBER(SEARCH("mobile", J566:L566)),ISNUMBER(SEARCH("Mobile", J566:L566)),ISNUMBER(SEARCH("smartphone", J566:L566)),ISNUMBER(SEARCH("Smartphone", J566:L566)),ISNUMBER(SEARCH("android", J566:L566)),ISNUMBER(SEARCH("Android", J566:L566))),"Mobile", "")</f>
        <v/>
      </c>
      <c r="F566" s="20" t="str" cm="1">
        <f t="array" ref="F566">IF(OR(ISNUMBER(SEARCH("virtual reality", J566:L566)),ISNUMBER(SEARCH("mixed reality", J566:L566)),ISNUMBER(SEARCH(" VR ", J566:L566)),ISNUMBER(SEARCH("augmented reality", J566:L566)),ISNUMBER(SEARCH("Augmented Reality", J566:L566)),ISNUMBER(SEARCH(" AR ", J566:L566))),"VR-AR", "")</f>
        <v/>
      </c>
      <c r="G566" s="20" t="str">
        <f>IF(A566=DataValidation!$E$14,DataValidation!$E$14, "")</f>
        <v/>
      </c>
      <c r="H566" s="20" t="str">
        <f>IF(A566=DataValidation!$E$13,DataValidation!$E$13, "")</f>
        <v/>
      </c>
      <c r="I566" s="3" t="str">
        <f t="shared" si="30"/>
        <v/>
      </c>
      <c r="J566" s="10" t="s">
        <v>20797</v>
      </c>
      <c r="K566" t="s">
        <v>18014</v>
      </c>
      <c r="L566" t="s">
        <v>6</v>
      </c>
      <c r="M566" t="s">
        <v>18015</v>
      </c>
      <c r="N566">
        <v>7</v>
      </c>
      <c r="P566" t="str">
        <f t="shared" si="32"/>
        <v>Journal</v>
      </c>
      <c r="Q566" t="s">
        <v>17967</v>
      </c>
      <c r="R566" t="s">
        <v>18016</v>
      </c>
      <c r="S566" s="3">
        <v>2013</v>
      </c>
      <c r="T566" t="s">
        <v>6</v>
      </c>
      <c r="U566" t="s">
        <v>6</v>
      </c>
      <c r="V566" t="s">
        <v>6</v>
      </c>
    </row>
    <row r="567" spans="1:22" x14ac:dyDescent="0.35">
      <c r="A567" t="s">
        <v>49</v>
      </c>
      <c r="B567" t="s">
        <v>57</v>
      </c>
      <c r="C567" t="s">
        <v>57</v>
      </c>
      <c r="D567" t="s">
        <v>21298</v>
      </c>
      <c r="E567" s="20" t="str" cm="1">
        <f t="array" ref="E567">IF(OR(ISNUMBER(SEARCH("mobile", J567:L567)),ISNUMBER(SEARCH("Mobile", J567:L567)),ISNUMBER(SEARCH("smartphone", J567:L567)),ISNUMBER(SEARCH("Smartphone", J567:L567)),ISNUMBER(SEARCH("android", J567:L567)),ISNUMBER(SEARCH("Android", J567:L567))),"Mobile", "")</f>
        <v/>
      </c>
      <c r="F567" s="20" t="str" cm="1">
        <f t="array" ref="F567">IF(OR(ISNUMBER(SEARCH("virtual reality", J567:L567)),ISNUMBER(SEARCH("mixed reality", J567:L567)),ISNUMBER(SEARCH(" VR ", J567:L567)),ISNUMBER(SEARCH("augmented reality", J567:L567)),ISNUMBER(SEARCH("Augmented Reality", J567:L567)),ISNUMBER(SEARCH(" AR ", J567:L567))),"VR-AR", "")</f>
        <v/>
      </c>
      <c r="G567" s="20" t="str">
        <f>IF(A567=DataValidation!$E$14,DataValidation!$E$14, "")</f>
        <v/>
      </c>
      <c r="H567" s="20" t="str">
        <f>IF(A567=DataValidation!$E$13,DataValidation!$E$13, "")</f>
        <v/>
      </c>
      <c r="I567" s="3" t="str">
        <f t="shared" si="30"/>
        <v/>
      </c>
      <c r="J567" s="10" t="s">
        <v>20800</v>
      </c>
      <c r="K567" t="s">
        <v>18056</v>
      </c>
      <c r="L567" t="s">
        <v>6</v>
      </c>
      <c r="M567" t="s">
        <v>17624</v>
      </c>
      <c r="N567">
        <v>6</v>
      </c>
      <c r="P567" t="str">
        <f t="shared" si="32"/>
        <v>Conference</v>
      </c>
      <c r="Q567" t="s">
        <v>18058</v>
      </c>
      <c r="R567" t="s">
        <v>18057</v>
      </c>
      <c r="S567" s="3">
        <v>2014</v>
      </c>
      <c r="T567" t="s">
        <v>6</v>
      </c>
      <c r="U567" t="s">
        <v>18058</v>
      </c>
      <c r="V567" t="s">
        <v>6</v>
      </c>
    </row>
    <row r="568" spans="1:22" x14ac:dyDescent="0.35">
      <c r="A568" t="s">
        <v>49</v>
      </c>
      <c r="B568" t="s">
        <v>90</v>
      </c>
      <c r="C568" t="s">
        <v>90</v>
      </c>
      <c r="D568" s="126"/>
      <c r="E568" t="str" cm="1">
        <f t="array" ref="E568">IF(OR(ISNUMBER(SEARCH("mobile", J568:L568)),ISNUMBER(SEARCH("Mobile", J568:L568)),ISNUMBER(SEARCH("smartphone", J568:L568)),ISNUMBER(SEARCH("Smartphone", J568:L568)),ISNUMBER(SEARCH("android", J568:L568)),ISNUMBER(SEARCH("Android", J568:L568))),"Mobile", "")</f>
        <v/>
      </c>
      <c r="F568" t="str" cm="1">
        <f t="array" ref="F568">IF(OR(ISNUMBER(SEARCH("virtual reality", J568:L568)),ISNUMBER(SEARCH("mixed reality", J568:L568)),ISNUMBER(SEARCH(" VR ", J568:L568)),ISNUMBER(SEARCH("augmented reality", J568:L568)),ISNUMBER(SEARCH("Augmented Reality", J568:L568)),ISNUMBER(SEARCH(" AR ", J568:L568))),"VR-AR", "")</f>
        <v/>
      </c>
      <c r="G568" t="str">
        <f>IF(A568=DataValidation!$E$14,DataValidation!$E$14, "")</f>
        <v/>
      </c>
      <c r="H568" t="str">
        <f>IF(A568=DataValidation!$E$13,DataValidation!$E$13, "")</f>
        <v/>
      </c>
      <c r="I568" s="3" t="str">
        <f t="shared" si="30"/>
        <v/>
      </c>
      <c r="J568" s="10" t="s">
        <v>21822</v>
      </c>
      <c r="K568" t="s">
        <v>21824</v>
      </c>
      <c r="L568" t="s">
        <v>22414</v>
      </c>
      <c r="M568" t="s">
        <v>22415</v>
      </c>
      <c r="N568">
        <v>10</v>
      </c>
      <c r="O568">
        <v>9781450395557</v>
      </c>
      <c r="P568" t="s">
        <v>120</v>
      </c>
      <c r="Q568" t="s">
        <v>308</v>
      </c>
      <c r="R568" t="s">
        <v>22416</v>
      </c>
      <c r="S568" s="3">
        <v>2021</v>
      </c>
      <c r="T568" s="3" t="s">
        <v>21823</v>
      </c>
      <c r="U568" t="s">
        <v>6</v>
      </c>
      <c r="V568" t="s">
        <v>162</v>
      </c>
    </row>
    <row r="569" spans="1:22" x14ac:dyDescent="0.35">
      <c r="A569" t="s">
        <v>70</v>
      </c>
      <c r="B569" t="s">
        <v>33</v>
      </c>
      <c r="C569" t="s">
        <v>33</v>
      </c>
      <c r="E569" t="str" cm="1">
        <f t="array" ref="E569">IF(OR(ISNUMBER(SEARCH("mobile", J569:L569)),ISNUMBER(SEARCH("Mobile", J569:L569)),ISNUMBER(SEARCH("smartphone", J569:L569)),ISNUMBER(SEARCH("Smartphone", J569:L569)),ISNUMBER(SEARCH("android", J569:L569)),ISNUMBER(SEARCH("Android", J569:L569))),"Mobile", "")</f>
        <v>Mobile</v>
      </c>
      <c r="F569" t="str" cm="1">
        <f t="array" ref="F569">IF(OR(ISNUMBER(SEARCH("virtual reality", J569:L569)),ISNUMBER(SEARCH("mixed reality", J569:L569)),ISNUMBER(SEARCH(" VR ", J569:L569)),ISNUMBER(SEARCH("augmented reality", J569:L569)),ISNUMBER(SEARCH("Augmented Reality", J569:L569)),ISNUMBER(SEARCH(" AR ", J569:L569))),"VR-AR", "")</f>
        <v/>
      </c>
      <c r="G569" t="str">
        <f>IF(A569=DataValidation!$E$14,DataValidation!$E$14, "")</f>
        <v/>
      </c>
      <c r="H569" t="str">
        <f>IF(A569=DataValidation!$E$13,DataValidation!$E$13, "")</f>
        <v/>
      </c>
      <c r="I569" s="3" t="str">
        <f t="shared" si="30"/>
        <v/>
      </c>
      <c r="J569" s="10" t="s">
        <v>21846</v>
      </c>
      <c r="K569" t="s">
        <v>21848</v>
      </c>
      <c r="L569" t="s">
        <v>22432</v>
      </c>
      <c r="M569" t="s">
        <v>22433</v>
      </c>
      <c r="N569">
        <v>10</v>
      </c>
      <c r="O569">
        <v>9781450390255</v>
      </c>
      <c r="P569" t="s">
        <v>120</v>
      </c>
      <c r="Q569" t="s">
        <v>308</v>
      </c>
      <c r="R569" t="s">
        <v>22434</v>
      </c>
      <c r="S569" s="3">
        <v>2021</v>
      </c>
      <c r="T569" t="s">
        <v>21847</v>
      </c>
      <c r="U569" t="s">
        <v>6</v>
      </c>
      <c r="V569" t="s">
        <v>162</v>
      </c>
    </row>
    <row r="570" spans="1:22" x14ac:dyDescent="0.35">
      <c r="A570" t="s">
        <v>49</v>
      </c>
      <c r="B570" t="s">
        <v>71</v>
      </c>
      <c r="C570" t="s">
        <v>71</v>
      </c>
      <c r="E570" t="str" cm="1">
        <f t="array" ref="E570">IF(OR(ISNUMBER(SEARCH("mobile", J570:L570)),ISNUMBER(SEARCH("Mobile", J570:L570)),ISNUMBER(SEARCH("smartphone", J570:L570)),ISNUMBER(SEARCH("Smartphone", J570:L570)),ISNUMBER(SEARCH("android", J570:L570)),ISNUMBER(SEARCH("Android", J570:L570))),"Mobile", "")</f>
        <v/>
      </c>
      <c r="F570" t="str" cm="1">
        <f t="array" ref="F570">IF(OR(ISNUMBER(SEARCH("virtual reality", J570:L570)),ISNUMBER(SEARCH("mixed reality", J570:L570)),ISNUMBER(SEARCH(" VR ", J570:L570)),ISNUMBER(SEARCH("augmented reality", J570:L570)),ISNUMBER(SEARCH("Augmented Reality", J570:L570)),ISNUMBER(SEARCH(" AR ", J570:L570))),"VR-AR", "")</f>
        <v/>
      </c>
      <c r="G570" t="str">
        <f>IF(A570=DataValidation!$E$14,DataValidation!$E$14, "")</f>
        <v/>
      </c>
      <c r="H570" t="str">
        <f>IF(A570=DataValidation!$E$13,DataValidation!$E$13, "")</f>
        <v/>
      </c>
      <c r="I570" s="3" t="str">
        <f t="shared" si="30"/>
        <v/>
      </c>
      <c r="J570" s="10" t="s">
        <v>21853</v>
      </c>
      <c r="K570" t="s">
        <v>22437</v>
      </c>
      <c r="L570" t="s">
        <v>22438</v>
      </c>
      <c r="M570" t="s">
        <v>22439</v>
      </c>
      <c r="N570">
        <v>10</v>
      </c>
      <c r="O570">
        <v>9781450384278</v>
      </c>
      <c r="P570" t="s">
        <v>120</v>
      </c>
      <c r="Q570" t="s">
        <v>308</v>
      </c>
      <c r="R570" t="s">
        <v>4612</v>
      </c>
      <c r="S570" s="3">
        <v>2021</v>
      </c>
      <c r="T570" t="s">
        <v>21854</v>
      </c>
      <c r="U570" t="s">
        <v>6</v>
      </c>
      <c r="V570" t="s">
        <v>217</v>
      </c>
    </row>
    <row r="571" spans="1:22" x14ac:dyDescent="0.35">
      <c r="A571" t="s">
        <v>49</v>
      </c>
      <c r="B571" t="s">
        <v>54</v>
      </c>
      <c r="C571" t="s">
        <v>54</v>
      </c>
      <c r="E571" t="str" cm="1">
        <f t="array" ref="E571">IF(OR(ISNUMBER(SEARCH("mobile", J571:L571)),ISNUMBER(SEARCH("Mobile", J571:L571)),ISNUMBER(SEARCH("smartphone", J571:L571)),ISNUMBER(SEARCH("Smartphone", J571:L571)),ISNUMBER(SEARCH("android", J571:L571)),ISNUMBER(SEARCH("Android", J571:L571))),"Mobile", "")</f>
        <v/>
      </c>
      <c r="F571" t="str" cm="1">
        <f t="array" ref="F571">IF(OR(ISNUMBER(SEARCH("virtual reality", J571:L571)),ISNUMBER(SEARCH("mixed reality", J571:L571)),ISNUMBER(SEARCH(" VR ", J571:L571)),ISNUMBER(SEARCH("augmented reality", J571:L571)),ISNUMBER(SEARCH("Augmented Reality", J571:L571)),ISNUMBER(SEARCH(" AR ", J571:L571))),"VR-AR", "")</f>
        <v/>
      </c>
      <c r="G571" t="str">
        <f>IF(A571=DataValidation!$E$14,DataValidation!$E$14, "")</f>
        <v/>
      </c>
      <c r="H571" t="str">
        <f>IF(A571=DataValidation!$E$13,DataValidation!$E$13, "")</f>
        <v/>
      </c>
      <c r="I571" s="3" t="str">
        <f t="shared" si="30"/>
        <v/>
      </c>
      <c r="J571" s="10" t="s">
        <v>21862</v>
      </c>
      <c r="K571" t="s">
        <v>21864</v>
      </c>
      <c r="L571" t="s">
        <v>22445</v>
      </c>
      <c r="M571" t="s">
        <v>22446</v>
      </c>
      <c r="N571">
        <v>10</v>
      </c>
      <c r="O571">
        <v>9781450384223</v>
      </c>
      <c r="P571" t="s">
        <v>120</v>
      </c>
      <c r="Q571" t="s">
        <v>308</v>
      </c>
      <c r="R571" t="s">
        <v>6</v>
      </c>
      <c r="S571" s="3">
        <v>2021</v>
      </c>
      <c r="T571" t="s">
        <v>21863</v>
      </c>
      <c r="U571" t="s">
        <v>6</v>
      </c>
      <c r="V571" t="s">
        <v>162</v>
      </c>
    </row>
    <row r="572" spans="1:22" x14ac:dyDescent="0.35">
      <c r="A572" t="s">
        <v>70</v>
      </c>
      <c r="B572" t="s">
        <v>33</v>
      </c>
      <c r="C572" t="s">
        <v>33</v>
      </c>
      <c r="E572" t="str" cm="1">
        <f t="array" ref="E572">IF(OR(ISNUMBER(SEARCH("mobile", J572:L572)),ISNUMBER(SEARCH("Mobile", J572:L572)),ISNUMBER(SEARCH("smartphone", J572:L572)),ISNUMBER(SEARCH("Smartphone", J572:L572)),ISNUMBER(SEARCH("android", J572:L572)),ISNUMBER(SEARCH("Android", J572:L572))),"Mobile", "")</f>
        <v/>
      </c>
      <c r="F572" t="str" cm="1">
        <f t="array" ref="F572">IF(OR(ISNUMBER(SEARCH("virtual reality", J572:L572)),ISNUMBER(SEARCH("mixed reality", J572:L572)),ISNUMBER(SEARCH(" VR ", J572:L572)),ISNUMBER(SEARCH("augmented reality", J572:L572)),ISNUMBER(SEARCH("Augmented Reality", J572:L572)),ISNUMBER(SEARCH(" AR ", J572:L572))),"VR-AR", "")</f>
        <v/>
      </c>
      <c r="G572" t="str">
        <f>IF(A572=DataValidation!$E$14,DataValidation!$E$14, "")</f>
        <v/>
      </c>
      <c r="H572" t="str">
        <f>IF(A572=DataValidation!$E$13,DataValidation!$E$13, "")</f>
        <v/>
      </c>
      <c r="I572" s="3" t="str">
        <f t="shared" si="30"/>
        <v/>
      </c>
      <c r="J572" s="10" t="s">
        <v>21873</v>
      </c>
      <c r="K572" t="s">
        <v>21876</v>
      </c>
      <c r="L572" t="s">
        <v>22450</v>
      </c>
      <c r="M572" t="s">
        <v>22451</v>
      </c>
      <c r="N572">
        <v>10</v>
      </c>
      <c r="O572">
        <v>9781665423076</v>
      </c>
      <c r="P572" t="s">
        <v>120</v>
      </c>
      <c r="Q572" t="s">
        <v>21874</v>
      </c>
      <c r="R572" t="s">
        <v>22452</v>
      </c>
      <c r="S572" s="3">
        <v>2021</v>
      </c>
      <c r="T572" t="s">
        <v>21875</v>
      </c>
      <c r="U572" t="s">
        <v>6</v>
      </c>
      <c r="V572" t="s">
        <v>162</v>
      </c>
    </row>
    <row r="573" spans="1:22" x14ac:dyDescent="0.35">
      <c r="A573" t="s">
        <v>70</v>
      </c>
      <c r="B573" t="s">
        <v>33</v>
      </c>
      <c r="C573" t="s">
        <v>33</v>
      </c>
      <c r="E573" t="str" cm="1">
        <f t="array" ref="E573">IF(OR(ISNUMBER(SEARCH("mobile", J573:L573)),ISNUMBER(SEARCH("Mobile", J573:L573)),ISNUMBER(SEARCH("smartphone", J573:L573)),ISNUMBER(SEARCH("Smartphone", J573:L573)),ISNUMBER(SEARCH("android", J573:L573)),ISNUMBER(SEARCH("Android", J573:L573))),"Mobile", "")</f>
        <v/>
      </c>
      <c r="F573" t="str" cm="1">
        <f t="array" ref="F573">IF(OR(ISNUMBER(SEARCH("virtual reality", J573:L573)),ISNUMBER(SEARCH("mixed reality", J573:L573)),ISNUMBER(SEARCH(" VR ", J573:L573)),ISNUMBER(SEARCH("augmented reality", J573:L573)),ISNUMBER(SEARCH("Augmented Reality", J573:L573)),ISNUMBER(SEARCH(" AR ", J573:L573))),"VR-AR", "")</f>
        <v/>
      </c>
      <c r="G573" t="str">
        <f>IF(A573=DataValidation!$E$14,DataValidation!$E$14, "")</f>
        <v/>
      </c>
      <c r="H573" t="str">
        <f>IF(A573=DataValidation!$E$13,DataValidation!$E$13, "")</f>
        <v/>
      </c>
      <c r="I573" s="3" t="str">
        <f t="shared" si="30"/>
        <v/>
      </c>
      <c r="J573" s="10" t="s">
        <v>21879</v>
      </c>
      <c r="K573" t="s">
        <v>21881</v>
      </c>
      <c r="L573" t="s">
        <v>22457</v>
      </c>
      <c r="M573" t="s">
        <v>3736</v>
      </c>
      <c r="N573">
        <v>7</v>
      </c>
      <c r="P573" t="s">
        <v>120</v>
      </c>
      <c r="Q573" t="s">
        <v>1724</v>
      </c>
      <c r="R573" t="s">
        <v>6</v>
      </c>
      <c r="S573" s="3">
        <v>2021</v>
      </c>
      <c r="T573" t="s">
        <v>21880</v>
      </c>
      <c r="U573" t="s">
        <v>6</v>
      </c>
      <c r="V573" t="s">
        <v>162</v>
      </c>
    </row>
    <row r="574" spans="1:22" x14ac:dyDescent="0.35">
      <c r="A574" t="s">
        <v>49</v>
      </c>
      <c r="B574" t="s">
        <v>60</v>
      </c>
      <c r="C574" t="s">
        <v>60</v>
      </c>
      <c r="E574" t="str" cm="1">
        <f t="array" ref="E574">IF(OR(ISNUMBER(SEARCH("mobile", J574:L574)),ISNUMBER(SEARCH("Mobile", J574:L574)),ISNUMBER(SEARCH("smartphone", J574:L574)),ISNUMBER(SEARCH("Smartphone", J574:L574)),ISNUMBER(SEARCH("android", J574:L574)),ISNUMBER(SEARCH("Android", J574:L574))),"Mobile", "")</f>
        <v/>
      </c>
      <c r="F574" t="str" cm="1">
        <f t="array" ref="F574">IF(OR(ISNUMBER(SEARCH("virtual reality", J574:L574)),ISNUMBER(SEARCH("mixed reality", J574:L574)),ISNUMBER(SEARCH(" VR ", J574:L574)),ISNUMBER(SEARCH("augmented reality", J574:L574)),ISNUMBER(SEARCH("Augmented Reality", J574:L574)),ISNUMBER(SEARCH(" AR ", J574:L574))),"VR-AR", "")</f>
        <v/>
      </c>
      <c r="G574" t="str">
        <f>IF(A574=DataValidation!$E$14,DataValidation!$E$14, "")</f>
        <v/>
      </c>
      <c r="H574" t="str">
        <f>IF(A574=DataValidation!$E$13,DataValidation!$E$13, "")</f>
        <v/>
      </c>
      <c r="I574" s="3" t="str">
        <f t="shared" si="30"/>
        <v/>
      </c>
      <c r="J574" s="10" t="s">
        <v>21772</v>
      </c>
      <c r="K574" t="s">
        <v>21891</v>
      </c>
      <c r="L574" t="s">
        <v>22463</v>
      </c>
      <c r="M574" t="s">
        <v>22464</v>
      </c>
      <c r="N574">
        <v>10</v>
      </c>
      <c r="O574">
        <v>9781665458412</v>
      </c>
      <c r="P574" t="s">
        <v>120</v>
      </c>
      <c r="Q574" t="s">
        <v>21889</v>
      </c>
      <c r="R574" t="s">
        <v>22465</v>
      </c>
      <c r="S574" s="3">
        <v>2021</v>
      </c>
      <c r="T574" t="s">
        <v>21890</v>
      </c>
      <c r="U574" t="s">
        <v>6</v>
      </c>
      <c r="V574" t="s">
        <v>162</v>
      </c>
    </row>
    <row r="575" spans="1:22" x14ac:dyDescent="0.35">
      <c r="A575" t="s">
        <v>49</v>
      </c>
      <c r="B575" t="s">
        <v>60</v>
      </c>
      <c r="C575" t="s">
        <v>60</v>
      </c>
      <c r="E575" t="str" cm="1">
        <f t="array" ref="E575">IF(OR(ISNUMBER(SEARCH("mobile", J575:L575)),ISNUMBER(SEARCH("Mobile", J575:L575)),ISNUMBER(SEARCH("smartphone", J575:L575)),ISNUMBER(SEARCH("Smartphone", J575:L575)),ISNUMBER(SEARCH("android", J575:L575)),ISNUMBER(SEARCH("Android", J575:L575))),"Mobile", "")</f>
        <v/>
      </c>
      <c r="F575" t="str" cm="1">
        <f t="array" ref="F575">IF(OR(ISNUMBER(SEARCH("virtual reality", J575:L575)),ISNUMBER(SEARCH("mixed reality", J575:L575)),ISNUMBER(SEARCH(" VR ", J575:L575)),ISNUMBER(SEARCH("augmented reality", J575:L575)),ISNUMBER(SEARCH("Augmented Reality", J575:L575)),ISNUMBER(SEARCH(" AR ", J575:L575))),"VR-AR", "")</f>
        <v/>
      </c>
      <c r="G575" t="str">
        <f>IF(A575=DataValidation!$E$14,DataValidation!$E$14, "")</f>
        <v/>
      </c>
      <c r="H575" t="str">
        <f>IF(A575=DataValidation!$E$13,DataValidation!$E$13, "")</f>
        <v/>
      </c>
      <c r="I575" s="3" t="str">
        <f t="shared" si="30"/>
        <v/>
      </c>
      <c r="J575" s="10" t="s">
        <v>21919</v>
      </c>
      <c r="K575" t="s">
        <v>21922</v>
      </c>
      <c r="L575" t="s">
        <v>22485</v>
      </c>
      <c r="M575" t="s">
        <v>22486</v>
      </c>
      <c r="N575">
        <v>10</v>
      </c>
      <c r="O575">
        <v>9781665428767</v>
      </c>
      <c r="P575" t="s">
        <v>120</v>
      </c>
      <c r="Q575" t="s">
        <v>21920</v>
      </c>
      <c r="R575" t="s">
        <v>22487</v>
      </c>
      <c r="S575" s="3">
        <v>2021</v>
      </c>
      <c r="T575" t="s">
        <v>21921</v>
      </c>
      <c r="U575" t="s">
        <v>6</v>
      </c>
      <c r="V575" t="s">
        <v>162</v>
      </c>
    </row>
    <row r="576" spans="1:22" x14ac:dyDescent="0.35">
      <c r="A576" t="s">
        <v>49</v>
      </c>
      <c r="B576" t="s">
        <v>66</v>
      </c>
      <c r="C576" t="s">
        <v>66</v>
      </c>
      <c r="E576" t="str" cm="1">
        <f t="array" ref="E576">IF(OR(ISNUMBER(SEARCH("mobile", J576:L576)),ISNUMBER(SEARCH("Mobile", J576:L576)),ISNUMBER(SEARCH("smartphone", J576:L576)),ISNUMBER(SEARCH("Smartphone", J576:L576)),ISNUMBER(SEARCH("android", J576:L576)),ISNUMBER(SEARCH("Android", J576:L576))),"Mobile", "")</f>
        <v/>
      </c>
      <c r="F576" t="str" cm="1">
        <f t="array" ref="F576">IF(OR(ISNUMBER(SEARCH("virtual reality", J576:L576)),ISNUMBER(SEARCH("mixed reality", J576:L576)),ISNUMBER(SEARCH(" VR ", J576:L576)),ISNUMBER(SEARCH("augmented reality", J576:L576)),ISNUMBER(SEARCH("Augmented Reality", J576:L576)),ISNUMBER(SEARCH(" AR ", J576:L576))),"VR-AR", "")</f>
        <v/>
      </c>
      <c r="G576" t="str">
        <f>IF(A576=DataValidation!$E$14,DataValidation!$E$14, "")</f>
        <v/>
      </c>
      <c r="H576" t="str">
        <f>IF(A576=DataValidation!$E$13,DataValidation!$E$13, "")</f>
        <v/>
      </c>
      <c r="I576" s="3" t="str">
        <f t="shared" si="30"/>
        <v/>
      </c>
      <c r="J576" s="10" t="s">
        <v>21935</v>
      </c>
      <c r="K576" t="s">
        <v>21938</v>
      </c>
      <c r="L576" t="s">
        <v>6</v>
      </c>
      <c r="M576" t="s">
        <v>22496</v>
      </c>
      <c r="N576">
        <v>7</v>
      </c>
      <c r="P576" t="s">
        <v>117</v>
      </c>
      <c r="Q576" t="s">
        <v>21936</v>
      </c>
      <c r="R576" t="s">
        <v>6</v>
      </c>
      <c r="S576" s="3">
        <v>2021</v>
      </c>
      <c r="T576" t="s">
        <v>21937</v>
      </c>
      <c r="U576" t="s">
        <v>6</v>
      </c>
      <c r="V576" t="s">
        <v>217</v>
      </c>
    </row>
    <row r="577" spans="1:22" x14ac:dyDescent="0.35">
      <c r="A577" t="s">
        <v>49</v>
      </c>
      <c r="B577" t="s">
        <v>71</v>
      </c>
      <c r="C577" t="s">
        <v>71</v>
      </c>
      <c r="E577" t="str" cm="1">
        <f t="array" ref="E577">IF(OR(ISNUMBER(SEARCH("mobile", J577:L577)),ISNUMBER(SEARCH("Mobile", J577:L577)),ISNUMBER(SEARCH("smartphone", J577:L577)),ISNUMBER(SEARCH("Smartphone", J577:L577)),ISNUMBER(SEARCH("android", J577:L577)),ISNUMBER(SEARCH("Android", J577:L577))),"Mobile", "")</f>
        <v/>
      </c>
      <c r="F577" t="str" cm="1">
        <f t="array" ref="F577">IF(OR(ISNUMBER(SEARCH("virtual reality", J577:L577)),ISNUMBER(SEARCH("mixed reality", J577:L577)),ISNUMBER(SEARCH(" VR ", J577:L577)),ISNUMBER(SEARCH("augmented reality", J577:L577)),ISNUMBER(SEARCH("Augmented Reality", J577:L577)),ISNUMBER(SEARCH(" AR ", J577:L577))),"VR-AR", "")</f>
        <v/>
      </c>
      <c r="G577" t="str">
        <f>IF(A577=DataValidation!$E$14,DataValidation!$E$14, "")</f>
        <v/>
      </c>
      <c r="H577" t="str">
        <f>IF(A577=DataValidation!$E$13,DataValidation!$E$13, "")</f>
        <v/>
      </c>
      <c r="I577" s="3" t="str">
        <f t="shared" si="30"/>
        <v/>
      </c>
      <c r="J577" s="10" t="s">
        <v>21943</v>
      </c>
      <c r="K577" t="s">
        <v>21946</v>
      </c>
      <c r="L577" t="s">
        <v>22500</v>
      </c>
      <c r="M577" t="s">
        <v>22501</v>
      </c>
      <c r="N577">
        <v>10</v>
      </c>
      <c r="O577">
        <v>9781665439022</v>
      </c>
      <c r="P577" t="s">
        <v>120</v>
      </c>
      <c r="Q577" t="s">
        <v>21944</v>
      </c>
      <c r="R577" t="s">
        <v>22502</v>
      </c>
      <c r="S577" s="3">
        <v>2021</v>
      </c>
      <c r="T577" t="s">
        <v>21945</v>
      </c>
      <c r="U577" t="s">
        <v>6</v>
      </c>
      <c r="V577" t="s">
        <v>162</v>
      </c>
    </row>
    <row r="578" spans="1:22" x14ac:dyDescent="0.35">
      <c r="A578" t="s">
        <v>49</v>
      </c>
      <c r="B578" t="s">
        <v>77</v>
      </c>
      <c r="C578" t="s">
        <v>77</v>
      </c>
      <c r="E578" t="str" cm="1">
        <f t="array" ref="E578">IF(OR(ISNUMBER(SEARCH("mobile", J578:L578)),ISNUMBER(SEARCH("Mobile", J578:L578)),ISNUMBER(SEARCH("smartphone", J578:L578)),ISNUMBER(SEARCH("Smartphone", J578:L578)),ISNUMBER(SEARCH("android", J578:L578)),ISNUMBER(SEARCH("Android", J578:L578))),"Mobile", "")</f>
        <v/>
      </c>
      <c r="F578" t="str" cm="1">
        <f t="array" ref="F578">IF(OR(ISNUMBER(SEARCH("virtual reality", J578:L578)),ISNUMBER(SEARCH("mixed reality", J578:L578)),ISNUMBER(SEARCH(" VR ", J578:L578)),ISNUMBER(SEARCH("augmented reality", J578:L578)),ISNUMBER(SEARCH("Augmented Reality", J578:L578)),ISNUMBER(SEARCH(" AR ", J578:L578))),"VR-AR", "")</f>
        <v/>
      </c>
      <c r="G578" t="str">
        <f>IF(A578=DataValidation!$E$14,DataValidation!$E$14, "")</f>
        <v/>
      </c>
      <c r="H578" t="str">
        <f>IF(A578=DataValidation!$E$13,DataValidation!$E$13, "")</f>
        <v/>
      </c>
      <c r="I578" s="3" t="str">
        <f t="shared" ref="I578:I615" si="33">IF(B578&lt;&gt;C578,IF(OR(B578="",C578=""),"NR","Yes"),"")</f>
        <v/>
      </c>
      <c r="J578" s="10" t="s">
        <v>21951</v>
      </c>
      <c r="K578" t="s">
        <v>21953</v>
      </c>
      <c r="L578" t="s">
        <v>22505</v>
      </c>
      <c r="M578" t="s">
        <v>22506</v>
      </c>
      <c r="N578">
        <v>10</v>
      </c>
      <c r="O578">
        <v>9781665439022</v>
      </c>
      <c r="P578" t="s">
        <v>120</v>
      </c>
      <c r="Q578" t="s">
        <v>21944</v>
      </c>
      <c r="R578" t="s">
        <v>22507</v>
      </c>
      <c r="S578" s="3">
        <v>2021</v>
      </c>
      <c r="T578" t="s">
        <v>21952</v>
      </c>
      <c r="U578" t="s">
        <v>6</v>
      </c>
      <c r="V578" t="s">
        <v>162</v>
      </c>
    </row>
    <row r="579" spans="1:22" x14ac:dyDescent="0.35">
      <c r="A579" t="s">
        <v>49</v>
      </c>
      <c r="B579" t="s">
        <v>57</v>
      </c>
      <c r="C579" t="s">
        <v>57</v>
      </c>
      <c r="E579" t="str" cm="1">
        <f t="array" ref="E579">IF(OR(ISNUMBER(SEARCH("mobile", J579:L579)),ISNUMBER(SEARCH("Mobile", J579:L579)),ISNUMBER(SEARCH("smartphone", J579:L579)),ISNUMBER(SEARCH("Smartphone", J579:L579)),ISNUMBER(SEARCH("android", J579:L579)),ISNUMBER(SEARCH("Android", J579:L579))),"Mobile", "")</f>
        <v/>
      </c>
      <c r="F579" t="str" cm="1">
        <f t="array" ref="F579">IF(OR(ISNUMBER(SEARCH("virtual reality", J579:L579)),ISNUMBER(SEARCH("mixed reality", J579:L579)),ISNUMBER(SEARCH(" VR ", J579:L579)),ISNUMBER(SEARCH("augmented reality", J579:L579)),ISNUMBER(SEARCH("Augmented Reality", J579:L579)),ISNUMBER(SEARCH(" AR ", J579:L579))),"VR-AR", "")</f>
        <v/>
      </c>
      <c r="G579" t="str">
        <f>IF(A579=DataValidation!$E$14,DataValidation!$E$14, "")</f>
        <v/>
      </c>
      <c r="H579" t="str">
        <f>IF(A579=DataValidation!$E$13,DataValidation!$E$13, "")</f>
        <v/>
      </c>
      <c r="I579" s="3" t="str">
        <f t="shared" si="33"/>
        <v/>
      </c>
      <c r="J579" s="10" t="s">
        <v>21965</v>
      </c>
      <c r="K579" t="s">
        <v>21968</v>
      </c>
      <c r="L579" t="s">
        <v>22516</v>
      </c>
      <c r="M579" t="s">
        <v>22517</v>
      </c>
      <c r="N579">
        <v>10</v>
      </c>
      <c r="O579">
        <v>9781665408622</v>
      </c>
      <c r="P579" t="s">
        <v>120</v>
      </c>
      <c r="Q579" t="s">
        <v>21966</v>
      </c>
      <c r="R579" t="s">
        <v>22518</v>
      </c>
      <c r="S579" s="3">
        <v>2021</v>
      </c>
      <c r="T579" t="s">
        <v>21967</v>
      </c>
      <c r="U579" t="s">
        <v>6</v>
      </c>
      <c r="V579" t="s">
        <v>162</v>
      </c>
    </row>
    <row r="580" spans="1:22" x14ac:dyDescent="0.35">
      <c r="A580" t="s">
        <v>49</v>
      </c>
      <c r="B580" t="s">
        <v>57</v>
      </c>
      <c r="C580" t="s">
        <v>57</v>
      </c>
      <c r="E580" t="str" cm="1">
        <f t="array" ref="E580">IF(OR(ISNUMBER(SEARCH("mobile", J580:L580)),ISNUMBER(SEARCH("Mobile", J580:L580)),ISNUMBER(SEARCH("smartphone", J580:L580)),ISNUMBER(SEARCH("Smartphone", J580:L580)),ISNUMBER(SEARCH("android", J580:L580)),ISNUMBER(SEARCH("Android", J580:L580))),"Mobile", "")</f>
        <v/>
      </c>
      <c r="F580" t="str" cm="1">
        <f t="array" ref="F580">IF(OR(ISNUMBER(SEARCH("virtual reality", J580:L580)),ISNUMBER(SEARCH("mixed reality", J580:L580)),ISNUMBER(SEARCH(" VR ", J580:L580)),ISNUMBER(SEARCH("augmented reality", J580:L580)),ISNUMBER(SEARCH("Augmented Reality", J580:L580)),ISNUMBER(SEARCH(" AR ", J580:L580))),"VR-AR", "")</f>
        <v/>
      </c>
      <c r="G580" t="str">
        <f>IF(A580=DataValidation!$E$14,DataValidation!$E$14, "")</f>
        <v/>
      </c>
      <c r="H580" t="str">
        <f>IF(A580=DataValidation!$E$13,DataValidation!$E$13, "")</f>
        <v/>
      </c>
      <c r="I580" s="3" t="str">
        <f t="shared" si="33"/>
        <v/>
      </c>
      <c r="J580" s="10" t="s">
        <v>21980</v>
      </c>
      <c r="K580" t="s">
        <v>21982</v>
      </c>
      <c r="L580" t="s">
        <v>22526</v>
      </c>
      <c r="M580" t="s">
        <v>22527</v>
      </c>
      <c r="N580">
        <v>10</v>
      </c>
      <c r="P580" t="s">
        <v>122</v>
      </c>
      <c r="Q580" t="s">
        <v>496</v>
      </c>
      <c r="R580" t="s">
        <v>6244</v>
      </c>
      <c r="S580" s="3">
        <v>2021</v>
      </c>
      <c r="T580" t="s">
        <v>21981</v>
      </c>
      <c r="U580" t="s">
        <v>6</v>
      </c>
      <c r="V580" t="s">
        <v>162</v>
      </c>
    </row>
    <row r="581" spans="1:22" x14ac:dyDescent="0.35">
      <c r="A581" t="s">
        <v>49</v>
      </c>
      <c r="B581" t="s">
        <v>80</v>
      </c>
      <c r="C581" t="s">
        <v>80</v>
      </c>
      <c r="E581" t="str" cm="1">
        <f t="array" ref="E581">IF(OR(ISNUMBER(SEARCH("mobile", J581:L581)),ISNUMBER(SEARCH("Mobile", J581:L581)),ISNUMBER(SEARCH("smartphone", J581:L581)),ISNUMBER(SEARCH("Smartphone", J581:L581)),ISNUMBER(SEARCH("android", J581:L581)),ISNUMBER(SEARCH("Android", J581:L581))),"Mobile", "")</f>
        <v/>
      </c>
      <c r="F581" t="str" cm="1">
        <f t="array" ref="F581">IF(OR(ISNUMBER(SEARCH("virtual reality", J581:L581)),ISNUMBER(SEARCH("mixed reality", J581:L581)),ISNUMBER(SEARCH(" VR ", J581:L581)),ISNUMBER(SEARCH("augmented reality", J581:L581)),ISNUMBER(SEARCH("Augmented Reality", J581:L581)),ISNUMBER(SEARCH(" AR ", J581:L581))),"VR-AR", "")</f>
        <v/>
      </c>
      <c r="G581" t="str">
        <f>IF(A581=DataValidation!$E$14,DataValidation!$E$14, "")</f>
        <v/>
      </c>
      <c r="H581" t="str">
        <f>IF(A581=DataValidation!$E$13,DataValidation!$E$13, "")</f>
        <v/>
      </c>
      <c r="I581" s="3" t="str">
        <f t="shared" si="33"/>
        <v/>
      </c>
      <c r="J581" s="10" t="s">
        <v>21986</v>
      </c>
      <c r="K581" t="s">
        <v>21989</v>
      </c>
      <c r="L581" t="s">
        <v>22530</v>
      </c>
      <c r="M581" t="s">
        <v>22531</v>
      </c>
      <c r="N581">
        <v>10</v>
      </c>
      <c r="O581">
        <v>9781665415910</v>
      </c>
      <c r="P581" t="s">
        <v>120</v>
      </c>
      <c r="Q581" t="s">
        <v>21987</v>
      </c>
      <c r="R581" t="s">
        <v>6</v>
      </c>
      <c r="S581" s="3">
        <v>2021</v>
      </c>
      <c r="T581" t="s">
        <v>21988</v>
      </c>
      <c r="U581" t="s">
        <v>6</v>
      </c>
      <c r="V581" t="s">
        <v>162</v>
      </c>
    </row>
    <row r="582" spans="1:22" x14ac:dyDescent="0.35">
      <c r="A582" t="s">
        <v>70</v>
      </c>
      <c r="B582" t="s">
        <v>33</v>
      </c>
      <c r="C582" t="s">
        <v>33</v>
      </c>
      <c r="E582" t="str" cm="1">
        <f t="array" ref="E582">IF(OR(ISNUMBER(SEARCH("mobile", J582:L582)),ISNUMBER(SEARCH("Mobile", J582:L582)),ISNUMBER(SEARCH("smartphone", J582:L582)),ISNUMBER(SEARCH("Smartphone", J582:L582)),ISNUMBER(SEARCH("android", J582:L582)),ISNUMBER(SEARCH("Android", J582:L582))),"Mobile", "")</f>
        <v/>
      </c>
      <c r="F582" t="str" cm="1">
        <f t="array" ref="F582">IF(OR(ISNUMBER(SEARCH("virtual reality", J582:L582)),ISNUMBER(SEARCH("mixed reality", J582:L582)),ISNUMBER(SEARCH(" VR ", J582:L582)),ISNUMBER(SEARCH("augmented reality", J582:L582)),ISNUMBER(SEARCH("Augmented Reality", J582:L582)),ISNUMBER(SEARCH(" AR ", J582:L582))),"VR-AR", "")</f>
        <v/>
      </c>
      <c r="G582" t="str">
        <f>IF(A582=DataValidation!$E$14,DataValidation!$E$14, "")</f>
        <v/>
      </c>
      <c r="H582" t="str">
        <f>IF(A582=DataValidation!$E$13,DataValidation!$E$13, "")</f>
        <v/>
      </c>
      <c r="I582" s="3" t="str">
        <f t="shared" si="33"/>
        <v/>
      </c>
      <c r="J582" s="10" t="s">
        <v>22002</v>
      </c>
      <c r="K582" t="s">
        <v>22004</v>
      </c>
      <c r="L582" t="s">
        <v>22539</v>
      </c>
      <c r="M582" t="s">
        <v>22540</v>
      </c>
      <c r="N582">
        <v>10</v>
      </c>
      <c r="O582">
        <v>9781665401890</v>
      </c>
      <c r="P582" t="s">
        <v>120</v>
      </c>
      <c r="Q582" t="s">
        <v>388</v>
      </c>
      <c r="R582" t="s">
        <v>22541</v>
      </c>
      <c r="S582" s="3">
        <v>2021</v>
      </c>
      <c r="T582" t="s">
        <v>22003</v>
      </c>
      <c r="U582" t="s">
        <v>6</v>
      </c>
      <c r="V582" t="s">
        <v>162</v>
      </c>
    </row>
    <row r="583" spans="1:22" x14ac:dyDescent="0.35">
      <c r="A583" t="s">
        <v>70</v>
      </c>
      <c r="B583" t="s">
        <v>33</v>
      </c>
      <c r="C583" t="s">
        <v>33</v>
      </c>
      <c r="E583" t="str" cm="1">
        <f t="array" ref="E583">IF(OR(ISNUMBER(SEARCH("mobile", J583:L583)),ISNUMBER(SEARCH("Mobile", J583:L583)),ISNUMBER(SEARCH("smartphone", J583:L583)),ISNUMBER(SEARCH("Smartphone", J583:L583)),ISNUMBER(SEARCH("android", J583:L583)),ISNUMBER(SEARCH("Android", J583:L583))),"Mobile", "")</f>
        <v/>
      </c>
      <c r="F583" t="str" cm="1">
        <f t="array" ref="F583">IF(OR(ISNUMBER(SEARCH("virtual reality", J583:L583)),ISNUMBER(SEARCH("mixed reality", J583:L583)),ISNUMBER(SEARCH(" VR ", J583:L583)),ISNUMBER(SEARCH("augmented reality", J583:L583)),ISNUMBER(SEARCH("Augmented Reality", J583:L583)),ISNUMBER(SEARCH(" AR ", J583:L583))),"VR-AR", "")</f>
        <v/>
      </c>
      <c r="G583" t="str">
        <f>IF(A583=DataValidation!$E$14,DataValidation!$E$14, "")</f>
        <v/>
      </c>
      <c r="H583" t="str">
        <f>IF(A583=DataValidation!$E$13,DataValidation!$E$13, "")</f>
        <v/>
      </c>
      <c r="I583" s="3" t="str">
        <f t="shared" si="33"/>
        <v/>
      </c>
      <c r="J583" s="10" t="s">
        <v>22022</v>
      </c>
      <c r="K583" t="s">
        <v>22025</v>
      </c>
      <c r="L583" t="s">
        <v>22552</v>
      </c>
      <c r="M583" t="s">
        <v>22553</v>
      </c>
      <c r="N583">
        <v>10</v>
      </c>
      <c r="O583">
        <v>9781665449052</v>
      </c>
      <c r="P583" t="s">
        <v>120</v>
      </c>
      <c r="Q583" t="s">
        <v>22023</v>
      </c>
      <c r="R583" t="s">
        <v>6</v>
      </c>
      <c r="S583" s="3">
        <v>2021</v>
      </c>
      <c r="T583" t="s">
        <v>22024</v>
      </c>
      <c r="U583" t="s">
        <v>6</v>
      </c>
      <c r="V583" t="s">
        <v>162</v>
      </c>
    </row>
    <row r="584" spans="1:22" x14ac:dyDescent="0.35">
      <c r="A584" t="s">
        <v>49</v>
      </c>
      <c r="B584" t="s">
        <v>57</v>
      </c>
      <c r="C584" t="s">
        <v>57</v>
      </c>
      <c r="E584" t="str" cm="1">
        <f t="array" ref="E584">IF(OR(ISNUMBER(SEARCH("mobile", J584:L584)),ISNUMBER(SEARCH("Mobile", J584:L584)),ISNUMBER(SEARCH("smartphone", J584:L584)),ISNUMBER(SEARCH("Smartphone", J584:L584)),ISNUMBER(SEARCH("android", J584:L584)),ISNUMBER(SEARCH("Android", J584:L584))),"Mobile", "")</f>
        <v/>
      </c>
      <c r="F584" t="str" cm="1">
        <f t="array" ref="F584">IF(OR(ISNUMBER(SEARCH("virtual reality", J584:L584)),ISNUMBER(SEARCH("mixed reality", J584:L584)),ISNUMBER(SEARCH(" VR ", J584:L584)),ISNUMBER(SEARCH("augmented reality", J584:L584)),ISNUMBER(SEARCH("Augmented Reality", J584:L584)),ISNUMBER(SEARCH(" AR ", J584:L584))),"VR-AR", "")</f>
        <v/>
      </c>
      <c r="G584" t="str">
        <f>IF(A584=DataValidation!$E$14,DataValidation!$E$14, "")</f>
        <v/>
      </c>
      <c r="H584" t="str">
        <f>IF(A584=DataValidation!$E$13,DataValidation!$E$13, "")</f>
        <v/>
      </c>
      <c r="I584" s="3" t="str">
        <f t="shared" si="33"/>
        <v/>
      </c>
      <c r="J584" s="10" t="s">
        <v>22029</v>
      </c>
      <c r="K584" t="s">
        <v>22032</v>
      </c>
      <c r="L584" t="s">
        <v>22556</v>
      </c>
      <c r="M584" t="s">
        <v>22557</v>
      </c>
      <c r="N584">
        <v>10</v>
      </c>
      <c r="O584">
        <v>9781665444453</v>
      </c>
      <c r="P584" t="s">
        <v>120</v>
      </c>
      <c r="Q584" t="s">
        <v>22030</v>
      </c>
      <c r="R584" t="s">
        <v>6</v>
      </c>
      <c r="S584" s="3">
        <v>2021</v>
      </c>
      <c r="T584" t="s">
        <v>22031</v>
      </c>
      <c r="U584" t="s">
        <v>6</v>
      </c>
      <c r="V584" t="s">
        <v>162</v>
      </c>
    </row>
    <row r="585" spans="1:22" x14ac:dyDescent="0.35">
      <c r="A585" t="s">
        <v>67</v>
      </c>
      <c r="B585" t="s">
        <v>33</v>
      </c>
      <c r="C585" t="s">
        <v>33</v>
      </c>
      <c r="E585" t="str" cm="1">
        <f t="array" ref="E585">IF(OR(ISNUMBER(SEARCH("mobile", J585:L585)),ISNUMBER(SEARCH("Mobile", J585:L585)),ISNUMBER(SEARCH("smartphone", J585:L585)),ISNUMBER(SEARCH("Smartphone", J585:L585)),ISNUMBER(SEARCH("android", J585:L585)),ISNUMBER(SEARCH("Android", J585:L585))),"Mobile", "")</f>
        <v/>
      </c>
      <c r="F585" t="str" cm="1">
        <f t="array" ref="F585">IF(OR(ISNUMBER(SEARCH("virtual reality", J585:L585)),ISNUMBER(SEARCH("mixed reality", J585:L585)),ISNUMBER(SEARCH(" VR ", J585:L585)),ISNUMBER(SEARCH("augmented reality", J585:L585)),ISNUMBER(SEARCH("Augmented Reality", J585:L585)),ISNUMBER(SEARCH(" AR ", J585:L585))),"VR-AR", "")</f>
        <v/>
      </c>
      <c r="G585" t="str">
        <f>IF(A585=DataValidation!$E$14,DataValidation!$E$14, "")</f>
        <v/>
      </c>
      <c r="H585" t="str">
        <f>IF(A585=DataValidation!$E$13,DataValidation!$E$13, "")</f>
        <v/>
      </c>
      <c r="I585" s="3" t="str">
        <f t="shared" si="33"/>
        <v/>
      </c>
      <c r="J585" s="10" t="s">
        <v>22051</v>
      </c>
      <c r="K585" t="s">
        <v>22053</v>
      </c>
      <c r="L585" t="s">
        <v>22571</v>
      </c>
      <c r="M585" t="s">
        <v>22572</v>
      </c>
      <c r="N585">
        <v>10</v>
      </c>
      <c r="O585">
        <v>9781665427449</v>
      </c>
      <c r="P585" t="s">
        <v>120</v>
      </c>
      <c r="Q585" t="s">
        <v>6744</v>
      </c>
      <c r="R585" t="s">
        <v>6</v>
      </c>
      <c r="S585" s="3">
        <v>2021</v>
      </c>
      <c r="T585" t="s">
        <v>22052</v>
      </c>
      <c r="U585" t="s">
        <v>6</v>
      </c>
      <c r="V585" t="s">
        <v>162</v>
      </c>
    </row>
    <row r="586" spans="1:22" x14ac:dyDescent="0.35">
      <c r="A586" t="s">
        <v>70</v>
      </c>
      <c r="B586" t="s">
        <v>33</v>
      </c>
      <c r="C586" t="s">
        <v>33</v>
      </c>
      <c r="E586" t="str" cm="1">
        <f t="array" ref="E586">IF(OR(ISNUMBER(SEARCH("mobile", J586:L586)),ISNUMBER(SEARCH("Mobile", J586:L586)),ISNUMBER(SEARCH("smartphone", J586:L586)),ISNUMBER(SEARCH("Smartphone", J586:L586)),ISNUMBER(SEARCH("android", J586:L586)),ISNUMBER(SEARCH("Android", J586:L586))),"Mobile", "")</f>
        <v>Mobile</v>
      </c>
      <c r="F586" t="str" cm="1">
        <f t="array" ref="F586">IF(OR(ISNUMBER(SEARCH("virtual reality", J586:L586)),ISNUMBER(SEARCH("mixed reality", J586:L586)),ISNUMBER(SEARCH(" VR ", J586:L586)),ISNUMBER(SEARCH("augmented reality", J586:L586)),ISNUMBER(SEARCH("Augmented Reality", J586:L586)),ISNUMBER(SEARCH(" AR ", J586:L586))),"VR-AR", "")</f>
        <v/>
      </c>
      <c r="G586" t="str">
        <f>IF(A586=DataValidation!$E$14,DataValidation!$E$14, "")</f>
        <v/>
      </c>
      <c r="H586" t="str">
        <f>IF(A586=DataValidation!$E$13,DataValidation!$E$13, "")</f>
        <v/>
      </c>
      <c r="I586" s="3" t="str">
        <f t="shared" si="33"/>
        <v/>
      </c>
      <c r="J586" s="10" t="s">
        <v>22054</v>
      </c>
      <c r="K586" t="s">
        <v>22057</v>
      </c>
      <c r="L586" t="s">
        <v>22573</v>
      </c>
      <c r="M586" t="s">
        <v>22574</v>
      </c>
      <c r="N586">
        <v>10</v>
      </c>
      <c r="O586">
        <v>9789532331011</v>
      </c>
      <c r="P586" t="s">
        <v>120</v>
      </c>
      <c r="Q586" t="s">
        <v>22055</v>
      </c>
      <c r="R586" t="s">
        <v>22575</v>
      </c>
      <c r="S586" s="3">
        <v>2021</v>
      </c>
      <c r="T586" t="s">
        <v>22056</v>
      </c>
      <c r="U586" t="s">
        <v>6</v>
      </c>
      <c r="V586" t="s">
        <v>162</v>
      </c>
    </row>
    <row r="587" spans="1:22" x14ac:dyDescent="0.35">
      <c r="A587" t="s">
        <v>82</v>
      </c>
      <c r="B587" t="s">
        <v>33</v>
      </c>
      <c r="C587" t="s">
        <v>33</v>
      </c>
      <c r="E587" t="str" cm="1">
        <f t="array" ref="E587">IF(OR(ISNUMBER(SEARCH("mobile", J587:L587)),ISNUMBER(SEARCH("Mobile", J587:L587)),ISNUMBER(SEARCH("smartphone", J587:L587)),ISNUMBER(SEARCH("Smartphone", J587:L587)),ISNUMBER(SEARCH("android", J587:L587)),ISNUMBER(SEARCH("Android", J587:L587))),"Mobile", "")</f>
        <v/>
      </c>
      <c r="F587" t="str" cm="1">
        <f t="array" ref="F587">IF(OR(ISNUMBER(SEARCH("virtual reality", J587:L587)),ISNUMBER(SEARCH("mixed reality", J587:L587)),ISNUMBER(SEARCH(" VR ", J587:L587)),ISNUMBER(SEARCH("augmented reality", J587:L587)),ISNUMBER(SEARCH("Augmented Reality", J587:L587)),ISNUMBER(SEARCH(" AR ", J587:L587))),"VR-AR", "")</f>
        <v/>
      </c>
      <c r="G587" t="str">
        <f>IF(A587=DataValidation!$E$14,DataValidation!$E$14, "")</f>
        <v/>
      </c>
      <c r="H587" t="str">
        <f>IF(A587=DataValidation!$E$13,DataValidation!$E$13, "")</f>
        <v/>
      </c>
      <c r="I587" s="3" t="str">
        <f t="shared" si="33"/>
        <v/>
      </c>
      <c r="J587" s="10" t="s">
        <v>22058</v>
      </c>
      <c r="K587" t="s">
        <v>22060</v>
      </c>
      <c r="L587" t="s">
        <v>22576</v>
      </c>
      <c r="M587" t="s">
        <v>22577</v>
      </c>
      <c r="N587">
        <v>10</v>
      </c>
      <c r="O587">
        <v>9789532331011</v>
      </c>
      <c r="P587" t="s">
        <v>120</v>
      </c>
      <c r="Q587" t="s">
        <v>22055</v>
      </c>
      <c r="R587" t="s">
        <v>22578</v>
      </c>
      <c r="S587" s="3">
        <v>2021</v>
      </c>
      <c r="T587" t="s">
        <v>22059</v>
      </c>
      <c r="U587" t="s">
        <v>6</v>
      </c>
      <c r="V587" t="s">
        <v>162</v>
      </c>
    </row>
    <row r="588" spans="1:22" x14ac:dyDescent="0.35">
      <c r="A588" t="s">
        <v>70</v>
      </c>
      <c r="B588" t="s">
        <v>33</v>
      </c>
      <c r="C588" t="s">
        <v>33</v>
      </c>
      <c r="E588" t="str" cm="1">
        <f t="array" ref="E588">IF(OR(ISNUMBER(SEARCH("mobile", J588:L588)),ISNUMBER(SEARCH("Mobile", J588:L588)),ISNUMBER(SEARCH("smartphone", J588:L588)),ISNUMBER(SEARCH("Smartphone", J588:L588)),ISNUMBER(SEARCH("android", J588:L588)),ISNUMBER(SEARCH("Android", J588:L588))),"Mobile", "")</f>
        <v>Mobile</v>
      </c>
      <c r="F588" t="str" cm="1">
        <f t="array" ref="F588">IF(OR(ISNUMBER(SEARCH("virtual reality", J588:L588)),ISNUMBER(SEARCH("mixed reality", J588:L588)),ISNUMBER(SEARCH(" VR ", J588:L588)),ISNUMBER(SEARCH("augmented reality", J588:L588)),ISNUMBER(SEARCH("Augmented Reality", J588:L588)),ISNUMBER(SEARCH(" AR ", J588:L588))),"VR-AR", "")</f>
        <v/>
      </c>
      <c r="G588" t="str">
        <f>IF(A588=DataValidation!$E$14,DataValidation!$E$14, "")</f>
        <v/>
      </c>
      <c r="H588" t="str">
        <f>IF(A588=DataValidation!$E$13,DataValidation!$E$13, "")</f>
        <v/>
      </c>
      <c r="I588" s="3" t="str">
        <f t="shared" si="33"/>
        <v/>
      </c>
      <c r="J588" s="10" t="s">
        <v>22061</v>
      </c>
      <c r="K588" t="s">
        <v>22064</v>
      </c>
      <c r="L588" t="s">
        <v>22579</v>
      </c>
      <c r="M588" t="s">
        <v>22580</v>
      </c>
      <c r="N588">
        <v>10</v>
      </c>
      <c r="O588">
        <v>9781665417792</v>
      </c>
      <c r="P588" t="s">
        <v>122</v>
      </c>
      <c r="Q588" t="s">
        <v>22062</v>
      </c>
      <c r="R588" t="s">
        <v>6</v>
      </c>
      <c r="S588" s="3">
        <v>2021</v>
      </c>
      <c r="T588" t="s">
        <v>22063</v>
      </c>
      <c r="U588" t="s">
        <v>6</v>
      </c>
      <c r="V588" t="s">
        <v>217</v>
      </c>
    </row>
    <row r="589" spans="1:22" x14ac:dyDescent="0.35">
      <c r="A589" t="s">
        <v>70</v>
      </c>
      <c r="B589" t="s">
        <v>33</v>
      </c>
      <c r="C589" t="s">
        <v>33</v>
      </c>
      <c r="E589" t="str" cm="1">
        <f t="array" ref="E589">IF(OR(ISNUMBER(SEARCH("mobile", J589:L589)),ISNUMBER(SEARCH("Mobile", J589:L589)),ISNUMBER(SEARCH("smartphone", J589:L589)),ISNUMBER(SEARCH("Smartphone", J589:L589)),ISNUMBER(SEARCH("android", J589:L589)),ISNUMBER(SEARCH("Android", J589:L589))),"Mobile", "")</f>
        <v/>
      </c>
      <c r="F589" t="str" cm="1">
        <f t="array" ref="F589">IF(OR(ISNUMBER(SEARCH("virtual reality", J589:L589)),ISNUMBER(SEARCH("mixed reality", J589:L589)),ISNUMBER(SEARCH(" VR ", J589:L589)),ISNUMBER(SEARCH("augmented reality", J589:L589)),ISNUMBER(SEARCH("Augmented Reality", J589:L589)),ISNUMBER(SEARCH(" AR ", J589:L589))),"VR-AR", "")</f>
        <v/>
      </c>
      <c r="G589" t="str">
        <f>IF(A589=DataValidation!$E$14,DataValidation!$E$14, "")</f>
        <v/>
      </c>
      <c r="H589" t="str">
        <f>IF(A589=DataValidation!$E$13,DataValidation!$E$13, "")</f>
        <v/>
      </c>
      <c r="I589" s="3" t="str">
        <f t="shared" si="33"/>
        <v/>
      </c>
      <c r="J589" s="10" t="s">
        <v>22083</v>
      </c>
      <c r="K589" t="s">
        <v>22085</v>
      </c>
      <c r="L589" t="s">
        <v>22595</v>
      </c>
      <c r="M589" t="s">
        <v>22596</v>
      </c>
      <c r="N589">
        <v>10</v>
      </c>
      <c r="O589">
        <v>9781665428569</v>
      </c>
      <c r="P589" t="s">
        <v>120</v>
      </c>
      <c r="Q589" t="s">
        <v>22048</v>
      </c>
      <c r="R589" t="s">
        <v>22597</v>
      </c>
      <c r="S589" s="3">
        <v>2021</v>
      </c>
      <c r="T589" t="s">
        <v>22084</v>
      </c>
      <c r="U589" t="s">
        <v>6</v>
      </c>
      <c r="V589" t="s">
        <v>1120</v>
      </c>
    </row>
    <row r="590" spans="1:22" x14ac:dyDescent="0.35">
      <c r="A590" t="s">
        <v>70</v>
      </c>
      <c r="B590" t="s">
        <v>33</v>
      </c>
      <c r="C590" t="s">
        <v>33</v>
      </c>
      <c r="E590" t="str" cm="1">
        <f t="array" ref="E590">IF(OR(ISNUMBER(SEARCH("mobile", J590:L590)),ISNUMBER(SEARCH("Mobile", J590:L590)),ISNUMBER(SEARCH("smartphone", J590:L590)),ISNUMBER(SEARCH("Smartphone", J590:L590)),ISNUMBER(SEARCH("android", J590:L590)),ISNUMBER(SEARCH("Android", J590:L590))),"Mobile", "")</f>
        <v>Mobile</v>
      </c>
      <c r="F590" t="str" cm="1">
        <f t="array" ref="F590">IF(OR(ISNUMBER(SEARCH("virtual reality", J590:L590)),ISNUMBER(SEARCH("mixed reality", J590:L590)),ISNUMBER(SEARCH(" VR ", J590:L590)),ISNUMBER(SEARCH("augmented reality", J590:L590)),ISNUMBER(SEARCH("Augmented Reality", J590:L590)),ISNUMBER(SEARCH(" AR ", J590:L590))),"VR-AR", "")</f>
        <v/>
      </c>
      <c r="G590" t="str">
        <f>IF(A590=DataValidation!$E$14,DataValidation!$E$14, "")</f>
        <v/>
      </c>
      <c r="H590" t="str">
        <f>IF(A590=DataValidation!$E$13,DataValidation!$E$13, "")</f>
        <v/>
      </c>
      <c r="I590" s="3" t="str">
        <f t="shared" si="33"/>
        <v/>
      </c>
      <c r="J590" s="10" t="s">
        <v>22110</v>
      </c>
      <c r="K590" t="s">
        <v>22112</v>
      </c>
      <c r="L590" t="s">
        <v>22622</v>
      </c>
      <c r="M590" t="s">
        <v>22623</v>
      </c>
      <c r="N590">
        <v>7</v>
      </c>
      <c r="P590" t="s">
        <v>117</v>
      </c>
      <c r="Q590" t="s">
        <v>11108</v>
      </c>
      <c r="R590" t="s">
        <v>6</v>
      </c>
      <c r="S590" s="3">
        <v>2021</v>
      </c>
      <c r="T590" t="s">
        <v>22111</v>
      </c>
      <c r="U590" t="s">
        <v>6</v>
      </c>
      <c r="V590" t="s">
        <v>162</v>
      </c>
    </row>
    <row r="591" spans="1:22" x14ac:dyDescent="0.35">
      <c r="A591" t="s">
        <v>49</v>
      </c>
      <c r="B591" t="s">
        <v>57</v>
      </c>
      <c r="C591" t="s">
        <v>57</v>
      </c>
      <c r="E591" t="str" cm="1">
        <f t="array" ref="E591">IF(OR(ISNUMBER(SEARCH("mobile", J591:L591)),ISNUMBER(SEARCH("Mobile", J591:L591)),ISNUMBER(SEARCH("smartphone", J591:L591)),ISNUMBER(SEARCH("Smartphone", J591:L591)),ISNUMBER(SEARCH("android", J591:L591)),ISNUMBER(SEARCH("Android", J591:L591))),"Mobile", "")</f>
        <v/>
      </c>
      <c r="F591" t="str" cm="1">
        <f t="array" ref="F591">IF(OR(ISNUMBER(SEARCH("virtual reality", J591:L591)),ISNUMBER(SEARCH("mixed reality", J591:L591)),ISNUMBER(SEARCH(" VR ", J591:L591)),ISNUMBER(SEARCH("augmented reality", J591:L591)),ISNUMBER(SEARCH("Augmented Reality", J591:L591)),ISNUMBER(SEARCH(" AR ", J591:L591))),"VR-AR", "")</f>
        <v/>
      </c>
      <c r="G591" t="str">
        <f>IF(A591=DataValidation!$E$14,DataValidation!$E$14, "")</f>
        <v/>
      </c>
      <c r="H591" t="str">
        <f>IF(A591=DataValidation!$E$13,DataValidation!$E$13, "")</f>
        <v/>
      </c>
      <c r="I591" s="3" t="str">
        <f t="shared" si="33"/>
        <v/>
      </c>
      <c r="J591" s="10" t="s">
        <v>22116</v>
      </c>
      <c r="K591" t="s">
        <v>22118</v>
      </c>
      <c r="L591" t="s">
        <v>22627</v>
      </c>
      <c r="M591" t="s">
        <v>22628</v>
      </c>
      <c r="N591">
        <v>7</v>
      </c>
      <c r="O591">
        <v>9783030901752</v>
      </c>
      <c r="P591" t="s">
        <v>117</v>
      </c>
      <c r="Q591" t="s">
        <v>866</v>
      </c>
      <c r="R591" t="s">
        <v>22629</v>
      </c>
      <c r="S591" s="3">
        <v>2021</v>
      </c>
      <c r="T591" t="s">
        <v>22117</v>
      </c>
      <c r="U591" t="s">
        <v>6</v>
      </c>
      <c r="V591" t="s">
        <v>162</v>
      </c>
    </row>
    <row r="592" spans="1:22" x14ac:dyDescent="0.35">
      <c r="A592" t="s">
        <v>70</v>
      </c>
      <c r="B592" t="s">
        <v>33</v>
      </c>
      <c r="C592" t="s">
        <v>33</v>
      </c>
      <c r="E592" t="str" cm="1">
        <f t="array" ref="E592">IF(OR(ISNUMBER(SEARCH("mobile", J592:L592)),ISNUMBER(SEARCH("Mobile", J592:L592)),ISNUMBER(SEARCH("smartphone", J592:L592)),ISNUMBER(SEARCH("Smartphone", J592:L592)),ISNUMBER(SEARCH("android", J592:L592)),ISNUMBER(SEARCH("Android", J592:L592))),"Mobile", "")</f>
        <v/>
      </c>
      <c r="F592" t="str" cm="1">
        <f t="array" ref="F592">IF(OR(ISNUMBER(SEARCH("virtual reality", J592:L592)),ISNUMBER(SEARCH("mixed reality", J592:L592)),ISNUMBER(SEARCH(" VR ", J592:L592)),ISNUMBER(SEARCH("augmented reality", J592:L592)),ISNUMBER(SEARCH("Augmented Reality", J592:L592)),ISNUMBER(SEARCH(" AR ", J592:L592))),"VR-AR", "")</f>
        <v/>
      </c>
      <c r="G592" t="str">
        <f>IF(A592=DataValidation!$E$14,DataValidation!$E$14, "")</f>
        <v/>
      </c>
      <c r="H592" t="str">
        <f>IF(A592=DataValidation!$E$13,DataValidation!$E$13, "")</f>
        <v/>
      </c>
      <c r="I592" s="3" t="str">
        <f t="shared" si="33"/>
        <v/>
      </c>
      <c r="J592" s="10" t="s">
        <v>22133</v>
      </c>
      <c r="K592" t="s">
        <v>22136</v>
      </c>
      <c r="L592" t="s">
        <v>22641</v>
      </c>
      <c r="M592" t="s">
        <v>22642</v>
      </c>
      <c r="N592">
        <v>7</v>
      </c>
      <c r="P592" t="s">
        <v>117</v>
      </c>
      <c r="Q592" t="s">
        <v>22134</v>
      </c>
      <c r="R592" t="s">
        <v>22643</v>
      </c>
      <c r="S592" s="3">
        <v>2021</v>
      </c>
      <c r="T592" t="s">
        <v>22135</v>
      </c>
      <c r="U592" t="s">
        <v>6</v>
      </c>
      <c r="V592" t="s">
        <v>162</v>
      </c>
    </row>
    <row r="593" spans="1:22" x14ac:dyDescent="0.35">
      <c r="A593" t="s">
        <v>62</v>
      </c>
      <c r="B593" t="s">
        <v>33</v>
      </c>
      <c r="C593" t="s">
        <v>33</v>
      </c>
      <c r="E593" t="str" cm="1">
        <f t="array" ref="E593">IF(OR(ISNUMBER(SEARCH("mobile", J593:L593)),ISNUMBER(SEARCH("Mobile", J593:L593)),ISNUMBER(SEARCH("smartphone", J593:L593)),ISNUMBER(SEARCH("Smartphone", J593:L593)),ISNUMBER(SEARCH("android", J593:L593)),ISNUMBER(SEARCH("Android", J593:L593))),"Mobile", "")</f>
        <v/>
      </c>
      <c r="F593" t="str" cm="1">
        <f t="array" ref="F593">IF(OR(ISNUMBER(SEARCH("virtual reality", J593:L593)),ISNUMBER(SEARCH("mixed reality", J593:L593)),ISNUMBER(SEARCH(" VR ", J593:L593)),ISNUMBER(SEARCH("augmented reality", J593:L593)),ISNUMBER(SEARCH("Augmented Reality", J593:L593)),ISNUMBER(SEARCH(" AR ", J593:L593))),"VR-AR", "")</f>
        <v/>
      </c>
      <c r="G593" t="str">
        <f>IF(A593=DataValidation!$E$14,DataValidation!$E$14, "")</f>
        <v/>
      </c>
      <c r="H593" t="str">
        <f>IF(A593=DataValidation!$E$13,DataValidation!$E$13, "")</f>
        <v/>
      </c>
      <c r="I593" s="3" t="str">
        <f t="shared" si="33"/>
        <v/>
      </c>
      <c r="J593" s="10" t="s">
        <v>22137</v>
      </c>
      <c r="K593" t="s">
        <v>22138</v>
      </c>
      <c r="L593" t="s">
        <v>1469</v>
      </c>
      <c r="M593" t="s">
        <v>1470</v>
      </c>
      <c r="N593">
        <v>7</v>
      </c>
      <c r="P593" t="s">
        <v>117</v>
      </c>
      <c r="Q593" t="s">
        <v>1452</v>
      </c>
      <c r="R593" t="s">
        <v>22644</v>
      </c>
      <c r="S593" s="3">
        <v>2021</v>
      </c>
      <c r="T593" t="s">
        <v>1471</v>
      </c>
      <c r="U593" t="s">
        <v>6</v>
      </c>
      <c r="V593" t="s">
        <v>217</v>
      </c>
    </row>
    <row r="594" spans="1:22" x14ac:dyDescent="0.35">
      <c r="A594" t="s">
        <v>67</v>
      </c>
      <c r="B594" t="s">
        <v>33</v>
      </c>
      <c r="C594" t="s">
        <v>33</v>
      </c>
      <c r="E594" t="str" cm="1">
        <f t="array" ref="E594">IF(OR(ISNUMBER(SEARCH("mobile", J594:L594)),ISNUMBER(SEARCH("Mobile", J594:L594)),ISNUMBER(SEARCH("smartphone", J594:L594)),ISNUMBER(SEARCH("Smartphone", J594:L594)),ISNUMBER(SEARCH("android", J594:L594)),ISNUMBER(SEARCH("Android", J594:L594))),"Mobile", "")</f>
        <v/>
      </c>
      <c r="F594" t="str" cm="1">
        <f t="array" ref="F594">IF(OR(ISNUMBER(SEARCH("virtual reality", J594:L594)),ISNUMBER(SEARCH("mixed reality", J594:L594)),ISNUMBER(SEARCH(" VR ", J594:L594)),ISNUMBER(SEARCH("augmented reality", J594:L594)),ISNUMBER(SEARCH("Augmented Reality", J594:L594)),ISNUMBER(SEARCH(" AR ", J594:L594))),"VR-AR", "")</f>
        <v/>
      </c>
      <c r="G594" t="str">
        <f>IF(A594=DataValidation!$E$14,DataValidation!$E$14, "")</f>
        <v/>
      </c>
      <c r="H594" t="str">
        <f>IF(A594=DataValidation!$E$13,DataValidation!$E$13, "")</f>
        <v/>
      </c>
      <c r="I594" s="3" t="str">
        <f t="shared" si="33"/>
        <v/>
      </c>
      <c r="J594" s="10" t="s">
        <v>22150</v>
      </c>
      <c r="K594" t="s">
        <v>22151</v>
      </c>
      <c r="L594" t="s">
        <v>6</v>
      </c>
      <c r="M594" t="s">
        <v>22149</v>
      </c>
      <c r="N594">
        <v>7</v>
      </c>
      <c r="O594" t="s">
        <v>6</v>
      </c>
      <c r="P594" t="s">
        <v>117</v>
      </c>
      <c r="Q594" t="s">
        <v>15059</v>
      </c>
      <c r="R594" t="s">
        <v>22657</v>
      </c>
      <c r="S594" s="3">
        <v>2021</v>
      </c>
      <c r="T594" t="s">
        <v>6</v>
      </c>
      <c r="U594" t="s">
        <v>6</v>
      </c>
      <c r="V594" t="s">
        <v>6</v>
      </c>
    </row>
    <row r="595" spans="1:22" x14ac:dyDescent="0.35">
      <c r="A595" t="s">
        <v>49</v>
      </c>
      <c r="B595" t="s">
        <v>63</v>
      </c>
      <c r="C595" t="s">
        <v>63</v>
      </c>
      <c r="E595" t="str" cm="1">
        <f t="array" ref="E595">IF(OR(ISNUMBER(SEARCH("mobile", J595:L595)),ISNUMBER(SEARCH("Mobile", J595:L595)),ISNUMBER(SEARCH("smartphone", J595:L595)),ISNUMBER(SEARCH("Smartphone", J595:L595)),ISNUMBER(SEARCH("android", J595:L595)),ISNUMBER(SEARCH("Android", J595:L595))),"Mobile", "")</f>
        <v/>
      </c>
      <c r="F595" t="str" cm="1">
        <f t="array" ref="F595">IF(OR(ISNUMBER(SEARCH("virtual reality", J595:L595)),ISNUMBER(SEARCH("mixed reality", J595:L595)),ISNUMBER(SEARCH(" VR ", J595:L595)),ISNUMBER(SEARCH("augmented reality", J595:L595)),ISNUMBER(SEARCH("Augmented Reality", J595:L595)),ISNUMBER(SEARCH(" AR ", J595:L595))),"VR-AR", "")</f>
        <v/>
      </c>
      <c r="G595" t="str">
        <f>IF(A595=DataValidation!$E$14,DataValidation!$E$14, "")</f>
        <v/>
      </c>
      <c r="H595" t="str">
        <f>IF(A595=DataValidation!$E$13,DataValidation!$E$13, "")</f>
        <v/>
      </c>
      <c r="I595" s="3" t="str">
        <f t="shared" si="33"/>
        <v/>
      </c>
      <c r="J595" s="10" t="s">
        <v>22153</v>
      </c>
      <c r="K595" t="s">
        <v>22154</v>
      </c>
      <c r="L595" t="s">
        <v>6</v>
      </c>
      <c r="M595" t="s">
        <v>22152</v>
      </c>
      <c r="N595">
        <v>7</v>
      </c>
      <c r="O595" t="s">
        <v>6</v>
      </c>
      <c r="P595" t="s">
        <v>117</v>
      </c>
      <c r="Q595" t="s">
        <v>22658</v>
      </c>
      <c r="R595" t="s">
        <v>22659</v>
      </c>
      <c r="S595" s="3">
        <v>2021</v>
      </c>
      <c r="T595" t="s">
        <v>6</v>
      </c>
      <c r="U595" t="s">
        <v>6</v>
      </c>
      <c r="V595" t="s">
        <v>6</v>
      </c>
    </row>
    <row r="596" spans="1:22" x14ac:dyDescent="0.35">
      <c r="A596" t="s">
        <v>70</v>
      </c>
      <c r="B596" t="s">
        <v>33</v>
      </c>
      <c r="C596" t="s">
        <v>33</v>
      </c>
      <c r="E596" t="str" cm="1">
        <f t="array" ref="E596">IF(OR(ISNUMBER(SEARCH("mobile", J596:L596)),ISNUMBER(SEARCH("Mobile", J596:L596)),ISNUMBER(SEARCH("smartphone", J596:L596)),ISNUMBER(SEARCH("Smartphone", J596:L596)),ISNUMBER(SEARCH("android", J596:L596)),ISNUMBER(SEARCH("Android", J596:L596))),"Mobile", "")</f>
        <v>Mobile</v>
      </c>
      <c r="F596" t="str" cm="1">
        <f t="array" ref="F596">IF(OR(ISNUMBER(SEARCH("virtual reality", J596:L596)),ISNUMBER(SEARCH("mixed reality", J596:L596)),ISNUMBER(SEARCH(" VR ", J596:L596)),ISNUMBER(SEARCH("augmented reality", J596:L596)),ISNUMBER(SEARCH("Augmented Reality", J596:L596)),ISNUMBER(SEARCH(" AR ", J596:L596))),"VR-AR", "")</f>
        <v/>
      </c>
      <c r="G596" t="str">
        <f>IF(A596=DataValidation!$E$14,DataValidation!$E$14, "")</f>
        <v/>
      </c>
      <c r="H596" t="str">
        <f>IF(A596=DataValidation!$E$13,DataValidation!$E$13, "")</f>
        <v/>
      </c>
      <c r="I596" s="3" t="str">
        <f t="shared" si="33"/>
        <v/>
      </c>
      <c r="J596" s="10" t="s">
        <v>22164</v>
      </c>
      <c r="K596" t="s">
        <v>22679</v>
      </c>
      <c r="L596" t="s">
        <v>6</v>
      </c>
      <c r="M596" t="s">
        <v>22680</v>
      </c>
      <c r="N596">
        <v>7</v>
      </c>
      <c r="O596" t="s">
        <v>6</v>
      </c>
      <c r="P596" t="s">
        <v>117</v>
      </c>
      <c r="Q596" t="s">
        <v>22681</v>
      </c>
      <c r="R596" t="s">
        <v>22682</v>
      </c>
      <c r="S596" s="3">
        <v>2021</v>
      </c>
      <c r="T596" t="s">
        <v>6</v>
      </c>
      <c r="U596" t="s">
        <v>6</v>
      </c>
      <c r="V596" t="s">
        <v>6</v>
      </c>
    </row>
    <row r="597" spans="1:22" x14ac:dyDescent="0.35">
      <c r="A597" t="s">
        <v>49</v>
      </c>
      <c r="B597" t="s">
        <v>63</v>
      </c>
      <c r="C597" t="s">
        <v>63</v>
      </c>
      <c r="E597" t="str" cm="1">
        <f t="array" ref="E597">IF(OR(ISNUMBER(SEARCH("mobile", J597:L597)),ISNUMBER(SEARCH("Mobile", J597:L597)),ISNUMBER(SEARCH("smartphone", J597:L597)),ISNUMBER(SEARCH("Smartphone", J597:L597)),ISNUMBER(SEARCH("android", J597:L597)),ISNUMBER(SEARCH("Android", J597:L597))),"Mobile", "")</f>
        <v/>
      </c>
      <c r="F597" t="str" cm="1">
        <f t="array" ref="F597">IF(OR(ISNUMBER(SEARCH("virtual reality", J597:L597)),ISNUMBER(SEARCH("mixed reality", J597:L597)),ISNUMBER(SEARCH(" VR ", J597:L597)),ISNUMBER(SEARCH("augmented reality", J597:L597)),ISNUMBER(SEARCH("Augmented Reality", J597:L597)),ISNUMBER(SEARCH(" AR ", J597:L597))),"VR-AR", "")</f>
        <v/>
      </c>
      <c r="G597" t="str">
        <f>IF(A597=DataValidation!$E$14,DataValidation!$E$14, "")</f>
        <v/>
      </c>
      <c r="H597" t="str">
        <f>IF(A597=DataValidation!$E$13,DataValidation!$E$13, "")</f>
        <v/>
      </c>
      <c r="I597" s="3" t="str">
        <f t="shared" si="33"/>
        <v/>
      </c>
      <c r="J597" s="10" t="s">
        <v>22172</v>
      </c>
      <c r="K597" t="s">
        <v>22173</v>
      </c>
      <c r="L597" t="s">
        <v>6</v>
      </c>
      <c r="M597" t="s">
        <v>22697</v>
      </c>
      <c r="N597">
        <v>7</v>
      </c>
      <c r="O597" t="s">
        <v>6</v>
      </c>
      <c r="P597" t="s">
        <v>120</v>
      </c>
      <c r="Q597" t="s">
        <v>22698</v>
      </c>
      <c r="R597" t="s">
        <v>12278</v>
      </c>
      <c r="S597" s="3">
        <v>2021</v>
      </c>
      <c r="T597" t="s">
        <v>6</v>
      </c>
      <c r="U597" t="s">
        <v>6</v>
      </c>
      <c r="V597" t="s">
        <v>6</v>
      </c>
    </row>
    <row r="598" spans="1:22" x14ac:dyDescent="0.35">
      <c r="A598" t="s">
        <v>70</v>
      </c>
      <c r="B598" t="s">
        <v>33</v>
      </c>
      <c r="C598" t="s">
        <v>33</v>
      </c>
      <c r="E598" t="str" cm="1">
        <f t="array" ref="E598">IF(OR(ISNUMBER(SEARCH("mobile", J598:L598)),ISNUMBER(SEARCH("Mobile", J598:L598)),ISNUMBER(SEARCH("smartphone", J598:L598)),ISNUMBER(SEARCH("Smartphone", J598:L598)),ISNUMBER(SEARCH("android", J598:L598)),ISNUMBER(SEARCH("Android", J598:L598))),"Mobile", "")</f>
        <v>Mobile</v>
      </c>
      <c r="F598" t="str" cm="1">
        <f t="array" ref="F598">IF(OR(ISNUMBER(SEARCH("virtual reality", J598:L598)),ISNUMBER(SEARCH("mixed reality", J598:L598)),ISNUMBER(SEARCH(" VR ", J598:L598)),ISNUMBER(SEARCH("augmented reality", J598:L598)),ISNUMBER(SEARCH("Augmented Reality", J598:L598)),ISNUMBER(SEARCH(" AR ", J598:L598))),"VR-AR", "")</f>
        <v/>
      </c>
      <c r="G598" t="str">
        <f>IF(A598=DataValidation!$E$14,DataValidation!$E$14, "")</f>
        <v/>
      </c>
      <c r="H598" t="str">
        <f>IF(A598=DataValidation!$E$13,DataValidation!$E$13, "")</f>
        <v/>
      </c>
      <c r="I598" s="3" t="str">
        <f t="shared" si="33"/>
        <v/>
      </c>
      <c r="J598" s="10" t="s">
        <v>22174</v>
      </c>
      <c r="K598" t="s">
        <v>22175</v>
      </c>
      <c r="L598" t="s">
        <v>6</v>
      </c>
      <c r="M598" t="s">
        <v>22699</v>
      </c>
      <c r="N598">
        <v>7</v>
      </c>
      <c r="O598" t="s">
        <v>6</v>
      </c>
      <c r="P598" t="s">
        <v>117</v>
      </c>
      <c r="Q598" t="s">
        <v>22700</v>
      </c>
      <c r="R598" t="s">
        <v>22701</v>
      </c>
      <c r="S598" s="3">
        <v>2021</v>
      </c>
      <c r="T598" t="s">
        <v>6</v>
      </c>
      <c r="U598" t="s">
        <v>6</v>
      </c>
      <c r="V598" t="s">
        <v>6</v>
      </c>
    </row>
    <row r="599" spans="1:22" x14ac:dyDescent="0.35">
      <c r="A599" t="s">
        <v>49</v>
      </c>
      <c r="B599" t="s">
        <v>57</v>
      </c>
      <c r="C599" t="s">
        <v>57</v>
      </c>
      <c r="E599" t="str" cm="1">
        <f t="array" ref="E599">IF(OR(ISNUMBER(SEARCH("mobile", J599:L599)),ISNUMBER(SEARCH("Mobile", J599:L599)),ISNUMBER(SEARCH("smartphone", J599:L599)),ISNUMBER(SEARCH("Smartphone", J599:L599)),ISNUMBER(SEARCH("android", J599:L599)),ISNUMBER(SEARCH("Android", J599:L599))),"Mobile", "")</f>
        <v/>
      </c>
      <c r="F599" t="str" cm="1">
        <f t="array" ref="F599">IF(OR(ISNUMBER(SEARCH("virtual reality", J599:L599)),ISNUMBER(SEARCH("mixed reality", J599:L599)),ISNUMBER(SEARCH(" VR ", J599:L599)),ISNUMBER(SEARCH("augmented reality", J599:L599)),ISNUMBER(SEARCH("Augmented Reality", J599:L599)),ISNUMBER(SEARCH(" AR ", J599:L599))),"VR-AR", "")</f>
        <v/>
      </c>
      <c r="G599" t="str">
        <f>IF(A599=DataValidation!$E$14,DataValidation!$E$14, "")</f>
        <v/>
      </c>
      <c r="H599" t="str">
        <f>IF(A599=DataValidation!$E$13,DataValidation!$E$13, "")</f>
        <v/>
      </c>
      <c r="I599" s="3" t="str">
        <f t="shared" si="33"/>
        <v/>
      </c>
      <c r="J599" s="10" t="s">
        <v>22178</v>
      </c>
      <c r="K599" t="s">
        <v>22179</v>
      </c>
      <c r="L599" t="s">
        <v>6</v>
      </c>
      <c r="M599" t="s">
        <v>22705</v>
      </c>
      <c r="N599">
        <v>7</v>
      </c>
      <c r="O599" t="s">
        <v>6</v>
      </c>
      <c r="P599" t="s">
        <v>117</v>
      </c>
      <c r="Q599" t="s">
        <v>22706</v>
      </c>
      <c r="R599" t="s">
        <v>22707</v>
      </c>
      <c r="S599" s="3">
        <v>2021</v>
      </c>
      <c r="T599" t="s">
        <v>6</v>
      </c>
      <c r="U599" t="s">
        <v>6</v>
      </c>
      <c r="V599" t="s">
        <v>6</v>
      </c>
    </row>
    <row r="600" spans="1:22" x14ac:dyDescent="0.35">
      <c r="A600" t="s">
        <v>49</v>
      </c>
      <c r="B600" t="s">
        <v>77</v>
      </c>
      <c r="C600" t="s">
        <v>77</v>
      </c>
      <c r="E600" t="str" cm="1">
        <f t="array" ref="E600">IF(OR(ISNUMBER(SEARCH("mobile", J600:L600)),ISNUMBER(SEARCH("Mobile", J600:L600)),ISNUMBER(SEARCH("smartphone", J600:L600)),ISNUMBER(SEARCH("Smartphone", J600:L600)),ISNUMBER(SEARCH("android", J600:L600)),ISNUMBER(SEARCH("Android", J600:L600))),"Mobile", "")</f>
        <v/>
      </c>
      <c r="F600" t="str" cm="1">
        <f t="array" ref="F600">IF(OR(ISNUMBER(SEARCH("virtual reality", J600:L600)),ISNUMBER(SEARCH("mixed reality", J600:L600)),ISNUMBER(SEARCH(" VR ", J600:L600)),ISNUMBER(SEARCH("augmented reality", J600:L600)),ISNUMBER(SEARCH("Augmented Reality", J600:L600)),ISNUMBER(SEARCH(" AR ", J600:L600))),"VR-AR", "")</f>
        <v/>
      </c>
      <c r="G600" t="str">
        <f>IF(A600=DataValidation!$E$14,DataValidation!$E$14, "")</f>
        <v/>
      </c>
      <c r="H600" t="str">
        <f>IF(A600=DataValidation!$E$13,DataValidation!$E$13, "")</f>
        <v/>
      </c>
      <c r="I600" s="3" t="str">
        <f t="shared" si="33"/>
        <v/>
      </c>
      <c r="J600" s="10" t="s">
        <v>22182</v>
      </c>
      <c r="K600" t="s">
        <v>22710</v>
      </c>
      <c r="L600" t="s">
        <v>6</v>
      </c>
      <c r="M600" t="s">
        <v>22711</v>
      </c>
      <c r="N600">
        <v>7</v>
      </c>
      <c r="O600" t="s">
        <v>6</v>
      </c>
      <c r="P600" t="s">
        <v>120</v>
      </c>
      <c r="Q600" t="s">
        <v>22712</v>
      </c>
      <c r="R600" t="s">
        <v>11973</v>
      </c>
      <c r="S600" s="3">
        <v>2021</v>
      </c>
      <c r="T600" t="s">
        <v>6</v>
      </c>
      <c r="U600" t="s">
        <v>6</v>
      </c>
      <c r="V600" t="s">
        <v>6</v>
      </c>
    </row>
    <row r="601" spans="1:22" x14ac:dyDescent="0.35">
      <c r="A601" t="s">
        <v>82</v>
      </c>
      <c r="B601" t="s">
        <v>33</v>
      </c>
      <c r="C601" t="s">
        <v>33</v>
      </c>
      <c r="E601" t="str" cm="1">
        <f t="array" ref="E601">IF(OR(ISNUMBER(SEARCH("mobile", J601:L601)),ISNUMBER(SEARCH("Mobile", J601:L601)),ISNUMBER(SEARCH("smartphone", J601:L601)),ISNUMBER(SEARCH("Smartphone", J601:L601)),ISNUMBER(SEARCH("android", J601:L601)),ISNUMBER(SEARCH("Android", J601:L601))),"Mobile", "")</f>
        <v/>
      </c>
      <c r="F601" t="str" cm="1">
        <f t="array" ref="F601">IF(OR(ISNUMBER(SEARCH("virtual reality", J601:L601)),ISNUMBER(SEARCH("mixed reality", J601:L601)),ISNUMBER(SEARCH(" VR ", J601:L601)),ISNUMBER(SEARCH("augmented reality", J601:L601)),ISNUMBER(SEARCH("Augmented Reality", J601:L601)),ISNUMBER(SEARCH(" AR ", J601:L601))),"VR-AR", "")</f>
        <v/>
      </c>
      <c r="G601" t="str">
        <f>IF(A601=DataValidation!$E$14,DataValidation!$E$14, "")</f>
        <v/>
      </c>
      <c r="H601" t="str">
        <f>IF(A601=DataValidation!$E$13,DataValidation!$E$13, "")</f>
        <v/>
      </c>
      <c r="I601" s="3" t="str">
        <f t="shared" si="33"/>
        <v/>
      </c>
      <c r="J601" s="10" t="s">
        <v>22207</v>
      </c>
      <c r="K601" t="s">
        <v>22208</v>
      </c>
      <c r="L601" t="s">
        <v>6</v>
      </c>
      <c r="M601" t="s">
        <v>22746</v>
      </c>
      <c r="N601">
        <v>7</v>
      </c>
      <c r="O601" t="s">
        <v>6</v>
      </c>
      <c r="P601" t="s">
        <v>120</v>
      </c>
      <c r="Q601" t="s">
        <v>22747</v>
      </c>
      <c r="R601" t="s">
        <v>22748</v>
      </c>
      <c r="S601" s="3">
        <v>2021</v>
      </c>
      <c r="T601" t="s">
        <v>6</v>
      </c>
      <c r="U601" t="s">
        <v>6</v>
      </c>
      <c r="V601" t="s">
        <v>6</v>
      </c>
    </row>
    <row r="602" spans="1:22" x14ac:dyDescent="0.35">
      <c r="A602" t="s">
        <v>49</v>
      </c>
      <c r="B602" t="s">
        <v>90</v>
      </c>
      <c r="C602" t="s">
        <v>90</v>
      </c>
      <c r="E602" t="str" cm="1">
        <f t="array" ref="E602">IF(OR(ISNUMBER(SEARCH("mobile", J602:L602)),ISNUMBER(SEARCH("Mobile", J602:L602)),ISNUMBER(SEARCH("smartphone", J602:L602)),ISNUMBER(SEARCH("Smartphone", J602:L602)),ISNUMBER(SEARCH("android", J602:L602)),ISNUMBER(SEARCH("Android", J602:L602))),"Mobile", "")</f>
        <v/>
      </c>
      <c r="F602" t="str" cm="1">
        <f t="array" ref="F602">IF(OR(ISNUMBER(SEARCH("virtual reality", J602:L602)),ISNUMBER(SEARCH("mixed reality", J602:L602)),ISNUMBER(SEARCH(" VR ", J602:L602)),ISNUMBER(SEARCH("augmented reality", J602:L602)),ISNUMBER(SEARCH("Augmented Reality", J602:L602)),ISNUMBER(SEARCH(" AR ", J602:L602))),"VR-AR", "")</f>
        <v/>
      </c>
      <c r="G602" t="str">
        <f>IF(A602=DataValidation!$E$14,DataValidation!$E$14, "")</f>
        <v/>
      </c>
      <c r="H602" t="str">
        <f>IF(A602=DataValidation!$E$13,DataValidation!$E$13, "")</f>
        <v/>
      </c>
      <c r="I602" s="3" t="str">
        <f t="shared" si="33"/>
        <v/>
      </c>
      <c r="J602" s="10" t="s">
        <v>22211</v>
      </c>
      <c r="K602" t="s">
        <v>22212</v>
      </c>
      <c r="L602" t="s">
        <v>6</v>
      </c>
      <c r="M602" t="s">
        <v>22751</v>
      </c>
      <c r="N602">
        <v>7</v>
      </c>
      <c r="O602" t="s">
        <v>6</v>
      </c>
      <c r="P602" t="s">
        <v>120</v>
      </c>
      <c r="Q602" t="s">
        <v>22752</v>
      </c>
      <c r="R602" t="s">
        <v>22753</v>
      </c>
      <c r="S602" s="3">
        <v>2021</v>
      </c>
      <c r="T602" t="s">
        <v>6</v>
      </c>
      <c r="U602" t="s">
        <v>6</v>
      </c>
      <c r="V602" t="s">
        <v>6</v>
      </c>
    </row>
    <row r="603" spans="1:22" x14ac:dyDescent="0.35">
      <c r="A603" t="s">
        <v>70</v>
      </c>
      <c r="B603" t="s">
        <v>33</v>
      </c>
      <c r="C603" t="s">
        <v>33</v>
      </c>
      <c r="E603" t="str" cm="1">
        <f t="array" ref="E603">IF(OR(ISNUMBER(SEARCH("mobile", J603:L603)),ISNUMBER(SEARCH("Mobile", J603:L603)),ISNUMBER(SEARCH("smartphone", J603:L603)),ISNUMBER(SEARCH("Smartphone", J603:L603)),ISNUMBER(SEARCH("android", J603:L603)),ISNUMBER(SEARCH("Android", J603:L603))),"Mobile", "")</f>
        <v>Mobile</v>
      </c>
      <c r="F603" t="str" cm="1">
        <f t="array" ref="F603">IF(OR(ISNUMBER(SEARCH("virtual reality", J603:L603)),ISNUMBER(SEARCH("mixed reality", J603:L603)),ISNUMBER(SEARCH(" VR ", J603:L603)),ISNUMBER(SEARCH("augmented reality", J603:L603)),ISNUMBER(SEARCH("Augmented Reality", J603:L603)),ISNUMBER(SEARCH(" AR ", J603:L603))),"VR-AR", "")</f>
        <v/>
      </c>
      <c r="G603" t="str">
        <f>IF(A603=DataValidation!$E$14,DataValidation!$E$14, "")</f>
        <v/>
      </c>
      <c r="H603" t="str">
        <f>IF(A603=DataValidation!$E$13,DataValidation!$E$13, "")</f>
        <v/>
      </c>
      <c r="I603" s="3" t="str">
        <f t="shared" si="33"/>
        <v/>
      </c>
      <c r="J603" s="10" t="s">
        <v>22221</v>
      </c>
      <c r="K603" t="s">
        <v>22222</v>
      </c>
      <c r="L603" t="s">
        <v>6</v>
      </c>
      <c r="M603" t="s">
        <v>22762</v>
      </c>
      <c r="N603">
        <v>7</v>
      </c>
      <c r="O603" t="s">
        <v>6</v>
      </c>
      <c r="P603" t="s">
        <v>120</v>
      </c>
      <c r="Q603" t="s">
        <v>22763</v>
      </c>
      <c r="R603" t="s">
        <v>22764</v>
      </c>
      <c r="S603" s="3">
        <v>2021</v>
      </c>
      <c r="T603" t="s">
        <v>6</v>
      </c>
      <c r="U603" t="s">
        <v>6</v>
      </c>
      <c r="V603" t="s">
        <v>6</v>
      </c>
    </row>
    <row r="604" spans="1:22" x14ac:dyDescent="0.35">
      <c r="A604" t="s">
        <v>49</v>
      </c>
      <c r="B604" t="s">
        <v>80</v>
      </c>
      <c r="C604" t="s">
        <v>80</v>
      </c>
      <c r="E604" t="str" cm="1">
        <f t="array" ref="E604">IF(OR(ISNUMBER(SEARCH("mobile", J604:L604)),ISNUMBER(SEARCH("Mobile", J604:L604)),ISNUMBER(SEARCH("smartphone", J604:L604)),ISNUMBER(SEARCH("Smartphone", J604:L604)),ISNUMBER(SEARCH("android", J604:L604)),ISNUMBER(SEARCH("Android", J604:L604))),"Mobile", "")</f>
        <v/>
      </c>
      <c r="F604" t="str" cm="1">
        <f t="array" ref="F604">IF(OR(ISNUMBER(SEARCH("virtual reality", J604:L604)),ISNUMBER(SEARCH("mixed reality", J604:L604)),ISNUMBER(SEARCH(" VR ", J604:L604)),ISNUMBER(SEARCH("augmented reality", J604:L604)),ISNUMBER(SEARCH("Augmented Reality", J604:L604)),ISNUMBER(SEARCH(" AR ", J604:L604))),"VR-AR", "")</f>
        <v/>
      </c>
      <c r="G604" t="str">
        <f>IF(A604=DataValidation!$E$14,DataValidation!$E$14, "")</f>
        <v/>
      </c>
      <c r="H604" t="str">
        <f>IF(A604=DataValidation!$E$13,DataValidation!$E$13, "")</f>
        <v/>
      </c>
      <c r="I604" s="3" t="str">
        <f t="shared" si="33"/>
        <v/>
      </c>
      <c r="J604" s="10" t="s">
        <v>22223</v>
      </c>
      <c r="K604" t="s">
        <v>22224</v>
      </c>
      <c r="L604" t="s">
        <v>6</v>
      </c>
      <c r="M604" t="s">
        <v>22765</v>
      </c>
      <c r="N604">
        <v>7</v>
      </c>
      <c r="O604" t="s">
        <v>6</v>
      </c>
      <c r="P604" t="s">
        <v>117</v>
      </c>
      <c r="Q604" t="s">
        <v>12391</v>
      </c>
      <c r="R604" t="s">
        <v>22766</v>
      </c>
      <c r="S604" s="3">
        <v>2021</v>
      </c>
      <c r="T604" t="s">
        <v>6</v>
      </c>
      <c r="U604" t="s">
        <v>6</v>
      </c>
      <c r="V604" t="s">
        <v>6</v>
      </c>
    </row>
    <row r="605" spans="1:22" x14ac:dyDescent="0.35">
      <c r="A605" t="s">
        <v>70</v>
      </c>
      <c r="B605" t="s">
        <v>33</v>
      </c>
      <c r="C605" t="s">
        <v>33</v>
      </c>
      <c r="E605" t="str" cm="1">
        <f t="array" ref="E605">IF(OR(ISNUMBER(SEARCH("mobile", J605:L605)),ISNUMBER(SEARCH("Mobile", J605:L605)),ISNUMBER(SEARCH("smartphone", J605:L605)),ISNUMBER(SEARCH("Smartphone", J605:L605)),ISNUMBER(SEARCH("android", J605:L605)),ISNUMBER(SEARCH("Android", J605:L605))),"Mobile", "")</f>
        <v/>
      </c>
      <c r="F605" t="str" cm="1">
        <f t="array" ref="F605">IF(OR(ISNUMBER(SEARCH("virtual reality", J605:L605)),ISNUMBER(SEARCH("mixed reality", J605:L605)),ISNUMBER(SEARCH(" VR ", J605:L605)),ISNUMBER(SEARCH("augmented reality", J605:L605)),ISNUMBER(SEARCH("Augmented Reality", J605:L605)),ISNUMBER(SEARCH(" AR ", J605:L605))),"VR-AR", "")</f>
        <v/>
      </c>
      <c r="G605" t="str">
        <f>IF(A605=DataValidation!$E$14,DataValidation!$E$14, "")</f>
        <v/>
      </c>
      <c r="H605" t="str">
        <f>IF(A605=DataValidation!$E$13,DataValidation!$E$13, "")</f>
        <v/>
      </c>
      <c r="I605" s="3" t="str">
        <f t="shared" si="33"/>
        <v/>
      </c>
      <c r="J605" s="10" t="s">
        <v>22227</v>
      </c>
      <c r="K605" t="s">
        <v>22228</v>
      </c>
      <c r="L605" t="s">
        <v>6</v>
      </c>
      <c r="M605" t="s">
        <v>22770</v>
      </c>
      <c r="N605">
        <v>7</v>
      </c>
      <c r="O605" t="s">
        <v>6</v>
      </c>
      <c r="P605" t="s">
        <v>120</v>
      </c>
      <c r="Q605" t="s">
        <v>22672</v>
      </c>
      <c r="R605" t="s">
        <v>12278</v>
      </c>
      <c r="S605" s="3">
        <v>2021</v>
      </c>
      <c r="T605" t="s">
        <v>6</v>
      </c>
      <c r="U605" t="s">
        <v>6</v>
      </c>
      <c r="V605" t="s">
        <v>6</v>
      </c>
    </row>
    <row r="606" spans="1:22" x14ac:dyDescent="0.35">
      <c r="A606" t="s">
        <v>49</v>
      </c>
      <c r="B606" t="s">
        <v>57</v>
      </c>
      <c r="C606" t="s">
        <v>57</v>
      </c>
      <c r="E606" t="str" cm="1">
        <f t="array" ref="E606">IF(OR(ISNUMBER(SEARCH("mobile", J606:L606)),ISNUMBER(SEARCH("Mobile", J606:L606)),ISNUMBER(SEARCH("smartphone", J606:L606)),ISNUMBER(SEARCH("Smartphone", J606:L606)),ISNUMBER(SEARCH("android", J606:L606)),ISNUMBER(SEARCH("Android", J606:L606))),"Mobile", "")</f>
        <v/>
      </c>
      <c r="F606" t="str" cm="1">
        <f t="array" ref="F606">IF(OR(ISNUMBER(SEARCH("virtual reality", J606:L606)),ISNUMBER(SEARCH("mixed reality", J606:L606)),ISNUMBER(SEARCH(" VR ", J606:L606)),ISNUMBER(SEARCH("augmented reality", J606:L606)),ISNUMBER(SEARCH("Augmented Reality", J606:L606)),ISNUMBER(SEARCH(" AR ", J606:L606))),"VR-AR", "")</f>
        <v/>
      </c>
      <c r="G606" t="str">
        <f>IF(A606=DataValidation!$E$14,DataValidation!$E$14, "")</f>
        <v/>
      </c>
      <c r="H606" t="str">
        <f>IF(A606=DataValidation!$E$13,DataValidation!$E$13, "")</f>
        <v/>
      </c>
      <c r="I606" s="3" t="str">
        <f t="shared" si="33"/>
        <v/>
      </c>
      <c r="J606" s="10" t="s">
        <v>22233</v>
      </c>
      <c r="K606" t="s">
        <v>22234</v>
      </c>
      <c r="L606" t="s">
        <v>6</v>
      </c>
      <c r="M606" t="s">
        <v>22777</v>
      </c>
      <c r="N606">
        <v>7</v>
      </c>
      <c r="O606" t="s">
        <v>6</v>
      </c>
      <c r="P606" t="s">
        <v>117</v>
      </c>
      <c r="Q606" t="s">
        <v>22778</v>
      </c>
      <c r="R606" t="s">
        <v>22779</v>
      </c>
      <c r="S606" s="3">
        <v>2021</v>
      </c>
      <c r="T606" t="s">
        <v>6</v>
      </c>
      <c r="U606" t="s">
        <v>6</v>
      </c>
      <c r="V606" t="s">
        <v>6</v>
      </c>
    </row>
    <row r="607" spans="1:22" x14ac:dyDescent="0.35">
      <c r="A607" t="s">
        <v>49</v>
      </c>
      <c r="B607" t="s">
        <v>54</v>
      </c>
      <c r="C607" t="s">
        <v>54</v>
      </c>
      <c r="E607" t="str" cm="1">
        <f t="array" ref="E607">IF(OR(ISNUMBER(SEARCH("mobile", J607:L607)),ISNUMBER(SEARCH("Mobile", J607:L607)),ISNUMBER(SEARCH("smartphone", J607:L607)),ISNUMBER(SEARCH("Smartphone", J607:L607)),ISNUMBER(SEARCH("android", J607:L607)),ISNUMBER(SEARCH("Android", J607:L607))),"Mobile", "")</f>
        <v/>
      </c>
      <c r="F607" t="str" cm="1">
        <f t="array" ref="F607">IF(OR(ISNUMBER(SEARCH("virtual reality", J607:L607)),ISNUMBER(SEARCH("mixed reality", J607:L607)),ISNUMBER(SEARCH(" VR ", J607:L607)),ISNUMBER(SEARCH("augmented reality", J607:L607)),ISNUMBER(SEARCH("Augmented Reality", J607:L607)),ISNUMBER(SEARCH(" AR ", J607:L607))),"VR-AR", "")</f>
        <v/>
      </c>
      <c r="G607" t="str">
        <f>IF(A607=DataValidation!$E$14,DataValidation!$E$14, "")</f>
        <v/>
      </c>
      <c r="H607" t="str">
        <f>IF(A607=DataValidation!$E$13,DataValidation!$E$13, "")</f>
        <v/>
      </c>
      <c r="I607" s="3" t="str">
        <f t="shared" si="33"/>
        <v/>
      </c>
      <c r="J607" s="10" t="s">
        <v>22235</v>
      </c>
      <c r="K607" t="s">
        <v>22237</v>
      </c>
      <c r="L607" t="s">
        <v>6</v>
      </c>
      <c r="M607" t="s">
        <v>22780</v>
      </c>
      <c r="N607">
        <v>7</v>
      </c>
      <c r="O607" t="s">
        <v>6</v>
      </c>
      <c r="P607" t="s">
        <v>117</v>
      </c>
      <c r="Q607" t="s">
        <v>13308</v>
      </c>
      <c r="R607" t="s">
        <v>22236</v>
      </c>
      <c r="S607" s="3">
        <v>2021</v>
      </c>
      <c r="T607" t="s">
        <v>6</v>
      </c>
      <c r="U607" t="s">
        <v>6</v>
      </c>
      <c r="V607" t="s">
        <v>6</v>
      </c>
    </row>
    <row r="608" spans="1:22" x14ac:dyDescent="0.35">
      <c r="A608" t="s">
        <v>70</v>
      </c>
      <c r="B608" t="s">
        <v>33</v>
      </c>
      <c r="C608" t="s">
        <v>33</v>
      </c>
      <c r="E608" t="str" cm="1">
        <f t="array" ref="E608">IF(OR(ISNUMBER(SEARCH("mobile", J608:L608)),ISNUMBER(SEARCH("Mobile", J608:L608)),ISNUMBER(SEARCH("smartphone", J608:L608)),ISNUMBER(SEARCH("Smartphone", J608:L608)),ISNUMBER(SEARCH("android", J608:L608)),ISNUMBER(SEARCH("Android", J608:L608))),"Mobile", "")</f>
        <v/>
      </c>
      <c r="F608" t="str" cm="1">
        <f t="array" ref="F608">IF(OR(ISNUMBER(SEARCH("virtual reality", J608:L608)),ISNUMBER(SEARCH("mixed reality", J608:L608)),ISNUMBER(SEARCH(" VR ", J608:L608)),ISNUMBER(SEARCH("augmented reality", J608:L608)),ISNUMBER(SEARCH("Augmented Reality", J608:L608)),ISNUMBER(SEARCH(" AR ", J608:L608))),"VR-AR", "")</f>
        <v/>
      </c>
      <c r="G608" t="str">
        <f>IF(A608=DataValidation!$E$14,DataValidation!$E$14, "")</f>
        <v/>
      </c>
      <c r="H608" t="str">
        <f>IF(A608=DataValidation!$E$13,DataValidation!$E$13, "")</f>
        <v/>
      </c>
      <c r="I608" s="3" t="str">
        <f t="shared" si="33"/>
        <v/>
      </c>
      <c r="J608" s="10" t="s">
        <v>22239</v>
      </c>
      <c r="K608" t="s">
        <v>22240</v>
      </c>
      <c r="L608" t="s">
        <v>6</v>
      </c>
      <c r="M608" t="s">
        <v>14629</v>
      </c>
      <c r="N608">
        <v>7</v>
      </c>
      <c r="O608" t="s">
        <v>6</v>
      </c>
      <c r="P608" t="s">
        <v>117</v>
      </c>
      <c r="Q608" t="s">
        <v>22790</v>
      </c>
      <c r="R608" t="s">
        <v>22791</v>
      </c>
      <c r="S608" s="3">
        <v>2021</v>
      </c>
      <c r="T608" t="s">
        <v>6</v>
      </c>
      <c r="U608" t="s">
        <v>6</v>
      </c>
      <c r="V608" t="s">
        <v>6</v>
      </c>
    </row>
    <row r="609" spans="1:22" x14ac:dyDescent="0.35">
      <c r="A609" t="s">
        <v>70</v>
      </c>
      <c r="B609" t="s">
        <v>33</v>
      </c>
      <c r="C609" t="s">
        <v>33</v>
      </c>
      <c r="E609" t="str" cm="1">
        <f t="array" ref="E609">IF(OR(ISNUMBER(SEARCH("mobile", J609:L609)),ISNUMBER(SEARCH("Mobile", J609:L609)),ISNUMBER(SEARCH("smartphone", J609:L609)),ISNUMBER(SEARCH("Smartphone", J609:L609)),ISNUMBER(SEARCH("android", J609:L609)),ISNUMBER(SEARCH("Android", J609:L609))),"Mobile", "")</f>
        <v/>
      </c>
      <c r="F609" t="str" cm="1">
        <f t="array" ref="F609">IF(OR(ISNUMBER(SEARCH("virtual reality", J609:L609)),ISNUMBER(SEARCH("mixed reality", J609:L609)),ISNUMBER(SEARCH(" VR ", J609:L609)),ISNUMBER(SEARCH("augmented reality", J609:L609)),ISNUMBER(SEARCH("Augmented Reality", J609:L609)),ISNUMBER(SEARCH(" AR ", J609:L609))),"VR-AR", "")</f>
        <v/>
      </c>
      <c r="G609" t="str">
        <f>IF(A609=DataValidation!$E$14,DataValidation!$E$14, "")</f>
        <v/>
      </c>
      <c r="H609" t="str">
        <f>IF(A609=DataValidation!$E$13,DataValidation!$E$13, "")</f>
        <v/>
      </c>
      <c r="I609" s="3" t="str">
        <f t="shared" si="33"/>
        <v/>
      </c>
      <c r="J609" s="10" t="s">
        <v>22243</v>
      </c>
      <c r="K609" t="s">
        <v>22794</v>
      </c>
      <c r="L609" t="s">
        <v>6</v>
      </c>
      <c r="M609" t="s">
        <v>22795</v>
      </c>
      <c r="N609">
        <v>7</v>
      </c>
      <c r="O609" t="s">
        <v>6</v>
      </c>
      <c r="P609" t="s">
        <v>117</v>
      </c>
      <c r="Q609" t="s">
        <v>13889</v>
      </c>
      <c r="R609" t="s">
        <v>22796</v>
      </c>
      <c r="S609" s="3">
        <v>2021</v>
      </c>
      <c r="T609" t="s">
        <v>6</v>
      </c>
      <c r="U609" t="s">
        <v>6</v>
      </c>
      <c r="V609" t="s">
        <v>6</v>
      </c>
    </row>
    <row r="610" spans="1:22" x14ac:dyDescent="0.35">
      <c r="A610" t="s">
        <v>49</v>
      </c>
      <c r="B610" t="s">
        <v>90</v>
      </c>
      <c r="C610" t="s">
        <v>90</v>
      </c>
      <c r="E610" t="str" cm="1">
        <f t="array" ref="E610">IF(OR(ISNUMBER(SEARCH("mobile", J610:L610)),ISNUMBER(SEARCH("Mobile", J610:L610)),ISNUMBER(SEARCH("smartphone", J610:L610)),ISNUMBER(SEARCH("Smartphone", J610:L610)),ISNUMBER(SEARCH("android", J610:L610)),ISNUMBER(SEARCH("Android", J610:L610))),"Mobile", "")</f>
        <v/>
      </c>
      <c r="F610" t="str" cm="1">
        <f t="array" ref="F610">IF(OR(ISNUMBER(SEARCH("virtual reality", J610:L610)),ISNUMBER(SEARCH("mixed reality", J610:L610)),ISNUMBER(SEARCH(" VR ", J610:L610)),ISNUMBER(SEARCH("augmented reality", J610:L610)),ISNUMBER(SEARCH("Augmented Reality", J610:L610)),ISNUMBER(SEARCH(" AR ", J610:L610))),"VR-AR", "")</f>
        <v/>
      </c>
      <c r="G610" t="str">
        <f>IF(A610=DataValidation!$E$14,DataValidation!$E$14, "")</f>
        <v/>
      </c>
      <c r="H610" t="str">
        <f>IF(A610=DataValidation!$E$13,DataValidation!$E$13, "")</f>
        <v/>
      </c>
      <c r="I610" s="3" t="str">
        <f t="shared" si="33"/>
        <v/>
      </c>
      <c r="J610" s="10" t="s">
        <v>22293</v>
      </c>
      <c r="K610" t="s">
        <v>22295</v>
      </c>
      <c r="L610" t="s">
        <v>22296</v>
      </c>
      <c r="M610" t="s">
        <v>22827</v>
      </c>
      <c r="N610">
        <v>5</v>
      </c>
      <c r="O610">
        <v>9781119808190</v>
      </c>
      <c r="P610" t="s">
        <v>117</v>
      </c>
      <c r="Q610" t="s">
        <v>6</v>
      </c>
      <c r="R610" t="s">
        <v>22828</v>
      </c>
      <c r="S610" s="3">
        <v>2021</v>
      </c>
      <c r="T610" t="s">
        <v>22829</v>
      </c>
      <c r="U610" t="s">
        <v>22294</v>
      </c>
      <c r="V610" t="s">
        <v>6</v>
      </c>
    </row>
    <row r="611" spans="1:22" x14ac:dyDescent="0.35">
      <c r="A611" t="s">
        <v>49</v>
      </c>
      <c r="B611" t="s">
        <v>77</v>
      </c>
      <c r="C611" t="s">
        <v>77</v>
      </c>
      <c r="E611" t="str" cm="1">
        <f t="array" ref="E611">IF(OR(ISNUMBER(SEARCH("mobile", J611:L611)),ISNUMBER(SEARCH("Mobile", J611:L611)),ISNUMBER(SEARCH("smartphone", J611:L611)),ISNUMBER(SEARCH("Smartphone", J611:L611)),ISNUMBER(SEARCH("android", J611:L611)),ISNUMBER(SEARCH("Android", J611:L611))),"Mobile", "")</f>
        <v/>
      </c>
      <c r="F611" t="str" cm="1">
        <f t="array" ref="F611">IF(OR(ISNUMBER(SEARCH("virtual reality", J611:L611)),ISNUMBER(SEARCH("mixed reality", J611:L611)),ISNUMBER(SEARCH(" VR ", J611:L611)),ISNUMBER(SEARCH("augmented reality", J611:L611)),ISNUMBER(SEARCH("Augmented Reality", J611:L611)),ISNUMBER(SEARCH(" AR ", J611:L611))),"VR-AR", "")</f>
        <v/>
      </c>
      <c r="G611" t="str">
        <f>IF(A611=DataValidation!$E$14,DataValidation!$E$14, "")</f>
        <v/>
      </c>
      <c r="H611" t="str">
        <f>IF(A611=DataValidation!$E$13,DataValidation!$E$13, "")</f>
        <v/>
      </c>
      <c r="I611" s="3" t="str">
        <f t="shared" si="33"/>
        <v/>
      </c>
      <c r="J611" s="10" t="s">
        <v>22258</v>
      </c>
      <c r="K611" t="s">
        <v>22144</v>
      </c>
      <c r="L611" t="s">
        <v>22259</v>
      </c>
      <c r="M611" t="s">
        <v>22651</v>
      </c>
      <c r="N611">
        <v>7</v>
      </c>
      <c r="P611" t="s">
        <v>117</v>
      </c>
      <c r="Q611" t="s">
        <v>1452</v>
      </c>
      <c r="R611" t="s">
        <v>22644</v>
      </c>
      <c r="S611" s="3">
        <v>2021</v>
      </c>
      <c r="T611" t="s">
        <v>6</v>
      </c>
      <c r="U611" t="s">
        <v>6</v>
      </c>
      <c r="V611" t="s">
        <v>6</v>
      </c>
    </row>
    <row r="612" spans="1:22" x14ac:dyDescent="0.35">
      <c r="A612" t="s">
        <v>49</v>
      </c>
      <c r="B612" t="s">
        <v>51</v>
      </c>
      <c r="C612" t="s">
        <v>51</v>
      </c>
      <c r="E612" t="str" cm="1">
        <f t="array" ref="E612">IF(OR(ISNUMBER(SEARCH("mobile", J612:L612)),ISNUMBER(SEARCH("Mobile", J612:L612)),ISNUMBER(SEARCH("smartphone", J612:L612)),ISNUMBER(SEARCH("Smartphone", J612:L612)),ISNUMBER(SEARCH("android", J612:L612)),ISNUMBER(SEARCH("Android", J612:L612))),"Mobile", "")</f>
        <v/>
      </c>
      <c r="F612" t="str" cm="1">
        <f t="array" ref="F612">IF(OR(ISNUMBER(SEARCH("virtual reality", J612:L612)),ISNUMBER(SEARCH("mixed reality", J612:L612)),ISNUMBER(SEARCH(" VR ", J612:L612)),ISNUMBER(SEARCH("augmented reality", J612:L612)),ISNUMBER(SEARCH("Augmented Reality", J612:L612)),ISNUMBER(SEARCH(" AR ", J612:L612))),"VR-AR", "")</f>
        <v/>
      </c>
      <c r="G612" t="str">
        <f>IF(A612=DataValidation!$E$14,DataValidation!$E$14, "")</f>
        <v/>
      </c>
      <c r="H612" t="str">
        <f>IF(A612=DataValidation!$E$13,DataValidation!$E$13, "")</f>
        <v/>
      </c>
      <c r="I612" s="3" t="str">
        <f t="shared" si="33"/>
        <v/>
      </c>
      <c r="J612" s="10" t="s">
        <v>22298</v>
      </c>
      <c r="K612" t="s">
        <v>22300</v>
      </c>
      <c r="L612" t="s">
        <v>22844</v>
      </c>
      <c r="M612" t="s">
        <v>22845</v>
      </c>
      <c r="N612">
        <v>6</v>
      </c>
      <c r="P612" t="s">
        <v>117</v>
      </c>
      <c r="Q612" t="s">
        <v>6</v>
      </c>
      <c r="R612" t="s">
        <v>22846</v>
      </c>
      <c r="S612" s="3">
        <v>2021</v>
      </c>
      <c r="T612" t="s">
        <v>6</v>
      </c>
      <c r="U612" t="s">
        <v>22299</v>
      </c>
      <c r="V612" t="s">
        <v>6</v>
      </c>
    </row>
    <row r="613" spans="1:22" x14ac:dyDescent="0.35">
      <c r="A613" t="s">
        <v>67</v>
      </c>
      <c r="B613" t="s">
        <v>33</v>
      </c>
      <c r="C613" t="s">
        <v>33</v>
      </c>
      <c r="E613" t="str" cm="1">
        <f t="array" ref="E613">IF(OR(ISNUMBER(SEARCH("mobile", J613:L613)),ISNUMBER(SEARCH("Mobile", J613:L613)),ISNUMBER(SEARCH("smartphone", J613:L613)),ISNUMBER(SEARCH("Smartphone", J613:L613)),ISNUMBER(SEARCH("android", J613:L613)),ISNUMBER(SEARCH("Android", J613:L613))),"Mobile", "")</f>
        <v/>
      </c>
      <c r="F613" t="str" cm="1">
        <f t="array" ref="F613">IF(OR(ISNUMBER(SEARCH("virtual reality", J613:L613)),ISNUMBER(SEARCH("mixed reality", J613:L613)),ISNUMBER(SEARCH(" VR ", J613:L613)),ISNUMBER(SEARCH("augmented reality", J613:L613)),ISNUMBER(SEARCH("Augmented Reality", J613:L613)),ISNUMBER(SEARCH(" AR ", J613:L613))),"VR-AR", "")</f>
        <v/>
      </c>
      <c r="G613" t="str">
        <f>IF(A613=DataValidation!$E$14,DataValidation!$E$14, "")</f>
        <v/>
      </c>
      <c r="H613" t="str">
        <f>IF(A613=DataValidation!$E$13,DataValidation!$E$13, "")</f>
        <v/>
      </c>
      <c r="I613" s="3" t="str">
        <f t="shared" si="33"/>
        <v/>
      </c>
      <c r="J613" s="10" t="s">
        <v>22315</v>
      </c>
      <c r="K613" t="s">
        <v>22317</v>
      </c>
      <c r="L613" t="s">
        <v>22850</v>
      </c>
      <c r="M613" t="s">
        <v>22851</v>
      </c>
      <c r="N613">
        <v>6</v>
      </c>
      <c r="P613" t="s">
        <v>117</v>
      </c>
      <c r="Q613" t="s">
        <v>6</v>
      </c>
      <c r="R613" t="s">
        <v>382</v>
      </c>
      <c r="S613" s="3">
        <v>2021</v>
      </c>
      <c r="T613" t="s">
        <v>6</v>
      </c>
      <c r="U613" t="s">
        <v>22316</v>
      </c>
      <c r="V613" t="s">
        <v>6</v>
      </c>
    </row>
    <row r="614" spans="1:22" x14ac:dyDescent="0.35">
      <c r="A614" t="s">
        <v>49</v>
      </c>
      <c r="B614" t="s">
        <v>57</v>
      </c>
      <c r="C614" t="s">
        <v>57</v>
      </c>
      <c r="E614" t="str" cm="1">
        <f t="array" ref="E614">IF(OR(ISNUMBER(SEARCH("mobile", J614:L614)),ISNUMBER(SEARCH("Mobile", J614:L614)),ISNUMBER(SEARCH("smartphone", J614:L614)),ISNUMBER(SEARCH("Smartphone", J614:L614)),ISNUMBER(SEARCH("android", J614:L614)),ISNUMBER(SEARCH("Android", J614:L614))),"Mobile", "")</f>
        <v/>
      </c>
      <c r="F614" t="str" cm="1">
        <f t="array" ref="F614">IF(OR(ISNUMBER(SEARCH("virtual reality", J614:L614)),ISNUMBER(SEARCH("mixed reality", J614:L614)),ISNUMBER(SEARCH(" VR ", J614:L614)),ISNUMBER(SEARCH("augmented reality", J614:L614)),ISNUMBER(SEARCH("Augmented Reality", J614:L614)),ISNUMBER(SEARCH(" AR ", J614:L614))),"VR-AR", "")</f>
        <v/>
      </c>
      <c r="G614" t="str">
        <f>IF(A614=DataValidation!$E$14,DataValidation!$E$14, "")</f>
        <v/>
      </c>
      <c r="H614" t="str">
        <f>IF(A614=DataValidation!$E$13,DataValidation!$E$13, "")</f>
        <v/>
      </c>
      <c r="I614" s="3" t="str">
        <f t="shared" si="33"/>
        <v/>
      </c>
      <c r="J614" s="10" t="s">
        <v>22277</v>
      </c>
      <c r="K614" t="s">
        <v>22278</v>
      </c>
      <c r="L614" t="s">
        <v>22873</v>
      </c>
      <c r="M614" t="s">
        <v>22874</v>
      </c>
      <c r="N614">
        <v>6</v>
      </c>
      <c r="P614" t="s">
        <v>117</v>
      </c>
      <c r="Q614" t="s">
        <v>6</v>
      </c>
      <c r="R614" t="s">
        <v>22875</v>
      </c>
      <c r="S614" s="3">
        <v>2021</v>
      </c>
      <c r="T614" t="s">
        <v>6</v>
      </c>
      <c r="U614" t="s">
        <v>22273</v>
      </c>
      <c r="V614" t="s">
        <v>6</v>
      </c>
    </row>
    <row r="615" spans="1:22" x14ac:dyDescent="0.35">
      <c r="A615" t="s">
        <v>70</v>
      </c>
      <c r="B615" t="s">
        <v>33</v>
      </c>
      <c r="C615" t="s">
        <v>33</v>
      </c>
      <c r="E615" t="str" cm="1">
        <f t="array" ref="E615">IF(OR(ISNUMBER(SEARCH("mobile", J615:L615)),ISNUMBER(SEARCH("Mobile", J615:L615)),ISNUMBER(SEARCH("smartphone", J615:L615)),ISNUMBER(SEARCH("Smartphone", J615:L615)),ISNUMBER(SEARCH("android", J615:L615)),ISNUMBER(SEARCH("Android", J615:L615))),"Mobile", "")</f>
        <v/>
      </c>
      <c r="F615" t="str" cm="1">
        <f t="array" ref="F615">IF(OR(ISNUMBER(SEARCH("virtual reality", J615:L615)),ISNUMBER(SEARCH("mixed reality", J615:L615)),ISNUMBER(SEARCH(" VR ", J615:L615)),ISNUMBER(SEARCH("augmented reality", J615:L615)),ISNUMBER(SEARCH("Augmented Reality", J615:L615)),ISNUMBER(SEARCH(" AR ", J615:L615))),"VR-AR", "")</f>
        <v>VR-AR</v>
      </c>
      <c r="G615" t="str">
        <f>IF(A615=DataValidation!$E$14,DataValidation!$E$14, "")</f>
        <v/>
      </c>
      <c r="H615" t="str">
        <f>IF(A615=DataValidation!$E$13,DataValidation!$E$13, "")</f>
        <v/>
      </c>
      <c r="I615" s="3" t="str">
        <f t="shared" si="33"/>
        <v/>
      </c>
      <c r="J615" s="10" t="s">
        <v>22364</v>
      </c>
      <c r="K615" t="s">
        <v>22813</v>
      </c>
      <c r="L615" t="s">
        <v>6</v>
      </c>
      <c r="M615" t="s">
        <v>22814</v>
      </c>
      <c r="N615">
        <v>6</v>
      </c>
      <c r="P615" t="s">
        <v>117</v>
      </c>
      <c r="Q615" t="s">
        <v>6</v>
      </c>
      <c r="R615" t="s">
        <v>6</v>
      </c>
      <c r="S615" s="3">
        <v>2021</v>
      </c>
      <c r="T615" t="s">
        <v>6</v>
      </c>
      <c r="U615" t="s">
        <v>22365</v>
      </c>
      <c r="V615" t="s">
        <v>6</v>
      </c>
    </row>
  </sheetData>
  <autoFilter ref="A1:I615" xr:uid="{03D7CD1E-15CE-4A0B-84D6-4A32E530D789}"/>
  <conditionalFormatting sqref="A2:A136">
    <cfRule type="cellIs" priority="34" stopIfTrue="1" operator="equal">
      <formula>""</formula>
    </cfRule>
  </conditionalFormatting>
  <conditionalFormatting sqref="A2:A615">
    <cfRule type="cellIs" dxfId="135" priority="56" operator="notEqual">
      <formula>"None"</formula>
    </cfRule>
    <cfRule type="cellIs" dxfId="134" priority="57" operator="equal">
      <formula>"None"</formula>
    </cfRule>
  </conditionalFormatting>
  <conditionalFormatting sqref="A133:A136">
    <cfRule type="cellIs" dxfId="133" priority="36" operator="notEqual">
      <formula>"None"</formula>
    </cfRule>
    <cfRule type="cellIs" dxfId="132" priority="37" operator="equal">
      <formula>"None"</formula>
    </cfRule>
  </conditionalFormatting>
  <conditionalFormatting sqref="A137:A615">
    <cfRule type="cellIs" priority="54" stopIfTrue="1" operator="equal">
      <formula>""</formula>
    </cfRule>
  </conditionalFormatting>
  <conditionalFormatting sqref="A138">
    <cfRule type="cellIs" priority="50" stopIfTrue="1" operator="equal">
      <formula>""</formula>
    </cfRule>
    <cfRule type="cellIs" dxfId="129" priority="52" operator="notEqual">
      <formula>"None"</formula>
    </cfRule>
    <cfRule type="cellIs" dxfId="128" priority="53" operator="equal">
      <formula>"None"</formula>
    </cfRule>
  </conditionalFormatting>
  <conditionalFormatting sqref="B2:C331">
    <cfRule type="cellIs" dxfId="127" priority="15" stopIfTrue="1" operator="equal">
      <formula>"Excluded"</formula>
    </cfRule>
  </conditionalFormatting>
  <conditionalFormatting sqref="B2:C334">
    <cfRule type="cellIs" dxfId="125" priority="17" operator="notEqual">
      <formula>"Excluded"</formula>
    </cfRule>
  </conditionalFormatting>
  <conditionalFormatting sqref="B332:C334">
    <cfRule type="cellIs" dxfId="124" priority="23" operator="equal">
      <formula>"Excluded"</formula>
    </cfRule>
  </conditionalFormatting>
  <conditionalFormatting sqref="B335:C345 B350:C373 B377:C1048576">
    <cfRule type="cellIs" dxfId="122" priority="184" operator="notEqual">
      <formula>"Excluded"</formula>
    </cfRule>
  </conditionalFormatting>
  <conditionalFormatting sqref="B346:C349">
    <cfRule type="cellIs" dxfId="121" priority="21" operator="equal">
      <formula>"Excluded"</formula>
    </cfRule>
    <cfRule type="cellIs" dxfId="120" priority="22" operator="notEqual">
      <formula>"Excluded"</formula>
    </cfRule>
  </conditionalFormatting>
  <conditionalFormatting sqref="B374:C376">
    <cfRule type="cellIs" dxfId="119" priority="19" operator="equal">
      <formula>"Excluded"</formula>
    </cfRule>
    <cfRule type="cellIs" dxfId="118" priority="20" operator="notEqual">
      <formula>"Excluded"</formula>
    </cfRule>
  </conditionalFormatting>
  <conditionalFormatting sqref="B377:C1048576 B335:C345 B350:C373">
    <cfRule type="cellIs" dxfId="117" priority="18" stopIfTrue="1" operator="equal">
      <formula>"Excluded"</formula>
    </cfRule>
  </conditionalFormatting>
  <conditionalFormatting sqref="B568:C568 B570:C571 B574:C585 B587:C587 B589:C595 B597:C615">
    <cfRule type="cellIs" dxfId="116" priority="8" operator="equal">
      <formula>"Excluded"</formula>
    </cfRule>
  </conditionalFormatting>
  <conditionalFormatting sqref="G2:G615">
    <cfRule type="expression" dxfId="115" priority="12" stopIfTrue="1">
      <formula>$G2&lt;&gt;""</formula>
    </cfRule>
    <cfRule type="expression" dxfId="114" priority="13">
      <formula>$A2="Content Creation"</formula>
    </cfRule>
  </conditionalFormatting>
  <conditionalFormatting sqref="H2:H615">
    <cfRule type="expression" priority="10" stopIfTrue="1">
      <formula>$H2&lt;&gt;""</formula>
    </cfRule>
    <cfRule type="expression" dxfId="113" priority="11">
      <formula>$A2="AI"</formula>
    </cfRule>
  </conditionalFormatting>
  <conditionalFormatting sqref="I2:I1048576">
    <cfRule type="cellIs" dxfId="112" priority="183" operator="equal">
      <formula>"Yes"</formula>
    </cfRule>
  </conditionalFormatting>
  <conditionalFormatting sqref="J2:J1048576">
    <cfRule type="expression" dxfId="111" priority="181">
      <formula>A2&lt;&gt;""</formula>
    </cfRule>
    <cfRule type="expression" dxfId="110" priority="182">
      <formula>A2=""</formula>
    </cfRule>
  </conditionalFormatting>
  <conditionalFormatting sqref="J568:J615">
    <cfRule type="expression" dxfId="109" priority="5">
      <formula>#REF!&lt;&gt;""</formula>
    </cfRule>
    <cfRule type="expression" dxfId="108" priority="6">
      <formula>#REF!=""</formula>
    </cfRule>
  </conditionalFormatting>
  <hyperlinks>
    <hyperlink ref="T289" r:id="rId1" xr:uid="{47D3414B-E65C-E948-82FA-3EF94792D878}"/>
    <hyperlink ref="T275" r:id="rId2" xr:uid="{C649F25D-FB41-4908-9AE6-F0B9B1315AAE}"/>
    <hyperlink ref="T274" r:id="rId3" xr:uid="{D0736C4A-B5F7-DF4F-8564-BFE9EA834B65}"/>
  </hyperlinks>
  <pageMargins left="0.7" right="0.7" top="0.75" bottom="0.75" header="0.3" footer="0.3"/>
  <pageSetup paperSize="9" orientation="portrait" r:id="rId4"/>
  <tableParts count="1">
    <tablePart r:id="rId5"/>
  </tableParts>
  <extLst>
    <ext xmlns:x14="http://schemas.microsoft.com/office/spreadsheetml/2009/9/main" uri="{78C0D931-6437-407d-A8EE-F0AAD7539E65}">
      <x14:conditionalFormattings>
        <x14:conditionalFormatting xmlns:xm="http://schemas.microsoft.com/office/excel/2006/main">
          <x14:cfRule type="cellIs" priority="35" operator="equal" id="{6A962164-6152-334D-AD9D-208F627B895E}">
            <xm:f>DataValidation!$E$9</xm:f>
            <x14:dxf>
              <fill>
                <patternFill>
                  <bgColor rgb="FFFFC000"/>
                </patternFill>
              </fill>
            </x14:dxf>
          </x14:cfRule>
          <xm:sqref>A2:A136</xm:sqref>
        </x14:conditionalFormatting>
        <x14:conditionalFormatting xmlns:xm="http://schemas.microsoft.com/office/excel/2006/main">
          <x14:cfRule type="cellIs" priority="55" operator="equal" id="{A483B803-A28D-1843-85B9-FF837F44ADB0}">
            <xm:f>DataValidation!$E$9</xm:f>
            <x14:dxf>
              <fill>
                <patternFill>
                  <bgColor rgb="FFFFC000"/>
                </patternFill>
              </fill>
            </x14:dxf>
          </x14:cfRule>
          <xm:sqref>A137:A615</xm:sqref>
        </x14:conditionalFormatting>
        <x14:conditionalFormatting xmlns:xm="http://schemas.microsoft.com/office/excel/2006/main">
          <x14:cfRule type="cellIs" priority="51" operator="equal" id="{C38C172D-F82A-D141-822D-AEB663744368}">
            <xm:f>DataValidation!$E$9</xm:f>
            <x14:dxf>
              <fill>
                <patternFill>
                  <bgColor rgb="FFFFC000"/>
                </patternFill>
              </fill>
            </x14:dxf>
          </x14:cfRule>
          <xm:sqref>A138</xm:sqref>
        </x14:conditionalFormatting>
        <x14:conditionalFormatting xmlns:xm="http://schemas.microsoft.com/office/excel/2006/main">
          <x14:cfRule type="expression" priority="16" stopIfTrue="1" id="{30597114-BE69-924F-8A37-2CDCE0180D47}">
            <xm:f>$A2=DataValidation!$E$1</xm:f>
            <x14:dxf>
              <font>
                <color rgb="FF006100"/>
              </font>
              <fill>
                <patternFill>
                  <bgColor rgb="FFC6EFCE"/>
                </patternFill>
              </fill>
            </x14:dxf>
          </x14:cfRule>
          <xm:sqref>B2:C331</xm:sqref>
        </x14:conditionalFormatting>
        <x14:conditionalFormatting xmlns:xm="http://schemas.microsoft.com/office/excel/2006/main">
          <x14:cfRule type="expression" priority="33" stopIfTrue="1" id="{81A7F7D9-310A-4CFB-B82E-B848D4F35E78}">
            <xm:f>$A335=DataValidation!$E$1</xm:f>
            <x14:dxf>
              <font>
                <color rgb="FF006100"/>
              </font>
              <fill>
                <patternFill>
                  <bgColor rgb="FFC6EFCE"/>
                </patternFill>
              </fill>
            </x14:dxf>
          </x14:cfRule>
          <xm:sqref>B335:C345 B350:C373 B377:C1048576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EC88D3-0445-40C1-9582-217143478BD6}">
          <x14:formula1>
            <xm:f>DataValidation!$H$1:$H$16</xm:f>
          </x14:formula1>
          <xm:sqref>B2:C615</xm:sqref>
        </x14:dataValidation>
        <x14:dataValidation type="list" allowBlank="1" showInputMessage="1" showErrorMessage="1" xr:uid="{A54A4447-65EB-4F4D-B808-09A8EC55A54C}">
          <x14:formula1>
            <xm:f>DataValidation!$E$1:$E$14</xm:f>
          </x14:formula1>
          <xm:sqref>A2:A615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599BD-EA9F-45BA-858B-E0D1B8DD7BF8}">
  <sheetPr codeName="Sheet11">
    <tabColor theme="9" tint="0.39997558519241921"/>
  </sheetPr>
  <dimension ref="A1:AG661"/>
  <sheetViews>
    <sheetView topLeftCell="K161" zoomScaleNormal="100" workbookViewId="0">
      <selection activeCell="V172" sqref="V172"/>
    </sheetView>
  </sheetViews>
  <sheetFormatPr baseColWidth="10" defaultColWidth="9.1796875" defaultRowHeight="14.5" x14ac:dyDescent="0.35"/>
  <cols>
    <col min="1" max="1" width="16.1796875" customWidth="1"/>
    <col min="2" max="2" width="17" customWidth="1"/>
    <col min="3" max="3" width="17.81640625" customWidth="1"/>
    <col min="4" max="4" width="22.26953125" customWidth="1"/>
    <col min="5" max="5" width="15.81640625" bestFit="1" customWidth="1"/>
    <col min="6" max="8" width="11.81640625" customWidth="1"/>
    <col min="9" max="9" width="10" customWidth="1"/>
    <col min="10" max="10" width="10.81640625" customWidth="1"/>
    <col min="11" max="16" width="5.7265625" customWidth="1"/>
    <col min="17" max="17" width="9" bestFit="1" customWidth="1"/>
    <col min="18" max="18" width="24.81640625" customWidth="1"/>
    <col min="19" max="19" width="3.7265625" customWidth="1"/>
    <col min="20" max="20" width="5.1796875" style="3" customWidth="1"/>
    <col min="21" max="21" width="32" style="10" customWidth="1"/>
    <col min="22" max="22" width="48.7265625" customWidth="1"/>
    <col min="23" max="23" width="15.54296875" bestFit="1" customWidth="1"/>
    <col min="24" max="24" width="10.26953125" customWidth="1"/>
    <col min="25" max="25" width="18.26953125" customWidth="1"/>
    <col min="26" max="26" width="4.1796875" customWidth="1"/>
    <col min="27" max="27" width="5.54296875" customWidth="1"/>
    <col min="28" max="28" width="83" customWidth="1"/>
    <col min="29" max="29" width="7.81640625" customWidth="1"/>
    <col min="30" max="30" width="9.81640625" style="3" customWidth="1"/>
    <col min="31" max="31" width="10.26953125" customWidth="1"/>
    <col min="32" max="32" width="4.26953125" customWidth="1"/>
  </cols>
  <sheetData>
    <row r="1" spans="1:33" x14ac:dyDescent="0.35">
      <c r="A1" s="1" t="s">
        <v>18075</v>
      </c>
      <c r="B1" s="1" t="s">
        <v>20803</v>
      </c>
      <c r="C1" s="1" t="s">
        <v>20804</v>
      </c>
      <c r="D1" s="1" t="s">
        <v>21299</v>
      </c>
      <c r="E1" s="1" t="s">
        <v>126</v>
      </c>
      <c r="F1" s="1" t="s">
        <v>93</v>
      </c>
      <c r="G1" s="1" t="s">
        <v>21300</v>
      </c>
      <c r="H1" s="13" t="s">
        <v>21301</v>
      </c>
      <c r="I1" s="13" t="s">
        <v>21302</v>
      </c>
      <c r="J1" s="1" t="s">
        <v>116</v>
      </c>
      <c r="K1" s="13" t="s">
        <v>119</v>
      </c>
      <c r="L1" s="13" t="s">
        <v>121</v>
      </c>
      <c r="M1" s="13" t="s">
        <v>123</v>
      </c>
      <c r="N1" s="13" t="s">
        <v>124</v>
      </c>
      <c r="O1" s="13" t="s">
        <v>125</v>
      </c>
      <c r="P1" s="13" t="s">
        <v>21303</v>
      </c>
      <c r="Q1" s="13" t="s">
        <v>21304</v>
      </c>
      <c r="R1" s="1" t="s">
        <v>20805</v>
      </c>
      <c r="S1" s="13" t="s">
        <v>21305</v>
      </c>
      <c r="T1" s="13" t="s">
        <v>20806</v>
      </c>
      <c r="U1" t="s">
        <v>129</v>
      </c>
      <c r="V1" t="s">
        <v>130</v>
      </c>
      <c r="W1" t="s">
        <v>21354</v>
      </c>
      <c r="X1" t="s">
        <v>131</v>
      </c>
      <c r="Y1" t="s">
        <v>132</v>
      </c>
      <c r="Z1" t="s">
        <v>133</v>
      </c>
      <c r="AA1" t="s">
        <v>134</v>
      </c>
      <c r="AB1" t="s">
        <v>117</v>
      </c>
      <c r="AC1" t="s">
        <v>135</v>
      </c>
      <c r="AD1" t="s">
        <v>136</v>
      </c>
      <c r="AE1" t="s">
        <v>137</v>
      </c>
      <c r="AF1" t="s">
        <v>138</v>
      </c>
      <c r="AG1" t="s">
        <v>139</v>
      </c>
    </row>
    <row r="2" spans="1:33" x14ac:dyDescent="0.35">
      <c r="A2" t="s">
        <v>70</v>
      </c>
      <c r="B2" t="s">
        <v>83</v>
      </c>
      <c r="C2" t="s">
        <v>83</v>
      </c>
      <c r="E2" s="20" t="s">
        <v>128</v>
      </c>
      <c r="F2" s="20"/>
      <c r="G2" s="20"/>
      <c r="H2" s="20"/>
      <c r="I2" s="20"/>
      <c r="J2" s="20" t="str">
        <f t="shared" ref="J2:J10" si="0">IF(ISNUMBER(SEARCH("Workshop", AB2)),"Workshop",IF(OR(ISNUMBER(SEARCH("Conference", AB2)), ISNUMBER(SEARCH("Symposium", AB2)), ISNUMBER(SEARCH("Lecture Notes", AB2)), ISNUMBER(SEARCH("Proceedings", AB2))),"Conference", "Journal"))</f>
        <v>Conference</v>
      </c>
      <c r="K2" s="20"/>
      <c r="L2" s="20"/>
      <c r="M2" s="20"/>
      <c r="N2" s="20"/>
      <c r="O2" s="20"/>
      <c r="P2" s="20"/>
      <c r="Q2" s="20">
        <f>SUM(K2:P2)</f>
        <v>0</v>
      </c>
      <c r="R2" s="20" t="s">
        <v>21447</v>
      </c>
      <c r="S2">
        <v>5</v>
      </c>
      <c r="T2" s="3" t="str">
        <f t="shared" ref="T2:T65" si="1">IF(B2&lt;&gt;C2,IF(OR(B2="",C2=""),"NR","Yes"),"")</f>
        <v/>
      </c>
      <c r="U2" s="10" t="s">
        <v>18077</v>
      </c>
      <c r="V2" t="s">
        <v>149</v>
      </c>
      <c r="W2" t="str">
        <f t="shared" ref="W2:W65" si="2">IF(OR(ISNUMBER(SEARCH("D.2.3", B2)),ISNUMBER(SEARCH("D.2.12", B2)),ISNUMBER(SEARCH("D.2.13", B2))),"Implementation",IF(OR(ISNUMBER(SEARCH("D.2.1", B2)), ISNUMBER(SEARCH("D.2.2", B2)), ISNUMBER(SEARCH("D.2.10", B2)), ISNUMBER(SEARCH("D.2.11", B2))),"Design",IF(OR(ISNUMBER(SEARCH("D.2.0", B2)), ISNUMBER(SEARCH("D.2.m", B2))),"General", IF(OR(ISNUMBER(SEARCH("D.2.9", B2)), ISNUMBER(SEARCH("D.2.6", B2))),"Management",IF(ISNUMBER(SEARCH("D.2.8", B2)),"Analysis","Quality")))))</f>
        <v>Design</v>
      </c>
      <c r="X2" t="s">
        <v>150</v>
      </c>
      <c r="Y2" t="s">
        <v>151</v>
      </c>
      <c r="Z2">
        <v>7</v>
      </c>
      <c r="AA2">
        <v>9783319191256</v>
      </c>
      <c r="AB2" t="s">
        <v>152</v>
      </c>
      <c r="AC2" t="s">
        <v>153</v>
      </c>
      <c r="AD2" s="3">
        <v>2015</v>
      </c>
      <c r="AE2" t="s">
        <v>154</v>
      </c>
      <c r="AF2" t="s">
        <v>6</v>
      </c>
      <c r="AG2" t="s">
        <v>155</v>
      </c>
    </row>
    <row r="3" spans="1:33" x14ac:dyDescent="0.35">
      <c r="A3" t="s">
        <v>49</v>
      </c>
      <c r="B3" t="s">
        <v>57</v>
      </c>
      <c r="C3" t="s">
        <v>57</v>
      </c>
      <c r="D3" t="s">
        <v>64</v>
      </c>
      <c r="E3" s="20" t="s">
        <v>127</v>
      </c>
      <c r="F3" s="20" t="s">
        <v>94</v>
      </c>
      <c r="G3" s="20" t="s">
        <v>111</v>
      </c>
      <c r="H3" s="20" t="s">
        <v>21318</v>
      </c>
      <c r="I3" s="20" t="s">
        <v>14606</v>
      </c>
      <c r="J3" s="20" t="str">
        <f t="shared" si="0"/>
        <v>Conference</v>
      </c>
      <c r="K3">
        <v>1</v>
      </c>
      <c r="L3">
        <v>1</v>
      </c>
      <c r="M3">
        <v>0.5</v>
      </c>
      <c r="N3">
        <v>0.5</v>
      </c>
      <c r="O3">
        <v>0</v>
      </c>
      <c r="P3">
        <v>0.5</v>
      </c>
      <c r="Q3" s="20">
        <f t="shared" ref="Q3:Q66" si="3">SUM(K3:P3)</f>
        <v>3.5</v>
      </c>
      <c r="R3" t="s">
        <v>21472</v>
      </c>
      <c r="S3">
        <v>15</v>
      </c>
      <c r="T3" s="3" t="str">
        <f t="shared" si="1"/>
        <v/>
      </c>
      <c r="U3" s="10" t="s">
        <v>18081</v>
      </c>
      <c r="V3" t="s">
        <v>178</v>
      </c>
      <c r="W3" t="str">
        <f t="shared" si="2"/>
        <v>Design</v>
      </c>
      <c r="X3" t="s">
        <v>179</v>
      </c>
      <c r="Y3" t="s">
        <v>180</v>
      </c>
      <c r="Z3">
        <v>7</v>
      </c>
      <c r="AA3">
        <v>9783319490939</v>
      </c>
      <c r="AB3" t="s">
        <v>152</v>
      </c>
      <c r="AC3" t="s">
        <v>181</v>
      </c>
      <c r="AD3" s="3">
        <v>2016</v>
      </c>
      <c r="AE3" t="s">
        <v>182</v>
      </c>
      <c r="AF3" t="s">
        <v>6</v>
      </c>
      <c r="AG3" t="s">
        <v>147</v>
      </c>
    </row>
    <row r="4" spans="1:33" x14ac:dyDescent="0.35">
      <c r="A4" t="s">
        <v>49</v>
      </c>
      <c r="B4" t="s">
        <v>77</v>
      </c>
      <c r="C4" t="s">
        <v>77</v>
      </c>
      <c r="D4" t="s">
        <v>95</v>
      </c>
      <c r="E4" s="20" t="s">
        <v>127</v>
      </c>
      <c r="F4" s="20" t="s">
        <v>94</v>
      </c>
      <c r="G4" s="20" t="s">
        <v>111</v>
      </c>
      <c r="H4" s="20" t="s">
        <v>21418</v>
      </c>
      <c r="I4" s="20" t="s">
        <v>21307</v>
      </c>
      <c r="J4" s="20" t="str">
        <f t="shared" si="0"/>
        <v>Journal</v>
      </c>
      <c r="K4">
        <v>1</v>
      </c>
      <c r="L4">
        <v>1</v>
      </c>
      <c r="M4">
        <v>1</v>
      </c>
      <c r="N4">
        <v>0</v>
      </c>
      <c r="O4">
        <v>0</v>
      </c>
      <c r="P4">
        <v>0.5</v>
      </c>
      <c r="Q4" s="20">
        <f t="shared" si="3"/>
        <v>3.5</v>
      </c>
      <c r="R4" s="20" t="s">
        <v>21419</v>
      </c>
      <c r="S4">
        <v>20</v>
      </c>
      <c r="T4" s="3" t="str">
        <f t="shared" si="1"/>
        <v/>
      </c>
      <c r="U4" s="10" t="s">
        <v>18093</v>
      </c>
      <c r="V4" t="s">
        <v>258</v>
      </c>
      <c r="W4" t="str">
        <f t="shared" si="2"/>
        <v>Management</v>
      </c>
      <c r="X4" t="s">
        <v>259</v>
      </c>
      <c r="Y4" t="s">
        <v>260</v>
      </c>
      <c r="Z4">
        <v>7</v>
      </c>
      <c r="AB4" t="s">
        <v>261</v>
      </c>
      <c r="AC4" t="s">
        <v>262</v>
      </c>
      <c r="AD4" s="3">
        <v>2017</v>
      </c>
      <c r="AE4" t="s">
        <v>263</v>
      </c>
      <c r="AF4" t="s">
        <v>6</v>
      </c>
      <c r="AG4" t="s">
        <v>155</v>
      </c>
    </row>
    <row r="5" spans="1:33" x14ac:dyDescent="0.35">
      <c r="A5" t="s">
        <v>70</v>
      </c>
      <c r="B5" t="s">
        <v>71</v>
      </c>
      <c r="C5" t="s">
        <v>71</v>
      </c>
      <c r="D5" t="s">
        <v>92</v>
      </c>
      <c r="E5" s="20" t="s">
        <v>128</v>
      </c>
      <c r="F5" s="20" t="s">
        <v>98</v>
      </c>
      <c r="G5" s="20" t="s">
        <v>109</v>
      </c>
      <c r="H5" s="20" t="s">
        <v>21306</v>
      </c>
      <c r="I5" s="20" t="s">
        <v>21307</v>
      </c>
      <c r="J5" s="20" t="str">
        <f t="shared" si="0"/>
        <v>Journal</v>
      </c>
      <c r="K5">
        <v>1</v>
      </c>
      <c r="L5">
        <v>1</v>
      </c>
      <c r="M5">
        <v>1</v>
      </c>
      <c r="N5">
        <v>1</v>
      </c>
      <c r="O5">
        <v>0</v>
      </c>
      <c r="P5">
        <v>1</v>
      </c>
      <c r="Q5" s="20">
        <f t="shared" si="3"/>
        <v>5</v>
      </c>
      <c r="R5" s="20" t="s">
        <v>21308</v>
      </c>
      <c r="S5">
        <v>20</v>
      </c>
      <c r="T5" s="3" t="str">
        <f t="shared" si="1"/>
        <v/>
      </c>
      <c r="U5" s="10" t="s">
        <v>18098</v>
      </c>
      <c r="V5" t="s">
        <v>292</v>
      </c>
      <c r="W5" t="str">
        <f t="shared" si="2"/>
        <v>Quality</v>
      </c>
      <c r="X5" t="s">
        <v>293</v>
      </c>
      <c r="Y5" t="s">
        <v>294</v>
      </c>
      <c r="Z5">
        <v>7</v>
      </c>
      <c r="AB5" t="s">
        <v>261</v>
      </c>
      <c r="AC5" t="s">
        <v>295</v>
      </c>
      <c r="AD5" s="3">
        <v>2017</v>
      </c>
      <c r="AE5" t="s">
        <v>296</v>
      </c>
      <c r="AF5" t="s">
        <v>6</v>
      </c>
      <c r="AG5" t="s">
        <v>283</v>
      </c>
    </row>
    <row r="6" spans="1:33" x14ac:dyDescent="0.35">
      <c r="A6" t="s">
        <v>70</v>
      </c>
      <c r="B6" t="s">
        <v>74</v>
      </c>
      <c r="C6" t="s">
        <v>74</v>
      </c>
      <c r="E6" s="20" t="s">
        <v>128</v>
      </c>
      <c r="F6" s="20"/>
      <c r="G6" s="20"/>
      <c r="H6" s="20"/>
      <c r="I6" s="20"/>
      <c r="J6" s="20" t="str">
        <f t="shared" si="0"/>
        <v>Workshop</v>
      </c>
      <c r="K6" s="20"/>
      <c r="L6" s="20"/>
      <c r="M6" s="20"/>
      <c r="N6" s="20"/>
      <c r="O6" s="20"/>
      <c r="P6" s="20"/>
      <c r="Q6" s="20">
        <f t="shared" si="3"/>
        <v>0</v>
      </c>
      <c r="R6" s="20" t="s">
        <v>21348</v>
      </c>
      <c r="S6">
        <v>10</v>
      </c>
      <c r="T6" s="3" t="str">
        <f t="shared" si="1"/>
        <v/>
      </c>
      <c r="U6" s="10" t="s">
        <v>18106</v>
      </c>
      <c r="V6" t="s">
        <v>346</v>
      </c>
      <c r="W6" t="str">
        <f t="shared" si="2"/>
        <v>Analysis</v>
      </c>
      <c r="X6" t="s">
        <v>347</v>
      </c>
      <c r="Y6" t="s">
        <v>348</v>
      </c>
      <c r="Z6">
        <v>10</v>
      </c>
      <c r="AA6">
        <v>9781467362634</v>
      </c>
      <c r="AB6" t="s">
        <v>349</v>
      </c>
      <c r="AC6" t="s">
        <v>350</v>
      </c>
      <c r="AD6" s="3">
        <v>2013</v>
      </c>
      <c r="AE6" t="s">
        <v>351</v>
      </c>
      <c r="AF6" t="s">
        <v>6</v>
      </c>
      <c r="AG6" t="s">
        <v>162</v>
      </c>
    </row>
    <row r="7" spans="1:33" x14ac:dyDescent="0.35">
      <c r="A7" t="s">
        <v>79</v>
      </c>
      <c r="B7" t="s">
        <v>66</v>
      </c>
      <c r="C7" t="s">
        <v>66</v>
      </c>
      <c r="E7" s="20" t="s">
        <v>73</v>
      </c>
      <c r="F7" s="20"/>
      <c r="G7" s="20"/>
      <c r="H7" s="20"/>
      <c r="I7" s="20"/>
      <c r="J7" s="20" t="str">
        <f t="shared" si="0"/>
        <v>Journal</v>
      </c>
      <c r="K7" s="20"/>
      <c r="L7" s="20"/>
      <c r="M7" s="20"/>
      <c r="N7" s="20"/>
      <c r="O7" s="20"/>
      <c r="P7" s="20"/>
      <c r="Q7" s="20">
        <f t="shared" si="3"/>
        <v>0</v>
      </c>
      <c r="R7" s="20" t="s">
        <v>6</v>
      </c>
      <c r="S7">
        <v>5</v>
      </c>
      <c r="T7" s="3" t="str">
        <f t="shared" si="1"/>
        <v/>
      </c>
      <c r="U7" s="10" t="s">
        <v>365</v>
      </c>
      <c r="V7" t="s">
        <v>366</v>
      </c>
      <c r="W7" t="str">
        <f t="shared" si="2"/>
        <v>Quality</v>
      </c>
      <c r="X7" t="s">
        <v>367</v>
      </c>
      <c r="Y7" t="s">
        <v>368</v>
      </c>
      <c r="Z7">
        <v>7</v>
      </c>
      <c r="AB7" t="s">
        <v>369</v>
      </c>
      <c r="AC7" t="s">
        <v>6</v>
      </c>
      <c r="AD7" s="3">
        <v>2020</v>
      </c>
      <c r="AE7" t="s">
        <v>370</v>
      </c>
      <c r="AF7" t="s">
        <v>6</v>
      </c>
      <c r="AG7" t="s">
        <v>147</v>
      </c>
    </row>
    <row r="8" spans="1:33" x14ac:dyDescent="0.35">
      <c r="A8" t="s">
        <v>70</v>
      </c>
      <c r="B8" t="s">
        <v>60</v>
      </c>
      <c r="C8" t="s">
        <v>60</v>
      </c>
      <c r="E8" s="20" t="s">
        <v>128</v>
      </c>
      <c r="F8" s="20"/>
      <c r="G8" s="20"/>
      <c r="H8" s="20"/>
      <c r="I8" s="20"/>
      <c r="J8" s="20" t="str">
        <f t="shared" si="0"/>
        <v>Journal</v>
      </c>
      <c r="K8" s="20"/>
      <c r="L8" s="20"/>
      <c r="M8" s="20"/>
      <c r="N8" s="20"/>
      <c r="O8" s="20"/>
      <c r="P8" s="20"/>
      <c r="Q8" s="20">
        <f t="shared" si="3"/>
        <v>0</v>
      </c>
      <c r="R8" s="20"/>
      <c r="S8">
        <v>3</v>
      </c>
      <c r="T8" s="3" t="str">
        <f t="shared" si="1"/>
        <v/>
      </c>
      <c r="U8" s="10" t="s">
        <v>18109</v>
      </c>
      <c r="V8" t="s">
        <v>372</v>
      </c>
      <c r="W8" t="str">
        <f t="shared" si="2"/>
        <v>Implementation</v>
      </c>
      <c r="X8" t="s">
        <v>373</v>
      </c>
      <c r="Y8" t="s">
        <v>374</v>
      </c>
      <c r="Z8">
        <v>10</v>
      </c>
      <c r="AA8">
        <v>9781627480338</v>
      </c>
      <c r="AB8" t="s">
        <v>375</v>
      </c>
      <c r="AC8" t="s">
        <v>376</v>
      </c>
      <c r="AD8" s="3">
        <v>2013</v>
      </c>
      <c r="AE8" t="s">
        <v>377</v>
      </c>
      <c r="AF8" t="s">
        <v>6</v>
      </c>
      <c r="AG8" t="s">
        <v>162</v>
      </c>
    </row>
    <row r="9" spans="1:33" x14ac:dyDescent="0.35">
      <c r="A9" t="s">
        <v>49</v>
      </c>
      <c r="B9" t="s">
        <v>77</v>
      </c>
      <c r="C9" t="s">
        <v>77</v>
      </c>
      <c r="D9" t="s">
        <v>95</v>
      </c>
      <c r="E9" s="20" t="s">
        <v>127</v>
      </c>
      <c r="F9" s="20" t="s">
        <v>94</v>
      </c>
      <c r="G9" s="20" t="s">
        <v>111</v>
      </c>
      <c r="H9" s="20" t="s">
        <v>21306</v>
      </c>
      <c r="I9" s="20" t="s">
        <v>21307</v>
      </c>
      <c r="J9" s="20" t="str">
        <f t="shared" si="0"/>
        <v>Journal</v>
      </c>
      <c r="K9">
        <v>1</v>
      </c>
      <c r="L9">
        <v>1</v>
      </c>
      <c r="M9">
        <v>1</v>
      </c>
      <c r="N9">
        <v>1</v>
      </c>
      <c r="O9">
        <v>1</v>
      </c>
      <c r="P9">
        <v>1</v>
      </c>
      <c r="Q9" s="20">
        <f t="shared" si="3"/>
        <v>6</v>
      </c>
      <c r="R9" t="s">
        <v>21420</v>
      </c>
      <c r="T9" s="3" t="str">
        <f t="shared" si="1"/>
        <v/>
      </c>
      <c r="U9" s="10" t="s">
        <v>18114</v>
      </c>
      <c r="V9" t="s">
        <v>404</v>
      </c>
      <c r="W9" t="str">
        <f t="shared" si="2"/>
        <v>Management</v>
      </c>
      <c r="X9" t="s">
        <v>405</v>
      </c>
      <c r="Y9" t="s">
        <v>399</v>
      </c>
      <c r="Z9">
        <v>7</v>
      </c>
      <c r="AB9" t="s">
        <v>261</v>
      </c>
      <c r="AC9" t="s">
        <v>406</v>
      </c>
      <c r="AD9" s="3">
        <v>2016</v>
      </c>
      <c r="AE9" t="s">
        <v>407</v>
      </c>
      <c r="AF9" t="s">
        <v>6</v>
      </c>
      <c r="AG9" t="s">
        <v>176</v>
      </c>
    </row>
    <row r="10" spans="1:33" x14ac:dyDescent="0.35">
      <c r="A10" t="s">
        <v>70</v>
      </c>
      <c r="B10" t="s">
        <v>80</v>
      </c>
      <c r="C10" t="s">
        <v>80</v>
      </c>
      <c r="E10" s="20" t="s">
        <v>128</v>
      </c>
      <c r="F10" s="20"/>
      <c r="G10" s="20"/>
      <c r="H10" s="20"/>
      <c r="I10" s="20"/>
      <c r="J10" s="20" t="str">
        <f t="shared" si="0"/>
        <v>Conference</v>
      </c>
      <c r="K10" s="20"/>
      <c r="L10" s="20"/>
      <c r="M10" s="20"/>
      <c r="N10" s="20"/>
      <c r="O10" s="20"/>
      <c r="P10" s="20"/>
      <c r="Q10" s="20">
        <f t="shared" si="3"/>
        <v>0</v>
      </c>
      <c r="R10" s="20" t="s">
        <v>21473</v>
      </c>
      <c r="S10">
        <v>5</v>
      </c>
      <c r="T10" s="3" t="str">
        <f t="shared" si="1"/>
        <v/>
      </c>
      <c r="U10" s="10" t="s">
        <v>18139</v>
      </c>
      <c r="V10" t="s">
        <v>567</v>
      </c>
      <c r="W10" t="str">
        <f t="shared" si="2"/>
        <v>Design</v>
      </c>
      <c r="X10" t="s">
        <v>568</v>
      </c>
      <c r="Y10" t="s">
        <v>569</v>
      </c>
      <c r="Z10">
        <v>10</v>
      </c>
      <c r="AA10">
        <v>9781450308168</v>
      </c>
      <c r="AB10" t="s">
        <v>570</v>
      </c>
      <c r="AC10" t="s">
        <v>571</v>
      </c>
      <c r="AD10" s="3">
        <v>2011</v>
      </c>
      <c r="AE10" t="s">
        <v>572</v>
      </c>
      <c r="AF10" t="s">
        <v>6</v>
      </c>
      <c r="AG10" t="s">
        <v>573</v>
      </c>
    </row>
    <row r="11" spans="1:33" x14ac:dyDescent="0.35">
      <c r="A11" t="s">
        <v>67</v>
      </c>
      <c r="B11" t="s">
        <v>90</v>
      </c>
      <c r="C11" t="s">
        <v>90</v>
      </c>
      <c r="E11" s="20" t="s">
        <v>128</v>
      </c>
      <c r="F11" s="20"/>
      <c r="G11" s="20"/>
      <c r="H11" s="20" t="s">
        <v>21309</v>
      </c>
      <c r="I11" s="20" t="s">
        <v>21310</v>
      </c>
      <c r="J11" s="20" t="s">
        <v>120</v>
      </c>
      <c r="K11" s="20"/>
      <c r="L11" s="20"/>
      <c r="M11" s="20"/>
      <c r="N11" s="20"/>
      <c r="O11" s="20"/>
      <c r="P11" s="20"/>
      <c r="Q11" s="20">
        <f t="shared" si="3"/>
        <v>0</v>
      </c>
      <c r="R11" s="20" t="s">
        <v>20826</v>
      </c>
      <c r="T11" s="3" t="str">
        <f t="shared" si="1"/>
        <v/>
      </c>
      <c r="U11" s="10" t="s">
        <v>18147</v>
      </c>
      <c r="V11" t="s">
        <v>625</v>
      </c>
      <c r="W11" t="str">
        <f t="shared" si="2"/>
        <v>General</v>
      </c>
      <c r="X11" t="s">
        <v>626</v>
      </c>
      <c r="Y11" t="s">
        <v>627</v>
      </c>
      <c r="Z11">
        <v>7</v>
      </c>
      <c r="AA11">
        <v>9783319986777</v>
      </c>
      <c r="AB11" t="s">
        <v>207</v>
      </c>
      <c r="AC11" t="s">
        <v>628</v>
      </c>
      <c r="AD11" s="3">
        <v>2019</v>
      </c>
      <c r="AE11" t="s">
        <v>629</v>
      </c>
      <c r="AF11" t="s">
        <v>6</v>
      </c>
      <c r="AG11" t="s">
        <v>162</v>
      </c>
    </row>
    <row r="12" spans="1:33" x14ac:dyDescent="0.35">
      <c r="A12" t="s">
        <v>40</v>
      </c>
      <c r="B12" t="s">
        <v>57</v>
      </c>
      <c r="C12" t="s">
        <v>57</v>
      </c>
      <c r="E12" s="20" t="s">
        <v>128</v>
      </c>
      <c r="F12" s="20"/>
      <c r="G12" s="20"/>
      <c r="H12" s="20"/>
      <c r="I12" s="20"/>
      <c r="J12" s="20" t="str">
        <f t="shared" ref="J12:J43" si="4">IF(ISNUMBER(SEARCH("Workshop", AB12)),"Workshop",IF(OR(ISNUMBER(SEARCH("Conference", AB12)), ISNUMBER(SEARCH("Symposium", AB12)), ISNUMBER(SEARCH("Lecture Notes", AB12)), ISNUMBER(SEARCH("Proceedings", AB12))),"Conference", "Journal"))</f>
        <v>Conference</v>
      </c>
      <c r="K12" s="20"/>
      <c r="L12" s="20"/>
      <c r="M12" s="20"/>
      <c r="N12" s="20"/>
      <c r="O12" s="20"/>
      <c r="P12" s="20"/>
      <c r="Q12" s="20">
        <f t="shared" si="3"/>
        <v>0</v>
      </c>
      <c r="R12" s="20" t="s">
        <v>21474</v>
      </c>
      <c r="S12">
        <v>5</v>
      </c>
      <c r="T12" s="3" t="str">
        <f t="shared" si="1"/>
        <v/>
      </c>
      <c r="U12" s="10" t="s">
        <v>18152</v>
      </c>
      <c r="V12" t="s">
        <v>657</v>
      </c>
      <c r="W12" t="str">
        <f t="shared" si="2"/>
        <v>Design</v>
      </c>
      <c r="X12" t="s">
        <v>658</v>
      </c>
      <c r="Y12" t="s">
        <v>659</v>
      </c>
      <c r="Z12">
        <v>7</v>
      </c>
      <c r="AA12">
        <v>9783030351656</v>
      </c>
      <c r="AB12" t="s">
        <v>152</v>
      </c>
      <c r="AC12" t="s">
        <v>660</v>
      </c>
      <c r="AD12" s="3">
        <v>2019</v>
      </c>
      <c r="AE12" t="s">
        <v>661</v>
      </c>
      <c r="AF12" t="s">
        <v>6</v>
      </c>
      <c r="AG12" t="s">
        <v>162</v>
      </c>
    </row>
    <row r="13" spans="1:33" x14ac:dyDescent="0.35">
      <c r="A13" t="s">
        <v>70</v>
      </c>
      <c r="B13" t="s">
        <v>90</v>
      </c>
      <c r="C13" t="s">
        <v>90</v>
      </c>
      <c r="E13" s="20" t="s">
        <v>128</v>
      </c>
      <c r="F13" s="20"/>
      <c r="G13" s="20"/>
      <c r="H13" s="20" t="s">
        <v>21311</v>
      </c>
      <c r="I13" s="20"/>
      <c r="J13" s="20" t="str">
        <f t="shared" si="4"/>
        <v>Conference</v>
      </c>
      <c r="K13" s="20"/>
      <c r="L13" s="20"/>
      <c r="M13" s="20"/>
      <c r="N13" s="20"/>
      <c r="O13" s="20"/>
      <c r="P13" s="20"/>
      <c r="Q13" s="20">
        <f t="shared" si="3"/>
        <v>0</v>
      </c>
      <c r="R13" s="20" t="s">
        <v>20829</v>
      </c>
      <c r="T13" s="3" t="str">
        <f t="shared" si="1"/>
        <v/>
      </c>
      <c r="U13" s="10" t="s">
        <v>18166</v>
      </c>
      <c r="V13" t="s">
        <v>753</v>
      </c>
      <c r="W13" t="str">
        <f t="shared" si="2"/>
        <v>General</v>
      </c>
      <c r="X13" t="s">
        <v>754</v>
      </c>
      <c r="Y13" t="s">
        <v>755</v>
      </c>
      <c r="Z13">
        <v>10</v>
      </c>
      <c r="AA13">
        <v>9781450348577</v>
      </c>
      <c r="AB13" t="s">
        <v>308</v>
      </c>
      <c r="AC13" t="s">
        <v>756</v>
      </c>
      <c r="AD13" s="3">
        <v>2017</v>
      </c>
      <c r="AE13" t="s">
        <v>757</v>
      </c>
      <c r="AF13" t="s">
        <v>6</v>
      </c>
      <c r="AG13" t="s">
        <v>162</v>
      </c>
    </row>
    <row r="14" spans="1:33" x14ac:dyDescent="0.35">
      <c r="A14" t="s">
        <v>70</v>
      </c>
      <c r="B14" t="s">
        <v>60</v>
      </c>
      <c r="C14" t="s">
        <v>60</v>
      </c>
      <c r="E14" s="20" t="s">
        <v>128</v>
      </c>
      <c r="F14" s="20"/>
      <c r="G14" s="20"/>
      <c r="H14" s="20"/>
      <c r="I14" s="20"/>
      <c r="J14" s="20" t="str">
        <f t="shared" si="4"/>
        <v>Journal</v>
      </c>
      <c r="K14" s="20"/>
      <c r="L14" s="20"/>
      <c r="M14" s="20"/>
      <c r="N14" s="20"/>
      <c r="O14" s="20"/>
      <c r="P14" s="20"/>
      <c r="Q14" s="20">
        <f t="shared" si="3"/>
        <v>0</v>
      </c>
      <c r="R14" s="20" t="s">
        <v>21399</v>
      </c>
      <c r="T14" s="3" t="str">
        <f t="shared" si="1"/>
        <v/>
      </c>
      <c r="U14" s="10" t="s">
        <v>18176</v>
      </c>
      <c r="V14" t="s">
        <v>812</v>
      </c>
      <c r="W14" t="str">
        <f t="shared" si="2"/>
        <v>Implementation</v>
      </c>
      <c r="X14" t="s">
        <v>813</v>
      </c>
      <c r="Y14" t="s">
        <v>814</v>
      </c>
      <c r="Z14">
        <v>10</v>
      </c>
      <c r="AA14">
        <v>9781450388078</v>
      </c>
      <c r="AB14" t="s">
        <v>194</v>
      </c>
      <c r="AC14" t="s">
        <v>6</v>
      </c>
      <c r="AD14" s="3">
        <v>2020</v>
      </c>
      <c r="AE14" t="s">
        <v>815</v>
      </c>
      <c r="AF14" t="s">
        <v>6</v>
      </c>
      <c r="AG14" t="s">
        <v>162</v>
      </c>
    </row>
    <row r="15" spans="1:33" x14ac:dyDescent="0.35">
      <c r="A15" t="s">
        <v>70</v>
      </c>
      <c r="B15" t="s">
        <v>57</v>
      </c>
      <c r="C15" t="s">
        <v>57</v>
      </c>
      <c r="E15" s="20" t="s">
        <v>128</v>
      </c>
      <c r="F15" s="20"/>
      <c r="G15" s="20"/>
      <c r="H15" s="20"/>
      <c r="I15" s="20"/>
      <c r="J15" s="20" t="str">
        <f t="shared" si="4"/>
        <v>Conference</v>
      </c>
      <c r="K15" s="20"/>
      <c r="L15" s="20"/>
      <c r="M15" s="20"/>
      <c r="N15" s="20"/>
      <c r="O15" s="20"/>
      <c r="P15" s="20"/>
      <c r="Q15" s="20">
        <f t="shared" si="3"/>
        <v>0</v>
      </c>
      <c r="R15" s="20" t="s">
        <v>6</v>
      </c>
      <c r="S15">
        <v>2</v>
      </c>
      <c r="T15" s="3" t="str">
        <f t="shared" si="1"/>
        <v/>
      </c>
      <c r="U15" s="10" t="s">
        <v>18182</v>
      </c>
      <c r="V15" t="s">
        <v>850</v>
      </c>
      <c r="W15" t="str">
        <f t="shared" si="2"/>
        <v>Design</v>
      </c>
      <c r="X15" t="s">
        <v>851</v>
      </c>
      <c r="Y15" t="s">
        <v>852</v>
      </c>
      <c r="Z15">
        <v>10</v>
      </c>
      <c r="AA15">
        <v>9781509060580</v>
      </c>
      <c r="AB15" t="s">
        <v>853</v>
      </c>
      <c r="AC15" t="s">
        <v>854</v>
      </c>
      <c r="AD15" s="3">
        <v>2017</v>
      </c>
      <c r="AE15" t="s">
        <v>855</v>
      </c>
      <c r="AF15" t="s">
        <v>6</v>
      </c>
      <c r="AG15" t="s">
        <v>217</v>
      </c>
    </row>
    <row r="16" spans="1:33" x14ac:dyDescent="0.35">
      <c r="A16" t="s">
        <v>40</v>
      </c>
      <c r="B16" t="s">
        <v>57</v>
      </c>
      <c r="C16" t="s">
        <v>57</v>
      </c>
      <c r="E16" s="20" t="s">
        <v>128</v>
      </c>
      <c r="F16" s="20"/>
      <c r="G16" s="20"/>
      <c r="H16" s="20"/>
      <c r="I16" s="20"/>
      <c r="J16" s="20" t="str">
        <f t="shared" si="4"/>
        <v>Journal</v>
      </c>
      <c r="K16" s="20"/>
      <c r="L16" s="20"/>
      <c r="M16" s="20"/>
      <c r="N16" s="20"/>
      <c r="O16" s="20"/>
      <c r="P16" s="20"/>
      <c r="Q16" s="20">
        <f t="shared" si="3"/>
        <v>0</v>
      </c>
      <c r="R16" s="20" t="s">
        <v>6</v>
      </c>
      <c r="S16">
        <v>2</v>
      </c>
      <c r="T16" s="3" t="str">
        <f t="shared" si="1"/>
        <v/>
      </c>
      <c r="U16" s="10" t="s">
        <v>18184</v>
      </c>
      <c r="V16" t="s">
        <v>863</v>
      </c>
      <c r="W16" t="str">
        <f t="shared" si="2"/>
        <v>Design</v>
      </c>
      <c r="X16" t="s">
        <v>864</v>
      </c>
      <c r="Y16" t="s">
        <v>865</v>
      </c>
      <c r="Z16">
        <v>7</v>
      </c>
      <c r="AA16">
        <v>9783030419127</v>
      </c>
      <c r="AB16" t="s">
        <v>866</v>
      </c>
      <c r="AC16" t="s">
        <v>867</v>
      </c>
      <c r="AD16" s="3">
        <v>2020</v>
      </c>
      <c r="AE16" t="s">
        <v>868</v>
      </c>
      <c r="AF16" t="s">
        <v>6</v>
      </c>
      <c r="AG16" t="s">
        <v>217</v>
      </c>
    </row>
    <row r="17" spans="1:33" x14ac:dyDescent="0.35">
      <c r="A17" t="s">
        <v>70</v>
      </c>
      <c r="B17" t="s">
        <v>57</v>
      </c>
      <c r="C17" t="s">
        <v>57</v>
      </c>
      <c r="D17" t="s">
        <v>84</v>
      </c>
      <c r="E17" s="20" t="s">
        <v>128</v>
      </c>
      <c r="F17" s="20"/>
      <c r="G17" s="20"/>
      <c r="H17" s="20"/>
      <c r="I17" s="20"/>
      <c r="J17" s="20" t="str">
        <f t="shared" si="4"/>
        <v>Journal</v>
      </c>
      <c r="K17" s="20"/>
      <c r="L17" s="20"/>
      <c r="M17" s="20"/>
      <c r="N17" s="20"/>
      <c r="O17" s="20"/>
      <c r="P17" s="20"/>
      <c r="Q17" s="20">
        <f t="shared" si="3"/>
        <v>0</v>
      </c>
      <c r="R17" s="20" t="s">
        <v>6</v>
      </c>
      <c r="S17">
        <v>10</v>
      </c>
      <c r="T17" s="3" t="str">
        <f t="shared" si="1"/>
        <v/>
      </c>
      <c r="U17" s="10" t="s">
        <v>18201</v>
      </c>
      <c r="V17" t="s">
        <v>972</v>
      </c>
      <c r="W17" t="str">
        <f t="shared" si="2"/>
        <v>Design</v>
      </c>
      <c r="X17" t="s">
        <v>973</v>
      </c>
      <c r="Y17" t="s">
        <v>974</v>
      </c>
      <c r="Z17">
        <v>10</v>
      </c>
      <c r="AA17">
        <v>9781450361057</v>
      </c>
      <c r="AB17" t="s">
        <v>194</v>
      </c>
      <c r="AC17" t="s">
        <v>975</v>
      </c>
      <c r="AD17" s="3">
        <v>2019</v>
      </c>
      <c r="AE17" t="s">
        <v>976</v>
      </c>
      <c r="AF17" t="s">
        <v>6</v>
      </c>
      <c r="AG17" t="s">
        <v>147</v>
      </c>
    </row>
    <row r="18" spans="1:33" x14ac:dyDescent="0.35">
      <c r="A18" t="s">
        <v>67</v>
      </c>
      <c r="B18" t="s">
        <v>57</v>
      </c>
      <c r="C18" t="s">
        <v>57</v>
      </c>
      <c r="E18" s="20" t="s">
        <v>128</v>
      </c>
      <c r="F18" s="20"/>
      <c r="G18" s="20"/>
      <c r="H18" s="20"/>
      <c r="I18" s="20"/>
      <c r="J18" s="20" t="str">
        <f t="shared" si="4"/>
        <v>Conference</v>
      </c>
      <c r="K18" s="20"/>
      <c r="L18" s="20"/>
      <c r="M18" s="20"/>
      <c r="N18" s="20"/>
      <c r="O18" s="20"/>
      <c r="P18" s="20"/>
      <c r="Q18" s="20">
        <f t="shared" si="3"/>
        <v>0</v>
      </c>
      <c r="R18" s="20" t="s">
        <v>6</v>
      </c>
      <c r="S18">
        <v>3</v>
      </c>
      <c r="T18" s="3" t="str">
        <f t="shared" si="1"/>
        <v/>
      </c>
      <c r="U18" s="10" t="s">
        <v>18203</v>
      </c>
      <c r="V18" t="s">
        <v>986</v>
      </c>
      <c r="W18" t="str">
        <f t="shared" si="2"/>
        <v>Design</v>
      </c>
      <c r="X18" t="s">
        <v>987</v>
      </c>
      <c r="Y18" t="s">
        <v>988</v>
      </c>
      <c r="Z18">
        <v>10</v>
      </c>
      <c r="AA18">
        <v>9781605588643</v>
      </c>
      <c r="AB18" t="s">
        <v>308</v>
      </c>
      <c r="AC18" t="s">
        <v>989</v>
      </c>
      <c r="AD18" s="3">
        <v>2009</v>
      </c>
      <c r="AE18" t="s">
        <v>990</v>
      </c>
      <c r="AF18" t="s">
        <v>6</v>
      </c>
      <c r="AG18" t="s">
        <v>162</v>
      </c>
    </row>
    <row r="19" spans="1:33" x14ac:dyDescent="0.35">
      <c r="A19" t="s">
        <v>49</v>
      </c>
      <c r="B19" t="s">
        <v>57</v>
      </c>
      <c r="C19" t="s">
        <v>57</v>
      </c>
      <c r="D19" t="s">
        <v>58</v>
      </c>
      <c r="E19" s="20" t="s">
        <v>127</v>
      </c>
      <c r="F19" s="20" t="s">
        <v>94</v>
      </c>
      <c r="G19" s="20" t="s">
        <v>111</v>
      </c>
      <c r="H19" s="20" t="s">
        <v>21313</v>
      </c>
      <c r="I19" s="20" t="s">
        <v>21475</v>
      </c>
      <c r="J19" s="20" t="str">
        <f t="shared" si="4"/>
        <v>Journal</v>
      </c>
      <c r="K19">
        <v>1</v>
      </c>
      <c r="L19">
        <v>1</v>
      </c>
      <c r="M19">
        <v>0.5</v>
      </c>
      <c r="N19">
        <v>0</v>
      </c>
      <c r="O19">
        <v>0</v>
      </c>
      <c r="P19">
        <v>0</v>
      </c>
      <c r="Q19" s="20">
        <f t="shared" si="3"/>
        <v>2.5</v>
      </c>
      <c r="R19" s="20" t="s">
        <v>21476</v>
      </c>
      <c r="S19">
        <v>33</v>
      </c>
      <c r="T19" s="3" t="str">
        <f t="shared" si="1"/>
        <v/>
      </c>
      <c r="U19" s="10" t="s">
        <v>18210</v>
      </c>
      <c r="V19" t="s">
        <v>1030</v>
      </c>
      <c r="W19" t="str">
        <f t="shared" si="2"/>
        <v>Design</v>
      </c>
      <c r="X19" t="s">
        <v>1031</v>
      </c>
      <c r="Y19" t="s">
        <v>1020</v>
      </c>
      <c r="Z19">
        <v>7</v>
      </c>
      <c r="AB19" t="s">
        <v>1032</v>
      </c>
      <c r="AC19" t="s">
        <v>1033</v>
      </c>
      <c r="AD19" s="3">
        <v>2021</v>
      </c>
      <c r="AE19" t="s">
        <v>1034</v>
      </c>
      <c r="AF19" t="s">
        <v>6</v>
      </c>
      <c r="AG19" t="s">
        <v>162</v>
      </c>
    </row>
    <row r="20" spans="1:33" x14ac:dyDescent="0.35">
      <c r="A20" t="s">
        <v>70</v>
      </c>
      <c r="B20" t="s">
        <v>77</v>
      </c>
      <c r="C20" t="s">
        <v>77</v>
      </c>
      <c r="E20" s="20" t="s">
        <v>128</v>
      </c>
      <c r="F20" s="20"/>
      <c r="G20" s="20"/>
      <c r="H20" s="20"/>
      <c r="I20" s="20"/>
      <c r="J20" s="20" t="str">
        <f t="shared" si="4"/>
        <v>Conference</v>
      </c>
      <c r="K20" s="20"/>
      <c r="L20" s="20"/>
      <c r="M20" s="20"/>
      <c r="N20" s="20"/>
      <c r="O20" s="20"/>
      <c r="P20" s="20"/>
      <c r="Q20" s="20">
        <f t="shared" si="3"/>
        <v>0</v>
      </c>
      <c r="R20" s="20" t="s">
        <v>21421</v>
      </c>
      <c r="T20" s="3" t="str">
        <f t="shared" si="1"/>
        <v/>
      </c>
      <c r="U20" s="10" t="s">
        <v>18215</v>
      </c>
      <c r="V20" t="s">
        <v>1062</v>
      </c>
      <c r="W20" t="str">
        <f t="shared" si="2"/>
        <v>Management</v>
      </c>
      <c r="X20" t="s">
        <v>1063</v>
      </c>
      <c r="Y20" t="s">
        <v>1064</v>
      </c>
      <c r="Z20">
        <v>10</v>
      </c>
      <c r="AA20">
        <v>9781728171166</v>
      </c>
      <c r="AB20" t="s">
        <v>1065</v>
      </c>
      <c r="AC20" t="s">
        <v>6</v>
      </c>
      <c r="AD20" s="3">
        <v>2020</v>
      </c>
      <c r="AE20" t="s">
        <v>1066</v>
      </c>
      <c r="AF20" t="s">
        <v>6</v>
      </c>
      <c r="AG20" t="s">
        <v>162</v>
      </c>
    </row>
    <row r="21" spans="1:33" x14ac:dyDescent="0.35">
      <c r="A21" t="s">
        <v>67</v>
      </c>
      <c r="B21" t="s">
        <v>51</v>
      </c>
      <c r="C21" t="s">
        <v>51</v>
      </c>
      <c r="E21" s="20" t="s">
        <v>128</v>
      </c>
      <c r="F21" s="20"/>
      <c r="G21" s="20"/>
      <c r="H21" s="20"/>
      <c r="I21" s="20"/>
      <c r="J21" s="20" t="str">
        <f t="shared" si="4"/>
        <v>Workshop</v>
      </c>
      <c r="K21" s="20"/>
      <c r="L21" s="20"/>
      <c r="M21" s="20"/>
      <c r="N21" s="20"/>
      <c r="O21" s="20"/>
      <c r="P21" s="20"/>
      <c r="Q21" s="20">
        <f t="shared" si="3"/>
        <v>0</v>
      </c>
      <c r="R21" s="20" t="s">
        <v>21312</v>
      </c>
      <c r="T21" s="3" t="str">
        <f t="shared" si="1"/>
        <v/>
      </c>
      <c r="U21" s="10" t="s">
        <v>18221</v>
      </c>
      <c r="V21" t="s">
        <v>1108</v>
      </c>
      <c r="W21" t="str">
        <f t="shared" si="2"/>
        <v>General</v>
      </c>
      <c r="X21" t="s">
        <v>1109</v>
      </c>
      <c r="Y21" t="s">
        <v>1110</v>
      </c>
      <c r="Z21">
        <v>10</v>
      </c>
      <c r="AA21">
        <v>9781450346702</v>
      </c>
      <c r="AB21" t="s">
        <v>1111</v>
      </c>
      <c r="AC21" t="s">
        <v>6</v>
      </c>
      <c r="AD21" s="3">
        <v>2016</v>
      </c>
      <c r="AE21" t="s">
        <v>1112</v>
      </c>
      <c r="AF21" t="s">
        <v>6</v>
      </c>
      <c r="AG21" t="s">
        <v>402</v>
      </c>
    </row>
    <row r="22" spans="1:33" x14ac:dyDescent="0.35">
      <c r="A22" t="s">
        <v>70</v>
      </c>
      <c r="B22" t="s">
        <v>71</v>
      </c>
      <c r="C22" t="s">
        <v>71</v>
      </c>
      <c r="E22" s="20" t="s">
        <v>128</v>
      </c>
      <c r="F22" s="20"/>
      <c r="G22" s="20"/>
      <c r="H22" s="20"/>
      <c r="I22" s="20"/>
      <c r="J22" s="20" t="str">
        <f t="shared" si="4"/>
        <v>Conference</v>
      </c>
      <c r="K22" s="20"/>
      <c r="L22" s="20"/>
      <c r="M22" s="20"/>
      <c r="N22" s="20"/>
      <c r="O22" s="20"/>
      <c r="P22" s="20"/>
      <c r="Q22" s="20">
        <f t="shared" si="3"/>
        <v>0</v>
      </c>
      <c r="R22" s="20" t="s">
        <v>21409</v>
      </c>
      <c r="T22" s="3" t="str">
        <f t="shared" si="1"/>
        <v/>
      </c>
      <c r="U22" s="10" t="s">
        <v>18223</v>
      </c>
      <c r="V22" t="s">
        <v>1122</v>
      </c>
      <c r="W22" t="str">
        <f t="shared" si="2"/>
        <v>Quality</v>
      </c>
      <c r="X22" t="s">
        <v>1123</v>
      </c>
      <c r="Y22" t="s">
        <v>1124</v>
      </c>
      <c r="Z22">
        <v>10</v>
      </c>
      <c r="AA22">
        <v>9781509018833</v>
      </c>
      <c r="AB22" t="s">
        <v>762</v>
      </c>
      <c r="AC22" t="s">
        <v>6</v>
      </c>
      <c r="AD22" s="3">
        <v>2016</v>
      </c>
      <c r="AE22" t="s">
        <v>1125</v>
      </c>
      <c r="AF22" t="s">
        <v>6</v>
      </c>
      <c r="AG22" t="s">
        <v>155</v>
      </c>
    </row>
    <row r="23" spans="1:33" x14ac:dyDescent="0.35">
      <c r="A23" t="s">
        <v>70</v>
      </c>
      <c r="B23" t="s">
        <v>66</v>
      </c>
      <c r="C23" t="s">
        <v>66</v>
      </c>
      <c r="E23" s="20" t="s">
        <v>128</v>
      </c>
      <c r="F23" s="20"/>
      <c r="G23" s="20"/>
      <c r="H23" s="20"/>
      <c r="I23" s="20"/>
      <c r="J23" s="20" t="str">
        <f t="shared" si="4"/>
        <v>Workshop</v>
      </c>
      <c r="K23" s="20"/>
      <c r="L23" s="20"/>
      <c r="M23" s="20"/>
      <c r="N23" s="20"/>
      <c r="O23" s="20"/>
      <c r="P23" s="20"/>
      <c r="Q23" s="20">
        <f t="shared" si="3"/>
        <v>0</v>
      </c>
      <c r="R23" s="20" t="s">
        <v>6</v>
      </c>
      <c r="S23">
        <v>5</v>
      </c>
      <c r="T23" s="3" t="str">
        <f t="shared" si="1"/>
        <v/>
      </c>
      <c r="U23" s="10" t="s">
        <v>18224</v>
      </c>
      <c r="V23" t="s">
        <v>1127</v>
      </c>
      <c r="W23" t="str">
        <f t="shared" si="2"/>
        <v>Quality</v>
      </c>
      <c r="X23" t="s">
        <v>1128</v>
      </c>
      <c r="Y23" t="s">
        <v>1129</v>
      </c>
      <c r="Z23">
        <v>10</v>
      </c>
      <c r="AB23" t="s">
        <v>496</v>
      </c>
      <c r="AC23" t="s">
        <v>1130</v>
      </c>
      <c r="AD23" s="3">
        <v>2015</v>
      </c>
      <c r="AE23" t="s">
        <v>1131</v>
      </c>
      <c r="AF23" t="s">
        <v>6</v>
      </c>
      <c r="AG23" t="s">
        <v>162</v>
      </c>
    </row>
    <row r="24" spans="1:33" x14ac:dyDescent="0.35">
      <c r="A24" t="s">
        <v>49</v>
      </c>
      <c r="B24" t="s">
        <v>60</v>
      </c>
      <c r="C24" t="s">
        <v>60</v>
      </c>
      <c r="D24" t="s">
        <v>92</v>
      </c>
      <c r="E24" s="20" t="s">
        <v>127</v>
      </c>
      <c r="F24" s="20" t="s">
        <v>98</v>
      </c>
      <c r="G24" s="20" t="s">
        <v>109</v>
      </c>
      <c r="H24" s="20" t="s">
        <v>21306</v>
      </c>
      <c r="I24" s="20" t="s">
        <v>21401</v>
      </c>
      <c r="J24" s="20" t="str">
        <f t="shared" si="4"/>
        <v>Workshop</v>
      </c>
      <c r="K24" s="20">
        <v>0.5</v>
      </c>
      <c r="L24" s="20">
        <v>0.5</v>
      </c>
      <c r="M24" s="20">
        <v>0.5</v>
      </c>
      <c r="N24" s="20">
        <v>0</v>
      </c>
      <c r="O24" s="20">
        <v>0</v>
      </c>
      <c r="P24" s="20">
        <v>0</v>
      </c>
      <c r="Q24" s="20">
        <f t="shared" si="3"/>
        <v>1.5</v>
      </c>
      <c r="R24" s="20" t="s">
        <v>21403</v>
      </c>
      <c r="T24" s="3" t="str">
        <f t="shared" si="1"/>
        <v/>
      </c>
      <c r="U24" s="10" t="s">
        <v>18243</v>
      </c>
      <c r="V24" t="s">
        <v>1243</v>
      </c>
      <c r="W24" t="str">
        <f t="shared" si="2"/>
        <v>Implementation</v>
      </c>
      <c r="X24" t="s">
        <v>1244</v>
      </c>
      <c r="Y24" t="s">
        <v>1245</v>
      </c>
      <c r="Z24">
        <v>10</v>
      </c>
      <c r="AB24" t="s">
        <v>1246</v>
      </c>
      <c r="AC24" t="s">
        <v>6</v>
      </c>
      <c r="AD24" s="3">
        <v>2013</v>
      </c>
      <c r="AE24" t="s">
        <v>1247</v>
      </c>
      <c r="AF24" t="s">
        <v>6</v>
      </c>
      <c r="AG24" t="s">
        <v>217</v>
      </c>
    </row>
    <row r="25" spans="1:33" x14ac:dyDescent="0.35">
      <c r="A25" t="s">
        <v>70</v>
      </c>
      <c r="B25" t="s">
        <v>57</v>
      </c>
      <c r="C25" t="s">
        <v>57</v>
      </c>
      <c r="E25" s="20" t="s">
        <v>128</v>
      </c>
      <c r="F25" s="20"/>
      <c r="G25" s="20"/>
      <c r="H25" s="20"/>
      <c r="I25" s="20" t="s">
        <v>21477</v>
      </c>
      <c r="J25" s="20" t="str">
        <f t="shared" si="4"/>
        <v>Conference</v>
      </c>
      <c r="K25" s="20"/>
      <c r="L25" s="20"/>
      <c r="M25" s="20"/>
      <c r="N25" s="20"/>
      <c r="O25" s="20"/>
      <c r="P25" s="20"/>
      <c r="Q25" s="20">
        <f t="shared" si="3"/>
        <v>0</v>
      </c>
      <c r="R25" s="20" t="s">
        <v>20839</v>
      </c>
      <c r="S25">
        <v>7</v>
      </c>
      <c r="T25" s="3" t="str">
        <f t="shared" si="1"/>
        <v/>
      </c>
      <c r="U25" s="10" t="s">
        <v>18247</v>
      </c>
      <c r="V25" t="s">
        <v>1267</v>
      </c>
      <c r="W25" t="str">
        <f t="shared" si="2"/>
        <v>Design</v>
      </c>
      <c r="X25" t="s">
        <v>1268</v>
      </c>
      <c r="Y25" t="s">
        <v>1269</v>
      </c>
      <c r="Z25">
        <v>10</v>
      </c>
      <c r="AB25" t="s">
        <v>1270</v>
      </c>
      <c r="AC25" t="s">
        <v>1271</v>
      </c>
      <c r="AD25" s="3">
        <v>2011</v>
      </c>
      <c r="AE25" t="s">
        <v>1272</v>
      </c>
      <c r="AF25" t="s">
        <v>6</v>
      </c>
      <c r="AG25" t="s">
        <v>147</v>
      </c>
    </row>
    <row r="26" spans="1:33" x14ac:dyDescent="0.35">
      <c r="A26" t="s">
        <v>70</v>
      </c>
      <c r="B26" t="s">
        <v>77</v>
      </c>
      <c r="C26" t="s">
        <v>77</v>
      </c>
      <c r="E26" s="20" t="s">
        <v>128</v>
      </c>
      <c r="F26" s="20"/>
      <c r="G26" s="20"/>
      <c r="H26" s="20"/>
      <c r="I26" s="20"/>
      <c r="J26" s="20" t="str">
        <f t="shared" si="4"/>
        <v>Conference</v>
      </c>
      <c r="K26" s="20"/>
      <c r="L26" s="20"/>
      <c r="M26" s="20"/>
      <c r="N26" s="20"/>
      <c r="O26" s="20"/>
      <c r="P26" s="20"/>
      <c r="Q26" s="20">
        <f t="shared" si="3"/>
        <v>0</v>
      </c>
      <c r="R26" s="20" t="s">
        <v>6</v>
      </c>
      <c r="T26" s="3" t="str">
        <f t="shared" si="1"/>
        <v/>
      </c>
      <c r="U26" s="10" t="s">
        <v>18256</v>
      </c>
      <c r="V26" t="s">
        <v>1325</v>
      </c>
      <c r="W26" t="str">
        <f t="shared" si="2"/>
        <v>Management</v>
      </c>
      <c r="X26" t="s">
        <v>1326</v>
      </c>
      <c r="Y26" t="s">
        <v>1327</v>
      </c>
      <c r="Z26">
        <v>10</v>
      </c>
      <c r="AA26">
        <v>9781728124995</v>
      </c>
      <c r="AB26" t="s">
        <v>1328</v>
      </c>
      <c r="AC26" t="s">
        <v>6</v>
      </c>
      <c r="AD26" s="3">
        <v>2019</v>
      </c>
      <c r="AE26" t="s">
        <v>1329</v>
      </c>
      <c r="AF26" t="s">
        <v>6</v>
      </c>
      <c r="AG26" t="s">
        <v>162</v>
      </c>
    </row>
    <row r="27" spans="1:33" x14ac:dyDescent="0.35">
      <c r="A27" t="s">
        <v>49</v>
      </c>
      <c r="B27" t="s">
        <v>88</v>
      </c>
      <c r="C27" t="s">
        <v>88</v>
      </c>
      <c r="D27" t="s">
        <v>84</v>
      </c>
      <c r="E27" s="20" t="s">
        <v>127</v>
      </c>
      <c r="F27" s="20" t="s">
        <v>94</v>
      </c>
      <c r="G27" s="20" t="s">
        <v>111</v>
      </c>
      <c r="H27" s="20" t="s">
        <v>21313</v>
      </c>
      <c r="I27" s="20" t="s">
        <v>21314</v>
      </c>
      <c r="J27" s="20" t="str">
        <f t="shared" si="4"/>
        <v>Journal</v>
      </c>
      <c r="K27" s="20">
        <v>0.5</v>
      </c>
      <c r="L27" s="20">
        <v>1</v>
      </c>
      <c r="M27" s="20">
        <v>0.5</v>
      </c>
      <c r="N27" s="20">
        <v>0.5</v>
      </c>
      <c r="O27" s="20">
        <v>0</v>
      </c>
      <c r="P27" s="20">
        <v>0</v>
      </c>
      <c r="Q27" s="20">
        <f t="shared" si="3"/>
        <v>2.5</v>
      </c>
      <c r="R27" s="20" t="s">
        <v>21315</v>
      </c>
      <c r="S27">
        <v>60</v>
      </c>
      <c r="T27" s="3" t="str">
        <f t="shared" si="1"/>
        <v/>
      </c>
      <c r="U27" s="10" t="s">
        <v>18269</v>
      </c>
      <c r="V27" t="s">
        <v>1407</v>
      </c>
      <c r="W27" t="str">
        <f t="shared" si="2"/>
        <v>Implementation</v>
      </c>
      <c r="X27" t="s">
        <v>1408</v>
      </c>
      <c r="Y27" t="s">
        <v>1409</v>
      </c>
      <c r="Z27">
        <v>7</v>
      </c>
      <c r="AB27" t="s">
        <v>478</v>
      </c>
      <c r="AC27" t="s">
        <v>6</v>
      </c>
      <c r="AD27" s="3">
        <v>2017</v>
      </c>
      <c r="AE27" t="s">
        <v>1410</v>
      </c>
      <c r="AF27" t="s">
        <v>6</v>
      </c>
      <c r="AG27" t="s">
        <v>283</v>
      </c>
    </row>
    <row r="28" spans="1:33" x14ac:dyDescent="0.35">
      <c r="A28" t="s">
        <v>76</v>
      </c>
      <c r="B28" t="s">
        <v>66</v>
      </c>
      <c r="C28" t="s">
        <v>66</v>
      </c>
      <c r="E28" s="20" t="s">
        <v>73</v>
      </c>
      <c r="F28" s="20"/>
      <c r="G28" s="20"/>
      <c r="H28" s="20"/>
      <c r="I28" s="20"/>
      <c r="J28" s="20" t="s">
        <v>120</v>
      </c>
      <c r="K28" s="20" t="s">
        <v>21454</v>
      </c>
      <c r="L28" s="20"/>
      <c r="M28" s="20"/>
      <c r="N28" s="20"/>
      <c r="O28" s="20"/>
      <c r="P28" s="20"/>
      <c r="Q28" s="20">
        <f t="shared" si="3"/>
        <v>0</v>
      </c>
      <c r="R28" s="20" t="s">
        <v>20847</v>
      </c>
      <c r="S28">
        <v>15</v>
      </c>
      <c r="T28" s="3" t="str">
        <f t="shared" si="1"/>
        <v/>
      </c>
      <c r="U28" s="10" t="s">
        <v>18286</v>
      </c>
      <c r="V28" t="s">
        <v>1515</v>
      </c>
      <c r="W28" t="str">
        <f t="shared" si="2"/>
        <v>Quality</v>
      </c>
      <c r="X28" t="s">
        <v>1516</v>
      </c>
      <c r="Y28" t="s">
        <v>1517</v>
      </c>
      <c r="Z28">
        <v>7</v>
      </c>
      <c r="AB28" t="s">
        <v>21455</v>
      </c>
      <c r="AC28" t="s">
        <v>1518</v>
      </c>
      <c r="AD28" s="3">
        <v>2014</v>
      </c>
      <c r="AE28" t="s">
        <v>1519</v>
      </c>
      <c r="AF28" t="s">
        <v>6</v>
      </c>
      <c r="AG28" t="s">
        <v>162</v>
      </c>
    </row>
    <row r="29" spans="1:33" x14ac:dyDescent="0.35">
      <c r="A29" t="s">
        <v>49</v>
      </c>
      <c r="B29" t="s">
        <v>83</v>
      </c>
      <c r="C29" t="s">
        <v>83</v>
      </c>
      <c r="D29" t="s">
        <v>58</v>
      </c>
      <c r="E29" s="20" t="s">
        <v>127</v>
      </c>
      <c r="F29" s="20" t="s">
        <v>94</v>
      </c>
      <c r="G29" s="20" t="s">
        <v>111</v>
      </c>
      <c r="H29" s="20" t="s">
        <v>21321</v>
      </c>
      <c r="I29" s="20" t="s">
        <v>21307</v>
      </c>
      <c r="J29" s="20" t="str">
        <f t="shared" si="4"/>
        <v>Journal</v>
      </c>
      <c r="K29">
        <v>0.5</v>
      </c>
      <c r="L29">
        <v>1</v>
      </c>
      <c r="M29">
        <v>0.5</v>
      </c>
      <c r="N29">
        <v>1</v>
      </c>
      <c r="O29">
        <v>1</v>
      </c>
      <c r="P29">
        <v>0.5</v>
      </c>
      <c r="Q29" s="20">
        <f t="shared" si="3"/>
        <v>4.5</v>
      </c>
      <c r="R29" s="20" t="s">
        <v>21448</v>
      </c>
      <c r="S29">
        <v>20</v>
      </c>
      <c r="T29" s="3" t="str">
        <f t="shared" si="1"/>
        <v/>
      </c>
      <c r="U29" s="10" t="s">
        <v>18301</v>
      </c>
      <c r="V29" t="s">
        <v>1619</v>
      </c>
      <c r="W29" t="str">
        <f t="shared" si="2"/>
        <v>Design</v>
      </c>
      <c r="X29" t="s">
        <v>1620</v>
      </c>
      <c r="Y29" t="s">
        <v>1621</v>
      </c>
      <c r="Z29">
        <v>7</v>
      </c>
      <c r="AB29" t="s">
        <v>1622</v>
      </c>
      <c r="AC29" t="s">
        <v>6</v>
      </c>
      <c r="AD29" s="3">
        <v>2021</v>
      </c>
      <c r="AE29" t="s">
        <v>1623</v>
      </c>
      <c r="AF29" t="s">
        <v>6</v>
      </c>
      <c r="AG29" t="s">
        <v>162</v>
      </c>
    </row>
    <row r="30" spans="1:33" x14ac:dyDescent="0.35">
      <c r="A30" t="s">
        <v>49</v>
      </c>
      <c r="B30" t="s">
        <v>51</v>
      </c>
      <c r="C30" t="s">
        <v>51</v>
      </c>
      <c r="D30" t="s">
        <v>99</v>
      </c>
      <c r="E30" s="20" t="s">
        <v>127</v>
      </c>
      <c r="F30" s="20" t="s">
        <v>98</v>
      </c>
      <c r="G30" s="20" t="s">
        <v>109</v>
      </c>
      <c r="H30" s="20" t="s">
        <v>21321</v>
      </c>
      <c r="I30" s="20" t="s">
        <v>21506</v>
      </c>
      <c r="J30" s="20" t="str">
        <f t="shared" si="4"/>
        <v>Conference</v>
      </c>
      <c r="K30">
        <v>1</v>
      </c>
      <c r="L30">
        <v>1</v>
      </c>
      <c r="M30">
        <v>0</v>
      </c>
      <c r="N30">
        <v>0.5</v>
      </c>
      <c r="O30">
        <v>0</v>
      </c>
      <c r="P30">
        <v>1</v>
      </c>
      <c r="Q30" s="20">
        <f t="shared" si="3"/>
        <v>3.5</v>
      </c>
      <c r="R30" s="20" t="s">
        <v>21507</v>
      </c>
      <c r="T30" s="3" t="str">
        <f t="shared" si="1"/>
        <v/>
      </c>
      <c r="U30" s="10" t="s">
        <v>18302</v>
      </c>
      <c r="V30" t="s">
        <v>1625</v>
      </c>
      <c r="W30" t="str">
        <f t="shared" si="2"/>
        <v>General</v>
      </c>
      <c r="X30" t="s">
        <v>1626</v>
      </c>
      <c r="Y30" t="s">
        <v>1621</v>
      </c>
      <c r="Z30">
        <v>10</v>
      </c>
      <c r="AA30">
        <v>9789897584916</v>
      </c>
      <c r="AB30" t="s">
        <v>1627</v>
      </c>
      <c r="AC30" t="s">
        <v>1628</v>
      </c>
      <c r="AD30" s="3">
        <v>2021</v>
      </c>
      <c r="AE30" t="s">
        <v>1629</v>
      </c>
      <c r="AF30" t="s">
        <v>6</v>
      </c>
      <c r="AG30" t="s">
        <v>162</v>
      </c>
    </row>
    <row r="31" spans="1:33" x14ac:dyDescent="0.35">
      <c r="A31" t="s">
        <v>79</v>
      </c>
      <c r="B31" t="s">
        <v>54</v>
      </c>
      <c r="C31" t="s">
        <v>54</v>
      </c>
      <c r="E31" s="20" t="s">
        <v>73</v>
      </c>
      <c r="F31" s="20" t="s">
        <v>94</v>
      </c>
      <c r="G31" s="20" t="s">
        <v>111</v>
      </c>
      <c r="H31" s="20" t="s">
        <v>21306</v>
      </c>
      <c r="I31" s="20" t="s">
        <v>11973</v>
      </c>
      <c r="J31" s="20" t="str">
        <f t="shared" si="4"/>
        <v>Workshop</v>
      </c>
      <c r="K31" s="20"/>
      <c r="L31" s="20"/>
      <c r="M31" s="20"/>
      <c r="N31" s="20"/>
      <c r="O31" s="20"/>
      <c r="P31" s="20"/>
      <c r="Q31" s="20">
        <f t="shared" si="3"/>
        <v>0</v>
      </c>
      <c r="R31" s="20" t="s">
        <v>21349</v>
      </c>
      <c r="T31" s="3" t="str">
        <f t="shared" si="1"/>
        <v/>
      </c>
      <c r="U31" s="10" t="s">
        <v>18321</v>
      </c>
      <c r="V31" t="s">
        <v>1752</v>
      </c>
      <c r="W31" t="str">
        <f t="shared" si="2"/>
        <v>Design</v>
      </c>
      <c r="X31" t="s">
        <v>1753</v>
      </c>
      <c r="Y31" t="s">
        <v>1736</v>
      </c>
      <c r="Z31">
        <v>10</v>
      </c>
      <c r="AA31">
        <v>9781457709340</v>
      </c>
      <c r="AB31" t="s">
        <v>1754</v>
      </c>
      <c r="AC31" t="s">
        <v>1136</v>
      </c>
      <c r="AD31" s="3">
        <v>2011</v>
      </c>
      <c r="AE31" t="s">
        <v>1755</v>
      </c>
      <c r="AF31" t="s">
        <v>6</v>
      </c>
      <c r="AG31" t="s">
        <v>480</v>
      </c>
    </row>
    <row r="32" spans="1:33" x14ac:dyDescent="0.35">
      <c r="A32" t="s">
        <v>70</v>
      </c>
      <c r="B32" t="s">
        <v>71</v>
      </c>
      <c r="C32" t="s">
        <v>71</v>
      </c>
      <c r="E32" s="20" t="s">
        <v>128</v>
      </c>
      <c r="F32" s="20"/>
      <c r="G32" s="20"/>
      <c r="H32" s="20"/>
      <c r="I32" s="20"/>
      <c r="J32" s="20" t="str">
        <f t="shared" si="4"/>
        <v>Journal</v>
      </c>
      <c r="K32" s="20"/>
      <c r="L32" s="20"/>
      <c r="M32" s="20"/>
      <c r="N32" s="20"/>
      <c r="O32" s="20"/>
      <c r="P32" s="20"/>
      <c r="Q32" s="20">
        <f t="shared" si="3"/>
        <v>0</v>
      </c>
      <c r="R32" s="20" t="s">
        <v>20863</v>
      </c>
      <c r="T32" s="3" t="str">
        <f t="shared" si="1"/>
        <v/>
      </c>
      <c r="U32" s="10" t="s">
        <v>18340</v>
      </c>
      <c r="V32" t="s">
        <v>1869</v>
      </c>
      <c r="W32" t="str">
        <f t="shared" si="2"/>
        <v>Quality</v>
      </c>
      <c r="X32" t="s">
        <v>1870</v>
      </c>
      <c r="Y32" t="s">
        <v>1871</v>
      </c>
      <c r="Z32">
        <v>7</v>
      </c>
      <c r="AB32" t="s">
        <v>1872</v>
      </c>
      <c r="AC32" t="s">
        <v>1873</v>
      </c>
      <c r="AD32" s="3">
        <v>2015</v>
      </c>
      <c r="AE32" t="s">
        <v>1874</v>
      </c>
      <c r="AF32" t="s">
        <v>6</v>
      </c>
      <c r="AG32" t="s">
        <v>323</v>
      </c>
    </row>
    <row r="33" spans="1:33" x14ac:dyDescent="0.35">
      <c r="A33" t="s">
        <v>82</v>
      </c>
      <c r="B33" t="s">
        <v>63</v>
      </c>
      <c r="C33" t="s">
        <v>63</v>
      </c>
      <c r="E33" s="20" t="s">
        <v>73</v>
      </c>
      <c r="F33" s="20"/>
      <c r="G33" s="20"/>
      <c r="H33" s="20" t="s">
        <v>21313</v>
      </c>
      <c r="I33" s="20" t="s">
        <v>11973</v>
      </c>
      <c r="J33" s="20" t="str">
        <f t="shared" si="4"/>
        <v>Conference</v>
      </c>
      <c r="K33" s="20"/>
      <c r="L33" s="20"/>
      <c r="M33" s="20"/>
      <c r="N33" s="20"/>
      <c r="O33" s="20"/>
      <c r="P33" s="20"/>
      <c r="Q33" s="20">
        <f t="shared" si="3"/>
        <v>0</v>
      </c>
      <c r="R33" s="20" t="s">
        <v>6</v>
      </c>
      <c r="T33" s="3" t="str">
        <f t="shared" si="1"/>
        <v/>
      </c>
      <c r="U33" s="10" t="s">
        <v>18355</v>
      </c>
      <c r="V33" t="s">
        <v>1956</v>
      </c>
      <c r="W33" t="str">
        <f t="shared" si="2"/>
        <v>Quality</v>
      </c>
      <c r="X33" t="s">
        <v>1957</v>
      </c>
      <c r="Y33" t="s">
        <v>1958</v>
      </c>
      <c r="Z33">
        <v>10</v>
      </c>
      <c r="AA33">
        <v>9781467388436</v>
      </c>
      <c r="AB33" t="s">
        <v>388</v>
      </c>
      <c r="AC33" t="s">
        <v>1959</v>
      </c>
      <c r="AD33" s="3">
        <v>2016</v>
      </c>
      <c r="AE33" t="s">
        <v>1960</v>
      </c>
      <c r="AF33" t="s">
        <v>6</v>
      </c>
      <c r="AG33" t="s">
        <v>147</v>
      </c>
    </row>
    <row r="34" spans="1:33" x14ac:dyDescent="0.35">
      <c r="A34" t="s">
        <v>40</v>
      </c>
      <c r="B34" t="s">
        <v>80</v>
      </c>
      <c r="C34" t="s">
        <v>80</v>
      </c>
      <c r="E34" s="20" t="s">
        <v>128</v>
      </c>
      <c r="F34" s="20"/>
      <c r="G34" s="20"/>
      <c r="H34" s="20"/>
      <c r="I34" s="20"/>
      <c r="J34" s="20" t="str">
        <f t="shared" si="4"/>
        <v>Conference</v>
      </c>
      <c r="K34" s="20"/>
      <c r="L34" s="20"/>
      <c r="M34" s="20"/>
      <c r="N34" s="20"/>
      <c r="O34" s="20"/>
      <c r="P34" s="20"/>
      <c r="Q34" s="20">
        <f t="shared" si="3"/>
        <v>0</v>
      </c>
      <c r="R34" s="20" t="s">
        <v>21380</v>
      </c>
      <c r="T34" s="3" t="str">
        <f t="shared" si="1"/>
        <v/>
      </c>
      <c r="U34" s="10" t="s">
        <v>18358</v>
      </c>
      <c r="V34" t="s">
        <v>1975</v>
      </c>
      <c r="W34" t="str">
        <f t="shared" si="2"/>
        <v>Design</v>
      </c>
      <c r="X34" t="s">
        <v>1976</v>
      </c>
      <c r="Y34" t="s">
        <v>1977</v>
      </c>
      <c r="Z34">
        <v>10</v>
      </c>
      <c r="AA34">
        <v>9789077381809</v>
      </c>
      <c r="AB34" t="s">
        <v>1978</v>
      </c>
      <c r="AC34" t="s">
        <v>1979</v>
      </c>
      <c r="AD34" s="3">
        <v>2013</v>
      </c>
      <c r="AE34" t="s">
        <v>1980</v>
      </c>
      <c r="AF34" t="s">
        <v>6</v>
      </c>
      <c r="AG34" t="s">
        <v>162</v>
      </c>
    </row>
    <row r="35" spans="1:33" x14ac:dyDescent="0.35">
      <c r="A35" t="s">
        <v>82</v>
      </c>
      <c r="B35" t="s">
        <v>54</v>
      </c>
      <c r="C35" t="s">
        <v>54</v>
      </c>
      <c r="E35" s="20" t="s">
        <v>128</v>
      </c>
      <c r="F35" s="20"/>
      <c r="G35" s="20"/>
      <c r="H35" s="20"/>
      <c r="I35" s="20"/>
      <c r="J35" s="20" t="str">
        <f t="shared" si="4"/>
        <v>Journal</v>
      </c>
      <c r="K35" s="20"/>
      <c r="L35" s="20"/>
      <c r="M35" s="20"/>
      <c r="N35" s="20"/>
      <c r="O35" s="20"/>
      <c r="P35" s="20"/>
      <c r="Q35" s="20">
        <f t="shared" si="3"/>
        <v>0</v>
      </c>
      <c r="R35" s="20" t="s">
        <v>21350</v>
      </c>
      <c r="T35" s="3" t="str">
        <f t="shared" si="1"/>
        <v/>
      </c>
      <c r="U35" s="10" t="s">
        <v>18361</v>
      </c>
      <c r="V35" t="s">
        <v>1996</v>
      </c>
      <c r="W35" t="str">
        <f t="shared" si="2"/>
        <v>Design</v>
      </c>
      <c r="X35" t="s">
        <v>1997</v>
      </c>
      <c r="Y35" t="s">
        <v>1998</v>
      </c>
      <c r="Z35">
        <v>7</v>
      </c>
      <c r="AB35" t="s">
        <v>1999</v>
      </c>
      <c r="AC35" t="s">
        <v>2000</v>
      </c>
      <c r="AD35" s="3">
        <v>2017</v>
      </c>
      <c r="AE35" t="s">
        <v>2001</v>
      </c>
      <c r="AF35" t="s">
        <v>6</v>
      </c>
      <c r="AG35" t="s">
        <v>155</v>
      </c>
    </row>
    <row r="36" spans="1:33" x14ac:dyDescent="0.35">
      <c r="A36" t="s">
        <v>85</v>
      </c>
      <c r="B36" t="s">
        <v>71</v>
      </c>
      <c r="C36" t="s">
        <v>71</v>
      </c>
      <c r="D36" t="s">
        <v>92</v>
      </c>
      <c r="E36" s="20" t="s">
        <v>73</v>
      </c>
      <c r="F36" s="20" t="s">
        <v>94</v>
      </c>
      <c r="G36" s="20" t="s">
        <v>111</v>
      </c>
      <c r="H36" s="20"/>
      <c r="I36" s="20"/>
      <c r="J36" s="20" t="str">
        <f t="shared" si="4"/>
        <v>Conference</v>
      </c>
      <c r="K36" s="20"/>
      <c r="L36" s="20"/>
      <c r="M36" s="20"/>
      <c r="N36" s="20"/>
      <c r="O36" s="20"/>
      <c r="P36" s="20"/>
      <c r="Q36" s="20">
        <f t="shared" si="3"/>
        <v>0</v>
      </c>
      <c r="R36" s="20" t="s">
        <v>21415</v>
      </c>
      <c r="S36">
        <v>23</v>
      </c>
      <c r="T36" s="3" t="str">
        <f t="shared" si="1"/>
        <v/>
      </c>
      <c r="U36" s="10" t="s">
        <v>18391</v>
      </c>
      <c r="V36" t="s">
        <v>2198</v>
      </c>
      <c r="W36" t="str">
        <f t="shared" si="2"/>
        <v>Quality</v>
      </c>
      <c r="X36" t="s">
        <v>2199</v>
      </c>
      <c r="Y36" t="s">
        <v>2200</v>
      </c>
      <c r="Z36">
        <v>10</v>
      </c>
      <c r="AA36">
        <v>9781450381352</v>
      </c>
      <c r="AB36" t="s">
        <v>2201</v>
      </c>
      <c r="AC36" t="s">
        <v>2202</v>
      </c>
      <c r="AD36" s="3">
        <v>2020</v>
      </c>
      <c r="AE36" t="s">
        <v>2203</v>
      </c>
      <c r="AF36" t="s">
        <v>6</v>
      </c>
      <c r="AG36" t="s">
        <v>162</v>
      </c>
    </row>
    <row r="37" spans="1:33" x14ac:dyDescent="0.35">
      <c r="A37" t="s">
        <v>40</v>
      </c>
      <c r="B37" t="s">
        <v>66</v>
      </c>
      <c r="C37" t="s">
        <v>66</v>
      </c>
      <c r="D37" t="s">
        <v>99</v>
      </c>
      <c r="E37" s="20" t="s">
        <v>73</v>
      </c>
      <c r="F37" s="20" t="s">
        <v>98</v>
      </c>
      <c r="G37" s="20" t="s">
        <v>105</v>
      </c>
      <c r="H37" s="20" t="s">
        <v>21316</v>
      </c>
      <c r="I37" s="20" t="s">
        <v>12</v>
      </c>
      <c r="J37" s="20" t="str">
        <f t="shared" si="4"/>
        <v>Conference</v>
      </c>
      <c r="K37">
        <v>1</v>
      </c>
      <c r="L37">
        <v>1</v>
      </c>
      <c r="M37">
        <v>1</v>
      </c>
      <c r="N37">
        <v>1</v>
      </c>
      <c r="O37">
        <v>0.5</v>
      </c>
      <c r="P37">
        <v>0.5</v>
      </c>
      <c r="Q37" s="20">
        <f t="shared" si="3"/>
        <v>5</v>
      </c>
      <c r="R37" s="20" t="s">
        <v>21478</v>
      </c>
      <c r="S37">
        <v>17</v>
      </c>
      <c r="T37" s="3" t="str">
        <f t="shared" si="1"/>
        <v/>
      </c>
      <c r="U37" s="10" t="s">
        <v>18392</v>
      </c>
      <c r="V37" t="s">
        <v>2205</v>
      </c>
      <c r="W37" t="str">
        <f t="shared" si="2"/>
        <v>Quality</v>
      </c>
      <c r="X37" t="s">
        <v>2206</v>
      </c>
      <c r="Y37" t="s">
        <v>2207</v>
      </c>
      <c r="Z37">
        <v>10</v>
      </c>
      <c r="AA37">
        <v>9781450385626</v>
      </c>
      <c r="AB37" t="s">
        <v>2208</v>
      </c>
      <c r="AC37" t="s">
        <v>2209</v>
      </c>
      <c r="AD37" s="3">
        <v>2021</v>
      </c>
      <c r="AE37" t="s">
        <v>2210</v>
      </c>
      <c r="AF37" t="s">
        <v>6</v>
      </c>
      <c r="AG37" t="s">
        <v>162</v>
      </c>
    </row>
    <row r="38" spans="1:33" x14ac:dyDescent="0.35">
      <c r="A38" t="s">
        <v>70</v>
      </c>
      <c r="B38" t="s">
        <v>57</v>
      </c>
      <c r="C38" t="s">
        <v>57</v>
      </c>
      <c r="E38" s="20" t="s">
        <v>128</v>
      </c>
      <c r="F38" s="20"/>
      <c r="G38" s="20"/>
      <c r="H38" s="20"/>
      <c r="I38" s="20" t="s">
        <v>21479</v>
      </c>
      <c r="J38" s="20" t="str">
        <f t="shared" si="4"/>
        <v>Conference</v>
      </c>
      <c r="K38" s="20"/>
      <c r="L38" s="20"/>
      <c r="M38" s="20"/>
      <c r="N38" s="20"/>
      <c r="O38" s="20"/>
      <c r="P38" s="20"/>
      <c r="Q38" s="20">
        <f t="shared" si="3"/>
        <v>0</v>
      </c>
      <c r="R38" s="20" t="s">
        <v>20899</v>
      </c>
      <c r="S38">
        <v>8</v>
      </c>
      <c r="T38" s="3" t="str">
        <f t="shared" si="1"/>
        <v/>
      </c>
      <c r="U38" s="10" t="s">
        <v>18406</v>
      </c>
      <c r="V38" t="s">
        <v>2296</v>
      </c>
      <c r="W38" t="str">
        <f t="shared" si="2"/>
        <v>Design</v>
      </c>
      <c r="X38" t="s">
        <v>2297</v>
      </c>
      <c r="Y38" t="s">
        <v>2298</v>
      </c>
      <c r="Z38">
        <v>10</v>
      </c>
      <c r="AA38">
        <v>9789077381748</v>
      </c>
      <c r="AB38" t="s">
        <v>2299</v>
      </c>
      <c r="AC38" t="s">
        <v>2300</v>
      </c>
      <c r="AD38" s="3">
        <v>2012</v>
      </c>
      <c r="AE38" t="s">
        <v>2301</v>
      </c>
      <c r="AF38" t="s">
        <v>6</v>
      </c>
      <c r="AG38" t="s">
        <v>283</v>
      </c>
    </row>
    <row r="39" spans="1:33" x14ac:dyDescent="0.35">
      <c r="A39" t="s">
        <v>85</v>
      </c>
      <c r="B39" t="s">
        <v>71</v>
      </c>
      <c r="C39" t="s">
        <v>71</v>
      </c>
      <c r="E39" s="20" t="s">
        <v>73</v>
      </c>
      <c r="F39" s="20" t="s">
        <v>98</v>
      </c>
      <c r="G39" s="20" t="s">
        <v>109</v>
      </c>
      <c r="H39" s="20" t="s">
        <v>21306</v>
      </c>
      <c r="I39" s="20" t="s">
        <v>21307</v>
      </c>
      <c r="J39" s="20" t="str">
        <f t="shared" si="4"/>
        <v>Journal</v>
      </c>
      <c r="K39" s="20">
        <v>1</v>
      </c>
      <c r="L39" s="20">
        <v>1</v>
      </c>
      <c r="M39" s="20">
        <v>0.5</v>
      </c>
      <c r="N39" s="20">
        <v>1</v>
      </c>
      <c r="O39" s="20">
        <v>0</v>
      </c>
      <c r="P39" s="20">
        <v>1</v>
      </c>
      <c r="Q39" s="20">
        <f t="shared" si="3"/>
        <v>4.5</v>
      </c>
      <c r="R39" s="20" t="s">
        <v>21417</v>
      </c>
      <c r="S39">
        <v>13</v>
      </c>
      <c r="T39" s="3" t="str">
        <f t="shared" si="1"/>
        <v/>
      </c>
      <c r="U39" s="10" t="s">
        <v>18422</v>
      </c>
      <c r="V39" t="s">
        <v>2394</v>
      </c>
      <c r="W39" t="str">
        <f t="shared" si="2"/>
        <v>Quality</v>
      </c>
      <c r="X39" t="s">
        <v>2395</v>
      </c>
      <c r="Y39" t="s">
        <v>21416</v>
      </c>
      <c r="Z39">
        <v>7</v>
      </c>
      <c r="AB39" t="s">
        <v>2397</v>
      </c>
      <c r="AC39" t="s">
        <v>2398</v>
      </c>
      <c r="AD39" s="3">
        <v>2010</v>
      </c>
      <c r="AE39" t="s">
        <v>2399</v>
      </c>
      <c r="AF39" t="s">
        <v>6</v>
      </c>
      <c r="AG39" t="s">
        <v>217</v>
      </c>
    </row>
    <row r="40" spans="1:33" x14ac:dyDescent="0.35">
      <c r="A40" t="s">
        <v>70</v>
      </c>
      <c r="B40" t="s">
        <v>60</v>
      </c>
      <c r="C40" t="s">
        <v>60</v>
      </c>
      <c r="E40" s="20" t="s">
        <v>128</v>
      </c>
      <c r="F40" s="20"/>
      <c r="G40" s="20"/>
      <c r="H40" s="20"/>
      <c r="I40" s="20"/>
      <c r="J40" s="20" t="str">
        <f t="shared" si="4"/>
        <v>Conference</v>
      </c>
      <c r="K40" s="20"/>
      <c r="L40" s="20"/>
      <c r="M40" s="20"/>
      <c r="N40" s="20"/>
      <c r="O40" s="20"/>
      <c r="P40" s="20"/>
      <c r="Q40" s="20">
        <f t="shared" si="3"/>
        <v>0</v>
      </c>
      <c r="R40" s="20" t="s">
        <v>21402</v>
      </c>
      <c r="S40">
        <v>18</v>
      </c>
      <c r="T40" s="3" t="str">
        <f t="shared" si="1"/>
        <v/>
      </c>
      <c r="U40" s="10" t="s">
        <v>18440</v>
      </c>
      <c r="V40" t="s">
        <v>2497</v>
      </c>
      <c r="W40" t="str">
        <f t="shared" si="2"/>
        <v>Implementation</v>
      </c>
      <c r="X40" t="s">
        <v>2498</v>
      </c>
      <c r="Y40" t="s">
        <v>2499</v>
      </c>
      <c r="Z40">
        <v>7</v>
      </c>
      <c r="AA40">
        <v>9783642412011</v>
      </c>
      <c r="AB40" t="s">
        <v>152</v>
      </c>
      <c r="AC40" t="s">
        <v>2500</v>
      </c>
      <c r="AD40" s="3">
        <v>2013</v>
      </c>
      <c r="AE40" t="s">
        <v>2501</v>
      </c>
      <c r="AF40" t="s">
        <v>6</v>
      </c>
      <c r="AG40" t="s">
        <v>217</v>
      </c>
    </row>
    <row r="41" spans="1:33" x14ac:dyDescent="0.35">
      <c r="A41" t="s">
        <v>70</v>
      </c>
      <c r="B41" t="s">
        <v>66</v>
      </c>
      <c r="C41" t="s">
        <v>66</v>
      </c>
      <c r="E41" s="20" t="s">
        <v>128</v>
      </c>
      <c r="F41" s="20"/>
      <c r="G41" s="20"/>
      <c r="H41" s="20"/>
      <c r="I41" s="20"/>
      <c r="J41" s="20" t="str">
        <f t="shared" si="4"/>
        <v>Conference</v>
      </c>
      <c r="K41" s="20"/>
      <c r="L41" s="20"/>
      <c r="M41" s="20"/>
      <c r="N41" s="20"/>
      <c r="O41" s="20"/>
      <c r="P41" s="20"/>
      <c r="Q41" s="20">
        <f t="shared" si="3"/>
        <v>0</v>
      </c>
      <c r="R41" s="20" t="s">
        <v>20922</v>
      </c>
      <c r="S41">
        <v>4</v>
      </c>
      <c r="T41" s="3" t="str">
        <f t="shared" si="1"/>
        <v/>
      </c>
      <c r="U41" s="10" t="s">
        <v>18452</v>
      </c>
      <c r="V41" t="s">
        <v>2571</v>
      </c>
      <c r="W41" t="str">
        <f t="shared" si="2"/>
        <v>Quality</v>
      </c>
      <c r="X41" t="s">
        <v>2572</v>
      </c>
      <c r="Y41" t="s">
        <v>2573</v>
      </c>
      <c r="Z41">
        <v>7</v>
      </c>
      <c r="AA41">
        <v>9783319586366</v>
      </c>
      <c r="AB41" t="s">
        <v>152</v>
      </c>
      <c r="AC41" t="s">
        <v>2574</v>
      </c>
      <c r="AD41" s="3">
        <v>2017</v>
      </c>
      <c r="AE41" t="s">
        <v>2575</v>
      </c>
      <c r="AF41" t="s">
        <v>6</v>
      </c>
      <c r="AG41" t="s">
        <v>217</v>
      </c>
    </row>
    <row r="42" spans="1:33" x14ac:dyDescent="0.35">
      <c r="A42" t="s">
        <v>49</v>
      </c>
      <c r="B42" t="s">
        <v>57</v>
      </c>
      <c r="C42" t="s">
        <v>57</v>
      </c>
      <c r="D42" t="s">
        <v>58</v>
      </c>
      <c r="E42" s="20" t="s">
        <v>127</v>
      </c>
      <c r="F42" s="20" t="s">
        <v>94</v>
      </c>
      <c r="G42" s="20" t="s">
        <v>111</v>
      </c>
      <c r="H42" s="20" t="s">
        <v>21313</v>
      </c>
      <c r="I42" s="20" t="s">
        <v>11973</v>
      </c>
      <c r="J42" s="20" t="str">
        <f t="shared" si="4"/>
        <v>Conference</v>
      </c>
      <c r="K42">
        <v>1</v>
      </c>
      <c r="L42">
        <v>0.5</v>
      </c>
      <c r="M42">
        <v>0</v>
      </c>
      <c r="N42">
        <v>0</v>
      </c>
      <c r="O42">
        <v>0</v>
      </c>
      <c r="P42">
        <v>0</v>
      </c>
      <c r="Q42" s="20">
        <f t="shared" si="3"/>
        <v>1.5</v>
      </c>
      <c r="R42" s="20" t="s">
        <v>21480</v>
      </c>
      <c r="S42">
        <v>11</v>
      </c>
      <c r="T42" s="3" t="str">
        <f t="shared" si="1"/>
        <v/>
      </c>
      <c r="U42" s="10" t="s">
        <v>18494</v>
      </c>
      <c r="V42" t="s">
        <v>2834</v>
      </c>
      <c r="W42" t="str">
        <f t="shared" si="2"/>
        <v>Design</v>
      </c>
      <c r="X42" t="s">
        <v>2835</v>
      </c>
      <c r="Y42" t="s">
        <v>2836</v>
      </c>
      <c r="Z42">
        <v>10</v>
      </c>
      <c r="AA42">
        <v>9781457706523</v>
      </c>
      <c r="AB42" t="s">
        <v>2837</v>
      </c>
      <c r="AC42" t="s">
        <v>2838</v>
      </c>
      <c r="AD42" s="3">
        <v>2011</v>
      </c>
      <c r="AE42" t="s">
        <v>2839</v>
      </c>
      <c r="AF42" t="s">
        <v>6</v>
      </c>
      <c r="AG42" t="s">
        <v>176</v>
      </c>
    </row>
    <row r="43" spans="1:33" x14ac:dyDescent="0.35">
      <c r="A43" t="s">
        <v>70</v>
      </c>
      <c r="B43" t="s">
        <v>83</v>
      </c>
      <c r="C43" t="s">
        <v>83</v>
      </c>
      <c r="E43" s="20" t="s">
        <v>128</v>
      </c>
      <c r="F43" s="20"/>
      <c r="G43" s="20"/>
      <c r="H43" s="20"/>
      <c r="I43" s="20"/>
      <c r="J43" s="20" t="str">
        <f t="shared" si="4"/>
        <v>Journal</v>
      </c>
      <c r="K43" s="20"/>
      <c r="L43" s="20"/>
      <c r="M43" s="20"/>
      <c r="N43" s="20"/>
      <c r="O43" s="20"/>
      <c r="P43" s="20"/>
      <c r="Q43" s="20">
        <f t="shared" si="3"/>
        <v>0</v>
      </c>
      <c r="R43" s="20" t="s">
        <v>21447</v>
      </c>
      <c r="S43">
        <v>5</v>
      </c>
      <c r="T43" s="3" t="str">
        <f t="shared" si="1"/>
        <v/>
      </c>
      <c r="U43" s="10" t="s">
        <v>18523</v>
      </c>
      <c r="V43" t="s">
        <v>3013</v>
      </c>
      <c r="W43" t="str">
        <f t="shared" si="2"/>
        <v>Design</v>
      </c>
      <c r="X43" t="s">
        <v>3014</v>
      </c>
      <c r="Y43" t="s">
        <v>3015</v>
      </c>
      <c r="Z43">
        <v>7</v>
      </c>
      <c r="AB43" t="s">
        <v>261</v>
      </c>
      <c r="AC43" t="s">
        <v>3016</v>
      </c>
      <c r="AD43" s="3">
        <v>2017</v>
      </c>
      <c r="AE43" t="s">
        <v>3017</v>
      </c>
      <c r="AF43" t="s">
        <v>6</v>
      </c>
      <c r="AG43" t="s">
        <v>217</v>
      </c>
    </row>
    <row r="44" spans="1:33" x14ac:dyDescent="0.35">
      <c r="A44" t="s">
        <v>49</v>
      </c>
      <c r="B44" t="s">
        <v>63</v>
      </c>
      <c r="C44" t="s">
        <v>63</v>
      </c>
      <c r="D44" t="s">
        <v>99</v>
      </c>
      <c r="E44" s="20" t="s">
        <v>127</v>
      </c>
      <c r="F44" s="20" t="s">
        <v>98</v>
      </c>
      <c r="G44" s="20" t="s">
        <v>105</v>
      </c>
      <c r="H44" s="20" t="s">
        <v>21316</v>
      </c>
      <c r="I44" s="20" t="s">
        <v>11973</v>
      </c>
      <c r="J44" s="20" t="str">
        <f t="shared" ref="J44:J60" si="5">IF(ISNUMBER(SEARCH("Workshop", AB44)),"Workshop",IF(OR(ISNUMBER(SEARCH("Conference", AB44)), ISNUMBER(SEARCH("Symposium", AB44)), ISNUMBER(SEARCH("Lecture Notes", AB44)), ISNUMBER(SEARCH("Proceedings", AB44))),"Conference", "Journal"))</f>
        <v>Conference</v>
      </c>
      <c r="K44" s="20">
        <v>0.5</v>
      </c>
      <c r="L44" s="20">
        <v>0.5</v>
      </c>
      <c r="M44" s="20">
        <v>0</v>
      </c>
      <c r="N44" s="20">
        <v>0.5</v>
      </c>
      <c r="O44" s="20">
        <v>0</v>
      </c>
      <c r="P44" s="20">
        <v>0</v>
      </c>
      <c r="Q44" s="20">
        <f t="shared" si="3"/>
        <v>1.5</v>
      </c>
      <c r="R44" s="20" t="s">
        <v>21317</v>
      </c>
      <c r="S44">
        <v>25</v>
      </c>
      <c r="T44" s="3" t="str">
        <f t="shared" si="1"/>
        <v/>
      </c>
      <c r="U44" s="10" t="s">
        <v>18525</v>
      </c>
      <c r="V44" t="s">
        <v>3026</v>
      </c>
      <c r="W44" t="str">
        <f t="shared" si="2"/>
        <v>Quality</v>
      </c>
      <c r="X44" t="s">
        <v>3027</v>
      </c>
      <c r="Y44" t="s">
        <v>3028</v>
      </c>
      <c r="Z44">
        <v>10</v>
      </c>
      <c r="AA44">
        <v>9781424445073</v>
      </c>
      <c r="AB44" t="s">
        <v>3029</v>
      </c>
      <c r="AC44" t="s">
        <v>6</v>
      </c>
      <c r="AD44" s="3">
        <v>2009</v>
      </c>
      <c r="AE44" t="s">
        <v>3030</v>
      </c>
      <c r="AF44" t="s">
        <v>6</v>
      </c>
      <c r="AG44" t="s">
        <v>283</v>
      </c>
    </row>
    <row r="45" spans="1:33" x14ac:dyDescent="0.35">
      <c r="A45" t="s">
        <v>49</v>
      </c>
      <c r="B45" t="s">
        <v>57</v>
      </c>
      <c r="C45" t="s">
        <v>57</v>
      </c>
      <c r="D45" t="s">
        <v>58</v>
      </c>
      <c r="E45" s="20" t="s">
        <v>127</v>
      </c>
      <c r="F45" s="20" t="s">
        <v>98</v>
      </c>
      <c r="G45" s="20" t="s">
        <v>105</v>
      </c>
      <c r="H45" s="20" t="s">
        <v>21318</v>
      </c>
      <c r="I45" s="20" t="s">
        <v>14606</v>
      </c>
      <c r="J45" s="20" t="str">
        <f t="shared" si="5"/>
        <v>Conference</v>
      </c>
      <c r="K45">
        <v>1</v>
      </c>
      <c r="L45">
        <v>1</v>
      </c>
      <c r="M45">
        <v>1</v>
      </c>
      <c r="N45">
        <v>1</v>
      </c>
      <c r="O45">
        <v>1</v>
      </c>
      <c r="P45">
        <v>1</v>
      </c>
      <c r="Q45" s="20">
        <f t="shared" si="3"/>
        <v>6</v>
      </c>
      <c r="R45" s="20" t="s">
        <v>21470</v>
      </c>
      <c r="S45">
        <v>10</v>
      </c>
      <c r="T45" s="3" t="str">
        <f t="shared" si="1"/>
        <v/>
      </c>
      <c r="U45" s="10" t="s">
        <v>18532</v>
      </c>
      <c r="V45" t="s">
        <v>3077</v>
      </c>
      <c r="W45" t="str">
        <f t="shared" si="2"/>
        <v>Design</v>
      </c>
      <c r="X45" t="s">
        <v>3078</v>
      </c>
      <c r="Y45" t="s">
        <v>3079</v>
      </c>
      <c r="Z45">
        <v>7</v>
      </c>
      <c r="AA45">
        <v>9783030494346</v>
      </c>
      <c r="AB45" t="s">
        <v>152</v>
      </c>
      <c r="AC45" t="s">
        <v>3080</v>
      </c>
      <c r="AD45" s="3">
        <v>2020</v>
      </c>
      <c r="AE45" t="s">
        <v>3081</v>
      </c>
      <c r="AF45" t="s">
        <v>6</v>
      </c>
      <c r="AG45" t="s">
        <v>147</v>
      </c>
    </row>
    <row r="46" spans="1:33" x14ac:dyDescent="0.35">
      <c r="A46" t="s">
        <v>49</v>
      </c>
      <c r="B46" t="s">
        <v>57</v>
      </c>
      <c r="C46" t="s">
        <v>57</v>
      </c>
      <c r="D46" t="s">
        <v>78</v>
      </c>
      <c r="E46" s="20" t="s">
        <v>127</v>
      </c>
      <c r="F46" s="20" t="s">
        <v>98</v>
      </c>
      <c r="G46" s="20" t="s">
        <v>105</v>
      </c>
      <c r="H46" s="20" t="s">
        <v>21318</v>
      </c>
      <c r="I46" s="20" t="s">
        <v>14606</v>
      </c>
      <c r="J46" s="20" t="str">
        <f t="shared" si="5"/>
        <v>Conference</v>
      </c>
      <c r="K46">
        <v>1</v>
      </c>
      <c r="L46">
        <v>1</v>
      </c>
      <c r="M46">
        <v>1</v>
      </c>
      <c r="N46">
        <v>1</v>
      </c>
      <c r="O46">
        <v>1</v>
      </c>
      <c r="P46">
        <v>1</v>
      </c>
      <c r="Q46" s="20">
        <f t="shared" si="3"/>
        <v>6</v>
      </c>
      <c r="R46" s="20" t="s">
        <v>21471</v>
      </c>
      <c r="S46">
        <v>10</v>
      </c>
      <c r="T46" s="3" t="str">
        <f t="shared" si="1"/>
        <v/>
      </c>
      <c r="U46" s="10" t="s">
        <v>18533</v>
      </c>
      <c r="V46" t="s">
        <v>3083</v>
      </c>
      <c r="W46" t="str">
        <f t="shared" si="2"/>
        <v>Design</v>
      </c>
      <c r="X46" t="s">
        <v>3084</v>
      </c>
      <c r="Y46" t="s">
        <v>3079</v>
      </c>
      <c r="Z46">
        <v>7</v>
      </c>
      <c r="AA46">
        <v>9783030793814</v>
      </c>
      <c r="AB46" t="s">
        <v>152</v>
      </c>
      <c r="AC46" t="s">
        <v>3085</v>
      </c>
      <c r="AD46" s="3">
        <v>2021</v>
      </c>
      <c r="AE46" t="s">
        <v>3086</v>
      </c>
      <c r="AF46" t="s">
        <v>6</v>
      </c>
      <c r="AG46" t="s">
        <v>162</v>
      </c>
    </row>
    <row r="47" spans="1:33" x14ac:dyDescent="0.35">
      <c r="A47" t="s">
        <v>70</v>
      </c>
      <c r="B47" t="s">
        <v>60</v>
      </c>
      <c r="C47" t="s">
        <v>60</v>
      </c>
      <c r="E47" s="20" t="s">
        <v>128</v>
      </c>
      <c r="F47" s="20"/>
      <c r="G47" s="20"/>
      <c r="H47" s="20"/>
      <c r="I47" s="20"/>
      <c r="J47" s="20" t="str">
        <f t="shared" si="5"/>
        <v>Conference</v>
      </c>
      <c r="K47" s="20"/>
      <c r="L47" s="20"/>
      <c r="M47" s="20"/>
      <c r="N47" s="20"/>
      <c r="O47" s="20"/>
      <c r="P47" s="20"/>
      <c r="Q47" s="20">
        <f t="shared" si="3"/>
        <v>0</v>
      </c>
      <c r="R47" s="20" t="s">
        <v>21400</v>
      </c>
      <c r="S47">
        <v>12</v>
      </c>
      <c r="T47" s="3" t="str">
        <f t="shared" si="1"/>
        <v/>
      </c>
      <c r="U47" s="10" t="s">
        <v>18535</v>
      </c>
      <c r="V47" t="s">
        <v>3094</v>
      </c>
      <c r="W47" t="str">
        <f t="shared" si="2"/>
        <v>Implementation</v>
      </c>
      <c r="X47" t="s">
        <v>3095</v>
      </c>
      <c r="Y47" t="s">
        <v>3096</v>
      </c>
      <c r="Z47">
        <v>7</v>
      </c>
      <c r="AA47">
        <v>9783642250897</v>
      </c>
      <c r="AB47" t="s">
        <v>152</v>
      </c>
      <c r="AC47" t="s">
        <v>867</v>
      </c>
      <c r="AD47" s="3">
        <v>2011</v>
      </c>
      <c r="AE47" t="s">
        <v>3097</v>
      </c>
      <c r="AF47" t="s">
        <v>6</v>
      </c>
      <c r="AG47" t="s">
        <v>162</v>
      </c>
    </row>
    <row r="48" spans="1:33" x14ac:dyDescent="0.35">
      <c r="A48" t="s">
        <v>40</v>
      </c>
      <c r="B48" t="s">
        <v>57</v>
      </c>
      <c r="C48" t="s">
        <v>57</v>
      </c>
      <c r="E48" s="20" t="s">
        <v>73</v>
      </c>
      <c r="F48" s="20"/>
      <c r="G48" s="20"/>
      <c r="H48" s="20"/>
      <c r="I48" s="20"/>
      <c r="J48" s="20" t="str">
        <f t="shared" si="5"/>
        <v>Conference</v>
      </c>
      <c r="K48" s="20"/>
      <c r="L48" s="20"/>
      <c r="M48" s="20"/>
      <c r="N48" s="20"/>
      <c r="O48" s="20"/>
      <c r="P48" s="20"/>
      <c r="Q48" s="20">
        <f t="shared" si="3"/>
        <v>0</v>
      </c>
      <c r="R48" s="20" t="s">
        <v>21481</v>
      </c>
      <c r="S48">
        <v>2</v>
      </c>
      <c r="T48" s="3" t="str">
        <f t="shared" si="1"/>
        <v/>
      </c>
      <c r="U48" s="10" t="s">
        <v>18557</v>
      </c>
      <c r="V48" t="s">
        <v>3228</v>
      </c>
      <c r="W48" t="str">
        <f t="shared" si="2"/>
        <v>Design</v>
      </c>
      <c r="X48" t="s">
        <v>3229</v>
      </c>
      <c r="Y48" t="s">
        <v>3230</v>
      </c>
      <c r="Z48">
        <v>10</v>
      </c>
      <c r="AA48">
        <v>9781538680667</v>
      </c>
      <c r="AB48" t="s">
        <v>3231</v>
      </c>
      <c r="AC48" t="s">
        <v>6</v>
      </c>
      <c r="AD48" s="3">
        <v>2018</v>
      </c>
      <c r="AE48" t="s">
        <v>3232</v>
      </c>
      <c r="AF48" t="s">
        <v>6</v>
      </c>
      <c r="AG48" t="s">
        <v>155</v>
      </c>
    </row>
    <row r="49" spans="1:33" x14ac:dyDescent="0.35">
      <c r="A49" t="s">
        <v>40</v>
      </c>
      <c r="B49" t="s">
        <v>60</v>
      </c>
      <c r="C49" t="s">
        <v>60</v>
      </c>
      <c r="E49" s="20" t="s">
        <v>73</v>
      </c>
      <c r="F49" s="20"/>
      <c r="G49" s="20"/>
      <c r="H49" s="20"/>
      <c r="I49" s="20"/>
      <c r="J49" s="20" t="str">
        <f t="shared" si="5"/>
        <v>Journal</v>
      </c>
      <c r="K49" s="20"/>
      <c r="L49" s="20"/>
      <c r="M49" s="20"/>
      <c r="N49" s="20"/>
      <c r="O49" s="20"/>
      <c r="P49" s="20"/>
      <c r="Q49" s="20">
        <f t="shared" si="3"/>
        <v>0</v>
      </c>
      <c r="R49" s="20" t="s">
        <v>21396</v>
      </c>
      <c r="S49">
        <v>21</v>
      </c>
      <c r="T49" s="3" t="str">
        <f t="shared" si="1"/>
        <v/>
      </c>
      <c r="U49" s="10" t="s">
        <v>18560</v>
      </c>
      <c r="V49" t="s">
        <v>3248</v>
      </c>
      <c r="W49" t="str">
        <f t="shared" si="2"/>
        <v>Implementation</v>
      </c>
      <c r="X49" t="s">
        <v>3249</v>
      </c>
      <c r="Y49" t="s">
        <v>3250</v>
      </c>
      <c r="Z49">
        <v>7</v>
      </c>
      <c r="AB49" t="s">
        <v>1398</v>
      </c>
      <c r="AC49" t="s">
        <v>3251</v>
      </c>
      <c r="AD49" s="3">
        <v>2016</v>
      </c>
      <c r="AE49" t="s">
        <v>3252</v>
      </c>
      <c r="AF49" t="s">
        <v>6</v>
      </c>
      <c r="AG49" t="s">
        <v>283</v>
      </c>
    </row>
    <row r="50" spans="1:33" x14ac:dyDescent="0.35">
      <c r="A50" t="s">
        <v>70</v>
      </c>
      <c r="B50" t="s">
        <v>83</v>
      </c>
      <c r="C50" t="s">
        <v>83</v>
      </c>
      <c r="E50" s="20" t="s">
        <v>128</v>
      </c>
      <c r="F50" s="20"/>
      <c r="G50" s="20"/>
      <c r="H50" s="20"/>
      <c r="I50" s="20"/>
      <c r="J50" s="20" t="str">
        <f t="shared" si="5"/>
        <v>Journal</v>
      </c>
      <c r="K50" s="20"/>
      <c r="L50" s="20"/>
      <c r="M50" s="20"/>
      <c r="N50" s="20"/>
      <c r="O50" s="20"/>
      <c r="P50" s="20"/>
      <c r="Q50" s="20">
        <f t="shared" si="3"/>
        <v>0</v>
      </c>
      <c r="R50" s="20" t="s">
        <v>20977</v>
      </c>
      <c r="S50">
        <v>7</v>
      </c>
      <c r="T50" s="3" t="str">
        <f t="shared" si="1"/>
        <v/>
      </c>
      <c r="U50" s="10" t="s">
        <v>18563</v>
      </c>
      <c r="V50" t="s">
        <v>3267</v>
      </c>
      <c r="W50" t="str">
        <f t="shared" si="2"/>
        <v>Design</v>
      </c>
      <c r="X50" t="s">
        <v>3268</v>
      </c>
      <c r="Y50" t="s">
        <v>3269</v>
      </c>
      <c r="Z50">
        <v>7</v>
      </c>
      <c r="AB50" t="s">
        <v>3270</v>
      </c>
      <c r="AC50" t="s">
        <v>3271</v>
      </c>
      <c r="AD50" s="3">
        <v>2014</v>
      </c>
      <c r="AE50" t="s">
        <v>3272</v>
      </c>
      <c r="AF50" t="s">
        <v>6</v>
      </c>
      <c r="AG50" t="s">
        <v>703</v>
      </c>
    </row>
    <row r="51" spans="1:33" x14ac:dyDescent="0.35">
      <c r="A51" t="s">
        <v>70</v>
      </c>
      <c r="B51" t="s">
        <v>66</v>
      </c>
      <c r="C51" t="s">
        <v>66</v>
      </c>
      <c r="E51" s="20" t="s">
        <v>128</v>
      </c>
      <c r="F51" s="20"/>
      <c r="G51" s="20"/>
      <c r="H51" s="20"/>
      <c r="I51" s="20"/>
      <c r="J51" s="20" t="str">
        <f t="shared" si="5"/>
        <v>Conference</v>
      </c>
      <c r="K51" s="20"/>
      <c r="L51" s="20"/>
      <c r="M51" s="20"/>
      <c r="N51" s="20"/>
      <c r="O51" s="20"/>
      <c r="P51" s="20"/>
      <c r="Q51" s="20">
        <f t="shared" si="3"/>
        <v>0</v>
      </c>
      <c r="R51" s="20" t="s">
        <v>20978</v>
      </c>
      <c r="S51">
        <v>7</v>
      </c>
      <c r="T51" s="3" t="str">
        <f t="shared" si="1"/>
        <v/>
      </c>
      <c r="U51" s="10" t="s">
        <v>18564</v>
      </c>
      <c r="V51" t="s">
        <v>3274</v>
      </c>
      <c r="W51" t="str">
        <f t="shared" si="2"/>
        <v>Quality</v>
      </c>
      <c r="X51" t="s">
        <v>3275</v>
      </c>
      <c r="Y51" t="s">
        <v>3276</v>
      </c>
      <c r="Z51">
        <v>10</v>
      </c>
      <c r="AA51">
        <v>9780769539843</v>
      </c>
      <c r="AB51" t="s">
        <v>3277</v>
      </c>
      <c r="AC51" t="s">
        <v>3278</v>
      </c>
      <c r="AD51" s="3">
        <v>2010</v>
      </c>
      <c r="AE51" t="s">
        <v>3279</v>
      </c>
      <c r="AF51" t="s">
        <v>6</v>
      </c>
      <c r="AG51" t="s">
        <v>1505</v>
      </c>
    </row>
    <row r="52" spans="1:33" x14ac:dyDescent="0.35">
      <c r="A52" t="s">
        <v>49</v>
      </c>
      <c r="B52" t="s">
        <v>57</v>
      </c>
      <c r="C52" t="s">
        <v>57</v>
      </c>
      <c r="D52" t="s">
        <v>92</v>
      </c>
      <c r="E52" s="20" t="s">
        <v>127</v>
      </c>
      <c r="F52" s="20" t="s">
        <v>98</v>
      </c>
      <c r="G52" s="20" t="s">
        <v>109</v>
      </c>
      <c r="H52" s="20" t="s">
        <v>21440</v>
      </c>
      <c r="I52" s="20" t="s">
        <v>12</v>
      </c>
      <c r="J52" s="20" t="str">
        <f t="shared" si="5"/>
        <v>Journal</v>
      </c>
      <c r="K52">
        <v>1</v>
      </c>
      <c r="L52">
        <v>1</v>
      </c>
      <c r="M52">
        <v>1</v>
      </c>
      <c r="N52">
        <v>1</v>
      </c>
      <c r="O52">
        <v>0</v>
      </c>
      <c r="P52">
        <v>1</v>
      </c>
      <c r="Q52" s="20">
        <f t="shared" si="3"/>
        <v>5</v>
      </c>
      <c r="R52" s="20" t="s">
        <v>21482</v>
      </c>
      <c r="S52">
        <v>20</v>
      </c>
      <c r="T52" s="3" t="str">
        <f t="shared" si="1"/>
        <v/>
      </c>
      <c r="U52" s="10" t="s">
        <v>18572</v>
      </c>
      <c r="V52" t="s">
        <v>3325</v>
      </c>
      <c r="W52" t="str">
        <f t="shared" si="2"/>
        <v>Design</v>
      </c>
      <c r="X52" t="s">
        <v>3326</v>
      </c>
      <c r="Y52" t="s">
        <v>3327</v>
      </c>
      <c r="Z52">
        <v>7</v>
      </c>
      <c r="AB52" t="s">
        <v>1853</v>
      </c>
      <c r="AC52" t="s">
        <v>6</v>
      </c>
      <c r="AD52" s="3">
        <v>2018</v>
      </c>
      <c r="AE52" t="s">
        <v>3328</v>
      </c>
      <c r="AF52" t="s">
        <v>6</v>
      </c>
      <c r="AG52" t="s">
        <v>147</v>
      </c>
    </row>
    <row r="53" spans="1:33" x14ac:dyDescent="0.35">
      <c r="A53" t="s">
        <v>79</v>
      </c>
      <c r="B53" t="s">
        <v>54</v>
      </c>
      <c r="C53" t="s">
        <v>54</v>
      </c>
      <c r="E53" s="20" t="s">
        <v>128</v>
      </c>
      <c r="F53" s="20" t="s">
        <v>94</v>
      </c>
      <c r="G53" s="20"/>
      <c r="H53" s="20"/>
      <c r="I53" s="20"/>
      <c r="J53" s="20" t="str">
        <f t="shared" si="5"/>
        <v>Journal</v>
      </c>
      <c r="K53" s="20"/>
      <c r="L53" s="20"/>
      <c r="M53" s="20"/>
      <c r="N53" s="20"/>
      <c r="O53" s="20"/>
      <c r="P53" s="20"/>
      <c r="Q53" s="20">
        <f t="shared" si="3"/>
        <v>0</v>
      </c>
      <c r="R53" s="33" t="s">
        <v>20816</v>
      </c>
      <c r="S53">
        <v>60</v>
      </c>
      <c r="T53" s="3" t="str">
        <f t="shared" si="1"/>
        <v/>
      </c>
      <c r="U53" s="10" t="s">
        <v>18573</v>
      </c>
      <c r="V53" t="s">
        <v>3330</v>
      </c>
      <c r="W53" t="str">
        <f t="shared" si="2"/>
        <v>Design</v>
      </c>
      <c r="X53" t="s">
        <v>3331</v>
      </c>
      <c r="Y53" t="s">
        <v>3332</v>
      </c>
      <c r="Z53">
        <v>7</v>
      </c>
      <c r="AB53" t="s">
        <v>261</v>
      </c>
      <c r="AC53" t="s">
        <v>3333</v>
      </c>
      <c r="AD53" s="3">
        <v>2018</v>
      </c>
      <c r="AE53" t="s">
        <v>3334</v>
      </c>
      <c r="AF53" t="s">
        <v>6</v>
      </c>
      <c r="AG53" t="s">
        <v>480</v>
      </c>
    </row>
    <row r="54" spans="1:33" x14ac:dyDescent="0.35">
      <c r="A54" t="s">
        <v>40</v>
      </c>
      <c r="B54" t="s">
        <v>71</v>
      </c>
      <c r="C54" t="s">
        <v>71</v>
      </c>
      <c r="E54" s="20" t="s">
        <v>73</v>
      </c>
      <c r="F54" s="20"/>
      <c r="G54" s="20"/>
      <c r="H54" s="20"/>
      <c r="I54" s="20"/>
      <c r="J54" s="20" t="str">
        <f t="shared" si="5"/>
        <v>Journal</v>
      </c>
      <c r="K54" s="20"/>
      <c r="L54" s="20"/>
      <c r="M54" s="20"/>
      <c r="N54" s="20"/>
      <c r="O54" s="20"/>
      <c r="P54" s="20"/>
      <c r="Q54" s="20">
        <f t="shared" si="3"/>
        <v>0</v>
      </c>
      <c r="R54" t="s">
        <v>21412</v>
      </c>
      <c r="S54">
        <v>2</v>
      </c>
      <c r="T54" s="3" t="str">
        <f t="shared" si="1"/>
        <v/>
      </c>
      <c r="U54" s="10" t="s">
        <v>18589</v>
      </c>
      <c r="V54" t="s">
        <v>3435</v>
      </c>
      <c r="W54" t="str">
        <f t="shared" si="2"/>
        <v>Quality</v>
      </c>
      <c r="X54" t="s">
        <v>3436</v>
      </c>
      <c r="Y54" t="s">
        <v>3437</v>
      </c>
      <c r="Z54">
        <v>7</v>
      </c>
      <c r="AB54" t="s">
        <v>3438</v>
      </c>
      <c r="AC54" t="s">
        <v>2934</v>
      </c>
      <c r="AD54" s="3">
        <v>2012</v>
      </c>
      <c r="AE54" t="s">
        <v>3439</v>
      </c>
      <c r="AF54" t="s">
        <v>6</v>
      </c>
      <c r="AG54" t="s">
        <v>256</v>
      </c>
    </row>
    <row r="55" spans="1:33" x14ac:dyDescent="0.35">
      <c r="A55" t="s">
        <v>49</v>
      </c>
      <c r="B55" t="s">
        <v>63</v>
      </c>
      <c r="C55" t="s">
        <v>63</v>
      </c>
      <c r="D55" t="s">
        <v>61</v>
      </c>
      <c r="E55" s="20" t="s">
        <v>127</v>
      </c>
      <c r="F55" s="20" t="s">
        <v>94</v>
      </c>
      <c r="G55" s="20" t="s">
        <v>111</v>
      </c>
      <c r="H55" s="20" t="s">
        <v>21318</v>
      </c>
      <c r="I55" s="20" t="s">
        <v>14606</v>
      </c>
      <c r="J55" s="20" t="str">
        <f t="shared" si="5"/>
        <v>Conference</v>
      </c>
      <c r="K55" s="20">
        <v>1</v>
      </c>
      <c r="L55" s="20">
        <v>0.5</v>
      </c>
      <c r="M55" s="20">
        <v>0.5</v>
      </c>
      <c r="N55" s="20">
        <v>0</v>
      </c>
      <c r="O55" s="20">
        <v>0.5</v>
      </c>
      <c r="P55" s="20">
        <v>1</v>
      </c>
      <c r="Q55" s="20">
        <f t="shared" si="3"/>
        <v>3.5</v>
      </c>
      <c r="R55" t="s">
        <v>21319</v>
      </c>
      <c r="S55">
        <v>50</v>
      </c>
      <c r="T55" s="3" t="str">
        <f t="shared" si="1"/>
        <v/>
      </c>
      <c r="U55" s="10" t="s">
        <v>18604</v>
      </c>
      <c r="V55" t="s">
        <v>3526</v>
      </c>
      <c r="W55" t="str">
        <f t="shared" si="2"/>
        <v>Quality</v>
      </c>
      <c r="X55" t="s">
        <v>3527</v>
      </c>
      <c r="Y55" t="s">
        <v>3528</v>
      </c>
      <c r="Z55">
        <v>7</v>
      </c>
      <c r="AA55">
        <v>9783642343469</v>
      </c>
      <c r="AB55" t="s">
        <v>21320</v>
      </c>
      <c r="AC55" t="s">
        <v>3529</v>
      </c>
      <c r="AD55" s="3">
        <v>2012</v>
      </c>
      <c r="AE55" t="s">
        <v>3530</v>
      </c>
      <c r="AF55" t="s">
        <v>6</v>
      </c>
      <c r="AG55" t="s">
        <v>480</v>
      </c>
    </row>
    <row r="56" spans="1:33" x14ac:dyDescent="0.35">
      <c r="A56" t="s">
        <v>70</v>
      </c>
      <c r="B56" t="s">
        <v>57</v>
      </c>
      <c r="C56" t="s">
        <v>57</v>
      </c>
      <c r="E56" s="20" t="s">
        <v>128</v>
      </c>
      <c r="F56" s="20"/>
      <c r="G56" s="20"/>
      <c r="H56" s="20"/>
      <c r="I56" s="20"/>
      <c r="J56" s="20" t="str">
        <f t="shared" si="5"/>
        <v>Conference</v>
      </c>
      <c r="K56" s="20"/>
      <c r="L56" s="20"/>
      <c r="M56" s="20"/>
      <c r="N56" s="20"/>
      <c r="O56" s="20"/>
      <c r="P56" s="20"/>
      <c r="Q56" s="20">
        <f t="shared" si="3"/>
        <v>0</v>
      </c>
      <c r="R56" t="s">
        <v>21004</v>
      </c>
      <c r="S56">
        <v>5</v>
      </c>
      <c r="T56" s="3" t="str">
        <f t="shared" si="1"/>
        <v/>
      </c>
      <c r="U56" s="10" t="s">
        <v>18608</v>
      </c>
      <c r="V56" t="s">
        <v>3552</v>
      </c>
      <c r="W56" t="str">
        <f t="shared" si="2"/>
        <v>Design</v>
      </c>
      <c r="X56" t="s">
        <v>3553</v>
      </c>
      <c r="Y56" t="s">
        <v>3554</v>
      </c>
      <c r="Z56">
        <v>10</v>
      </c>
      <c r="AA56">
        <v>9781538648469</v>
      </c>
      <c r="AB56" t="s">
        <v>388</v>
      </c>
      <c r="AC56" t="s">
        <v>3555</v>
      </c>
      <c r="AD56" s="3">
        <v>2018</v>
      </c>
      <c r="AE56" t="s">
        <v>3556</v>
      </c>
      <c r="AF56" t="s">
        <v>6</v>
      </c>
      <c r="AG56" t="s">
        <v>217</v>
      </c>
    </row>
    <row r="57" spans="1:33" x14ac:dyDescent="0.35">
      <c r="A57" t="s">
        <v>70</v>
      </c>
      <c r="B57" t="s">
        <v>77</v>
      </c>
      <c r="C57" t="s">
        <v>77</v>
      </c>
      <c r="D57" t="s">
        <v>95</v>
      </c>
      <c r="E57" s="20" t="s">
        <v>128</v>
      </c>
      <c r="F57" s="20" t="s">
        <v>98</v>
      </c>
      <c r="G57" s="20" t="s">
        <v>107</v>
      </c>
      <c r="H57" s="20" t="s">
        <v>21321</v>
      </c>
      <c r="I57" s="20" t="s">
        <v>14606</v>
      </c>
      <c r="J57" s="20" t="str">
        <f t="shared" si="5"/>
        <v>Journal</v>
      </c>
      <c r="K57">
        <v>1</v>
      </c>
      <c r="L57">
        <v>1</v>
      </c>
      <c r="M57">
        <v>1</v>
      </c>
      <c r="N57">
        <v>1</v>
      </c>
      <c r="O57">
        <v>0</v>
      </c>
      <c r="P57">
        <v>1</v>
      </c>
      <c r="Q57" s="20">
        <f t="shared" si="3"/>
        <v>5</v>
      </c>
      <c r="R57" s="33" t="s">
        <v>21422</v>
      </c>
      <c r="S57">
        <v>18</v>
      </c>
      <c r="T57" s="3" t="str">
        <f t="shared" si="1"/>
        <v/>
      </c>
      <c r="U57" s="10" t="s">
        <v>18635</v>
      </c>
      <c r="V57" t="s">
        <v>3734</v>
      </c>
      <c r="W57" t="str">
        <f t="shared" si="2"/>
        <v>Management</v>
      </c>
      <c r="X57" t="s">
        <v>3735</v>
      </c>
      <c r="Y57" t="s">
        <v>3736</v>
      </c>
      <c r="Z57">
        <v>7</v>
      </c>
      <c r="AB57" t="s">
        <v>3737</v>
      </c>
      <c r="AC57" t="s">
        <v>3738</v>
      </c>
      <c r="AD57" s="3">
        <v>2019</v>
      </c>
      <c r="AE57" t="s">
        <v>3739</v>
      </c>
      <c r="AF57" t="s">
        <v>6</v>
      </c>
      <c r="AG57" t="s">
        <v>217</v>
      </c>
    </row>
    <row r="58" spans="1:33" x14ac:dyDescent="0.35">
      <c r="A58" t="s">
        <v>70</v>
      </c>
      <c r="B58" t="s">
        <v>77</v>
      </c>
      <c r="C58" t="s">
        <v>77</v>
      </c>
      <c r="E58" s="20" t="s">
        <v>128</v>
      </c>
      <c r="F58" s="20"/>
      <c r="G58" s="20"/>
      <c r="H58" s="20"/>
      <c r="I58" s="20"/>
      <c r="J58" s="20" t="str">
        <f t="shared" si="5"/>
        <v>Conference</v>
      </c>
      <c r="K58" s="20"/>
      <c r="L58" s="20"/>
      <c r="M58" s="20"/>
      <c r="N58" s="20"/>
      <c r="O58" s="20"/>
      <c r="P58" s="20"/>
      <c r="Q58" s="20">
        <f t="shared" si="3"/>
        <v>0</v>
      </c>
      <c r="R58" s="33" t="s">
        <v>21425</v>
      </c>
      <c r="S58">
        <v>15</v>
      </c>
      <c r="T58" s="3" t="str">
        <f t="shared" si="1"/>
        <v/>
      </c>
      <c r="U58" s="10" t="s">
        <v>18650</v>
      </c>
      <c r="V58" t="s">
        <v>3832</v>
      </c>
      <c r="W58" t="str">
        <f t="shared" si="2"/>
        <v>Management</v>
      </c>
      <c r="X58" t="s">
        <v>3833</v>
      </c>
      <c r="Y58" t="s">
        <v>3834</v>
      </c>
      <c r="Z58">
        <v>7</v>
      </c>
      <c r="AB58" t="s">
        <v>152</v>
      </c>
      <c r="AC58" t="s">
        <v>3835</v>
      </c>
      <c r="AD58" s="3">
        <v>2010</v>
      </c>
      <c r="AE58" t="s">
        <v>3836</v>
      </c>
      <c r="AF58" t="s">
        <v>6</v>
      </c>
      <c r="AG58" t="s">
        <v>256</v>
      </c>
    </row>
    <row r="59" spans="1:33" x14ac:dyDescent="0.35">
      <c r="A59" t="s">
        <v>70</v>
      </c>
      <c r="B59" t="s">
        <v>57</v>
      </c>
      <c r="C59" t="s">
        <v>57</v>
      </c>
      <c r="E59" s="20" t="s">
        <v>128</v>
      </c>
      <c r="F59" s="20"/>
      <c r="G59" s="20"/>
      <c r="H59" s="20"/>
      <c r="I59" s="20" t="s">
        <v>14606</v>
      </c>
      <c r="J59" s="20" t="str">
        <f t="shared" si="5"/>
        <v>Journal</v>
      </c>
      <c r="K59" s="20"/>
      <c r="L59" s="20"/>
      <c r="M59" s="20"/>
      <c r="N59" s="20"/>
      <c r="O59" s="20"/>
      <c r="P59" s="20"/>
      <c r="Q59" s="20">
        <f t="shared" si="3"/>
        <v>0</v>
      </c>
      <c r="R59" t="s">
        <v>21023</v>
      </c>
      <c r="S59">
        <v>3</v>
      </c>
      <c r="T59" s="3" t="str">
        <f t="shared" si="1"/>
        <v/>
      </c>
      <c r="U59" s="10" t="s">
        <v>18664</v>
      </c>
      <c r="V59" t="s">
        <v>3920</v>
      </c>
      <c r="W59" t="str">
        <f t="shared" si="2"/>
        <v>Design</v>
      </c>
      <c r="X59" t="s">
        <v>3921</v>
      </c>
      <c r="Y59" t="s">
        <v>3922</v>
      </c>
      <c r="Z59">
        <v>7</v>
      </c>
      <c r="AB59" t="s">
        <v>1999</v>
      </c>
      <c r="AC59" t="s">
        <v>6</v>
      </c>
      <c r="AD59" s="3">
        <v>2020</v>
      </c>
      <c r="AE59" t="s">
        <v>3923</v>
      </c>
      <c r="AF59" t="s">
        <v>6</v>
      </c>
      <c r="AG59" t="s">
        <v>217</v>
      </c>
    </row>
    <row r="60" spans="1:33" x14ac:dyDescent="0.35">
      <c r="A60" t="s">
        <v>49</v>
      </c>
      <c r="B60" t="s">
        <v>88</v>
      </c>
      <c r="C60" t="s">
        <v>88</v>
      </c>
      <c r="D60" t="s">
        <v>97</v>
      </c>
      <c r="E60" s="20" t="s">
        <v>127</v>
      </c>
      <c r="F60" s="20" t="s">
        <v>98</v>
      </c>
      <c r="G60" s="20" t="s">
        <v>109</v>
      </c>
      <c r="H60" s="20" t="s">
        <v>21321</v>
      </c>
      <c r="I60" s="20" t="s">
        <v>11973</v>
      </c>
      <c r="J60" s="20" t="str">
        <f t="shared" si="5"/>
        <v>Conference</v>
      </c>
      <c r="K60" s="20">
        <v>1</v>
      </c>
      <c r="L60" s="20">
        <v>0.5</v>
      </c>
      <c r="M60" s="20">
        <v>1</v>
      </c>
      <c r="N60" s="20">
        <v>0.5</v>
      </c>
      <c r="O60" s="20">
        <v>0</v>
      </c>
      <c r="P60" s="20">
        <v>0</v>
      </c>
      <c r="Q60" s="20">
        <f t="shared" si="3"/>
        <v>3</v>
      </c>
      <c r="R60" t="s">
        <v>21322</v>
      </c>
      <c r="S60">
        <v>40</v>
      </c>
      <c r="T60" s="3" t="str">
        <f t="shared" si="1"/>
        <v/>
      </c>
      <c r="U60" s="10" t="s">
        <v>18678</v>
      </c>
      <c r="V60" t="s">
        <v>4007</v>
      </c>
      <c r="W60" t="str">
        <f t="shared" si="2"/>
        <v>Implementation</v>
      </c>
      <c r="X60" t="s">
        <v>4008</v>
      </c>
      <c r="Y60" t="s">
        <v>4009</v>
      </c>
      <c r="Z60">
        <v>10</v>
      </c>
      <c r="AA60">
        <v>9781728101378</v>
      </c>
      <c r="AB60" t="s">
        <v>4010</v>
      </c>
      <c r="AC60" t="s">
        <v>6</v>
      </c>
      <c r="AD60" s="3">
        <v>2019</v>
      </c>
      <c r="AE60" t="s">
        <v>4011</v>
      </c>
      <c r="AF60" t="s">
        <v>6</v>
      </c>
      <c r="AG60" t="s">
        <v>162</v>
      </c>
    </row>
    <row r="61" spans="1:33" x14ac:dyDescent="0.35">
      <c r="A61" t="s">
        <v>49</v>
      </c>
      <c r="B61" t="s">
        <v>88</v>
      </c>
      <c r="C61" t="s">
        <v>88</v>
      </c>
      <c r="D61" t="s">
        <v>97</v>
      </c>
      <c r="E61" s="20" t="s">
        <v>127</v>
      </c>
      <c r="F61" s="20" t="s">
        <v>98</v>
      </c>
      <c r="G61" s="20" t="s">
        <v>109</v>
      </c>
      <c r="H61" s="20" t="s">
        <v>21321</v>
      </c>
      <c r="I61" s="20" t="s">
        <v>14606</v>
      </c>
      <c r="J61" t="s">
        <v>120</v>
      </c>
      <c r="K61" s="20">
        <v>1</v>
      </c>
      <c r="L61" s="20">
        <v>0.5</v>
      </c>
      <c r="M61" s="20">
        <v>1</v>
      </c>
      <c r="N61" s="20">
        <v>0.5</v>
      </c>
      <c r="O61" s="20">
        <v>0</v>
      </c>
      <c r="P61" s="20">
        <v>0</v>
      </c>
      <c r="Q61" s="20">
        <f t="shared" si="3"/>
        <v>3</v>
      </c>
      <c r="R61" t="s">
        <v>21323</v>
      </c>
      <c r="S61">
        <v>30</v>
      </c>
      <c r="T61" s="3" t="str">
        <f t="shared" si="1"/>
        <v/>
      </c>
      <c r="U61" s="10" t="s">
        <v>18679</v>
      </c>
      <c r="V61" t="s">
        <v>4013</v>
      </c>
      <c r="W61" t="str">
        <f t="shared" si="2"/>
        <v>Implementation</v>
      </c>
      <c r="X61" t="s">
        <v>4014</v>
      </c>
      <c r="Y61" t="s">
        <v>4015</v>
      </c>
      <c r="Z61">
        <v>7</v>
      </c>
      <c r="AA61">
        <v>9783030700058</v>
      </c>
      <c r="AB61" t="s">
        <v>866</v>
      </c>
      <c r="AC61" t="s">
        <v>4016</v>
      </c>
      <c r="AD61" s="3">
        <v>2021</v>
      </c>
      <c r="AE61" t="s">
        <v>4017</v>
      </c>
      <c r="AF61" t="s">
        <v>6</v>
      </c>
      <c r="AG61" t="s">
        <v>162</v>
      </c>
    </row>
    <row r="62" spans="1:33" x14ac:dyDescent="0.35">
      <c r="A62" t="s">
        <v>49</v>
      </c>
      <c r="B62" t="s">
        <v>66</v>
      </c>
      <c r="C62" t="s">
        <v>66</v>
      </c>
      <c r="D62" t="s">
        <v>99</v>
      </c>
      <c r="E62" s="20" t="s">
        <v>127</v>
      </c>
      <c r="F62" s="20" t="s">
        <v>94</v>
      </c>
      <c r="G62" s="20" t="s">
        <v>111</v>
      </c>
      <c r="H62" s="20" t="s">
        <v>21457</v>
      </c>
      <c r="I62" s="20" t="s">
        <v>21307</v>
      </c>
      <c r="J62" s="20" t="str">
        <f t="shared" ref="J62:J93" si="6">IF(ISNUMBER(SEARCH("Workshop", AB62)),"Workshop",IF(OR(ISNUMBER(SEARCH("Conference", AB62)), ISNUMBER(SEARCH("Symposium", AB62)), ISNUMBER(SEARCH("Lecture Notes", AB62)), ISNUMBER(SEARCH("Proceedings", AB62))),"Conference", "Journal"))</f>
        <v>Journal</v>
      </c>
      <c r="K62" s="20">
        <v>1</v>
      </c>
      <c r="L62" s="20">
        <v>1</v>
      </c>
      <c r="M62" s="20">
        <v>0.5</v>
      </c>
      <c r="N62" s="20">
        <v>1</v>
      </c>
      <c r="O62" s="20">
        <v>0</v>
      </c>
      <c r="P62" s="20">
        <v>0</v>
      </c>
      <c r="Q62" s="20">
        <f t="shared" si="3"/>
        <v>3.5</v>
      </c>
      <c r="R62" t="s">
        <v>21458</v>
      </c>
      <c r="S62">
        <v>20</v>
      </c>
      <c r="T62" s="3" t="str">
        <f t="shared" si="1"/>
        <v/>
      </c>
      <c r="U62" s="10" t="s">
        <v>18687</v>
      </c>
      <c r="V62" t="s">
        <v>4063</v>
      </c>
      <c r="W62" t="str">
        <f t="shared" si="2"/>
        <v>Quality</v>
      </c>
      <c r="X62" t="s">
        <v>4064</v>
      </c>
      <c r="Y62" t="s">
        <v>4065</v>
      </c>
      <c r="Z62">
        <v>7</v>
      </c>
      <c r="AB62" t="s">
        <v>1386</v>
      </c>
      <c r="AC62" t="s">
        <v>4066</v>
      </c>
      <c r="AD62" s="3">
        <v>2016</v>
      </c>
      <c r="AE62" t="s">
        <v>4067</v>
      </c>
      <c r="AF62" t="s">
        <v>6</v>
      </c>
      <c r="AG62" t="s">
        <v>217</v>
      </c>
    </row>
    <row r="63" spans="1:33" x14ac:dyDescent="0.35">
      <c r="A63" t="s">
        <v>49</v>
      </c>
      <c r="B63" t="s">
        <v>57</v>
      </c>
      <c r="C63" t="s">
        <v>57</v>
      </c>
      <c r="D63" t="s">
        <v>92</v>
      </c>
      <c r="E63" s="20" t="s">
        <v>127</v>
      </c>
      <c r="F63" s="20" t="s">
        <v>98</v>
      </c>
      <c r="G63" s="20" t="s">
        <v>105</v>
      </c>
      <c r="H63" s="20" t="s">
        <v>21318</v>
      </c>
      <c r="I63" s="20" t="s">
        <v>14606</v>
      </c>
      <c r="J63" s="20" t="str">
        <f t="shared" si="6"/>
        <v>Conference</v>
      </c>
      <c r="K63">
        <v>0.5</v>
      </c>
      <c r="L63">
        <v>1</v>
      </c>
      <c r="M63">
        <v>1</v>
      </c>
      <c r="N63">
        <v>0.5</v>
      </c>
      <c r="O63">
        <v>0</v>
      </c>
      <c r="P63">
        <v>0</v>
      </c>
      <c r="Q63" s="20">
        <f t="shared" si="3"/>
        <v>3</v>
      </c>
      <c r="R63" t="s">
        <v>21497</v>
      </c>
      <c r="S63">
        <v>15</v>
      </c>
      <c r="T63" s="3" t="str">
        <f t="shared" si="1"/>
        <v/>
      </c>
      <c r="U63" s="10" t="s">
        <v>18714</v>
      </c>
      <c r="V63" t="s">
        <v>4227</v>
      </c>
      <c r="W63" t="str">
        <f t="shared" si="2"/>
        <v>Design</v>
      </c>
      <c r="X63" t="s">
        <v>4228</v>
      </c>
      <c r="Y63" t="s">
        <v>4229</v>
      </c>
      <c r="Z63">
        <v>7</v>
      </c>
      <c r="AA63">
        <v>9783642237676</v>
      </c>
      <c r="AB63" t="s">
        <v>152</v>
      </c>
      <c r="AC63" t="s">
        <v>4230</v>
      </c>
      <c r="AD63" s="3">
        <v>2011</v>
      </c>
      <c r="AE63" t="s">
        <v>4231</v>
      </c>
      <c r="AF63" t="s">
        <v>6</v>
      </c>
      <c r="AG63" t="s">
        <v>256</v>
      </c>
    </row>
    <row r="64" spans="1:33" x14ac:dyDescent="0.35">
      <c r="A64" t="s">
        <v>70</v>
      </c>
      <c r="B64" t="s">
        <v>57</v>
      </c>
      <c r="C64" t="s">
        <v>57</v>
      </c>
      <c r="E64" s="20" t="s">
        <v>128</v>
      </c>
      <c r="F64" s="20"/>
      <c r="G64" s="20"/>
      <c r="H64" s="20"/>
      <c r="I64" s="20"/>
      <c r="J64" s="20" t="str">
        <f t="shared" si="6"/>
        <v>Workshop</v>
      </c>
      <c r="K64" s="20"/>
      <c r="L64" s="20"/>
      <c r="M64" s="20"/>
      <c r="N64" s="20"/>
      <c r="O64" s="20"/>
      <c r="P64" s="20"/>
      <c r="Q64" s="20">
        <f t="shared" si="3"/>
        <v>0</v>
      </c>
      <c r="R64" t="s">
        <v>21483</v>
      </c>
      <c r="S64">
        <v>5</v>
      </c>
      <c r="T64" s="3" t="str">
        <f t="shared" si="1"/>
        <v/>
      </c>
      <c r="U64" s="10" t="s">
        <v>18729</v>
      </c>
      <c r="V64" t="s">
        <v>4310</v>
      </c>
      <c r="W64" t="str">
        <f t="shared" si="2"/>
        <v>Design</v>
      </c>
      <c r="X64" t="s">
        <v>4311</v>
      </c>
      <c r="Y64" t="s">
        <v>4312</v>
      </c>
      <c r="Z64">
        <v>10</v>
      </c>
      <c r="AA64">
        <v>9781479919345</v>
      </c>
      <c r="AB64" t="s">
        <v>3954</v>
      </c>
      <c r="AC64" t="s">
        <v>4313</v>
      </c>
      <c r="AD64" s="3">
        <v>2015</v>
      </c>
      <c r="AE64" t="s">
        <v>4314</v>
      </c>
      <c r="AF64" t="s">
        <v>6</v>
      </c>
      <c r="AG64" t="s">
        <v>573</v>
      </c>
    </row>
    <row r="65" spans="1:33" x14ac:dyDescent="0.35">
      <c r="A65" t="s">
        <v>49</v>
      </c>
      <c r="B65" t="s">
        <v>80</v>
      </c>
      <c r="C65" t="s">
        <v>80</v>
      </c>
      <c r="D65" t="s">
        <v>92</v>
      </c>
      <c r="E65" s="20" t="s">
        <v>127</v>
      </c>
      <c r="F65" s="20" t="s">
        <v>98</v>
      </c>
      <c r="G65" s="20" t="s">
        <v>109</v>
      </c>
      <c r="H65" s="20" t="s">
        <v>21333</v>
      </c>
      <c r="I65" s="20" t="s">
        <v>12</v>
      </c>
      <c r="J65" s="20" t="str">
        <f t="shared" si="6"/>
        <v>Conference</v>
      </c>
      <c r="K65" s="20">
        <v>1</v>
      </c>
      <c r="L65" s="20">
        <v>1</v>
      </c>
      <c r="M65" s="20">
        <v>0</v>
      </c>
      <c r="N65" s="20">
        <v>0.5</v>
      </c>
      <c r="O65" s="20">
        <v>0</v>
      </c>
      <c r="P65" s="20">
        <v>0</v>
      </c>
      <c r="Q65" s="20">
        <f t="shared" si="3"/>
        <v>2.5</v>
      </c>
      <c r="R65" t="s">
        <v>21381</v>
      </c>
      <c r="S65">
        <v>21</v>
      </c>
      <c r="T65" s="3" t="str">
        <f t="shared" si="1"/>
        <v/>
      </c>
      <c r="U65" s="10" t="s">
        <v>18730</v>
      </c>
      <c r="V65" t="s">
        <v>4316</v>
      </c>
      <c r="W65" t="str">
        <f t="shared" si="2"/>
        <v>Design</v>
      </c>
      <c r="X65" t="s">
        <v>4317</v>
      </c>
      <c r="Y65" t="s">
        <v>4318</v>
      </c>
      <c r="Z65">
        <v>10</v>
      </c>
      <c r="AA65">
        <v>9781450347730</v>
      </c>
      <c r="AB65" t="s">
        <v>308</v>
      </c>
      <c r="AC65" t="s">
        <v>6</v>
      </c>
      <c r="AD65" s="3">
        <v>2016</v>
      </c>
      <c r="AE65" t="s">
        <v>4319</v>
      </c>
      <c r="AF65" t="s">
        <v>6</v>
      </c>
      <c r="AG65" t="s">
        <v>337</v>
      </c>
    </row>
    <row r="66" spans="1:33" x14ac:dyDescent="0.35">
      <c r="A66" t="s">
        <v>70</v>
      </c>
      <c r="B66" t="s">
        <v>57</v>
      </c>
      <c r="C66" t="s">
        <v>57</v>
      </c>
      <c r="E66" s="20" t="s">
        <v>128</v>
      </c>
      <c r="F66" s="20"/>
      <c r="G66" s="20"/>
      <c r="H66" s="20"/>
      <c r="I66" s="20"/>
      <c r="J66" s="20" t="str">
        <f t="shared" si="6"/>
        <v>Conference</v>
      </c>
      <c r="K66" s="20"/>
      <c r="L66" s="20"/>
      <c r="M66" s="20"/>
      <c r="N66" s="20"/>
      <c r="O66" s="20"/>
      <c r="P66" s="20"/>
      <c r="Q66" s="20">
        <f t="shared" si="3"/>
        <v>0</v>
      </c>
      <c r="R66" t="s">
        <v>21484</v>
      </c>
      <c r="S66" s="20">
        <v>5</v>
      </c>
      <c r="T66" s="3" t="str">
        <f t="shared" ref="T66:T129" si="7">IF(B66&lt;&gt;C66,IF(OR(B66="",C66=""),"NR","Yes"),"")</f>
        <v/>
      </c>
      <c r="U66" s="10" t="s">
        <v>18733</v>
      </c>
      <c r="V66" t="s">
        <v>4334</v>
      </c>
      <c r="W66" t="str">
        <f t="shared" ref="W66:W129" si="8">IF(OR(ISNUMBER(SEARCH("D.2.3", B66)),ISNUMBER(SEARCH("D.2.12", B66)),ISNUMBER(SEARCH("D.2.13", B66))),"Implementation",IF(OR(ISNUMBER(SEARCH("D.2.1", B66)), ISNUMBER(SEARCH("D.2.2", B66)), ISNUMBER(SEARCH("D.2.10", B66)), ISNUMBER(SEARCH("D.2.11", B66))),"Design",IF(OR(ISNUMBER(SEARCH("D.2.0", B66)), ISNUMBER(SEARCH("D.2.m", B66))),"General", IF(OR(ISNUMBER(SEARCH("D.2.9", B66)), ISNUMBER(SEARCH("D.2.6", B66))),"Management",IF(ISNUMBER(SEARCH("D.2.8", B66)),"Analysis","Quality")))))</f>
        <v>Design</v>
      </c>
      <c r="X66" t="s">
        <v>4335</v>
      </c>
      <c r="Y66" t="s">
        <v>4336</v>
      </c>
      <c r="Z66">
        <v>10</v>
      </c>
      <c r="AA66">
        <v>9781728152097</v>
      </c>
      <c r="AB66" t="s">
        <v>4337</v>
      </c>
      <c r="AC66" t="s">
        <v>4338</v>
      </c>
      <c r="AD66" s="3">
        <v>2019</v>
      </c>
      <c r="AE66" t="s">
        <v>4339</v>
      </c>
      <c r="AF66" t="s">
        <v>6</v>
      </c>
      <c r="AG66" t="s">
        <v>217</v>
      </c>
    </row>
    <row r="67" spans="1:33" x14ac:dyDescent="0.35">
      <c r="A67" t="s">
        <v>56</v>
      </c>
      <c r="B67" t="s">
        <v>68</v>
      </c>
      <c r="C67" t="s">
        <v>68</v>
      </c>
      <c r="E67" s="20" t="s">
        <v>73</v>
      </c>
      <c r="F67" s="20"/>
      <c r="G67" s="20"/>
      <c r="H67" s="20"/>
      <c r="I67" s="20" t="s">
        <v>12</v>
      </c>
      <c r="J67" s="20" t="str">
        <f t="shared" si="6"/>
        <v>Conference</v>
      </c>
      <c r="K67" s="20"/>
      <c r="L67" s="20"/>
      <c r="M67" s="20"/>
      <c r="N67" s="20"/>
      <c r="O67" s="20"/>
      <c r="P67" s="20"/>
      <c r="Q67" s="20">
        <f t="shared" ref="Q67:Q130" si="9">SUM(K67:P67)</f>
        <v>0</v>
      </c>
      <c r="R67" t="s">
        <v>21046</v>
      </c>
      <c r="S67">
        <v>3</v>
      </c>
      <c r="T67" s="3" t="str">
        <f t="shared" si="7"/>
        <v/>
      </c>
      <c r="U67" s="10" t="s">
        <v>18734</v>
      </c>
      <c r="V67" t="s">
        <v>4341</v>
      </c>
      <c r="W67" t="str">
        <f t="shared" si="8"/>
        <v>Management</v>
      </c>
      <c r="X67" t="s">
        <v>4342</v>
      </c>
      <c r="Y67" t="s">
        <v>4343</v>
      </c>
      <c r="Z67">
        <v>10</v>
      </c>
      <c r="AA67">
        <v>9781450306867</v>
      </c>
      <c r="AB67" t="s">
        <v>4344</v>
      </c>
      <c r="AC67" t="s">
        <v>4345</v>
      </c>
      <c r="AD67" s="3">
        <v>2011</v>
      </c>
      <c r="AE67" t="s">
        <v>4346</v>
      </c>
      <c r="AF67" t="s">
        <v>6</v>
      </c>
      <c r="AG67" t="s">
        <v>217</v>
      </c>
    </row>
    <row r="68" spans="1:33" x14ac:dyDescent="0.35">
      <c r="A68" t="s">
        <v>70</v>
      </c>
      <c r="B68" t="s">
        <v>57</v>
      </c>
      <c r="C68" t="s">
        <v>57</v>
      </c>
      <c r="E68" s="20" t="s">
        <v>128</v>
      </c>
      <c r="F68" s="20"/>
      <c r="G68" s="20"/>
      <c r="H68" s="20"/>
      <c r="I68" s="20"/>
      <c r="J68" s="20" t="str">
        <f t="shared" si="6"/>
        <v>Conference</v>
      </c>
      <c r="K68" s="20"/>
      <c r="L68" s="20"/>
      <c r="M68" s="20"/>
      <c r="N68" s="20"/>
      <c r="O68" s="20"/>
      <c r="P68" s="20"/>
      <c r="Q68" s="20">
        <f t="shared" si="9"/>
        <v>0</v>
      </c>
      <c r="R68" t="s">
        <v>21485</v>
      </c>
      <c r="S68" s="20">
        <v>15</v>
      </c>
      <c r="T68" s="3" t="str">
        <f t="shared" si="7"/>
        <v/>
      </c>
      <c r="U68" s="10" t="s">
        <v>18738</v>
      </c>
      <c r="V68" t="s">
        <v>4367</v>
      </c>
      <c r="W68" t="str">
        <f t="shared" si="8"/>
        <v>Design</v>
      </c>
      <c r="X68" t="s">
        <v>4368</v>
      </c>
      <c r="Y68" t="s">
        <v>4369</v>
      </c>
      <c r="Z68">
        <v>7</v>
      </c>
      <c r="AA68">
        <v>9783662455494</v>
      </c>
      <c r="AB68" t="s">
        <v>152</v>
      </c>
      <c r="AC68" t="s">
        <v>4370</v>
      </c>
      <c r="AD68" s="3">
        <v>2014</v>
      </c>
      <c r="AE68" t="s">
        <v>4371</v>
      </c>
      <c r="AF68" t="s">
        <v>6</v>
      </c>
      <c r="AG68" t="s">
        <v>323</v>
      </c>
    </row>
    <row r="69" spans="1:33" x14ac:dyDescent="0.35">
      <c r="A69" t="s">
        <v>70</v>
      </c>
      <c r="B69" t="s">
        <v>57</v>
      </c>
      <c r="C69" t="s">
        <v>57</v>
      </c>
      <c r="E69" s="20" t="s">
        <v>128</v>
      </c>
      <c r="F69" s="20"/>
      <c r="G69" s="20"/>
      <c r="H69" s="20"/>
      <c r="I69" s="20"/>
      <c r="J69" s="20" t="str">
        <f t="shared" si="6"/>
        <v>Journal</v>
      </c>
      <c r="K69" s="20"/>
      <c r="L69" s="20"/>
      <c r="M69" s="20"/>
      <c r="N69" s="20"/>
      <c r="O69" s="20"/>
      <c r="P69" s="20"/>
      <c r="Q69" s="20">
        <f t="shared" si="9"/>
        <v>0</v>
      </c>
      <c r="R69" t="s">
        <v>21489</v>
      </c>
      <c r="S69" s="20">
        <v>6</v>
      </c>
      <c r="T69" s="3" t="str">
        <f t="shared" si="7"/>
        <v/>
      </c>
      <c r="U69" s="10" t="s">
        <v>18739</v>
      </c>
      <c r="V69" t="s">
        <v>4373</v>
      </c>
      <c r="W69" t="str">
        <f t="shared" si="8"/>
        <v>Design</v>
      </c>
      <c r="X69" t="s">
        <v>4374</v>
      </c>
      <c r="Y69" t="s">
        <v>4369</v>
      </c>
      <c r="Z69">
        <v>7</v>
      </c>
      <c r="AB69" t="s">
        <v>4375</v>
      </c>
      <c r="AC69" t="s">
        <v>4376</v>
      </c>
      <c r="AD69" s="3">
        <v>2015</v>
      </c>
      <c r="AE69" t="s">
        <v>4377</v>
      </c>
      <c r="AF69" t="s">
        <v>6</v>
      </c>
      <c r="AG69" t="s">
        <v>323</v>
      </c>
    </row>
    <row r="70" spans="1:33" x14ac:dyDescent="0.35">
      <c r="A70" t="s">
        <v>70</v>
      </c>
      <c r="B70" t="s">
        <v>57</v>
      </c>
      <c r="C70" t="s">
        <v>57</v>
      </c>
      <c r="E70" s="20" t="s">
        <v>128</v>
      </c>
      <c r="F70" s="20"/>
      <c r="G70" s="20"/>
      <c r="H70" s="20"/>
      <c r="I70" s="20"/>
      <c r="J70" s="20" t="str">
        <f t="shared" si="6"/>
        <v>Journal</v>
      </c>
      <c r="K70" s="20"/>
      <c r="L70" s="20"/>
      <c r="M70" s="20"/>
      <c r="N70" s="20"/>
      <c r="O70" s="20"/>
      <c r="P70" s="20"/>
      <c r="Q70" s="20">
        <f t="shared" si="9"/>
        <v>0</v>
      </c>
      <c r="R70" t="s">
        <v>21488</v>
      </c>
      <c r="S70" s="20">
        <v>2</v>
      </c>
      <c r="T70" s="3" t="str">
        <f t="shared" si="7"/>
        <v/>
      </c>
      <c r="U70" s="10" t="s">
        <v>18740</v>
      </c>
      <c r="V70" t="s">
        <v>4379</v>
      </c>
      <c r="W70" t="str">
        <f t="shared" si="8"/>
        <v>Design</v>
      </c>
      <c r="X70" t="s">
        <v>4380</v>
      </c>
      <c r="Y70" t="s">
        <v>4381</v>
      </c>
      <c r="Z70">
        <v>7</v>
      </c>
      <c r="AB70" t="s">
        <v>4382</v>
      </c>
      <c r="AC70" t="s">
        <v>4383</v>
      </c>
      <c r="AD70" s="3">
        <v>2015</v>
      </c>
      <c r="AE70" t="s">
        <v>4384</v>
      </c>
      <c r="AF70" t="s">
        <v>6</v>
      </c>
      <c r="AG70" t="s">
        <v>283</v>
      </c>
    </row>
    <row r="71" spans="1:33" x14ac:dyDescent="0.35">
      <c r="A71" t="s">
        <v>70</v>
      </c>
      <c r="B71" t="s">
        <v>57</v>
      </c>
      <c r="C71" t="s">
        <v>57</v>
      </c>
      <c r="E71" s="20" t="s">
        <v>128</v>
      </c>
      <c r="F71" s="20"/>
      <c r="G71" s="20"/>
      <c r="H71" s="20"/>
      <c r="I71" s="20"/>
      <c r="J71" s="20" t="str">
        <f t="shared" si="6"/>
        <v>Conference</v>
      </c>
      <c r="K71" s="20"/>
      <c r="L71" s="20"/>
      <c r="M71" s="20"/>
      <c r="N71" s="20"/>
      <c r="O71" s="20"/>
      <c r="P71" s="20"/>
      <c r="Q71" s="20">
        <f t="shared" si="9"/>
        <v>0</v>
      </c>
      <c r="R71" t="s">
        <v>21490</v>
      </c>
      <c r="S71" s="20">
        <v>6</v>
      </c>
      <c r="T71" s="3" t="str">
        <f t="shared" si="7"/>
        <v/>
      </c>
      <c r="U71" s="10" t="s">
        <v>18741</v>
      </c>
      <c r="V71" t="s">
        <v>4386</v>
      </c>
      <c r="W71" t="str">
        <f t="shared" si="8"/>
        <v>Design</v>
      </c>
      <c r="X71" t="s">
        <v>4387</v>
      </c>
      <c r="Y71" t="s">
        <v>4388</v>
      </c>
      <c r="Z71">
        <v>7</v>
      </c>
      <c r="AB71" t="s">
        <v>152</v>
      </c>
      <c r="AC71" t="s">
        <v>4389</v>
      </c>
      <c r="AD71" s="3">
        <v>2015</v>
      </c>
      <c r="AE71" t="s">
        <v>4390</v>
      </c>
      <c r="AF71" t="s">
        <v>6</v>
      </c>
      <c r="AG71" t="s">
        <v>162</v>
      </c>
    </row>
    <row r="72" spans="1:33" x14ac:dyDescent="0.35">
      <c r="A72" t="s">
        <v>70</v>
      </c>
      <c r="B72" t="s">
        <v>57</v>
      </c>
      <c r="C72" t="s">
        <v>57</v>
      </c>
      <c r="E72" s="20" t="s">
        <v>128</v>
      </c>
      <c r="F72" s="20"/>
      <c r="G72" s="20"/>
      <c r="H72" s="20"/>
      <c r="I72" s="20"/>
      <c r="J72" s="20" t="str">
        <f t="shared" si="6"/>
        <v>Conference</v>
      </c>
      <c r="K72" s="20"/>
      <c r="L72" s="20"/>
      <c r="M72" s="20"/>
      <c r="N72" s="20"/>
      <c r="O72" s="20"/>
      <c r="P72" s="20"/>
      <c r="Q72" s="20">
        <f t="shared" si="9"/>
        <v>0</v>
      </c>
      <c r="R72" t="s">
        <v>21491</v>
      </c>
      <c r="S72" s="20">
        <v>6</v>
      </c>
      <c r="T72" s="3" t="str">
        <f t="shared" si="7"/>
        <v/>
      </c>
      <c r="U72" s="10" t="s">
        <v>18742</v>
      </c>
      <c r="V72" t="s">
        <v>4392</v>
      </c>
      <c r="W72" t="str">
        <f t="shared" si="8"/>
        <v>Design</v>
      </c>
      <c r="X72" t="s">
        <v>4393</v>
      </c>
      <c r="Y72" t="s">
        <v>4394</v>
      </c>
      <c r="Z72">
        <v>7</v>
      </c>
      <c r="AA72">
        <v>9783319192369</v>
      </c>
      <c r="AB72" t="s">
        <v>2587</v>
      </c>
      <c r="AC72" t="s">
        <v>4395</v>
      </c>
      <c r="AD72" s="3">
        <v>2015</v>
      </c>
      <c r="AE72" t="s">
        <v>4396</v>
      </c>
      <c r="AF72" t="s">
        <v>6</v>
      </c>
      <c r="AG72" t="s">
        <v>283</v>
      </c>
    </row>
    <row r="73" spans="1:33" x14ac:dyDescent="0.35">
      <c r="A73" t="s">
        <v>70</v>
      </c>
      <c r="B73" t="s">
        <v>57</v>
      </c>
      <c r="C73" t="s">
        <v>57</v>
      </c>
      <c r="E73" s="20" t="s">
        <v>128</v>
      </c>
      <c r="F73" s="20"/>
      <c r="G73" s="20"/>
      <c r="H73" s="20"/>
      <c r="I73" s="20"/>
      <c r="J73" s="20" t="str">
        <f t="shared" si="6"/>
        <v>Workshop</v>
      </c>
      <c r="K73" s="20"/>
      <c r="L73" s="20"/>
      <c r="M73" s="20"/>
      <c r="N73" s="20"/>
      <c r="O73" s="20"/>
      <c r="P73" s="20"/>
      <c r="Q73" s="20">
        <f t="shared" si="9"/>
        <v>0</v>
      </c>
      <c r="R73" t="s">
        <v>21487</v>
      </c>
      <c r="S73" s="20">
        <v>5</v>
      </c>
      <c r="T73" s="3" t="str">
        <f t="shared" si="7"/>
        <v/>
      </c>
      <c r="U73" s="10" t="s">
        <v>18743</v>
      </c>
      <c r="V73" t="s">
        <v>4398</v>
      </c>
      <c r="W73" t="str">
        <f t="shared" si="8"/>
        <v>Design</v>
      </c>
      <c r="X73" t="s">
        <v>4399</v>
      </c>
      <c r="Y73" t="s">
        <v>4400</v>
      </c>
      <c r="Z73">
        <v>10</v>
      </c>
      <c r="AA73">
        <v>9781467392037</v>
      </c>
      <c r="AB73" t="s">
        <v>4401</v>
      </c>
      <c r="AC73" t="s">
        <v>4402</v>
      </c>
      <c r="AD73" s="3">
        <v>2015</v>
      </c>
      <c r="AE73" t="s">
        <v>4403</v>
      </c>
      <c r="AF73" t="s">
        <v>6</v>
      </c>
      <c r="AG73" t="s">
        <v>147</v>
      </c>
    </row>
    <row r="74" spans="1:33" x14ac:dyDescent="0.35">
      <c r="A74" t="s">
        <v>70</v>
      </c>
      <c r="B74" t="s">
        <v>57</v>
      </c>
      <c r="C74" t="s">
        <v>57</v>
      </c>
      <c r="E74" s="20" t="s">
        <v>128</v>
      </c>
      <c r="F74" s="20"/>
      <c r="G74" s="20"/>
      <c r="H74" s="20"/>
      <c r="I74" s="20"/>
      <c r="J74" s="20" t="str">
        <f t="shared" si="6"/>
        <v>Journal</v>
      </c>
      <c r="K74" s="20"/>
      <c r="L74" s="20"/>
      <c r="M74" s="20"/>
      <c r="N74" s="20"/>
      <c r="O74" s="20"/>
      <c r="P74" s="20"/>
      <c r="Q74" s="20">
        <f t="shared" si="9"/>
        <v>0</v>
      </c>
      <c r="R74" t="s">
        <v>21055</v>
      </c>
      <c r="S74" s="20">
        <v>2</v>
      </c>
      <c r="T74" s="3" t="str">
        <f t="shared" si="7"/>
        <v/>
      </c>
      <c r="U74" s="10" t="s">
        <v>18746</v>
      </c>
      <c r="V74" t="s">
        <v>4417</v>
      </c>
      <c r="W74" t="str">
        <f t="shared" si="8"/>
        <v>Design</v>
      </c>
      <c r="X74" t="s">
        <v>4418</v>
      </c>
      <c r="Y74" t="s">
        <v>4419</v>
      </c>
      <c r="Z74">
        <v>7</v>
      </c>
      <c r="AB74" t="s">
        <v>1691</v>
      </c>
      <c r="AC74" t="s">
        <v>6</v>
      </c>
      <c r="AD74" s="3">
        <v>2018</v>
      </c>
      <c r="AE74" t="s">
        <v>4420</v>
      </c>
      <c r="AF74" t="s">
        <v>6</v>
      </c>
      <c r="AG74" t="s">
        <v>217</v>
      </c>
    </row>
    <row r="75" spans="1:33" x14ac:dyDescent="0.35">
      <c r="A75" t="s">
        <v>49</v>
      </c>
      <c r="B75" t="s">
        <v>66</v>
      </c>
      <c r="C75" t="s">
        <v>66</v>
      </c>
      <c r="D75" t="s">
        <v>99</v>
      </c>
      <c r="E75" s="20" t="s">
        <v>127</v>
      </c>
      <c r="F75" s="20" t="s">
        <v>94</v>
      </c>
      <c r="G75" s="20" t="s">
        <v>111</v>
      </c>
      <c r="H75" s="20" t="s">
        <v>21324</v>
      </c>
      <c r="I75" s="20" t="s">
        <v>14606</v>
      </c>
      <c r="J75" s="20" t="str">
        <f t="shared" si="6"/>
        <v>Conference</v>
      </c>
      <c r="K75" s="20">
        <v>1</v>
      </c>
      <c r="L75" s="20">
        <v>1</v>
      </c>
      <c r="M75" s="20">
        <v>0.5</v>
      </c>
      <c r="N75" s="20">
        <v>0.5</v>
      </c>
      <c r="O75" s="20">
        <v>0</v>
      </c>
      <c r="P75" s="20">
        <v>1</v>
      </c>
      <c r="Q75" s="20">
        <f t="shared" si="9"/>
        <v>4</v>
      </c>
      <c r="R75" t="s">
        <v>21459</v>
      </c>
      <c r="S75">
        <v>21</v>
      </c>
      <c r="T75" s="3" t="str">
        <f t="shared" si="7"/>
        <v/>
      </c>
      <c r="U75" s="10" t="s">
        <v>18781</v>
      </c>
      <c r="V75" t="s">
        <v>4640</v>
      </c>
      <c r="W75" t="str">
        <f t="shared" si="8"/>
        <v>Quality</v>
      </c>
      <c r="X75" t="s">
        <v>4641</v>
      </c>
      <c r="Y75" t="s">
        <v>4642</v>
      </c>
      <c r="Z75">
        <v>7</v>
      </c>
      <c r="AA75">
        <v>9783030324087</v>
      </c>
      <c r="AB75" t="s">
        <v>152</v>
      </c>
      <c r="AC75" t="s">
        <v>4643</v>
      </c>
      <c r="AD75" s="3">
        <v>2019</v>
      </c>
      <c r="AE75" t="s">
        <v>4644</v>
      </c>
      <c r="AF75" t="s">
        <v>6</v>
      </c>
      <c r="AG75" t="s">
        <v>217</v>
      </c>
    </row>
    <row r="76" spans="1:33" x14ac:dyDescent="0.35">
      <c r="A76" t="s">
        <v>70</v>
      </c>
      <c r="B76" t="s">
        <v>66</v>
      </c>
      <c r="C76" t="s">
        <v>66</v>
      </c>
      <c r="E76" s="20" t="s">
        <v>128</v>
      </c>
      <c r="F76" s="20"/>
      <c r="G76" s="20"/>
      <c r="H76" s="20"/>
      <c r="I76" s="20"/>
      <c r="J76" s="20" t="str">
        <f t="shared" si="6"/>
        <v>Journal</v>
      </c>
      <c r="K76" s="20"/>
      <c r="L76" s="20"/>
      <c r="M76" s="20"/>
      <c r="N76" s="20"/>
      <c r="O76" s="20"/>
      <c r="P76" s="20"/>
      <c r="Q76" s="20">
        <f t="shared" si="9"/>
        <v>0</v>
      </c>
      <c r="R76" t="s">
        <v>21084</v>
      </c>
      <c r="S76">
        <v>2</v>
      </c>
      <c r="T76" s="3" t="str">
        <f t="shared" si="7"/>
        <v/>
      </c>
      <c r="U76" s="10" t="s">
        <v>18797</v>
      </c>
      <c r="V76" t="s">
        <v>4740</v>
      </c>
      <c r="W76" t="str">
        <f t="shared" si="8"/>
        <v>Quality</v>
      </c>
      <c r="X76" t="s">
        <v>4741</v>
      </c>
      <c r="Y76" t="s">
        <v>4742</v>
      </c>
      <c r="Z76">
        <v>7</v>
      </c>
      <c r="AB76" t="s">
        <v>261</v>
      </c>
      <c r="AC76" t="s">
        <v>4743</v>
      </c>
      <c r="AD76" s="3">
        <v>2017</v>
      </c>
      <c r="AE76" t="s">
        <v>4744</v>
      </c>
      <c r="AF76" t="s">
        <v>6</v>
      </c>
      <c r="AG76" t="s">
        <v>323</v>
      </c>
    </row>
    <row r="77" spans="1:33" x14ac:dyDescent="0.35">
      <c r="A77" t="s">
        <v>49</v>
      </c>
      <c r="B77" t="s">
        <v>63</v>
      </c>
      <c r="C77" t="s">
        <v>63</v>
      </c>
      <c r="D77" t="s">
        <v>61</v>
      </c>
      <c r="E77" s="20" t="s">
        <v>127</v>
      </c>
      <c r="F77" s="20" t="s">
        <v>94</v>
      </c>
      <c r="G77" s="20" t="s">
        <v>111</v>
      </c>
      <c r="H77" s="20" t="s">
        <v>21324</v>
      </c>
      <c r="I77" s="20" t="s">
        <v>11973</v>
      </c>
      <c r="J77" s="20" t="str">
        <f t="shared" si="6"/>
        <v>Conference</v>
      </c>
      <c r="K77" s="20">
        <v>0.5</v>
      </c>
      <c r="L77" s="20">
        <v>0</v>
      </c>
      <c r="M77" s="20">
        <v>0</v>
      </c>
      <c r="N77" s="20">
        <v>0</v>
      </c>
      <c r="O77" s="20">
        <v>0</v>
      </c>
      <c r="P77" s="20">
        <v>0</v>
      </c>
      <c r="Q77" s="20">
        <f t="shared" si="9"/>
        <v>0.5</v>
      </c>
      <c r="R77" t="s">
        <v>21325</v>
      </c>
      <c r="S77">
        <v>30</v>
      </c>
      <c r="T77" s="3" t="str">
        <f t="shared" si="7"/>
        <v/>
      </c>
      <c r="U77" s="10" t="s">
        <v>18853</v>
      </c>
      <c r="V77" t="s">
        <v>5092</v>
      </c>
      <c r="W77" t="str">
        <f t="shared" si="8"/>
        <v>Quality</v>
      </c>
      <c r="X77" t="s">
        <v>5093</v>
      </c>
      <c r="Y77" t="s">
        <v>5094</v>
      </c>
      <c r="Z77">
        <v>10</v>
      </c>
      <c r="AA77">
        <v>9781728173979</v>
      </c>
      <c r="AB77" t="s">
        <v>5095</v>
      </c>
      <c r="AC77" t="s">
        <v>5096</v>
      </c>
      <c r="AD77" s="3">
        <v>2020</v>
      </c>
      <c r="AE77" t="s">
        <v>5097</v>
      </c>
      <c r="AF77" t="s">
        <v>6</v>
      </c>
      <c r="AG77" t="s">
        <v>162</v>
      </c>
    </row>
    <row r="78" spans="1:33" x14ac:dyDescent="0.35">
      <c r="A78" t="s">
        <v>70</v>
      </c>
      <c r="B78" t="s">
        <v>57</v>
      </c>
      <c r="C78" t="s">
        <v>57</v>
      </c>
      <c r="E78" s="20" t="s">
        <v>128</v>
      </c>
      <c r="F78" s="20"/>
      <c r="G78" s="20"/>
      <c r="H78" s="20"/>
      <c r="I78" s="20" t="s">
        <v>21493</v>
      </c>
      <c r="J78" s="20" t="str">
        <f t="shared" si="6"/>
        <v>Workshop</v>
      </c>
      <c r="K78" s="20"/>
      <c r="L78" s="20"/>
      <c r="M78" s="20"/>
      <c r="N78" s="20"/>
      <c r="O78" s="20"/>
      <c r="P78" s="20"/>
      <c r="Q78" s="20">
        <f t="shared" si="9"/>
        <v>0</v>
      </c>
      <c r="R78" s="20" t="s">
        <v>21089</v>
      </c>
      <c r="S78" s="20">
        <v>15</v>
      </c>
      <c r="T78" s="3" t="str">
        <f t="shared" si="7"/>
        <v/>
      </c>
      <c r="U78" s="10" t="s">
        <v>18872</v>
      </c>
      <c r="V78" t="s">
        <v>5208</v>
      </c>
      <c r="W78" t="str">
        <f t="shared" si="8"/>
        <v>Design</v>
      </c>
      <c r="X78" t="s">
        <v>5209</v>
      </c>
      <c r="Y78" t="s">
        <v>5210</v>
      </c>
      <c r="Z78">
        <v>10</v>
      </c>
      <c r="AB78" t="s">
        <v>496</v>
      </c>
      <c r="AC78" t="s">
        <v>5211</v>
      </c>
      <c r="AD78" s="3">
        <v>2020</v>
      </c>
      <c r="AE78" t="s">
        <v>5212</v>
      </c>
      <c r="AF78" t="s">
        <v>6</v>
      </c>
      <c r="AG78" t="s">
        <v>162</v>
      </c>
    </row>
    <row r="79" spans="1:33" x14ac:dyDescent="0.35">
      <c r="A79" t="s">
        <v>70</v>
      </c>
      <c r="B79" t="s">
        <v>60</v>
      </c>
      <c r="C79" t="s">
        <v>60</v>
      </c>
      <c r="E79" s="20" t="s">
        <v>128</v>
      </c>
      <c r="F79" s="20"/>
      <c r="G79" s="20"/>
      <c r="H79" s="20"/>
      <c r="I79" s="20"/>
      <c r="J79" s="20" t="str">
        <f t="shared" si="6"/>
        <v>Journal</v>
      </c>
      <c r="K79" s="20"/>
      <c r="L79" s="20"/>
      <c r="M79" s="20"/>
      <c r="N79" s="20"/>
      <c r="O79" s="20"/>
      <c r="P79" s="20"/>
      <c r="Q79" s="20">
        <f t="shared" si="9"/>
        <v>0</v>
      </c>
      <c r="R79" t="s">
        <v>21395</v>
      </c>
      <c r="S79">
        <v>6</v>
      </c>
      <c r="T79" s="3" t="str">
        <f t="shared" si="7"/>
        <v/>
      </c>
      <c r="U79" s="10" t="s">
        <v>18878</v>
      </c>
      <c r="V79" t="s">
        <v>5245</v>
      </c>
      <c r="W79" t="str">
        <f t="shared" si="8"/>
        <v>Implementation</v>
      </c>
      <c r="X79" t="s">
        <v>5246</v>
      </c>
      <c r="Y79" t="s">
        <v>5247</v>
      </c>
      <c r="Z79">
        <v>7</v>
      </c>
      <c r="AB79" t="s">
        <v>5248</v>
      </c>
      <c r="AC79" t="s">
        <v>5249</v>
      </c>
      <c r="AD79" s="3">
        <v>2012</v>
      </c>
      <c r="AE79" t="s">
        <v>5250</v>
      </c>
      <c r="AF79" t="s">
        <v>6</v>
      </c>
      <c r="AG79" t="s">
        <v>155</v>
      </c>
    </row>
    <row r="80" spans="1:33" x14ac:dyDescent="0.35">
      <c r="A80" t="s">
        <v>70</v>
      </c>
      <c r="B80" t="s">
        <v>90</v>
      </c>
      <c r="C80" t="s">
        <v>90</v>
      </c>
      <c r="E80" s="20" t="s">
        <v>128</v>
      </c>
      <c r="F80" s="20"/>
      <c r="G80" s="20"/>
      <c r="H80" s="20"/>
      <c r="I80" s="20"/>
      <c r="J80" s="20" t="str">
        <f t="shared" si="6"/>
        <v>Conference</v>
      </c>
      <c r="K80" s="20"/>
      <c r="L80" s="20"/>
      <c r="M80" s="20"/>
      <c r="N80" s="20"/>
      <c r="O80" s="20"/>
      <c r="P80" s="20"/>
      <c r="Q80" s="20">
        <f t="shared" si="9"/>
        <v>0</v>
      </c>
      <c r="T80" s="3" t="str">
        <f t="shared" si="7"/>
        <v/>
      </c>
      <c r="U80" s="10" t="s">
        <v>5348</v>
      </c>
      <c r="V80" t="s">
        <v>5349</v>
      </c>
      <c r="W80" t="str">
        <f t="shared" si="8"/>
        <v>General</v>
      </c>
      <c r="X80" t="s">
        <v>6</v>
      </c>
      <c r="Y80" t="s">
        <v>5350</v>
      </c>
      <c r="Z80">
        <v>7</v>
      </c>
      <c r="AA80">
        <v>9789811610882</v>
      </c>
      <c r="AB80" t="s">
        <v>5351</v>
      </c>
      <c r="AC80" t="s">
        <v>5352</v>
      </c>
      <c r="AD80" s="3">
        <v>2021</v>
      </c>
      <c r="AE80" t="s">
        <v>5353</v>
      </c>
      <c r="AF80" t="s">
        <v>6</v>
      </c>
      <c r="AG80" t="s">
        <v>162</v>
      </c>
    </row>
    <row r="81" spans="1:33" x14ac:dyDescent="0.35">
      <c r="A81" t="s">
        <v>67</v>
      </c>
      <c r="B81" s="32" t="s">
        <v>80</v>
      </c>
      <c r="C81" t="s">
        <v>80</v>
      </c>
      <c r="E81" s="20" t="s">
        <v>128</v>
      </c>
      <c r="F81" s="20"/>
      <c r="G81" s="20"/>
      <c r="H81" s="20"/>
      <c r="I81" s="20"/>
      <c r="J81" s="20" t="str">
        <f t="shared" si="6"/>
        <v>Journal</v>
      </c>
      <c r="K81" s="20"/>
      <c r="L81" s="20"/>
      <c r="M81" s="20"/>
      <c r="N81" s="20"/>
      <c r="O81" s="20"/>
      <c r="P81" s="20"/>
      <c r="Q81" s="20">
        <f t="shared" si="9"/>
        <v>0</v>
      </c>
      <c r="R81" s="33" t="s">
        <v>20816</v>
      </c>
      <c r="S81">
        <v>8</v>
      </c>
      <c r="T81" s="3" t="str">
        <f t="shared" si="7"/>
        <v/>
      </c>
      <c r="U81" s="10" t="s">
        <v>18904</v>
      </c>
      <c r="V81" t="s">
        <v>5418</v>
      </c>
      <c r="W81" t="str">
        <f t="shared" si="8"/>
        <v>Design</v>
      </c>
      <c r="X81" t="s">
        <v>5419</v>
      </c>
      <c r="Y81" t="s">
        <v>5420</v>
      </c>
      <c r="Z81">
        <v>7</v>
      </c>
      <c r="AB81" t="s">
        <v>1691</v>
      </c>
      <c r="AC81" t="s">
        <v>6</v>
      </c>
      <c r="AD81" s="3">
        <v>2021</v>
      </c>
      <c r="AE81" t="s">
        <v>5421</v>
      </c>
      <c r="AF81" t="s">
        <v>6</v>
      </c>
      <c r="AG81" t="s">
        <v>162</v>
      </c>
    </row>
    <row r="82" spans="1:33" x14ac:dyDescent="0.35">
      <c r="A82" t="s">
        <v>49</v>
      </c>
      <c r="B82" t="s">
        <v>57</v>
      </c>
      <c r="C82" t="s">
        <v>57</v>
      </c>
      <c r="D82" t="s">
        <v>55</v>
      </c>
      <c r="E82" s="20" t="s">
        <v>127</v>
      </c>
      <c r="F82" s="20" t="s">
        <v>98</v>
      </c>
      <c r="G82" s="20" t="s">
        <v>105</v>
      </c>
      <c r="H82" s="20" t="s">
        <v>21433</v>
      </c>
      <c r="I82" s="20" t="s">
        <v>21328</v>
      </c>
      <c r="J82" s="20" t="str">
        <f t="shared" si="6"/>
        <v>Journal</v>
      </c>
      <c r="K82" s="20">
        <v>0.5</v>
      </c>
      <c r="L82" s="20">
        <v>0.5</v>
      </c>
      <c r="M82" s="20">
        <v>0</v>
      </c>
      <c r="N82" s="20">
        <v>0</v>
      </c>
      <c r="O82" s="20">
        <v>0</v>
      </c>
      <c r="P82" s="20">
        <v>0</v>
      </c>
      <c r="Q82" s="20">
        <f t="shared" si="9"/>
        <v>1</v>
      </c>
      <c r="R82" t="s">
        <v>21494</v>
      </c>
      <c r="S82" s="20">
        <v>50</v>
      </c>
      <c r="T82" s="3" t="str">
        <f t="shared" si="7"/>
        <v/>
      </c>
      <c r="U82" s="10" t="s">
        <v>18908</v>
      </c>
      <c r="V82" t="s">
        <v>5443</v>
      </c>
      <c r="W82" t="str">
        <f t="shared" si="8"/>
        <v>Design</v>
      </c>
      <c r="X82" t="s">
        <v>6</v>
      </c>
      <c r="Y82" t="s">
        <v>5444</v>
      </c>
      <c r="Z82">
        <v>7</v>
      </c>
      <c r="AB82" t="s">
        <v>2536</v>
      </c>
      <c r="AC82" t="s">
        <v>5445</v>
      </c>
      <c r="AD82" s="3">
        <v>2012</v>
      </c>
      <c r="AE82" t="s">
        <v>5446</v>
      </c>
      <c r="AF82" t="s">
        <v>6</v>
      </c>
      <c r="AG82" t="s">
        <v>4177</v>
      </c>
    </row>
    <row r="83" spans="1:33" x14ac:dyDescent="0.35">
      <c r="A83" t="s">
        <v>49</v>
      </c>
      <c r="B83" t="s">
        <v>77</v>
      </c>
      <c r="C83" t="s">
        <v>77</v>
      </c>
      <c r="D83" t="s">
        <v>95</v>
      </c>
      <c r="E83" s="20" t="s">
        <v>127</v>
      </c>
      <c r="F83" s="20" t="s">
        <v>96</v>
      </c>
      <c r="G83" s="20" t="s">
        <v>111</v>
      </c>
      <c r="H83" s="20" t="s">
        <v>21321</v>
      </c>
      <c r="I83" s="20" t="s">
        <v>11973</v>
      </c>
      <c r="J83" s="20" t="str">
        <f t="shared" si="6"/>
        <v>Conference</v>
      </c>
      <c r="K83" s="20">
        <v>0.5</v>
      </c>
      <c r="L83" s="20">
        <v>0.5</v>
      </c>
      <c r="M83" s="20">
        <v>0</v>
      </c>
      <c r="N83" s="20">
        <v>0</v>
      </c>
      <c r="O83" s="20">
        <v>0</v>
      </c>
      <c r="P83" s="20">
        <v>0</v>
      </c>
      <c r="Q83" s="20">
        <f t="shared" si="9"/>
        <v>1</v>
      </c>
      <c r="R83" s="35" t="s">
        <v>21446</v>
      </c>
      <c r="S83">
        <v>20</v>
      </c>
      <c r="T83" s="3" t="str">
        <f t="shared" si="7"/>
        <v/>
      </c>
      <c r="U83" s="10" t="s">
        <v>18917</v>
      </c>
      <c r="V83" t="s">
        <v>5503</v>
      </c>
      <c r="W83" t="str">
        <f t="shared" si="8"/>
        <v>Management</v>
      </c>
      <c r="X83" t="s">
        <v>5504</v>
      </c>
      <c r="Y83" t="s">
        <v>5505</v>
      </c>
      <c r="Z83">
        <v>10</v>
      </c>
      <c r="AA83">
        <v>9780769535968</v>
      </c>
      <c r="AB83" t="s">
        <v>5506</v>
      </c>
      <c r="AC83" t="s">
        <v>1544</v>
      </c>
      <c r="AD83" s="3">
        <v>2009</v>
      </c>
      <c r="AE83" t="s">
        <v>5507</v>
      </c>
      <c r="AF83" t="s">
        <v>6</v>
      </c>
      <c r="AG83" t="s">
        <v>5508</v>
      </c>
    </row>
    <row r="84" spans="1:33" x14ac:dyDescent="0.35">
      <c r="A84" t="s">
        <v>49</v>
      </c>
      <c r="B84" t="s">
        <v>54</v>
      </c>
      <c r="C84" t="s">
        <v>54</v>
      </c>
      <c r="D84" t="s">
        <v>92</v>
      </c>
      <c r="E84" s="20" t="s">
        <v>127</v>
      </c>
      <c r="F84" s="20" t="s">
        <v>98</v>
      </c>
      <c r="G84" s="20" t="s">
        <v>107</v>
      </c>
      <c r="H84" s="20" t="s">
        <v>21331</v>
      </c>
      <c r="I84" s="20" t="s">
        <v>14606</v>
      </c>
      <c r="J84" s="20" t="str">
        <f t="shared" si="6"/>
        <v>Conference</v>
      </c>
      <c r="K84">
        <v>1</v>
      </c>
      <c r="L84">
        <v>1</v>
      </c>
      <c r="M84">
        <v>0.5</v>
      </c>
      <c r="N84">
        <v>1</v>
      </c>
      <c r="O84">
        <v>0.5</v>
      </c>
      <c r="P84">
        <v>0.5</v>
      </c>
      <c r="Q84" s="20">
        <f t="shared" si="9"/>
        <v>4.5</v>
      </c>
      <c r="R84" t="s">
        <v>21351</v>
      </c>
      <c r="S84">
        <v>8</v>
      </c>
      <c r="T84" s="3" t="str">
        <f t="shared" si="7"/>
        <v/>
      </c>
      <c r="U84" s="10" t="s">
        <v>18934</v>
      </c>
      <c r="V84" t="s">
        <v>5600</v>
      </c>
      <c r="W84" t="str">
        <f t="shared" si="8"/>
        <v>Design</v>
      </c>
      <c r="X84" t="s">
        <v>5601</v>
      </c>
      <c r="Y84" t="s">
        <v>5602</v>
      </c>
      <c r="Z84">
        <v>7</v>
      </c>
      <c r="AA84">
        <v>9783319058429</v>
      </c>
      <c r="AB84" t="s">
        <v>152</v>
      </c>
      <c r="AC84" t="s">
        <v>1846</v>
      </c>
      <c r="AD84" s="3">
        <v>2014</v>
      </c>
      <c r="AE84" t="s">
        <v>5603</v>
      </c>
      <c r="AF84" t="s">
        <v>6</v>
      </c>
      <c r="AG84" t="s">
        <v>4177</v>
      </c>
    </row>
    <row r="85" spans="1:33" x14ac:dyDescent="0.35">
      <c r="A85" t="s">
        <v>70</v>
      </c>
      <c r="B85" t="s">
        <v>83</v>
      </c>
      <c r="C85" t="s">
        <v>83</v>
      </c>
      <c r="E85" s="20" t="s">
        <v>128</v>
      </c>
      <c r="F85" s="20"/>
      <c r="G85" s="20"/>
      <c r="H85" s="20"/>
      <c r="I85" s="20"/>
      <c r="J85" s="20" t="str">
        <f t="shared" si="6"/>
        <v>Journal</v>
      </c>
      <c r="K85" s="20"/>
      <c r="L85" s="20"/>
      <c r="M85" s="20"/>
      <c r="N85" s="20"/>
      <c r="O85" s="20"/>
      <c r="P85" s="20"/>
      <c r="Q85" s="20">
        <f t="shared" si="9"/>
        <v>0</v>
      </c>
      <c r="R85" t="s">
        <v>21101</v>
      </c>
      <c r="S85">
        <v>2</v>
      </c>
      <c r="T85" s="3" t="str">
        <f t="shared" si="7"/>
        <v/>
      </c>
      <c r="U85" s="10" t="s">
        <v>18938</v>
      </c>
      <c r="V85" t="s">
        <v>5622</v>
      </c>
      <c r="W85" t="str">
        <f t="shared" si="8"/>
        <v>Design</v>
      </c>
      <c r="X85" t="s">
        <v>5623</v>
      </c>
      <c r="Y85" t="s">
        <v>5624</v>
      </c>
      <c r="Z85">
        <v>7</v>
      </c>
      <c r="AB85" t="s">
        <v>5625</v>
      </c>
      <c r="AC85" t="s">
        <v>5626</v>
      </c>
      <c r="AD85" s="3">
        <v>2015</v>
      </c>
      <c r="AE85" t="s">
        <v>5627</v>
      </c>
      <c r="AF85" t="s">
        <v>6</v>
      </c>
      <c r="AG85" t="s">
        <v>836</v>
      </c>
    </row>
    <row r="86" spans="1:33" x14ac:dyDescent="0.35">
      <c r="A86" t="s">
        <v>49</v>
      </c>
      <c r="B86" t="s">
        <v>54</v>
      </c>
      <c r="C86" t="s">
        <v>54</v>
      </c>
      <c r="D86" t="s">
        <v>72</v>
      </c>
      <c r="E86" s="20" t="s">
        <v>127</v>
      </c>
      <c r="F86" s="20" t="s">
        <v>94</v>
      </c>
      <c r="G86" s="20" t="s">
        <v>111</v>
      </c>
      <c r="H86" s="20" t="s">
        <v>21353</v>
      </c>
      <c r="I86" s="20" t="s">
        <v>12</v>
      </c>
      <c r="J86" s="20" t="str">
        <f t="shared" si="6"/>
        <v>Workshop</v>
      </c>
      <c r="K86" s="20">
        <v>1</v>
      </c>
      <c r="L86" s="20">
        <v>0.5</v>
      </c>
      <c r="M86" s="20">
        <v>0</v>
      </c>
      <c r="N86" s="20">
        <v>0</v>
      </c>
      <c r="O86" s="20">
        <v>0</v>
      </c>
      <c r="P86" s="20">
        <v>0</v>
      </c>
      <c r="Q86" s="20">
        <f t="shared" si="9"/>
        <v>1.5</v>
      </c>
      <c r="R86" t="s">
        <v>21352</v>
      </c>
      <c r="S86">
        <v>30</v>
      </c>
      <c r="T86" s="3" t="str">
        <f t="shared" si="7"/>
        <v/>
      </c>
      <c r="U86" s="10" t="s">
        <v>18946</v>
      </c>
      <c r="V86" t="s">
        <v>5673</v>
      </c>
      <c r="W86" t="str">
        <f t="shared" si="8"/>
        <v>Design</v>
      </c>
      <c r="X86" t="s">
        <v>5674</v>
      </c>
      <c r="Y86" t="s">
        <v>5675</v>
      </c>
      <c r="Z86">
        <v>10</v>
      </c>
      <c r="AB86" t="s">
        <v>5255</v>
      </c>
      <c r="AC86" t="s">
        <v>5676</v>
      </c>
      <c r="AD86" s="3">
        <v>2012</v>
      </c>
      <c r="AE86" t="s">
        <v>5677</v>
      </c>
      <c r="AF86" t="s">
        <v>6</v>
      </c>
      <c r="AG86" t="s">
        <v>984</v>
      </c>
    </row>
    <row r="87" spans="1:33" x14ac:dyDescent="0.35">
      <c r="A87" t="s">
        <v>70</v>
      </c>
      <c r="B87" t="s">
        <v>77</v>
      </c>
      <c r="C87" t="s">
        <v>77</v>
      </c>
      <c r="E87" s="20" t="s">
        <v>128</v>
      </c>
      <c r="F87" s="20"/>
      <c r="G87" s="20"/>
      <c r="H87" s="20"/>
      <c r="I87" s="20"/>
      <c r="J87" s="20" t="str">
        <f t="shared" si="6"/>
        <v>Journal</v>
      </c>
      <c r="K87" s="20"/>
      <c r="L87" s="20"/>
      <c r="M87" s="20"/>
      <c r="N87" s="20"/>
      <c r="O87" s="20"/>
      <c r="P87" s="20"/>
      <c r="Q87" s="20">
        <f t="shared" si="9"/>
        <v>0</v>
      </c>
      <c r="R87" s="33" t="s">
        <v>21105</v>
      </c>
      <c r="S87">
        <v>10</v>
      </c>
      <c r="T87" s="3" t="str">
        <f t="shared" si="7"/>
        <v/>
      </c>
      <c r="U87" s="10" t="s">
        <v>18955</v>
      </c>
      <c r="V87" t="s">
        <v>5736</v>
      </c>
      <c r="W87" t="str">
        <f t="shared" si="8"/>
        <v>Management</v>
      </c>
      <c r="X87" t="s">
        <v>5737</v>
      </c>
      <c r="Y87" t="s">
        <v>5738</v>
      </c>
      <c r="Z87">
        <v>7</v>
      </c>
      <c r="AA87">
        <v>9789811544088</v>
      </c>
      <c r="AB87" t="s">
        <v>207</v>
      </c>
      <c r="AC87" t="s">
        <v>5739</v>
      </c>
      <c r="AD87" s="3">
        <v>2021</v>
      </c>
      <c r="AE87" t="s">
        <v>5740</v>
      </c>
      <c r="AF87" t="s">
        <v>6</v>
      </c>
      <c r="AG87" t="s">
        <v>162</v>
      </c>
    </row>
    <row r="88" spans="1:33" x14ac:dyDescent="0.35">
      <c r="A88" t="s">
        <v>49</v>
      </c>
      <c r="B88" t="s">
        <v>71</v>
      </c>
      <c r="C88" t="s">
        <v>71</v>
      </c>
      <c r="D88" t="s">
        <v>100</v>
      </c>
      <c r="E88" s="20" t="s">
        <v>127</v>
      </c>
      <c r="F88" s="20" t="s">
        <v>98</v>
      </c>
      <c r="G88" s="20" t="s">
        <v>109</v>
      </c>
      <c r="H88" s="20" t="s">
        <v>21321</v>
      </c>
      <c r="I88" s="20" t="s">
        <v>11973</v>
      </c>
      <c r="J88" s="20" t="str">
        <f t="shared" si="6"/>
        <v>Conference</v>
      </c>
      <c r="K88" s="20">
        <v>1</v>
      </c>
      <c r="L88" s="20">
        <v>1</v>
      </c>
      <c r="M88" s="20">
        <v>0</v>
      </c>
      <c r="N88" s="20">
        <v>1</v>
      </c>
      <c r="O88" s="20">
        <v>0</v>
      </c>
      <c r="P88" s="20">
        <v>0</v>
      </c>
      <c r="Q88" s="20">
        <f t="shared" si="9"/>
        <v>3</v>
      </c>
      <c r="R88" t="s">
        <v>21462</v>
      </c>
      <c r="S88">
        <v>12</v>
      </c>
      <c r="T88" s="3" t="str">
        <f t="shared" si="7"/>
        <v/>
      </c>
      <c r="U88" s="10" t="s">
        <v>18962</v>
      </c>
      <c r="V88" t="s">
        <v>5777</v>
      </c>
      <c r="W88" t="str">
        <f t="shared" si="8"/>
        <v>Quality</v>
      </c>
      <c r="X88" t="s">
        <v>5778</v>
      </c>
      <c r="Y88" t="s">
        <v>5779</v>
      </c>
      <c r="Z88">
        <v>10</v>
      </c>
      <c r="AA88">
        <v>9781509022991</v>
      </c>
      <c r="AB88" t="s">
        <v>5780</v>
      </c>
      <c r="AC88" t="s">
        <v>4985</v>
      </c>
      <c r="AD88" s="3">
        <v>2016</v>
      </c>
      <c r="AE88" t="s">
        <v>5781</v>
      </c>
      <c r="AF88" t="s">
        <v>6</v>
      </c>
      <c r="AG88" t="s">
        <v>217</v>
      </c>
    </row>
    <row r="89" spans="1:33" x14ac:dyDescent="0.35">
      <c r="A89" t="s">
        <v>49</v>
      </c>
      <c r="B89" t="s">
        <v>74</v>
      </c>
      <c r="C89" t="s">
        <v>74</v>
      </c>
      <c r="D89" t="s">
        <v>99</v>
      </c>
      <c r="E89" s="20" t="s">
        <v>127</v>
      </c>
      <c r="F89" s="20" t="s">
        <v>98</v>
      </c>
      <c r="G89" s="20" t="s">
        <v>109</v>
      </c>
      <c r="H89" s="20" t="s">
        <v>21313</v>
      </c>
      <c r="I89" s="20" t="s">
        <v>11973</v>
      </c>
      <c r="J89" s="20" t="str">
        <f t="shared" si="6"/>
        <v>Conference</v>
      </c>
      <c r="K89" s="20">
        <v>1</v>
      </c>
      <c r="L89" s="20">
        <v>0.5</v>
      </c>
      <c r="M89" s="20">
        <v>0</v>
      </c>
      <c r="N89" s="20">
        <v>0</v>
      </c>
      <c r="O89" s="20">
        <v>0</v>
      </c>
      <c r="P89" s="20">
        <v>0</v>
      </c>
      <c r="Q89" s="20">
        <f t="shared" si="9"/>
        <v>1.5</v>
      </c>
      <c r="R89" t="s">
        <v>21107</v>
      </c>
      <c r="S89">
        <v>28</v>
      </c>
      <c r="T89" s="3" t="str">
        <f t="shared" si="7"/>
        <v/>
      </c>
      <c r="U89" s="10" t="s">
        <v>18975</v>
      </c>
      <c r="V89" t="s">
        <v>5868</v>
      </c>
      <c r="W89" t="str">
        <f t="shared" si="8"/>
        <v>Analysis</v>
      </c>
      <c r="X89" t="s">
        <v>5869</v>
      </c>
      <c r="Y89" t="s">
        <v>5870</v>
      </c>
      <c r="Z89">
        <v>10</v>
      </c>
      <c r="AA89">
        <v>9781538648469</v>
      </c>
      <c r="AB89" t="s">
        <v>388</v>
      </c>
      <c r="AC89" t="s">
        <v>5871</v>
      </c>
      <c r="AD89" s="3">
        <v>2018</v>
      </c>
      <c r="AE89" t="s">
        <v>5872</v>
      </c>
      <c r="AF89" t="s">
        <v>6</v>
      </c>
      <c r="AG89" t="s">
        <v>703</v>
      </c>
    </row>
    <row r="90" spans="1:33" x14ac:dyDescent="0.35">
      <c r="A90" t="s">
        <v>70</v>
      </c>
      <c r="B90" t="s">
        <v>66</v>
      </c>
      <c r="C90" t="s">
        <v>66</v>
      </c>
      <c r="E90" s="20" t="s">
        <v>128</v>
      </c>
      <c r="F90" s="20"/>
      <c r="G90" s="20"/>
      <c r="H90" s="20"/>
      <c r="I90" s="20"/>
      <c r="J90" s="20" t="str">
        <f t="shared" si="6"/>
        <v>Conference</v>
      </c>
      <c r="K90" s="20"/>
      <c r="L90" s="20"/>
      <c r="M90" s="20"/>
      <c r="N90" s="20"/>
      <c r="O90" s="20"/>
      <c r="P90" s="20"/>
      <c r="Q90" s="20">
        <f t="shared" si="9"/>
        <v>0</v>
      </c>
      <c r="R90" t="s">
        <v>21109</v>
      </c>
      <c r="S90">
        <v>3</v>
      </c>
      <c r="T90" s="3" t="str">
        <f t="shared" si="7"/>
        <v/>
      </c>
      <c r="U90" s="10" t="s">
        <v>19033</v>
      </c>
      <c r="V90" t="s">
        <v>6217</v>
      </c>
      <c r="W90" t="str">
        <f t="shared" si="8"/>
        <v>Quality</v>
      </c>
      <c r="X90" t="s">
        <v>6218</v>
      </c>
      <c r="Y90" t="s">
        <v>6219</v>
      </c>
      <c r="Z90">
        <v>7</v>
      </c>
      <c r="AA90">
        <v>9783030509941</v>
      </c>
      <c r="AB90" t="s">
        <v>152</v>
      </c>
      <c r="AC90" t="s">
        <v>6220</v>
      </c>
      <c r="AD90" s="3">
        <v>2020</v>
      </c>
      <c r="AE90" t="s">
        <v>6221</v>
      </c>
      <c r="AF90" t="s">
        <v>6</v>
      </c>
      <c r="AG90" t="s">
        <v>162</v>
      </c>
    </row>
    <row r="91" spans="1:33" x14ac:dyDescent="0.35">
      <c r="A91" t="s">
        <v>70</v>
      </c>
      <c r="B91" t="s">
        <v>57</v>
      </c>
      <c r="C91" t="s">
        <v>57</v>
      </c>
      <c r="E91" s="20" t="s">
        <v>128</v>
      </c>
      <c r="F91" s="20"/>
      <c r="G91" s="20"/>
      <c r="H91" s="20"/>
      <c r="I91" s="20"/>
      <c r="J91" s="20" t="str">
        <f t="shared" si="6"/>
        <v>Workshop</v>
      </c>
      <c r="K91" s="20"/>
      <c r="L91" s="20"/>
      <c r="M91" s="20"/>
      <c r="N91" s="20"/>
      <c r="O91" s="20"/>
      <c r="P91" s="20"/>
      <c r="Q91" s="20">
        <f t="shared" si="9"/>
        <v>0</v>
      </c>
      <c r="R91" t="s">
        <v>21112</v>
      </c>
      <c r="S91" s="20">
        <v>8</v>
      </c>
      <c r="T91" s="3" t="str">
        <f t="shared" si="7"/>
        <v/>
      </c>
      <c r="U91" s="10" t="s">
        <v>19089</v>
      </c>
      <c r="V91" t="s">
        <v>6564</v>
      </c>
      <c r="W91" t="str">
        <f t="shared" si="8"/>
        <v>Design</v>
      </c>
      <c r="X91" t="s">
        <v>6565</v>
      </c>
      <c r="Y91" t="s">
        <v>6566</v>
      </c>
      <c r="Z91">
        <v>10</v>
      </c>
      <c r="AA91">
        <v>9782905267788</v>
      </c>
      <c r="AB91" t="s">
        <v>496</v>
      </c>
      <c r="AC91" t="s">
        <v>6567</v>
      </c>
      <c r="AD91" s="3">
        <v>2011</v>
      </c>
      <c r="AE91" t="s">
        <v>6568</v>
      </c>
      <c r="AF91" t="s">
        <v>6</v>
      </c>
      <c r="AG91" t="s">
        <v>217</v>
      </c>
    </row>
    <row r="92" spans="1:33" x14ac:dyDescent="0.35">
      <c r="A92" t="s">
        <v>70</v>
      </c>
      <c r="B92" t="s">
        <v>83</v>
      </c>
      <c r="C92" t="s">
        <v>83</v>
      </c>
      <c r="E92" s="20" t="s">
        <v>128</v>
      </c>
      <c r="F92" s="20"/>
      <c r="G92" s="20"/>
      <c r="H92" s="20"/>
      <c r="I92" s="20"/>
      <c r="J92" s="20" t="str">
        <f t="shared" si="6"/>
        <v>Conference</v>
      </c>
      <c r="K92" s="20"/>
      <c r="L92" s="20"/>
      <c r="M92" s="20"/>
      <c r="N92" s="20"/>
      <c r="O92" s="20"/>
      <c r="P92" s="20"/>
      <c r="Q92" s="20">
        <f t="shared" si="9"/>
        <v>0</v>
      </c>
      <c r="R92" t="s">
        <v>21113</v>
      </c>
      <c r="S92">
        <v>15</v>
      </c>
      <c r="T92" s="3" t="str">
        <f t="shared" si="7"/>
        <v/>
      </c>
      <c r="U92" s="10" t="s">
        <v>19091</v>
      </c>
      <c r="V92" t="s">
        <v>6577</v>
      </c>
      <c r="W92" t="str">
        <f t="shared" si="8"/>
        <v>Design</v>
      </c>
      <c r="X92" t="s">
        <v>6578</v>
      </c>
      <c r="Y92" t="s">
        <v>6572</v>
      </c>
      <c r="Z92">
        <v>10</v>
      </c>
      <c r="AA92">
        <v>9781450308045</v>
      </c>
      <c r="AB92" t="s">
        <v>2878</v>
      </c>
      <c r="AC92" t="s">
        <v>6579</v>
      </c>
      <c r="AD92" s="3">
        <v>2011</v>
      </c>
      <c r="AE92" t="s">
        <v>6580</v>
      </c>
      <c r="AF92" t="s">
        <v>6</v>
      </c>
      <c r="AG92" t="s">
        <v>323</v>
      </c>
    </row>
    <row r="93" spans="1:33" x14ac:dyDescent="0.35">
      <c r="A93" t="s">
        <v>67</v>
      </c>
      <c r="B93" t="s">
        <v>51</v>
      </c>
      <c r="C93" t="s">
        <v>51</v>
      </c>
      <c r="E93" s="20" t="s">
        <v>128</v>
      </c>
      <c r="F93" s="20"/>
      <c r="G93" s="20"/>
      <c r="H93" s="20"/>
      <c r="I93" s="20"/>
      <c r="J93" s="20" t="str">
        <f t="shared" si="6"/>
        <v>Journal</v>
      </c>
      <c r="K93" s="20"/>
      <c r="L93" s="20"/>
      <c r="M93" s="20"/>
      <c r="N93" s="20"/>
      <c r="O93" s="20"/>
      <c r="P93" s="20"/>
      <c r="Q93" s="20">
        <f t="shared" si="9"/>
        <v>0</v>
      </c>
      <c r="R93" t="s">
        <v>21326</v>
      </c>
      <c r="S93">
        <v>20</v>
      </c>
      <c r="T93" s="3" t="str">
        <f t="shared" si="7"/>
        <v/>
      </c>
      <c r="U93" s="10" t="s">
        <v>19104</v>
      </c>
      <c r="V93" t="s">
        <v>6657</v>
      </c>
      <c r="W93" t="str">
        <f t="shared" si="8"/>
        <v>General</v>
      </c>
      <c r="X93" t="s">
        <v>6658</v>
      </c>
      <c r="Y93" t="s">
        <v>6659</v>
      </c>
      <c r="Z93">
        <v>10</v>
      </c>
      <c r="AA93">
        <v>9781450371582</v>
      </c>
      <c r="AB93" t="s">
        <v>194</v>
      </c>
      <c r="AC93" t="s">
        <v>6</v>
      </c>
      <c r="AD93" s="3">
        <v>2019</v>
      </c>
      <c r="AE93" t="s">
        <v>6660</v>
      </c>
      <c r="AF93" t="s">
        <v>6</v>
      </c>
      <c r="AG93" t="s">
        <v>162</v>
      </c>
    </row>
    <row r="94" spans="1:33" x14ac:dyDescent="0.35">
      <c r="A94" t="s">
        <v>49</v>
      </c>
      <c r="B94" t="s">
        <v>68</v>
      </c>
      <c r="C94" t="s">
        <v>68</v>
      </c>
      <c r="D94" t="s">
        <v>78</v>
      </c>
      <c r="E94" s="20" t="s">
        <v>127</v>
      </c>
      <c r="F94" s="20" t="s">
        <v>98</v>
      </c>
      <c r="G94" s="20" t="s">
        <v>105</v>
      </c>
      <c r="H94" s="20" t="s">
        <v>21306</v>
      </c>
      <c r="I94" s="20" t="s">
        <v>12</v>
      </c>
      <c r="J94" s="20" t="s">
        <v>120</v>
      </c>
      <c r="K94" s="20">
        <v>1</v>
      </c>
      <c r="L94" s="20">
        <v>1</v>
      </c>
      <c r="M94" s="20">
        <v>0.5</v>
      </c>
      <c r="N94" s="20">
        <v>0.5</v>
      </c>
      <c r="O94" s="20">
        <v>0</v>
      </c>
      <c r="P94" s="20">
        <v>0.5</v>
      </c>
      <c r="Q94" s="20">
        <f t="shared" si="9"/>
        <v>3.5</v>
      </c>
      <c r="R94" t="s">
        <v>21343</v>
      </c>
      <c r="S94">
        <v>30</v>
      </c>
      <c r="T94" s="3" t="str">
        <f t="shared" si="7"/>
        <v/>
      </c>
      <c r="U94" s="10" t="s">
        <v>19112</v>
      </c>
      <c r="V94" t="s">
        <v>6711</v>
      </c>
      <c r="W94" t="str">
        <f t="shared" si="8"/>
        <v>Management</v>
      </c>
      <c r="X94" t="s">
        <v>6712</v>
      </c>
      <c r="Y94" t="s">
        <v>6713</v>
      </c>
      <c r="Z94">
        <v>10</v>
      </c>
      <c r="AA94">
        <v>9781450372176</v>
      </c>
      <c r="AB94" t="s">
        <v>17786</v>
      </c>
      <c r="AC94" t="s">
        <v>6</v>
      </c>
      <c r="AD94" s="3">
        <v>2019</v>
      </c>
      <c r="AE94" t="s">
        <v>6714</v>
      </c>
      <c r="AF94" t="s">
        <v>6</v>
      </c>
      <c r="AG94" t="s">
        <v>217</v>
      </c>
    </row>
    <row r="95" spans="1:33" x14ac:dyDescent="0.35">
      <c r="A95" t="s">
        <v>70</v>
      </c>
      <c r="B95" t="s">
        <v>83</v>
      </c>
      <c r="C95" t="s">
        <v>83</v>
      </c>
      <c r="E95" s="20" t="s">
        <v>128</v>
      </c>
      <c r="F95" s="20"/>
      <c r="G95" s="20"/>
      <c r="H95" s="20"/>
      <c r="I95" s="20"/>
      <c r="J95" s="20" t="str">
        <f t="shared" ref="J95:J126" si="10">IF(ISNUMBER(SEARCH("Workshop", AB95)),"Workshop",IF(OR(ISNUMBER(SEARCH("Conference", AB95)), ISNUMBER(SEARCH("Symposium", AB95)), ISNUMBER(SEARCH("Lecture Notes", AB95)), ISNUMBER(SEARCH("Proceedings", AB95))),"Conference", "Journal"))</f>
        <v>Conference</v>
      </c>
      <c r="K95" s="20"/>
      <c r="L95" s="20"/>
      <c r="M95" s="20"/>
      <c r="N95" s="20"/>
      <c r="O95" s="20"/>
      <c r="P95" s="20"/>
      <c r="Q95" s="20">
        <f t="shared" si="9"/>
        <v>0</v>
      </c>
      <c r="R95" t="s">
        <v>21449</v>
      </c>
      <c r="S95">
        <v>8</v>
      </c>
      <c r="T95" s="3" t="str">
        <f t="shared" si="7"/>
        <v/>
      </c>
      <c r="U95" s="10" t="s">
        <v>19117</v>
      </c>
      <c r="V95" t="s">
        <v>6741</v>
      </c>
      <c r="W95" t="str">
        <f t="shared" si="8"/>
        <v>Design</v>
      </c>
      <c r="X95" t="s">
        <v>6742</v>
      </c>
      <c r="Y95" t="s">
        <v>6743</v>
      </c>
      <c r="Z95">
        <v>10</v>
      </c>
      <c r="AA95">
        <v>9781509006793</v>
      </c>
      <c r="AB95" t="s">
        <v>6744</v>
      </c>
      <c r="AC95" t="s">
        <v>6745</v>
      </c>
      <c r="AD95" s="3">
        <v>2016</v>
      </c>
      <c r="AE95" t="s">
        <v>6746</v>
      </c>
      <c r="AF95" t="s">
        <v>6</v>
      </c>
      <c r="AG95" t="s">
        <v>147</v>
      </c>
    </row>
    <row r="96" spans="1:33" x14ac:dyDescent="0.35">
      <c r="A96" t="s">
        <v>49</v>
      </c>
      <c r="B96" t="s">
        <v>54</v>
      </c>
      <c r="C96" t="s">
        <v>54</v>
      </c>
      <c r="D96" t="s">
        <v>55</v>
      </c>
      <c r="E96" s="20" t="s">
        <v>127</v>
      </c>
      <c r="F96" s="20" t="s">
        <v>98</v>
      </c>
      <c r="G96" s="20" t="s">
        <v>109</v>
      </c>
      <c r="H96" s="20" t="s">
        <v>21318</v>
      </c>
      <c r="I96" s="20" t="s">
        <v>14606</v>
      </c>
      <c r="J96" s="20" t="str">
        <f t="shared" si="10"/>
        <v>Conference</v>
      </c>
      <c r="K96">
        <v>1</v>
      </c>
      <c r="L96">
        <v>1</v>
      </c>
      <c r="M96">
        <v>0.5</v>
      </c>
      <c r="N96">
        <v>0.5</v>
      </c>
      <c r="O96">
        <v>0</v>
      </c>
      <c r="P96">
        <v>0</v>
      </c>
      <c r="Q96" s="20">
        <f t="shared" si="9"/>
        <v>3</v>
      </c>
      <c r="R96" t="s">
        <v>21364</v>
      </c>
      <c r="S96">
        <v>40</v>
      </c>
      <c r="T96" s="3" t="str">
        <f t="shared" si="7"/>
        <v/>
      </c>
      <c r="U96" s="10" t="s">
        <v>19143</v>
      </c>
      <c r="V96" t="s">
        <v>6901</v>
      </c>
      <c r="W96" t="str">
        <f t="shared" si="8"/>
        <v>Design</v>
      </c>
      <c r="X96" t="s">
        <v>6902</v>
      </c>
      <c r="Y96" t="s">
        <v>6903</v>
      </c>
      <c r="Z96">
        <v>7</v>
      </c>
      <c r="AA96">
        <v>9783030456870</v>
      </c>
      <c r="AB96" t="s">
        <v>21363</v>
      </c>
      <c r="AC96" t="s">
        <v>6904</v>
      </c>
      <c r="AD96" s="3">
        <v>2020</v>
      </c>
      <c r="AE96" t="s">
        <v>6905</v>
      </c>
      <c r="AF96" t="s">
        <v>6</v>
      </c>
      <c r="AG96" t="s">
        <v>162</v>
      </c>
    </row>
    <row r="97" spans="1:33" x14ac:dyDescent="0.35">
      <c r="A97" t="s">
        <v>49</v>
      </c>
      <c r="B97" t="s">
        <v>54</v>
      </c>
      <c r="C97" t="s">
        <v>54</v>
      </c>
      <c r="D97" t="s">
        <v>81</v>
      </c>
      <c r="E97" s="20" t="s">
        <v>127</v>
      </c>
      <c r="F97" s="20" t="s">
        <v>98</v>
      </c>
      <c r="G97" s="20" t="s">
        <v>109</v>
      </c>
      <c r="H97" s="20" t="s">
        <v>21318</v>
      </c>
      <c r="I97" s="20" t="s">
        <v>14606</v>
      </c>
      <c r="J97" s="20" t="str">
        <f t="shared" si="10"/>
        <v>Journal</v>
      </c>
      <c r="K97" s="20">
        <v>1</v>
      </c>
      <c r="L97" s="20">
        <v>0.5</v>
      </c>
      <c r="M97" s="20">
        <v>1</v>
      </c>
      <c r="N97" s="20">
        <v>0.5</v>
      </c>
      <c r="O97" s="20">
        <v>0</v>
      </c>
      <c r="P97" s="20">
        <v>0</v>
      </c>
      <c r="Q97" s="20">
        <f t="shared" si="9"/>
        <v>3</v>
      </c>
      <c r="R97" t="s">
        <v>21366</v>
      </c>
      <c r="S97">
        <v>16</v>
      </c>
      <c r="T97" s="3" t="str">
        <f t="shared" si="7"/>
        <v/>
      </c>
      <c r="U97" s="10" t="s">
        <v>19144</v>
      </c>
      <c r="V97" t="s">
        <v>6907</v>
      </c>
      <c r="W97" t="str">
        <f t="shared" si="8"/>
        <v>Design</v>
      </c>
      <c r="X97" t="s">
        <v>6908</v>
      </c>
      <c r="Y97" t="s">
        <v>6909</v>
      </c>
      <c r="Z97">
        <v>7</v>
      </c>
      <c r="AA97">
        <v>9783030456870</v>
      </c>
      <c r="AB97" t="s">
        <v>207</v>
      </c>
      <c r="AC97" t="s">
        <v>4890</v>
      </c>
      <c r="AD97" s="3">
        <v>2020</v>
      </c>
      <c r="AE97" t="s">
        <v>6910</v>
      </c>
      <c r="AF97" t="s">
        <v>6</v>
      </c>
      <c r="AG97" t="s">
        <v>217</v>
      </c>
    </row>
    <row r="98" spans="1:33" x14ac:dyDescent="0.35">
      <c r="A98" t="s">
        <v>49</v>
      </c>
      <c r="B98" t="s">
        <v>54</v>
      </c>
      <c r="C98" t="s">
        <v>54</v>
      </c>
      <c r="D98" t="s">
        <v>81</v>
      </c>
      <c r="E98" s="20" t="s">
        <v>127</v>
      </c>
      <c r="F98" s="20" t="s">
        <v>98</v>
      </c>
      <c r="G98" s="20" t="s">
        <v>109</v>
      </c>
      <c r="H98" s="20" t="s">
        <v>21318</v>
      </c>
      <c r="I98" s="20" t="s">
        <v>14606</v>
      </c>
      <c r="J98" s="20" t="str">
        <f t="shared" si="10"/>
        <v>Conference</v>
      </c>
      <c r="K98" s="20">
        <v>1</v>
      </c>
      <c r="L98" s="20">
        <v>1</v>
      </c>
      <c r="M98" s="20">
        <v>0.5</v>
      </c>
      <c r="N98" s="20">
        <v>0</v>
      </c>
      <c r="O98" s="20">
        <v>0</v>
      </c>
      <c r="P98" s="20">
        <v>0</v>
      </c>
      <c r="Q98" s="20">
        <f t="shared" si="9"/>
        <v>2.5</v>
      </c>
      <c r="R98" t="s">
        <v>21388</v>
      </c>
      <c r="S98">
        <v>14</v>
      </c>
      <c r="T98" s="3" t="str">
        <f t="shared" si="7"/>
        <v/>
      </c>
      <c r="U98" s="10" t="s">
        <v>19145</v>
      </c>
      <c r="V98" t="s">
        <v>6912</v>
      </c>
      <c r="W98" t="str">
        <f t="shared" si="8"/>
        <v>Design</v>
      </c>
      <c r="X98" t="s">
        <v>6</v>
      </c>
      <c r="Y98" t="s">
        <v>6909</v>
      </c>
      <c r="Z98">
        <v>7</v>
      </c>
      <c r="AA98">
        <v>9783030862602</v>
      </c>
      <c r="AB98" t="s">
        <v>5351</v>
      </c>
      <c r="AC98" t="s">
        <v>6913</v>
      </c>
      <c r="AD98" s="3">
        <v>2021</v>
      </c>
      <c r="AE98" t="s">
        <v>6914</v>
      </c>
      <c r="AF98" t="s">
        <v>6</v>
      </c>
      <c r="AG98" t="s">
        <v>162</v>
      </c>
    </row>
    <row r="99" spans="1:33" x14ac:dyDescent="0.35">
      <c r="A99" t="s">
        <v>49</v>
      </c>
      <c r="B99" t="s">
        <v>66</v>
      </c>
      <c r="C99" t="s">
        <v>66</v>
      </c>
      <c r="D99" t="s">
        <v>99</v>
      </c>
      <c r="E99" s="20" t="s">
        <v>127</v>
      </c>
      <c r="F99" s="20" t="s">
        <v>98</v>
      </c>
      <c r="G99" s="20" t="s">
        <v>109</v>
      </c>
      <c r="H99" s="20" t="s">
        <v>21306</v>
      </c>
      <c r="I99" s="20" t="s">
        <v>12</v>
      </c>
      <c r="J99" s="20" t="str">
        <f t="shared" si="10"/>
        <v>Conference</v>
      </c>
      <c r="K99" s="20">
        <v>1</v>
      </c>
      <c r="L99" s="20">
        <v>0.5</v>
      </c>
      <c r="M99" s="20">
        <v>1</v>
      </c>
      <c r="N99" s="20">
        <v>0.5</v>
      </c>
      <c r="O99" s="20">
        <v>0</v>
      </c>
      <c r="P99" s="20">
        <v>0.5</v>
      </c>
      <c r="Q99" s="20">
        <f t="shared" si="9"/>
        <v>3.5</v>
      </c>
      <c r="R99" t="s">
        <v>21464</v>
      </c>
      <c r="S99">
        <v>20</v>
      </c>
      <c r="T99" s="3" t="str">
        <f t="shared" si="7"/>
        <v/>
      </c>
      <c r="U99" s="10" t="s">
        <v>19200</v>
      </c>
      <c r="V99" t="s">
        <v>7247</v>
      </c>
      <c r="W99" t="str">
        <f t="shared" si="8"/>
        <v>Quality</v>
      </c>
      <c r="X99" t="s">
        <v>7248</v>
      </c>
      <c r="Y99" t="s">
        <v>7249</v>
      </c>
      <c r="Z99">
        <v>10</v>
      </c>
      <c r="AA99">
        <v>9781450343671</v>
      </c>
      <c r="AB99" t="s">
        <v>7250</v>
      </c>
      <c r="AC99" t="s">
        <v>7251</v>
      </c>
      <c r="AD99" s="3">
        <v>2016</v>
      </c>
      <c r="AE99" t="s">
        <v>7252</v>
      </c>
      <c r="AF99" t="s">
        <v>6</v>
      </c>
      <c r="AG99" t="s">
        <v>256</v>
      </c>
    </row>
    <row r="100" spans="1:33" x14ac:dyDescent="0.35">
      <c r="A100" t="s">
        <v>49</v>
      </c>
      <c r="B100" t="s">
        <v>66</v>
      </c>
      <c r="C100" t="s">
        <v>66</v>
      </c>
      <c r="D100" t="s">
        <v>99</v>
      </c>
      <c r="E100" s="20" t="s">
        <v>127</v>
      </c>
      <c r="F100" s="20" t="s">
        <v>98</v>
      </c>
      <c r="G100" s="20" t="s">
        <v>109</v>
      </c>
      <c r="H100" s="20" t="s">
        <v>21306</v>
      </c>
      <c r="I100" s="20" t="s">
        <v>12</v>
      </c>
      <c r="J100" s="20" t="str">
        <f t="shared" si="10"/>
        <v>Conference</v>
      </c>
      <c r="K100">
        <v>1</v>
      </c>
      <c r="L100">
        <v>0.5</v>
      </c>
      <c r="M100">
        <v>0.5</v>
      </c>
      <c r="N100">
        <v>1</v>
      </c>
      <c r="O100">
        <v>0</v>
      </c>
      <c r="P100">
        <v>0</v>
      </c>
      <c r="Q100" s="20">
        <f t="shared" si="9"/>
        <v>3</v>
      </c>
      <c r="R100" t="s">
        <v>21465</v>
      </c>
      <c r="S100">
        <v>30</v>
      </c>
      <c r="T100" s="3" t="str">
        <f t="shared" si="7"/>
        <v/>
      </c>
      <c r="U100" s="10" t="s">
        <v>19201</v>
      </c>
      <c r="V100" t="s">
        <v>7254</v>
      </c>
      <c r="W100" t="str">
        <f t="shared" si="8"/>
        <v>Quality</v>
      </c>
      <c r="X100" t="s">
        <v>7255</v>
      </c>
      <c r="Y100" t="s">
        <v>7256</v>
      </c>
      <c r="Z100">
        <v>10</v>
      </c>
      <c r="AA100">
        <v>9781450367080</v>
      </c>
      <c r="AB100" t="s">
        <v>1310</v>
      </c>
      <c r="AC100" t="s">
        <v>6</v>
      </c>
      <c r="AD100" s="3">
        <v>2020</v>
      </c>
      <c r="AE100" t="s">
        <v>7257</v>
      </c>
      <c r="AF100" t="s">
        <v>6</v>
      </c>
      <c r="AG100" t="s">
        <v>162</v>
      </c>
    </row>
    <row r="101" spans="1:33" x14ac:dyDescent="0.35">
      <c r="A101" t="s">
        <v>70</v>
      </c>
      <c r="B101" t="s">
        <v>77</v>
      </c>
      <c r="C101" t="s">
        <v>77</v>
      </c>
      <c r="E101" s="20" t="s">
        <v>128</v>
      </c>
      <c r="F101" s="20"/>
      <c r="G101" s="20"/>
      <c r="H101" s="20"/>
      <c r="I101" s="20"/>
      <c r="J101" s="20" t="str">
        <f t="shared" si="10"/>
        <v>Journal</v>
      </c>
      <c r="K101" s="20"/>
      <c r="L101" s="20"/>
      <c r="M101" s="20"/>
      <c r="N101" s="20"/>
      <c r="O101" s="20"/>
      <c r="P101" s="20"/>
      <c r="Q101" s="20">
        <f t="shared" si="9"/>
        <v>0</v>
      </c>
      <c r="R101" t="s">
        <v>21124</v>
      </c>
      <c r="S101">
        <v>15</v>
      </c>
      <c r="T101" s="3" t="str">
        <f t="shared" si="7"/>
        <v/>
      </c>
      <c r="U101" s="10" t="s">
        <v>19203</v>
      </c>
      <c r="V101" t="s">
        <v>7266</v>
      </c>
      <c r="W101" t="str">
        <f t="shared" si="8"/>
        <v>Management</v>
      </c>
      <c r="X101" t="s">
        <v>7267</v>
      </c>
      <c r="Y101" t="s">
        <v>7268</v>
      </c>
      <c r="Z101">
        <v>7</v>
      </c>
      <c r="AA101">
        <v>9783319262833</v>
      </c>
      <c r="AB101" t="s">
        <v>207</v>
      </c>
      <c r="AC101" t="s">
        <v>7269</v>
      </c>
      <c r="AD101" s="3">
        <v>2016</v>
      </c>
      <c r="AE101" t="s">
        <v>7270</v>
      </c>
      <c r="AF101" t="s">
        <v>6</v>
      </c>
      <c r="AG101" t="s">
        <v>1120</v>
      </c>
    </row>
    <row r="102" spans="1:33" x14ac:dyDescent="0.35">
      <c r="A102" t="s">
        <v>49</v>
      </c>
      <c r="B102" t="s">
        <v>83</v>
      </c>
      <c r="C102" t="s">
        <v>83</v>
      </c>
      <c r="D102" t="s">
        <v>58</v>
      </c>
      <c r="E102" s="20" t="s">
        <v>127</v>
      </c>
      <c r="F102" s="20" t="s">
        <v>98</v>
      </c>
      <c r="G102" s="20" t="s">
        <v>107</v>
      </c>
      <c r="H102" s="20" t="s">
        <v>21444</v>
      </c>
      <c r="I102" s="20" t="s">
        <v>14606</v>
      </c>
      <c r="J102" s="20" t="str">
        <f t="shared" si="10"/>
        <v>Journal</v>
      </c>
      <c r="K102">
        <v>1</v>
      </c>
      <c r="L102">
        <v>1</v>
      </c>
      <c r="M102">
        <v>0</v>
      </c>
      <c r="N102">
        <v>1</v>
      </c>
      <c r="O102">
        <v>0</v>
      </c>
      <c r="P102">
        <v>0.5</v>
      </c>
      <c r="Q102" s="20">
        <f t="shared" si="9"/>
        <v>3.5</v>
      </c>
      <c r="R102" t="s">
        <v>21445</v>
      </c>
      <c r="S102">
        <v>18</v>
      </c>
      <c r="T102" s="3" t="str">
        <f t="shared" si="7"/>
        <v/>
      </c>
      <c r="U102" s="10" t="s">
        <v>19213</v>
      </c>
      <c r="V102" t="s">
        <v>7325</v>
      </c>
      <c r="W102" t="str">
        <f t="shared" si="8"/>
        <v>Design</v>
      </c>
      <c r="X102" t="s">
        <v>7326</v>
      </c>
      <c r="Y102" t="s">
        <v>7327</v>
      </c>
      <c r="Z102">
        <v>7</v>
      </c>
      <c r="AA102">
        <v>9781614994336</v>
      </c>
      <c r="AB102" t="s">
        <v>5267</v>
      </c>
      <c r="AC102" t="s">
        <v>7328</v>
      </c>
      <c r="AD102" s="3">
        <v>2014</v>
      </c>
      <c r="AE102" t="s">
        <v>7329</v>
      </c>
      <c r="AF102" t="s">
        <v>6</v>
      </c>
      <c r="AG102" t="s">
        <v>162</v>
      </c>
    </row>
    <row r="103" spans="1:33" x14ac:dyDescent="0.35">
      <c r="A103" t="s">
        <v>73</v>
      </c>
      <c r="B103" t="s">
        <v>71</v>
      </c>
      <c r="C103" t="s">
        <v>71</v>
      </c>
      <c r="E103" s="20" t="s">
        <v>73</v>
      </c>
      <c r="F103" s="20"/>
      <c r="G103" s="20"/>
      <c r="H103" s="20"/>
      <c r="I103" s="20"/>
      <c r="J103" s="20" t="str">
        <f t="shared" si="10"/>
        <v>Conference</v>
      </c>
      <c r="K103" s="20"/>
      <c r="L103" s="20"/>
      <c r="M103" s="20"/>
      <c r="N103" s="20"/>
      <c r="O103" s="20"/>
      <c r="P103" s="20"/>
      <c r="Q103" s="20">
        <f t="shared" si="9"/>
        <v>0</v>
      </c>
      <c r="R103" t="s">
        <v>21127</v>
      </c>
      <c r="S103" t="s">
        <v>47</v>
      </c>
      <c r="T103" s="3" t="str">
        <f t="shared" si="7"/>
        <v/>
      </c>
      <c r="U103" s="10" t="s">
        <v>19258</v>
      </c>
      <c r="V103" t="s">
        <v>7608</v>
      </c>
      <c r="W103" t="str">
        <f t="shared" si="8"/>
        <v>Quality</v>
      </c>
      <c r="X103" t="s">
        <v>7609</v>
      </c>
      <c r="Y103" t="s">
        <v>7610</v>
      </c>
      <c r="Z103">
        <v>10</v>
      </c>
      <c r="AA103">
        <v>9789810854799</v>
      </c>
      <c r="AB103" t="s">
        <v>4597</v>
      </c>
      <c r="AC103" t="s">
        <v>5534</v>
      </c>
      <c r="AD103" s="3">
        <v>2010</v>
      </c>
      <c r="AE103" t="s">
        <v>7611</v>
      </c>
      <c r="AF103" t="s">
        <v>6</v>
      </c>
      <c r="AG103" t="s">
        <v>162</v>
      </c>
    </row>
    <row r="104" spans="1:33" x14ac:dyDescent="0.35">
      <c r="A104" t="s">
        <v>70</v>
      </c>
      <c r="B104" t="s">
        <v>54</v>
      </c>
      <c r="C104" t="s">
        <v>54</v>
      </c>
      <c r="E104" s="20" t="s">
        <v>128</v>
      </c>
      <c r="F104" s="20"/>
      <c r="G104" s="20"/>
      <c r="H104" s="20"/>
      <c r="I104" s="20"/>
      <c r="J104" s="20" t="str">
        <f t="shared" si="10"/>
        <v>Conference</v>
      </c>
      <c r="K104" s="20"/>
      <c r="L104" s="20"/>
      <c r="M104" s="20"/>
      <c r="N104" s="20"/>
      <c r="O104" s="20"/>
      <c r="P104" s="20"/>
      <c r="Q104" s="20">
        <f t="shared" si="9"/>
        <v>0</v>
      </c>
      <c r="R104" t="s">
        <v>21367</v>
      </c>
      <c r="S104">
        <v>5</v>
      </c>
      <c r="T104" s="3" t="str">
        <f t="shared" si="7"/>
        <v/>
      </c>
      <c r="U104" s="10" t="s">
        <v>19268</v>
      </c>
      <c r="V104" t="s">
        <v>7668</v>
      </c>
      <c r="W104" t="str">
        <f t="shared" si="8"/>
        <v>Design</v>
      </c>
      <c r="X104" t="s">
        <v>7669</v>
      </c>
      <c r="Y104" t="s">
        <v>7670</v>
      </c>
      <c r="Z104">
        <v>10</v>
      </c>
      <c r="AA104">
        <v>9781605584379</v>
      </c>
      <c r="AB104" t="s">
        <v>1582</v>
      </c>
      <c r="AC104" t="s">
        <v>7671</v>
      </c>
      <c r="AD104" s="3">
        <v>2009</v>
      </c>
      <c r="AE104" t="s">
        <v>7672</v>
      </c>
      <c r="AF104" t="s">
        <v>6</v>
      </c>
      <c r="AG104" t="s">
        <v>675</v>
      </c>
    </row>
    <row r="105" spans="1:33" x14ac:dyDescent="0.35">
      <c r="A105" t="s">
        <v>70</v>
      </c>
      <c r="B105" t="s">
        <v>83</v>
      </c>
      <c r="C105" t="s">
        <v>83</v>
      </c>
      <c r="E105" s="20" t="s">
        <v>128</v>
      </c>
      <c r="F105" s="20"/>
      <c r="G105" s="20"/>
      <c r="H105" s="20"/>
      <c r="I105" s="20"/>
      <c r="J105" s="20" t="str">
        <f t="shared" si="10"/>
        <v>Conference</v>
      </c>
      <c r="K105" s="20"/>
      <c r="L105" s="20"/>
      <c r="M105" s="20"/>
      <c r="N105" s="20"/>
      <c r="O105" s="20"/>
      <c r="P105" s="20"/>
      <c r="Q105" s="20">
        <f t="shared" si="9"/>
        <v>0</v>
      </c>
      <c r="R105" t="s">
        <v>21129</v>
      </c>
      <c r="S105">
        <v>3</v>
      </c>
      <c r="T105" s="3" t="str">
        <f t="shared" si="7"/>
        <v/>
      </c>
      <c r="U105" s="10" t="s">
        <v>19280</v>
      </c>
      <c r="V105" t="s">
        <v>7740</v>
      </c>
      <c r="W105" t="str">
        <f t="shared" si="8"/>
        <v>Design</v>
      </c>
      <c r="X105" t="s">
        <v>7741</v>
      </c>
      <c r="Y105" t="s">
        <v>7742</v>
      </c>
      <c r="Z105">
        <v>10</v>
      </c>
      <c r="AA105">
        <v>9781728193083</v>
      </c>
      <c r="AB105" t="s">
        <v>7743</v>
      </c>
      <c r="AC105" t="s">
        <v>6</v>
      </c>
      <c r="AD105" s="3">
        <v>2020</v>
      </c>
      <c r="AE105" t="s">
        <v>7744</v>
      </c>
      <c r="AF105" t="s">
        <v>6</v>
      </c>
      <c r="AG105" t="s">
        <v>162</v>
      </c>
    </row>
    <row r="106" spans="1:33" x14ac:dyDescent="0.35">
      <c r="A106" t="s">
        <v>70</v>
      </c>
      <c r="B106" t="s">
        <v>83</v>
      </c>
      <c r="C106" t="s">
        <v>83</v>
      </c>
      <c r="E106" s="20" t="s">
        <v>128</v>
      </c>
      <c r="F106" s="20"/>
      <c r="G106" s="20"/>
      <c r="H106" s="20"/>
      <c r="I106" s="20"/>
      <c r="J106" s="20" t="str">
        <f t="shared" si="10"/>
        <v>Conference</v>
      </c>
      <c r="K106" s="20"/>
      <c r="L106" s="20"/>
      <c r="M106" s="20"/>
      <c r="N106" s="20"/>
      <c r="O106" s="20"/>
      <c r="P106" s="20"/>
      <c r="Q106" s="20">
        <f t="shared" si="9"/>
        <v>0</v>
      </c>
      <c r="R106" t="s">
        <v>21130</v>
      </c>
      <c r="S106">
        <v>4</v>
      </c>
      <c r="T106" s="3" t="str">
        <f t="shared" si="7"/>
        <v/>
      </c>
      <c r="U106" s="10" t="s">
        <v>19282</v>
      </c>
      <c r="V106" t="s">
        <v>7752</v>
      </c>
      <c r="W106" t="str">
        <f t="shared" si="8"/>
        <v>Design</v>
      </c>
      <c r="X106" t="s">
        <v>7753</v>
      </c>
      <c r="Y106" t="s">
        <v>7754</v>
      </c>
      <c r="Z106">
        <v>7</v>
      </c>
      <c r="AA106">
        <v>9783642288296</v>
      </c>
      <c r="AB106" t="s">
        <v>152</v>
      </c>
      <c r="AC106" t="s">
        <v>7755</v>
      </c>
      <c r="AD106" s="3">
        <v>2012</v>
      </c>
      <c r="AE106" t="s">
        <v>7756</v>
      </c>
      <c r="AF106" t="s">
        <v>6</v>
      </c>
      <c r="AG106" t="s">
        <v>217</v>
      </c>
    </row>
    <row r="107" spans="1:33" x14ac:dyDescent="0.35">
      <c r="A107" t="s">
        <v>70</v>
      </c>
      <c r="B107" t="s">
        <v>83</v>
      </c>
      <c r="C107" t="s">
        <v>83</v>
      </c>
      <c r="E107" s="20" t="s">
        <v>128</v>
      </c>
      <c r="F107" s="20"/>
      <c r="G107" s="20"/>
      <c r="H107" s="20"/>
      <c r="I107" s="20"/>
      <c r="J107" s="20" t="str">
        <f t="shared" si="10"/>
        <v>Journal</v>
      </c>
      <c r="K107" s="20"/>
      <c r="L107" s="20"/>
      <c r="M107" s="20"/>
      <c r="N107" s="20"/>
      <c r="O107" s="20"/>
      <c r="P107" s="20"/>
      <c r="Q107" s="20">
        <f t="shared" si="9"/>
        <v>0</v>
      </c>
      <c r="R107" t="s">
        <v>21443</v>
      </c>
      <c r="S107">
        <v>10</v>
      </c>
      <c r="T107" s="3" t="str">
        <f t="shared" si="7"/>
        <v/>
      </c>
      <c r="U107" s="10" t="s">
        <v>19283</v>
      </c>
      <c r="V107" t="s">
        <v>7758</v>
      </c>
      <c r="W107" t="str">
        <f t="shared" si="8"/>
        <v>Design</v>
      </c>
      <c r="X107" t="s">
        <v>7759</v>
      </c>
      <c r="Y107" t="s">
        <v>7754</v>
      </c>
      <c r="Z107">
        <v>7</v>
      </c>
      <c r="AB107" t="s">
        <v>261</v>
      </c>
      <c r="AC107" t="s">
        <v>7760</v>
      </c>
      <c r="AD107" s="3">
        <v>2012</v>
      </c>
      <c r="AE107" t="s">
        <v>7761</v>
      </c>
      <c r="AF107" t="s">
        <v>6</v>
      </c>
      <c r="AG107" t="s">
        <v>162</v>
      </c>
    </row>
    <row r="108" spans="1:33" x14ac:dyDescent="0.35">
      <c r="A108" t="s">
        <v>49</v>
      </c>
      <c r="B108" t="s">
        <v>83</v>
      </c>
      <c r="C108" t="s">
        <v>83</v>
      </c>
      <c r="D108" t="s">
        <v>100</v>
      </c>
      <c r="E108" s="20" t="s">
        <v>127</v>
      </c>
      <c r="F108" s="20" t="s">
        <v>94</v>
      </c>
      <c r="G108" s="20" t="s">
        <v>111</v>
      </c>
      <c r="H108" s="20" t="s">
        <v>21331</v>
      </c>
      <c r="I108" s="20" t="s">
        <v>11973</v>
      </c>
      <c r="J108" s="20" t="str">
        <f t="shared" si="10"/>
        <v>Workshop</v>
      </c>
      <c r="K108" s="20">
        <v>1</v>
      </c>
      <c r="L108" s="20">
        <v>1</v>
      </c>
      <c r="M108" s="20">
        <v>0</v>
      </c>
      <c r="N108" s="20">
        <v>0</v>
      </c>
      <c r="O108" s="20">
        <v>0</v>
      </c>
      <c r="P108" s="20">
        <v>0</v>
      </c>
      <c r="Q108" s="20">
        <f t="shared" si="9"/>
        <v>2</v>
      </c>
      <c r="R108" t="s">
        <v>21411</v>
      </c>
      <c r="S108">
        <v>24</v>
      </c>
      <c r="T108" s="3" t="str">
        <f t="shared" si="7"/>
        <v/>
      </c>
      <c r="U108" s="10" t="s">
        <v>19294</v>
      </c>
      <c r="V108" t="s">
        <v>7825</v>
      </c>
      <c r="W108" t="str">
        <f t="shared" si="8"/>
        <v>Design</v>
      </c>
      <c r="X108" t="s">
        <v>7826</v>
      </c>
      <c r="Y108" t="s">
        <v>7827</v>
      </c>
      <c r="Z108">
        <v>10</v>
      </c>
      <c r="AA108">
        <v>9780769539430</v>
      </c>
      <c r="AB108" t="s">
        <v>7828</v>
      </c>
      <c r="AC108" t="s">
        <v>7829</v>
      </c>
      <c r="AD108" s="3">
        <v>2009</v>
      </c>
      <c r="AE108" t="s">
        <v>7830</v>
      </c>
      <c r="AF108" t="s">
        <v>6</v>
      </c>
      <c r="AG108" t="s">
        <v>703</v>
      </c>
    </row>
    <row r="109" spans="1:33" x14ac:dyDescent="0.35">
      <c r="A109" t="s">
        <v>49</v>
      </c>
      <c r="B109" t="s">
        <v>71</v>
      </c>
      <c r="C109" t="s">
        <v>71</v>
      </c>
      <c r="D109" t="s">
        <v>100</v>
      </c>
      <c r="E109" s="20" t="s">
        <v>127</v>
      </c>
      <c r="F109" s="20" t="s">
        <v>94</v>
      </c>
      <c r="G109" s="20" t="s">
        <v>111</v>
      </c>
      <c r="H109" s="20" t="s">
        <v>21331</v>
      </c>
      <c r="I109" s="20" t="s">
        <v>12</v>
      </c>
      <c r="J109" s="20" t="str">
        <f t="shared" si="10"/>
        <v>Workshop</v>
      </c>
      <c r="K109" s="20">
        <v>1</v>
      </c>
      <c r="L109" s="20">
        <v>1</v>
      </c>
      <c r="M109" s="20">
        <v>0</v>
      </c>
      <c r="N109" s="20">
        <v>0</v>
      </c>
      <c r="O109" s="20">
        <v>0</v>
      </c>
      <c r="P109" s="20">
        <v>0</v>
      </c>
      <c r="Q109" s="20">
        <f t="shared" si="9"/>
        <v>2</v>
      </c>
      <c r="R109" t="s">
        <v>21410</v>
      </c>
      <c r="S109">
        <v>26</v>
      </c>
      <c r="T109" s="3" t="str">
        <f t="shared" si="7"/>
        <v/>
      </c>
      <c r="U109" s="10" t="s">
        <v>19295</v>
      </c>
      <c r="V109" t="s">
        <v>7832</v>
      </c>
      <c r="W109" t="str">
        <f t="shared" si="8"/>
        <v>Quality</v>
      </c>
      <c r="X109" t="s">
        <v>7833</v>
      </c>
      <c r="Y109" t="s">
        <v>7834</v>
      </c>
      <c r="Z109">
        <v>10</v>
      </c>
      <c r="AA109">
        <v>9781450323116</v>
      </c>
      <c r="AB109" t="s">
        <v>7835</v>
      </c>
      <c r="AC109" t="s">
        <v>7836</v>
      </c>
      <c r="AD109" s="3">
        <v>2013</v>
      </c>
      <c r="AE109" t="s">
        <v>7837</v>
      </c>
      <c r="AF109" t="s">
        <v>6</v>
      </c>
      <c r="AG109" t="s">
        <v>147</v>
      </c>
    </row>
    <row r="110" spans="1:33" x14ac:dyDescent="0.35">
      <c r="A110" t="s">
        <v>49</v>
      </c>
      <c r="B110" t="s">
        <v>83</v>
      </c>
      <c r="C110" t="s">
        <v>83</v>
      </c>
      <c r="D110" t="s">
        <v>58</v>
      </c>
      <c r="E110" s="20" t="s">
        <v>127</v>
      </c>
      <c r="F110" s="20" t="s">
        <v>98</v>
      </c>
      <c r="G110" s="20" t="s">
        <v>109</v>
      </c>
      <c r="H110" s="20" t="s">
        <v>21440</v>
      </c>
      <c r="I110" s="20" t="s">
        <v>11973</v>
      </c>
      <c r="J110" s="20" t="str">
        <f t="shared" si="10"/>
        <v>Workshop</v>
      </c>
      <c r="K110">
        <v>1</v>
      </c>
      <c r="L110">
        <v>1</v>
      </c>
      <c r="M110">
        <v>1</v>
      </c>
      <c r="N110">
        <v>1</v>
      </c>
      <c r="O110">
        <v>1</v>
      </c>
      <c r="P110">
        <v>1</v>
      </c>
      <c r="Q110" s="20">
        <f t="shared" si="9"/>
        <v>6</v>
      </c>
      <c r="R110" t="s">
        <v>21442</v>
      </c>
      <c r="S110">
        <v>7</v>
      </c>
      <c r="T110" s="3" t="str">
        <f t="shared" si="7"/>
        <v/>
      </c>
      <c r="U110" s="10" t="s">
        <v>19307</v>
      </c>
      <c r="V110" t="s">
        <v>7908</v>
      </c>
      <c r="W110" t="str">
        <f t="shared" si="8"/>
        <v>Design</v>
      </c>
      <c r="X110" t="s">
        <v>7909</v>
      </c>
      <c r="Y110" t="s">
        <v>7910</v>
      </c>
      <c r="Z110">
        <v>10</v>
      </c>
      <c r="AA110">
        <v>9781479919345</v>
      </c>
      <c r="AB110" t="s">
        <v>3954</v>
      </c>
      <c r="AC110" t="s">
        <v>4649</v>
      </c>
      <c r="AD110" s="3">
        <v>2015</v>
      </c>
      <c r="AE110" t="s">
        <v>7911</v>
      </c>
      <c r="AF110" t="s">
        <v>6</v>
      </c>
      <c r="AG110" t="s">
        <v>155</v>
      </c>
    </row>
    <row r="111" spans="1:33" x14ac:dyDescent="0.35">
      <c r="A111" t="s">
        <v>49</v>
      </c>
      <c r="B111" t="s">
        <v>83</v>
      </c>
      <c r="C111" t="s">
        <v>83</v>
      </c>
      <c r="D111" t="s">
        <v>58</v>
      </c>
      <c r="E111" s="20" t="s">
        <v>127</v>
      </c>
      <c r="F111" s="20" t="s">
        <v>94</v>
      </c>
      <c r="G111" s="20" t="s">
        <v>111</v>
      </c>
      <c r="H111" s="20" t="s">
        <v>21440</v>
      </c>
      <c r="I111" s="20" t="s">
        <v>12</v>
      </c>
      <c r="J111" s="20" t="str">
        <f t="shared" si="10"/>
        <v>Conference</v>
      </c>
      <c r="K111">
        <v>0.5</v>
      </c>
      <c r="L111">
        <v>0.5</v>
      </c>
      <c r="M111">
        <v>1</v>
      </c>
      <c r="N111">
        <v>0.5</v>
      </c>
      <c r="O111">
        <v>0.5</v>
      </c>
      <c r="P111">
        <v>1</v>
      </c>
      <c r="Q111" s="20">
        <f t="shared" si="9"/>
        <v>4</v>
      </c>
      <c r="R111" t="s">
        <v>21466</v>
      </c>
      <c r="S111">
        <v>15</v>
      </c>
      <c r="T111" s="3" t="str">
        <f t="shared" si="7"/>
        <v/>
      </c>
      <c r="U111" s="10" t="s">
        <v>19308</v>
      </c>
      <c r="V111" t="s">
        <v>7913</v>
      </c>
      <c r="W111" t="str">
        <f t="shared" si="8"/>
        <v>Design</v>
      </c>
      <c r="X111" t="s">
        <v>7914</v>
      </c>
      <c r="Y111" t="s">
        <v>7915</v>
      </c>
      <c r="Z111">
        <v>10</v>
      </c>
      <c r="AA111">
        <v>9781450325769</v>
      </c>
      <c r="AB111" t="s">
        <v>7916</v>
      </c>
      <c r="AC111" t="s">
        <v>7917</v>
      </c>
      <c r="AD111" s="3">
        <v>2014</v>
      </c>
      <c r="AE111" t="s">
        <v>7918</v>
      </c>
      <c r="AF111" t="s">
        <v>6</v>
      </c>
      <c r="AG111" t="s">
        <v>155</v>
      </c>
    </row>
    <row r="112" spans="1:33" x14ac:dyDescent="0.35">
      <c r="A112" t="s">
        <v>70</v>
      </c>
      <c r="B112" t="s">
        <v>77</v>
      </c>
      <c r="C112" t="s">
        <v>77</v>
      </c>
      <c r="E112" s="20" t="s">
        <v>128</v>
      </c>
      <c r="F112" s="20"/>
      <c r="G112" s="20"/>
      <c r="H112" s="20"/>
      <c r="I112" s="20"/>
      <c r="J112" s="20" t="str">
        <f t="shared" si="10"/>
        <v>Conference</v>
      </c>
      <c r="K112" s="20"/>
      <c r="L112" s="20"/>
      <c r="M112" s="20"/>
      <c r="N112" s="20"/>
      <c r="O112" s="20"/>
      <c r="P112" s="20"/>
      <c r="Q112" s="20">
        <f t="shared" si="9"/>
        <v>0</v>
      </c>
      <c r="R112" t="s">
        <v>21426</v>
      </c>
      <c r="S112">
        <v>4</v>
      </c>
      <c r="T112" s="3" t="str">
        <f t="shared" si="7"/>
        <v/>
      </c>
      <c r="U112" s="10" t="s">
        <v>19333</v>
      </c>
      <c r="V112" t="s">
        <v>8065</v>
      </c>
      <c r="W112" t="str">
        <f t="shared" si="8"/>
        <v>Management</v>
      </c>
      <c r="X112" t="s">
        <v>8066</v>
      </c>
      <c r="Y112" t="s">
        <v>8067</v>
      </c>
      <c r="Z112">
        <v>10</v>
      </c>
      <c r="AA112">
        <v>9781538646922</v>
      </c>
      <c r="AB112" t="s">
        <v>8068</v>
      </c>
      <c r="AC112" t="s">
        <v>8069</v>
      </c>
      <c r="AD112" s="3">
        <v>2018</v>
      </c>
      <c r="AE112" t="s">
        <v>8070</v>
      </c>
      <c r="AF112" t="s">
        <v>6</v>
      </c>
      <c r="AG112" t="s">
        <v>162</v>
      </c>
    </row>
    <row r="113" spans="1:33" x14ac:dyDescent="0.35">
      <c r="A113" t="s">
        <v>70</v>
      </c>
      <c r="B113" t="s">
        <v>71</v>
      </c>
      <c r="C113" t="s">
        <v>71</v>
      </c>
      <c r="E113" s="20" t="s">
        <v>128</v>
      </c>
      <c r="F113" s="20"/>
      <c r="G113" s="20"/>
      <c r="H113" s="20"/>
      <c r="I113" s="20"/>
      <c r="J113" s="20" t="str">
        <f t="shared" si="10"/>
        <v>Journal</v>
      </c>
      <c r="K113" s="20"/>
      <c r="L113" s="20"/>
      <c r="M113" s="20"/>
      <c r="N113" s="20"/>
      <c r="O113" s="20"/>
      <c r="P113" s="20"/>
      <c r="Q113" s="20">
        <f t="shared" si="9"/>
        <v>0</v>
      </c>
      <c r="R113" t="s">
        <v>21118</v>
      </c>
      <c r="S113">
        <v>14</v>
      </c>
      <c r="T113" s="3" t="str">
        <f t="shared" si="7"/>
        <v/>
      </c>
      <c r="U113" s="10" t="s">
        <v>19342</v>
      </c>
      <c r="V113" t="s">
        <v>8122</v>
      </c>
      <c r="W113" t="str">
        <f t="shared" si="8"/>
        <v>Quality</v>
      </c>
      <c r="X113" t="s">
        <v>8123</v>
      </c>
      <c r="Y113" t="s">
        <v>8124</v>
      </c>
      <c r="Z113">
        <v>7</v>
      </c>
      <c r="AB113" t="s">
        <v>7262</v>
      </c>
      <c r="AC113" t="s">
        <v>8125</v>
      </c>
      <c r="AD113" s="3">
        <v>2009</v>
      </c>
      <c r="AE113" t="s">
        <v>8126</v>
      </c>
      <c r="AF113" t="s">
        <v>6</v>
      </c>
      <c r="AG113" t="s">
        <v>217</v>
      </c>
    </row>
    <row r="114" spans="1:33" x14ac:dyDescent="0.35">
      <c r="A114" t="s">
        <v>70</v>
      </c>
      <c r="B114" t="s">
        <v>57</v>
      </c>
      <c r="C114" t="s">
        <v>57</v>
      </c>
      <c r="E114" s="20" t="s">
        <v>128</v>
      </c>
      <c r="F114" s="20"/>
      <c r="G114" s="20"/>
      <c r="H114" s="20"/>
      <c r="I114" s="20"/>
      <c r="J114" s="20" t="str">
        <f t="shared" si="10"/>
        <v>Journal</v>
      </c>
      <c r="K114" s="20"/>
      <c r="L114" s="20"/>
      <c r="M114" s="20"/>
      <c r="N114" s="20"/>
      <c r="O114" s="20"/>
      <c r="P114" s="20"/>
      <c r="Q114" s="20">
        <f t="shared" si="9"/>
        <v>0</v>
      </c>
      <c r="R114" t="s">
        <v>21139</v>
      </c>
      <c r="S114" s="20">
        <v>5</v>
      </c>
      <c r="T114" s="3" t="str">
        <f t="shared" si="7"/>
        <v/>
      </c>
      <c r="U114" s="10" t="s">
        <v>19343</v>
      </c>
      <c r="V114" t="s">
        <v>8128</v>
      </c>
      <c r="W114" t="str">
        <f t="shared" si="8"/>
        <v>Design</v>
      </c>
      <c r="X114" t="s">
        <v>8129</v>
      </c>
      <c r="Y114" t="s">
        <v>8124</v>
      </c>
      <c r="Z114">
        <v>7</v>
      </c>
      <c r="AB114" t="s">
        <v>4413</v>
      </c>
      <c r="AC114" t="s">
        <v>8130</v>
      </c>
      <c r="AD114" s="3">
        <v>2010</v>
      </c>
      <c r="AE114" t="s">
        <v>8131</v>
      </c>
      <c r="AF114" t="s">
        <v>6</v>
      </c>
      <c r="AG114" t="s">
        <v>217</v>
      </c>
    </row>
    <row r="115" spans="1:33" x14ac:dyDescent="0.35">
      <c r="A115" t="s">
        <v>40</v>
      </c>
      <c r="B115" t="s">
        <v>71</v>
      </c>
      <c r="C115" t="s">
        <v>71</v>
      </c>
      <c r="E115" s="20" t="s">
        <v>73</v>
      </c>
      <c r="F115" s="20"/>
      <c r="G115" s="20"/>
      <c r="H115" s="20"/>
      <c r="I115" s="20"/>
      <c r="J115" s="20" t="str">
        <f t="shared" si="10"/>
        <v>Workshop</v>
      </c>
      <c r="K115" s="20"/>
      <c r="L115" s="20"/>
      <c r="M115" s="20"/>
      <c r="N115" s="20"/>
      <c r="O115" s="20"/>
      <c r="P115" s="20"/>
      <c r="Q115" s="20">
        <f t="shared" si="9"/>
        <v>0</v>
      </c>
      <c r="R115" t="s">
        <v>21408</v>
      </c>
      <c r="S115">
        <v>6</v>
      </c>
      <c r="T115" s="3" t="str">
        <f t="shared" si="7"/>
        <v/>
      </c>
      <c r="U115" s="10" t="s">
        <v>19360</v>
      </c>
      <c r="V115" t="s">
        <v>8227</v>
      </c>
      <c r="W115" t="str">
        <f t="shared" si="8"/>
        <v>Quality</v>
      </c>
      <c r="X115" t="s">
        <v>8228</v>
      </c>
      <c r="Y115" t="s">
        <v>8229</v>
      </c>
      <c r="Z115">
        <v>10</v>
      </c>
      <c r="AA115">
        <v>9781467362634</v>
      </c>
      <c r="AB115" t="s">
        <v>349</v>
      </c>
      <c r="AC115" t="s">
        <v>1550</v>
      </c>
      <c r="AD115" s="3">
        <v>2013</v>
      </c>
      <c r="AE115" t="s">
        <v>8230</v>
      </c>
      <c r="AF115" t="s">
        <v>6</v>
      </c>
      <c r="AG115" t="s">
        <v>147</v>
      </c>
    </row>
    <row r="116" spans="1:33" x14ac:dyDescent="0.35">
      <c r="A116" t="s">
        <v>70</v>
      </c>
      <c r="B116" t="s">
        <v>57</v>
      </c>
      <c r="C116" t="s">
        <v>57</v>
      </c>
      <c r="E116" s="20" t="s">
        <v>128</v>
      </c>
      <c r="F116" s="20"/>
      <c r="G116" s="20"/>
      <c r="H116" s="20"/>
      <c r="I116" s="20"/>
      <c r="J116" s="20" t="str">
        <f t="shared" si="10"/>
        <v>Conference</v>
      </c>
      <c r="K116" s="20"/>
      <c r="L116" s="20"/>
      <c r="M116" s="20"/>
      <c r="N116" s="20"/>
      <c r="O116" s="20"/>
      <c r="P116" s="20"/>
      <c r="Q116" s="20">
        <f t="shared" si="9"/>
        <v>0</v>
      </c>
      <c r="R116" t="s">
        <v>21141</v>
      </c>
      <c r="S116" s="20">
        <v>5</v>
      </c>
      <c r="T116" s="3" t="str">
        <f t="shared" si="7"/>
        <v/>
      </c>
      <c r="U116" s="10" t="s">
        <v>19361</v>
      </c>
      <c r="V116" t="s">
        <v>8232</v>
      </c>
      <c r="W116" t="str">
        <f t="shared" si="8"/>
        <v>Design</v>
      </c>
      <c r="X116" t="s">
        <v>8233</v>
      </c>
      <c r="Y116" t="s">
        <v>8234</v>
      </c>
      <c r="Z116">
        <v>7</v>
      </c>
      <c r="AA116">
        <v>9783030061333</v>
      </c>
      <c r="AB116" t="s">
        <v>3009</v>
      </c>
      <c r="AC116" t="s">
        <v>8235</v>
      </c>
      <c r="AD116" s="3">
        <v>2019</v>
      </c>
      <c r="AE116" t="s">
        <v>8236</v>
      </c>
      <c r="AF116" t="s">
        <v>6</v>
      </c>
      <c r="AG116" t="s">
        <v>162</v>
      </c>
    </row>
    <row r="117" spans="1:33" x14ac:dyDescent="0.35">
      <c r="A117" t="s">
        <v>40</v>
      </c>
      <c r="B117" t="s">
        <v>71</v>
      </c>
      <c r="C117" t="s">
        <v>71</v>
      </c>
      <c r="E117" s="20" t="s">
        <v>73</v>
      </c>
      <c r="F117" s="20"/>
      <c r="G117" s="20"/>
      <c r="H117" s="20"/>
      <c r="I117" s="20"/>
      <c r="J117" s="20" t="str">
        <f t="shared" si="10"/>
        <v>Journal</v>
      </c>
      <c r="K117" s="20"/>
      <c r="L117" s="20"/>
      <c r="M117" s="20"/>
      <c r="N117" s="20"/>
      <c r="O117" s="20"/>
      <c r="P117" s="20"/>
      <c r="Q117" s="20">
        <f t="shared" si="9"/>
        <v>0</v>
      </c>
      <c r="R117" t="s">
        <v>21142</v>
      </c>
      <c r="S117">
        <v>15</v>
      </c>
      <c r="T117" s="3" t="str">
        <f t="shared" si="7"/>
        <v/>
      </c>
      <c r="U117" s="10" t="s">
        <v>19375</v>
      </c>
      <c r="V117" t="s">
        <v>8319</v>
      </c>
      <c r="W117" t="str">
        <f t="shared" si="8"/>
        <v>Quality</v>
      </c>
      <c r="X117" t="s">
        <v>8320</v>
      </c>
      <c r="Y117" t="s">
        <v>8321</v>
      </c>
      <c r="Z117">
        <v>7</v>
      </c>
      <c r="AB117" t="s">
        <v>5402</v>
      </c>
      <c r="AC117" t="s">
        <v>8322</v>
      </c>
      <c r="AD117" s="3">
        <v>2014</v>
      </c>
      <c r="AE117" t="s">
        <v>8323</v>
      </c>
      <c r="AF117" t="s">
        <v>6</v>
      </c>
      <c r="AG117" t="s">
        <v>162</v>
      </c>
    </row>
    <row r="118" spans="1:33" x14ac:dyDescent="0.35">
      <c r="A118" t="s">
        <v>70</v>
      </c>
      <c r="B118" t="s">
        <v>68</v>
      </c>
      <c r="C118" t="s">
        <v>68</v>
      </c>
      <c r="E118" s="20" t="s">
        <v>128</v>
      </c>
      <c r="F118" s="20"/>
      <c r="G118" s="20"/>
      <c r="H118" s="20"/>
      <c r="I118" s="20"/>
      <c r="J118" s="20" t="str">
        <f t="shared" si="10"/>
        <v>Workshop</v>
      </c>
      <c r="K118" s="20"/>
      <c r="L118" s="20"/>
      <c r="M118" s="20"/>
      <c r="N118" s="20"/>
      <c r="O118" s="20"/>
      <c r="P118" s="20"/>
      <c r="Q118" s="20">
        <f t="shared" si="9"/>
        <v>0</v>
      </c>
      <c r="R118" t="s">
        <v>21143</v>
      </c>
      <c r="S118">
        <v>9</v>
      </c>
      <c r="T118" s="3" t="str">
        <f t="shared" si="7"/>
        <v/>
      </c>
      <c r="U118" s="10" t="s">
        <v>19391</v>
      </c>
      <c r="V118" t="s">
        <v>8418</v>
      </c>
      <c r="W118" t="str">
        <f t="shared" si="8"/>
        <v>Management</v>
      </c>
      <c r="X118" t="s">
        <v>8419</v>
      </c>
      <c r="Y118" t="s">
        <v>8420</v>
      </c>
      <c r="Z118">
        <v>10</v>
      </c>
      <c r="AA118">
        <v>9781479968824</v>
      </c>
      <c r="AB118" t="s">
        <v>5579</v>
      </c>
      <c r="AC118" t="s">
        <v>6</v>
      </c>
      <c r="AD118" s="3">
        <v>2015</v>
      </c>
      <c r="AE118" t="s">
        <v>8421</v>
      </c>
      <c r="AF118" t="s">
        <v>6</v>
      </c>
      <c r="AG118" t="s">
        <v>162</v>
      </c>
    </row>
    <row r="119" spans="1:33" x14ac:dyDescent="0.35">
      <c r="A119" t="s">
        <v>70</v>
      </c>
      <c r="B119" t="s">
        <v>66</v>
      </c>
      <c r="C119" t="s">
        <v>66</v>
      </c>
      <c r="E119" s="20" t="s">
        <v>128</v>
      </c>
      <c r="F119" s="20"/>
      <c r="G119" s="20"/>
      <c r="H119" s="20"/>
      <c r="I119" s="20"/>
      <c r="J119" s="20" t="str">
        <f t="shared" si="10"/>
        <v>Workshop</v>
      </c>
      <c r="K119" s="20"/>
      <c r="L119" s="20"/>
      <c r="M119" s="20"/>
      <c r="N119" s="20"/>
      <c r="O119" s="20"/>
      <c r="P119" s="20"/>
      <c r="Q119" s="20">
        <f t="shared" si="9"/>
        <v>0</v>
      </c>
      <c r="R119" t="s">
        <v>21145</v>
      </c>
      <c r="S119">
        <v>7</v>
      </c>
      <c r="T119" s="3" t="str">
        <f t="shared" si="7"/>
        <v/>
      </c>
      <c r="U119" s="10" t="s">
        <v>19407</v>
      </c>
      <c r="V119" t="s">
        <v>8512</v>
      </c>
      <c r="W119" t="str">
        <f t="shared" si="8"/>
        <v>Quality</v>
      </c>
      <c r="X119" t="s">
        <v>8513</v>
      </c>
      <c r="Y119" t="s">
        <v>8514</v>
      </c>
      <c r="Z119">
        <v>10</v>
      </c>
      <c r="AA119">
        <v>9781450379632</v>
      </c>
      <c r="AB119" t="s">
        <v>8515</v>
      </c>
      <c r="AC119" t="s">
        <v>8516</v>
      </c>
      <c r="AD119" s="3">
        <v>2020</v>
      </c>
      <c r="AE119" s="30" t="s">
        <v>8517</v>
      </c>
      <c r="AF119" t="s">
        <v>6</v>
      </c>
      <c r="AG119" t="s">
        <v>162</v>
      </c>
    </row>
    <row r="120" spans="1:33" x14ac:dyDescent="0.35">
      <c r="A120" t="s">
        <v>49</v>
      </c>
      <c r="B120" t="s">
        <v>68</v>
      </c>
      <c r="C120" t="s">
        <v>68</v>
      </c>
      <c r="D120" t="s">
        <v>84</v>
      </c>
      <c r="E120" s="20" t="s">
        <v>127</v>
      </c>
      <c r="F120" s="20" t="s">
        <v>98</v>
      </c>
      <c r="G120" s="20" t="s">
        <v>107</v>
      </c>
      <c r="H120" s="20" t="s">
        <v>21306</v>
      </c>
      <c r="I120" s="20" t="s">
        <v>21307</v>
      </c>
      <c r="J120" s="20" t="str">
        <f t="shared" si="10"/>
        <v>Journal</v>
      </c>
      <c r="K120" s="20">
        <v>1</v>
      </c>
      <c r="L120" s="20">
        <v>0</v>
      </c>
      <c r="M120" s="20">
        <v>0.5</v>
      </c>
      <c r="N120" s="20">
        <v>1</v>
      </c>
      <c r="O120" s="20">
        <v>1</v>
      </c>
      <c r="P120" s="20">
        <v>1</v>
      </c>
      <c r="Q120" s="20">
        <f t="shared" si="9"/>
        <v>4.5</v>
      </c>
      <c r="R120" s="33" t="s">
        <v>21361</v>
      </c>
      <c r="S120">
        <v>8</v>
      </c>
      <c r="T120" s="3" t="str">
        <f t="shared" si="7"/>
        <v/>
      </c>
      <c r="U120" s="10" t="s">
        <v>19409</v>
      </c>
      <c r="V120" t="s">
        <v>8524</v>
      </c>
      <c r="W120" t="str">
        <f t="shared" si="8"/>
        <v>Management</v>
      </c>
      <c r="X120" t="s">
        <v>8525</v>
      </c>
      <c r="Y120" t="s">
        <v>8526</v>
      </c>
      <c r="Z120">
        <v>7</v>
      </c>
      <c r="AB120" t="s">
        <v>1392</v>
      </c>
      <c r="AC120" t="s">
        <v>6</v>
      </c>
      <c r="AD120" s="3">
        <v>2021</v>
      </c>
      <c r="AE120" t="s">
        <v>8527</v>
      </c>
      <c r="AF120" t="s">
        <v>6</v>
      </c>
      <c r="AG120" t="s">
        <v>1120</v>
      </c>
    </row>
    <row r="121" spans="1:33" x14ac:dyDescent="0.35">
      <c r="A121" t="s">
        <v>62</v>
      </c>
      <c r="B121" t="s">
        <v>66</v>
      </c>
      <c r="C121" t="s">
        <v>66</v>
      </c>
      <c r="E121" s="20" t="s">
        <v>128</v>
      </c>
      <c r="F121" s="20"/>
      <c r="G121" s="20"/>
      <c r="H121" s="20"/>
      <c r="I121" s="20"/>
      <c r="J121" s="20" t="str">
        <f t="shared" si="10"/>
        <v>Conference</v>
      </c>
      <c r="K121" s="20"/>
      <c r="L121" s="20"/>
      <c r="M121" s="20"/>
      <c r="N121" s="20"/>
      <c r="O121" s="20"/>
      <c r="P121" s="20"/>
      <c r="Q121" s="20">
        <f t="shared" si="9"/>
        <v>0</v>
      </c>
      <c r="R121" t="s">
        <v>21467</v>
      </c>
      <c r="S121">
        <v>3</v>
      </c>
      <c r="T121" s="3" t="str">
        <f t="shared" si="7"/>
        <v/>
      </c>
      <c r="U121" s="10" t="s">
        <v>19428</v>
      </c>
      <c r="V121" t="s">
        <v>8638</v>
      </c>
      <c r="W121" t="str">
        <f t="shared" si="8"/>
        <v>Quality</v>
      </c>
      <c r="X121" t="s">
        <v>8639</v>
      </c>
      <c r="Y121" t="s">
        <v>8640</v>
      </c>
      <c r="Z121">
        <v>10</v>
      </c>
      <c r="AA121">
        <v>9781450375184</v>
      </c>
      <c r="AB121" t="s">
        <v>8641</v>
      </c>
      <c r="AC121" t="s">
        <v>8642</v>
      </c>
      <c r="AD121" s="3">
        <v>2020</v>
      </c>
      <c r="AE121" t="s">
        <v>8643</v>
      </c>
      <c r="AF121" t="s">
        <v>6</v>
      </c>
      <c r="AG121" t="s">
        <v>217</v>
      </c>
    </row>
    <row r="122" spans="1:33" x14ac:dyDescent="0.35">
      <c r="A122" t="s">
        <v>70</v>
      </c>
      <c r="B122" t="s">
        <v>66</v>
      </c>
      <c r="C122" t="s">
        <v>66</v>
      </c>
      <c r="E122" s="20" t="s">
        <v>128</v>
      </c>
      <c r="F122" s="20"/>
      <c r="G122" s="20"/>
      <c r="H122" s="20"/>
      <c r="I122" s="20"/>
      <c r="J122" s="20" t="str">
        <f t="shared" si="10"/>
        <v>Conference</v>
      </c>
      <c r="K122" s="20"/>
      <c r="L122" s="20"/>
      <c r="M122" s="20"/>
      <c r="N122" s="20"/>
      <c r="O122" s="20"/>
      <c r="P122" s="20"/>
      <c r="Q122" s="20">
        <f t="shared" si="9"/>
        <v>0</v>
      </c>
      <c r="R122" t="s">
        <v>21468</v>
      </c>
      <c r="S122">
        <v>4</v>
      </c>
      <c r="T122" s="3" t="str">
        <f t="shared" si="7"/>
        <v/>
      </c>
      <c r="U122" s="10" t="s">
        <v>19429</v>
      </c>
      <c r="V122" t="s">
        <v>8645</v>
      </c>
      <c r="W122" t="str">
        <f t="shared" si="8"/>
        <v>Quality</v>
      </c>
      <c r="X122" t="s">
        <v>8646</v>
      </c>
      <c r="Y122" t="s">
        <v>8647</v>
      </c>
      <c r="Z122">
        <v>7</v>
      </c>
      <c r="AA122">
        <v>9783030665333</v>
      </c>
      <c r="AB122" t="s">
        <v>152</v>
      </c>
      <c r="AC122" t="s">
        <v>8648</v>
      </c>
      <c r="AD122" s="3">
        <v>2020</v>
      </c>
      <c r="AE122" t="s">
        <v>8649</v>
      </c>
      <c r="AF122" t="s">
        <v>6</v>
      </c>
      <c r="AG122" t="s">
        <v>162</v>
      </c>
    </row>
    <row r="123" spans="1:33" x14ac:dyDescent="0.35">
      <c r="A123" t="s">
        <v>70</v>
      </c>
      <c r="B123" t="s">
        <v>57</v>
      </c>
      <c r="C123" t="s">
        <v>57</v>
      </c>
      <c r="E123" s="20" t="s">
        <v>128</v>
      </c>
      <c r="F123" s="20"/>
      <c r="G123" s="20"/>
      <c r="H123" s="20"/>
      <c r="I123" s="20"/>
      <c r="J123" s="20" t="str">
        <f t="shared" si="10"/>
        <v>Conference</v>
      </c>
      <c r="K123" s="20"/>
      <c r="L123" s="20"/>
      <c r="M123" s="20"/>
      <c r="N123" s="20"/>
      <c r="O123" s="20"/>
      <c r="P123" s="20"/>
      <c r="Q123" s="20">
        <f t="shared" si="9"/>
        <v>0</v>
      </c>
      <c r="R123" t="s">
        <v>21496</v>
      </c>
      <c r="S123" s="20">
        <v>9</v>
      </c>
      <c r="T123" s="3" t="str">
        <f t="shared" si="7"/>
        <v/>
      </c>
      <c r="U123" s="10" t="s">
        <v>19443</v>
      </c>
      <c r="V123" t="s">
        <v>8731</v>
      </c>
      <c r="W123" t="str">
        <f t="shared" si="8"/>
        <v>Design</v>
      </c>
      <c r="X123" t="s">
        <v>8732</v>
      </c>
      <c r="Y123" t="s">
        <v>8733</v>
      </c>
      <c r="Z123">
        <v>10</v>
      </c>
      <c r="AA123">
        <v>9781479956043</v>
      </c>
      <c r="AB123" t="s">
        <v>8734</v>
      </c>
      <c r="AC123" t="s">
        <v>6</v>
      </c>
      <c r="AD123" s="3">
        <v>2014</v>
      </c>
      <c r="AE123" t="s">
        <v>8735</v>
      </c>
      <c r="AF123" t="s">
        <v>6</v>
      </c>
      <c r="AG123" t="s">
        <v>217</v>
      </c>
    </row>
    <row r="124" spans="1:33" x14ac:dyDescent="0.35">
      <c r="A124" t="s">
        <v>70</v>
      </c>
      <c r="B124" t="s">
        <v>57</v>
      </c>
      <c r="C124" t="s">
        <v>57</v>
      </c>
      <c r="E124" s="20" t="s">
        <v>128</v>
      </c>
      <c r="F124" s="20"/>
      <c r="G124" s="20"/>
      <c r="H124" s="20"/>
      <c r="I124" s="20"/>
      <c r="J124" s="20" t="str">
        <f t="shared" si="10"/>
        <v>Conference</v>
      </c>
      <c r="K124" s="20"/>
      <c r="L124" s="20"/>
      <c r="M124" s="20"/>
      <c r="N124" s="20"/>
      <c r="O124" s="20"/>
      <c r="P124" s="20"/>
      <c r="Q124" s="20">
        <f t="shared" si="9"/>
        <v>0</v>
      </c>
      <c r="R124" t="s">
        <v>21150</v>
      </c>
      <c r="S124" s="20">
        <v>7</v>
      </c>
      <c r="T124" s="3" t="str">
        <f t="shared" si="7"/>
        <v/>
      </c>
      <c r="U124" s="10" t="s">
        <v>19444</v>
      </c>
      <c r="V124" t="s">
        <v>8737</v>
      </c>
      <c r="W124" t="str">
        <f t="shared" si="8"/>
        <v>Design</v>
      </c>
      <c r="X124" t="s">
        <v>8738</v>
      </c>
      <c r="Y124" t="s">
        <v>8739</v>
      </c>
      <c r="Z124">
        <v>10</v>
      </c>
      <c r="AA124">
        <v>9781509022397</v>
      </c>
      <c r="AB124" t="s">
        <v>6305</v>
      </c>
      <c r="AC124" t="s">
        <v>8740</v>
      </c>
      <c r="AD124" s="3">
        <v>2016</v>
      </c>
      <c r="AE124" t="s">
        <v>8741</v>
      </c>
      <c r="AF124" t="s">
        <v>6</v>
      </c>
      <c r="AG124" t="s">
        <v>217</v>
      </c>
    </row>
    <row r="125" spans="1:33" x14ac:dyDescent="0.35">
      <c r="A125" t="s">
        <v>70</v>
      </c>
      <c r="B125" t="s">
        <v>57</v>
      </c>
      <c r="C125" t="s">
        <v>57</v>
      </c>
      <c r="E125" s="20" t="s">
        <v>128</v>
      </c>
      <c r="F125" s="20"/>
      <c r="G125" s="20"/>
      <c r="H125" s="20"/>
      <c r="I125" s="20"/>
      <c r="J125" s="20" t="str">
        <f t="shared" si="10"/>
        <v>Journal</v>
      </c>
      <c r="K125" s="20"/>
      <c r="L125" s="20"/>
      <c r="M125" s="20"/>
      <c r="N125" s="20"/>
      <c r="O125" s="20"/>
      <c r="P125" s="20"/>
      <c r="Q125" s="20">
        <f t="shared" si="9"/>
        <v>0</v>
      </c>
      <c r="R125" t="s">
        <v>21498</v>
      </c>
      <c r="S125">
        <v>5</v>
      </c>
      <c r="T125" s="3" t="str">
        <f t="shared" si="7"/>
        <v/>
      </c>
      <c r="U125" s="10" t="s">
        <v>19463</v>
      </c>
      <c r="V125" t="s">
        <v>8852</v>
      </c>
      <c r="W125" t="str">
        <f t="shared" si="8"/>
        <v>Design</v>
      </c>
      <c r="X125" t="s">
        <v>8853</v>
      </c>
      <c r="Y125" t="s">
        <v>8854</v>
      </c>
      <c r="Z125">
        <v>7</v>
      </c>
      <c r="AB125" t="s">
        <v>4576</v>
      </c>
      <c r="AC125" t="s">
        <v>8855</v>
      </c>
      <c r="AD125" s="3">
        <v>2013</v>
      </c>
      <c r="AE125" t="s">
        <v>8856</v>
      </c>
      <c r="AF125" t="s">
        <v>6</v>
      </c>
      <c r="AG125" t="s">
        <v>703</v>
      </c>
    </row>
    <row r="126" spans="1:33" x14ac:dyDescent="0.35">
      <c r="A126" t="s">
        <v>70</v>
      </c>
      <c r="B126" t="s">
        <v>71</v>
      </c>
      <c r="C126" t="s">
        <v>71</v>
      </c>
      <c r="E126" s="20" t="s">
        <v>128</v>
      </c>
      <c r="F126" s="20"/>
      <c r="G126" s="20"/>
      <c r="H126" s="20"/>
      <c r="I126" s="20"/>
      <c r="J126" s="20" t="str">
        <f t="shared" si="10"/>
        <v>Conference</v>
      </c>
      <c r="K126" s="20"/>
      <c r="L126" s="20"/>
      <c r="M126" s="20"/>
      <c r="N126" s="20"/>
      <c r="O126" s="20"/>
      <c r="P126" s="20"/>
      <c r="Q126" s="20">
        <f t="shared" si="9"/>
        <v>0</v>
      </c>
      <c r="R126" t="s">
        <v>21152</v>
      </c>
      <c r="S126">
        <v>10</v>
      </c>
      <c r="T126" s="3" t="str">
        <f t="shared" si="7"/>
        <v/>
      </c>
      <c r="U126" s="10" t="s">
        <v>19476</v>
      </c>
      <c r="V126" t="s">
        <v>8929</v>
      </c>
      <c r="W126" t="str">
        <f t="shared" si="8"/>
        <v>Quality</v>
      </c>
      <c r="X126" t="s">
        <v>8930</v>
      </c>
      <c r="Y126" t="s">
        <v>8931</v>
      </c>
      <c r="Z126">
        <v>10</v>
      </c>
      <c r="AB126" t="s">
        <v>1828</v>
      </c>
      <c r="AC126" t="s">
        <v>6</v>
      </c>
      <c r="AD126" s="3">
        <v>2009</v>
      </c>
      <c r="AE126" t="s">
        <v>8932</v>
      </c>
      <c r="AF126" t="s">
        <v>6</v>
      </c>
      <c r="AG126" t="s">
        <v>480</v>
      </c>
    </row>
    <row r="127" spans="1:33" x14ac:dyDescent="0.35">
      <c r="A127" t="s">
        <v>49</v>
      </c>
      <c r="B127" t="s">
        <v>80</v>
      </c>
      <c r="C127" t="s">
        <v>80</v>
      </c>
      <c r="D127" t="s">
        <v>92</v>
      </c>
      <c r="E127" s="20" t="s">
        <v>127</v>
      </c>
      <c r="F127" s="20" t="s">
        <v>98</v>
      </c>
      <c r="G127" s="20" t="s">
        <v>109</v>
      </c>
      <c r="H127" s="20" t="s">
        <v>21405</v>
      </c>
      <c r="I127" s="20" t="s">
        <v>11973</v>
      </c>
      <c r="J127" s="20" t="str">
        <f t="shared" ref="J127:J163" si="11">IF(ISNUMBER(SEARCH("Workshop", AB127)),"Workshop",IF(OR(ISNUMBER(SEARCH("Conference", AB127)), ISNUMBER(SEARCH("Symposium", AB127)), ISNUMBER(SEARCH("Lecture Notes", AB127)), ISNUMBER(SEARCH("Proceedings", AB127))),"Conference", "Journal"))</f>
        <v>Conference</v>
      </c>
      <c r="K127" s="20">
        <v>1</v>
      </c>
      <c r="L127" s="20">
        <v>1</v>
      </c>
      <c r="M127" s="20">
        <v>1</v>
      </c>
      <c r="N127" s="20">
        <v>0.5</v>
      </c>
      <c r="O127" s="20">
        <v>0.5</v>
      </c>
      <c r="P127" s="20">
        <v>1</v>
      </c>
      <c r="Q127" s="20">
        <f t="shared" si="9"/>
        <v>5</v>
      </c>
      <c r="R127" s="33" t="s">
        <v>21407</v>
      </c>
      <c r="S127">
        <v>17</v>
      </c>
      <c r="T127" s="3" t="str">
        <f t="shared" si="7"/>
        <v/>
      </c>
      <c r="U127" s="10" t="s">
        <v>19529</v>
      </c>
      <c r="V127" t="s">
        <v>9254</v>
      </c>
      <c r="W127" t="str">
        <f t="shared" si="8"/>
        <v>Design</v>
      </c>
      <c r="X127" t="s">
        <v>9255</v>
      </c>
      <c r="Y127" t="s">
        <v>9256</v>
      </c>
      <c r="Z127">
        <v>10</v>
      </c>
      <c r="AA127">
        <v>9781467311199</v>
      </c>
      <c r="AB127" t="s">
        <v>2305</v>
      </c>
      <c r="AC127" t="s">
        <v>9257</v>
      </c>
      <c r="AD127" s="3">
        <v>2012</v>
      </c>
      <c r="AE127" t="s">
        <v>9258</v>
      </c>
      <c r="AF127" t="s">
        <v>6</v>
      </c>
      <c r="AG127" t="s">
        <v>695</v>
      </c>
    </row>
    <row r="128" spans="1:33" x14ac:dyDescent="0.35">
      <c r="A128" t="s">
        <v>82</v>
      </c>
      <c r="B128" t="s">
        <v>57</v>
      </c>
      <c r="C128" t="s">
        <v>57</v>
      </c>
      <c r="E128" s="20" t="s">
        <v>128</v>
      </c>
      <c r="F128" s="20"/>
      <c r="G128" s="20"/>
      <c r="H128" s="20"/>
      <c r="I128" s="20"/>
      <c r="J128" s="20" t="str">
        <f t="shared" si="11"/>
        <v>Journal</v>
      </c>
      <c r="K128" s="20"/>
      <c r="L128" s="20"/>
      <c r="M128" s="20"/>
      <c r="N128" s="20"/>
      <c r="O128" s="20"/>
      <c r="P128" s="20"/>
      <c r="Q128" s="20">
        <f t="shared" si="9"/>
        <v>0</v>
      </c>
      <c r="R128" t="s">
        <v>21156</v>
      </c>
      <c r="S128" s="20">
        <v>13</v>
      </c>
      <c r="T128" s="3" t="str">
        <f t="shared" si="7"/>
        <v/>
      </c>
      <c r="U128" s="10" t="s">
        <v>19533</v>
      </c>
      <c r="V128" t="s">
        <v>9276</v>
      </c>
      <c r="W128" t="str">
        <f t="shared" si="8"/>
        <v>Design</v>
      </c>
      <c r="X128" t="s">
        <v>9277</v>
      </c>
      <c r="Y128" t="s">
        <v>9278</v>
      </c>
      <c r="Z128">
        <v>7</v>
      </c>
      <c r="AA128">
        <v>9783030395117</v>
      </c>
      <c r="AB128" t="s">
        <v>207</v>
      </c>
      <c r="AC128" t="s">
        <v>9279</v>
      </c>
      <c r="AD128" s="3">
        <v>2020</v>
      </c>
      <c r="AE128" t="s">
        <v>9280</v>
      </c>
      <c r="AF128" t="s">
        <v>6</v>
      </c>
      <c r="AG128" t="s">
        <v>1120</v>
      </c>
    </row>
    <row r="129" spans="1:33" x14ac:dyDescent="0.35">
      <c r="A129" t="s">
        <v>49</v>
      </c>
      <c r="B129" t="s">
        <v>57</v>
      </c>
      <c r="C129" t="s">
        <v>57</v>
      </c>
      <c r="D129" t="s">
        <v>92</v>
      </c>
      <c r="E129" s="20" t="s">
        <v>127</v>
      </c>
      <c r="F129" s="20" t="s">
        <v>94</v>
      </c>
      <c r="G129" s="20" t="s">
        <v>111</v>
      </c>
      <c r="H129" s="20" t="s">
        <v>21318</v>
      </c>
      <c r="I129" s="20" t="s">
        <v>21461</v>
      </c>
      <c r="J129" s="20" t="str">
        <f t="shared" si="11"/>
        <v>Journal</v>
      </c>
      <c r="K129" s="20">
        <v>1</v>
      </c>
      <c r="L129" s="20">
        <v>0.5</v>
      </c>
      <c r="M129" s="20">
        <v>0.5</v>
      </c>
      <c r="N129" s="20">
        <v>1</v>
      </c>
      <c r="O129" s="20">
        <v>0</v>
      </c>
      <c r="P129" s="20">
        <v>0</v>
      </c>
      <c r="Q129" s="20">
        <f t="shared" si="9"/>
        <v>3</v>
      </c>
      <c r="R129" s="33" t="s">
        <v>21504</v>
      </c>
      <c r="S129" s="20">
        <v>40</v>
      </c>
      <c r="T129" s="3" t="str">
        <f t="shared" si="7"/>
        <v/>
      </c>
      <c r="U129" s="10" t="s">
        <v>19542</v>
      </c>
      <c r="V129" t="s">
        <v>9330</v>
      </c>
      <c r="W129" t="str">
        <f t="shared" si="8"/>
        <v>Design</v>
      </c>
      <c r="X129" t="s">
        <v>9331</v>
      </c>
      <c r="Y129" t="s">
        <v>9332</v>
      </c>
      <c r="Z129">
        <v>7</v>
      </c>
      <c r="AB129" t="s">
        <v>1415</v>
      </c>
      <c r="AC129" t="s">
        <v>9333</v>
      </c>
      <c r="AD129" s="3">
        <v>2012</v>
      </c>
      <c r="AE129" t="s">
        <v>9334</v>
      </c>
      <c r="AF129" t="s">
        <v>6</v>
      </c>
      <c r="AG129" t="s">
        <v>9335</v>
      </c>
    </row>
    <row r="130" spans="1:33" x14ac:dyDescent="0.35">
      <c r="A130" t="s">
        <v>49</v>
      </c>
      <c r="B130" t="s">
        <v>60</v>
      </c>
      <c r="C130" t="s">
        <v>60</v>
      </c>
      <c r="D130" t="s">
        <v>97</v>
      </c>
      <c r="E130" s="20" t="s">
        <v>127</v>
      </c>
      <c r="F130" s="20" t="s">
        <v>94</v>
      </c>
      <c r="G130" s="20" t="s">
        <v>111</v>
      </c>
      <c r="H130" s="20" t="s">
        <v>21309</v>
      </c>
      <c r="I130" s="20" t="s">
        <v>11973</v>
      </c>
      <c r="J130" s="20" t="str">
        <f t="shared" si="11"/>
        <v>Conference</v>
      </c>
      <c r="K130">
        <v>1</v>
      </c>
      <c r="L130">
        <v>1</v>
      </c>
      <c r="M130">
        <v>1</v>
      </c>
      <c r="N130">
        <v>0</v>
      </c>
      <c r="O130">
        <v>0</v>
      </c>
      <c r="P130">
        <v>0</v>
      </c>
      <c r="Q130" s="20">
        <f t="shared" si="9"/>
        <v>3</v>
      </c>
      <c r="R130" t="s">
        <v>21397</v>
      </c>
      <c r="S130">
        <v>13</v>
      </c>
      <c r="T130" s="3" t="str">
        <f t="shared" ref="T130:T193" si="12">IF(B130&lt;&gt;C130,IF(OR(B130="",C130=""),"NR","Yes"),"")</f>
        <v/>
      </c>
      <c r="U130" s="10" t="s">
        <v>19561</v>
      </c>
      <c r="V130" t="s">
        <v>9442</v>
      </c>
      <c r="W130" t="str">
        <f t="shared" ref="W130:W193" si="13">IF(OR(ISNUMBER(SEARCH("D.2.3", B130)),ISNUMBER(SEARCH("D.2.12", B130)),ISNUMBER(SEARCH("D.2.13", B130))),"Implementation",IF(OR(ISNUMBER(SEARCH("D.2.1", B130)), ISNUMBER(SEARCH("D.2.2", B130)), ISNUMBER(SEARCH("D.2.10", B130)), ISNUMBER(SEARCH("D.2.11", B130))),"Design",IF(OR(ISNUMBER(SEARCH("D.2.0", B130)), ISNUMBER(SEARCH("D.2.m", B130))),"General", IF(OR(ISNUMBER(SEARCH("D.2.9", B130)), ISNUMBER(SEARCH("D.2.6", B130))),"Management",IF(ISNUMBER(SEARCH("D.2.8", B130)),"Analysis","Quality")))))</f>
        <v>Implementation</v>
      </c>
      <c r="X130" t="s">
        <v>9443</v>
      </c>
      <c r="Y130" t="s">
        <v>9444</v>
      </c>
      <c r="Z130">
        <v>10</v>
      </c>
      <c r="AA130">
        <v>9781538692738</v>
      </c>
      <c r="AB130" t="s">
        <v>9445</v>
      </c>
      <c r="AC130" t="s">
        <v>9446</v>
      </c>
      <c r="AD130" s="3">
        <v>2019</v>
      </c>
      <c r="AE130" t="s">
        <v>9447</v>
      </c>
      <c r="AF130" t="s">
        <v>6</v>
      </c>
      <c r="AG130" t="s">
        <v>162</v>
      </c>
    </row>
    <row r="131" spans="1:33" x14ac:dyDescent="0.35">
      <c r="A131" t="s">
        <v>70</v>
      </c>
      <c r="B131" t="s">
        <v>68</v>
      </c>
      <c r="C131" t="s">
        <v>68</v>
      </c>
      <c r="E131" s="20" t="s">
        <v>128</v>
      </c>
      <c r="F131" s="20"/>
      <c r="G131" s="20"/>
      <c r="H131" s="20"/>
      <c r="I131" s="20"/>
      <c r="J131" s="20" t="str">
        <f t="shared" si="11"/>
        <v>Conference</v>
      </c>
      <c r="K131" s="20"/>
      <c r="L131" s="20"/>
      <c r="M131" s="20"/>
      <c r="N131" s="20"/>
      <c r="O131" s="20"/>
      <c r="P131" s="20"/>
      <c r="Q131" s="20">
        <f t="shared" ref="Q131:Q194" si="14">SUM(K131:P131)</f>
        <v>0</v>
      </c>
      <c r="R131" t="s">
        <v>21345</v>
      </c>
      <c r="S131">
        <v>10</v>
      </c>
      <c r="T131" s="3" t="str">
        <f t="shared" si="12"/>
        <v/>
      </c>
      <c r="U131" s="10" t="s">
        <v>19563</v>
      </c>
      <c r="V131" t="s">
        <v>9454</v>
      </c>
      <c r="W131" t="str">
        <f t="shared" si="13"/>
        <v>Management</v>
      </c>
      <c r="X131" t="s">
        <v>9455</v>
      </c>
      <c r="Y131" t="s">
        <v>9456</v>
      </c>
      <c r="Z131">
        <v>10</v>
      </c>
      <c r="AA131">
        <v>9780769539638</v>
      </c>
      <c r="AB131" t="s">
        <v>9457</v>
      </c>
      <c r="AC131" t="s">
        <v>9458</v>
      </c>
      <c r="AD131" s="3">
        <v>2009</v>
      </c>
      <c r="AE131" t="s">
        <v>9459</v>
      </c>
      <c r="AF131" t="s">
        <v>6</v>
      </c>
      <c r="AG131" t="s">
        <v>176</v>
      </c>
    </row>
    <row r="132" spans="1:33" x14ac:dyDescent="0.35">
      <c r="A132" t="s">
        <v>70</v>
      </c>
      <c r="B132" t="s">
        <v>83</v>
      </c>
      <c r="C132" t="s">
        <v>83</v>
      </c>
      <c r="E132" s="20" t="s">
        <v>128</v>
      </c>
      <c r="F132" s="20"/>
      <c r="G132" s="20"/>
      <c r="H132" s="20"/>
      <c r="I132" s="20"/>
      <c r="J132" s="20" t="str">
        <f t="shared" si="11"/>
        <v>Conference</v>
      </c>
      <c r="K132" s="20"/>
      <c r="L132" s="20"/>
      <c r="M132" s="20"/>
      <c r="N132" s="20"/>
      <c r="O132" s="20"/>
      <c r="P132" s="20"/>
      <c r="Q132" s="20">
        <f t="shared" si="14"/>
        <v>0</v>
      </c>
      <c r="R132" t="s">
        <v>21160</v>
      </c>
      <c r="S132">
        <v>11</v>
      </c>
      <c r="T132" s="3" t="str">
        <f t="shared" si="12"/>
        <v/>
      </c>
      <c r="U132" s="10" t="s">
        <v>19564</v>
      </c>
      <c r="V132" t="s">
        <v>9461</v>
      </c>
      <c r="W132" t="str">
        <f t="shared" si="13"/>
        <v>Design</v>
      </c>
      <c r="X132" t="s">
        <v>9462</v>
      </c>
      <c r="Y132" t="s">
        <v>9463</v>
      </c>
      <c r="Z132">
        <v>7</v>
      </c>
      <c r="AA132">
        <v>9783642335419</v>
      </c>
      <c r="AB132" t="s">
        <v>152</v>
      </c>
      <c r="AC132" t="s">
        <v>9464</v>
      </c>
      <c r="AD132" s="3">
        <v>2012</v>
      </c>
      <c r="AE132" t="s">
        <v>9465</v>
      </c>
      <c r="AF132" t="s">
        <v>6</v>
      </c>
      <c r="AG132" t="s">
        <v>283</v>
      </c>
    </row>
    <row r="133" spans="1:33" x14ac:dyDescent="0.35">
      <c r="A133" t="s">
        <v>70</v>
      </c>
      <c r="B133" t="s">
        <v>68</v>
      </c>
      <c r="C133" t="s">
        <v>68</v>
      </c>
      <c r="E133" s="20" t="s">
        <v>128</v>
      </c>
      <c r="F133" s="20"/>
      <c r="G133" s="20"/>
      <c r="H133" s="20"/>
      <c r="I133" s="20"/>
      <c r="J133" s="20" t="str">
        <f t="shared" si="11"/>
        <v>Conference</v>
      </c>
      <c r="K133" s="20"/>
      <c r="L133" s="20"/>
      <c r="M133" s="20"/>
      <c r="N133" s="20"/>
      <c r="O133" s="20"/>
      <c r="P133" s="20"/>
      <c r="Q133" s="20">
        <f t="shared" si="14"/>
        <v>0</v>
      </c>
      <c r="R133" t="s">
        <v>21161</v>
      </c>
      <c r="S133">
        <v>10</v>
      </c>
      <c r="T133" s="3" t="str">
        <f t="shared" si="12"/>
        <v/>
      </c>
      <c r="U133" s="10" t="s">
        <v>19565</v>
      </c>
      <c r="V133" t="s">
        <v>9467</v>
      </c>
      <c r="W133" t="str">
        <f t="shared" si="13"/>
        <v>Management</v>
      </c>
      <c r="X133" t="s">
        <v>9468</v>
      </c>
      <c r="Y133" t="s">
        <v>9469</v>
      </c>
      <c r="Z133">
        <v>10</v>
      </c>
      <c r="AA133">
        <v>9781538677698</v>
      </c>
      <c r="AB133" t="s">
        <v>388</v>
      </c>
      <c r="AC133" t="s">
        <v>9470</v>
      </c>
      <c r="AD133" s="3">
        <v>2019</v>
      </c>
      <c r="AE133" t="s">
        <v>9471</v>
      </c>
      <c r="AF133" t="s">
        <v>6</v>
      </c>
      <c r="AG133" t="s">
        <v>162</v>
      </c>
    </row>
    <row r="134" spans="1:33" x14ac:dyDescent="0.35">
      <c r="A134" t="s">
        <v>67</v>
      </c>
      <c r="B134" t="s">
        <v>71</v>
      </c>
      <c r="C134" t="s">
        <v>71</v>
      </c>
      <c r="E134" s="20" t="s">
        <v>73</v>
      </c>
      <c r="F134" s="20"/>
      <c r="G134" s="20"/>
      <c r="H134" s="20"/>
      <c r="I134" s="20"/>
      <c r="J134" s="20" t="str">
        <f t="shared" si="11"/>
        <v>Journal</v>
      </c>
      <c r="K134" s="20"/>
      <c r="L134" s="20"/>
      <c r="M134" s="20"/>
      <c r="N134" s="20"/>
      <c r="O134" s="20"/>
      <c r="P134" s="20"/>
      <c r="Q134" s="20">
        <f t="shared" si="14"/>
        <v>0</v>
      </c>
      <c r="R134" t="s">
        <v>21406</v>
      </c>
      <c r="S134">
        <v>4</v>
      </c>
      <c r="T134" s="3" t="str">
        <f t="shared" si="12"/>
        <v/>
      </c>
      <c r="U134" s="10" t="s">
        <v>19572</v>
      </c>
      <c r="V134" t="s">
        <v>9506</v>
      </c>
      <c r="W134" t="str">
        <f t="shared" si="13"/>
        <v>Quality</v>
      </c>
      <c r="X134" t="s">
        <v>9507</v>
      </c>
      <c r="Y134" t="s">
        <v>9503</v>
      </c>
      <c r="Z134">
        <v>10</v>
      </c>
      <c r="AA134">
        <v>9781450372176</v>
      </c>
      <c r="AB134" t="s">
        <v>194</v>
      </c>
      <c r="AC134" t="s">
        <v>6</v>
      </c>
      <c r="AD134" s="3">
        <v>2019</v>
      </c>
      <c r="AE134" t="s">
        <v>9508</v>
      </c>
      <c r="AF134" t="s">
        <v>6</v>
      </c>
      <c r="AG134" t="s">
        <v>162</v>
      </c>
    </row>
    <row r="135" spans="1:33" x14ac:dyDescent="0.35">
      <c r="A135" t="s">
        <v>67</v>
      </c>
      <c r="B135" t="s">
        <v>71</v>
      </c>
      <c r="C135" t="s">
        <v>71</v>
      </c>
      <c r="E135" s="20" t="s">
        <v>73</v>
      </c>
      <c r="F135" s="20"/>
      <c r="G135" s="20"/>
      <c r="H135" s="20"/>
      <c r="I135" s="20"/>
      <c r="J135" s="20" t="str">
        <f t="shared" si="11"/>
        <v>Conference</v>
      </c>
      <c r="K135" s="20"/>
      <c r="L135" s="20"/>
      <c r="M135" s="20"/>
      <c r="N135" s="20"/>
      <c r="O135" s="20"/>
      <c r="P135" s="20"/>
      <c r="Q135" s="20">
        <f t="shared" si="14"/>
        <v>0</v>
      </c>
      <c r="R135" t="s">
        <v>21163</v>
      </c>
      <c r="S135">
        <v>3</v>
      </c>
      <c r="T135" s="3" t="str">
        <f t="shared" si="12"/>
        <v/>
      </c>
      <c r="U135" s="10" t="s">
        <v>19576</v>
      </c>
      <c r="V135" t="s">
        <v>9528</v>
      </c>
      <c r="W135" t="str">
        <f t="shared" si="13"/>
        <v>Quality</v>
      </c>
      <c r="X135" t="s">
        <v>9529</v>
      </c>
      <c r="Y135" t="s">
        <v>9530</v>
      </c>
      <c r="Z135">
        <v>10</v>
      </c>
      <c r="AA135">
        <v>9781450303873</v>
      </c>
      <c r="AB135" t="s">
        <v>9531</v>
      </c>
      <c r="AC135" t="s">
        <v>9532</v>
      </c>
      <c r="AD135" s="3">
        <v>2010</v>
      </c>
      <c r="AE135" t="s">
        <v>9533</v>
      </c>
      <c r="AF135" t="s">
        <v>6</v>
      </c>
      <c r="AG135" t="s">
        <v>695</v>
      </c>
    </row>
    <row r="136" spans="1:33" x14ac:dyDescent="0.35">
      <c r="A136" t="s">
        <v>49</v>
      </c>
      <c r="B136" t="s">
        <v>80</v>
      </c>
      <c r="C136" t="s">
        <v>80</v>
      </c>
      <c r="D136" t="s">
        <v>92</v>
      </c>
      <c r="E136" s="20" t="s">
        <v>127</v>
      </c>
      <c r="F136" s="20" t="s">
        <v>94</v>
      </c>
      <c r="G136" s="20" t="s">
        <v>111</v>
      </c>
      <c r="H136" s="20" t="s">
        <v>21321</v>
      </c>
      <c r="I136" s="20" t="s">
        <v>21382</v>
      </c>
      <c r="J136" s="20" t="str">
        <f t="shared" si="11"/>
        <v>Journal</v>
      </c>
      <c r="K136" s="20">
        <v>0.5</v>
      </c>
      <c r="L136" s="20">
        <v>1</v>
      </c>
      <c r="M136" s="20">
        <v>0</v>
      </c>
      <c r="N136" s="20">
        <v>0</v>
      </c>
      <c r="O136" s="20">
        <v>0</v>
      </c>
      <c r="P136" s="20">
        <v>0</v>
      </c>
      <c r="Q136" s="20">
        <f t="shared" si="14"/>
        <v>1.5</v>
      </c>
      <c r="R136" t="s">
        <v>21383</v>
      </c>
      <c r="S136">
        <v>11</v>
      </c>
      <c r="T136" s="3" t="str">
        <f t="shared" si="12"/>
        <v/>
      </c>
      <c r="U136" s="10" t="s">
        <v>19578</v>
      </c>
      <c r="V136" t="s">
        <v>9541</v>
      </c>
      <c r="W136" t="str">
        <f t="shared" si="13"/>
        <v>Design</v>
      </c>
      <c r="X136" t="s">
        <v>9542</v>
      </c>
      <c r="Y136" t="s">
        <v>9536</v>
      </c>
      <c r="Z136">
        <v>7</v>
      </c>
      <c r="AB136" t="s">
        <v>9543</v>
      </c>
      <c r="AC136" t="s">
        <v>9544</v>
      </c>
      <c r="AD136" s="3">
        <v>2011</v>
      </c>
      <c r="AE136" t="s">
        <v>9545</v>
      </c>
      <c r="AF136" t="s">
        <v>6</v>
      </c>
      <c r="AG136" t="s">
        <v>703</v>
      </c>
    </row>
    <row r="137" spans="1:33" x14ac:dyDescent="0.35">
      <c r="A137" t="s">
        <v>62</v>
      </c>
      <c r="B137" t="s">
        <v>80</v>
      </c>
      <c r="C137" t="s">
        <v>80</v>
      </c>
      <c r="E137" s="20" t="s">
        <v>128</v>
      </c>
      <c r="F137" s="20"/>
      <c r="G137" s="20"/>
      <c r="H137" s="20"/>
      <c r="I137" s="20"/>
      <c r="J137" s="20" t="str">
        <f t="shared" si="11"/>
        <v>Conference</v>
      </c>
      <c r="K137" s="20"/>
      <c r="L137" s="20"/>
      <c r="M137" s="20"/>
      <c r="N137" s="20"/>
      <c r="O137" s="20"/>
      <c r="P137" s="20"/>
      <c r="Q137" s="20">
        <f t="shared" si="14"/>
        <v>0</v>
      </c>
      <c r="R137" t="s">
        <v>21384</v>
      </c>
      <c r="S137">
        <v>3</v>
      </c>
      <c r="T137" s="3" t="str">
        <f t="shared" si="12"/>
        <v/>
      </c>
      <c r="U137" s="10" t="s">
        <v>19579</v>
      </c>
      <c r="V137" t="s">
        <v>9547</v>
      </c>
      <c r="W137" t="str">
        <f t="shared" si="13"/>
        <v>Design</v>
      </c>
      <c r="X137" t="s">
        <v>9548</v>
      </c>
      <c r="Y137" t="s">
        <v>9536</v>
      </c>
      <c r="Z137">
        <v>10</v>
      </c>
      <c r="AA137">
        <v>9781450305785</v>
      </c>
      <c r="AB137" t="s">
        <v>274</v>
      </c>
      <c r="AC137" t="s">
        <v>9549</v>
      </c>
      <c r="AD137" s="3">
        <v>2011</v>
      </c>
      <c r="AE137" t="s">
        <v>9550</v>
      </c>
      <c r="AF137" t="s">
        <v>6</v>
      </c>
      <c r="AG137" t="s">
        <v>473</v>
      </c>
    </row>
    <row r="138" spans="1:33" x14ac:dyDescent="0.35">
      <c r="A138" t="s">
        <v>70</v>
      </c>
      <c r="B138" t="s">
        <v>66</v>
      </c>
      <c r="C138" t="s">
        <v>66</v>
      </c>
      <c r="E138" s="20" t="s">
        <v>128</v>
      </c>
      <c r="F138" s="20"/>
      <c r="G138" s="20"/>
      <c r="H138" s="20"/>
      <c r="I138" s="20"/>
      <c r="J138" s="20" t="str">
        <f t="shared" si="11"/>
        <v>Workshop</v>
      </c>
      <c r="K138" s="20"/>
      <c r="L138" s="20"/>
      <c r="M138" s="20"/>
      <c r="N138" s="20"/>
      <c r="O138" s="20"/>
      <c r="P138" s="20"/>
      <c r="Q138" s="20">
        <f t="shared" si="14"/>
        <v>0</v>
      </c>
      <c r="R138" t="s">
        <v>21166</v>
      </c>
      <c r="S138">
        <v>3</v>
      </c>
      <c r="T138" s="3" t="str">
        <f t="shared" si="12"/>
        <v/>
      </c>
      <c r="U138" s="10" t="s">
        <v>19611</v>
      </c>
      <c r="V138" t="s">
        <v>9743</v>
      </c>
      <c r="W138" t="str">
        <f t="shared" si="13"/>
        <v>Quality</v>
      </c>
      <c r="X138" t="s">
        <v>9744</v>
      </c>
      <c r="Y138" t="s">
        <v>9745</v>
      </c>
      <c r="Z138">
        <v>10</v>
      </c>
      <c r="AA138">
        <v>9781467362634</v>
      </c>
      <c r="AB138" t="s">
        <v>349</v>
      </c>
      <c r="AC138" t="s">
        <v>4313</v>
      </c>
      <c r="AD138" s="3">
        <v>2013</v>
      </c>
      <c r="AE138" t="s">
        <v>9746</v>
      </c>
      <c r="AF138" t="s">
        <v>6</v>
      </c>
      <c r="AG138" t="s">
        <v>217</v>
      </c>
    </row>
    <row r="139" spans="1:33" x14ac:dyDescent="0.35">
      <c r="A139" t="s">
        <v>82</v>
      </c>
      <c r="B139" t="s">
        <v>68</v>
      </c>
      <c r="C139" t="s">
        <v>68</v>
      </c>
      <c r="E139" s="20" t="s">
        <v>73</v>
      </c>
      <c r="F139" s="20"/>
      <c r="G139" s="20"/>
      <c r="H139" s="20" t="s">
        <v>21344</v>
      </c>
      <c r="I139" s="20" t="s">
        <v>14606</v>
      </c>
      <c r="J139" s="20" t="str">
        <f t="shared" si="11"/>
        <v>Conference</v>
      </c>
      <c r="K139" s="20"/>
      <c r="L139" s="20"/>
      <c r="M139" s="20"/>
      <c r="N139" s="20"/>
      <c r="O139" s="20"/>
      <c r="P139" s="20"/>
      <c r="Q139" s="20">
        <f t="shared" si="14"/>
        <v>0</v>
      </c>
      <c r="R139" t="s">
        <v>21346</v>
      </c>
      <c r="S139">
        <v>10</v>
      </c>
      <c r="T139" s="3" t="str">
        <f t="shared" si="12"/>
        <v/>
      </c>
      <c r="U139" s="10" t="s">
        <v>19629</v>
      </c>
      <c r="V139" t="s">
        <v>9857</v>
      </c>
      <c r="W139" t="str">
        <f t="shared" si="13"/>
        <v>Management</v>
      </c>
      <c r="X139" t="s">
        <v>9858</v>
      </c>
      <c r="Y139" t="s">
        <v>9859</v>
      </c>
      <c r="Z139">
        <v>7</v>
      </c>
      <c r="AA139">
        <v>9783030228873</v>
      </c>
      <c r="AB139" t="s">
        <v>152</v>
      </c>
      <c r="AC139" t="s">
        <v>9860</v>
      </c>
      <c r="AD139" s="3">
        <v>2019</v>
      </c>
      <c r="AE139" t="s">
        <v>9861</v>
      </c>
      <c r="AF139" t="s">
        <v>6</v>
      </c>
      <c r="AG139" t="s">
        <v>147</v>
      </c>
    </row>
    <row r="140" spans="1:33" x14ac:dyDescent="0.35">
      <c r="A140" t="s">
        <v>49</v>
      </c>
      <c r="B140" t="s">
        <v>74</v>
      </c>
      <c r="C140" t="s">
        <v>74</v>
      </c>
      <c r="D140" t="s">
        <v>99</v>
      </c>
      <c r="E140" s="20" t="s">
        <v>127</v>
      </c>
      <c r="F140" s="20" t="s">
        <v>98</v>
      </c>
      <c r="G140" s="20" t="s">
        <v>107</v>
      </c>
      <c r="H140" s="20" t="s">
        <v>21502</v>
      </c>
      <c r="I140" s="20" t="s">
        <v>12</v>
      </c>
      <c r="J140" s="20" t="str">
        <f t="shared" si="11"/>
        <v>Conference</v>
      </c>
      <c r="K140">
        <v>1</v>
      </c>
      <c r="L140">
        <v>1</v>
      </c>
      <c r="M140">
        <v>0</v>
      </c>
      <c r="N140">
        <v>0.5</v>
      </c>
      <c r="O140">
        <v>0</v>
      </c>
      <c r="P140">
        <v>0</v>
      </c>
      <c r="Q140" s="20">
        <f t="shared" si="14"/>
        <v>2.5</v>
      </c>
      <c r="R140" t="s">
        <v>21503</v>
      </c>
      <c r="S140">
        <v>13</v>
      </c>
      <c r="T140" s="3" t="str">
        <f t="shared" si="12"/>
        <v/>
      </c>
      <c r="U140" s="10" t="s">
        <v>19698</v>
      </c>
      <c r="V140" t="s">
        <v>10286</v>
      </c>
      <c r="W140" t="str">
        <f t="shared" si="13"/>
        <v>Analysis</v>
      </c>
      <c r="X140" t="s">
        <v>10287</v>
      </c>
      <c r="Y140" t="s">
        <v>10288</v>
      </c>
      <c r="Z140">
        <v>10</v>
      </c>
      <c r="AA140">
        <v>9781450314107</v>
      </c>
      <c r="AB140" t="s">
        <v>308</v>
      </c>
      <c r="AC140" t="s">
        <v>6</v>
      </c>
      <c r="AD140" s="3">
        <v>2012</v>
      </c>
      <c r="AE140" t="s">
        <v>10289</v>
      </c>
      <c r="AF140" t="s">
        <v>6</v>
      </c>
      <c r="AG140" t="s">
        <v>337</v>
      </c>
    </row>
    <row r="141" spans="1:33" x14ac:dyDescent="0.35">
      <c r="A141" t="s">
        <v>70</v>
      </c>
      <c r="B141" t="s">
        <v>66</v>
      </c>
      <c r="C141" t="s">
        <v>66</v>
      </c>
      <c r="E141" s="20" t="s">
        <v>128</v>
      </c>
      <c r="F141" s="20"/>
      <c r="G141" s="20"/>
      <c r="H141" s="20"/>
      <c r="I141" s="20"/>
      <c r="J141" s="20" t="str">
        <f t="shared" si="11"/>
        <v>Conference</v>
      </c>
      <c r="K141" s="20"/>
      <c r="L141" s="20"/>
      <c r="M141" s="20"/>
      <c r="N141" s="20"/>
      <c r="O141" s="20"/>
      <c r="P141" s="20"/>
      <c r="Q141" s="20">
        <f t="shared" si="14"/>
        <v>0</v>
      </c>
      <c r="R141" t="s">
        <v>21170</v>
      </c>
      <c r="S141">
        <v>2</v>
      </c>
      <c r="T141" s="3" t="str">
        <f t="shared" si="12"/>
        <v/>
      </c>
      <c r="U141" s="10" t="s">
        <v>19742</v>
      </c>
      <c r="V141" t="s">
        <v>10543</v>
      </c>
      <c r="W141" t="str">
        <f t="shared" si="13"/>
        <v>Quality</v>
      </c>
      <c r="X141" t="s">
        <v>10544</v>
      </c>
      <c r="Y141" t="s">
        <v>10545</v>
      </c>
      <c r="Z141">
        <v>10</v>
      </c>
      <c r="AA141">
        <v>9780769546667</v>
      </c>
      <c r="AB141" t="s">
        <v>10546</v>
      </c>
      <c r="AC141" t="s">
        <v>10547</v>
      </c>
      <c r="AD141" s="3">
        <v>2012</v>
      </c>
      <c r="AE141" t="s">
        <v>10548</v>
      </c>
      <c r="AF141" t="s">
        <v>6</v>
      </c>
      <c r="AG141" t="s">
        <v>217</v>
      </c>
    </row>
    <row r="142" spans="1:33" x14ac:dyDescent="0.35">
      <c r="A142" t="s">
        <v>70</v>
      </c>
      <c r="B142" t="s">
        <v>77</v>
      </c>
      <c r="C142" t="s">
        <v>77</v>
      </c>
      <c r="E142" s="20" t="s">
        <v>128</v>
      </c>
      <c r="F142" s="20"/>
      <c r="G142" s="20"/>
      <c r="H142" s="20"/>
      <c r="I142" s="20"/>
      <c r="J142" s="20" t="str">
        <f t="shared" si="11"/>
        <v>Conference</v>
      </c>
      <c r="K142" s="20"/>
      <c r="L142" s="20"/>
      <c r="M142" s="20"/>
      <c r="N142" s="20"/>
      <c r="O142" s="20"/>
      <c r="P142" s="20"/>
      <c r="Q142" s="20">
        <f t="shared" si="14"/>
        <v>0</v>
      </c>
      <c r="R142" t="s">
        <v>21171</v>
      </c>
      <c r="S142">
        <v>5</v>
      </c>
      <c r="T142" s="3" t="str">
        <f t="shared" si="12"/>
        <v/>
      </c>
      <c r="U142" s="10" t="s">
        <v>19753</v>
      </c>
      <c r="V142" t="s">
        <v>10610</v>
      </c>
      <c r="W142" t="str">
        <f t="shared" si="13"/>
        <v>Management</v>
      </c>
      <c r="X142" t="s">
        <v>10611</v>
      </c>
      <c r="Y142" t="s">
        <v>10612</v>
      </c>
      <c r="Z142">
        <v>10</v>
      </c>
      <c r="AA142">
        <v>9781509025312</v>
      </c>
      <c r="AB142" t="s">
        <v>10613</v>
      </c>
      <c r="AC142" t="s">
        <v>6</v>
      </c>
      <c r="AD142" s="3">
        <v>2017</v>
      </c>
      <c r="AE142" t="s">
        <v>10614</v>
      </c>
      <c r="AF142" t="s">
        <v>6</v>
      </c>
      <c r="AG142" t="s">
        <v>176</v>
      </c>
    </row>
    <row r="143" spans="1:33" x14ac:dyDescent="0.35">
      <c r="A143" t="s">
        <v>70</v>
      </c>
      <c r="B143" t="s">
        <v>83</v>
      </c>
      <c r="C143" t="s">
        <v>83</v>
      </c>
      <c r="E143" s="20" t="s">
        <v>128</v>
      </c>
      <c r="F143" s="20"/>
      <c r="G143" s="20"/>
      <c r="H143" s="20"/>
      <c r="I143" s="20"/>
      <c r="J143" s="20" t="str">
        <f t="shared" si="11"/>
        <v>Workshop</v>
      </c>
      <c r="K143" s="20"/>
      <c r="L143" s="20"/>
      <c r="M143" s="20"/>
      <c r="N143" s="20"/>
      <c r="O143" s="20"/>
      <c r="P143" s="20"/>
      <c r="Q143" s="20">
        <f t="shared" si="14"/>
        <v>0</v>
      </c>
      <c r="R143" t="s">
        <v>21174</v>
      </c>
      <c r="S143">
        <v>4</v>
      </c>
      <c r="T143" s="3" t="str">
        <f t="shared" si="12"/>
        <v/>
      </c>
      <c r="U143" s="10" t="s">
        <v>19801</v>
      </c>
      <c r="V143" t="s">
        <v>10893</v>
      </c>
      <c r="W143" t="str">
        <f t="shared" si="13"/>
        <v>Design</v>
      </c>
      <c r="X143" t="s">
        <v>10894</v>
      </c>
      <c r="Y143" t="s">
        <v>10895</v>
      </c>
      <c r="Z143">
        <v>10</v>
      </c>
      <c r="AB143" t="s">
        <v>496</v>
      </c>
      <c r="AC143" t="s">
        <v>10896</v>
      </c>
      <c r="AD143" s="3">
        <v>2013</v>
      </c>
      <c r="AE143" t="s">
        <v>10897</v>
      </c>
      <c r="AF143" t="s">
        <v>6</v>
      </c>
      <c r="AG143" t="s">
        <v>162</v>
      </c>
    </row>
    <row r="144" spans="1:33" x14ac:dyDescent="0.35">
      <c r="A144" t="s">
        <v>70</v>
      </c>
      <c r="B144" t="s">
        <v>66</v>
      </c>
      <c r="C144" t="s">
        <v>66</v>
      </c>
      <c r="E144" s="20" t="s">
        <v>128</v>
      </c>
      <c r="F144" s="20"/>
      <c r="G144" s="20"/>
      <c r="H144" s="20"/>
      <c r="I144" s="20"/>
      <c r="J144" s="20" t="str">
        <f t="shared" si="11"/>
        <v>Conference</v>
      </c>
      <c r="K144" s="20"/>
      <c r="L144" s="20"/>
      <c r="M144" s="20"/>
      <c r="N144" s="20"/>
      <c r="O144" s="20"/>
      <c r="P144" s="20"/>
      <c r="Q144" s="20">
        <f t="shared" si="14"/>
        <v>0</v>
      </c>
      <c r="R144" t="s">
        <v>21175</v>
      </c>
      <c r="S144">
        <v>5</v>
      </c>
      <c r="T144" s="3" t="str">
        <f t="shared" si="12"/>
        <v/>
      </c>
      <c r="U144" s="10" t="s">
        <v>19804</v>
      </c>
      <c r="V144" t="s">
        <v>10909</v>
      </c>
      <c r="W144" t="str">
        <f t="shared" si="13"/>
        <v>Quality</v>
      </c>
      <c r="X144" t="s">
        <v>10910</v>
      </c>
      <c r="Y144" t="s">
        <v>10911</v>
      </c>
      <c r="Z144">
        <v>10</v>
      </c>
      <c r="AA144">
        <v>9780769551852</v>
      </c>
      <c r="AB144" t="s">
        <v>10912</v>
      </c>
      <c r="AC144" t="s">
        <v>10913</v>
      </c>
      <c r="AD144" s="3">
        <v>2014</v>
      </c>
      <c r="AE144" t="s">
        <v>10914</v>
      </c>
      <c r="AF144" t="s">
        <v>6</v>
      </c>
      <c r="AG144" t="s">
        <v>155</v>
      </c>
    </row>
    <row r="145" spans="1:33" x14ac:dyDescent="0.35">
      <c r="A145" t="s">
        <v>67</v>
      </c>
      <c r="B145" t="s">
        <v>60</v>
      </c>
      <c r="C145" t="s">
        <v>60</v>
      </c>
      <c r="D145" t="s">
        <v>84</v>
      </c>
      <c r="E145" s="20" t="s">
        <v>128</v>
      </c>
      <c r="F145" s="20" t="s">
        <v>98</v>
      </c>
      <c r="G145" s="20" t="s">
        <v>109</v>
      </c>
      <c r="H145" s="20" t="s">
        <v>21316</v>
      </c>
      <c r="I145" s="20" t="s">
        <v>12</v>
      </c>
      <c r="J145" s="20" t="str">
        <f t="shared" si="11"/>
        <v>Journal</v>
      </c>
      <c r="K145">
        <v>0.5</v>
      </c>
      <c r="L145">
        <v>1</v>
      </c>
      <c r="M145">
        <v>0.5</v>
      </c>
      <c r="N145">
        <v>0</v>
      </c>
      <c r="O145">
        <v>0</v>
      </c>
      <c r="P145">
        <v>0</v>
      </c>
      <c r="Q145" s="20">
        <f t="shared" si="14"/>
        <v>2</v>
      </c>
      <c r="R145" t="s">
        <v>21177</v>
      </c>
      <c r="S145">
        <v>14</v>
      </c>
      <c r="T145" s="3" t="str">
        <f t="shared" si="12"/>
        <v/>
      </c>
      <c r="U145" s="10" t="s">
        <v>19843</v>
      </c>
      <c r="V145" t="s">
        <v>11152</v>
      </c>
      <c r="W145" t="str">
        <f t="shared" si="13"/>
        <v>Implementation</v>
      </c>
      <c r="X145" t="s">
        <v>11153</v>
      </c>
      <c r="Y145" t="s">
        <v>11154</v>
      </c>
      <c r="Z145">
        <v>10</v>
      </c>
      <c r="AA145">
        <v>9781450375764</v>
      </c>
      <c r="AB145" t="s">
        <v>194</v>
      </c>
      <c r="AC145" t="s">
        <v>11155</v>
      </c>
      <c r="AD145" s="3">
        <v>2020</v>
      </c>
      <c r="AE145" t="s">
        <v>11156</v>
      </c>
      <c r="AF145" t="s">
        <v>6</v>
      </c>
      <c r="AG145" t="s">
        <v>162</v>
      </c>
    </row>
    <row r="146" spans="1:33" x14ac:dyDescent="0.35">
      <c r="A146" t="s">
        <v>73</v>
      </c>
      <c r="B146" t="s">
        <v>57</v>
      </c>
      <c r="C146" t="s">
        <v>57</v>
      </c>
      <c r="E146" s="20" t="s">
        <v>73</v>
      </c>
      <c r="F146" s="20"/>
      <c r="G146" s="20"/>
      <c r="H146" s="20"/>
      <c r="I146" s="20"/>
      <c r="J146" s="20" t="str">
        <f t="shared" si="11"/>
        <v>Conference</v>
      </c>
      <c r="K146" s="20"/>
      <c r="L146" s="20"/>
      <c r="M146" s="20"/>
      <c r="N146" s="20"/>
      <c r="O146" s="20"/>
      <c r="P146" s="20"/>
      <c r="Q146" s="20">
        <f t="shared" si="14"/>
        <v>0</v>
      </c>
      <c r="R146" t="s">
        <v>21179</v>
      </c>
      <c r="S146" t="s">
        <v>47</v>
      </c>
      <c r="T146" s="3" t="str">
        <f t="shared" si="12"/>
        <v/>
      </c>
      <c r="U146" s="10" t="s">
        <v>19862</v>
      </c>
      <c r="V146" t="s">
        <v>11265</v>
      </c>
      <c r="W146" t="str">
        <f t="shared" si="13"/>
        <v>Design</v>
      </c>
      <c r="X146" t="s">
        <v>11266</v>
      </c>
      <c r="Y146" t="s">
        <v>11267</v>
      </c>
      <c r="Z146">
        <v>10</v>
      </c>
      <c r="AA146">
        <v>9789810831905</v>
      </c>
      <c r="AB146" t="s">
        <v>3475</v>
      </c>
      <c r="AC146" t="s">
        <v>11268</v>
      </c>
      <c r="AD146" s="3">
        <v>2009</v>
      </c>
      <c r="AE146" t="s">
        <v>11269</v>
      </c>
      <c r="AF146" t="s">
        <v>6</v>
      </c>
      <c r="AG146" t="s">
        <v>162</v>
      </c>
    </row>
    <row r="147" spans="1:33" x14ac:dyDescent="0.35">
      <c r="A147" t="s">
        <v>49</v>
      </c>
      <c r="B147" t="s">
        <v>63</v>
      </c>
      <c r="C147" t="s">
        <v>63</v>
      </c>
      <c r="D147" t="s">
        <v>99</v>
      </c>
      <c r="E147" s="20" t="s">
        <v>127</v>
      </c>
      <c r="F147" s="20" t="s">
        <v>98</v>
      </c>
      <c r="G147" s="20" t="s">
        <v>109</v>
      </c>
      <c r="H147" s="20" t="s">
        <v>21327</v>
      </c>
      <c r="I147" s="20" t="s">
        <v>21328</v>
      </c>
      <c r="J147" s="20" t="str">
        <f t="shared" si="11"/>
        <v>Journal</v>
      </c>
      <c r="K147" s="20">
        <v>1</v>
      </c>
      <c r="L147" s="20">
        <v>1</v>
      </c>
      <c r="M147" s="20">
        <v>1</v>
      </c>
      <c r="N147" s="20">
        <v>1</v>
      </c>
      <c r="O147" s="20">
        <v>0</v>
      </c>
      <c r="P147" s="20">
        <v>0</v>
      </c>
      <c r="Q147" s="20">
        <f t="shared" si="14"/>
        <v>4</v>
      </c>
      <c r="R147" t="s">
        <v>21362</v>
      </c>
      <c r="S147">
        <v>30</v>
      </c>
      <c r="T147" s="3" t="str">
        <f t="shared" si="12"/>
        <v/>
      </c>
      <c r="U147" s="10" t="s">
        <v>19898</v>
      </c>
      <c r="V147" t="s">
        <v>11489</v>
      </c>
      <c r="W147" t="str">
        <f t="shared" si="13"/>
        <v>Quality</v>
      </c>
      <c r="X147" t="s">
        <v>11490</v>
      </c>
      <c r="Y147" t="s">
        <v>11491</v>
      </c>
      <c r="Z147">
        <v>7</v>
      </c>
      <c r="AB147" t="s">
        <v>11492</v>
      </c>
      <c r="AC147" t="s">
        <v>11493</v>
      </c>
      <c r="AD147" s="3">
        <v>2020</v>
      </c>
      <c r="AE147" t="s">
        <v>11494</v>
      </c>
      <c r="AF147" t="s">
        <v>6</v>
      </c>
      <c r="AG147" t="s">
        <v>217</v>
      </c>
    </row>
    <row r="148" spans="1:33" x14ac:dyDescent="0.35">
      <c r="A148" t="s">
        <v>76</v>
      </c>
      <c r="B148" t="s">
        <v>90</v>
      </c>
      <c r="C148" t="s">
        <v>90</v>
      </c>
      <c r="E148" s="20" t="s">
        <v>128</v>
      </c>
      <c r="F148" s="20"/>
      <c r="G148" s="20"/>
      <c r="H148" s="20"/>
      <c r="I148" s="20"/>
      <c r="J148" s="20" t="str">
        <f t="shared" si="11"/>
        <v>Journal</v>
      </c>
      <c r="K148" s="20"/>
      <c r="L148" s="20"/>
      <c r="M148" s="20"/>
      <c r="N148" s="20"/>
      <c r="O148" s="20"/>
      <c r="P148" s="20"/>
      <c r="Q148" s="20">
        <f t="shared" si="14"/>
        <v>0</v>
      </c>
      <c r="R148" t="s">
        <v>21183</v>
      </c>
      <c r="S148">
        <v>5</v>
      </c>
      <c r="T148" s="3" t="str">
        <f t="shared" si="12"/>
        <v/>
      </c>
      <c r="U148" s="10" t="s">
        <v>19907</v>
      </c>
      <c r="V148" t="s">
        <v>11546</v>
      </c>
      <c r="W148" t="str">
        <f t="shared" si="13"/>
        <v>General</v>
      </c>
      <c r="X148" t="s">
        <v>11547</v>
      </c>
      <c r="Y148" t="s">
        <v>11548</v>
      </c>
      <c r="Z148">
        <v>10</v>
      </c>
      <c r="AA148">
        <v>9781450323420</v>
      </c>
      <c r="AB148" t="s">
        <v>11549</v>
      </c>
      <c r="AC148" t="s">
        <v>6</v>
      </c>
      <c r="AD148" s="3">
        <v>2013</v>
      </c>
      <c r="AE148" t="s">
        <v>11550</v>
      </c>
      <c r="AF148" t="s">
        <v>6</v>
      </c>
      <c r="AG148" t="s">
        <v>217</v>
      </c>
    </row>
    <row r="149" spans="1:33" x14ac:dyDescent="0.35">
      <c r="A149" t="s">
        <v>49</v>
      </c>
      <c r="B149" t="s">
        <v>66</v>
      </c>
      <c r="C149" t="s">
        <v>66</v>
      </c>
      <c r="D149" t="s">
        <v>99</v>
      </c>
      <c r="E149" s="20" t="s">
        <v>127</v>
      </c>
      <c r="F149" s="20" t="s">
        <v>94</v>
      </c>
      <c r="G149" s="20" t="s">
        <v>111</v>
      </c>
      <c r="H149" s="20" t="s">
        <v>21321</v>
      </c>
      <c r="I149" s="20" t="s">
        <v>12</v>
      </c>
      <c r="J149" s="20" t="str">
        <f t="shared" si="11"/>
        <v>Conference</v>
      </c>
      <c r="K149">
        <v>1</v>
      </c>
      <c r="L149">
        <v>1</v>
      </c>
      <c r="M149">
        <v>1</v>
      </c>
      <c r="N149">
        <v>1</v>
      </c>
      <c r="O149">
        <v>0</v>
      </c>
      <c r="P149">
        <v>0</v>
      </c>
      <c r="Q149" s="20">
        <f t="shared" si="14"/>
        <v>4</v>
      </c>
      <c r="R149" t="s">
        <v>21469</v>
      </c>
      <c r="S149">
        <v>25</v>
      </c>
      <c r="T149" s="3" t="str">
        <f t="shared" si="12"/>
        <v/>
      </c>
      <c r="U149" s="10" t="s">
        <v>19928</v>
      </c>
      <c r="V149" t="s">
        <v>11694</v>
      </c>
      <c r="W149" t="str">
        <f t="shared" si="13"/>
        <v>Quality</v>
      </c>
      <c r="X149" t="s">
        <v>11695</v>
      </c>
      <c r="Y149" t="s">
        <v>11696</v>
      </c>
      <c r="Z149">
        <v>10</v>
      </c>
      <c r="AA149">
        <v>9781450344043</v>
      </c>
      <c r="AB149" t="s">
        <v>11697</v>
      </c>
      <c r="AC149" t="s">
        <v>7855</v>
      </c>
      <c r="AD149" s="3">
        <v>2017</v>
      </c>
      <c r="AE149" t="s">
        <v>11698</v>
      </c>
      <c r="AF149" t="s">
        <v>6</v>
      </c>
      <c r="AG149" t="s">
        <v>162</v>
      </c>
    </row>
    <row r="150" spans="1:33" x14ac:dyDescent="0.35">
      <c r="A150" t="s">
        <v>70</v>
      </c>
      <c r="B150" t="s">
        <v>60</v>
      </c>
      <c r="C150" t="s">
        <v>60</v>
      </c>
      <c r="E150" s="20" t="s">
        <v>128</v>
      </c>
      <c r="F150" s="20"/>
      <c r="G150" s="20"/>
      <c r="H150" s="20"/>
      <c r="I150" s="20"/>
      <c r="J150" s="20" t="str">
        <f t="shared" si="11"/>
        <v>Conference</v>
      </c>
      <c r="K150" s="20"/>
      <c r="L150" s="20"/>
      <c r="M150" s="20"/>
      <c r="N150" s="20"/>
      <c r="O150" s="20"/>
      <c r="P150" s="20"/>
      <c r="Q150" s="20">
        <f t="shared" si="14"/>
        <v>0</v>
      </c>
      <c r="R150" t="s">
        <v>21187</v>
      </c>
      <c r="S150">
        <v>13</v>
      </c>
      <c r="T150" s="3" t="str">
        <f t="shared" si="12"/>
        <v/>
      </c>
      <c r="U150" s="10" t="s">
        <v>19945</v>
      </c>
      <c r="V150" t="s">
        <v>11795</v>
      </c>
      <c r="W150" t="str">
        <f t="shared" si="13"/>
        <v>Implementation</v>
      </c>
      <c r="X150" t="s">
        <v>11796</v>
      </c>
      <c r="Y150" t="s">
        <v>11797</v>
      </c>
      <c r="Z150">
        <v>10</v>
      </c>
      <c r="AA150">
        <v>9780954901677</v>
      </c>
      <c r="AB150" t="s">
        <v>1071</v>
      </c>
      <c r="AC150" t="s">
        <v>9592</v>
      </c>
      <c r="AD150" s="3">
        <v>2009</v>
      </c>
      <c r="AE150" t="s">
        <v>11798</v>
      </c>
      <c r="AF150" t="s">
        <v>6</v>
      </c>
      <c r="AG150" t="s">
        <v>162</v>
      </c>
    </row>
    <row r="151" spans="1:33" x14ac:dyDescent="0.35">
      <c r="A151" t="s">
        <v>76</v>
      </c>
      <c r="B151" t="s">
        <v>74</v>
      </c>
      <c r="C151" t="s">
        <v>74</v>
      </c>
      <c r="E151" s="20" t="s">
        <v>73</v>
      </c>
      <c r="F151" s="20"/>
      <c r="G151" s="20"/>
      <c r="H151" s="20"/>
      <c r="I151" s="20"/>
      <c r="J151" s="20" t="str">
        <f t="shared" si="11"/>
        <v>Workshop</v>
      </c>
      <c r="K151" s="20"/>
      <c r="L151" s="20"/>
      <c r="M151" s="20"/>
      <c r="N151" s="20"/>
      <c r="O151" s="20"/>
      <c r="P151" s="20"/>
      <c r="Q151" s="20">
        <f t="shared" si="14"/>
        <v>0</v>
      </c>
      <c r="R151" t="s">
        <v>21368</v>
      </c>
      <c r="S151">
        <v>3</v>
      </c>
      <c r="T151" s="3" t="str">
        <f t="shared" si="12"/>
        <v/>
      </c>
      <c r="U151" s="10" t="s">
        <v>19962</v>
      </c>
      <c r="V151" t="s">
        <v>11891</v>
      </c>
      <c r="W151" t="str">
        <f t="shared" si="13"/>
        <v>Analysis</v>
      </c>
      <c r="X151" t="s">
        <v>11892</v>
      </c>
      <c r="Y151" t="s">
        <v>11893</v>
      </c>
      <c r="Z151">
        <v>10</v>
      </c>
      <c r="AA151">
        <v>9781479919345</v>
      </c>
      <c r="AB151" t="s">
        <v>3954</v>
      </c>
      <c r="AC151" t="s">
        <v>11894</v>
      </c>
      <c r="AD151" s="3">
        <v>2015</v>
      </c>
      <c r="AE151" t="s">
        <v>11895</v>
      </c>
      <c r="AF151" t="s">
        <v>6</v>
      </c>
      <c r="AG151" t="s">
        <v>217</v>
      </c>
    </row>
    <row r="152" spans="1:33" x14ac:dyDescent="0.35">
      <c r="A152" t="s">
        <v>49</v>
      </c>
      <c r="B152" t="s">
        <v>57</v>
      </c>
      <c r="C152" t="s">
        <v>57</v>
      </c>
      <c r="D152" t="s">
        <v>55</v>
      </c>
      <c r="E152" s="20" t="s">
        <v>127</v>
      </c>
      <c r="F152" s="20" t="s">
        <v>98</v>
      </c>
      <c r="G152" s="20" t="s">
        <v>107</v>
      </c>
      <c r="H152" s="20" t="s">
        <v>21309</v>
      </c>
      <c r="I152" s="20" t="s">
        <v>11973</v>
      </c>
      <c r="J152" s="20" t="str">
        <f t="shared" si="11"/>
        <v>Conference</v>
      </c>
      <c r="K152">
        <v>1</v>
      </c>
      <c r="L152">
        <v>1</v>
      </c>
      <c r="M152">
        <v>1</v>
      </c>
      <c r="N152">
        <v>1</v>
      </c>
      <c r="O152">
        <v>0</v>
      </c>
      <c r="P152">
        <v>0</v>
      </c>
      <c r="Q152" s="20">
        <f t="shared" si="14"/>
        <v>4</v>
      </c>
      <c r="R152" t="s">
        <v>21500</v>
      </c>
      <c r="S152">
        <v>13</v>
      </c>
      <c r="T152" s="3" t="str">
        <f t="shared" si="12"/>
        <v/>
      </c>
      <c r="U152" s="10" t="s">
        <v>19964</v>
      </c>
      <c r="V152" t="s">
        <v>11904</v>
      </c>
      <c r="W152" t="str">
        <f t="shared" si="13"/>
        <v>Design</v>
      </c>
      <c r="X152" t="s">
        <v>11905</v>
      </c>
      <c r="Y152" t="s">
        <v>11906</v>
      </c>
      <c r="Z152">
        <v>10</v>
      </c>
      <c r="AA152">
        <v>9781728190686</v>
      </c>
      <c r="AB152" t="s">
        <v>11907</v>
      </c>
      <c r="AC152" t="s">
        <v>11908</v>
      </c>
      <c r="AD152" s="3">
        <v>2020</v>
      </c>
      <c r="AE152" t="s">
        <v>11909</v>
      </c>
      <c r="AF152" t="s">
        <v>6</v>
      </c>
      <c r="AG152" t="s">
        <v>162</v>
      </c>
    </row>
    <row r="153" spans="1:33" x14ac:dyDescent="0.35">
      <c r="A153" t="s">
        <v>49</v>
      </c>
      <c r="B153" t="s">
        <v>74</v>
      </c>
      <c r="C153" t="s">
        <v>74</v>
      </c>
      <c r="D153" t="s">
        <v>64</v>
      </c>
      <c r="E153" s="20" t="s">
        <v>127</v>
      </c>
      <c r="F153" s="20" t="s">
        <v>98</v>
      </c>
      <c r="G153" s="20" t="s">
        <v>109</v>
      </c>
      <c r="H153" s="20" t="s">
        <v>21369</v>
      </c>
      <c r="I153" s="20" t="s">
        <v>11973</v>
      </c>
      <c r="J153" s="20" t="str">
        <f t="shared" si="11"/>
        <v>Conference</v>
      </c>
      <c r="K153" s="20">
        <v>1</v>
      </c>
      <c r="L153" s="20">
        <v>0.5</v>
      </c>
      <c r="M153" s="20">
        <v>1</v>
      </c>
      <c r="N153" s="20">
        <v>1</v>
      </c>
      <c r="O153" s="20">
        <v>0</v>
      </c>
      <c r="P153" s="20">
        <v>0.5</v>
      </c>
      <c r="Q153" s="20">
        <f t="shared" si="14"/>
        <v>4</v>
      </c>
      <c r="R153" t="s">
        <v>21370</v>
      </c>
      <c r="S153">
        <v>18</v>
      </c>
      <c r="T153" s="3" t="str">
        <f t="shared" si="12"/>
        <v/>
      </c>
      <c r="U153" s="10" t="s">
        <v>19973</v>
      </c>
      <c r="V153" t="s">
        <v>11991</v>
      </c>
      <c r="W153" t="str">
        <f t="shared" si="13"/>
        <v>Analysis</v>
      </c>
      <c r="X153" t="s">
        <v>6</v>
      </c>
      <c r="Y153" t="s">
        <v>11992</v>
      </c>
      <c r="Z153">
        <v>7</v>
      </c>
      <c r="AB153" t="s">
        <v>11993</v>
      </c>
      <c r="AC153" t="s">
        <v>11994</v>
      </c>
      <c r="AD153" s="3">
        <v>2009</v>
      </c>
      <c r="AE153" t="s">
        <v>6</v>
      </c>
      <c r="AF153" t="s">
        <v>6</v>
      </c>
      <c r="AG153" t="s">
        <v>6</v>
      </c>
    </row>
    <row r="154" spans="1:33" x14ac:dyDescent="0.35">
      <c r="A154" t="s">
        <v>49</v>
      </c>
      <c r="B154" t="s">
        <v>66</v>
      </c>
      <c r="C154" t="s">
        <v>66</v>
      </c>
      <c r="D154" t="s">
        <v>21460</v>
      </c>
      <c r="E154" s="20" t="s">
        <v>127</v>
      </c>
      <c r="F154" s="20" t="s">
        <v>98</v>
      </c>
      <c r="G154" s="20" t="s">
        <v>109</v>
      </c>
      <c r="H154" s="20" t="s">
        <v>21321</v>
      </c>
      <c r="I154" s="20" t="s">
        <v>21461</v>
      </c>
      <c r="J154" s="20" t="str">
        <f t="shared" si="11"/>
        <v>Journal</v>
      </c>
      <c r="K154">
        <v>1</v>
      </c>
      <c r="L154">
        <v>1</v>
      </c>
      <c r="M154">
        <v>1</v>
      </c>
      <c r="N154">
        <v>1</v>
      </c>
      <c r="O154">
        <v>0.5</v>
      </c>
      <c r="P154">
        <v>0</v>
      </c>
      <c r="Q154" s="20">
        <f t="shared" si="14"/>
        <v>4.5</v>
      </c>
      <c r="R154" t="s">
        <v>21463</v>
      </c>
      <c r="T154" s="3" t="str">
        <f t="shared" si="12"/>
        <v/>
      </c>
      <c r="U154" s="10" t="s">
        <v>19974</v>
      </c>
      <c r="V154" t="s">
        <v>11999</v>
      </c>
      <c r="W154" t="str">
        <f t="shared" si="13"/>
        <v>Quality</v>
      </c>
      <c r="X154" t="s">
        <v>6</v>
      </c>
      <c r="Y154" t="s">
        <v>12000</v>
      </c>
      <c r="Z154">
        <v>7</v>
      </c>
      <c r="AB154" t="s">
        <v>12001</v>
      </c>
      <c r="AC154" t="s">
        <v>12002</v>
      </c>
      <c r="AD154" s="3">
        <v>2017</v>
      </c>
      <c r="AE154" t="s">
        <v>6</v>
      </c>
      <c r="AF154" t="s">
        <v>6</v>
      </c>
      <c r="AG154" t="s">
        <v>6</v>
      </c>
    </row>
    <row r="155" spans="1:33" x14ac:dyDescent="0.35">
      <c r="A155" t="s">
        <v>70</v>
      </c>
      <c r="B155" t="s">
        <v>57</v>
      </c>
      <c r="C155" t="s">
        <v>57</v>
      </c>
      <c r="E155" s="20" t="s">
        <v>128</v>
      </c>
      <c r="F155" s="20"/>
      <c r="G155" s="20"/>
      <c r="H155" s="20"/>
      <c r="I155" s="20"/>
      <c r="J155" s="20" t="str">
        <f t="shared" si="11"/>
        <v>Journal</v>
      </c>
      <c r="K155" s="20"/>
      <c r="L155" s="20"/>
      <c r="M155" s="20"/>
      <c r="N155" s="20"/>
      <c r="O155" s="20"/>
      <c r="P155" s="20"/>
      <c r="Q155" s="20">
        <f t="shared" si="14"/>
        <v>0</v>
      </c>
      <c r="R155" t="s">
        <v>21195</v>
      </c>
      <c r="S155">
        <v>13</v>
      </c>
      <c r="T155" s="3" t="str">
        <f t="shared" si="12"/>
        <v/>
      </c>
      <c r="U155" s="10" t="s">
        <v>19976</v>
      </c>
      <c r="V155" t="s">
        <v>12054</v>
      </c>
      <c r="W155" t="str">
        <f t="shared" si="13"/>
        <v>Design</v>
      </c>
      <c r="X155" t="s">
        <v>6</v>
      </c>
      <c r="Y155" t="s">
        <v>12055</v>
      </c>
      <c r="Z155">
        <v>7</v>
      </c>
      <c r="AB155" t="s">
        <v>12056</v>
      </c>
      <c r="AC155" t="s">
        <v>12057</v>
      </c>
      <c r="AD155" s="3">
        <v>2020</v>
      </c>
      <c r="AE155" t="s">
        <v>6</v>
      </c>
      <c r="AF155" t="s">
        <v>6</v>
      </c>
      <c r="AG155" t="s">
        <v>6</v>
      </c>
    </row>
    <row r="156" spans="1:33" x14ac:dyDescent="0.35">
      <c r="A156" t="s">
        <v>70</v>
      </c>
      <c r="B156" t="s">
        <v>57</v>
      </c>
      <c r="C156" t="s">
        <v>57</v>
      </c>
      <c r="E156" s="20" t="s">
        <v>128</v>
      </c>
      <c r="F156" s="20"/>
      <c r="G156" s="20"/>
      <c r="H156" s="20"/>
      <c r="I156" s="20"/>
      <c r="J156" s="20" t="str">
        <f t="shared" si="11"/>
        <v>Journal</v>
      </c>
      <c r="K156" s="20"/>
      <c r="L156" s="20"/>
      <c r="M156" s="20"/>
      <c r="N156" s="20"/>
      <c r="O156" s="20"/>
      <c r="P156" s="20"/>
      <c r="Q156" s="20">
        <f t="shared" si="14"/>
        <v>0</v>
      </c>
      <c r="R156" t="s">
        <v>21196</v>
      </c>
      <c r="S156">
        <v>13</v>
      </c>
      <c r="T156" s="3" t="str">
        <f t="shared" si="12"/>
        <v/>
      </c>
      <c r="U156" s="10" t="s">
        <v>19983</v>
      </c>
      <c r="V156" t="s">
        <v>12154</v>
      </c>
      <c r="W156" t="str">
        <f t="shared" si="13"/>
        <v>Design</v>
      </c>
      <c r="X156" t="s">
        <v>6</v>
      </c>
      <c r="Y156" t="s">
        <v>12155</v>
      </c>
      <c r="Z156">
        <v>7</v>
      </c>
      <c r="AB156" t="s">
        <v>12156</v>
      </c>
      <c r="AC156" t="s">
        <v>12157</v>
      </c>
      <c r="AD156" s="3">
        <v>2014</v>
      </c>
      <c r="AE156" t="s">
        <v>6</v>
      </c>
      <c r="AF156" t="s">
        <v>6</v>
      </c>
      <c r="AG156" t="s">
        <v>6</v>
      </c>
    </row>
    <row r="157" spans="1:33" x14ac:dyDescent="0.35">
      <c r="A157" t="s">
        <v>49</v>
      </c>
      <c r="B157" t="s">
        <v>63</v>
      </c>
      <c r="C157" t="s">
        <v>63</v>
      </c>
      <c r="D157" t="s">
        <v>99</v>
      </c>
      <c r="E157" s="20" t="s">
        <v>127</v>
      </c>
      <c r="F157" s="20" t="s">
        <v>94</v>
      </c>
      <c r="G157" s="20" t="s">
        <v>111</v>
      </c>
      <c r="H157" s="20" t="s">
        <v>21329</v>
      </c>
      <c r="I157" s="20" t="s">
        <v>11973</v>
      </c>
      <c r="J157" s="20" t="str">
        <f t="shared" si="11"/>
        <v>Conference</v>
      </c>
      <c r="K157" s="20">
        <v>1</v>
      </c>
      <c r="L157" s="20">
        <v>1</v>
      </c>
      <c r="M157" s="20">
        <v>1</v>
      </c>
      <c r="N157" s="20">
        <v>0.5</v>
      </c>
      <c r="O157" s="20">
        <v>0</v>
      </c>
      <c r="P157" s="20">
        <v>0</v>
      </c>
      <c r="Q157" s="20">
        <f t="shared" si="14"/>
        <v>3.5</v>
      </c>
      <c r="R157" t="s">
        <v>21330</v>
      </c>
      <c r="S157">
        <v>24</v>
      </c>
      <c r="T157" s="3" t="str">
        <f t="shared" si="12"/>
        <v/>
      </c>
      <c r="U157" s="10" t="s">
        <v>19987</v>
      </c>
      <c r="V157" t="s">
        <v>12176</v>
      </c>
      <c r="W157" t="str">
        <f t="shared" si="13"/>
        <v>Quality</v>
      </c>
      <c r="X157" t="s">
        <v>6</v>
      </c>
      <c r="Y157" t="s">
        <v>12177</v>
      </c>
      <c r="Z157">
        <v>7</v>
      </c>
      <c r="AB157" t="s">
        <v>12178</v>
      </c>
      <c r="AC157" t="s">
        <v>12179</v>
      </c>
      <c r="AD157" s="3">
        <v>2018</v>
      </c>
      <c r="AE157" t="s">
        <v>6</v>
      </c>
      <c r="AF157" t="s">
        <v>6</v>
      </c>
      <c r="AG157" t="s">
        <v>6</v>
      </c>
    </row>
    <row r="158" spans="1:33" x14ac:dyDescent="0.35">
      <c r="A158" t="s">
        <v>70</v>
      </c>
      <c r="B158" t="s">
        <v>80</v>
      </c>
      <c r="C158" t="s">
        <v>80</v>
      </c>
      <c r="E158" s="20" t="s">
        <v>128</v>
      </c>
      <c r="F158" s="20"/>
      <c r="G158" s="20"/>
      <c r="H158" s="20"/>
      <c r="I158" s="20"/>
      <c r="J158" s="20" t="str">
        <f t="shared" si="11"/>
        <v>Journal</v>
      </c>
      <c r="K158" s="20"/>
      <c r="L158" s="20"/>
      <c r="M158" s="20"/>
      <c r="N158" s="20"/>
      <c r="O158" s="20"/>
      <c r="P158" s="20"/>
      <c r="Q158" s="20">
        <f t="shared" si="14"/>
        <v>0</v>
      </c>
      <c r="R158" t="s">
        <v>21200</v>
      </c>
      <c r="S158">
        <v>4</v>
      </c>
      <c r="T158" s="3" t="str">
        <f t="shared" si="12"/>
        <v/>
      </c>
      <c r="U158" s="10" t="s">
        <v>19999</v>
      </c>
      <c r="V158" t="s">
        <v>12357</v>
      </c>
      <c r="W158" t="str">
        <f t="shared" si="13"/>
        <v>Design</v>
      </c>
      <c r="X158" t="s">
        <v>6</v>
      </c>
      <c r="Y158" t="s">
        <v>12358</v>
      </c>
      <c r="Z158">
        <v>7</v>
      </c>
      <c r="AB158" t="s">
        <v>7593</v>
      </c>
      <c r="AC158" t="s">
        <v>12359</v>
      </c>
      <c r="AD158" s="3">
        <v>2017</v>
      </c>
      <c r="AE158" t="s">
        <v>6</v>
      </c>
      <c r="AF158" t="s">
        <v>6</v>
      </c>
      <c r="AG158" t="s">
        <v>6</v>
      </c>
    </row>
    <row r="159" spans="1:33" x14ac:dyDescent="0.35">
      <c r="A159" t="s">
        <v>70</v>
      </c>
      <c r="B159" t="s">
        <v>54</v>
      </c>
      <c r="C159" t="s">
        <v>54</v>
      </c>
      <c r="E159" s="20" t="s">
        <v>128</v>
      </c>
      <c r="F159" s="20"/>
      <c r="G159" s="20"/>
      <c r="H159" s="20"/>
      <c r="I159" s="20"/>
      <c r="J159" s="20" t="str">
        <f t="shared" si="11"/>
        <v>Conference</v>
      </c>
      <c r="K159" s="20"/>
      <c r="L159" s="20"/>
      <c r="M159" s="20"/>
      <c r="N159" s="20"/>
      <c r="O159" s="20"/>
      <c r="P159" s="20"/>
      <c r="Q159" s="20">
        <f t="shared" si="14"/>
        <v>0</v>
      </c>
      <c r="R159" t="s">
        <v>21371</v>
      </c>
      <c r="S159">
        <v>5</v>
      </c>
      <c r="T159" s="3" t="str">
        <f t="shared" si="12"/>
        <v/>
      </c>
      <c r="U159" s="10" t="s">
        <v>20009</v>
      </c>
      <c r="V159" t="s">
        <v>12456</v>
      </c>
      <c r="W159" t="str">
        <f t="shared" si="13"/>
        <v>Design</v>
      </c>
      <c r="X159" t="s">
        <v>6</v>
      </c>
      <c r="Y159" t="s">
        <v>12457</v>
      </c>
      <c r="Z159">
        <v>7</v>
      </c>
      <c r="AB159" t="s">
        <v>12458</v>
      </c>
      <c r="AC159" t="s">
        <v>12459</v>
      </c>
      <c r="AD159" s="3">
        <v>2012</v>
      </c>
      <c r="AE159" t="s">
        <v>6</v>
      </c>
      <c r="AF159" t="s">
        <v>6</v>
      </c>
      <c r="AG159" t="s">
        <v>6</v>
      </c>
    </row>
    <row r="160" spans="1:33" x14ac:dyDescent="0.35">
      <c r="A160" t="s">
        <v>53</v>
      </c>
      <c r="B160" t="s">
        <v>66</v>
      </c>
      <c r="C160" t="s">
        <v>66</v>
      </c>
      <c r="E160" s="20" t="s">
        <v>73</v>
      </c>
      <c r="F160" s="20"/>
      <c r="G160" s="20"/>
      <c r="H160" s="20"/>
      <c r="I160" s="20"/>
      <c r="J160" s="20" t="str">
        <f t="shared" si="11"/>
        <v>Journal</v>
      </c>
      <c r="K160" s="20"/>
      <c r="L160" s="20"/>
      <c r="M160" s="20"/>
      <c r="N160" s="20"/>
      <c r="O160" s="20"/>
      <c r="P160" s="20"/>
      <c r="Q160" s="20">
        <f t="shared" si="14"/>
        <v>0</v>
      </c>
      <c r="R160" t="s">
        <v>21203</v>
      </c>
      <c r="T160" s="3" t="str">
        <f t="shared" si="12"/>
        <v/>
      </c>
      <c r="U160" s="10" t="s">
        <v>20032</v>
      </c>
      <c r="V160" t="s">
        <v>12658</v>
      </c>
      <c r="W160" t="str">
        <f t="shared" si="13"/>
        <v>Quality</v>
      </c>
      <c r="X160" t="s">
        <v>6</v>
      </c>
      <c r="Y160" t="s">
        <v>12659</v>
      </c>
      <c r="Z160">
        <v>7</v>
      </c>
      <c r="AB160" t="s">
        <v>6</v>
      </c>
      <c r="AC160" t="s">
        <v>6</v>
      </c>
      <c r="AE160" t="s">
        <v>6</v>
      </c>
      <c r="AF160" t="s">
        <v>6</v>
      </c>
      <c r="AG160" t="s">
        <v>6</v>
      </c>
    </row>
    <row r="161" spans="1:33" x14ac:dyDescent="0.35">
      <c r="A161" t="s">
        <v>49</v>
      </c>
      <c r="B161" t="s">
        <v>77</v>
      </c>
      <c r="C161" t="s">
        <v>77</v>
      </c>
      <c r="D161" t="s">
        <v>95</v>
      </c>
      <c r="E161" s="20" t="s">
        <v>127</v>
      </c>
      <c r="F161" s="20" t="s">
        <v>94</v>
      </c>
      <c r="G161" s="20" t="s">
        <v>111</v>
      </c>
      <c r="H161" s="20" t="s">
        <v>21429</v>
      </c>
      <c r="I161" s="20" t="s">
        <v>11973</v>
      </c>
      <c r="J161" s="20" t="str">
        <f t="shared" si="11"/>
        <v>Conference</v>
      </c>
      <c r="K161">
        <v>0.5</v>
      </c>
      <c r="L161">
        <v>0.5</v>
      </c>
      <c r="M161">
        <v>0</v>
      </c>
      <c r="N161">
        <v>0</v>
      </c>
      <c r="O161">
        <v>0</v>
      </c>
      <c r="P161">
        <v>0</v>
      </c>
      <c r="Q161" s="20">
        <f t="shared" si="14"/>
        <v>1</v>
      </c>
      <c r="R161" t="s">
        <v>21428</v>
      </c>
      <c r="S161">
        <v>20</v>
      </c>
      <c r="T161" s="3" t="str">
        <f t="shared" si="12"/>
        <v/>
      </c>
      <c r="U161" s="10" t="s">
        <v>20039</v>
      </c>
      <c r="V161" t="s">
        <v>12708</v>
      </c>
      <c r="W161" t="str">
        <f t="shared" si="13"/>
        <v>Management</v>
      </c>
      <c r="X161" t="s">
        <v>6</v>
      </c>
      <c r="Y161" t="s">
        <v>12709</v>
      </c>
      <c r="Z161">
        <v>7</v>
      </c>
      <c r="AB161" t="s">
        <v>12710</v>
      </c>
      <c r="AC161" t="s">
        <v>11973</v>
      </c>
      <c r="AD161" s="3">
        <v>2018</v>
      </c>
      <c r="AE161" t="s">
        <v>6</v>
      </c>
      <c r="AF161" t="s">
        <v>6</v>
      </c>
      <c r="AG161" t="s">
        <v>6</v>
      </c>
    </row>
    <row r="162" spans="1:33" x14ac:dyDescent="0.35">
      <c r="A162" t="s">
        <v>49</v>
      </c>
      <c r="B162" t="s">
        <v>80</v>
      </c>
      <c r="C162" t="s">
        <v>80</v>
      </c>
      <c r="D162" t="s">
        <v>92</v>
      </c>
      <c r="E162" s="20" t="s">
        <v>127</v>
      </c>
      <c r="F162" s="20" t="s">
        <v>98</v>
      </c>
      <c r="G162" s="20" t="s">
        <v>109</v>
      </c>
      <c r="H162" s="20" t="s">
        <v>21321</v>
      </c>
      <c r="I162" s="20" t="s">
        <v>11973</v>
      </c>
      <c r="J162" s="20" t="str">
        <f t="shared" si="11"/>
        <v>Conference</v>
      </c>
      <c r="K162" s="20">
        <v>0</v>
      </c>
      <c r="L162" s="20">
        <v>0.5</v>
      </c>
      <c r="M162" s="20">
        <v>0</v>
      </c>
      <c r="N162" s="20">
        <v>0</v>
      </c>
      <c r="O162" s="20">
        <v>0</v>
      </c>
      <c r="P162" s="20">
        <v>0</v>
      </c>
      <c r="Q162" s="20">
        <f t="shared" si="14"/>
        <v>0.5</v>
      </c>
      <c r="R162" t="s">
        <v>21387</v>
      </c>
      <c r="S162">
        <v>5</v>
      </c>
      <c r="T162" s="3" t="str">
        <f t="shared" si="12"/>
        <v/>
      </c>
      <c r="U162" s="10" t="s">
        <v>20047</v>
      </c>
      <c r="V162" t="s">
        <v>12780</v>
      </c>
      <c r="W162" t="str">
        <f t="shared" si="13"/>
        <v>Design</v>
      </c>
      <c r="X162" t="s">
        <v>6</v>
      </c>
      <c r="Y162" t="s">
        <v>12781</v>
      </c>
      <c r="Z162">
        <v>7</v>
      </c>
      <c r="AB162" t="s">
        <v>12782</v>
      </c>
      <c r="AC162" t="s">
        <v>12783</v>
      </c>
      <c r="AD162" s="3">
        <v>2019</v>
      </c>
      <c r="AE162" t="s">
        <v>6</v>
      </c>
      <c r="AF162" t="s">
        <v>6</v>
      </c>
      <c r="AG162" t="s">
        <v>6</v>
      </c>
    </row>
    <row r="163" spans="1:33" x14ac:dyDescent="0.35">
      <c r="A163" t="s">
        <v>49</v>
      </c>
      <c r="B163" t="s">
        <v>83</v>
      </c>
      <c r="C163" t="s">
        <v>83</v>
      </c>
      <c r="D163" t="s">
        <v>58</v>
      </c>
      <c r="E163" s="20" t="s">
        <v>127</v>
      </c>
      <c r="F163" s="20" t="s">
        <v>94</v>
      </c>
      <c r="G163" s="20" t="s">
        <v>111</v>
      </c>
      <c r="H163" s="20" t="s">
        <v>21321</v>
      </c>
      <c r="I163" s="20" t="s">
        <v>11973</v>
      </c>
      <c r="J163" s="20" t="str">
        <f t="shared" si="11"/>
        <v>Journal</v>
      </c>
      <c r="K163">
        <v>1</v>
      </c>
      <c r="L163">
        <v>0.5</v>
      </c>
      <c r="M163">
        <v>0.5</v>
      </c>
      <c r="N163">
        <v>0</v>
      </c>
      <c r="O163">
        <v>0</v>
      </c>
      <c r="P163">
        <v>0.5</v>
      </c>
      <c r="Q163" s="20">
        <f t="shared" si="14"/>
        <v>2.5</v>
      </c>
      <c r="R163" t="s">
        <v>21436</v>
      </c>
      <c r="S163">
        <v>18</v>
      </c>
      <c r="T163" s="3" t="str">
        <f t="shared" si="12"/>
        <v/>
      </c>
      <c r="U163" s="10" t="s">
        <v>20054</v>
      </c>
      <c r="V163" t="s">
        <v>12823</v>
      </c>
      <c r="W163" t="str">
        <f t="shared" si="13"/>
        <v>Design</v>
      </c>
      <c r="X163" t="s">
        <v>6</v>
      </c>
      <c r="Y163" t="s">
        <v>12824</v>
      </c>
      <c r="Z163">
        <v>7</v>
      </c>
      <c r="AB163" t="s">
        <v>12183</v>
      </c>
      <c r="AC163" t="s">
        <v>12825</v>
      </c>
      <c r="AD163" s="3">
        <v>2020</v>
      </c>
      <c r="AE163" t="s">
        <v>6</v>
      </c>
      <c r="AF163" t="s">
        <v>6</v>
      </c>
      <c r="AG163" t="s">
        <v>6</v>
      </c>
    </row>
    <row r="164" spans="1:33" x14ac:dyDescent="0.35">
      <c r="A164" t="s">
        <v>62</v>
      </c>
      <c r="B164" t="s">
        <v>77</v>
      </c>
      <c r="C164" t="s">
        <v>77</v>
      </c>
      <c r="D164" t="s">
        <v>95</v>
      </c>
      <c r="E164" s="20" t="s">
        <v>127</v>
      </c>
      <c r="F164" s="20" t="s">
        <v>98</v>
      </c>
      <c r="G164" s="20" t="s">
        <v>107</v>
      </c>
      <c r="H164" s="20" t="s">
        <v>21331</v>
      </c>
      <c r="I164" s="20" t="s">
        <v>14606</v>
      </c>
      <c r="J164" s="20" t="s">
        <v>120</v>
      </c>
      <c r="K164">
        <v>1</v>
      </c>
      <c r="L164">
        <v>1</v>
      </c>
      <c r="M164">
        <v>1</v>
      </c>
      <c r="N164">
        <v>1</v>
      </c>
      <c r="O164">
        <v>0</v>
      </c>
      <c r="P164">
        <v>0</v>
      </c>
      <c r="Q164" s="20">
        <f t="shared" si="14"/>
        <v>4</v>
      </c>
      <c r="R164" t="s">
        <v>21332</v>
      </c>
      <c r="S164">
        <v>40</v>
      </c>
      <c r="T164" s="3" t="str">
        <f t="shared" si="12"/>
        <v/>
      </c>
      <c r="U164" s="10" t="s">
        <v>20056</v>
      </c>
      <c r="V164" t="s">
        <v>12837</v>
      </c>
      <c r="W164" t="str">
        <f t="shared" si="13"/>
        <v>Management</v>
      </c>
      <c r="X164" t="s">
        <v>6</v>
      </c>
      <c r="Y164" t="s">
        <v>12838</v>
      </c>
      <c r="Z164">
        <v>7</v>
      </c>
      <c r="AB164" t="s">
        <v>12839</v>
      </c>
      <c r="AC164" t="s">
        <v>12840</v>
      </c>
      <c r="AD164" s="3">
        <v>2013</v>
      </c>
      <c r="AE164" t="s">
        <v>6</v>
      </c>
      <c r="AF164" t="s">
        <v>6</v>
      </c>
      <c r="AG164" t="s">
        <v>6</v>
      </c>
    </row>
    <row r="165" spans="1:33" x14ac:dyDescent="0.35">
      <c r="A165" t="s">
        <v>49</v>
      </c>
      <c r="B165" t="s">
        <v>77</v>
      </c>
      <c r="C165" t="s">
        <v>77</v>
      </c>
      <c r="D165" t="s">
        <v>95</v>
      </c>
      <c r="E165" s="20" t="s">
        <v>127</v>
      </c>
      <c r="F165" s="20" t="s">
        <v>98</v>
      </c>
      <c r="G165" s="20" t="s">
        <v>109</v>
      </c>
      <c r="H165" s="20" t="s">
        <v>21309</v>
      </c>
      <c r="I165" s="20" t="s">
        <v>11973</v>
      </c>
      <c r="J165" s="20" t="str">
        <f t="shared" ref="J165:J170" si="15">IF(ISNUMBER(SEARCH("Workshop", AB165)),"Workshop",IF(OR(ISNUMBER(SEARCH("Conference", AB165)), ISNUMBER(SEARCH("Symposium", AB165)), ISNUMBER(SEARCH("Lecture Notes", AB165)), ISNUMBER(SEARCH("Proceedings", AB165))),"Conference", "Journal"))</f>
        <v>Conference</v>
      </c>
      <c r="K165">
        <v>1</v>
      </c>
      <c r="L165">
        <v>1</v>
      </c>
      <c r="M165">
        <v>0.5</v>
      </c>
      <c r="N165">
        <v>0</v>
      </c>
      <c r="O165">
        <v>0</v>
      </c>
      <c r="P165">
        <v>0</v>
      </c>
      <c r="Q165" s="20">
        <f t="shared" si="14"/>
        <v>2.5</v>
      </c>
      <c r="R165" t="s">
        <v>21427</v>
      </c>
      <c r="S165">
        <v>21</v>
      </c>
      <c r="T165" s="3" t="str">
        <f t="shared" si="12"/>
        <v/>
      </c>
      <c r="U165" s="10" t="s">
        <v>12898</v>
      </c>
      <c r="V165" t="s">
        <v>12899</v>
      </c>
      <c r="W165" t="str">
        <f t="shared" si="13"/>
        <v>Management</v>
      </c>
      <c r="X165" t="s">
        <v>6</v>
      </c>
      <c r="Y165" t="s">
        <v>12900</v>
      </c>
      <c r="Z165">
        <v>7</v>
      </c>
      <c r="AB165" t="s">
        <v>12901</v>
      </c>
      <c r="AC165" t="s">
        <v>12902</v>
      </c>
      <c r="AD165" s="3">
        <v>2013</v>
      </c>
      <c r="AE165" t="s">
        <v>6</v>
      </c>
      <c r="AF165" t="s">
        <v>6</v>
      </c>
      <c r="AG165" t="s">
        <v>6</v>
      </c>
    </row>
    <row r="166" spans="1:33" x14ac:dyDescent="0.35">
      <c r="A166" t="s">
        <v>49</v>
      </c>
      <c r="B166" t="s">
        <v>57</v>
      </c>
      <c r="C166" t="s">
        <v>57</v>
      </c>
      <c r="D166" t="s">
        <v>97</v>
      </c>
      <c r="E166" s="20" t="s">
        <v>127</v>
      </c>
      <c r="F166" s="20" t="s">
        <v>98</v>
      </c>
      <c r="G166" s="20" t="s">
        <v>105</v>
      </c>
      <c r="H166" s="20" t="s">
        <v>21313</v>
      </c>
      <c r="I166" s="20" t="s">
        <v>11973</v>
      </c>
      <c r="J166" s="20" t="str">
        <f t="shared" si="15"/>
        <v>Conference</v>
      </c>
      <c r="K166" s="20">
        <v>1</v>
      </c>
      <c r="L166" s="20">
        <v>1</v>
      </c>
      <c r="M166" s="20">
        <v>1</v>
      </c>
      <c r="N166" s="20">
        <v>1</v>
      </c>
      <c r="O166" s="20">
        <v>1</v>
      </c>
      <c r="P166" s="20">
        <v>1</v>
      </c>
      <c r="Q166" s="20">
        <f t="shared" si="14"/>
        <v>6</v>
      </c>
      <c r="R166" t="s">
        <v>21499</v>
      </c>
      <c r="S166">
        <v>13</v>
      </c>
      <c r="T166" s="3" t="str">
        <f t="shared" si="12"/>
        <v/>
      </c>
      <c r="U166" s="10" t="s">
        <v>12938</v>
      </c>
      <c r="V166" t="s">
        <v>12939</v>
      </c>
      <c r="W166" t="str">
        <f t="shared" si="13"/>
        <v>Design</v>
      </c>
      <c r="X166" t="s">
        <v>6</v>
      </c>
      <c r="Y166" t="s">
        <v>12940</v>
      </c>
      <c r="Z166">
        <v>7</v>
      </c>
      <c r="AB166" t="s">
        <v>12941</v>
      </c>
      <c r="AC166" t="s">
        <v>12942</v>
      </c>
      <c r="AD166" s="3">
        <v>2015</v>
      </c>
      <c r="AE166" t="s">
        <v>6</v>
      </c>
      <c r="AF166" t="s">
        <v>6</v>
      </c>
      <c r="AG166" t="s">
        <v>6</v>
      </c>
    </row>
    <row r="167" spans="1:33" x14ac:dyDescent="0.35">
      <c r="A167" t="s">
        <v>49</v>
      </c>
      <c r="B167" t="s">
        <v>83</v>
      </c>
      <c r="C167" t="s">
        <v>83</v>
      </c>
      <c r="D167" t="s">
        <v>58</v>
      </c>
      <c r="E167" s="20" t="s">
        <v>127</v>
      </c>
      <c r="F167" s="20" t="s">
        <v>98</v>
      </c>
      <c r="G167" s="20" t="s">
        <v>105</v>
      </c>
      <c r="H167" s="20" t="s">
        <v>21435</v>
      </c>
      <c r="I167" s="20" t="s">
        <v>12</v>
      </c>
      <c r="J167" s="20" t="str">
        <f t="shared" si="15"/>
        <v>Journal</v>
      </c>
      <c r="K167">
        <v>1</v>
      </c>
      <c r="L167">
        <v>1</v>
      </c>
      <c r="M167">
        <v>0</v>
      </c>
      <c r="N167">
        <v>1</v>
      </c>
      <c r="O167">
        <v>0</v>
      </c>
      <c r="P167">
        <v>0.5</v>
      </c>
      <c r="Q167" s="20">
        <f t="shared" si="14"/>
        <v>3.5</v>
      </c>
      <c r="R167" t="s">
        <v>21211</v>
      </c>
      <c r="S167">
        <v>9</v>
      </c>
      <c r="T167" s="3" t="str">
        <f t="shared" si="12"/>
        <v/>
      </c>
      <c r="U167" s="10" t="s">
        <v>20078</v>
      </c>
      <c r="V167" t="s">
        <v>12986</v>
      </c>
      <c r="W167" t="str">
        <f t="shared" si="13"/>
        <v>Design</v>
      </c>
      <c r="X167" t="s">
        <v>6</v>
      </c>
      <c r="Y167" t="s">
        <v>12987</v>
      </c>
      <c r="Z167">
        <v>7</v>
      </c>
      <c r="AB167" t="s">
        <v>12988</v>
      </c>
      <c r="AC167" t="s">
        <v>12989</v>
      </c>
      <c r="AD167" s="3">
        <v>2018</v>
      </c>
      <c r="AE167" t="s">
        <v>6</v>
      </c>
      <c r="AF167" t="s">
        <v>6</v>
      </c>
      <c r="AG167" t="s">
        <v>6</v>
      </c>
    </row>
    <row r="168" spans="1:33" x14ac:dyDescent="0.35">
      <c r="A168" t="s">
        <v>70</v>
      </c>
      <c r="B168" t="s">
        <v>80</v>
      </c>
      <c r="C168" t="s">
        <v>80</v>
      </c>
      <c r="E168" s="20" t="s">
        <v>128</v>
      </c>
      <c r="F168" s="20"/>
      <c r="G168" s="20"/>
      <c r="H168" s="20"/>
      <c r="I168" s="20"/>
      <c r="J168" s="20" t="str">
        <f t="shared" si="15"/>
        <v>Conference</v>
      </c>
      <c r="K168" s="20"/>
      <c r="L168" s="20"/>
      <c r="M168" s="20"/>
      <c r="N168" s="20"/>
      <c r="O168" s="20"/>
      <c r="P168" s="20"/>
      <c r="Q168" s="20">
        <f t="shared" si="14"/>
        <v>0</v>
      </c>
      <c r="R168" t="s">
        <v>21212</v>
      </c>
      <c r="T168" s="3" t="str">
        <f t="shared" si="12"/>
        <v/>
      </c>
      <c r="U168" s="10" t="s">
        <v>20090</v>
      </c>
      <c r="V168" t="s">
        <v>13036</v>
      </c>
      <c r="W168" t="str">
        <f t="shared" si="13"/>
        <v>Design</v>
      </c>
      <c r="X168" t="s">
        <v>6</v>
      </c>
      <c r="Y168" t="s">
        <v>13037</v>
      </c>
      <c r="Z168">
        <v>7</v>
      </c>
      <c r="AB168" t="s">
        <v>13038</v>
      </c>
      <c r="AC168" t="s">
        <v>13039</v>
      </c>
      <c r="AD168" s="3">
        <v>2015</v>
      </c>
      <c r="AE168" t="s">
        <v>6</v>
      </c>
      <c r="AF168" t="s">
        <v>6</v>
      </c>
      <c r="AG168" t="s">
        <v>6</v>
      </c>
    </row>
    <row r="169" spans="1:33" x14ac:dyDescent="0.35">
      <c r="A169" t="s">
        <v>70</v>
      </c>
      <c r="B169" t="s">
        <v>57</v>
      </c>
      <c r="C169" t="s">
        <v>57</v>
      </c>
      <c r="E169" s="20" t="s">
        <v>128</v>
      </c>
      <c r="F169" s="20"/>
      <c r="G169" s="20"/>
      <c r="H169" s="20"/>
      <c r="I169" s="20"/>
      <c r="J169" s="20" t="str">
        <f t="shared" si="15"/>
        <v>Journal</v>
      </c>
      <c r="K169" s="20"/>
      <c r="L169" s="20"/>
      <c r="M169" s="20"/>
      <c r="N169" s="20"/>
      <c r="O169" s="20"/>
      <c r="P169" s="20"/>
      <c r="Q169" s="20">
        <f t="shared" si="14"/>
        <v>0</v>
      </c>
      <c r="R169" t="s">
        <v>21213</v>
      </c>
      <c r="S169">
        <v>13</v>
      </c>
      <c r="T169" s="3" t="str">
        <f t="shared" si="12"/>
        <v/>
      </c>
      <c r="U169" s="10" t="s">
        <v>20093</v>
      </c>
      <c r="V169" t="s">
        <v>13049</v>
      </c>
      <c r="W169" t="str">
        <f t="shared" si="13"/>
        <v>Design</v>
      </c>
      <c r="X169" t="s">
        <v>6</v>
      </c>
      <c r="Y169" t="s">
        <v>13050</v>
      </c>
      <c r="Z169">
        <v>7</v>
      </c>
      <c r="AB169" t="s">
        <v>11988</v>
      </c>
      <c r="AC169" t="s">
        <v>13051</v>
      </c>
      <c r="AD169" s="3">
        <v>2011</v>
      </c>
      <c r="AE169" t="s">
        <v>6</v>
      </c>
      <c r="AF169" t="s">
        <v>6</v>
      </c>
      <c r="AG169" t="s">
        <v>6</v>
      </c>
    </row>
    <row r="170" spans="1:33" x14ac:dyDescent="0.35">
      <c r="A170" t="s">
        <v>40</v>
      </c>
      <c r="B170" t="s">
        <v>80</v>
      </c>
      <c r="C170" t="s">
        <v>80</v>
      </c>
      <c r="E170" s="20" t="s">
        <v>128</v>
      </c>
      <c r="F170" s="20"/>
      <c r="G170" s="20"/>
      <c r="H170" s="20"/>
      <c r="I170" s="20"/>
      <c r="J170" s="20" t="str">
        <f t="shared" si="15"/>
        <v>Conference</v>
      </c>
      <c r="K170" s="20"/>
      <c r="L170" s="20"/>
      <c r="M170" s="20"/>
      <c r="N170" s="20"/>
      <c r="O170" s="20"/>
      <c r="P170" s="20"/>
      <c r="Q170" s="20">
        <f t="shared" si="14"/>
        <v>0</v>
      </c>
      <c r="R170" t="s">
        <v>21385</v>
      </c>
      <c r="S170">
        <v>4</v>
      </c>
      <c r="T170" s="3" t="str">
        <f t="shared" si="12"/>
        <v/>
      </c>
      <c r="U170" s="10" t="s">
        <v>13088</v>
      </c>
      <c r="V170" t="s">
        <v>13089</v>
      </c>
      <c r="W170" t="str">
        <f t="shared" si="13"/>
        <v>Design</v>
      </c>
      <c r="X170" t="s">
        <v>6</v>
      </c>
      <c r="Y170" t="s">
        <v>13090</v>
      </c>
      <c r="Z170">
        <v>7</v>
      </c>
      <c r="AB170" t="s">
        <v>13091</v>
      </c>
      <c r="AC170" t="s">
        <v>13092</v>
      </c>
      <c r="AD170" s="3">
        <v>2020</v>
      </c>
      <c r="AE170" t="s">
        <v>6</v>
      </c>
      <c r="AF170" t="s">
        <v>6</v>
      </c>
      <c r="AG170" t="s">
        <v>6</v>
      </c>
    </row>
    <row r="171" spans="1:33" x14ac:dyDescent="0.35">
      <c r="A171" t="s">
        <v>49</v>
      </c>
      <c r="B171" t="s">
        <v>88</v>
      </c>
      <c r="C171" t="s">
        <v>88</v>
      </c>
      <c r="D171" t="s">
        <v>97</v>
      </c>
      <c r="E171" s="20" t="s">
        <v>127</v>
      </c>
      <c r="F171" s="20" t="s">
        <v>98</v>
      </c>
      <c r="G171" s="20" t="s">
        <v>109</v>
      </c>
      <c r="H171" t="s">
        <v>21333</v>
      </c>
      <c r="I171" s="20" t="s">
        <v>14606</v>
      </c>
      <c r="J171" s="20" t="s">
        <v>120</v>
      </c>
      <c r="K171" s="20">
        <v>1</v>
      </c>
      <c r="L171" s="20">
        <v>0.5</v>
      </c>
      <c r="M171" s="20">
        <v>1</v>
      </c>
      <c r="N171" s="20">
        <v>0.5</v>
      </c>
      <c r="O171" s="20">
        <v>0</v>
      </c>
      <c r="P171" s="20">
        <v>0</v>
      </c>
      <c r="Q171" s="20">
        <f t="shared" si="14"/>
        <v>3</v>
      </c>
      <c r="R171" t="s">
        <v>21334</v>
      </c>
      <c r="S171">
        <v>12</v>
      </c>
      <c r="T171" s="3" t="str">
        <f t="shared" si="12"/>
        <v/>
      </c>
      <c r="U171" s="10" t="s">
        <v>21335</v>
      </c>
      <c r="V171" t="s">
        <v>13108</v>
      </c>
      <c r="W171" t="str">
        <f t="shared" si="13"/>
        <v>Implementation</v>
      </c>
      <c r="X171" t="s">
        <v>6</v>
      </c>
      <c r="Y171" t="s">
        <v>13109</v>
      </c>
      <c r="Z171">
        <v>7</v>
      </c>
      <c r="AB171" t="s">
        <v>13110</v>
      </c>
      <c r="AC171" t="s">
        <v>13111</v>
      </c>
      <c r="AD171" s="3">
        <v>2018</v>
      </c>
      <c r="AE171" t="s">
        <v>6</v>
      </c>
      <c r="AF171" t="s">
        <v>6</v>
      </c>
      <c r="AG171" t="s">
        <v>6</v>
      </c>
    </row>
    <row r="172" spans="1:33" x14ac:dyDescent="0.35">
      <c r="A172" t="s">
        <v>49</v>
      </c>
      <c r="B172" t="s">
        <v>83</v>
      </c>
      <c r="C172" t="s">
        <v>83</v>
      </c>
      <c r="D172" t="s">
        <v>58</v>
      </c>
      <c r="E172" s="20" t="s">
        <v>127</v>
      </c>
      <c r="F172" s="20" t="s">
        <v>98</v>
      </c>
      <c r="G172" s="20" t="s">
        <v>105</v>
      </c>
      <c r="H172" s="20" t="s">
        <v>21313</v>
      </c>
      <c r="I172" s="20" t="s">
        <v>11973</v>
      </c>
      <c r="J172" s="20" t="str">
        <f t="shared" ref="J172:J208" si="16">IF(ISNUMBER(SEARCH("Workshop", AB172)),"Workshop",IF(OR(ISNUMBER(SEARCH("Conference", AB172)), ISNUMBER(SEARCH("Symposium", AB172)), ISNUMBER(SEARCH("Lecture Notes", AB172)), ISNUMBER(SEARCH("Proceedings", AB172))),"Conference", "Journal"))</f>
        <v>Conference</v>
      </c>
      <c r="K172">
        <v>1</v>
      </c>
      <c r="L172">
        <v>1</v>
      </c>
      <c r="M172">
        <v>1</v>
      </c>
      <c r="N172">
        <v>0</v>
      </c>
      <c r="O172">
        <v>1</v>
      </c>
      <c r="P172">
        <v>1</v>
      </c>
      <c r="Q172" s="20">
        <f t="shared" si="14"/>
        <v>5</v>
      </c>
      <c r="R172" t="s">
        <v>21434</v>
      </c>
      <c r="S172">
        <v>13</v>
      </c>
      <c r="T172" s="3" t="str">
        <f t="shared" si="12"/>
        <v/>
      </c>
      <c r="U172" s="10" t="s">
        <v>20117</v>
      </c>
      <c r="V172" t="s">
        <v>13182</v>
      </c>
      <c r="W172" t="str">
        <f t="shared" si="13"/>
        <v>Design</v>
      </c>
      <c r="X172" t="s">
        <v>6</v>
      </c>
      <c r="Y172" t="s">
        <v>13183</v>
      </c>
      <c r="Z172">
        <v>7</v>
      </c>
      <c r="AB172" t="s">
        <v>13184</v>
      </c>
      <c r="AC172" t="s">
        <v>12278</v>
      </c>
      <c r="AD172" s="3">
        <v>2020</v>
      </c>
      <c r="AE172" t="s">
        <v>6</v>
      </c>
      <c r="AF172" t="s">
        <v>6</v>
      </c>
      <c r="AG172" t="s">
        <v>6</v>
      </c>
    </row>
    <row r="173" spans="1:33" x14ac:dyDescent="0.35">
      <c r="A173" t="s">
        <v>49</v>
      </c>
      <c r="B173" t="s">
        <v>83</v>
      </c>
      <c r="C173" t="s">
        <v>83</v>
      </c>
      <c r="D173" t="s">
        <v>58</v>
      </c>
      <c r="E173" s="20" t="s">
        <v>127</v>
      </c>
      <c r="F173" s="20" t="s">
        <v>98</v>
      </c>
      <c r="G173" s="20" t="s">
        <v>107</v>
      </c>
      <c r="H173" s="20" t="s">
        <v>21433</v>
      </c>
      <c r="I173" s="20" t="s">
        <v>14606</v>
      </c>
      <c r="J173" s="20" t="str">
        <f t="shared" si="16"/>
        <v>Journal</v>
      </c>
      <c r="K173">
        <v>1</v>
      </c>
      <c r="L173">
        <v>1</v>
      </c>
      <c r="M173">
        <v>1</v>
      </c>
      <c r="N173">
        <v>1</v>
      </c>
      <c r="O173">
        <v>0</v>
      </c>
      <c r="P173">
        <v>0</v>
      </c>
      <c r="Q173" s="20">
        <f t="shared" si="14"/>
        <v>4</v>
      </c>
      <c r="R173" t="s">
        <v>21439</v>
      </c>
      <c r="S173">
        <v>6</v>
      </c>
      <c r="T173" s="3" t="str">
        <f t="shared" si="12"/>
        <v/>
      </c>
      <c r="U173" s="10" t="s">
        <v>20119</v>
      </c>
      <c r="V173" t="s">
        <v>13191</v>
      </c>
      <c r="W173" t="str">
        <f t="shared" si="13"/>
        <v>Design</v>
      </c>
      <c r="X173" t="s">
        <v>6</v>
      </c>
      <c r="Y173" t="s">
        <v>13192</v>
      </c>
      <c r="Z173">
        <v>7</v>
      </c>
      <c r="AB173" t="s">
        <v>13193</v>
      </c>
      <c r="AC173" t="s">
        <v>13194</v>
      </c>
      <c r="AD173" s="3">
        <v>2015</v>
      </c>
      <c r="AE173" t="s">
        <v>6</v>
      </c>
      <c r="AF173" t="s">
        <v>6</v>
      </c>
      <c r="AG173" t="s">
        <v>6</v>
      </c>
    </row>
    <row r="174" spans="1:33" x14ac:dyDescent="0.35">
      <c r="A174" t="s">
        <v>49</v>
      </c>
      <c r="B174" t="s">
        <v>63</v>
      </c>
      <c r="C174" t="s">
        <v>63</v>
      </c>
      <c r="D174" t="s">
        <v>99</v>
      </c>
      <c r="E174" s="20" t="s">
        <v>127</v>
      </c>
      <c r="F174" s="20" t="s">
        <v>98</v>
      </c>
      <c r="G174" s="20" t="s">
        <v>109</v>
      </c>
      <c r="H174" s="20" t="s">
        <v>21324</v>
      </c>
      <c r="I174" s="20" t="s">
        <v>11973</v>
      </c>
      <c r="J174" s="20" t="str">
        <f t="shared" si="16"/>
        <v>Conference</v>
      </c>
      <c r="K174">
        <v>1</v>
      </c>
      <c r="L174">
        <v>1</v>
      </c>
      <c r="M174">
        <v>0</v>
      </c>
      <c r="N174">
        <v>1</v>
      </c>
      <c r="O174">
        <v>0</v>
      </c>
      <c r="P174">
        <v>0</v>
      </c>
      <c r="Q174" s="20">
        <f t="shared" si="14"/>
        <v>3</v>
      </c>
      <c r="R174" t="s">
        <v>21219</v>
      </c>
      <c r="S174">
        <v>17</v>
      </c>
      <c r="T174" s="3" t="str">
        <f t="shared" si="12"/>
        <v/>
      </c>
      <c r="U174" s="10" t="s">
        <v>20143</v>
      </c>
      <c r="V174" t="s">
        <v>13311</v>
      </c>
      <c r="W174" t="str">
        <f t="shared" si="13"/>
        <v>Quality</v>
      </c>
      <c r="X174" t="s">
        <v>6</v>
      </c>
      <c r="Y174" t="s">
        <v>13312</v>
      </c>
      <c r="Z174">
        <v>7</v>
      </c>
      <c r="AB174" t="s">
        <v>13313</v>
      </c>
      <c r="AC174" t="s">
        <v>13314</v>
      </c>
      <c r="AD174" s="3">
        <v>2019</v>
      </c>
      <c r="AE174" t="s">
        <v>6</v>
      </c>
      <c r="AF174" t="s">
        <v>6</v>
      </c>
      <c r="AG174" t="s">
        <v>6</v>
      </c>
    </row>
    <row r="175" spans="1:33" x14ac:dyDescent="0.35">
      <c r="A175" t="s">
        <v>70</v>
      </c>
      <c r="B175" t="s">
        <v>60</v>
      </c>
      <c r="C175" t="s">
        <v>60</v>
      </c>
      <c r="E175" s="20" t="s">
        <v>128</v>
      </c>
      <c r="F175" s="20"/>
      <c r="G175" s="20"/>
      <c r="H175" s="20"/>
      <c r="I175" s="20"/>
      <c r="J175" s="20" t="str">
        <f t="shared" si="16"/>
        <v>Journal</v>
      </c>
      <c r="K175" s="20"/>
      <c r="L175" s="20"/>
      <c r="M175" s="20"/>
      <c r="N175" s="20"/>
      <c r="O175" s="20"/>
      <c r="P175" s="20"/>
      <c r="Q175" s="20">
        <f t="shared" si="14"/>
        <v>0</v>
      </c>
      <c r="R175" t="s">
        <v>21394</v>
      </c>
      <c r="S175">
        <v>17</v>
      </c>
      <c r="T175" s="3" t="str">
        <f t="shared" si="12"/>
        <v/>
      </c>
      <c r="U175" s="10" t="s">
        <v>20158</v>
      </c>
      <c r="V175" t="s">
        <v>13388</v>
      </c>
      <c r="W175" t="str">
        <f t="shared" si="13"/>
        <v>Implementation</v>
      </c>
      <c r="X175" t="s">
        <v>6</v>
      </c>
      <c r="Y175" t="s">
        <v>13389</v>
      </c>
      <c r="Z175">
        <v>7</v>
      </c>
      <c r="AB175" t="s">
        <v>13390</v>
      </c>
      <c r="AC175" t="s">
        <v>13391</v>
      </c>
      <c r="AD175" s="3">
        <v>2016</v>
      </c>
      <c r="AE175" t="s">
        <v>6</v>
      </c>
      <c r="AF175" t="s">
        <v>6</v>
      </c>
      <c r="AG175" t="s">
        <v>6</v>
      </c>
    </row>
    <row r="176" spans="1:33" x14ac:dyDescent="0.35">
      <c r="A176" t="s">
        <v>49</v>
      </c>
      <c r="B176" t="s">
        <v>74</v>
      </c>
      <c r="C176" t="s">
        <v>74</v>
      </c>
      <c r="D176" t="s">
        <v>99</v>
      </c>
      <c r="E176" s="20" t="s">
        <v>127</v>
      </c>
      <c r="F176" s="20" t="s">
        <v>98</v>
      </c>
      <c r="G176" s="20" t="s">
        <v>109</v>
      </c>
      <c r="H176" s="20" t="s">
        <v>21321</v>
      </c>
      <c r="I176" s="20" t="s">
        <v>11973</v>
      </c>
      <c r="J176" s="20" t="str">
        <f t="shared" si="16"/>
        <v>Conference</v>
      </c>
      <c r="K176" s="20">
        <v>1</v>
      </c>
      <c r="L176" s="20">
        <v>1</v>
      </c>
      <c r="M176" s="20">
        <v>1</v>
      </c>
      <c r="N176" s="20">
        <v>1</v>
      </c>
      <c r="O176" s="20">
        <v>0</v>
      </c>
      <c r="P176" s="20">
        <v>0</v>
      </c>
      <c r="Q176" s="20">
        <f t="shared" si="14"/>
        <v>4</v>
      </c>
      <c r="R176" t="s">
        <v>21372</v>
      </c>
      <c r="S176">
        <v>11</v>
      </c>
      <c r="T176" s="3" t="str">
        <f t="shared" si="12"/>
        <v/>
      </c>
      <c r="U176" s="10" t="s">
        <v>20160</v>
      </c>
      <c r="V176" t="s">
        <v>13398</v>
      </c>
      <c r="W176" t="str">
        <f t="shared" si="13"/>
        <v>Analysis</v>
      </c>
      <c r="X176" t="s">
        <v>6</v>
      </c>
      <c r="Y176" t="s">
        <v>13399</v>
      </c>
      <c r="Z176">
        <v>7</v>
      </c>
      <c r="AB176" t="s">
        <v>12350</v>
      </c>
      <c r="AC176" t="s">
        <v>13400</v>
      </c>
      <c r="AD176" s="3">
        <v>2011</v>
      </c>
      <c r="AE176" t="s">
        <v>6</v>
      </c>
      <c r="AF176" t="s">
        <v>6</v>
      </c>
      <c r="AG176" t="s">
        <v>6</v>
      </c>
    </row>
    <row r="177" spans="1:33" x14ac:dyDescent="0.35">
      <c r="A177" t="s">
        <v>49</v>
      </c>
      <c r="B177" t="s">
        <v>66</v>
      </c>
      <c r="C177" t="s">
        <v>66</v>
      </c>
      <c r="D177" t="s">
        <v>99</v>
      </c>
      <c r="E177" s="20" t="s">
        <v>127</v>
      </c>
      <c r="F177" s="20" t="s">
        <v>98</v>
      </c>
      <c r="G177" s="20" t="s">
        <v>109</v>
      </c>
      <c r="H177" s="20" t="s">
        <v>21321</v>
      </c>
      <c r="I177" s="20" t="s">
        <v>11973</v>
      </c>
      <c r="J177" s="20" t="str">
        <f t="shared" si="16"/>
        <v>Journal</v>
      </c>
      <c r="K177">
        <v>0.5</v>
      </c>
      <c r="L177">
        <v>1</v>
      </c>
      <c r="M177">
        <v>0.5</v>
      </c>
      <c r="N177">
        <v>0</v>
      </c>
      <c r="O177">
        <v>0</v>
      </c>
      <c r="P177">
        <v>1</v>
      </c>
      <c r="Q177" s="20">
        <f t="shared" si="14"/>
        <v>3</v>
      </c>
      <c r="R177" t="s">
        <v>21505</v>
      </c>
      <c r="S177">
        <v>19</v>
      </c>
      <c r="T177" s="3" t="str">
        <f t="shared" si="12"/>
        <v/>
      </c>
      <c r="U177" s="10" t="s">
        <v>20167</v>
      </c>
      <c r="V177" t="s">
        <v>13430</v>
      </c>
      <c r="W177" t="str">
        <f t="shared" si="13"/>
        <v>Quality</v>
      </c>
      <c r="X177" t="s">
        <v>6</v>
      </c>
      <c r="Y177" t="s">
        <v>13431</v>
      </c>
      <c r="Z177">
        <v>7</v>
      </c>
      <c r="AB177" t="s">
        <v>11988</v>
      </c>
      <c r="AC177" t="s">
        <v>13432</v>
      </c>
      <c r="AD177" s="3">
        <v>2011</v>
      </c>
      <c r="AE177" t="s">
        <v>6</v>
      </c>
      <c r="AF177" t="s">
        <v>6</v>
      </c>
      <c r="AG177" t="s">
        <v>6</v>
      </c>
    </row>
    <row r="178" spans="1:33" x14ac:dyDescent="0.35">
      <c r="A178" t="s">
        <v>67</v>
      </c>
      <c r="B178" t="s">
        <v>74</v>
      </c>
      <c r="C178" t="s">
        <v>74</v>
      </c>
      <c r="E178" s="20" t="s">
        <v>128</v>
      </c>
      <c r="F178" s="20"/>
      <c r="G178" s="20"/>
      <c r="H178" s="20"/>
      <c r="I178" s="20"/>
      <c r="J178" s="20" t="str">
        <f t="shared" si="16"/>
        <v>Conference</v>
      </c>
      <c r="K178" s="20"/>
      <c r="L178" s="20"/>
      <c r="M178" s="20"/>
      <c r="N178" s="20"/>
      <c r="O178" s="20"/>
      <c r="P178" s="20"/>
      <c r="Q178" s="20">
        <f t="shared" si="14"/>
        <v>0</v>
      </c>
      <c r="R178" t="s">
        <v>21373</v>
      </c>
      <c r="S178">
        <v>10</v>
      </c>
      <c r="T178" s="3" t="str">
        <f t="shared" si="12"/>
        <v/>
      </c>
      <c r="U178" s="10" t="s">
        <v>20175</v>
      </c>
      <c r="V178" t="s">
        <v>13495</v>
      </c>
      <c r="W178" t="str">
        <f t="shared" si="13"/>
        <v>Analysis</v>
      </c>
      <c r="X178" t="s">
        <v>6</v>
      </c>
      <c r="Y178" t="s">
        <v>13496</v>
      </c>
      <c r="Z178">
        <v>7</v>
      </c>
      <c r="AB178" t="s">
        <v>13497</v>
      </c>
      <c r="AC178" t="s">
        <v>13498</v>
      </c>
      <c r="AD178" s="3">
        <v>2009</v>
      </c>
      <c r="AE178" t="s">
        <v>6</v>
      </c>
      <c r="AF178" t="s">
        <v>6</v>
      </c>
      <c r="AG178" t="s">
        <v>6</v>
      </c>
    </row>
    <row r="179" spans="1:33" x14ac:dyDescent="0.35">
      <c r="A179" t="s">
        <v>49</v>
      </c>
      <c r="B179" t="s">
        <v>74</v>
      </c>
      <c r="C179" t="s">
        <v>74</v>
      </c>
      <c r="D179" t="s">
        <v>99</v>
      </c>
      <c r="E179" s="20" t="s">
        <v>127</v>
      </c>
      <c r="F179" t="s">
        <v>94</v>
      </c>
      <c r="G179" s="20" t="s">
        <v>111</v>
      </c>
      <c r="H179" s="20" t="s">
        <v>21318</v>
      </c>
      <c r="I179" s="20" t="s">
        <v>21374</v>
      </c>
      <c r="J179" s="20" t="str">
        <f t="shared" si="16"/>
        <v>Journal</v>
      </c>
      <c r="K179">
        <v>1</v>
      </c>
      <c r="L179">
        <v>1</v>
      </c>
      <c r="M179">
        <v>1</v>
      </c>
      <c r="N179">
        <v>0.5</v>
      </c>
      <c r="O179">
        <v>0</v>
      </c>
      <c r="P179">
        <v>0.5</v>
      </c>
      <c r="Q179" s="20">
        <f t="shared" si="14"/>
        <v>4</v>
      </c>
      <c r="R179" t="s">
        <v>21375</v>
      </c>
      <c r="S179">
        <v>35</v>
      </c>
      <c r="T179" s="3" t="str">
        <f t="shared" si="12"/>
        <v/>
      </c>
      <c r="U179" s="10" t="s">
        <v>20184</v>
      </c>
      <c r="V179" t="s">
        <v>13543</v>
      </c>
      <c r="W179" t="str">
        <f t="shared" si="13"/>
        <v>Analysis</v>
      </c>
      <c r="X179" t="s">
        <v>6</v>
      </c>
      <c r="Y179" t="s">
        <v>13544</v>
      </c>
      <c r="Z179">
        <v>7</v>
      </c>
      <c r="AB179" t="s">
        <v>922</v>
      </c>
      <c r="AC179" t="s">
        <v>13545</v>
      </c>
      <c r="AD179" s="3">
        <v>2019</v>
      </c>
      <c r="AE179" t="s">
        <v>6</v>
      </c>
      <c r="AF179" t="s">
        <v>6</v>
      </c>
      <c r="AG179" t="s">
        <v>6</v>
      </c>
    </row>
    <row r="180" spans="1:33" x14ac:dyDescent="0.35">
      <c r="A180" t="s">
        <v>49</v>
      </c>
      <c r="B180" t="s">
        <v>60</v>
      </c>
      <c r="C180" t="s">
        <v>60</v>
      </c>
      <c r="D180" t="s">
        <v>97</v>
      </c>
      <c r="E180" s="20" t="s">
        <v>127</v>
      </c>
      <c r="F180" s="20" t="s">
        <v>94</v>
      </c>
      <c r="G180" s="20" t="s">
        <v>111</v>
      </c>
      <c r="H180" s="20" t="s">
        <v>21316</v>
      </c>
      <c r="I180" s="20" t="s">
        <v>11973</v>
      </c>
      <c r="J180" s="20" t="str">
        <f t="shared" si="16"/>
        <v>Conference</v>
      </c>
      <c r="K180">
        <v>0.5</v>
      </c>
      <c r="L180">
        <v>1</v>
      </c>
      <c r="M180">
        <v>0.5</v>
      </c>
      <c r="N180">
        <v>0.5</v>
      </c>
      <c r="O180">
        <v>0</v>
      </c>
      <c r="P180">
        <v>0</v>
      </c>
      <c r="Q180" s="20">
        <f t="shared" si="14"/>
        <v>2.5</v>
      </c>
      <c r="R180" t="s">
        <v>21398</v>
      </c>
      <c r="S180">
        <v>17</v>
      </c>
      <c r="T180" s="3" t="str">
        <f t="shared" si="12"/>
        <v/>
      </c>
      <c r="U180" s="10" t="s">
        <v>20193</v>
      </c>
      <c r="V180" t="s">
        <v>13586</v>
      </c>
      <c r="W180" t="str">
        <f t="shared" si="13"/>
        <v>Implementation</v>
      </c>
      <c r="X180" t="s">
        <v>6</v>
      </c>
      <c r="Y180" t="s">
        <v>13587</v>
      </c>
      <c r="Z180">
        <v>7</v>
      </c>
      <c r="AB180" t="s">
        <v>13588</v>
      </c>
      <c r="AC180" t="s">
        <v>13589</v>
      </c>
      <c r="AD180" s="3">
        <v>2009</v>
      </c>
      <c r="AE180" t="s">
        <v>6</v>
      </c>
      <c r="AF180" t="s">
        <v>6</v>
      </c>
      <c r="AG180" t="s">
        <v>6</v>
      </c>
    </row>
    <row r="181" spans="1:33" x14ac:dyDescent="0.35">
      <c r="A181" t="s">
        <v>70</v>
      </c>
      <c r="B181" t="s">
        <v>63</v>
      </c>
      <c r="C181" t="s">
        <v>63</v>
      </c>
      <c r="E181" s="20" t="s">
        <v>128</v>
      </c>
      <c r="F181" s="20"/>
      <c r="G181" s="20"/>
      <c r="H181" s="20" t="s">
        <v>21336</v>
      </c>
      <c r="I181" s="20" t="s">
        <v>11973</v>
      </c>
      <c r="J181" s="20" t="str">
        <f t="shared" si="16"/>
        <v>Conference</v>
      </c>
      <c r="K181" s="20"/>
      <c r="L181" s="20"/>
      <c r="M181" s="20"/>
      <c r="N181" s="20"/>
      <c r="O181" s="20"/>
      <c r="P181" s="20"/>
      <c r="Q181" s="20">
        <f t="shared" si="14"/>
        <v>0</v>
      </c>
      <c r="R181" t="s">
        <v>21337</v>
      </c>
      <c r="S181">
        <v>9</v>
      </c>
      <c r="T181" s="3" t="str">
        <f t="shared" si="12"/>
        <v/>
      </c>
      <c r="U181" s="10" t="s">
        <v>20204</v>
      </c>
      <c r="V181" t="s">
        <v>13641</v>
      </c>
      <c r="W181" t="str">
        <f t="shared" si="13"/>
        <v>Quality</v>
      </c>
      <c r="X181" t="s">
        <v>6</v>
      </c>
      <c r="Y181" t="s">
        <v>13642</v>
      </c>
      <c r="Z181">
        <v>7</v>
      </c>
      <c r="AB181" t="s">
        <v>13643</v>
      </c>
      <c r="AC181" t="s">
        <v>13644</v>
      </c>
      <c r="AD181" s="3">
        <v>2013</v>
      </c>
      <c r="AE181" t="s">
        <v>6</v>
      </c>
      <c r="AF181" t="s">
        <v>6</v>
      </c>
      <c r="AG181" t="s">
        <v>6</v>
      </c>
    </row>
    <row r="182" spans="1:33" x14ac:dyDescent="0.35">
      <c r="A182" t="s">
        <v>49</v>
      </c>
      <c r="B182" t="s">
        <v>77</v>
      </c>
      <c r="C182" t="s">
        <v>77</v>
      </c>
      <c r="D182" t="s">
        <v>95</v>
      </c>
      <c r="E182" s="20" t="s">
        <v>127</v>
      </c>
      <c r="F182" s="20" t="s">
        <v>98</v>
      </c>
      <c r="G182" s="20" t="s">
        <v>107</v>
      </c>
      <c r="H182" s="20" t="s">
        <v>21331</v>
      </c>
      <c r="I182" s="20" t="s">
        <v>21338</v>
      </c>
      <c r="J182" s="20" t="str">
        <f t="shared" si="16"/>
        <v>Journal</v>
      </c>
      <c r="K182" s="20">
        <v>0.5</v>
      </c>
      <c r="L182" s="20">
        <v>1</v>
      </c>
      <c r="M182" s="20">
        <v>1</v>
      </c>
      <c r="N182">
        <v>1</v>
      </c>
      <c r="O182">
        <v>0.5</v>
      </c>
      <c r="P182">
        <v>1</v>
      </c>
      <c r="Q182" s="20">
        <f t="shared" si="14"/>
        <v>5</v>
      </c>
      <c r="R182" t="s">
        <v>21438</v>
      </c>
      <c r="S182">
        <v>22</v>
      </c>
      <c r="T182" s="3" t="str">
        <f t="shared" si="12"/>
        <v/>
      </c>
      <c r="U182" s="10" t="s">
        <v>20207</v>
      </c>
      <c r="V182" t="s">
        <v>13654</v>
      </c>
      <c r="W182" t="str">
        <f t="shared" si="13"/>
        <v>Management</v>
      </c>
      <c r="X182" t="s">
        <v>6</v>
      </c>
      <c r="Y182" t="s">
        <v>13655</v>
      </c>
      <c r="Z182">
        <v>7</v>
      </c>
      <c r="AB182" t="s">
        <v>1808</v>
      </c>
      <c r="AC182" t="s">
        <v>13656</v>
      </c>
      <c r="AD182" s="3">
        <v>2017</v>
      </c>
      <c r="AE182" t="s">
        <v>6</v>
      </c>
      <c r="AF182" t="s">
        <v>6</v>
      </c>
      <c r="AG182" t="s">
        <v>6</v>
      </c>
    </row>
    <row r="183" spans="1:33" x14ac:dyDescent="0.35">
      <c r="A183" t="s">
        <v>49</v>
      </c>
      <c r="B183" t="s">
        <v>74</v>
      </c>
      <c r="C183" t="s">
        <v>74</v>
      </c>
      <c r="D183" t="s">
        <v>99</v>
      </c>
      <c r="E183" s="20" t="s">
        <v>127</v>
      </c>
      <c r="F183" s="20" t="s">
        <v>98</v>
      </c>
      <c r="G183" s="20" t="s">
        <v>109</v>
      </c>
      <c r="H183" s="20" t="s">
        <v>21321</v>
      </c>
      <c r="I183" s="20" t="s">
        <v>11973</v>
      </c>
      <c r="J183" s="20" t="str">
        <f t="shared" si="16"/>
        <v>Conference</v>
      </c>
      <c r="K183" s="20">
        <v>1</v>
      </c>
      <c r="L183" s="20">
        <v>1</v>
      </c>
      <c r="M183" s="20">
        <v>1</v>
      </c>
      <c r="N183" s="20">
        <v>1</v>
      </c>
      <c r="O183" s="20">
        <v>0</v>
      </c>
      <c r="P183" s="20">
        <v>0.5</v>
      </c>
      <c r="Q183" s="20">
        <f t="shared" si="14"/>
        <v>4.5</v>
      </c>
      <c r="R183" t="s">
        <v>21376</v>
      </c>
      <c r="S183">
        <v>30</v>
      </c>
      <c r="T183" s="3" t="str">
        <f t="shared" si="12"/>
        <v/>
      </c>
      <c r="U183" s="10" t="s">
        <v>20211</v>
      </c>
      <c r="V183" t="s">
        <v>13673</v>
      </c>
      <c r="W183" t="str">
        <f t="shared" si="13"/>
        <v>Analysis</v>
      </c>
      <c r="X183" t="s">
        <v>6</v>
      </c>
      <c r="Y183" t="s">
        <v>13399</v>
      </c>
      <c r="Z183">
        <v>7</v>
      </c>
      <c r="AB183" t="s">
        <v>13674</v>
      </c>
      <c r="AC183" t="s">
        <v>13675</v>
      </c>
      <c r="AD183" s="3">
        <v>2012</v>
      </c>
      <c r="AE183" t="s">
        <v>6</v>
      </c>
      <c r="AF183" t="s">
        <v>6</v>
      </c>
      <c r="AG183" t="s">
        <v>6</v>
      </c>
    </row>
    <row r="184" spans="1:33" x14ac:dyDescent="0.35">
      <c r="A184" t="s">
        <v>70</v>
      </c>
      <c r="B184" t="s">
        <v>57</v>
      </c>
      <c r="C184" t="s">
        <v>57</v>
      </c>
      <c r="E184" s="20" t="s">
        <v>128</v>
      </c>
      <c r="F184" s="20"/>
      <c r="G184" s="20"/>
      <c r="H184" s="20"/>
      <c r="I184" s="20"/>
      <c r="J184" s="20" t="s">
        <v>120</v>
      </c>
      <c r="K184" s="20"/>
      <c r="L184" s="20"/>
      <c r="M184" s="20"/>
      <c r="N184" s="20"/>
      <c r="O184" s="20"/>
      <c r="P184" s="20"/>
      <c r="Q184" s="20">
        <f t="shared" si="14"/>
        <v>0</v>
      </c>
      <c r="R184" t="s">
        <v>21229</v>
      </c>
      <c r="S184">
        <v>13</v>
      </c>
      <c r="T184" s="3" t="str">
        <f t="shared" si="12"/>
        <v/>
      </c>
      <c r="U184" s="10" t="s">
        <v>20215</v>
      </c>
      <c r="V184" t="s">
        <v>13689</v>
      </c>
      <c r="W184" t="str">
        <f t="shared" si="13"/>
        <v>Design</v>
      </c>
      <c r="X184" t="s">
        <v>6</v>
      </c>
      <c r="Y184" t="s">
        <v>13690</v>
      </c>
      <c r="Z184">
        <v>7</v>
      </c>
      <c r="AB184" t="s">
        <v>12805</v>
      </c>
      <c r="AC184" t="s">
        <v>12806</v>
      </c>
      <c r="AD184" s="3">
        <v>2011</v>
      </c>
      <c r="AE184" t="s">
        <v>6</v>
      </c>
      <c r="AF184" t="s">
        <v>6</v>
      </c>
      <c r="AG184" t="s">
        <v>6</v>
      </c>
    </row>
    <row r="185" spans="1:33" x14ac:dyDescent="0.35">
      <c r="A185" t="s">
        <v>70</v>
      </c>
      <c r="B185" t="s">
        <v>57</v>
      </c>
      <c r="C185" t="s">
        <v>57</v>
      </c>
      <c r="E185" s="20" t="s">
        <v>128</v>
      </c>
      <c r="F185" s="20"/>
      <c r="G185" s="20"/>
      <c r="H185" s="20"/>
      <c r="I185" s="20"/>
      <c r="J185" s="20" t="str">
        <f t="shared" si="16"/>
        <v>Conference</v>
      </c>
      <c r="K185" s="20"/>
      <c r="L185" s="20"/>
      <c r="M185" s="20"/>
      <c r="N185" s="20"/>
      <c r="O185" s="20"/>
      <c r="P185" s="20"/>
      <c r="Q185" s="20">
        <f t="shared" si="14"/>
        <v>0</v>
      </c>
      <c r="R185" t="s">
        <v>21232</v>
      </c>
      <c r="S185">
        <v>13</v>
      </c>
      <c r="T185" s="3" t="str">
        <f t="shared" si="12"/>
        <v/>
      </c>
      <c r="U185" s="10" t="s">
        <v>20223</v>
      </c>
      <c r="V185" t="s">
        <v>13725</v>
      </c>
      <c r="W185" t="str">
        <f t="shared" si="13"/>
        <v>Design</v>
      </c>
      <c r="X185" t="s">
        <v>6</v>
      </c>
      <c r="Y185" t="s">
        <v>13726</v>
      </c>
      <c r="Z185">
        <v>7</v>
      </c>
      <c r="AB185" t="s">
        <v>13727</v>
      </c>
      <c r="AC185" t="s">
        <v>13728</v>
      </c>
      <c r="AD185" s="3">
        <v>2015</v>
      </c>
      <c r="AE185" t="s">
        <v>6</v>
      </c>
      <c r="AF185" t="s">
        <v>6</v>
      </c>
      <c r="AG185" t="s">
        <v>6</v>
      </c>
    </row>
    <row r="186" spans="1:33" x14ac:dyDescent="0.35">
      <c r="A186" t="s">
        <v>49</v>
      </c>
      <c r="B186" t="s">
        <v>66</v>
      </c>
      <c r="C186" t="s">
        <v>66</v>
      </c>
      <c r="D186" t="s">
        <v>99</v>
      </c>
      <c r="E186" s="20" t="s">
        <v>127</v>
      </c>
      <c r="F186" s="20" t="s">
        <v>98</v>
      </c>
      <c r="G186" s="20" t="s">
        <v>109</v>
      </c>
      <c r="H186" s="20" t="s">
        <v>21429</v>
      </c>
      <c r="I186" s="20" t="s">
        <v>11973</v>
      </c>
      <c r="J186" s="20" t="str">
        <f t="shared" si="16"/>
        <v>Conference</v>
      </c>
      <c r="K186">
        <v>1</v>
      </c>
      <c r="L186">
        <v>1</v>
      </c>
      <c r="M186">
        <v>1</v>
      </c>
      <c r="N186">
        <v>0.5</v>
      </c>
      <c r="O186">
        <v>0</v>
      </c>
      <c r="P186">
        <v>1</v>
      </c>
      <c r="Q186" s="20">
        <f t="shared" si="14"/>
        <v>4.5</v>
      </c>
      <c r="R186" t="s">
        <v>21456</v>
      </c>
      <c r="S186">
        <v>36</v>
      </c>
      <c r="T186" s="3" t="str">
        <f t="shared" si="12"/>
        <v/>
      </c>
      <c r="U186" s="10" t="s">
        <v>20224</v>
      </c>
      <c r="V186" t="s">
        <v>13730</v>
      </c>
      <c r="W186" t="str">
        <f t="shared" si="13"/>
        <v>Quality</v>
      </c>
      <c r="X186" t="s">
        <v>6</v>
      </c>
      <c r="Y186" t="s">
        <v>13731</v>
      </c>
      <c r="Z186">
        <v>7</v>
      </c>
      <c r="AB186" t="s">
        <v>13732</v>
      </c>
      <c r="AC186" t="s">
        <v>13733</v>
      </c>
      <c r="AD186" s="3">
        <v>2015</v>
      </c>
      <c r="AE186" t="s">
        <v>6</v>
      </c>
      <c r="AF186" t="s">
        <v>6</v>
      </c>
      <c r="AG186" t="s">
        <v>6</v>
      </c>
    </row>
    <row r="187" spans="1:33" x14ac:dyDescent="0.35">
      <c r="A187" t="s">
        <v>70</v>
      </c>
      <c r="B187" t="s">
        <v>68</v>
      </c>
      <c r="C187" t="s">
        <v>68</v>
      </c>
      <c r="E187" s="20" t="s">
        <v>73</v>
      </c>
      <c r="F187" s="20"/>
      <c r="G187" s="20"/>
      <c r="H187" s="20" t="s">
        <v>21339</v>
      </c>
      <c r="I187" s="20" t="s">
        <v>11973</v>
      </c>
      <c r="J187" s="20" t="str">
        <f t="shared" si="16"/>
        <v>Conference</v>
      </c>
      <c r="K187" s="20"/>
      <c r="L187" s="20"/>
      <c r="M187" s="20"/>
      <c r="N187" s="20"/>
      <c r="O187" s="20"/>
      <c r="P187" s="20"/>
      <c r="Q187" s="20">
        <f t="shared" si="14"/>
        <v>0</v>
      </c>
      <c r="R187" s="33" t="s">
        <v>21340</v>
      </c>
      <c r="T187" s="3" t="str">
        <f t="shared" si="12"/>
        <v/>
      </c>
      <c r="U187" s="10" t="s">
        <v>20235</v>
      </c>
      <c r="V187" t="s">
        <v>13784</v>
      </c>
      <c r="W187" t="str">
        <f t="shared" si="13"/>
        <v>Management</v>
      </c>
      <c r="X187" t="s">
        <v>6</v>
      </c>
      <c r="Y187" t="s">
        <v>13785</v>
      </c>
      <c r="Z187">
        <v>7</v>
      </c>
      <c r="AB187" t="s">
        <v>13786</v>
      </c>
      <c r="AC187" t="s">
        <v>13787</v>
      </c>
      <c r="AD187" s="3">
        <v>2021</v>
      </c>
      <c r="AE187" t="s">
        <v>6</v>
      </c>
      <c r="AF187" t="s">
        <v>6</v>
      </c>
      <c r="AG187" t="s">
        <v>6</v>
      </c>
    </row>
    <row r="188" spans="1:33" x14ac:dyDescent="0.35">
      <c r="A188" t="s">
        <v>53</v>
      </c>
      <c r="B188" t="s">
        <v>66</v>
      </c>
      <c r="C188" t="s">
        <v>66</v>
      </c>
      <c r="E188" s="20" t="s">
        <v>73</v>
      </c>
      <c r="F188" s="20"/>
      <c r="G188" s="20" t="s">
        <v>111</v>
      </c>
      <c r="H188" s="20" t="s">
        <v>111</v>
      </c>
      <c r="I188" s="20" t="s">
        <v>12</v>
      </c>
      <c r="J188" s="20" t="str">
        <f t="shared" si="16"/>
        <v>Journal</v>
      </c>
      <c r="K188">
        <v>0</v>
      </c>
      <c r="L188">
        <v>0</v>
      </c>
      <c r="M188">
        <v>0</v>
      </c>
      <c r="N188">
        <v>0</v>
      </c>
      <c r="O188">
        <v>0</v>
      </c>
      <c r="P188">
        <v>0</v>
      </c>
      <c r="Q188" s="20">
        <f t="shared" si="14"/>
        <v>0</v>
      </c>
      <c r="R188" t="s">
        <v>21501</v>
      </c>
      <c r="S188">
        <v>14</v>
      </c>
      <c r="T188" s="3" t="str">
        <f t="shared" si="12"/>
        <v/>
      </c>
      <c r="U188" s="10" t="s">
        <v>20255</v>
      </c>
      <c r="V188" t="s">
        <v>6</v>
      </c>
      <c r="W188" t="str">
        <f t="shared" si="13"/>
        <v>Quality</v>
      </c>
      <c r="X188" t="s">
        <v>6</v>
      </c>
      <c r="Y188" t="s">
        <v>13883</v>
      </c>
      <c r="Z188">
        <v>7</v>
      </c>
      <c r="AB188" t="s">
        <v>13884</v>
      </c>
      <c r="AC188" t="s">
        <v>13885</v>
      </c>
      <c r="AD188" s="3">
        <v>2014</v>
      </c>
      <c r="AE188" t="s">
        <v>6</v>
      </c>
      <c r="AF188" t="s">
        <v>6</v>
      </c>
      <c r="AG188" t="s">
        <v>6</v>
      </c>
    </row>
    <row r="189" spans="1:33" x14ac:dyDescent="0.35">
      <c r="A189" t="s">
        <v>49</v>
      </c>
      <c r="B189" t="s">
        <v>86</v>
      </c>
      <c r="C189" t="s">
        <v>86</v>
      </c>
      <c r="D189" t="s">
        <v>64</v>
      </c>
      <c r="E189" s="20" t="s">
        <v>127</v>
      </c>
      <c r="F189" s="20" t="s">
        <v>98</v>
      </c>
      <c r="G189" s="20" t="s">
        <v>109</v>
      </c>
      <c r="H189" s="20" t="s">
        <v>21306</v>
      </c>
      <c r="I189" s="20" t="s">
        <v>11973</v>
      </c>
      <c r="J189" s="20" t="str">
        <f t="shared" si="16"/>
        <v>Journal</v>
      </c>
      <c r="K189" s="20">
        <v>1</v>
      </c>
      <c r="L189" s="20">
        <v>1</v>
      </c>
      <c r="M189" s="20">
        <v>1</v>
      </c>
      <c r="N189" s="20">
        <v>1</v>
      </c>
      <c r="O189" s="20">
        <v>0</v>
      </c>
      <c r="P189" s="20">
        <v>0</v>
      </c>
      <c r="Q189" s="20">
        <f t="shared" si="14"/>
        <v>4</v>
      </c>
      <c r="R189" t="s">
        <v>21341</v>
      </c>
      <c r="S189">
        <v>30</v>
      </c>
      <c r="T189" s="3" t="str">
        <f t="shared" si="12"/>
        <v/>
      </c>
      <c r="U189" s="10" t="s">
        <v>13993</v>
      </c>
      <c r="V189" t="s">
        <v>13994</v>
      </c>
      <c r="W189" t="str">
        <f t="shared" si="13"/>
        <v>Implementation</v>
      </c>
      <c r="X189" t="s">
        <v>6</v>
      </c>
      <c r="Y189" t="s">
        <v>13995</v>
      </c>
      <c r="Z189">
        <v>7</v>
      </c>
      <c r="AB189" t="s">
        <v>11988</v>
      </c>
      <c r="AC189" t="s">
        <v>13003</v>
      </c>
      <c r="AD189" s="3">
        <v>2011</v>
      </c>
      <c r="AE189" t="s">
        <v>6</v>
      </c>
      <c r="AF189" t="s">
        <v>6</v>
      </c>
      <c r="AG189" t="s">
        <v>6</v>
      </c>
    </row>
    <row r="190" spans="1:33" x14ac:dyDescent="0.35">
      <c r="A190" t="s">
        <v>70</v>
      </c>
      <c r="B190" t="s">
        <v>57</v>
      </c>
      <c r="C190" t="s">
        <v>57</v>
      </c>
      <c r="E190" s="20" t="s">
        <v>128</v>
      </c>
      <c r="F190" s="20"/>
      <c r="G190" s="20"/>
      <c r="H190" s="20"/>
      <c r="I190" s="20"/>
      <c r="J190" s="20" t="str">
        <f t="shared" si="16"/>
        <v>Conference</v>
      </c>
      <c r="K190" s="20"/>
      <c r="L190" s="20"/>
      <c r="M190" s="20"/>
      <c r="N190" s="20"/>
      <c r="O190" s="20"/>
      <c r="P190" s="20"/>
      <c r="Q190" s="20">
        <f t="shared" si="14"/>
        <v>0</v>
      </c>
      <c r="R190" t="s">
        <v>21243</v>
      </c>
      <c r="S190">
        <v>2</v>
      </c>
      <c r="T190" s="3" t="str">
        <f t="shared" si="12"/>
        <v/>
      </c>
      <c r="U190" s="10" t="s">
        <v>20306</v>
      </c>
      <c r="V190" t="s">
        <v>14153</v>
      </c>
      <c r="W190" t="str">
        <f t="shared" si="13"/>
        <v>Design</v>
      </c>
      <c r="X190" t="s">
        <v>6</v>
      </c>
      <c r="Y190" t="s">
        <v>14154</v>
      </c>
      <c r="Z190">
        <v>7</v>
      </c>
      <c r="AB190" t="s">
        <v>14155</v>
      </c>
      <c r="AC190" t="s">
        <v>14156</v>
      </c>
      <c r="AD190" s="3">
        <v>2019</v>
      </c>
      <c r="AE190" t="s">
        <v>6</v>
      </c>
      <c r="AF190" t="s">
        <v>6</v>
      </c>
      <c r="AG190" t="s">
        <v>6</v>
      </c>
    </row>
    <row r="191" spans="1:33" x14ac:dyDescent="0.35">
      <c r="A191" t="s">
        <v>49</v>
      </c>
      <c r="B191" t="s">
        <v>60</v>
      </c>
      <c r="C191" t="s">
        <v>60</v>
      </c>
      <c r="D191" t="s">
        <v>97</v>
      </c>
      <c r="E191" s="20" t="s">
        <v>127</v>
      </c>
      <c r="F191" s="20" t="s">
        <v>98</v>
      </c>
      <c r="G191" s="20" t="s">
        <v>109</v>
      </c>
      <c r="H191" s="20" t="s">
        <v>21321</v>
      </c>
      <c r="I191" s="20" t="s">
        <v>12</v>
      </c>
      <c r="J191" s="20" t="str">
        <f t="shared" si="16"/>
        <v>Journal</v>
      </c>
      <c r="K191">
        <v>1</v>
      </c>
      <c r="L191">
        <v>1</v>
      </c>
      <c r="M191">
        <v>1</v>
      </c>
      <c r="N191">
        <v>1</v>
      </c>
      <c r="O191">
        <v>0.5</v>
      </c>
      <c r="P191">
        <v>0.5</v>
      </c>
      <c r="Q191" s="20">
        <f t="shared" si="14"/>
        <v>5</v>
      </c>
      <c r="R191" t="s">
        <v>21245</v>
      </c>
      <c r="S191">
        <v>7</v>
      </c>
      <c r="T191" s="3" t="str">
        <f t="shared" si="12"/>
        <v/>
      </c>
      <c r="U191" s="10" t="s">
        <v>20328</v>
      </c>
      <c r="V191" t="s">
        <v>14255</v>
      </c>
      <c r="W191" t="str">
        <f t="shared" si="13"/>
        <v>Implementation</v>
      </c>
      <c r="X191" t="s">
        <v>6</v>
      </c>
      <c r="Y191" t="s">
        <v>14256</v>
      </c>
      <c r="Z191">
        <v>7</v>
      </c>
      <c r="AB191" t="s">
        <v>12988</v>
      </c>
      <c r="AC191" t="s">
        <v>14257</v>
      </c>
      <c r="AD191" s="3">
        <v>2017</v>
      </c>
      <c r="AE191" t="s">
        <v>6</v>
      </c>
      <c r="AF191" t="s">
        <v>6</v>
      </c>
      <c r="AG191" t="s">
        <v>6</v>
      </c>
    </row>
    <row r="192" spans="1:33" x14ac:dyDescent="0.35">
      <c r="A192" t="s">
        <v>70</v>
      </c>
      <c r="B192" t="s">
        <v>54</v>
      </c>
      <c r="C192" t="s">
        <v>54</v>
      </c>
      <c r="E192" s="20" t="s">
        <v>128</v>
      </c>
      <c r="F192" s="20"/>
      <c r="G192" s="20"/>
      <c r="H192" s="20"/>
      <c r="I192" s="20"/>
      <c r="J192" s="20" t="str">
        <f t="shared" si="16"/>
        <v>Conference</v>
      </c>
      <c r="K192" s="20"/>
      <c r="L192" s="20"/>
      <c r="M192" s="20"/>
      <c r="N192" s="20"/>
      <c r="O192" s="20"/>
      <c r="P192" s="20"/>
      <c r="Q192" s="20">
        <f t="shared" si="14"/>
        <v>0</v>
      </c>
      <c r="R192" t="s">
        <v>21250</v>
      </c>
      <c r="S192">
        <v>5</v>
      </c>
      <c r="T192" s="3" t="str">
        <f t="shared" si="12"/>
        <v/>
      </c>
      <c r="U192" s="10" t="s">
        <v>20379</v>
      </c>
      <c r="V192" t="s">
        <v>14511</v>
      </c>
      <c r="W192" t="str">
        <f t="shared" si="13"/>
        <v>Design</v>
      </c>
      <c r="X192" t="s">
        <v>6</v>
      </c>
      <c r="Y192" t="s">
        <v>14512</v>
      </c>
      <c r="Z192">
        <v>7</v>
      </c>
      <c r="AB192" t="s">
        <v>14513</v>
      </c>
      <c r="AC192" t="s">
        <v>14514</v>
      </c>
      <c r="AD192" s="3">
        <v>2014</v>
      </c>
      <c r="AE192" t="s">
        <v>6</v>
      </c>
      <c r="AF192" t="s">
        <v>6</v>
      </c>
      <c r="AG192" t="s">
        <v>6</v>
      </c>
    </row>
    <row r="193" spans="1:33" x14ac:dyDescent="0.35">
      <c r="A193" t="s">
        <v>85</v>
      </c>
      <c r="B193" t="s">
        <v>57</v>
      </c>
      <c r="C193" t="s">
        <v>57</v>
      </c>
      <c r="E193" s="20" t="s">
        <v>73</v>
      </c>
      <c r="F193" s="20" t="s">
        <v>94</v>
      </c>
      <c r="G193" s="20" t="s">
        <v>111</v>
      </c>
      <c r="H193" s="20" t="s">
        <v>21321</v>
      </c>
      <c r="I193" s="20" t="s">
        <v>14606</v>
      </c>
      <c r="J193" s="20" t="s">
        <v>120</v>
      </c>
      <c r="K193">
        <v>1</v>
      </c>
      <c r="L193">
        <v>1</v>
      </c>
      <c r="M193">
        <v>0</v>
      </c>
      <c r="N193">
        <v>0</v>
      </c>
      <c r="O193">
        <v>0</v>
      </c>
      <c r="P193">
        <v>0</v>
      </c>
      <c r="Q193" s="20">
        <f t="shared" si="14"/>
        <v>2</v>
      </c>
      <c r="R193" t="s">
        <v>21495</v>
      </c>
      <c r="S193">
        <v>32</v>
      </c>
      <c r="T193" s="3" t="str">
        <f t="shared" si="12"/>
        <v/>
      </c>
      <c r="U193" s="10" t="s">
        <v>20401</v>
      </c>
      <c r="V193" t="s">
        <v>14603</v>
      </c>
      <c r="W193" t="str">
        <f t="shared" si="13"/>
        <v>Design</v>
      </c>
      <c r="X193" t="s">
        <v>6</v>
      </c>
      <c r="Y193" t="s">
        <v>14604</v>
      </c>
      <c r="Z193">
        <v>7</v>
      </c>
      <c r="AB193" t="s">
        <v>14605</v>
      </c>
      <c r="AC193" t="s">
        <v>14606</v>
      </c>
      <c r="AD193" s="3">
        <v>2019</v>
      </c>
      <c r="AE193" t="s">
        <v>6</v>
      </c>
      <c r="AF193" t="s">
        <v>6</v>
      </c>
      <c r="AG193" t="s">
        <v>6</v>
      </c>
    </row>
    <row r="194" spans="1:33" x14ac:dyDescent="0.35">
      <c r="A194" t="s">
        <v>70</v>
      </c>
      <c r="B194" t="s">
        <v>57</v>
      </c>
      <c r="C194" t="s">
        <v>57</v>
      </c>
      <c r="E194" s="20" t="s">
        <v>128</v>
      </c>
      <c r="F194" s="20"/>
      <c r="G194" s="20"/>
      <c r="H194" s="20"/>
      <c r="I194" s="20"/>
      <c r="J194" s="20" t="str">
        <f t="shared" si="16"/>
        <v>Journal</v>
      </c>
      <c r="K194" s="20"/>
      <c r="L194" s="20"/>
      <c r="M194" s="20"/>
      <c r="N194" s="20"/>
      <c r="O194" s="20"/>
      <c r="P194" s="20"/>
      <c r="Q194" s="20">
        <f t="shared" si="14"/>
        <v>0</v>
      </c>
      <c r="R194" t="s">
        <v>21486</v>
      </c>
      <c r="S194">
        <v>13</v>
      </c>
      <c r="T194" s="3" t="str">
        <f t="shared" ref="T194:T203" si="17">IF(B194&lt;&gt;C194,IF(OR(B194="",C194=""),"NR","Yes"),"")</f>
        <v/>
      </c>
      <c r="U194" s="10" t="s">
        <v>20418</v>
      </c>
      <c r="V194" t="s">
        <v>14680</v>
      </c>
      <c r="W194" t="str">
        <f t="shared" ref="W194:W228" si="18">IF(OR(ISNUMBER(SEARCH("D.2.3", B194)),ISNUMBER(SEARCH("D.2.12", B194)),ISNUMBER(SEARCH("D.2.13", B194))),"Implementation",IF(OR(ISNUMBER(SEARCH("D.2.1", B194)), ISNUMBER(SEARCH("D.2.2", B194)), ISNUMBER(SEARCH("D.2.10", B194)), ISNUMBER(SEARCH("D.2.11", B194))),"Design",IF(OR(ISNUMBER(SEARCH("D.2.0", B194)), ISNUMBER(SEARCH("D.2.m", B194))),"General", IF(OR(ISNUMBER(SEARCH("D.2.9", B194)), ISNUMBER(SEARCH("D.2.6", B194))),"Management",IF(ISNUMBER(SEARCH("D.2.8", B194)),"Analysis","Quality")))))</f>
        <v>Design</v>
      </c>
      <c r="X194" t="s">
        <v>6</v>
      </c>
      <c r="Y194" t="s">
        <v>14681</v>
      </c>
      <c r="Z194">
        <v>7</v>
      </c>
      <c r="AB194" t="s">
        <v>14682</v>
      </c>
      <c r="AC194" t="s">
        <v>14683</v>
      </c>
      <c r="AD194" s="3">
        <v>2013</v>
      </c>
      <c r="AE194" t="s">
        <v>6</v>
      </c>
      <c r="AF194" t="s">
        <v>6</v>
      </c>
      <c r="AG194" t="s">
        <v>6</v>
      </c>
    </row>
    <row r="195" spans="1:33" x14ac:dyDescent="0.35">
      <c r="A195" t="s">
        <v>49</v>
      </c>
      <c r="B195" t="s">
        <v>83</v>
      </c>
      <c r="C195" t="s">
        <v>83</v>
      </c>
      <c r="D195" t="s">
        <v>58</v>
      </c>
      <c r="E195" s="20" t="s">
        <v>127</v>
      </c>
      <c r="F195" s="20" t="s">
        <v>98</v>
      </c>
      <c r="G195" s="20" t="s">
        <v>109</v>
      </c>
      <c r="H195" s="20" t="s">
        <v>21431</v>
      </c>
      <c r="I195" s="20" t="s">
        <v>14606</v>
      </c>
      <c r="J195" s="20" t="str">
        <f t="shared" si="16"/>
        <v>Journal</v>
      </c>
      <c r="K195">
        <v>1</v>
      </c>
      <c r="L195">
        <v>1</v>
      </c>
      <c r="M195">
        <v>1</v>
      </c>
      <c r="N195">
        <v>1</v>
      </c>
      <c r="O195">
        <v>0</v>
      </c>
      <c r="P195">
        <v>0</v>
      </c>
      <c r="Q195" s="20">
        <f t="shared" ref="Q195:Q228" si="19">SUM(K195:P195)</f>
        <v>4</v>
      </c>
      <c r="R195" t="s">
        <v>21432</v>
      </c>
      <c r="S195">
        <v>17</v>
      </c>
      <c r="T195" s="3" t="str">
        <f t="shared" si="17"/>
        <v/>
      </c>
      <c r="U195" s="10" t="s">
        <v>20422</v>
      </c>
      <c r="V195" t="s">
        <v>14707</v>
      </c>
      <c r="W195" t="str">
        <f t="shared" si="18"/>
        <v>Design</v>
      </c>
      <c r="X195" t="s">
        <v>6</v>
      </c>
      <c r="Y195" t="s">
        <v>14708</v>
      </c>
      <c r="Z195">
        <v>7</v>
      </c>
      <c r="AB195" t="s">
        <v>11814</v>
      </c>
      <c r="AC195" t="s">
        <v>14709</v>
      </c>
      <c r="AD195" s="3">
        <v>2013</v>
      </c>
      <c r="AE195" t="s">
        <v>6</v>
      </c>
      <c r="AF195" t="s">
        <v>6</v>
      </c>
      <c r="AG195" t="s">
        <v>6</v>
      </c>
    </row>
    <row r="196" spans="1:33" x14ac:dyDescent="0.35">
      <c r="A196" t="s">
        <v>70</v>
      </c>
      <c r="B196" t="s">
        <v>80</v>
      </c>
      <c r="C196" t="s">
        <v>80</v>
      </c>
      <c r="E196" s="20" t="s">
        <v>128</v>
      </c>
      <c r="F196" s="20"/>
      <c r="G196" s="20"/>
      <c r="H196" s="20"/>
      <c r="I196" s="20"/>
      <c r="J196" s="20" t="str">
        <f t="shared" si="16"/>
        <v>Journal</v>
      </c>
      <c r="K196" s="20"/>
      <c r="L196" s="20"/>
      <c r="M196" s="20"/>
      <c r="N196" s="20"/>
      <c r="O196" s="20"/>
      <c r="P196" s="20"/>
      <c r="Q196" s="20">
        <f t="shared" si="19"/>
        <v>0</v>
      </c>
      <c r="R196" t="s">
        <v>21386</v>
      </c>
      <c r="S196">
        <v>9</v>
      </c>
      <c r="T196" s="3" t="str">
        <f t="shared" si="17"/>
        <v/>
      </c>
      <c r="U196" s="10" t="s">
        <v>20439</v>
      </c>
      <c r="V196" t="s">
        <v>14791</v>
      </c>
      <c r="W196" t="str">
        <f t="shared" si="18"/>
        <v>Design</v>
      </c>
      <c r="X196" t="s">
        <v>6</v>
      </c>
      <c r="Y196" t="s">
        <v>14792</v>
      </c>
      <c r="Z196">
        <v>7</v>
      </c>
      <c r="AB196" t="s">
        <v>14793</v>
      </c>
      <c r="AC196" t="s">
        <v>14794</v>
      </c>
      <c r="AD196" s="3">
        <v>2017</v>
      </c>
      <c r="AE196" t="s">
        <v>6</v>
      </c>
      <c r="AF196" t="s">
        <v>6</v>
      </c>
      <c r="AG196" t="s">
        <v>6</v>
      </c>
    </row>
    <row r="197" spans="1:33" x14ac:dyDescent="0.35">
      <c r="A197" t="s">
        <v>49</v>
      </c>
      <c r="B197" t="s">
        <v>77</v>
      </c>
      <c r="C197" t="s">
        <v>77</v>
      </c>
      <c r="D197" t="s">
        <v>95</v>
      </c>
      <c r="E197" s="20" t="s">
        <v>127</v>
      </c>
      <c r="F197" s="20" t="s">
        <v>98</v>
      </c>
      <c r="G197" s="20" t="s">
        <v>107</v>
      </c>
      <c r="H197" s="20" t="s">
        <v>21423</v>
      </c>
      <c r="I197" s="20" t="s">
        <v>21307</v>
      </c>
      <c r="J197" s="20" t="str">
        <f t="shared" si="16"/>
        <v>Journal</v>
      </c>
      <c r="K197">
        <v>1</v>
      </c>
      <c r="L197">
        <v>1</v>
      </c>
      <c r="M197">
        <v>1</v>
      </c>
      <c r="N197">
        <v>1</v>
      </c>
      <c r="O197">
        <v>0.5</v>
      </c>
      <c r="P197">
        <v>1</v>
      </c>
      <c r="Q197" s="20">
        <f t="shared" si="19"/>
        <v>5.5</v>
      </c>
      <c r="R197" t="s">
        <v>21424</v>
      </c>
      <c r="S197">
        <v>10</v>
      </c>
      <c r="T197" s="3" t="str">
        <f t="shared" si="17"/>
        <v/>
      </c>
      <c r="U197" s="10" t="s">
        <v>20452</v>
      </c>
      <c r="V197" t="s">
        <v>14859</v>
      </c>
      <c r="W197" t="str">
        <f t="shared" si="18"/>
        <v>Management</v>
      </c>
      <c r="X197" t="s">
        <v>6</v>
      </c>
      <c r="Y197" t="s">
        <v>14860</v>
      </c>
      <c r="Z197">
        <v>7</v>
      </c>
      <c r="AB197" t="s">
        <v>1392</v>
      </c>
      <c r="AC197" t="s">
        <v>14861</v>
      </c>
      <c r="AD197" s="3">
        <v>2019</v>
      </c>
      <c r="AE197" t="s">
        <v>6</v>
      </c>
      <c r="AF197" t="s">
        <v>6</v>
      </c>
      <c r="AG197" t="s">
        <v>6</v>
      </c>
    </row>
    <row r="198" spans="1:33" x14ac:dyDescent="0.35">
      <c r="A198" t="s">
        <v>70</v>
      </c>
      <c r="B198" t="s">
        <v>83</v>
      </c>
      <c r="C198" t="s">
        <v>83</v>
      </c>
      <c r="E198" s="20" t="s">
        <v>128</v>
      </c>
      <c r="F198" s="20"/>
      <c r="G198" s="20"/>
      <c r="H198" s="20"/>
      <c r="I198" s="20"/>
      <c r="J198" s="20" t="str">
        <f t="shared" si="16"/>
        <v>Conference</v>
      </c>
      <c r="K198" s="20"/>
      <c r="L198" s="20"/>
      <c r="M198" s="20"/>
      <c r="N198" s="20"/>
      <c r="O198" s="20"/>
      <c r="P198" s="20"/>
      <c r="Q198" s="20">
        <f t="shared" si="19"/>
        <v>0</v>
      </c>
      <c r="R198" t="s">
        <v>21430</v>
      </c>
      <c r="S198">
        <v>8</v>
      </c>
      <c r="T198" s="3" t="str">
        <f t="shared" si="17"/>
        <v/>
      </c>
      <c r="U198" s="10" t="s">
        <v>20457</v>
      </c>
      <c r="V198" t="s">
        <v>14889</v>
      </c>
      <c r="W198" t="str">
        <f t="shared" si="18"/>
        <v>Design</v>
      </c>
      <c r="X198" t="s">
        <v>6</v>
      </c>
      <c r="Y198" t="s">
        <v>14890</v>
      </c>
      <c r="Z198">
        <v>7</v>
      </c>
      <c r="AB198" t="s">
        <v>14891</v>
      </c>
      <c r="AC198" t="s">
        <v>12529</v>
      </c>
      <c r="AD198" s="3">
        <v>2009</v>
      </c>
      <c r="AE198" t="s">
        <v>6</v>
      </c>
      <c r="AF198" t="s">
        <v>6</v>
      </c>
      <c r="AG198" t="s">
        <v>6</v>
      </c>
    </row>
    <row r="199" spans="1:33" x14ac:dyDescent="0.35">
      <c r="A199" t="s">
        <v>67</v>
      </c>
      <c r="B199" t="s">
        <v>71</v>
      </c>
      <c r="C199" t="s">
        <v>71</v>
      </c>
      <c r="E199" s="20" t="s">
        <v>73</v>
      </c>
      <c r="F199" s="20"/>
      <c r="G199" s="20"/>
      <c r="H199" s="20"/>
      <c r="I199" s="20"/>
      <c r="J199" s="20" t="str">
        <f t="shared" si="16"/>
        <v>Journal</v>
      </c>
      <c r="K199" s="20"/>
      <c r="L199" s="20"/>
      <c r="M199" s="20"/>
      <c r="N199" s="20"/>
      <c r="O199" s="20"/>
      <c r="P199" s="20"/>
      <c r="Q199" s="20">
        <f t="shared" si="19"/>
        <v>0</v>
      </c>
      <c r="R199" t="s">
        <v>21261</v>
      </c>
      <c r="S199">
        <v>1</v>
      </c>
      <c r="T199" s="3" t="str">
        <f t="shared" si="17"/>
        <v/>
      </c>
      <c r="U199" s="10" t="s">
        <v>20476</v>
      </c>
      <c r="V199" t="s">
        <v>14978</v>
      </c>
      <c r="W199" t="str">
        <f t="shared" si="18"/>
        <v>Quality</v>
      </c>
      <c r="X199" t="s">
        <v>6</v>
      </c>
      <c r="Y199" t="s">
        <v>14979</v>
      </c>
      <c r="Z199">
        <v>7</v>
      </c>
      <c r="AB199" t="s">
        <v>13796</v>
      </c>
      <c r="AC199" t="s">
        <v>13797</v>
      </c>
      <c r="AD199" s="3">
        <v>2015</v>
      </c>
      <c r="AE199" t="s">
        <v>6</v>
      </c>
      <c r="AF199" t="s">
        <v>6</v>
      </c>
      <c r="AG199" t="s">
        <v>6</v>
      </c>
    </row>
    <row r="200" spans="1:33" x14ac:dyDescent="0.35">
      <c r="A200" t="s">
        <v>49</v>
      </c>
      <c r="B200" t="s">
        <v>60</v>
      </c>
      <c r="C200" t="s">
        <v>60</v>
      </c>
      <c r="D200" t="s">
        <v>78</v>
      </c>
      <c r="E200" s="20" t="s">
        <v>127</v>
      </c>
      <c r="F200" s="20" t="s">
        <v>98</v>
      </c>
      <c r="G200" s="20" t="s">
        <v>109</v>
      </c>
      <c r="H200" s="20" t="s">
        <v>21321</v>
      </c>
      <c r="I200" s="20" t="s">
        <v>12</v>
      </c>
      <c r="J200" s="20" t="str">
        <f t="shared" si="16"/>
        <v>Journal</v>
      </c>
      <c r="K200">
        <v>1</v>
      </c>
      <c r="L200">
        <v>1</v>
      </c>
      <c r="M200">
        <v>1</v>
      </c>
      <c r="N200">
        <v>1</v>
      </c>
      <c r="O200">
        <v>0</v>
      </c>
      <c r="P200">
        <v>0.5</v>
      </c>
      <c r="Q200" s="20">
        <f t="shared" si="19"/>
        <v>4.5</v>
      </c>
      <c r="R200" t="s">
        <v>21393</v>
      </c>
      <c r="S200">
        <v>24</v>
      </c>
      <c r="T200" s="3" t="str">
        <f t="shared" si="17"/>
        <v/>
      </c>
      <c r="U200" s="10" t="s">
        <v>20493</v>
      </c>
      <c r="V200" t="s">
        <v>15049</v>
      </c>
      <c r="W200" t="str">
        <f t="shared" si="18"/>
        <v>Implementation</v>
      </c>
      <c r="X200" t="s">
        <v>6</v>
      </c>
      <c r="Y200" t="s">
        <v>15050</v>
      </c>
      <c r="Z200">
        <v>7</v>
      </c>
      <c r="AB200" t="s">
        <v>12988</v>
      </c>
      <c r="AC200" t="s">
        <v>15051</v>
      </c>
      <c r="AD200" s="3">
        <v>2019</v>
      </c>
      <c r="AE200" t="s">
        <v>6</v>
      </c>
      <c r="AF200" t="s">
        <v>6</v>
      </c>
      <c r="AG200" t="s">
        <v>6</v>
      </c>
    </row>
    <row r="201" spans="1:33" x14ac:dyDescent="0.35">
      <c r="A201" t="s">
        <v>53</v>
      </c>
      <c r="B201" t="s">
        <v>77</v>
      </c>
      <c r="C201" t="s">
        <v>77</v>
      </c>
      <c r="E201" s="20" t="s">
        <v>73</v>
      </c>
      <c r="F201" s="20"/>
      <c r="G201" s="20"/>
      <c r="H201" s="20"/>
      <c r="I201" s="20"/>
      <c r="J201" s="20" t="str">
        <f t="shared" si="16"/>
        <v>Conference</v>
      </c>
      <c r="K201" s="20"/>
      <c r="L201" s="20"/>
      <c r="M201" s="20"/>
      <c r="N201" s="20"/>
      <c r="O201" s="20"/>
      <c r="P201" s="20"/>
      <c r="Q201" s="20">
        <f t="shared" si="19"/>
        <v>0</v>
      </c>
      <c r="R201" t="s">
        <v>21263</v>
      </c>
      <c r="T201" s="3" t="str">
        <f t="shared" si="17"/>
        <v/>
      </c>
      <c r="U201" s="10" t="s">
        <v>20530</v>
      </c>
      <c r="V201" t="s">
        <v>15242</v>
      </c>
      <c r="W201" t="str">
        <f t="shared" si="18"/>
        <v>Management</v>
      </c>
      <c r="X201" t="s">
        <v>15243</v>
      </c>
      <c r="Y201" t="s">
        <v>15244</v>
      </c>
      <c r="Z201">
        <v>6</v>
      </c>
      <c r="AB201" t="s">
        <v>15246</v>
      </c>
      <c r="AC201" t="s">
        <v>15245</v>
      </c>
      <c r="AD201" s="3">
        <v>2009</v>
      </c>
      <c r="AE201" t="s">
        <v>6</v>
      </c>
      <c r="AF201" t="s">
        <v>15246</v>
      </c>
      <c r="AG201" t="s">
        <v>6</v>
      </c>
    </row>
    <row r="202" spans="1:33" x14ac:dyDescent="0.35">
      <c r="A202" t="s">
        <v>59</v>
      </c>
      <c r="B202" t="s">
        <v>57</v>
      </c>
      <c r="C202" t="s">
        <v>57</v>
      </c>
      <c r="E202" s="20" t="s">
        <v>73</v>
      </c>
      <c r="F202" s="20"/>
      <c r="G202" s="20"/>
      <c r="H202" s="20"/>
      <c r="I202" s="20"/>
      <c r="J202" s="20" t="str">
        <f t="shared" si="16"/>
        <v>Conference</v>
      </c>
      <c r="K202" s="20"/>
      <c r="L202" s="20"/>
      <c r="M202" s="20"/>
      <c r="N202" s="20"/>
      <c r="O202" s="20"/>
      <c r="P202" s="20"/>
      <c r="Q202" s="20">
        <f t="shared" si="19"/>
        <v>0</v>
      </c>
      <c r="R202" t="s">
        <v>21264</v>
      </c>
      <c r="S202">
        <v>3</v>
      </c>
      <c r="T202" s="3" t="str">
        <f t="shared" si="17"/>
        <v/>
      </c>
      <c r="U202" s="10" t="s">
        <v>20555</v>
      </c>
      <c r="V202" t="s">
        <v>15501</v>
      </c>
      <c r="W202" t="str">
        <f t="shared" si="18"/>
        <v>Design</v>
      </c>
      <c r="X202" t="s">
        <v>15502</v>
      </c>
      <c r="Y202" t="s">
        <v>15503</v>
      </c>
      <c r="Z202">
        <v>6</v>
      </c>
      <c r="AB202" t="s">
        <v>15504</v>
      </c>
      <c r="AC202" t="s">
        <v>2182</v>
      </c>
      <c r="AD202" s="3">
        <v>2011</v>
      </c>
      <c r="AE202" t="s">
        <v>6</v>
      </c>
      <c r="AF202" t="s">
        <v>15504</v>
      </c>
      <c r="AG202" t="s">
        <v>6</v>
      </c>
    </row>
    <row r="203" spans="1:33" x14ac:dyDescent="0.35">
      <c r="A203" t="s">
        <v>70</v>
      </c>
      <c r="B203" t="s">
        <v>57</v>
      </c>
      <c r="C203" t="s">
        <v>57</v>
      </c>
      <c r="E203" s="20" t="s">
        <v>128</v>
      </c>
      <c r="F203" s="20"/>
      <c r="G203" s="20"/>
      <c r="H203" s="20"/>
      <c r="I203" s="20"/>
      <c r="J203" s="20" t="str">
        <f t="shared" si="16"/>
        <v>Conference</v>
      </c>
      <c r="K203" s="20"/>
      <c r="L203" s="20"/>
      <c r="M203" s="20"/>
      <c r="N203" s="20"/>
      <c r="O203" s="20"/>
      <c r="P203" s="20"/>
      <c r="Q203" s="20">
        <f t="shared" si="19"/>
        <v>0</v>
      </c>
      <c r="R203" t="s">
        <v>20558</v>
      </c>
      <c r="S203">
        <v>9</v>
      </c>
      <c r="T203" s="3" t="str">
        <f t="shared" si="17"/>
        <v/>
      </c>
      <c r="U203" s="10" t="s">
        <v>20558</v>
      </c>
      <c r="V203" t="s">
        <v>15516</v>
      </c>
      <c r="W203" t="str">
        <f t="shared" si="18"/>
        <v>Design</v>
      </c>
      <c r="X203" t="s">
        <v>15517</v>
      </c>
      <c r="Y203" t="s">
        <v>15518</v>
      </c>
      <c r="Z203">
        <v>6</v>
      </c>
      <c r="AB203" t="s">
        <v>15514</v>
      </c>
      <c r="AC203" t="s">
        <v>15519</v>
      </c>
      <c r="AD203" s="3">
        <v>2011</v>
      </c>
      <c r="AE203" t="s">
        <v>6</v>
      </c>
      <c r="AF203" t="s">
        <v>15514</v>
      </c>
      <c r="AG203" t="s">
        <v>6</v>
      </c>
    </row>
    <row r="204" spans="1:33" x14ac:dyDescent="0.35">
      <c r="A204" t="s">
        <v>49</v>
      </c>
      <c r="B204" t="s">
        <v>77</v>
      </c>
      <c r="C204" t="s">
        <v>77</v>
      </c>
      <c r="D204" t="s">
        <v>95</v>
      </c>
      <c r="E204" s="20" t="s">
        <v>127</v>
      </c>
      <c r="F204" s="20" t="s">
        <v>98</v>
      </c>
      <c r="G204" s="20" t="s">
        <v>107</v>
      </c>
      <c r="H204" s="20" t="s">
        <v>21413</v>
      </c>
      <c r="I204" s="20" t="s">
        <v>11973</v>
      </c>
      <c r="J204" s="20" t="str">
        <f t="shared" si="16"/>
        <v>Conference</v>
      </c>
      <c r="K204" s="20">
        <v>1</v>
      </c>
      <c r="L204" s="20">
        <v>1</v>
      </c>
      <c r="M204" s="20">
        <v>1</v>
      </c>
      <c r="N204" s="20">
        <v>1</v>
      </c>
      <c r="O204" s="20">
        <v>0</v>
      </c>
      <c r="P204" s="20">
        <v>1</v>
      </c>
      <c r="Q204" s="20">
        <f t="shared" si="19"/>
        <v>5</v>
      </c>
      <c r="R204" s="33" t="s">
        <v>21414</v>
      </c>
      <c r="S204">
        <v>12</v>
      </c>
      <c r="T204" s="3" t="str">
        <f t="shared" ref="T204:T228" si="20">IF(B204&lt;&gt;C204,IF(OR(B204="",C204=""),"NR","Yes"),"")</f>
        <v/>
      </c>
      <c r="U204" s="10" t="s">
        <v>20566</v>
      </c>
      <c r="V204" t="s">
        <v>15588</v>
      </c>
      <c r="W204" t="str">
        <f t="shared" si="18"/>
        <v>Management</v>
      </c>
      <c r="X204" t="s">
        <v>15589</v>
      </c>
      <c r="Y204" t="s">
        <v>15590</v>
      </c>
      <c r="Z204">
        <v>6</v>
      </c>
      <c r="AB204" t="s">
        <v>15586</v>
      </c>
      <c r="AC204" t="s">
        <v>15591</v>
      </c>
      <c r="AD204" s="3">
        <v>2012</v>
      </c>
      <c r="AE204" t="s">
        <v>6</v>
      </c>
      <c r="AF204" t="s">
        <v>15586</v>
      </c>
      <c r="AG204" t="s">
        <v>6</v>
      </c>
    </row>
    <row r="205" spans="1:33" x14ac:dyDescent="0.35">
      <c r="A205" t="s">
        <v>49</v>
      </c>
      <c r="B205" t="s">
        <v>60</v>
      </c>
      <c r="C205" t="s">
        <v>60</v>
      </c>
      <c r="D205" t="s">
        <v>97</v>
      </c>
      <c r="E205" s="20" t="s">
        <v>127</v>
      </c>
      <c r="F205" s="20" t="s">
        <v>98</v>
      </c>
      <c r="G205" s="20" t="s">
        <v>107</v>
      </c>
      <c r="H205" s="20" t="s">
        <v>21333</v>
      </c>
      <c r="I205" s="20" t="s">
        <v>11973</v>
      </c>
      <c r="J205" s="20" t="str">
        <f t="shared" si="16"/>
        <v>Conference</v>
      </c>
      <c r="K205">
        <v>0.5</v>
      </c>
      <c r="L205">
        <v>1</v>
      </c>
      <c r="M205">
        <v>0</v>
      </c>
      <c r="N205">
        <v>0.5</v>
      </c>
      <c r="O205">
        <v>0</v>
      </c>
      <c r="P205">
        <v>0</v>
      </c>
      <c r="Q205" s="20">
        <f t="shared" si="19"/>
        <v>2</v>
      </c>
      <c r="R205" t="s">
        <v>21392</v>
      </c>
      <c r="S205">
        <v>9</v>
      </c>
      <c r="T205" s="3" t="str">
        <f t="shared" si="20"/>
        <v/>
      </c>
      <c r="U205" s="10" t="s">
        <v>20590</v>
      </c>
      <c r="V205" t="s">
        <v>15811</v>
      </c>
      <c r="W205" t="str">
        <f t="shared" si="18"/>
        <v>Implementation</v>
      </c>
      <c r="X205" t="s">
        <v>15812</v>
      </c>
      <c r="Y205" t="s">
        <v>15813</v>
      </c>
      <c r="Z205">
        <v>6</v>
      </c>
      <c r="AB205" t="s">
        <v>15815</v>
      </c>
      <c r="AC205" t="s">
        <v>15814</v>
      </c>
      <c r="AD205" s="3">
        <v>2013</v>
      </c>
      <c r="AE205" t="s">
        <v>6</v>
      </c>
      <c r="AF205" t="s">
        <v>15815</v>
      </c>
      <c r="AG205" t="s">
        <v>6</v>
      </c>
    </row>
    <row r="206" spans="1:33" x14ac:dyDescent="0.35">
      <c r="A206" t="s">
        <v>49</v>
      </c>
      <c r="B206" t="s">
        <v>74</v>
      </c>
      <c r="C206" t="s">
        <v>74</v>
      </c>
      <c r="D206" t="s">
        <v>99</v>
      </c>
      <c r="E206" s="20" t="s">
        <v>127</v>
      </c>
      <c r="F206" s="20" t="s">
        <v>94</v>
      </c>
      <c r="G206" s="20" t="s">
        <v>111</v>
      </c>
      <c r="H206" s="20" t="s">
        <v>21313</v>
      </c>
      <c r="I206" s="20" t="s">
        <v>11973</v>
      </c>
      <c r="J206" s="20" t="str">
        <f t="shared" si="16"/>
        <v>Conference</v>
      </c>
      <c r="K206" s="20">
        <v>0.5</v>
      </c>
      <c r="L206" s="20">
        <v>1</v>
      </c>
      <c r="M206" s="20">
        <v>0.5</v>
      </c>
      <c r="N206" s="20">
        <v>1</v>
      </c>
      <c r="O206" s="20">
        <v>0</v>
      </c>
      <c r="P206" s="20">
        <v>0</v>
      </c>
      <c r="Q206" s="20">
        <f t="shared" si="19"/>
        <v>3</v>
      </c>
      <c r="R206" t="s">
        <v>21378</v>
      </c>
      <c r="S206">
        <v>10</v>
      </c>
      <c r="T206" s="3" t="str">
        <f t="shared" si="20"/>
        <v/>
      </c>
      <c r="U206" s="10" t="s">
        <v>20599</v>
      </c>
      <c r="V206" t="s">
        <v>15923</v>
      </c>
      <c r="W206" t="str">
        <f t="shared" si="18"/>
        <v>Analysis</v>
      </c>
      <c r="X206" t="s">
        <v>15924</v>
      </c>
      <c r="Y206" t="s">
        <v>15925</v>
      </c>
      <c r="Z206">
        <v>6</v>
      </c>
      <c r="AB206" t="s">
        <v>15918</v>
      </c>
      <c r="AC206" t="s">
        <v>10770</v>
      </c>
      <c r="AD206" s="3">
        <v>2014</v>
      </c>
      <c r="AE206" t="s">
        <v>6</v>
      </c>
      <c r="AF206" t="s">
        <v>15918</v>
      </c>
      <c r="AG206" t="s">
        <v>6</v>
      </c>
    </row>
    <row r="207" spans="1:33" x14ac:dyDescent="0.35">
      <c r="A207" t="s">
        <v>49</v>
      </c>
      <c r="B207" t="s">
        <v>77</v>
      </c>
      <c r="C207" t="s">
        <v>77</v>
      </c>
      <c r="D207" t="s">
        <v>95</v>
      </c>
      <c r="E207" s="20" t="s">
        <v>127</v>
      </c>
      <c r="F207" s="20" t="s">
        <v>98</v>
      </c>
      <c r="G207" s="20" t="s">
        <v>107</v>
      </c>
      <c r="H207" s="20" t="s">
        <v>21321</v>
      </c>
      <c r="I207" s="20" t="s">
        <v>11973</v>
      </c>
      <c r="J207" s="20" t="str">
        <f t="shared" si="16"/>
        <v>Conference</v>
      </c>
      <c r="K207" s="20">
        <v>1</v>
      </c>
      <c r="L207" s="20">
        <v>1</v>
      </c>
      <c r="M207" s="20">
        <v>1</v>
      </c>
      <c r="N207" s="20">
        <v>1</v>
      </c>
      <c r="O207" s="20">
        <v>0</v>
      </c>
      <c r="P207" s="20">
        <v>0</v>
      </c>
      <c r="Q207" s="20">
        <f t="shared" si="19"/>
        <v>4</v>
      </c>
      <c r="R207" t="s">
        <v>21437</v>
      </c>
      <c r="S207">
        <v>9</v>
      </c>
      <c r="T207" s="3" t="str">
        <f t="shared" si="20"/>
        <v/>
      </c>
      <c r="U207" s="10" t="s">
        <v>20605</v>
      </c>
      <c r="V207" t="s">
        <v>15980</v>
      </c>
      <c r="W207" t="str">
        <f t="shared" si="18"/>
        <v>Management</v>
      </c>
      <c r="X207" t="s">
        <v>15981</v>
      </c>
      <c r="Y207" t="s">
        <v>15982</v>
      </c>
      <c r="Z207">
        <v>6</v>
      </c>
      <c r="AB207" t="s">
        <v>15983</v>
      </c>
      <c r="AC207" t="s">
        <v>188</v>
      </c>
      <c r="AD207" s="3">
        <v>2015</v>
      </c>
      <c r="AE207" t="s">
        <v>6</v>
      </c>
      <c r="AF207" t="s">
        <v>15983</v>
      </c>
      <c r="AG207" t="s">
        <v>6</v>
      </c>
    </row>
    <row r="208" spans="1:33" x14ac:dyDescent="0.35">
      <c r="A208" t="s">
        <v>70</v>
      </c>
      <c r="B208" t="s">
        <v>60</v>
      </c>
      <c r="C208" t="s">
        <v>60</v>
      </c>
      <c r="E208" s="20" t="s">
        <v>128</v>
      </c>
      <c r="F208" s="20"/>
      <c r="G208" s="20"/>
      <c r="H208" s="20"/>
      <c r="I208" s="20"/>
      <c r="J208" s="20" t="str">
        <f t="shared" si="16"/>
        <v>Conference</v>
      </c>
      <c r="K208" s="20"/>
      <c r="L208" s="20"/>
      <c r="M208" s="20"/>
      <c r="N208" s="20"/>
      <c r="O208" s="20"/>
      <c r="P208" s="20"/>
      <c r="Q208" s="20">
        <f t="shared" si="19"/>
        <v>0</v>
      </c>
      <c r="R208" t="s">
        <v>21271</v>
      </c>
      <c r="S208">
        <v>15</v>
      </c>
      <c r="T208" s="3" t="str">
        <f t="shared" si="20"/>
        <v/>
      </c>
      <c r="U208" s="10" t="s">
        <v>20610</v>
      </c>
      <c r="V208" t="s">
        <v>16017</v>
      </c>
      <c r="W208" t="str">
        <f t="shared" si="18"/>
        <v>Implementation</v>
      </c>
      <c r="X208" t="s">
        <v>16018</v>
      </c>
      <c r="Y208" t="s">
        <v>16019</v>
      </c>
      <c r="Z208">
        <v>6</v>
      </c>
      <c r="AB208" t="s">
        <v>16015</v>
      </c>
      <c r="AC208" t="s">
        <v>16020</v>
      </c>
      <c r="AD208" s="3">
        <v>2015</v>
      </c>
      <c r="AE208" t="s">
        <v>6</v>
      </c>
      <c r="AF208" t="s">
        <v>16015</v>
      </c>
      <c r="AG208" t="s">
        <v>6</v>
      </c>
    </row>
    <row r="209" spans="1:33" x14ac:dyDescent="0.35">
      <c r="A209" t="s">
        <v>49</v>
      </c>
      <c r="B209" t="s">
        <v>51</v>
      </c>
      <c r="C209" t="s">
        <v>51</v>
      </c>
      <c r="D209" t="s">
        <v>99</v>
      </c>
      <c r="E209" s="20" t="s">
        <v>127</v>
      </c>
      <c r="F209" s="20" t="s">
        <v>98</v>
      </c>
      <c r="G209" s="20" t="s">
        <v>109</v>
      </c>
      <c r="H209" s="20" t="s">
        <v>21321</v>
      </c>
      <c r="I209" s="20" t="s">
        <v>11973</v>
      </c>
      <c r="J209" s="20" t="s">
        <v>122</v>
      </c>
      <c r="K209" s="20">
        <v>1</v>
      </c>
      <c r="L209" s="20">
        <v>1</v>
      </c>
      <c r="M209" s="20">
        <v>1</v>
      </c>
      <c r="N209" s="20">
        <v>0</v>
      </c>
      <c r="O209" s="20">
        <v>0</v>
      </c>
      <c r="P209" s="20">
        <v>0</v>
      </c>
      <c r="Q209" s="20">
        <f t="shared" si="19"/>
        <v>3</v>
      </c>
      <c r="R209" t="s">
        <v>21342</v>
      </c>
      <c r="S209">
        <v>40</v>
      </c>
      <c r="T209" s="3" t="str">
        <f t="shared" si="20"/>
        <v/>
      </c>
      <c r="U209" s="10" t="s">
        <v>20616</v>
      </c>
      <c r="V209" t="s">
        <v>16065</v>
      </c>
      <c r="W209" t="str">
        <f t="shared" si="18"/>
        <v>General</v>
      </c>
      <c r="X209" t="s">
        <v>16066</v>
      </c>
      <c r="Y209" t="s">
        <v>16067</v>
      </c>
      <c r="Z209">
        <v>6</v>
      </c>
      <c r="AB209" t="s">
        <v>16068</v>
      </c>
      <c r="AC209" t="s">
        <v>3695</v>
      </c>
      <c r="AD209" s="3">
        <v>2016</v>
      </c>
      <c r="AE209" t="s">
        <v>6</v>
      </c>
      <c r="AF209" t="s">
        <v>16068</v>
      </c>
      <c r="AG209" t="s">
        <v>6</v>
      </c>
    </row>
    <row r="210" spans="1:33" x14ac:dyDescent="0.35">
      <c r="A210" t="s">
        <v>49</v>
      </c>
      <c r="B210" t="s">
        <v>66</v>
      </c>
      <c r="C210" t="s">
        <v>66</v>
      </c>
      <c r="D210" t="s">
        <v>99</v>
      </c>
      <c r="E210" s="20" t="s">
        <v>127</v>
      </c>
      <c r="F210" s="20" t="s">
        <v>98</v>
      </c>
      <c r="G210" s="20" t="s">
        <v>109</v>
      </c>
      <c r="H210" s="20" t="s">
        <v>21452</v>
      </c>
      <c r="I210" s="20" t="s">
        <v>11973</v>
      </c>
      <c r="J210" s="20" t="str">
        <f t="shared" ref="J210:J228" si="21">IF(ISNUMBER(SEARCH("Workshop", AB210)),"Workshop",IF(OR(ISNUMBER(SEARCH("Conference", AB210)), ISNUMBER(SEARCH("Symposium", AB210)), ISNUMBER(SEARCH("Lecture Notes", AB210)), ISNUMBER(SEARCH("Proceedings", AB210))),"Conference", "Journal"))</f>
        <v>Conference</v>
      </c>
      <c r="K210">
        <v>1</v>
      </c>
      <c r="L210">
        <v>1</v>
      </c>
      <c r="M210">
        <v>0</v>
      </c>
      <c r="N210">
        <v>0</v>
      </c>
      <c r="O210">
        <v>0</v>
      </c>
      <c r="P210">
        <v>0</v>
      </c>
      <c r="Q210" s="20">
        <f t="shared" si="19"/>
        <v>2</v>
      </c>
      <c r="R210" t="s">
        <v>21453</v>
      </c>
      <c r="S210">
        <v>9</v>
      </c>
      <c r="T210" s="3" t="str">
        <f t="shared" si="20"/>
        <v/>
      </c>
      <c r="U210" s="10" t="s">
        <v>20631</v>
      </c>
      <c r="V210" t="s">
        <v>16224</v>
      </c>
      <c r="W210" t="str">
        <f t="shared" si="18"/>
        <v>Quality</v>
      </c>
      <c r="X210" t="s">
        <v>16225</v>
      </c>
      <c r="Y210" t="s">
        <v>16226</v>
      </c>
      <c r="Z210">
        <v>6</v>
      </c>
      <c r="AB210" t="s">
        <v>16228</v>
      </c>
      <c r="AC210" t="s">
        <v>16227</v>
      </c>
      <c r="AD210" s="3">
        <v>2017</v>
      </c>
      <c r="AE210" t="s">
        <v>6</v>
      </c>
      <c r="AF210" t="s">
        <v>16228</v>
      </c>
      <c r="AG210" t="s">
        <v>6</v>
      </c>
    </row>
    <row r="211" spans="1:33" x14ac:dyDescent="0.35">
      <c r="A211" t="s">
        <v>53</v>
      </c>
      <c r="B211" t="s">
        <v>66</v>
      </c>
      <c r="C211" t="s">
        <v>66</v>
      </c>
      <c r="E211" s="20" t="s">
        <v>73</v>
      </c>
      <c r="F211" s="20"/>
      <c r="G211" s="20"/>
      <c r="H211" s="20"/>
      <c r="I211" s="20"/>
      <c r="J211" s="20" t="str">
        <f t="shared" si="21"/>
        <v>Journal</v>
      </c>
      <c r="K211" s="20"/>
      <c r="L211" s="20"/>
      <c r="M211" s="20"/>
      <c r="N211" s="20"/>
      <c r="O211" s="20"/>
      <c r="P211" s="20"/>
      <c r="Q211" s="20">
        <f t="shared" si="19"/>
        <v>0</v>
      </c>
      <c r="R211" t="s">
        <v>21508</v>
      </c>
      <c r="S211">
        <v>3</v>
      </c>
      <c r="T211" s="3" t="str">
        <f t="shared" si="20"/>
        <v/>
      </c>
      <c r="U211" s="10" t="s">
        <v>16264</v>
      </c>
      <c r="V211" t="s">
        <v>16265</v>
      </c>
      <c r="W211" t="str">
        <f t="shared" si="18"/>
        <v>Quality</v>
      </c>
      <c r="X211" t="s">
        <v>16266</v>
      </c>
      <c r="Y211" t="s">
        <v>16267</v>
      </c>
      <c r="Z211">
        <v>7</v>
      </c>
      <c r="AB211" t="s">
        <v>16268</v>
      </c>
      <c r="AC211" t="s">
        <v>16269</v>
      </c>
      <c r="AD211" s="3">
        <v>2018</v>
      </c>
      <c r="AE211" t="s">
        <v>6</v>
      </c>
      <c r="AF211" t="s">
        <v>6</v>
      </c>
      <c r="AG211" t="s">
        <v>6</v>
      </c>
    </row>
    <row r="212" spans="1:33" x14ac:dyDescent="0.35">
      <c r="A212" t="s">
        <v>40</v>
      </c>
      <c r="B212" t="s">
        <v>66</v>
      </c>
      <c r="C212" t="s">
        <v>66</v>
      </c>
      <c r="E212" s="20" t="s">
        <v>73</v>
      </c>
      <c r="F212" s="20"/>
      <c r="G212" s="20"/>
      <c r="H212" s="20"/>
      <c r="I212" s="20"/>
      <c r="J212" s="20" t="str">
        <f t="shared" si="21"/>
        <v>Conference</v>
      </c>
      <c r="K212" s="20"/>
      <c r="L212" s="20"/>
      <c r="M212" s="20"/>
      <c r="N212" s="20"/>
      <c r="O212" s="20"/>
      <c r="P212" s="20"/>
      <c r="Q212" s="20">
        <f t="shared" si="19"/>
        <v>0</v>
      </c>
      <c r="R212" t="s">
        <v>21277</v>
      </c>
      <c r="S212">
        <v>15</v>
      </c>
      <c r="T212" s="3" t="str">
        <f t="shared" si="20"/>
        <v/>
      </c>
      <c r="U212" s="10" t="s">
        <v>20663</v>
      </c>
      <c r="V212" t="s">
        <v>16531</v>
      </c>
      <c r="W212" t="str">
        <f t="shared" si="18"/>
        <v>Quality</v>
      </c>
      <c r="X212" t="s">
        <v>16532</v>
      </c>
      <c r="Y212" t="s">
        <v>16533</v>
      </c>
      <c r="Z212">
        <v>6</v>
      </c>
      <c r="AB212" t="s">
        <v>16535</v>
      </c>
      <c r="AC212" t="s">
        <v>16534</v>
      </c>
      <c r="AD212" s="3">
        <v>2020</v>
      </c>
      <c r="AE212" t="s">
        <v>6</v>
      </c>
      <c r="AF212" t="s">
        <v>16535</v>
      </c>
      <c r="AG212" t="s">
        <v>6</v>
      </c>
    </row>
    <row r="213" spans="1:33" x14ac:dyDescent="0.35">
      <c r="A213" t="s">
        <v>49</v>
      </c>
      <c r="B213" t="s">
        <v>66</v>
      </c>
      <c r="C213" t="s">
        <v>66</v>
      </c>
      <c r="D213" t="s">
        <v>99</v>
      </c>
      <c r="E213" s="20" t="s">
        <v>127</v>
      </c>
      <c r="F213" s="20" t="s">
        <v>94</v>
      </c>
      <c r="G213" s="20" t="s">
        <v>111</v>
      </c>
      <c r="H213" s="20" t="s">
        <v>21321</v>
      </c>
      <c r="I213" s="20" t="s">
        <v>11973</v>
      </c>
      <c r="J213" s="20" t="str">
        <f t="shared" si="21"/>
        <v>Conference</v>
      </c>
      <c r="K213">
        <v>1</v>
      </c>
      <c r="L213">
        <v>1</v>
      </c>
      <c r="M213">
        <v>1</v>
      </c>
      <c r="N213">
        <v>1</v>
      </c>
      <c r="O213">
        <v>1</v>
      </c>
      <c r="P213">
        <v>1</v>
      </c>
      <c r="Q213" s="20">
        <f t="shared" si="19"/>
        <v>6</v>
      </c>
      <c r="R213" t="s">
        <v>21451</v>
      </c>
      <c r="S213">
        <v>15</v>
      </c>
      <c r="T213" s="3" t="str">
        <f t="shared" si="20"/>
        <v/>
      </c>
      <c r="U213" s="10" t="s">
        <v>20669</v>
      </c>
      <c r="V213" t="s">
        <v>16595</v>
      </c>
      <c r="W213" t="str">
        <f t="shared" si="18"/>
        <v>Quality</v>
      </c>
      <c r="X213" t="s">
        <v>16601</v>
      </c>
      <c r="Y213" t="s">
        <v>16597</v>
      </c>
      <c r="Z213">
        <v>6</v>
      </c>
      <c r="AB213" t="s">
        <v>16602</v>
      </c>
      <c r="AC213" t="s">
        <v>10673</v>
      </c>
      <c r="AD213" s="3">
        <v>2021</v>
      </c>
      <c r="AE213" t="s">
        <v>6</v>
      </c>
      <c r="AF213" t="s">
        <v>16602</v>
      </c>
      <c r="AG213" t="s">
        <v>6</v>
      </c>
    </row>
    <row r="214" spans="1:33" x14ac:dyDescent="0.35">
      <c r="A214" t="s">
        <v>70</v>
      </c>
      <c r="B214" t="s">
        <v>57</v>
      </c>
      <c r="C214" t="s">
        <v>57</v>
      </c>
      <c r="E214" s="20" t="s">
        <v>128</v>
      </c>
      <c r="F214" s="20"/>
      <c r="G214" s="20"/>
      <c r="H214" s="20"/>
      <c r="I214" s="20"/>
      <c r="J214" s="20" t="str">
        <f t="shared" si="21"/>
        <v>Conference</v>
      </c>
      <c r="K214" s="20"/>
      <c r="L214" s="20"/>
      <c r="M214" s="20"/>
      <c r="N214" s="20"/>
      <c r="O214" s="20"/>
      <c r="P214" s="20"/>
      <c r="Q214" s="20">
        <f t="shared" si="19"/>
        <v>0</v>
      </c>
      <c r="R214" t="s">
        <v>21279</v>
      </c>
      <c r="S214" s="20">
        <v>3</v>
      </c>
      <c r="T214" s="3" t="str">
        <f t="shared" si="20"/>
        <v/>
      </c>
      <c r="U214" s="10" t="s">
        <v>20675</v>
      </c>
      <c r="V214" t="s">
        <v>16704</v>
      </c>
      <c r="W214" t="str">
        <f t="shared" si="18"/>
        <v>Design</v>
      </c>
      <c r="X214" t="s">
        <v>16705</v>
      </c>
      <c r="Y214" t="s">
        <v>16706</v>
      </c>
      <c r="Z214">
        <v>6</v>
      </c>
      <c r="AA214">
        <v>9781605585147</v>
      </c>
      <c r="AB214" t="s">
        <v>16709</v>
      </c>
      <c r="AC214" t="s">
        <v>16707</v>
      </c>
      <c r="AD214" s="3">
        <v>2009</v>
      </c>
      <c r="AE214" t="s">
        <v>16708</v>
      </c>
      <c r="AF214" t="s">
        <v>16709</v>
      </c>
      <c r="AG214" t="s">
        <v>6</v>
      </c>
    </row>
    <row r="215" spans="1:33" x14ac:dyDescent="0.35">
      <c r="A215" t="s">
        <v>70</v>
      </c>
      <c r="B215" t="s">
        <v>66</v>
      </c>
      <c r="C215" t="s">
        <v>66</v>
      </c>
      <c r="E215" s="20" t="s">
        <v>128</v>
      </c>
      <c r="F215" s="20"/>
      <c r="G215" s="20"/>
      <c r="H215" s="20"/>
      <c r="I215" s="20"/>
      <c r="J215" s="20" t="str">
        <f t="shared" si="21"/>
        <v>Conference</v>
      </c>
      <c r="K215" s="20"/>
      <c r="L215" s="20"/>
      <c r="M215" s="20"/>
      <c r="N215" s="20"/>
      <c r="O215" s="20"/>
      <c r="P215" s="20"/>
      <c r="Q215" s="20">
        <f t="shared" si="19"/>
        <v>0</v>
      </c>
      <c r="R215" t="s">
        <v>21450</v>
      </c>
      <c r="S215">
        <v>13</v>
      </c>
      <c r="T215" s="3" t="str">
        <f t="shared" si="20"/>
        <v/>
      </c>
      <c r="U215" s="10" t="s">
        <v>20676</v>
      </c>
      <c r="V215" t="s">
        <v>16711</v>
      </c>
      <c r="W215" t="str">
        <f t="shared" si="18"/>
        <v>Quality</v>
      </c>
      <c r="X215" t="s">
        <v>16712</v>
      </c>
      <c r="Y215" t="s">
        <v>16713</v>
      </c>
      <c r="Z215">
        <v>6</v>
      </c>
      <c r="AA215">
        <v>9781605585147</v>
      </c>
      <c r="AB215" t="s">
        <v>16709</v>
      </c>
      <c r="AC215" t="s">
        <v>16714</v>
      </c>
      <c r="AD215" s="3">
        <v>2009</v>
      </c>
      <c r="AE215" t="s">
        <v>16715</v>
      </c>
      <c r="AF215" t="s">
        <v>16709</v>
      </c>
      <c r="AG215" t="s">
        <v>6</v>
      </c>
    </row>
    <row r="216" spans="1:33" x14ac:dyDescent="0.35">
      <c r="A216" t="s">
        <v>49</v>
      </c>
      <c r="B216" t="s">
        <v>74</v>
      </c>
      <c r="C216" t="s">
        <v>74</v>
      </c>
      <c r="D216" t="s">
        <v>99</v>
      </c>
      <c r="E216" s="20" t="s">
        <v>127</v>
      </c>
      <c r="F216" s="20" t="s">
        <v>98</v>
      </c>
      <c r="G216" s="20" t="s">
        <v>109</v>
      </c>
      <c r="H216" s="20" t="s">
        <v>21377</v>
      </c>
      <c r="I216" s="20" t="s">
        <v>12</v>
      </c>
      <c r="J216" s="20" t="str">
        <f t="shared" si="21"/>
        <v>Conference</v>
      </c>
      <c r="K216" s="20">
        <v>1</v>
      </c>
      <c r="L216" s="20">
        <v>1</v>
      </c>
      <c r="M216" s="20">
        <v>1</v>
      </c>
      <c r="N216" s="20">
        <v>1</v>
      </c>
      <c r="O216" s="20">
        <v>0</v>
      </c>
      <c r="P216" s="20">
        <v>0</v>
      </c>
      <c r="Q216" s="20">
        <f t="shared" si="19"/>
        <v>4</v>
      </c>
      <c r="R216" t="s">
        <v>21379</v>
      </c>
      <c r="S216">
        <v>10</v>
      </c>
      <c r="T216" s="3" t="str">
        <f t="shared" si="20"/>
        <v/>
      </c>
      <c r="U216" s="10" t="s">
        <v>20678</v>
      </c>
      <c r="V216" t="s">
        <v>16736</v>
      </c>
      <c r="W216" t="str">
        <f t="shared" si="18"/>
        <v>Analysis</v>
      </c>
      <c r="X216" t="s">
        <v>16737</v>
      </c>
      <c r="Y216" t="s">
        <v>16738</v>
      </c>
      <c r="Z216">
        <v>6</v>
      </c>
      <c r="AA216">
        <v>9781605586335</v>
      </c>
      <c r="AB216" t="s">
        <v>16734</v>
      </c>
      <c r="AC216" t="s">
        <v>16739</v>
      </c>
      <c r="AD216" s="3">
        <v>2009</v>
      </c>
      <c r="AE216" t="s">
        <v>16740</v>
      </c>
      <c r="AF216" t="s">
        <v>16734</v>
      </c>
      <c r="AG216" t="s">
        <v>6</v>
      </c>
    </row>
    <row r="217" spans="1:33" x14ac:dyDescent="0.35">
      <c r="A217" t="s">
        <v>70</v>
      </c>
      <c r="B217" t="s">
        <v>74</v>
      </c>
      <c r="C217" t="s">
        <v>74</v>
      </c>
      <c r="E217" s="20" t="s">
        <v>128</v>
      </c>
      <c r="F217" s="20"/>
      <c r="G217" s="20"/>
      <c r="H217" s="20"/>
      <c r="I217" s="20"/>
      <c r="J217" s="20" t="str">
        <f t="shared" si="21"/>
        <v>Conference</v>
      </c>
      <c r="K217" s="20"/>
      <c r="L217" s="20"/>
      <c r="M217" s="20"/>
      <c r="N217" s="20"/>
      <c r="O217" s="20"/>
      <c r="P217" s="20"/>
      <c r="Q217" s="20">
        <f t="shared" si="19"/>
        <v>0</v>
      </c>
      <c r="R217" t="s">
        <v>21404</v>
      </c>
      <c r="S217">
        <v>2</v>
      </c>
      <c r="T217" s="3" t="str">
        <f t="shared" si="20"/>
        <v/>
      </c>
      <c r="U217" s="10" t="s">
        <v>20687</v>
      </c>
      <c r="V217" t="s">
        <v>16808</v>
      </c>
      <c r="W217" t="str">
        <f t="shared" si="18"/>
        <v>Analysis</v>
      </c>
      <c r="X217" t="s">
        <v>16809</v>
      </c>
      <c r="Y217" t="s">
        <v>16810</v>
      </c>
      <c r="Z217">
        <v>6</v>
      </c>
      <c r="AA217">
        <v>9781605588643</v>
      </c>
      <c r="AB217" t="s">
        <v>16776</v>
      </c>
      <c r="AC217" t="s">
        <v>16811</v>
      </c>
      <c r="AD217" s="3">
        <v>2009</v>
      </c>
      <c r="AE217" t="s">
        <v>16812</v>
      </c>
      <c r="AF217" t="s">
        <v>16776</v>
      </c>
      <c r="AG217" t="s">
        <v>6</v>
      </c>
    </row>
    <row r="218" spans="1:33" x14ac:dyDescent="0.35">
      <c r="A218" t="s">
        <v>70</v>
      </c>
      <c r="B218" t="s">
        <v>90</v>
      </c>
      <c r="C218" t="s">
        <v>90</v>
      </c>
      <c r="E218" s="20" t="s">
        <v>128</v>
      </c>
      <c r="F218" s="20"/>
      <c r="G218" s="20"/>
      <c r="H218" s="20"/>
      <c r="I218" s="20"/>
      <c r="J218" s="20" t="str">
        <f t="shared" si="21"/>
        <v>Conference</v>
      </c>
      <c r="K218" s="20"/>
      <c r="L218" s="20"/>
      <c r="M218" s="20"/>
      <c r="N218" s="20"/>
      <c r="O218" s="20"/>
      <c r="P218" s="20"/>
      <c r="Q218" s="20">
        <f t="shared" si="19"/>
        <v>0</v>
      </c>
      <c r="R218" t="s">
        <v>21283</v>
      </c>
      <c r="S218">
        <v>5</v>
      </c>
      <c r="T218" s="3" t="str">
        <f t="shared" si="20"/>
        <v/>
      </c>
      <c r="U218" s="10" t="s">
        <v>16829</v>
      </c>
      <c r="V218" t="s">
        <v>16830</v>
      </c>
      <c r="W218" t="str">
        <f t="shared" si="18"/>
        <v>General</v>
      </c>
      <c r="X218" t="s">
        <v>16831</v>
      </c>
      <c r="Y218" t="s">
        <v>16832</v>
      </c>
      <c r="Z218">
        <v>6</v>
      </c>
      <c r="AA218">
        <v>9781605588643</v>
      </c>
      <c r="AB218" t="s">
        <v>16776</v>
      </c>
      <c r="AC218" t="s">
        <v>16833</v>
      </c>
      <c r="AD218" s="3">
        <v>2009</v>
      </c>
      <c r="AE218" t="s">
        <v>16834</v>
      </c>
      <c r="AF218" t="s">
        <v>16776</v>
      </c>
      <c r="AG218" t="s">
        <v>6</v>
      </c>
    </row>
    <row r="219" spans="1:33" x14ac:dyDescent="0.35">
      <c r="A219" t="s">
        <v>70</v>
      </c>
      <c r="B219" t="s">
        <v>80</v>
      </c>
      <c r="C219" t="s">
        <v>80</v>
      </c>
      <c r="E219" s="20" t="s">
        <v>128</v>
      </c>
      <c r="F219" s="20"/>
      <c r="G219" s="20"/>
      <c r="H219" s="20"/>
      <c r="I219" s="20"/>
      <c r="J219" s="20" t="str">
        <f t="shared" si="21"/>
        <v>Conference</v>
      </c>
      <c r="K219" s="20"/>
      <c r="L219" s="20"/>
      <c r="M219" s="20"/>
      <c r="N219" s="20"/>
      <c r="O219" s="20"/>
      <c r="P219" s="20"/>
      <c r="Q219" s="20">
        <f t="shared" si="19"/>
        <v>0</v>
      </c>
      <c r="R219" t="s">
        <v>21389</v>
      </c>
      <c r="S219">
        <v>15</v>
      </c>
      <c r="T219" s="3" t="str">
        <f t="shared" si="20"/>
        <v/>
      </c>
      <c r="U219" s="10" t="s">
        <v>16848</v>
      </c>
      <c r="V219" t="s">
        <v>16849</v>
      </c>
      <c r="W219" t="str">
        <f t="shared" si="18"/>
        <v>Design</v>
      </c>
      <c r="X219" t="s">
        <v>16850</v>
      </c>
      <c r="Y219" t="s">
        <v>16851</v>
      </c>
      <c r="Z219">
        <v>6</v>
      </c>
      <c r="AA219">
        <v>9781605588544</v>
      </c>
      <c r="AB219" t="s">
        <v>16854</v>
      </c>
      <c r="AC219" t="s">
        <v>16852</v>
      </c>
      <c r="AD219" s="3">
        <v>2009</v>
      </c>
      <c r="AE219" t="s">
        <v>16853</v>
      </c>
      <c r="AF219" t="s">
        <v>16854</v>
      </c>
      <c r="AG219" t="s">
        <v>6</v>
      </c>
    </row>
    <row r="220" spans="1:33" x14ac:dyDescent="0.35">
      <c r="A220" t="s">
        <v>70</v>
      </c>
      <c r="B220" t="s">
        <v>80</v>
      </c>
      <c r="C220" t="s">
        <v>80</v>
      </c>
      <c r="E220" s="20" t="s">
        <v>128</v>
      </c>
      <c r="F220" s="20"/>
      <c r="G220" s="20"/>
      <c r="H220" s="20"/>
      <c r="I220" s="20"/>
      <c r="J220" s="20" t="str">
        <f t="shared" si="21"/>
        <v>Conference</v>
      </c>
      <c r="K220" s="20"/>
      <c r="L220" s="20"/>
      <c r="M220" s="20"/>
      <c r="N220" s="20"/>
      <c r="O220" s="20"/>
      <c r="P220" s="20"/>
      <c r="Q220" s="20">
        <f t="shared" si="19"/>
        <v>0</v>
      </c>
      <c r="R220" t="s">
        <v>21286</v>
      </c>
      <c r="S220">
        <v>2</v>
      </c>
      <c r="T220" s="3" t="str">
        <f t="shared" si="20"/>
        <v/>
      </c>
      <c r="U220" s="10" t="s">
        <v>20696</v>
      </c>
      <c r="V220" t="s">
        <v>16909</v>
      </c>
      <c r="W220" t="str">
        <f t="shared" si="18"/>
        <v>Design</v>
      </c>
      <c r="X220" t="s">
        <v>6</v>
      </c>
      <c r="Y220" t="s">
        <v>16910</v>
      </c>
      <c r="Z220">
        <v>6</v>
      </c>
      <c r="AA220">
        <v>9781450300971</v>
      </c>
      <c r="AB220" t="s">
        <v>16907</v>
      </c>
      <c r="AC220" t="s">
        <v>16911</v>
      </c>
      <c r="AD220" s="3">
        <v>2010</v>
      </c>
      <c r="AE220" t="s">
        <v>16912</v>
      </c>
      <c r="AF220" t="s">
        <v>16907</v>
      </c>
      <c r="AG220" t="s">
        <v>6</v>
      </c>
    </row>
    <row r="221" spans="1:33" x14ac:dyDescent="0.35">
      <c r="A221" t="s">
        <v>49</v>
      </c>
      <c r="B221" t="s">
        <v>57</v>
      </c>
      <c r="C221" t="s">
        <v>57</v>
      </c>
      <c r="D221" t="s">
        <v>55</v>
      </c>
      <c r="E221" s="20" t="s">
        <v>127</v>
      </c>
      <c r="F221" s="20" t="s">
        <v>98</v>
      </c>
      <c r="G221" s="20" t="s">
        <v>109</v>
      </c>
      <c r="H221" s="20" t="s">
        <v>21413</v>
      </c>
      <c r="I221" s="20" t="s">
        <v>12</v>
      </c>
      <c r="J221" s="20" t="str">
        <f t="shared" si="21"/>
        <v>Conference</v>
      </c>
      <c r="K221" s="20">
        <v>1</v>
      </c>
      <c r="L221" s="20">
        <v>1</v>
      </c>
      <c r="M221" s="20">
        <v>1</v>
      </c>
      <c r="N221" s="20">
        <v>0.5</v>
      </c>
      <c r="O221" s="20">
        <v>0</v>
      </c>
      <c r="P221" s="20">
        <v>0.5</v>
      </c>
      <c r="Q221" s="20">
        <f t="shared" si="19"/>
        <v>4</v>
      </c>
      <c r="R221" t="s">
        <v>21492</v>
      </c>
      <c r="S221">
        <v>10</v>
      </c>
      <c r="T221" s="3" t="str">
        <f t="shared" si="20"/>
        <v/>
      </c>
      <c r="U221" s="10" t="s">
        <v>20705</v>
      </c>
      <c r="V221" t="s">
        <v>16981</v>
      </c>
      <c r="W221" t="str">
        <f t="shared" si="18"/>
        <v>Design</v>
      </c>
      <c r="X221" t="s">
        <v>16982</v>
      </c>
      <c r="Y221" t="s">
        <v>16983</v>
      </c>
      <c r="Z221">
        <v>6</v>
      </c>
      <c r="AA221">
        <v>9781605588636</v>
      </c>
      <c r="AB221" t="s">
        <v>16973</v>
      </c>
      <c r="AC221" t="s">
        <v>16984</v>
      </c>
      <c r="AD221" s="3">
        <v>2010</v>
      </c>
      <c r="AE221" t="s">
        <v>16985</v>
      </c>
      <c r="AF221" t="s">
        <v>16973</v>
      </c>
      <c r="AG221" t="s">
        <v>6</v>
      </c>
    </row>
    <row r="222" spans="1:33" x14ac:dyDescent="0.35">
      <c r="A222" t="s">
        <v>49</v>
      </c>
      <c r="B222" t="s">
        <v>80</v>
      </c>
      <c r="C222" t="s">
        <v>80</v>
      </c>
      <c r="D222" t="s">
        <v>92</v>
      </c>
      <c r="E222" s="20" t="s">
        <v>127</v>
      </c>
      <c r="F222" s="20" t="s">
        <v>94</v>
      </c>
      <c r="G222" s="20" t="s">
        <v>111</v>
      </c>
      <c r="H222" s="20" t="s">
        <v>21321</v>
      </c>
      <c r="I222" s="20" t="s">
        <v>12</v>
      </c>
      <c r="J222" s="20" t="str">
        <f t="shared" si="21"/>
        <v>Conference</v>
      </c>
      <c r="K222">
        <v>1</v>
      </c>
      <c r="L222">
        <v>1</v>
      </c>
      <c r="M222">
        <v>1</v>
      </c>
      <c r="N222">
        <v>1</v>
      </c>
      <c r="O222">
        <v>0</v>
      </c>
      <c r="P222">
        <v>0</v>
      </c>
      <c r="Q222" s="20">
        <f t="shared" si="19"/>
        <v>4</v>
      </c>
      <c r="R222" t="s">
        <v>21390</v>
      </c>
      <c r="S222">
        <v>8</v>
      </c>
      <c r="T222" s="3" t="str">
        <f t="shared" si="20"/>
        <v/>
      </c>
      <c r="U222" s="10" t="s">
        <v>20709</v>
      </c>
      <c r="V222" t="s">
        <v>17064</v>
      </c>
      <c r="W222" t="str">
        <f t="shared" si="18"/>
        <v>Design</v>
      </c>
      <c r="X222" t="s">
        <v>17065</v>
      </c>
      <c r="Y222" t="s">
        <v>17066</v>
      </c>
      <c r="Z222">
        <v>6</v>
      </c>
      <c r="AA222">
        <v>9781450307444</v>
      </c>
      <c r="AB222" t="s">
        <v>17069</v>
      </c>
      <c r="AC222" t="s">
        <v>17067</v>
      </c>
      <c r="AD222" s="3">
        <v>2011</v>
      </c>
      <c r="AE222" t="s">
        <v>17068</v>
      </c>
      <c r="AF222" t="s">
        <v>17069</v>
      </c>
      <c r="AG222" t="s">
        <v>6</v>
      </c>
    </row>
    <row r="223" spans="1:33" x14ac:dyDescent="0.35">
      <c r="A223" t="s">
        <v>70</v>
      </c>
      <c r="B223" t="s">
        <v>80</v>
      </c>
      <c r="C223" t="s">
        <v>80</v>
      </c>
      <c r="E223" s="20" t="s">
        <v>128</v>
      </c>
      <c r="F223" s="20"/>
      <c r="G223" s="20"/>
      <c r="H223" s="20"/>
      <c r="I223" s="20"/>
      <c r="J223" s="20" t="str">
        <f t="shared" si="21"/>
        <v>Conference</v>
      </c>
      <c r="K223" s="20"/>
      <c r="L223" s="20"/>
      <c r="M223" s="20"/>
      <c r="N223" s="20"/>
      <c r="O223" s="20"/>
      <c r="P223" s="20"/>
      <c r="Q223" s="20">
        <f t="shared" si="19"/>
        <v>0</v>
      </c>
      <c r="R223" t="s">
        <v>21292</v>
      </c>
      <c r="S223">
        <v>3</v>
      </c>
      <c r="T223" s="3" t="str">
        <f t="shared" si="20"/>
        <v/>
      </c>
      <c r="U223" s="10" t="s">
        <v>20733</v>
      </c>
      <c r="V223" t="s">
        <v>17302</v>
      </c>
      <c r="W223" t="str">
        <f t="shared" si="18"/>
        <v>Design</v>
      </c>
      <c r="X223" t="s">
        <v>17303</v>
      </c>
      <c r="Y223" t="s">
        <v>17304</v>
      </c>
      <c r="Z223">
        <v>6</v>
      </c>
      <c r="AA223">
        <v>9781450324731</v>
      </c>
      <c r="AB223" t="s">
        <v>17010</v>
      </c>
      <c r="AC223" t="s">
        <v>17305</v>
      </c>
      <c r="AD223" s="3">
        <v>2014</v>
      </c>
      <c r="AE223" t="s">
        <v>17306</v>
      </c>
      <c r="AF223" t="s">
        <v>17010</v>
      </c>
      <c r="AG223" t="s">
        <v>6</v>
      </c>
    </row>
    <row r="224" spans="1:33" x14ac:dyDescent="0.35">
      <c r="A224" t="s">
        <v>70</v>
      </c>
      <c r="B224" t="s">
        <v>60</v>
      </c>
      <c r="C224" t="s">
        <v>60</v>
      </c>
      <c r="E224" s="20" t="s">
        <v>128</v>
      </c>
      <c r="F224" s="20"/>
      <c r="G224" s="20"/>
      <c r="H224" s="20"/>
      <c r="I224" s="20"/>
      <c r="J224" s="20" t="str">
        <f t="shared" si="21"/>
        <v>Journal</v>
      </c>
      <c r="K224" s="20"/>
      <c r="L224" s="20"/>
      <c r="M224" s="20"/>
      <c r="N224" s="20"/>
      <c r="O224" s="20"/>
      <c r="P224" s="20"/>
      <c r="Q224" s="20">
        <f t="shared" si="19"/>
        <v>0</v>
      </c>
      <c r="R224" t="s">
        <v>21391</v>
      </c>
      <c r="S224">
        <v>8</v>
      </c>
      <c r="T224" s="3" t="str">
        <f t="shared" si="20"/>
        <v/>
      </c>
      <c r="U224" s="10" t="s">
        <v>20735</v>
      </c>
      <c r="V224" t="s">
        <v>17331</v>
      </c>
      <c r="W224" t="str">
        <f t="shared" si="18"/>
        <v>Implementation</v>
      </c>
      <c r="X224" t="s">
        <v>17332</v>
      </c>
      <c r="Y224" t="s">
        <v>17333</v>
      </c>
      <c r="Z224">
        <v>7</v>
      </c>
      <c r="AB224" t="s">
        <v>16635</v>
      </c>
      <c r="AC224" t="s">
        <v>6</v>
      </c>
      <c r="AD224" s="3">
        <v>2017</v>
      </c>
      <c r="AE224" t="s">
        <v>17334</v>
      </c>
      <c r="AF224" t="s">
        <v>6</v>
      </c>
      <c r="AG224" t="s">
        <v>6</v>
      </c>
    </row>
    <row r="225" spans="1:33" x14ac:dyDescent="0.35">
      <c r="A225" t="s">
        <v>70</v>
      </c>
      <c r="B225" t="s">
        <v>57</v>
      </c>
      <c r="C225" t="s">
        <v>57</v>
      </c>
      <c r="E225" s="20" t="s">
        <v>128</v>
      </c>
      <c r="F225" s="20"/>
      <c r="G225" s="20"/>
      <c r="H225" s="20"/>
      <c r="I225" s="20"/>
      <c r="J225" s="20" t="str">
        <f t="shared" si="21"/>
        <v>Conference</v>
      </c>
      <c r="K225" s="20"/>
      <c r="L225" s="20"/>
      <c r="M225" s="20"/>
      <c r="N225" s="20"/>
      <c r="O225" s="20"/>
      <c r="P225" s="20"/>
      <c r="Q225" s="20">
        <f t="shared" si="19"/>
        <v>0</v>
      </c>
      <c r="R225" t="s">
        <v>21295</v>
      </c>
      <c r="S225">
        <v>12</v>
      </c>
      <c r="T225" s="3" t="str">
        <f t="shared" si="20"/>
        <v/>
      </c>
      <c r="U225" s="10" t="s">
        <v>20742</v>
      </c>
      <c r="V225" t="s">
        <v>17399</v>
      </c>
      <c r="W225" t="str">
        <f t="shared" si="18"/>
        <v>Design</v>
      </c>
      <c r="X225" t="s">
        <v>17400</v>
      </c>
      <c r="Y225" t="s">
        <v>17304</v>
      </c>
      <c r="Z225">
        <v>6</v>
      </c>
      <c r="AA225">
        <v>9781450331456</v>
      </c>
      <c r="AB225" t="s">
        <v>17403</v>
      </c>
      <c r="AC225" t="s">
        <v>17401</v>
      </c>
      <c r="AD225" s="3">
        <v>2015</v>
      </c>
      <c r="AE225" t="s">
        <v>17402</v>
      </c>
      <c r="AF225" t="s">
        <v>17403</v>
      </c>
      <c r="AG225" t="s">
        <v>6</v>
      </c>
    </row>
    <row r="226" spans="1:33" x14ac:dyDescent="0.35">
      <c r="A226" t="s">
        <v>49</v>
      </c>
      <c r="B226" t="s">
        <v>74</v>
      </c>
      <c r="C226" t="s">
        <v>74</v>
      </c>
      <c r="D226" t="s">
        <v>99</v>
      </c>
      <c r="E226" s="20" t="s">
        <v>127</v>
      </c>
      <c r="F226" s="20" t="s">
        <v>98</v>
      </c>
      <c r="G226" s="20" t="s">
        <v>109</v>
      </c>
      <c r="H226" s="20" t="s">
        <v>21321</v>
      </c>
      <c r="I226" s="20" t="s">
        <v>12</v>
      </c>
      <c r="J226" s="20" t="str">
        <f t="shared" si="21"/>
        <v>Conference</v>
      </c>
      <c r="K226" s="20">
        <v>0.5</v>
      </c>
      <c r="L226" s="20">
        <v>0.5</v>
      </c>
      <c r="M226" s="20">
        <v>1</v>
      </c>
      <c r="N226" s="20">
        <v>0.5</v>
      </c>
      <c r="O226" s="20">
        <v>0</v>
      </c>
      <c r="P226" s="20">
        <v>0</v>
      </c>
      <c r="Q226" s="20">
        <f t="shared" si="19"/>
        <v>2.5</v>
      </c>
      <c r="R226" t="s">
        <v>21441</v>
      </c>
      <c r="T226" s="3" t="str">
        <f t="shared" si="20"/>
        <v/>
      </c>
      <c r="U226" s="10" t="s">
        <v>17787</v>
      </c>
      <c r="V226" t="s">
        <v>17788</v>
      </c>
      <c r="W226" t="str">
        <f t="shared" si="18"/>
        <v>Analysis</v>
      </c>
      <c r="X226" t="s">
        <v>17789</v>
      </c>
      <c r="Y226" t="s">
        <v>17790</v>
      </c>
      <c r="Z226">
        <v>6</v>
      </c>
      <c r="AA226">
        <v>9781450372176</v>
      </c>
      <c r="AB226" t="s">
        <v>17786</v>
      </c>
      <c r="AC226" t="s">
        <v>6</v>
      </c>
      <c r="AD226" s="3">
        <v>2019</v>
      </c>
      <c r="AE226" t="s">
        <v>17791</v>
      </c>
      <c r="AF226" t="s">
        <v>17786</v>
      </c>
      <c r="AG226" t="s">
        <v>6</v>
      </c>
    </row>
    <row r="227" spans="1:33" x14ac:dyDescent="0.35">
      <c r="A227" t="s">
        <v>49</v>
      </c>
      <c r="B227" t="s">
        <v>68</v>
      </c>
      <c r="C227" t="s">
        <v>68</v>
      </c>
      <c r="D227" t="s">
        <v>84</v>
      </c>
      <c r="E227" s="20" t="s">
        <v>127</v>
      </c>
      <c r="F227" s="20" t="s">
        <v>98</v>
      </c>
      <c r="G227" s="20" t="s">
        <v>109</v>
      </c>
      <c r="H227" s="20" t="s">
        <v>21413</v>
      </c>
      <c r="I227" s="20" t="s">
        <v>12</v>
      </c>
      <c r="J227" s="20" t="str">
        <f t="shared" si="21"/>
        <v>Workshop</v>
      </c>
      <c r="K227">
        <v>1</v>
      </c>
      <c r="L227">
        <v>1</v>
      </c>
      <c r="M227">
        <v>0.5</v>
      </c>
      <c r="N227">
        <v>0.5</v>
      </c>
      <c r="O227">
        <v>0</v>
      </c>
      <c r="P227">
        <v>0</v>
      </c>
      <c r="Q227" s="20">
        <f t="shared" si="19"/>
        <v>3</v>
      </c>
      <c r="R227" t="s">
        <v>21347</v>
      </c>
      <c r="T227" s="3" t="str">
        <f t="shared" si="20"/>
        <v/>
      </c>
      <c r="U227" s="10" t="s">
        <v>17810</v>
      </c>
      <c r="V227" t="s">
        <v>17811</v>
      </c>
      <c r="W227" t="str">
        <f t="shared" si="18"/>
        <v>Management</v>
      </c>
      <c r="X227" t="s">
        <v>17812</v>
      </c>
      <c r="Y227" t="s">
        <v>17813</v>
      </c>
      <c r="Z227">
        <v>6</v>
      </c>
      <c r="AA227">
        <v>9781450369015</v>
      </c>
      <c r="AB227" t="s">
        <v>17816</v>
      </c>
      <c r="AC227" t="s">
        <v>17814</v>
      </c>
      <c r="AD227" s="3">
        <v>2019</v>
      </c>
      <c r="AE227" t="s">
        <v>17815</v>
      </c>
      <c r="AF227" t="s">
        <v>17816</v>
      </c>
      <c r="AG227" t="s">
        <v>6</v>
      </c>
    </row>
    <row r="228" spans="1:33" x14ac:dyDescent="0.35">
      <c r="A228" t="s">
        <v>49</v>
      </c>
      <c r="B228" t="s">
        <v>57</v>
      </c>
      <c r="C228" t="s">
        <v>57</v>
      </c>
      <c r="D228" t="s">
        <v>58</v>
      </c>
      <c r="E228" s="20" t="s">
        <v>127</v>
      </c>
      <c r="F228" s="20" t="s">
        <v>94</v>
      </c>
      <c r="G228" s="20" t="s">
        <v>111</v>
      </c>
      <c r="H228" s="20" t="s">
        <v>21313</v>
      </c>
      <c r="I228" s="20" t="s">
        <v>21509</v>
      </c>
      <c r="J228" s="20" t="str">
        <f t="shared" si="21"/>
        <v>Conference</v>
      </c>
      <c r="K228" s="20">
        <v>1</v>
      </c>
      <c r="L228" s="20">
        <v>1</v>
      </c>
      <c r="M228" s="20">
        <v>0.5</v>
      </c>
      <c r="N228" s="20">
        <v>1</v>
      </c>
      <c r="O228">
        <v>0</v>
      </c>
      <c r="P228">
        <v>0</v>
      </c>
      <c r="Q228" s="20">
        <f t="shared" si="19"/>
        <v>3.5</v>
      </c>
      <c r="R228" t="s">
        <v>21510</v>
      </c>
      <c r="S228">
        <v>15</v>
      </c>
      <c r="T228" s="3" t="str">
        <f t="shared" si="20"/>
        <v/>
      </c>
      <c r="U228" s="10" t="s">
        <v>20800</v>
      </c>
      <c r="V228" t="s">
        <v>18056</v>
      </c>
      <c r="W228" t="str">
        <f t="shared" si="18"/>
        <v>Design</v>
      </c>
      <c r="X228" t="s">
        <v>6</v>
      </c>
      <c r="Y228" t="s">
        <v>17624</v>
      </c>
      <c r="Z228">
        <v>6</v>
      </c>
      <c r="AB228" t="s">
        <v>18058</v>
      </c>
      <c r="AC228" t="s">
        <v>18057</v>
      </c>
      <c r="AD228" s="3">
        <v>2014</v>
      </c>
      <c r="AE228" t="s">
        <v>6</v>
      </c>
      <c r="AF228" t="s">
        <v>18058</v>
      </c>
      <c r="AG228" t="s">
        <v>6</v>
      </c>
    </row>
    <row r="229" spans="1:33" x14ac:dyDescent="0.35">
      <c r="A229" t="s">
        <v>70</v>
      </c>
      <c r="B229" t="s">
        <v>90</v>
      </c>
      <c r="C229" t="s">
        <v>90</v>
      </c>
      <c r="E229" s="20" t="s">
        <v>128</v>
      </c>
      <c r="F229" s="20"/>
      <c r="G229" s="20"/>
      <c r="H229" s="20"/>
      <c r="I229" s="20"/>
      <c r="J229" t="str">
        <f t="shared" ref="J229:J253" si="22">IF(ISNUMBER(SEARCH("Workshop", AB229)),"Workshop",IF(OR(ISNUMBER(SEARCH("Conference", AB229)), ISNUMBER(SEARCH("Symposium", AB229)), ISNUMBER(SEARCH("Lecture Notes", AB229)), ISNUMBER(SEARCH("Proceedings", AB229))),"Conference", "Journal"))</f>
        <v>Conference</v>
      </c>
      <c r="Q229">
        <f t="shared" ref="Q229:Q253" si="23">SUM(K229:P229)</f>
        <v>0</v>
      </c>
      <c r="R229" s="126"/>
      <c r="S229">
        <v>5</v>
      </c>
      <c r="T229" s="3" t="str">
        <f t="shared" ref="T229:T253" si="24">IF(B229&lt;&gt;C229,IF(OR(B229="",C229=""),"NR","Yes"),"")</f>
        <v/>
      </c>
      <c r="U229" s="10" t="s">
        <v>21822</v>
      </c>
      <c r="V229" t="s">
        <v>21824</v>
      </c>
      <c r="W229" t="s">
        <v>22414</v>
      </c>
      <c r="X229" t="s">
        <v>22415</v>
      </c>
      <c r="Y229">
        <v>10</v>
      </c>
      <c r="Z229">
        <v>9781450395557</v>
      </c>
      <c r="AA229" t="s">
        <v>120</v>
      </c>
      <c r="AB229" t="s">
        <v>308</v>
      </c>
      <c r="AC229" t="s">
        <v>22416</v>
      </c>
      <c r="AD229" s="3">
        <v>2021</v>
      </c>
      <c r="AE229" s="3" t="s">
        <v>21823</v>
      </c>
      <c r="AF229" t="s">
        <v>6</v>
      </c>
      <c r="AG229" t="s">
        <v>162</v>
      </c>
    </row>
    <row r="230" spans="1:33" x14ac:dyDescent="0.35">
      <c r="A230" t="s">
        <v>49</v>
      </c>
      <c r="B230" t="s">
        <v>71</v>
      </c>
      <c r="C230" t="s">
        <v>71</v>
      </c>
      <c r="D230" t="s">
        <v>100</v>
      </c>
      <c r="E230" s="20" t="s">
        <v>127</v>
      </c>
      <c r="F230" s="20" t="s">
        <v>98</v>
      </c>
      <c r="G230" s="20" t="s">
        <v>109</v>
      </c>
      <c r="H230" s="20" t="s">
        <v>21316</v>
      </c>
      <c r="I230" s="20" t="s">
        <v>12</v>
      </c>
      <c r="J230" t="str">
        <f t="shared" si="22"/>
        <v>Conference</v>
      </c>
      <c r="K230">
        <v>1</v>
      </c>
      <c r="L230">
        <v>1</v>
      </c>
      <c r="M230">
        <v>0.5</v>
      </c>
      <c r="N230">
        <v>1</v>
      </c>
      <c r="O230">
        <v>0</v>
      </c>
      <c r="P230">
        <v>0.5</v>
      </c>
      <c r="Q230">
        <f t="shared" si="23"/>
        <v>4</v>
      </c>
      <c r="R230" t="s">
        <v>22904</v>
      </c>
      <c r="S230">
        <v>15</v>
      </c>
      <c r="T230" s="3" t="str">
        <f t="shared" si="24"/>
        <v/>
      </c>
      <c r="U230" s="10" t="s">
        <v>21853</v>
      </c>
      <c r="V230" t="s">
        <v>22437</v>
      </c>
      <c r="W230" t="s">
        <v>22438</v>
      </c>
      <c r="X230" t="s">
        <v>22439</v>
      </c>
      <c r="Y230">
        <v>10</v>
      </c>
      <c r="Z230">
        <v>9781450384278</v>
      </c>
      <c r="AA230" t="s">
        <v>120</v>
      </c>
      <c r="AB230" t="s">
        <v>308</v>
      </c>
      <c r="AC230" t="s">
        <v>4612</v>
      </c>
      <c r="AD230" s="3">
        <v>2021</v>
      </c>
      <c r="AE230" t="s">
        <v>21854</v>
      </c>
      <c r="AF230" t="s">
        <v>6</v>
      </c>
      <c r="AG230" t="s">
        <v>217</v>
      </c>
    </row>
    <row r="231" spans="1:33" x14ac:dyDescent="0.35">
      <c r="A231" t="s">
        <v>49</v>
      </c>
      <c r="B231" t="s">
        <v>54</v>
      </c>
      <c r="C231" t="s">
        <v>54</v>
      </c>
      <c r="D231" t="s">
        <v>92</v>
      </c>
      <c r="E231" s="20" t="s">
        <v>127</v>
      </c>
      <c r="F231" s="20" t="s">
        <v>98</v>
      </c>
      <c r="G231" s="20" t="s">
        <v>107</v>
      </c>
      <c r="H231" s="20" t="s">
        <v>21413</v>
      </c>
      <c r="I231" s="20" t="s">
        <v>12</v>
      </c>
      <c r="J231" t="str">
        <f t="shared" si="22"/>
        <v>Conference</v>
      </c>
      <c r="K231">
        <v>1</v>
      </c>
      <c r="L231">
        <v>1</v>
      </c>
      <c r="M231">
        <v>1</v>
      </c>
      <c r="N231">
        <v>1</v>
      </c>
      <c r="O231">
        <v>0</v>
      </c>
      <c r="P231">
        <v>1</v>
      </c>
      <c r="Q231">
        <f t="shared" si="23"/>
        <v>5</v>
      </c>
      <c r="R231" t="s">
        <v>22906</v>
      </c>
      <c r="S231">
        <v>15</v>
      </c>
      <c r="T231" s="3" t="str">
        <f t="shared" si="24"/>
        <v/>
      </c>
      <c r="U231" s="10" t="s">
        <v>21862</v>
      </c>
      <c r="V231" t="s">
        <v>21864</v>
      </c>
      <c r="W231" t="s">
        <v>22445</v>
      </c>
      <c r="X231" t="s">
        <v>22446</v>
      </c>
      <c r="Y231">
        <v>10</v>
      </c>
      <c r="Z231">
        <v>9781450384223</v>
      </c>
      <c r="AA231" t="s">
        <v>120</v>
      </c>
      <c r="AB231" t="s">
        <v>308</v>
      </c>
      <c r="AC231" t="s">
        <v>6</v>
      </c>
      <c r="AD231" s="3">
        <v>2021</v>
      </c>
      <c r="AE231" t="s">
        <v>21863</v>
      </c>
      <c r="AF231" t="s">
        <v>6</v>
      </c>
      <c r="AG231" t="s">
        <v>162</v>
      </c>
    </row>
    <row r="232" spans="1:33" x14ac:dyDescent="0.35">
      <c r="A232" t="s">
        <v>79</v>
      </c>
      <c r="B232" t="s">
        <v>60</v>
      </c>
      <c r="C232" t="s">
        <v>60</v>
      </c>
      <c r="E232" t="s">
        <v>128</v>
      </c>
      <c r="J232" t="str">
        <f t="shared" si="22"/>
        <v>Conference</v>
      </c>
      <c r="Q232">
        <f t="shared" si="23"/>
        <v>0</v>
      </c>
      <c r="T232" s="3" t="str">
        <f t="shared" si="24"/>
        <v/>
      </c>
      <c r="U232" s="10" t="s">
        <v>21772</v>
      </c>
      <c r="V232" t="s">
        <v>21891</v>
      </c>
      <c r="W232" t="s">
        <v>22463</v>
      </c>
      <c r="X232" t="s">
        <v>22464</v>
      </c>
      <c r="Y232">
        <v>10</v>
      </c>
      <c r="Z232">
        <v>9781665458412</v>
      </c>
      <c r="AA232" t="s">
        <v>120</v>
      </c>
      <c r="AB232" t="s">
        <v>21889</v>
      </c>
      <c r="AC232" t="s">
        <v>22465</v>
      </c>
      <c r="AD232" s="3">
        <v>2021</v>
      </c>
      <c r="AE232" t="s">
        <v>21890</v>
      </c>
      <c r="AF232" t="s">
        <v>6</v>
      </c>
      <c r="AG232" t="s">
        <v>162</v>
      </c>
    </row>
    <row r="233" spans="1:33" x14ac:dyDescent="0.35">
      <c r="A233" t="s">
        <v>70</v>
      </c>
      <c r="B233" t="s">
        <v>60</v>
      </c>
      <c r="C233" t="s">
        <v>60</v>
      </c>
      <c r="E233" t="s">
        <v>128</v>
      </c>
      <c r="J233" t="str">
        <f t="shared" si="22"/>
        <v>Conference</v>
      </c>
      <c r="Q233">
        <f t="shared" si="23"/>
        <v>0</v>
      </c>
      <c r="T233" s="3" t="str">
        <f t="shared" si="24"/>
        <v/>
      </c>
      <c r="U233" s="10" t="s">
        <v>21919</v>
      </c>
      <c r="V233" t="s">
        <v>21922</v>
      </c>
      <c r="W233" t="s">
        <v>22485</v>
      </c>
      <c r="X233" t="s">
        <v>22486</v>
      </c>
      <c r="Y233">
        <v>10</v>
      </c>
      <c r="Z233">
        <v>9781665428767</v>
      </c>
      <c r="AA233" t="s">
        <v>120</v>
      </c>
      <c r="AB233" t="s">
        <v>21920</v>
      </c>
      <c r="AC233" t="s">
        <v>22487</v>
      </c>
      <c r="AD233" s="3">
        <v>2021</v>
      </c>
      <c r="AE233" t="s">
        <v>21921</v>
      </c>
      <c r="AF233" t="s">
        <v>6</v>
      </c>
      <c r="AG233" t="s">
        <v>162</v>
      </c>
    </row>
    <row r="234" spans="1:33" x14ac:dyDescent="0.35">
      <c r="A234" t="s">
        <v>49</v>
      </c>
      <c r="B234" t="s">
        <v>66</v>
      </c>
      <c r="C234" t="s">
        <v>66</v>
      </c>
      <c r="D234" t="s">
        <v>99</v>
      </c>
      <c r="E234" t="s">
        <v>127</v>
      </c>
      <c r="F234" t="s">
        <v>98</v>
      </c>
      <c r="G234" t="s">
        <v>109</v>
      </c>
      <c r="H234" t="s">
        <v>21413</v>
      </c>
      <c r="I234" t="s">
        <v>21307</v>
      </c>
      <c r="J234" t="str">
        <f t="shared" si="22"/>
        <v>Journal</v>
      </c>
      <c r="K234">
        <v>1</v>
      </c>
      <c r="L234">
        <v>1</v>
      </c>
      <c r="M234">
        <v>1</v>
      </c>
      <c r="N234">
        <v>1</v>
      </c>
      <c r="O234">
        <v>0</v>
      </c>
      <c r="P234">
        <v>1</v>
      </c>
      <c r="Q234">
        <f t="shared" si="23"/>
        <v>5</v>
      </c>
      <c r="R234" t="s">
        <v>22909</v>
      </c>
      <c r="T234" s="3" t="str">
        <f t="shared" si="24"/>
        <v/>
      </c>
      <c r="U234" s="10" t="s">
        <v>21935</v>
      </c>
      <c r="V234" t="s">
        <v>21938</v>
      </c>
      <c r="W234" t="s">
        <v>6</v>
      </c>
      <c r="X234" t="s">
        <v>22496</v>
      </c>
      <c r="Y234">
        <v>7</v>
      </c>
      <c r="AA234" t="s">
        <v>117</v>
      </c>
      <c r="AB234" t="s">
        <v>21936</v>
      </c>
      <c r="AC234" t="s">
        <v>6</v>
      </c>
      <c r="AD234" s="3">
        <v>2021</v>
      </c>
      <c r="AE234" t="s">
        <v>21937</v>
      </c>
      <c r="AF234" t="s">
        <v>6</v>
      </c>
      <c r="AG234" t="s">
        <v>217</v>
      </c>
    </row>
    <row r="235" spans="1:33" x14ac:dyDescent="0.35">
      <c r="A235" t="s">
        <v>40</v>
      </c>
      <c r="B235" t="s">
        <v>71</v>
      </c>
      <c r="C235" t="s">
        <v>71</v>
      </c>
      <c r="E235" t="s">
        <v>128</v>
      </c>
      <c r="J235" t="str">
        <f t="shared" si="22"/>
        <v>Conference</v>
      </c>
      <c r="Q235">
        <f t="shared" si="23"/>
        <v>0</v>
      </c>
      <c r="T235" s="3" t="str">
        <f t="shared" si="24"/>
        <v/>
      </c>
      <c r="U235" s="10" t="s">
        <v>21943</v>
      </c>
      <c r="V235" t="s">
        <v>21946</v>
      </c>
      <c r="W235" t="s">
        <v>22500</v>
      </c>
      <c r="X235" t="s">
        <v>22501</v>
      </c>
      <c r="Y235">
        <v>10</v>
      </c>
      <c r="Z235">
        <v>9781665439022</v>
      </c>
      <c r="AA235" t="s">
        <v>120</v>
      </c>
      <c r="AB235" t="s">
        <v>21944</v>
      </c>
      <c r="AC235" t="s">
        <v>22502</v>
      </c>
      <c r="AD235" s="3">
        <v>2021</v>
      </c>
      <c r="AE235" t="s">
        <v>21945</v>
      </c>
      <c r="AF235" t="s">
        <v>6</v>
      </c>
      <c r="AG235" t="s">
        <v>162</v>
      </c>
    </row>
    <row r="236" spans="1:33" x14ac:dyDescent="0.35">
      <c r="A236" t="s">
        <v>70</v>
      </c>
      <c r="B236" t="s">
        <v>77</v>
      </c>
      <c r="C236" t="s">
        <v>77</v>
      </c>
      <c r="E236" t="s">
        <v>128</v>
      </c>
      <c r="J236" t="str">
        <f t="shared" si="22"/>
        <v>Conference</v>
      </c>
      <c r="Q236">
        <f t="shared" si="23"/>
        <v>0</v>
      </c>
      <c r="T236" s="3" t="str">
        <f t="shared" si="24"/>
        <v/>
      </c>
      <c r="U236" s="10" t="s">
        <v>21951</v>
      </c>
      <c r="V236" t="s">
        <v>21953</v>
      </c>
      <c r="W236" t="s">
        <v>22505</v>
      </c>
      <c r="X236" t="s">
        <v>22506</v>
      </c>
      <c r="Y236">
        <v>10</v>
      </c>
      <c r="Z236">
        <v>9781665439022</v>
      </c>
      <c r="AA236" t="s">
        <v>120</v>
      </c>
      <c r="AB236" t="s">
        <v>21944</v>
      </c>
      <c r="AC236" t="s">
        <v>22507</v>
      </c>
      <c r="AD236" s="3">
        <v>2021</v>
      </c>
      <c r="AE236" t="s">
        <v>21952</v>
      </c>
      <c r="AF236" t="s">
        <v>6</v>
      </c>
      <c r="AG236" t="s">
        <v>162</v>
      </c>
    </row>
    <row r="237" spans="1:33" x14ac:dyDescent="0.35">
      <c r="A237" t="s">
        <v>70</v>
      </c>
      <c r="B237" t="s">
        <v>57</v>
      </c>
      <c r="C237" t="s">
        <v>57</v>
      </c>
      <c r="E237" t="s">
        <v>128</v>
      </c>
      <c r="J237" t="str">
        <f t="shared" si="22"/>
        <v>Conference</v>
      </c>
      <c r="Q237">
        <f t="shared" si="23"/>
        <v>0</v>
      </c>
      <c r="T237" s="3" t="str">
        <f t="shared" si="24"/>
        <v/>
      </c>
      <c r="U237" s="10" t="s">
        <v>21965</v>
      </c>
      <c r="V237" t="s">
        <v>21968</v>
      </c>
      <c r="W237" t="s">
        <v>22516</v>
      </c>
      <c r="X237" t="s">
        <v>22517</v>
      </c>
      <c r="Y237">
        <v>10</v>
      </c>
      <c r="Z237">
        <v>9781665408622</v>
      </c>
      <c r="AA237" t="s">
        <v>120</v>
      </c>
      <c r="AB237" t="s">
        <v>21966</v>
      </c>
      <c r="AC237" t="s">
        <v>22518</v>
      </c>
      <c r="AD237" s="3">
        <v>2021</v>
      </c>
      <c r="AE237" t="s">
        <v>21967</v>
      </c>
      <c r="AF237" t="s">
        <v>6</v>
      </c>
      <c r="AG237" t="s">
        <v>162</v>
      </c>
    </row>
    <row r="238" spans="1:33" x14ac:dyDescent="0.35">
      <c r="A238" t="s">
        <v>70</v>
      </c>
      <c r="B238" t="s">
        <v>57</v>
      </c>
      <c r="C238" t="s">
        <v>57</v>
      </c>
      <c r="E238" t="s">
        <v>128</v>
      </c>
      <c r="J238" t="str">
        <f t="shared" si="22"/>
        <v>Workshop</v>
      </c>
      <c r="Q238">
        <f t="shared" si="23"/>
        <v>0</v>
      </c>
      <c r="T238" s="3" t="str">
        <f t="shared" si="24"/>
        <v/>
      </c>
      <c r="U238" s="10" t="s">
        <v>21980</v>
      </c>
      <c r="V238" t="s">
        <v>21982</v>
      </c>
      <c r="W238" t="s">
        <v>22526</v>
      </c>
      <c r="X238" t="s">
        <v>22527</v>
      </c>
      <c r="Y238">
        <v>10</v>
      </c>
      <c r="AA238" t="s">
        <v>122</v>
      </c>
      <c r="AB238" t="s">
        <v>496</v>
      </c>
      <c r="AC238" t="s">
        <v>6244</v>
      </c>
      <c r="AD238" s="3">
        <v>2021</v>
      </c>
      <c r="AE238" t="s">
        <v>21981</v>
      </c>
      <c r="AF238" t="s">
        <v>6</v>
      </c>
      <c r="AG238" t="s">
        <v>162</v>
      </c>
    </row>
    <row r="239" spans="1:33" x14ac:dyDescent="0.35">
      <c r="A239" t="s">
        <v>70</v>
      </c>
      <c r="B239" t="s">
        <v>80</v>
      </c>
      <c r="C239" t="s">
        <v>80</v>
      </c>
      <c r="E239" t="s">
        <v>128</v>
      </c>
      <c r="J239" t="str">
        <f t="shared" si="22"/>
        <v>Conference</v>
      </c>
      <c r="Q239">
        <f t="shared" si="23"/>
        <v>0</v>
      </c>
      <c r="T239" s="3" t="str">
        <f t="shared" si="24"/>
        <v/>
      </c>
      <c r="U239" s="10" t="s">
        <v>21986</v>
      </c>
      <c r="V239" t="s">
        <v>21989</v>
      </c>
      <c r="W239" t="s">
        <v>22530</v>
      </c>
      <c r="X239" t="s">
        <v>22531</v>
      </c>
      <c r="Y239">
        <v>10</v>
      </c>
      <c r="Z239">
        <v>9781665415910</v>
      </c>
      <c r="AA239" t="s">
        <v>120</v>
      </c>
      <c r="AB239" t="s">
        <v>21987</v>
      </c>
      <c r="AC239" t="s">
        <v>6</v>
      </c>
      <c r="AD239" s="3">
        <v>2021</v>
      </c>
      <c r="AE239" t="s">
        <v>21988</v>
      </c>
      <c r="AF239" t="s">
        <v>6</v>
      </c>
      <c r="AG239" t="s">
        <v>162</v>
      </c>
    </row>
    <row r="240" spans="1:33" x14ac:dyDescent="0.35">
      <c r="A240" t="s">
        <v>70</v>
      </c>
      <c r="B240" t="s">
        <v>57</v>
      </c>
      <c r="C240" t="s">
        <v>57</v>
      </c>
      <c r="E240" t="s">
        <v>128</v>
      </c>
      <c r="J240" t="str">
        <f t="shared" si="22"/>
        <v>Conference</v>
      </c>
      <c r="Q240">
        <f t="shared" si="23"/>
        <v>0</v>
      </c>
      <c r="T240" s="3" t="str">
        <f t="shared" si="24"/>
        <v/>
      </c>
      <c r="U240" s="10" t="s">
        <v>22029</v>
      </c>
      <c r="V240" t="s">
        <v>22032</v>
      </c>
      <c r="W240" t="s">
        <v>22556</v>
      </c>
      <c r="X240" t="s">
        <v>22557</v>
      </c>
      <c r="Y240">
        <v>10</v>
      </c>
      <c r="Z240">
        <v>9781665444453</v>
      </c>
      <c r="AA240" t="s">
        <v>120</v>
      </c>
      <c r="AB240" t="s">
        <v>22030</v>
      </c>
      <c r="AC240" t="s">
        <v>6</v>
      </c>
      <c r="AD240" s="3">
        <v>2021</v>
      </c>
      <c r="AE240" t="s">
        <v>22031</v>
      </c>
      <c r="AF240" t="s">
        <v>6</v>
      </c>
      <c r="AG240" t="s">
        <v>162</v>
      </c>
    </row>
    <row r="241" spans="1:33" x14ac:dyDescent="0.35">
      <c r="A241" t="s">
        <v>70</v>
      </c>
      <c r="B241" t="s">
        <v>57</v>
      </c>
      <c r="C241" t="s">
        <v>57</v>
      </c>
      <c r="E241" t="s">
        <v>128</v>
      </c>
      <c r="J241" t="str">
        <f t="shared" si="22"/>
        <v>Journal</v>
      </c>
      <c r="Q241">
        <f t="shared" si="23"/>
        <v>0</v>
      </c>
      <c r="S241">
        <v>3</v>
      </c>
      <c r="T241" s="3" t="str">
        <f t="shared" si="24"/>
        <v/>
      </c>
      <c r="U241" s="10" t="s">
        <v>22116</v>
      </c>
      <c r="V241" t="s">
        <v>22118</v>
      </c>
      <c r="W241" t="s">
        <v>22627</v>
      </c>
      <c r="X241" t="s">
        <v>22628</v>
      </c>
      <c r="Y241">
        <v>7</v>
      </c>
      <c r="Z241">
        <v>9783030901752</v>
      </c>
      <c r="AA241" t="s">
        <v>117</v>
      </c>
      <c r="AB241" t="s">
        <v>866</v>
      </c>
      <c r="AC241" t="s">
        <v>22629</v>
      </c>
      <c r="AD241" s="3">
        <v>2021</v>
      </c>
      <c r="AE241" t="s">
        <v>22117</v>
      </c>
      <c r="AF241" t="s">
        <v>6</v>
      </c>
      <c r="AG241" t="s">
        <v>162</v>
      </c>
    </row>
    <row r="242" spans="1:33" x14ac:dyDescent="0.35">
      <c r="A242" t="s">
        <v>67</v>
      </c>
      <c r="B242" t="s">
        <v>63</v>
      </c>
      <c r="C242" t="s">
        <v>63</v>
      </c>
      <c r="E242" t="s">
        <v>128</v>
      </c>
      <c r="J242" t="str">
        <f t="shared" si="22"/>
        <v>Journal</v>
      </c>
      <c r="Q242">
        <f t="shared" si="23"/>
        <v>0</v>
      </c>
      <c r="T242" s="3" t="str">
        <f t="shared" si="24"/>
        <v/>
      </c>
      <c r="U242" s="10" t="s">
        <v>22153</v>
      </c>
      <c r="V242" t="s">
        <v>22154</v>
      </c>
      <c r="W242" t="s">
        <v>6</v>
      </c>
      <c r="X242" t="s">
        <v>22152</v>
      </c>
      <c r="Y242">
        <v>7</v>
      </c>
      <c r="Z242" t="s">
        <v>6</v>
      </c>
      <c r="AA242" t="s">
        <v>117</v>
      </c>
      <c r="AB242" t="s">
        <v>22658</v>
      </c>
      <c r="AC242" t="s">
        <v>22659</v>
      </c>
      <c r="AD242" s="3">
        <v>2021</v>
      </c>
      <c r="AE242" t="s">
        <v>6</v>
      </c>
      <c r="AF242" t="s">
        <v>6</v>
      </c>
      <c r="AG242" t="s">
        <v>6</v>
      </c>
    </row>
    <row r="243" spans="1:33" x14ac:dyDescent="0.35">
      <c r="A243" t="s">
        <v>70</v>
      </c>
      <c r="B243" t="s">
        <v>63</v>
      </c>
      <c r="C243" t="s">
        <v>63</v>
      </c>
      <c r="E243" t="s">
        <v>128</v>
      </c>
      <c r="J243" t="str">
        <f t="shared" si="22"/>
        <v>Conference</v>
      </c>
      <c r="Q243">
        <f t="shared" si="23"/>
        <v>0</v>
      </c>
      <c r="T243" s="3" t="str">
        <f t="shared" si="24"/>
        <v/>
      </c>
      <c r="U243" s="10" t="s">
        <v>22172</v>
      </c>
      <c r="V243" t="s">
        <v>22173</v>
      </c>
      <c r="W243" t="s">
        <v>6</v>
      </c>
      <c r="X243" t="s">
        <v>22697</v>
      </c>
      <c r="Y243">
        <v>7</v>
      </c>
      <c r="Z243" t="s">
        <v>6</v>
      </c>
      <c r="AA243" t="s">
        <v>120</v>
      </c>
      <c r="AB243" t="s">
        <v>22698</v>
      </c>
      <c r="AC243" t="s">
        <v>12278</v>
      </c>
      <c r="AD243" s="3">
        <v>2021</v>
      </c>
      <c r="AE243" t="s">
        <v>6</v>
      </c>
      <c r="AF243" t="s">
        <v>6</v>
      </c>
      <c r="AG243" t="s">
        <v>6</v>
      </c>
    </row>
    <row r="244" spans="1:33" x14ac:dyDescent="0.35">
      <c r="A244" t="s">
        <v>70</v>
      </c>
      <c r="B244" t="s">
        <v>57</v>
      </c>
      <c r="C244" t="s">
        <v>57</v>
      </c>
      <c r="E244" t="s">
        <v>128</v>
      </c>
      <c r="J244" t="str">
        <f t="shared" si="22"/>
        <v>Journal</v>
      </c>
      <c r="Q244">
        <f t="shared" si="23"/>
        <v>0</v>
      </c>
      <c r="T244" s="3" t="str">
        <f t="shared" si="24"/>
        <v/>
      </c>
      <c r="U244" s="10" t="s">
        <v>22178</v>
      </c>
      <c r="V244" t="s">
        <v>22179</v>
      </c>
      <c r="W244" t="s">
        <v>6</v>
      </c>
      <c r="X244" t="s">
        <v>22705</v>
      </c>
      <c r="Y244">
        <v>7</v>
      </c>
      <c r="Z244" t="s">
        <v>6</v>
      </c>
      <c r="AA244" t="s">
        <v>117</v>
      </c>
      <c r="AB244" t="s">
        <v>22706</v>
      </c>
      <c r="AC244" t="s">
        <v>22707</v>
      </c>
      <c r="AD244" s="3">
        <v>2021</v>
      </c>
      <c r="AE244" t="s">
        <v>6</v>
      </c>
      <c r="AF244" t="s">
        <v>6</v>
      </c>
      <c r="AG244" t="s">
        <v>6</v>
      </c>
    </row>
    <row r="245" spans="1:33" x14ac:dyDescent="0.35">
      <c r="A245" t="s">
        <v>70</v>
      </c>
      <c r="B245" t="s">
        <v>77</v>
      </c>
      <c r="C245" t="s">
        <v>77</v>
      </c>
      <c r="E245" t="s">
        <v>128</v>
      </c>
      <c r="J245" t="str">
        <f t="shared" si="22"/>
        <v>Conference</v>
      </c>
      <c r="Q245">
        <f t="shared" si="23"/>
        <v>0</v>
      </c>
      <c r="T245" s="3" t="str">
        <f t="shared" si="24"/>
        <v/>
      </c>
      <c r="U245" s="10" t="s">
        <v>22182</v>
      </c>
      <c r="V245" t="s">
        <v>22710</v>
      </c>
      <c r="W245" t="s">
        <v>6</v>
      </c>
      <c r="X245" t="s">
        <v>22711</v>
      </c>
      <c r="Y245">
        <v>7</v>
      </c>
      <c r="Z245" t="s">
        <v>6</v>
      </c>
      <c r="AA245" t="s">
        <v>120</v>
      </c>
      <c r="AB245" t="s">
        <v>22712</v>
      </c>
      <c r="AC245" t="s">
        <v>11973</v>
      </c>
      <c r="AD245" s="3">
        <v>2021</v>
      </c>
      <c r="AE245" t="s">
        <v>6</v>
      </c>
      <c r="AF245" t="s">
        <v>6</v>
      </c>
      <c r="AG245" t="s">
        <v>6</v>
      </c>
    </row>
    <row r="246" spans="1:33" x14ac:dyDescent="0.35">
      <c r="A246" t="s">
        <v>49</v>
      </c>
      <c r="B246" t="s">
        <v>86</v>
      </c>
      <c r="C246" t="s">
        <v>86</v>
      </c>
      <c r="D246" t="s">
        <v>58</v>
      </c>
      <c r="E246" t="s">
        <v>127</v>
      </c>
      <c r="F246" t="s">
        <v>98</v>
      </c>
      <c r="G246" t="s">
        <v>109</v>
      </c>
      <c r="H246" t="s">
        <v>21353</v>
      </c>
      <c r="I246" t="s">
        <v>11973</v>
      </c>
      <c r="J246" t="str">
        <f t="shared" si="22"/>
        <v>Conference</v>
      </c>
      <c r="K246">
        <v>1</v>
      </c>
      <c r="L246">
        <v>1</v>
      </c>
      <c r="M246">
        <v>1</v>
      </c>
      <c r="N246">
        <v>1</v>
      </c>
      <c r="O246">
        <v>0</v>
      </c>
      <c r="P246">
        <v>1</v>
      </c>
      <c r="Q246">
        <f t="shared" si="23"/>
        <v>5</v>
      </c>
      <c r="R246" t="s">
        <v>22908</v>
      </c>
      <c r="T246" s="3" t="str">
        <f t="shared" si="24"/>
        <v/>
      </c>
      <c r="U246" s="10" t="s">
        <v>22211</v>
      </c>
      <c r="V246" t="s">
        <v>22212</v>
      </c>
      <c r="W246" t="s">
        <v>6</v>
      </c>
      <c r="X246" t="s">
        <v>22751</v>
      </c>
      <c r="Y246">
        <v>7</v>
      </c>
      <c r="Z246" t="s">
        <v>6</v>
      </c>
      <c r="AA246" t="s">
        <v>120</v>
      </c>
      <c r="AB246" t="s">
        <v>22752</v>
      </c>
      <c r="AC246" t="s">
        <v>22753</v>
      </c>
      <c r="AD246" s="3">
        <v>2021</v>
      </c>
      <c r="AE246" t="s">
        <v>6</v>
      </c>
      <c r="AF246" t="s">
        <v>6</v>
      </c>
      <c r="AG246" t="s">
        <v>6</v>
      </c>
    </row>
    <row r="247" spans="1:33" x14ac:dyDescent="0.35">
      <c r="A247" t="s">
        <v>70</v>
      </c>
      <c r="B247" t="s">
        <v>80</v>
      </c>
      <c r="C247" t="s">
        <v>80</v>
      </c>
      <c r="E247" t="s">
        <v>128</v>
      </c>
      <c r="J247" t="str">
        <f t="shared" si="22"/>
        <v>Journal</v>
      </c>
      <c r="Q247">
        <f t="shared" si="23"/>
        <v>0</v>
      </c>
      <c r="T247" s="3" t="str">
        <f t="shared" si="24"/>
        <v/>
      </c>
      <c r="U247" s="10" t="s">
        <v>22223</v>
      </c>
      <c r="V247" t="s">
        <v>22224</v>
      </c>
      <c r="W247" t="s">
        <v>6</v>
      </c>
      <c r="X247" t="s">
        <v>22765</v>
      </c>
      <c r="Y247">
        <v>7</v>
      </c>
      <c r="Z247" t="s">
        <v>6</v>
      </c>
      <c r="AA247" t="s">
        <v>117</v>
      </c>
      <c r="AB247" t="s">
        <v>12391</v>
      </c>
      <c r="AC247" t="s">
        <v>22766</v>
      </c>
      <c r="AD247" s="3">
        <v>2021</v>
      </c>
      <c r="AE247" t="s">
        <v>6</v>
      </c>
      <c r="AF247" t="s">
        <v>6</v>
      </c>
      <c r="AG247" t="s">
        <v>6</v>
      </c>
    </row>
    <row r="248" spans="1:33" x14ac:dyDescent="0.35">
      <c r="A248" t="s">
        <v>70</v>
      </c>
      <c r="B248" t="s">
        <v>57</v>
      </c>
      <c r="C248" t="s">
        <v>57</v>
      </c>
      <c r="E248" t="s">
        <v>128</v>
      </c>
      <c r="J248" t="str">
        <f t="shared" si="22"/>
        <v>Journal</v>
      </c>
      <c r="Q248">
        <f t="shared" si="23"/>
        <v>0</v>
      </c>
      <c r="T248" s="3" t="str">
        <f t="shared" si="24"/>
        <v/>
      </c>
      <c r="U248" s="10" t="s">
        <v>22233</v>
      </c>
      <c r="V248" t="s">
        <v>22234</v>
      </c>
      <c r="W248" t="s">
        <v>6</v>
      </c>
      <c r="X248" t="s">
        <v>22777</v>
      </c>
      <c r="Y248">
        <v>7</v>
      </c>
      <c r="Z248" t="s">
        <v>6</v>
      </c>
      <c r="AA248" t="s">
        <v>117</v>
      </c>
      <c r="AB248" t="s">
        <v>22778</v>
      </c>
      <c r="AC248" t="s">
        <v>22779</v>
      </c>
      <c r="AD248" s="3">
        <v>2021</v>
      </c>
      <c r="AE248" t="s">
        <v>6</v>
      </c>
      <c r="AF248" t="s">
        <v>6</v>
      </c>
      <c r="AG248" t="s">
        <v>6</v>
      </c>
    </row>
    <row r="249" spans="1:33" x14ac:dyDescent="0.35">
      <c r="A249" t="s">
        <v>70</v>
      </c>
      <c r="B249" t="s">
        <v>54</v>
      </c>
      <c r="C249" t="s">
        <v>54</v>
      </c>
      <c r="E249" t="s">
        <v>128</v>
      </c>
      <c r="J249" t="str">
        <f t="shared" si="22"/>
        <v>Journal</v>
      </c>
      <c r="Q249">
        <f t="shared" si="23"/>
        <v>0</v>
      </c>
      <c r="T249" s="3" t="str">
        <f t="shared" si="24"/>
        <v/>
      </c>
      <c r="U249" s="10" t="s">
        <v>22235</v>
      </c>
      <c r="V249" t="s">
        <v>22237</v>
      </c>
      <c r="W249" t="s">
        <v>6</v>
      </c>
      <c r="X249" t="s">
        <v>22780</v>
      </c>
      <c r="Y249">
        <v>7</v>
      </c>
      <c r="Z249" t="s">
        <v>6</v>
      </c>
      <c r="AA249" t="s">
        <v>117</v>
      </c>
      <c r="AB249" t="s">
        <v>13308</v>
      </c>
      <c r="AC249" t="s">
        <v>22236</v>
      </c>
      <c r="AD249" s="3">
        <v>2021</v>
      </c>
      <c r="AE249" t="s">
        <v>6</v>
      </c>
      <c r="AF249" t="s">
        <v>6</v>
      </c>
      <c r="AG249" t="s">
        <v>6</v>
      </c>
    </row>
    <row r="250" spans="1:33" x14ac:dyDescent="0.35">
      <c r="A250" t="s">
        <v>70</v>
      </c>
      <c r="B250" t="s">
        <v>90</v>
      </c>
      <c r="C250" t="s">
        <v>90</v>
      </c>
      <c r="E250" t="s">
        <v>128</v>
      </c>
      <c r="J250" t="str">
        <f t="shared" si="22"/>
        <v>Journal</v>
      </c>
      <c r="Q250">
        <f t="shared" si="23"/>
        <v>0</v>
      </c>
      <c r="T250" s="3" t="str">
        <f t="shared" si="24"/>
        <v/>
      </c>
      <c r="U250" s="10" t="s">
        <v>22293</v>
      </c>
      <c r="V250" t="s">
        <v>22295</v>
      </c>
      <c r="W250" t="s">
        <v>22296</v>
      </c>
      <c r="X250" t="s">
        <v>22827</v>
      </c>
      <c r="Y250">
        <v>5</v>
      </c>
      <c r="Z250">
        <v>9781119808190</v>
      </c>
      <c r="AA250" t="s">
        <v>117</v>
      </c>
      <c r="AB250" t="s">
        <v>6</v>
      </c>
      <c r="AC250" t="s">
        <v>22828</v>
      </c>
      <c r="AD250" s="3">
        <v>2021</v>
      </c>
      <c r="AE250" t="s">
        <v>22829</v>
      </c>
      <c r="AF250" t="s">
        <v>22294</v>
      </c>
      <c r="AG250" t="s">
        <v>6</v>
      </c>
    </row>
    <row r="251" spans="1:33" x14ac:dyDescent="0.35">
      <c r="A251" t="s">
        <v>49</v>
      </c>
      <c r="B251" t="s">
        <v>77</v>
      </c>
      <c r="C251" t="s">
        <v>77</v>
      </c>
      <c r="D251" t="s">
        <v>95</v>
      </c>
      <c r="E251" t="s">
        <v>127</v>
      </c>
      <c r="F251" t="s">
        <v>98</v>
      </c>
      <c r="G251" t="s">
        <v>107</v>
      </c>
      <c r="H251" t="s">
        <v>22905</v>
      </c>
      <c r="I251" t="s">
        <v>11973</v>
      </c>
      <c r="J251" t="str">
        <f t="shared" si="22"/>
        <v>Journal</v>
      </c>
      <c r="K251">
        <v>1</v>
      </c>
      <c r="L251">
        <v>0.5</v>
      </c>
      <c r="M251">
        <v>0.5</v>
      </c>
      <c r="N251">
        <v>1</v>
      </c>
      <c r="O251">
        <v>0</v>
      </c>
      <c r="P251">
        <v>1</v>
      </c>
      <c r="Q251">
        <f t="shared" si="23"/>
        <v>4</v>
      </c>
      <c r="R251" t="s">
        <v>22907</v>
      </c>
      <c r="T251" s="3" t="str">
        <f t="shared" si="24"/>
        <v/>
      </c>
      <c r="U251" s="10" t="s">
        <v>22258</v>
      </c>
      <c r="V251" t="s">
        <v>22144</v>
      </c>
      <c r="W251" t="s">
        <v>22259</v>
      </c>
      <c r="X251" t="s">
        <v>22651</v>
      </c>
      <c r="Y251">
        <v>7</v>
      </c>
      <c r="AA251" t="s">
        <v>117</v>
      </c>
      <c r="AB251" t="s">
        <v>1452</v>
      </c>
      <c r="AC251" t="s">
        <v>22644</v>
      </c>
      <c r="AD251" s="3">
        <v>2021</v>
      </c>
      <c r="AE251" t="s">
        <v>6</v>
      </c>
      <c r="AF251" t="s">
        <v>6</v>
      </c>
      <c r="AG251" t="s">
        <v>6</v>
      </c>
    </row>
    <row r="252" spans="1:33" x14ac:dyDescent="0.35">
      <c r="A252" t="s">
        <v>70</v>
      </c>
      <c r="B252" t="s">
        <v>51</v>
      </c>
      <c r="C252" t="s">
        <v>51</v>
      </c>
      <c r="E252" t="s">
        <v>128</v>
      </c>
      <c r="J252" t="str">
        <f t="shared" si="22"/>
        <v>Journal</v>
      </c>
      <c r="Q252">
        <f t="shared" si="23"/>
        <v>0</v>
      </c>
      <c r="T252" s="3" t="str">
        <f t="shared" si="24"/>
        <v/>
      </c>
      <c r="U252" s="10" t="s">
        <v>22298</v>
      </c>
      <c r="V252" t="s">
        <v>22300</v>
      </c>
      <c r="W252" t="s">
        <v>22844</v>
      </c>
      <c r="X252" t="s">
        <v>22845</v>
      </c>
      <c r="Y252">
        <v>6</v>
      </c>
      <c r="AA252" t="s">
        <v>117</v>
      </c>
      <c r="AB252" t="s">
        <v>6</v>
      </c>
      <c r="AC252" t="s">
        <v>22846</v>
      </c>
      <c r="AD252" s="3">
        <v>2021</v>
      </c>
      <c r="AE252" t="s">
        <v>6</v>
      </c>
      <c r="AF252" t="s">
        <v>22299</v>
      </c>
      <c r="AG252" t="s">
        <v>6</v>
      </c>
    </row>
    <row r="253" spans="1:33" x14ac:dyDescent="0.35">
      <c r="A253" t="s">
        <v>70</v>
      </c>
      <c r="B253" t="s">
        <v>57</v>
      </c>
      <c r="C253" t="s">
        <v>57</v>
      </c>
      <c r="E253" t="s">
        <v>128</v>
      </c>
      <c r="J253" t="str">
        <f t="shared" si="22"/>
        <v>Journal</v>
      </c>
      <c r="Q253">
        <f t="shared" si="23"/>
        <v>0</v>
      </c>
      <c r="T253" s="3" t="str">
        <f t="shared" si="24"/>
        <v/>
      </c>
      <c r="U253" s="10" t="s">
        <v>22277</v>
      </c>
      <c r="V253" t="s">
        <v>22278</v>
      </c>
      <c r="W253" t="s">
        <v>22873</v>
      </c>
      <c r="X253" t="s">
        <v>22874</v>
      </c>
      <c r="Y253">
        <v>6</v>
      </c>
      <c r="AA253" t="s">
        <v>117</v>
      </c>
      <c r="AB253" t="s">
        <v>6</v>
      </c>
      <c r="AC253" t="s">
        <v>22875</v>
      </c>
      <c r="AD253" s="3">
        <v>2021</v>
      </c>
      <c r="AE253" t="s">
        <v>6</v>
      </c>
      <c r="AF253" t="s">
        <v>22273</v>
      </c>
      <c r="AG253" t="s">
        <v>6</v>
      </c>
    </row>
    <row r="254" spans="1:33" x14ac:dyDescent="0.35">
      <c r="T254"/>
      <c r="U254"/>
    </row>
    <row r="255" spans="1:33" x14ac:dyDescent="0.35">
      <c r="T255"/>
      <c r="U255"/>
    </row>
    <row r="256" spans="1:33" x14ac:dyDescent="0.35">
      <c r="T256"/>
      <c r="U256"/>
    </row>
    <row r="257" spans="20:21" x14ac:dyDescent="0.35">
      <c r="T257"/>
      <c r="U257"/>
    </row>
    <row r="258" spans="20:21" x14ac:dyDescent="0.35">
      <c r="T258"/>
      <c r="U258"/>
    </row>
    <row r="259" spans="20:21" x14ac:dyDescent="0.35">
      <c r="T259"/>
      <c r="U259"/>
    </row>
    <row r="260" spans="20:21" x14ac:dyDescent="0.35">
      <c r="T260"/>
      <c r="U260"/>
    </row>
    <row r="261" spans="20:21" x14ac:dyDescent="0.35">
      <c r="T261"/>
      <c r="U261"/>
    </row>
    <row r="262" spans="20:21" x14ac:dyDescent="0.35">
      <c r="T262"/>
      <c r="U262"/>
    </row>
    <row r="263" spans="20:21" x14ac:dyDescent="0.35">
      <c r="T263"/>
      <c r="U263"/>
    </row>
    <row r="264" spans="20:21" x14ac:dyDescent="0.35">
      <c r="T264"/>
      <c r="U264"/>
    </row>
    <row r="265" spans="20:21" x14ac:dyDescent="0.35">
      <c r="T265"/>
      <c r="U265"/>
    </row>
    <row r="266" spans="20:21" x14ac:dyDescent="0.35">
      <c r="T266"/>
      <c r="U266"/>
    </row>
    <row r="267" spans="20:21" x14ac:dyDescent="0.35">
      <c r="T267"/>
      <c r="U267"/>
    </row>
    <row r="268" spans="20:21" x14ac:dyDescent="0.35">
      <c r="T268"/>
      <c r="U268"/>
    </row>
    <row r="269" spans="20:21" x14ac:dyDescent="0.35">
      <c r="T269"/>
      <c r="U269"/>
    </row>
    <row r="270" spans="20:21" x14ac:dyDescent="0.35">
      <c r="T270"/>
      <c r="U270"/>
    </row>
    <row r="271" spans="20:21" x14ac:dyDescent="0.35">
      <c r="T271"/>
      <c r="U271"/>
    </row>
    <row r="272" spans="20:21" x14ac:dyDescent="0.35">
      <c r="T272"/>
      <c r="U272"/>
    </row>
    <row r="273" spans="20:21" x14ac:dyDescent="0.35">
      <c r="T273"/>
      <c r="U273"/>
    </row>
    <row r="274" spans="20:21" x14ac:dyDescent="0.35">
      <c r="T274"/>
      <c r="U274"/>
    </row>
    <row r="275" spans="20:21" x14ac:dyDescent="0.35">
      <c r="T275"/>
      <c r="U275"/>
    </row>
    <row r="276" spans="20:21" x14ac:dyDescent="0.35">
      <c r="T276"/>
      <c r="U276"/>
    </row>
    <row r="277" spans="20:21" x14ac:dyDescent="0.35">
      <c r="T277"/>
      <c r="U277"/>
    </row>
    <row r="278" spans="20:21" x14ac:dyDescent="0.35">
      <c r="T278"/>
      <c r="U278"/>
    </row>
    <row r="279" spans="20:21" x14ac:dyDescent="0.35">
      <c r="T279"/>
      <c r="U279"/>
    </row>
    <row r="280" spans="20:21" x14ac:dyDescent="0.35">
      <c r="T280"/>
      <c r="U280"/>
    </row>
    <row r="281" spans="20:21" x14ac:dyDescent="0.35">
      <c r="T281"/>
      <c r="U281"/>
    </row>
    <row r="282" spans="20:21" x14ac:dyDescent="0.35">
      <c r="T282"/>
      <c r="U282"/>
    </row>
    <row r="283" spans="20:21" x14ac:dyDescent="0.35">
      <c r="T283"/>
      <c r="U283"/>
    </row>
    <row r="284" spans="20:21" x14ac:dyDescent="0.35">
      <c r="T284"/>
      <c r="U284"/>
    </row>
    <row r="285" spans="20:21" x14ac:dyDescent="0.35">
      <c r="T285"/>
      <c r="U285"/>
    </row>
    <row r="286" spans="20:21" x14ac:dyDescent="0.35">
      <c r="T286"/>
      <c r="U286"/>
    </row>
    <row r="287" spans="20:21" x14ac:dyDescent="0.35">
      <c r="T287"/>
      <c r="U287"/>
    </row>
    <row r="288" spans="20:21" x14ac:dyDescent="0.35">
      <c r="T288"/>
      <c r="U288"/>
    </row>
    <row r="289" spans="20:21" x14ac:dyDescent="0.35">
      <c r="T289"/>
      <c r="U289"/>
    </row>
    <row r="290" spans="20:21" x14ac:dyDescent="0.35">
      <c r="T290"/>
      <c r="U290"/>
    </row>
    <row r="291" spans="20:21" x14ac:dyDescent="0.35">
      <c r="T291"/>
      <c r="U291"/>
    </row>
    <row r="292" spans="20:21" x14ac:dyDescent="0.35">
      <c r="T292"/>
      <c r="U292"/>
    </row>
    <row r="293" spans="20:21" x14ac:dyDescent="0.35">
      <c r="T293"/>
      <c r="U293"/>
    </row>
    <row r="294" spans="20:21" x14ac:dyDescent="0.35">
      <c r="T294"/>
      <c r="U294"/>
    </row>
    <row r="295" spans="20:21" x14ac:dyDescent="0.35">
      <c r="T295"/>
      <c r="U295"/>
    </row>
    <row r="296" spans="20:21" x14ac:dyDescent="0.35">
      <c r="T296"/>
      <c r="U296"/>
    </row>
    <row r="297" spans="20:21" x14ac:dyDescent="0.35">
      <c r="T297"/>
      <c r="U297"/>
    </row>
    <row r="298" spans="20:21" x14ac:dyDescent="0.35">
      <c r="T298"/>
      <c r="U298"/>
    </row>
    <row r="299" spans="20:21" x14ac:dyDescent="0.35">
      <c r="T299"/>
      <c r="U299"/>
    </row>
    <row r="300" spans="20:21" x14ac:dyDescent="0.35">
      <c r="T300"/>
      <c r="U300"/>
    </row>
    <row r="301" spans="20:21" x14ac:dyDescent="0.35">
      <c r="T301"/>
      <c r="U301"/>
    </row>
    <row r="302" spans="20:21" x14ac:dyDescent="0.35">
      <c r="T302"/>
      <c r="U302"/>
    </row>
    <row r="303" spans="20:21" x14ac:dyDescent="0.35">
      <c r="T303"/>
      <c r="U303"/>
    </row>
    <row r="304" spans="20:21" x14ac:dyDescent="0.35">
      <c r="T304"/>
      <c r="U304"/>
    </row>
    <row r="305" spans="20:21" x14ac:dyDescent="0.35">
      <c r="T305"/>
      <c r="U305"/>
    </row>
    <row r="306" spans="20:21" x14ac:dyDescent="0.35">
      <c r="T306"/>
      <c r="U306"/>
    </row>
    <row r="307" spans="20:21" x14ac:dyDescent="0.35">
      <c r="T307"/>
      <c r="U307"/>
    </row>
    <row r="308" spans="20:21" x14ac:dyDescent="0.35">
      <c r="T308"/>
      <c r="U308"/>
    </row>
    <row r="309" spans="20:21" x14ac:dyDescent="0.35">
      <c r="T309"/>
      <c r="U309"/>
    </row>
    <row r="310" spans="20:21" x14ac:dyDescent="0.35">
      <c r="T310"/>
      <c r="U310"/>
    </row>
    <row r="311" spans="20:21" x14ac:dyDescent="0.35">
      <c r="T311"/>
      <c r="U311"/>
    </row>
    <row r="312" spans="20:21" x14ac:dyDescent="0.35">
      <c r="T312"/>
      <c r="U312"/>
    </row>
    <row r="313" spans="20:21" x14ac:dyDescent="0.35">
      <c r="T313"/>
      <c r="U313"/>
    </row>
    <row r="314" spans="20:21" x14ac:dyDescent="0.35">
      <c r="T314"/>
      <c r="U314"/>
    </row>
    <row r="315" spans="20:21" x14ac:dyDescent="0.35">
      <c r="T315"/>
      <c r="U315"/>
    </row>
    <row r="316" spans="20:21" x14ac:dyDescent="0.35">
      <c r="T316"/>
      <c r="U316"/>
    </row>
    <row r="317" spans="20:21" x14ac:dyDescent="0.35">
      <c r="T317"/>
      <c r="U317"/>
    </row>
    <row r="318" spans="20:21" x14ac:dyDescent="0.35">
      <c r="T318"/>
      <c r="U318"/>
    </row>
    <row r="319" spans="20:21" x14ac:dyDescent="0.35">
      <c r="T319"/>
      <c r="U319"/>
    </row>
    <row r="320" spans="20:21" x14ac:dyDescent="0.35">
      <c r="T320"/>
      <c r="U320"/>
    </row>
    <row r="321" spans="20:21" x14ac:dyDescent="0.35">
      <c r="T321"/>
      <c r="U321"/>
    </row>
    <row r="322" spans="20:21" x14ac:dyDescent="0.35">
      <c r="T322"/>
      <c r="U322"/>
    </row>
    <row r="323" spans="20:21" x14ac:dyDescent="0.35">
      <c r="T323"/>
      <c r="U323"/>
    </row>
    <row r="324" spans="20:21" x14ac:dyDescent="0.35">
      <c r="T324"/>
      <c r="U324"/>
    </row>
    <row r="325" spans="20:21" x14ac:dyDescent="0.35">
      <c r="T325"/>
      <c r="U325"/>
    </row>
    <row r="326" spans="20:21" x14ac:dyDescent="0.35">
      <c r="T326"/>
      <c r="U326"/>
    </row>
    <row r="327" spans="20:21" x14ac:dyDescent="0.35">
      <c r="T327"/>
      <c r="U327"/>
    </row>
    <row r="328" spans="20:21" x14ac:dyDescent="0.35">
      <c r="T328"/>
      <c r="U328"/>
    </row>
    <row r="329" spans="20:21" x14ac:dyDescent="0.35">
      <c r="T329"/>
      <c r="U329"/>
    </row>
    <row r="330" spans="20:21" x14ac:dyDescent="0.35">
      <c r="T330"/>
      <c r="U330"/>
    </row>
    <row r="331" spans="20:21" x14ac:dyDescent="0.35">
      <c r="T331"/>
      <c r="U331"/>
    </row>
    <row r="332" spans="20:21" x14ac:dyDescent="0.35">
      <c r="T332"/>
      <c r="U332"/>
    </row>
    <row r="333" spans="20:21" x14ac:dyDescent="0.35">
      <c r="T333"/>
      <c r="U333"/>
    </row>
    <row r="334" spans="20:21" x14ac:dyDescent="0.35">
      <c r="T334"/>
      <c r="U334"/>
    </row>
    <row r="335" spans="20:21" x14ac:dyDescent="0.35">
      <c r="T335"/>
      <c r="U335"/>
    </row>
    <row r="336" spans="20:21" x14ac:dyDescent="0.35">
      <c r="T336"/>
      <c r="U336"/>
    </row>
    <row r="337" spans="20:21" x14ac:dyDescent="0.35">
      <c r="T337"/>
      <c r="U337"/>
    </row>
    <row r="338" spans="20:21" x14ac:dyDescent="0.35">
      <c r="T338"/>
      <c r="U338"/>
    </row>
    <row r="339" spans="20:21" x14ac:dyDescent="0.35">
      <c r="T339"/>
      <c r="U339"/>
    </row>
    <row r="340" spans="20:21" x14ac:dyDescent="0.35">
      <c r="T340"/>
      <c r="U340"/>
    </row>
    <row r="341" spans="20:21" x14ac:dyDescent="0.35">
      <c r="T341"/>
      <c r="U341"/>
    </row>
    <row r="342" spans="20:21" x14ac:dyDescent="0.35">
      <c r="T342"/>
      <c r="U342"/>
    </row>
    <row r="343" spans="20:21" x14ac:dyDescent="0.35">
      <c r="T343"/>
      <c r="U343"/>
    </row>
    <row r="344" spans="20:21" x14ac:dyDescent="0.35">
      <c r="T344"/>
      <c r="U344"/>
    </row>
    <row r="345" spans="20:21" x14ac:dyDescent="0.35">
      <c r="T345"/>
      <c r="U345"/>
    </row>
    <row r="346" spans="20:21" x14ac:dyDescent="0.35">
      <c r="T346"/>
      <c r="U346"/>
    </row>
    <row r="347" spans="20:21" x14ac:dyDescent="0.35">
      <c r="T347"/>
      <c r="U347"/>
    </row>
    <row r="348" spans="20:21" x14ac:dyDescent="0.35">
      <c r="T348"/>
      <c r="U348"/>
    </row>
    <row r="349" spans="20:21" x14ac:dyDescent="0.35">
      <c r="T349"/>
      <c r="U349"/>
    </row>
    <row r="350" spans="20:21" x14ac:dyDescent="0.35">
      <c r="T350"/>
      <c r="U350"/>
    </row>
    <row r="351" spans="20:21" x14ac:dyDescent="0.35">
      <c r="T351"/>
      <c r="U351"/>
    </row>
    <row r="352" spans="20:21" x14ac:dyDescent="0.35">
      <c r="T352"/>
      <c r="U352"/>
    </row>
    <row r="353" spans="20:21" x14ac:dyDescent="0.35">
      <c r="T353"/>
      <c r="U353"/>
    </row>
    <row r="354" spans="20:21" x14ac:dyDescent="0.35">
      <c r="T354"/>
      <c r="U354"/>
    </row>
    <row r="355" spans="20:21" x14ac:dyDescent="0.35">
      <c r="T355"/>
      <c r="U355"/>
    </row>
    <row r="356" spans="20:21" x14ac:dyDescent="0.35">
      <c r="T356"/>
      <c r="U356"/>
    </row>
    <row r="357" spans="20:21" x14ac:dyDescent="0.35">
      <c r="T357"/>
      <c r="U357"/>
    </row>
    <row r="358" spans="20:21" x14ac:dyDescent="0.35">
      <c r="T358"/>
      <c r="U358"/>
    </row>
    <row r="359" spans="20:21" x14ac:dyDescent="0.35">
      <c r="T359"/>
      <c r="U359"/>
    </row>
    <row r="360" spans="20:21" x14ac:dyDescent="0.35">
      <c r="T360"/>
      <c r="U360"/>
    </row>
    <row r="361" spans="20:21" x14ac:dyDescent="0.35">
      <c r="T361"/>
      <c r="U361"/>
    </row>
    <row r="362" spans="20:21" x14ac:dyDescent="0.35">
      <c r="T362"/>
      <c r="U362"/>
    </row>
    <row r="363" spans="20:21" x14ac:dyDescent="0.35">
      <c r="T363"/>
      <c r="U363"/>
    </row>
    <row r="364" spans="20:21" x14ac:dyDescent="0.35">
      <c r="T364"/>
      <c r="U364"/>
    </row>
    <row r="365" spans="20:21" x14ac:dyDescent="0.35">
      <c r="T365"/>
      <c r="U365"/>
    </row>
    <row r="366" spans="20:21" x14ac:dyDescent="0.35">
      <c r="T366"/>
      <c r="U366"/>
    </row>
    <row r="367" spans="20:21" x14ac:dyDescent="0.35">
      <c r="T367"/>
      <c r="U367"/>
    </row>
    <row r="368" spans="20:21" x14ac:dyDescent="0.35">
      <c r="T368"/>
      <c r="U368"/>
    </row>
    <row r="369" spans="20:21" x14ac:dyDescent="0.35">
      <c r="T369"/>
      <c r="U369"/>
    </row>
    <row r="370" spans="20:21" x14ac:dyDescent="0.35">
      <c r="T370"/>
      <c r="U370"/>
    </row>
    <row r="371" spans="20:21" x14ac:dyDescent="0.35">
      <c r="T371"/>
      <c r="U371"/>
    </row>
    <row r="372" spans="20:21" x14ac:dyDescent="0.35">
      <c r="T372"/>
      <c r="U372"/>
    </row>
    <row r="373" spans="20:21" x14ac:dyDescent="0.35">
      <c r="T373"/>
      <c r="U373"/>
    </row>
    <row r="374" spans="20:21" x14ac:dyDescent="0.35">
      <c r="T374"/>
      <c r="U374"/>
    </row>
    <row r="375" spans="20:21" x14ac:dyDescent="0.35">
      <c r="T375"/>
      <c r="U375"/>
    </row>
    <row r="376" spans="20:21" x14ac:dyDescent="0.35">
      <c r="T376"/>
      <c r="U376"/>
    </row>
    <row r="377" spans="20:21" x14ac:dyDescent="0.35">
      <c r="T377"/>
      <c r="U377"/>
    </row>
    <row r="378" spans="20:21" x14ac:dyDescent="0.35">
      <c r="T378"/>
      <c r="U378"/>
    </row>
    <row r="379" spans="20:21" x14ac:dyDescent="0.35">
      <c r="T379"/>
      <c r="U379"/>
    </row>
    <row r="380" spans="20:21" x14ac:dyDescent="0.35">
      <c r="T380"/>
      <c r="U380"/>
    </row>
    <row r="381" spans="20:21" x14ac:dyDescent="0.35">
      <c r="T381"/>
      <c r="U381"/>
    </row>
    <row r="382" spans="20:21" x14ac:dyDescent="0.35">
      <c r="T382"/>
      <c r="U382"/>
    </row>
    <row r="383" spans="20:21" x14ac:dyDescent="0.35">
      <c r="T383"/>
      <c r="U383"/>
    </row>
    <row r="384" spans="20:21" x14ac:dyDescent="0.35">
      <c r="T384"/>
      <c r="U384"/>
    </row>
    <row r="385" spans="20:21" x14ac:dyDescent="0.35">
      <c r="T385"/>
      <c r="U385"/>
    </row>
    <row r="386" spans="20:21" x14ac:dyDescent="0.35">
      <c r="T386"/>
      <c r="U386"/>
    </row>
    <row r="387" spans="20:21" x14ac:dyDescent="0.35">
      <c r="T387"/>
      <c r="U387"/>
    </row>
    <row r="388" spans="20:21" x14ac:dyDescent="0.35">
      <c r="T388"/>
      <c r="U388"/>
    </row>
    <row r="389" spans="20:21" x14ac:dyDescent="0.35">
      <c r="T389"/>
      <c r="U389"/>
    </row>
    <row r="390" spans="20:21" x14ac:dyDescent="0.35">
      <c r="T390"/>
      <c r="U390"/>
    </row>
    <row r="391" spans="20:21" x14ac:dyDescent="0.35">
      <c r="T391"/>
      <c r="U391"/>
    </row>
    <row r="392" spans="20:21" x14ac:dyDescent="0.35">
      <c r="T392"/>
      <c r="U392"/>
    </row>
    <row r="393" spans="20:21" x14ac:dyDescent="0.35">
      <c r="T393"/>
      <c r="U393"/>
    </row>
    <row r="394" spans="20:21" x14ac:dyDescent="0.35">
      <c r="T394"/>
      <c r="U394"/>
    </row>
    <row r="395" spans="20:21" x14ac:dyDescent="0.35">
      <c r="T395"/>
      <c r="U395"/>
    </row>
    <row r="396" spans="20:21" x14ac:dyDescent="0.35">
      <c r="T396"/>
      <c r="U396"/>
    </row>
    <row r="397" spans="20:21" x14ac:dyDescent="0.35">
      <c r="T397"/>
      <c r="U397"/>
    </row>
    <row r="398" spans="20:21" x14ac:dyDescent="0.35">
      <c r="T398"/>
      <c r="U398"/>
    </row>
    <row r="399" spans="20:21" x14ac:dyDescent="0.35">
      <c r="T399"/>
      <c r="U399"/>
    </row>
    <row r="400" spans="20:21" x14ac:dyDescent="0.35">
      <c r="T400"/>
      <c r="U400"/>
    </row>
    <row r="401" spans="20:21" x14ac:dyDescent="0.35">
      <c r="T401"/>
      <c r="U401"/>
    </row>
    <row r="402" spans="20:21" x14ac:dyDescent="0.35">
      <c r="T402"/>
      <c r="U402"/>
    </row>
    <row r="403" spans="20:21" x14ac:dyDescent="0.35">
      <c r="T403"/>
      <c r="U403"/>
    </row>
    <row r="404" spans="20:21" x14ac:dyDescent="0.35">
      <c r="T404"/>
      <c r="U404"/>
    </row>
    <row r="405" spans="20:21" x14ac:dyDescent="0.35">
      <c r="T405"/>
      <c r="U405"/>
    </row>
    <row r="406" spans="20:21" x14ac:dyDescent="0.35">
      <c r="T406"/>
      <c r="U406"/>
    </row>
    <row r="407" spans="20:21" x14ac:dyDescent="0.35">
      <c r="T407"/>
      <c r="U407"/>
    </row>
    <row r="408" spans="20:21" x14ac:dyDescent="0.35">
      <c r="T408"/>
      <c r="U408"/>
    </row>
    <row r="409" spans="20:21" x14ac:dyDescent="0.35">
      <c r="T409"/>
      <c r="U409"/>
    </row>
    <row r="410" spans="20:21" x14ac:dyDescent="0.35">
      <c r="T410"/>
      <c r="U410"/>
    </row>
    <row r="411" spans="20:21" x14ac:dyDescent="0.35">
      <c r="T411"/>
      <c r="U411"/>
    </row>
    <row r="412" spans="20:21" x14ac:dyDescent="0.35">
      <c r="T412"/>
      <c r="U412"/>
    </row>
    <row r="413" spans="20:21" x14ac:dyDescent="0.35">
      <c r="T413"/>
      <c r="U413"/>
    </row>
    <row r="414" spans="20:21" x14ac:dyDescent="0.35">
      <c r="T414"/>
      <c r="U414"/>
    </row>
    <row r="415" spans="20:21" x14ac:dyDescent="0.35">
      <c r="T415"/>
      <c r="U415"/>
    </row>
    <row r="416" spans="20:21" x14ac:dyDescent="0.35">
      <c r="T416"/>
      <c r="U416"/>
    </row>
    <row r="417" spans="20:21" x14ac:dyDescent="0.35">
      <c r="T417"/>
      <c r="U417"/>
    </row>
    <row r="418" spans="20:21" x14ac:dyDescent="0.35">
      <c r="T418"/>
      <c r="U418"/>
    </row>
    <row r="419" spans="20:21" x14ac:dyDescent="0.35">
      <c r="T419"/>
      <c r="U419"/>
    </row>
    <row r="420" spans="20:21" x14ac:dyDescent="0.35">
      <c r="T420"/>
      <c r="U420"/>
    </row>
    <row r="421" spans="20:21" x14ac:dyDescent="0.35">
      <c r="T421"/>
      <c r="U421"/>
    </row>
    <row r="422" spans="20:21" x14ac:dyDescent="0.35">
      <c r="T422"/>
      <c r="U422"/>
    </row>
    <row r="423" spans="20:21" x14ac:dyDescent="0.35">
      <c r="T423"/>
      <c r="U423"/>
    </row>
    <row r="424" spans="20:21" x14ac:dyDescent="0.35">
      <c r="T424"/>
      <c r="U424"/>
    </row>
    <row r="425" spans="20:21" x14ac:dyDescent="0.35">
      <c r="T425"/>
      <c r="U425"/>
    </row>
    <row r="426" spans="20:21" x14ac:dyDescent="0.35">
      <c r="T426"/>
      <c r="U426"/>
    </row>
    <row r="427" spans="20:21" x14ac:dyDescent="0.35">
      <c r="T427"/>
      <c r="U427"/>
    </row>
    <row r="428" spans="20:21" x14ac:dyDescent="0.35">
      <c r="T428"/>
      <c r="U428"/>
    </row>
    <row r="429" spans="20:21" x14ac:dyDescent="0.35">
      <c r="T429"/>
      <c r="U429"/>
    </row>
    <row r="430" spans="20:21" x14ac:dyDescent="0.35">
      <c r="T430"/>
      <c r="U430"/>
    </row>
    <row r="431" spans="20:21" x14ac:dyDescent="0.35">
      <c r="T431"/>
      <c r="U431"/>
    </row>
    <row r="432" spans="20:21" x14ac:dyDescent="0.35">
      <c r="T432"/>
      <c r="U432"/>
    </row>
    <row r="433" spans="20:21" x14ac:dyDescent="0.35">
      <c r="T433"/>
      <c r="U433"/>
    </row>
    <row r="434" spans="20:21" x14ac:dyDescent="0.35">
      <c r="T434"/>
      <c r="U434"/>
    </row>
    <row r="435" spans="20:21" x14ac:dyDescent="0.35">
      <c r="T435"/>
      <c r="U435"/>
    </row>
    <row r="436" spans="20:21" x14ac:dyDescent="0.35">
      <c r="T436"/>
      <c r="U436"/>
    </row>
    <row r="437" spans="20:21" x14ac:dyDescent="0.35">
      <c r="T437"/>
      <c r="U437"/>
    </row>
    <row r="438" spans="20:21" x14ac:dyDescent="0.35">
      <c r="T438"/>
      <c r="U438"/>
    </row>
    <row r="439" spans="20:21" x14ac:dyDescent="0.35">
      <c r="T439"/>
      <c r="U439"/>
    </row>
    <row r="440" spans="20:21" x14ac:dyDescent="0.35">
      <c r="T440"/>
      <c r="U440"/>
    </row>
    <row r="441" spans="20:21" x14ac:dyDescent="0.35">
      <c r="T441"/>
      <c r="U441"/>
    </row>
    <row r="442" spans="20:21" x14ac:dyDescent="0.35">
      <c r="T442"/>
      <c r="U442"/>
    </row>
    <row r="443" spans="20:21" x14ac:dyDescent="0.35">
      <c r="T443"/>
      <c r="U443"/>
    </row>
    <row r="444" spans="20:21" x14ac:dyDescent="0.35">
      <c r="T444"/>
      <c r="U444"/>
    </row>
    <row r="445" spans="20:21" x14ac:dyDescent="0.35">
      <c r="T445"/>
      <c r="U445"/>
    </row>
    <row r="446" spans="20:21" x14ac:dyDescent="0.35">
      <c r="T446"/>
      <c r="U446"/>
    </row>
    <row r="447" spans="20:21" x14ac:dyDescent="0.35">
      <c r="T447"/>
      <c r="U447"/>
    </row>
    <row r="448" spans="20:21" x14ac:dyDescent="0.35">
      <c r="T448"/>
      <c r="U448"/>
    </row>
    <row r="449" spans="20:21" x14ac:dyDescent="0.35">
      <c r="T449"/>
      <c r="U449"/>
    </row>
    <row r="450" spans="20:21" x14ac:dyDescent="0.35">
      <c r="T450"/>
      <c r="U450"/>
    </row>
    <row r="451" spans="20:21" x14ac:dyDescent="0.35">
      <c r="T451"/>
      <c r="U451"/>
    </row>
    <row r="452" spans="20:21" x14ac:dyDescent="0.35">
      <c r="T452"/>
      <c r="U452"/>
    </row>
    <row r="453" spans="20:21" x14ac:dyDescent="0.35">
      <c r="T453"/>
      <c r="U453"/>
    </row>
    <row r="454" spans="20:21" x14ac:dyDescent="0.35">
      <c r="T454"/>
      <c r="U454"/>
    </row>
    <row r="455" spans="20:21" x14ac:dyDescent="0.35">
      <c r="T455"/>
      <c r="U455"/>
    </row>
    <row r="456" spans="20:21" x14ac:dyDescent="0.35">
      <c r="T456"/>
      <c r="U456"/>
    </row>
    <row r="457" spans="20:21" x14ac:dyDescent="0.35">
      <c r="T457"/>
      <c r="U457"/>
    </row>
    <row r="458" spans="20:21" x14ac:dyDescent="0.35">
      <c r="T458"/>
      <c r="U458"/>
    </row>
    <row r="459" spans="20:21" x14ac:dyDescent="0.35">
      <c r="T459"/>
      <c r="U459"/>
    </row>
    <row r="460" spans="20:21" x14ac:dyDescent="0.35">
      <c r="T460"/>
      <c r="U460"/>
    </row>
    <row r="461" spans="20:21" x14ac:dyDescent="0.35">
      <c r="T461"/>
      <c r="U461"/>
    </row>
    <row r="462" spans="20:21" x14ac:dyDescent="0.35">
      <c r="T462"/>
      <c r="U462"/>
    </row>
    <row r="463" spans="20:21" x14ac:dyDescent="0.35">
      <c r="T463"/>
      <c r="U463"/>
    </row>
    <row r="464" spans="20:21" x14ac:dyDescent="0.35">
      <c r="T464"/>
      <c r="U464"/>
    </row>
    <row r="465" spans="20:21" x14ac:dyDescent="0.35">
      <c r="T465"/>
      <c r="U465"/>
    </row>
    <row r="466" spans="20:21" x14ac:dyDescent="0.35">
      <c r="T466"/>
      <c r="U466"/>
    </row>
    <row r="467" spans="20:21" x14ac:dyDescent="0.35">
      <c r="T467"/>
      <c r="U467"/>
    </row>
    <row r="468" spans="20:21" x14ac:dyDescent="0.35">
      <c r="T468"/>
      <c r="U468"/>
    </row>
    <row r="469" spans="20:21" x14ac:dyDescent="0.35">
      <c r="T469"/>
      <c r="U469"/>
    </row>
    <row r="470" spans="20:21" x14ac:dyDescent="0.35">
      <c r="T470"/>
      <c r="U470"/>
    </row>
    <row r="471" spans="20:21" x14ac:dyDescent="0.35">
      <c r="T471"/>
      <c r="U471"/>
    </row>
    <row r="472" spans="20:21" x14ac:dyDescent="0.35">
      <c r="T472"/>
      <c r="U472"/>
    </row>
    <row r="473" spans="20:21" x14ac:dyDescent="0.35">
      <c r="T473"/>
      <c r="U473"/>
    </row>
    <row r="474" spans="20:21" x14ac:dyDescent="0.35">
      <c r="T474"/>
      <c r="U474"/>
    </row>
    <row r="475" spans="20:21" x14ac:dyDescent="0.35">
      <c r="T475"/>
      <c r="U475"/>
    </row>
    <row r="476" spans="20:21" x14ac:dyDescent="0.35">
      <c r="T476"/>
      <c r="U476"/>
    </row>
    <row r="477" spans="20:21" x14ac:dyDescent="0.35">
      <c r="T477"/>
      <c r="U477"/>
    </row>
    <row r="478" spans="20:21" x14ac:dyDescent="0.35">
      <c r="T478"/>
      <c r="U478"/>
    </row>
    <row r="479" spans="20:21" x14ac:dyDescent="0.35">
      <c r="T479"/>
      <c r="U479"/>
    </row>
    <row r="480" spans="20:21" x14ac:dyDescent="0.35">
      <c r="T480"/>
      <c r="U480"/>
    </row>
    <row r="481" spans="20:21" x14ac:dyDescent="0.35">
      <c r="T481"/>
      <c r="U481"/>
    </row>
    <row r="482" spans="20:21" x14ac:dyDescent="0.35">
      <c r="T482"/>
      <c r="U482"/>
    </row>
    <row r="483" spans="20:21" x14ac:dyDescent="0.35">
      <c r="T483"/>
      <c r="U483"/>
    </row>
    <row r="484" spans="20:21" x14ac:dyDescent="0.35">
      <c r="T484"/>
      <c r="U484"/>
    </row>
    <row r="485" spans="20:21" x14ac:dyDescent="0.35">
      <c r="T485"/>
      <c r="U485"/>
    </row>
    <row r="486" spans="20:21" x14ac:dyDescent="0.35">
      <c r="T486"/>
      <c r="U486"/>
    </row>
    <row r="487" spans="20:21" x14ac:dyDescent="0.35">
      <c r="T487"/>
      <c r="U487"/>
    </row>
    <row r="488" spans="20:21" x14ac:dyDescent="0.35">
      <c r="T488"/>
      <c r="U488"/>
    </row>
    <row r="489" spans="20:21" x14ac:dyDescent="0.35">
      <c r="T489"/>
      <c r="U489"/>
    </row>
    <row r="490" spans="20:21" x14ac:dyDescent="0.35">
      <c r="T490"/>
      <c r="U490"/>
    </row>
    <row r="491" spans="20:21" x14ac:dyDescent="0.35">
      <c r="T491"/>
      <c r="U491"/>
    </row>
    <row r="492" spans="20:21" x14ac:dyDescent="0.35">
      <c r="T492"/>
      <c r="U492"/>
    </row>
    <row r="493" spans="20:21" x14ac:dyDescent="0.35">
      <c r="T493"/>
      <c r="U493"/>
    </row>
    <row r="494" spans="20:21" x14ac:dyDescent="0.35">
      <c r="T494"/>
      <c r="U494"/>
    </row>
    <row r="495" spans="20:21" x14ac:dyDescent="0.35">
      <c r="T495"/>
      <c r="U495"/>
    </row>
    <row r="496" spans="20:21" x14ac:dyDescent="0.35">
      <c r="T496"/>
      <c r="U496"/>
    </row>
    <row r="497" spans="20:21" x14ac:dyDescent="0.35">
      <c r="T497"/>
      <c r="U497"/>
    </row>
    <row r="498" spans="20:21" x14ac:dyDescent="0.35">
      <c r="T498"/>
      <c r="U498"/>
    </row>
    <row r="499" spans="20:21" x14ac:dyDescent="0.35">
      <c r="T499"/>
      <c r="U499"/>
    </row>
    <row r="500" spans="20:21" x14ac:dyDescent="0.35">
      <c r="T500"/>
      <c r="U500"/>
    </row>
    <row r="501" spans="20:21" x14ac:dyDescent="0.35">
      <c r="T501"/>
      <c r="U501"/>
    </row>
    <row r="502" spans="20:21" x14ac:dyDescent="0.35">
      <c r="T502"/>
      <c r="U502"/>
    </row>
    <row r="503" spans="20:21" x14ac:dyDescent="0.35">
      <c r="T503"/>
      <c r="U503"/>
    </row>
    <row r="504" spans="20:21" x14ac:dyDescent="0.35">
      <c r="T504"/>
      <c r="U504"/>
    </row>
    <row r="505" spans="20:21" x14ac:dyDescent="0.35">
      <c r="T505"/>
      <c r="U505"/>
    </row>
    <row r="506" spans="20:21" x14ac:dyDescent="0.35">
      <c r="T506"/>
      <c r="U506"/>
    </row>
    <row r="507" spans="20:21" x14ac:dyDescent="0.35">
      <c r="T507"/>
      <c r="U507"/>
    </row>
    <row r="508" spans="20:21" x14ac:dyDescent="0.35">
      <c r="T508"/>
      <c r="U508"/>
    </row>
    <row r="509" spans="20:21" x14ac:dyDescent="0.35">
      <c r="T509"/>
      <c r="U509"/>
    </row>
    <row r="510" spans="20:21" x14ac:dyDescent="0.35">
      <c r="T510"/>
      <c r="U510"/>
    </row>
    <row r="511" spans="20:21" x14ac:dyDescent="0.35">
      <c r="T511"/>
      <c r="U511"/>
    </row>
    <row r="512" spans="20:21" x14ac:dyDescent="0.35">
      <c r="T512"/>
      <c r="U512"/>
    </row>
    <row r="513" spans="20:21" x14ac:dyDescent="0.35">
      <c r="T513"/>
      <c r="U513"/>
    </row>
    <row r="514" spans="20:21" x14ac:dyDescent="0.35">
      <c r="T514"/>
      <c r="U514"/>
    </row>
    <row r="515" spans="20:21" x14ac:dyDescent="0.35">
      <c r="T515"/>
      <c r="U515"/>
    </row>
    <row r="516" spans="20:21" x14ac:dyDescent="0.35">
      <c r="T516"/>
      <c r="U516"/>
    </row>
    <row r="517" spans="20:21" x14ac:dyDescent="0.35">
      <c r="T517"/>
      <c r="U517"/>
    </row>
    <row r="518" spans="20:21" x14ac:dyDescent="0.35">
      <c r="T518"/>
      <c r="U518"/>
    </row>
    <row r="519" spans="20:21" x14ac:dyDescent="0.35">
      <c r="T519"/>
      <c r="U519"/>
    </row>
    <row r="520" spans="20:21" x14ac:dyDescent="0.35">
      <c r="T520"/>
      <c r="U520"/>
    </row>
    <row r="521" spans="20:21" x14ac:dyDescent="0.35">
      <c r="T521"/>
      <c r="U521"/>
    </row>
    <row r="522" spans="20:21" x14ac:dyDescent="0.35">
      <c r="T522"/>
      <c r="U522"/>
    </row>
    <row r="523" spans="20:21" x14ac:dyDescent="0.35">
      <c r="T523"/>
      <c r="U523"/>
    </row>
    <row r="524" spans="20:21" x14ac:dyDescent="0.35">
      <c r="T524"/>
      <c r="U524"/>
    </row>
    <row r="525" spans="20:21" x14ac:dyDescent="0.35">
      <c r="T525"/>
      <c r="U525"/>
    </row>
    <row r="526" spans="20:21" x14ac:dyDescent="0.35">
      <c r="T526"/>
      <c r="U526"/>
    </row>
    <row r="527" spans="20:21" x14ac:dyDescent="0.35">
      <c r="T527"/>
      <c r="U527"/>
    </row>
    <row r="528" spans="20:21" x14ac:dyDescent="0.35">
      <c r="T528"/>
      <c r="U528"/>
    </row>
    <row r="529" spans="20:21" x14ac:dyDescent="0.35">
      <c r="T529"/>
      <c r="U529"/>
    </row>
    <row r="530" spans="20:21" x14ac:dyDescent="0.35">
      <c r="T530"/>
      <c r="U530"/>
    </row>
    <row r="531" spans="20:21" x14ac:dyDescent="0.35">
      <c r="T531"/>
      <c r="U531"/>
    </row>
    <row r="532" spans="20:21" x14ac:dyDescent="0.35">
      <c r="T532"/>
      <c r="U532"/>
    </row>
    <row r="533" spans="20:21" x14ac:dyDescent="0.35">
      <c r="T533"/>
      <c r="U533"/>
    </row>
    <row r="534" spans="20:21" x14ac:dyDescent="0.35">
      <c r="T534"/>
      <c r="U534"/>
    </row>
    <row r="535" spans="20:21" x14ac:dyDescent="0.35">
      <c r="T535"/>
      <c r="U535"/>
    </row>
    <row r="536" spans="20:21" x14ac:dyDescent="0.35">
      <c r="T536"/>
      <c r="U536"/>
    </row>
    <row r="537" spans="20:21" x14ac:dyDescent="0.35">
      <c r="T537"/>
      <c r="U537"/>
    </row>
    <row r="538" spans="20:21" x14ac:dyDescent="0.35">
      <c r="T538"/>
      <c r="U538"/>
    </row>
    <row r="539" spans="20:21" x14ac:dyDescent="0.35">
      <c r="T539"/>
      <c r="U539"/>
    </row>
    <row r="540" spans="20:21" x14ac:dyDescent="0.35">
      <c r="T540"/>
      <c r="U540"/>
    </row>
    <row r="541" spans="20:21" x14ac:dyDescent="0.35">
      <c r="T541"/>
      <c r="U541"/>
    </row>
    <row r="542" spans="20:21" x14ac:dyDescent="0.35">
      <c r="T542"/>
      <c r="U542"/>
    </row>
    <row r="543" spans="20:21" x14ac:dyDescent="0.35">
      <c r="T543"/>
      <c r="U543"/>
    </row>
    <row r="544" spans="20:21" x14ac:dyDescent="0.35">
      <c r="T544"/>
      <c r="U544"/>
    </row>
    <row r="545" spans="20:21" x14ac:dyDescent="0.35">
      <c r="T545"/>
      <c r="U545"/>
    </row>
    <row r="546" spans="20:21" x14ac:dyDescent="0.35">
      <c r="T546"/>
      <c r="U546"/>
    </row>
    <row r="547" spans="20:21" x14ac:dyDescent="0.35">
      <c r="T547"/>
      <c r="U547"/>
    </row>
    <row r="548" spans="20:21" x14ac:dyDescent="0.35">
      <c r="T548"/>
      <c r="U548"/>
    </row>
    <row r="549" spans="20:21" x14ac:dyDescent="0.35">
      <c r="T549"/>
      <c r="U549"/>
    </row>
    <row r="550" spans="20:21" x14ac:dyDescent="0.35">
      <c r="T550"/>
      <c r="U550"/>
    </row>
    <row r="551" spans="20:21" x14ac:dyDescent="0.35">
      <c r="T551"/>
      <c r="U551"/>
    </row>
    <row r="552" spans="20:21" x14ac:dyDescent="0.35">
      <c r="T552"/>
      <c r="U552"/>
    </row>
    <row r="553" spans="20:21" x14ac:dyDescent="0.35">
      <c r="T553"/>
      <c r="U553"/>
    </row>
    <row r="554" spans="20:21" x14ac:dyDescent="0.35">
      <c r="T554"/>
      <c r="U554"/>
    </row>
    <row r="555" spans="20:21" x14ac:dyDescent="0.35">
      <c r="T555"/>
      <c r="U555"/>
    </row>
    <row r="556" spans="20:21" x14ac:dyDescent="0.35">
      <c r="T556"/>
      <c r="U556"/>
    </row>
    <row r="557" spans="20:21" x14ac:dyDescent="0.35">
      <c r="T557"/>
      <c r="U557"/>
    </row>
    <row r="558" spans="20:21" x14ac:dyDescent="0.35">
      <c r="T558"/>
      <c r="U558"/>
    </row>
    <row r="559" spans="20:21" x14ac:dyDescent="0.35">
      <c r="T559"/>
      <c r="U559"/>
    </row>
    <row r="560" spans="20:21" x14ac:dyDescent="0.35">
      <c r="T560"/>
      <c r="U560"/>
    </row>
    <row r="561" spans="20:21" x14ac:dyDescent="0.35">
      <c r="T561"/>
      <c r="U561"/>
    </row>
    <row r="562" spans="20:21" x14ac:dyDescent="0.35">
      <c r="T562"/>
      <c r="U562"/>
    </row>
    <row r="563" spans="20:21" x14ac:dyDescent="0.35">
      <c r="T563"/>
      <c r="U563"/>
    </row>
    <row r="564" spans="20:21" x14ac:dyDescent="0.35">
      <c r="T564"/>
      <c r="U564"/>
    </row>
    <row r="565" spans="20:21" x14ac:dyDescent="0.35">
      <c r="T565"/>
      <c r="U565"/>
    </row>
    <row r="566" spans="20:21" x14ac:dyDescent="0.35">
      <c r="T566"/>
      <c r="U566"/>
    </row>
    <row r="567" spans="20:21" x14ac:dyDescent="0.35">
      <c r="T567"/>
      <c r="U567"/>
    </row>
    <row r="568" spans="20:21" x14ac:dyDescent="0.35">
      <c r="T568"/>
      <c r="U568"/>
    </row>
    <row r="569" spans="20:21" x14ac:dyDescent="0.35">
      <c r="T569"/>
      <c r="U569"/>
    </row>
    <row r="570" spans="20:21" x14ac:dyDescent="0.35">
      <c r="T570"/>
      <c r="U570"/>
    </row>
    <row r="571" spans="20:21" x14ac:dyDescent="0.35">
      <c r="T571"/>
      <c r="U571"/>
    </row>
    <row r="572" spans="20:21" x14ac:dyDescent="0.35">
      <c r="T572"/>
      <c r="U572"/>
    </row>
    <row r="573" spans="20:21" x14ac:dyDescent="0.35">
      <c r="T573"/>
      <c r="U573"/>
    </row>
    <row r="574" spans="20:21" x14ac:dyDescent="0.35">
      <c r="T574"/>
      <c r="U574"/>
    </row>
    <row r="575" spans="20:21" x14ac:dyDescent="0.35">
      <c r="T575"/>
      <c r="U575"/>
    </row>
    <row r="576" spans="20:21" x14ac:dyDescent="0.35">
      <c r="T576"/>
      <c r="U576"/>
    </row>
    <row r="577" spans="20:21" x14ac:dyDescent="0.35">
      <c r="T577"/>
      <c r="U577"/>
    </row>
    <row r="578" spans="20:21" x14ac:dyDescent="0.35">
      <c r="T578"/>
      <c r="U578"/>
    </row>
    <row r="579" spans="20:21" x14ac:dyDescent="0.35">
      <c r="T579"/>
      <c r="U579"/>
    </row>
    <row r="580" spans="20:21" x14ac:dyDescent="0.35">
      <c r="T580"/>
      <c r="U580"/>
    </row>
    <row r="581" spans="20:21" x14ac:dyDescent="0.35">
      <c r="T581"/>
      <c r="U581"/>
    </row>
    <row r="582" spans="20:21" x14ac:dyDescent="0.35">
      <c r="T582"/>
      <c r="U582"/>
    </row>
    <row r="583" spans="20:21" x14ac:dyDescent="0.35">
      <c r="T583"/>
      <c r="U583"/>
    </row>
    <row r="584" spans="20:21" x14ac:dyDescent="0.35">
      <c r="T584"/>
      <c r="U584"/>
    </row>
    <row r="585" spans="20:21" x14ac:dyDescent="0.35">
      <c r="T585"/>
      <c r="U585"/>
    </row>
    <row r="586" spans="20:21" x14ac:dyDescent="0.35">
      <c r="T586"/>
      <c r="U586"/>
    </row>
    <row r="587" spans="20:21" x14ac:dyDescent="0.35">
      <c r="T587"/>
      <c r="U587"/>
    </row>
    <row r="588" spans="20:21" x14ac:dyDescent="0.35">
      <c r="T588"/>
      <c r="U588"/>
    </row>
    <row r="589" spans="20:21" x14ac:dyDescent="0.35">
      <c r="T589"/>
      <c r="U589"/>
    </row>
    <row r="590" spans="20:21" x14ac:dyDescent="0.35">
      <c r="T590"/>
      <c r="U590"/>
    </row>
    <row r="591" spans="20:21" x14ac:dyDescent="0.35">
      <c r="T591"/>
      <c r="U591"/>
    </row>
    <row r="592" spans="20:21" x14ac:dyDescent="0.35">
      <c r="T592"/>
      <c r="U592"/>
    </row>
    <row r="593" spans="20:21" x14ac:dyDescent="0.35">
      <c r="T593"/>
      <c r="U593"/>
    </row>
    <row r="594" spans="20:21" x14ac:dyDescent="0.35">
      <c r="T594"/>
      <c r="U594"/>
    </row>
    <row r="595" spans="20:21" x14ac:dyDescent="0.35">
      <c r="T595"/>
      <c r="U595"/>
    </row>
    <row r="596" spans="20:21" x14ac:dyDescent="0.35">
      <c r="T596"/>
      <c r="U596"/>
    </row>
    <row r="597" spans="20:21" x14ac:dyDescent="0.35">
      <c r="T597"/>
      <c r="U597"/>
    </row>
    <row r="598" spans="20:21" x14ac:dyDescent="0.35">
      <c r="T598"/>
      <c r="U598"/>
    </row>
    <row r="599" spans="20:21" x14ac:dyDescent="0.35">
      <c r="T599"/>
      <c r="U599"/>
    </row>
    <row r="600" spans="20:21" x14ac:dyDescent="0.35">
      <c r="T600"/>
      <c r="U600"/>
    </row>
    <row r="601" spans="20:21" x14ac:dyDescent="0.35">
      <c r="T601"/>
      <c r="U601"/>
    </row>
    <row r="602" spans="20:21" x14ac:dyDescent="0.35">
      <c r="T602"/>
      <c r="U602"/>
    </row>
    <row r="603" spans="20:21" x14ac:dyDescent="0.35">
      <c r="T603"/>
      <c r="U603"/>
    </row>
    <row r="604" spans="20:21" x14ac:dyDescent="0.35">
      <c r="T604"/>
      <c r="U604"/>
    </row>
    <row r="605" spans="20:21" x14ac:dyDescent="0.35">
      <c r="T605"/>
      <c r="U605"/>
    </row>
    <row r="606" spans="20:21" x14ac:dyDescent="0.35">
      <c r="T606"/>
      <c r="U606"/>
    </row>
    <row r="607" spans="20:21" x14ac:dyDescent="0.35">
      <c r="T607"/>
      <c r="U607"/>
    </row>
    <row r="608" spans="20:21" x14ac:dyDescent="0.35">
      <c r="T608"/>
      <c r="U608"/>
    </row>
    <row r="609" spans="20:21" x14ac:dyDescent="0.35">
      <c r="T609"/>
      <c r="U609"/>
    </row>
    <row r="610" spans="20:21" x14ac:dyDescent="0.35">
      <c r="T610"/>
      <c r="U610"/>
    </row>
    <row r="611" spans="20:21" x14ac:dyDescent="0.35">
      <c r="T611"/>
      <c r="U611"/>
    </row>
    <row r="612" spans="20:21" x14ac:dyDescent="0.35">
      <c r="T612"/>
      <c r="U612"/>
    </row>
    <row r="613" spans="20:21" x14ac:dyDescent="0.35">
      <c r="T613"/>
      <c r="U613"/>
    </row>
    <row r="614" spans="20:21" x14ac:dyDescent="0.35">
      <c r="T614"/>
      <c r="U614"/>
    </row>
    <row r="615" spans="20:21" x14ac:dyDescent="0.35">
      <c r="T615"/>
      <c r="U615"/>
    </row>
    <row r="616" spans="20:21" x14ac:dyDescent="0.35">
      <c r="T616"/>
      <c r="U616"/>
    </row>
    <row r="617" spans="20:21" x14ac:dyDescent="0.35">
      <c r="T617"/>
      <c r="U617"/>
    </row>
    <row r="618" spans="20:21" x14ac:dyDescent="0.35">
      <c r="T618"/>
      <c r="U618"/>
    </row>
    <row r="619" spans="20:21" x14ac:dyDescent="0.35">
      <c r="T619"/>
      <c r="U619"/>
    </row>
    <row r="620" spans="20:21" x14ac:dyDescent="0.35">
      <c r="T620"/>
      <c r="U620"/>
    </row>
    <row r="621" spans="20:21" x14ac:dyDescent="0.35">
      <c r="T621"/>
      <c r="U621"/>
    </row>
    <row r="622" spans="20:21" x14ac:dyDescent="0.35">
      <c r="T622"/>
      <c r="U622"/>
    </row>
    <row r="623" spans="20:21" x14ac:dyDescent="0.35">
      <c r="T623"/>
      <c r="U623"/>
    </row>
    <row r="624" spans="20:21" x14ac:dyDescent="0.35">
      <c r="T624"/>
      <c r="U624"/>
    </row>
    <row r="625" spans="20:21" x14ac:dyDescent="0.35">
      <c r="T625"/>
      <c r="U625"/>
    </row>
    <row r="626" spans="20:21" x14ac:dyDescent="0.35">
      <c r="T626"/>
      <c r="U626"/>
    </row>
    <row r="627" spans="20:21" x14ac:dyDescent="0.35">
      <c r="T627"/>
      <c r="U627"/>
    </row>
    <row r="628" spans="20:21" x14ac:dyDescent="0.35">
      <c r="T628"/>
      <c r="U628"/>
    </row>
    <row r="629" spans="20:21" x14ac:dyDescent="0.35">
      <c r="T629"/>
      <c r="U629"/>
    </row>
    <row r="630" spans="20:21" x14ac:dyDescent="0.35">
      <c r="T630"/>
      <c r="U630"/>
    </row>
    <row r="631" spans="20:21" x14ac:dyDescent="0.35">
      <c r="T631"/>
      <c r="U631"/>
    </row>
    <row r="632" spans="20:21" x14ac:dyDescent="0.35">
      <c r="T632"/>
      <c r="U632"/>
    </row>
    <row r="633" spans="20:21" x14ac:dyDescent="0.35">
      <c r="T633"/>
      <c r="U633"/>
    </row>
    <row r="634" spans="20:21" x14ac:dyDescent="0.35">
      <c r="T634"/>
      <c r="U634"/>
    </row>
    <row r="635" spans="20:21" x14ac:dyDescent="0.35">
      <c r="T635"/>
      <c r="U635"/>
    </row>
    <row r="636" spans="20:21" x14ac:dyDescent="0.35">
      <c r="T636"/>
      <c r="U636"/>
    </row>
    <row r="637" spans="20:21" x14ac:dyDescent="0.35">
      <c r="T637"/>
      <c r="U637"/>
    </row>
    <row r="638" spans="20:21" x14ac:dyDescent="0.35">
      <c r="T638"/>
      <c r="U638"/>
    </row>
    <row r="639" spans="20:21" x14ac:dyDescent="0.35">
      <c r="T639"/>
      <c r="U639"/>
    </row>
    <row r="640" spans="20:21" x14ac:dyDescent="0.35">
      <c r="T640"/>
      <c r="U640"/>
    </row>
    <row r="641" spans="20:21" x14ac:dyDescent="0.35">
      <c r="T641"/>
      <c r="U641"/>
    </row>
    <row r="642" spans="20:21" x14ac:dyDescent="0.35">
      <c r="T642"/>
      <c r="U642"/>
    </row>
    <row r="643" spans="20:21" x14ac:dyDescent="0.35">
      <c r="T643"/>
      <c r="U643"/>
    </row>
    <row r="644" spans="20:21" x14ac:dyDescent="0.35">
      <c r="T644"/>
      <c r="U644"/>
    </row>
    <row r="645" spans="20:21" x14ac:dyDescent="0.35">
      <c r="T645"/>
      <c r="U645"/>
    </row>
    <row r="646" spans="20:21" x14ac:dyDescent="0.35">
      <c r="T646"/>
      <c r="U646"/>
    </row>
    <row r="647" spans="20:21" x14ac:dyDescent="0.35">
      <c r="T647"/>
      <c r="U647"/>
    </row>
    <row r="648" spans="20:21" x14ac:dyDescent="0.35">
      <c r="T648"/>
      <c r="U648"/>
    </row>
    <row r="649" spans="20:21" x14ac:dyDescent="0.35">
      <c r="T649"/>
      <c r="U649"/>
    </row>
    <row r="650" spans="20:21" x14ac:dyDescent="0.35">
      <c r="T650"/>
      <c r="U650"/>
    </row>
    <row r="651" spans="20:21" x14ac:dyDescent="0.35">
      <c r="T651"/>
      <c r="U651"/>
    </row>
    <row r="652" spans="20:21" x14ac:dyDescent="0.35">
      <c r="T652"/>
      <c r="U652"/>
    </row>
    <row r="653" spans="20:21" x14ac:dyDescent="0.35">
      <c r="T653"/>
      <c r="U653"/>
    </row>
    <row r="654" spans="20:21" x14ac:dyDescent="0.35">
      <c r="T654"/>
      <c r="U654"/>
    </row>
    <row r="655" spans="20:21" x14ac:dyDescent="0.35">
      <c r="T655"/>
      <c r="U655"/>
    </row>
    <row r="656" spans="20:21" x14ac:dyDescent="0.35">
      <c r="T656"/>
      <c r="U656"/>
    </row>
    <row r="657" spans="20:21" x14ac:dyDescent="0.35">
      <c r="T657"/>
      <c r="U657"/>
    </row>
    <row r="658" spans="20:21" x14ac:dyDescent="0.35">
      <c r="T658"/>
      <c r="U658"/>
    </row>
    <row r="659" spans="20:21" x14ac:dyDescent="0.35">
      <c r="T659"/>
      <c r="U659"/>
    </row>
    <row r="660" spans="20:21" x14ac:dyDescent="0.35">
      <c r="T660"/>
      <c r="U660"/>
    </row>
    <row r="661" spans="20:21" x14ac:dyDescent="0.35">
      <c r="T661"/>
      <c r="U661"/>
    </row>
  </sheetData>
  <autoFilter ref="A1:T228" xr:uid="{E6E599BD-EA9F-45BA-858B-E0D1B8DD7BF8}"/>
  <conditionalFormatting sqref="A2:A228">
    <cfRule type="cellIs" priority="66" stopIfTrue="1" operator="equal">
      <formula>""</formula>
    </cfRule>
    <cfRule type="cellIs" dxfId="106" priority="68" operator="notEqual">
      <formula>"None"</formula>
    </cfRule>
    <cfRule type="cellIs" dxfId="105" priority="69" operator="equal">
      <formula>"None"</formula>
    </cfRule>
  </conditionalFormatting>
  <conditionalFormatting sqref="A64:A68">
    <cfRule type="cellIs" priority="46" stopIfTrue="1" operator="equal">
      <formula>""</formula>
    </cfRule>
    <cfRule type="cellIs" dxfId="103" priority="48" operator="notEqual">
      <formula>"None"</formula>
    </cfRule>
    <cfRule type="cellIs" dxfId="102" priority="49" operator="equal">
      <formula>"None"</formula>
    </cfRule>
  </conditionalFormatting>
  <conditionalFormatting sqref="A229:A253">
    <cfRule type="cellIs" priority="10" stopIfTrue="1" operator="equal">
      <formula>""</formula>
    </cfRule>
    <cfRule type="cellIs" dxfId="100" priority="12" operator="notEqual">
      <formula>"None"</formula>
    </cfRule>
    <cfRule type="cellIs" dxfId="99" priority="13" operator="equal">
      <formula>"None"</formula>
    </cfRule>
  </conditionalFormatting>
  <conditionalFormatting sqref="B2:C253">
    <cfRule type="cellIs" dxfId="98" priority="8" stopIfTrue="1" operator="equal">
      <formula>"Excluded"</formula>
    </cfRule>
    <cfRule type="cellIs" dxfId="96" priority="17" operator="notEqual">
      <formula>"Excluded"</formula>
    </cfRule>
  </conditionalFormatting>
  <conditionalFormatting sqref="B229:C253">
    <cfRule type="cellIs" dxfId="95" priority="3" operator="equal">
      <formula>"Excluded"</formula>
    </cfRule>
  </conditionalFormatting>
  <conditionalFormatting sqref="B662:Q1048576">
    <cfRule type="cellIs" dxfId="94" priority="38" stopIfTrue="1" operator="equal">
      <formula>"Excluded"</formula>
    </cfRule>
    <cfRule type="cellIs" dxfId="92" priority="97" operator="notEqual">
      <formula>"Excluded"</formula>
    </cfRule>
  </conditionalFormatting>
  <conditionalFormatting sqref="D2:D253">
    <cfRule type="expression" dxfId="91" priority="30">
      <formula>NOT(ISBLANK($D2))</formula>
    </cfRule>
  </conditionalFormatting>
  <conditionalFormatting sqref="E2:Q253">
    <cfRule type="expression" dxfId="90" priority="21" stopIfTrue="1">
      <formula>$A2="Not Sure"</formula>
    </cfRule>
    <cfRule type="expression" dxfId="89" priority="22" stopIfTrue="1">
      <formula>$E2="Commercial"</formula>
    </cfRule>
    <cfRule type="expression" dxfId="88" priority="23">
      <formula>$A2&lt;&gt;"None"</formula>
    </cfRule>
  </conditionalFormatting>
  <conditionalFormatting sqref="S226">
    <cfRule type="expression" dxfId="87" priority="885" stopIfTrue="1">
      <formula>$A226="Not Sure"</formula>
    </cfRule>
    <cfRule type="expression" dxfId="86" priority="886" stopIfTrue="1">
      <formula>$E226="Commercial"</formula>
    </cfRule>
    <cfRule type="expression" dxfId="85" priority="887">
      <formula>$A226&lt;&gt;"None"</formula>
    </cfRule>
  </conditionalFormatting>
  <conditionalFormatting sqref="T2:T253 T662:T1048576">
    <cfRule type="cellIs" dxfId="84" priority="96" operator="equal">
      <formula>"Yes"</formula>
    </cfRule>
  </conditionalFormatting>
  <conditionalFormatting sqref="U2:U253">
    <cfRule type="expression" dxfId="83" priority="14">
      <formula>A2&lt;&gt;""</formula>
    </cfRule>
    <cfRule type="expression" dxfId="82" priority="15">
      <formula>A2=""</formula>
    </cfRule>
  </conditionalFormatting>
  <conditionalFormatting sqref="U229:U253">
    <cfRule type="expression" dxfId="81" priority="1">
      <formula>#REF!&lt;&gt;""</formula>
    </cfRule>
    <cfRule type="expression" dxfId="80" priority="2">
      <formula>#REF!=""</formula>
    </cfRule>
  </conditionalFormatting>
  <conditionalFormatting sqref="U662:U1048576">
    <cfRule type="expression" dxfId="79" priority="94">
      <formula>A662&lt;&gt;""</formula>
    </cfRule>
    <cfRule type="expression" dxfId="78" priority="95">
      <formula>A662=""</formula>
    </cfRule>
  </conditionalFormatting>
  <hyperlinks>
    <hyperlink ref="AE119" r:id="rId1" xr:uid="{7B2C5B5C-F956-4CDA-AE4F-D0AE2C64EB2A}"/>
  </hyperlinks>
  <pageMargins left="0.7" right="0.7" top="0.75" bottom="0.75" header="0.3" footer="0.3"/>
  <pageSetup paperSize="9" orientation="portrait"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67" operator="equal" id="{3736974E-87AD-41C5-8F83-25CE13478170}">
            <xm:f>DataValidation!$E$9</xm:f>
            <x14:dxf>
              <fill>
                <patternFill>
                  <bgColor rgb="FFFFC000"/>
                </patternFill>
              </fill>
            </x14:dxf>
          </x14:cfRule>
          <xm:sqref>A2:A228</xm:sqref>
        </x14:conditionalFormatting>
        <x14:conditionalFormatting xmlns:xm="http://schemas.microsoft.com/office/excel/2006/main">
          <x14:cfRule type="cellIs" priority="47" operator="equal" id="{B0C3F802-D842-496F-B45F-0EC44FFA81F1}">
            <xm:f>DataValidation!$E$9</xm:f>
            <x14:dxf>
              <fill>
                <patternFill>
                  <bgColor rgb="FFFFC000"/>
                </patternFill>
              </fill>
            </x14:dxf>
          </x14:cfRule>
          <xm:sqref>A64:A68</xm:sqref>
        </x14:conditionalFormatting>
        <x14:conditionalFormatting xmlns:xm="http://schemas.microsoft.com/office/excel/2006/main">
          <x14:cfRule type="cellIs" priority="11" operator="equal" id="{9C13BC78-B45C-492E-8486-B39A71A8F2A7}">
            <xm:f>DataValidation!$E$9</xm:f>
            <x14:dxf>
              <fill>
                <patternFill>
                  <bgColor rgb="FFFFC000"/>
                </patternFill>
              </fill>
            </x14:dxf>
          </x14:cfRule>
          <xm:sqref>A229:A253</xm:sqref>
        </x14:conditionalFormatting>
        <x14:conditionalFormatting xmlns:xm="http://schemas.microsoft.com/office/excel/2006/main">
          <x14:cfRule type="expression" priority="9" stopIfTrue="1" id="{33C72DBB-E83A-4CC2-BD7A-ACD4E96A0604}">
            <xm:f>$A2=DataValidation!$E$1</xm:f>
            <x14:dxf>
              <font>
                <color rgb="FF006100"/>
              </font>
              <fill>
                <patternFill>
                  <bgColor rgb="FFC6EFCE"/>
                </patternFill>
              </fill>
            </x14:dxf>
          </x14:cfRule>
          <xm:sqref>B2:C253</xm:sqref>
        </x14:conditionalFormatting>
        <x14:conditionalFormatting xmlns:xm="http://schemas.microsoft.com/office/excel/2006/main">
          <x14:cfRule type="expression" priority="45" stopIfTrue="1" id="{AA0DF857-E3ED-441B-B850-A479F97DC45D}">
            <xm:f>$A662=DataValidation!$E$1</xm:f>
            <x14:dxf>
              <font>
                <color rgb="FF006100"/>
              </font>
              <fill>
                <patternFill>
                  <bgColor rgb="FFC6EFCE"/>
                </patternFill>
              </fill>
            </x14:dxf>
          </x14:cfRule>
          <xm:sqref>B662:Q1048576</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F2D61332-4F88-40E4-B371-759B6DF8F43E}">
          <x14:formula1>
            <xm:f>DataValidation!$E$1:$E$14</xm:f>
          </x14:formula1>
          <xm:sqref>A2:A253</xm:sqref>
        </x14:dataValidation>
        <x14:dataValidation type="list" allowBlank="1" showInputMessage="1" showErrorMessage="1" xr:uid="{970D0E53-834F-49D7-85DC-A1713C0764D9}">
          <x14:formula1>
            <xm:f>DataValidation!$H$1:$H$16</xm:f>
          </x14:formula1>
          <xm:sqref>B2:C253</xm:sqref>
        </x14:dataValidation>
        <x14:dataValidation type="list" allowBlank="1" showInputMessage="1" showErrorMessage="1" xr:uid="{D6EF4692-E444-402E-9457-A41AFAC332F1}">
          <x14:formula1>
            <xm:f>DataValidation!$E$26:$E$29</xm:f>
          </x14:formula1>
          <xm:sqref>G2:G253</xm:sqref>
        </x14:dataValidation>
        <x14:dataValidation type="list" allowBlank="1" showInputMessage="1" showErrorMessage="1" xr:uid="{64D34330-C194-4DEB-80CD-33632652E724}">
          <x14:formula1>
            <xm:f>DataValidation!$E$18:$E$20</xm:f>
          </x14:formula1>
          <xm:sqref>F2:F253</xm:sqref>
        </x14:dataValidation>
        <x14:dataValidation type="list" allowBlank="1" showInputMessage="1" showErrorMessage="1" xr:uid="{B3DABC79-0481-4D1A-AA33-6BC37C981715}">
          <x14:formula1>
            <xm:f>DataValidation!$E$38:$E$40</xm:f>
          </x14:formula1>
          <xm:sqref>J2:J253</xm:sqref>
        </x14:dataValidation>
        <x14:dataValidation type="list" allowBlank="1" showInputMessage="1" showErrorMessage="1" xr:uid="{03E9D122-A6F9-47F3-B891-8D7914DA2B9B}">
          <x14:formula1>
            <xm:f>DataValidation!$E$43:$E$45</xm:f>
          </x14:formula1>
          <xm:sqref>E2:E253</xm:sqref>
        </x14:dataValidation>
        <x14:dataValidation type="list" allowBlank="1" showInputMessage="1" showErrorMessage="1" xr:uid="{8B060922-F92A-4B67-80A3-D9F2F68B4828}">
          <x14:formula1>
            <xm:f>DataValidation!$K$1:$K$23</xm:f>
          </x14:formula1>
          <xm:sqref>D2:E253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1BC0F-DE07-46DA-809E-1C1807F57008}">
  <sheetPr codeName="Sheet12">
    <tabColor theme="9" tint="0.39997558519241921"/>
  </sheetPr>
  <dimension ref="A1:AE592"/>
  <sheetViews>
    <sheetView zoomScale="70" zoomScaleNormal="70" workbookViewId="0">
      <pane ySplit="1" topLeftCell="A2" activePane="bottomLeft" state="frozen"/>
      <selection pane="bottomLeft" activeCell="S1" sqref="S1"/>
    </sheetView>
  </sheetViews>
  <sheetFormatPr baseColWidth="10" defaultColWidth="8.7265625" defaultRowHeight="14.5" x14ac:dyDescent="0.35"/>
  <cols>
    <col min="1" max="1" width="14.81640625" customWidth="1"/>
    <col min="2" max="3" width="17.26953125" customWidth="1"/>
    <col min="4" max="4" width="15.26953125" customWidth="1"/>
    <col min="5" max="5" width="12.453125" customWidth="1"/>
    <col min="6" max="6" width="11.26953125" customWidth="1"/>
    <col min="7" max="7" width="11.453125" customWidth="1"/>
    <col min="8" max="8" width="10.7265625" customWidth="1"/>
    <col min="9" max="9" width="12" customWidth="1"/>
    <col min="10" max="10" width="11.26953125" customWidth="1"/>
    <col min="11" max="13" width="5.453125" customWidth="1"/>
    <col min="14" max="14" width="5.26953125" customWidth="1"/>
    <col min="15" max="15" width="5.1796875" customWidth="1"/>
    <col min="16" max="16" width="5.453125" customWidth="1"/>
    <col min="17" max="17" width="3.81640625" customWidth="1"/>
    <col min="19" max="19" width="3" customWidth="1"/>
    <col min="20" max="20" width="57.81640625" customWidth="1"/>
    <col min="21" max="21" width="17" customWidth="1"/>
    <col min="22" max="22" width="9.7265625" customWidth="1"/>
    <col min="23" max="23" width="8.54296875" customWidth="1"/>
    <col min="24" max="24" width="3.54296875" customWidth="1"/>
    <col min="25" max="25" width="3.453125" customWidth="1"/>
    <col min="26" max="26" width="8.7265625" customWidth="1"/>
    <col min="27" max="27" width="6.81640625" customWidth="1"/>
    <col min="28" max="28" width="5.7265625" customWidth="1"/>
    <col min="29" max="29" width="4.54296875" customWidth="1"/>
    <col min="30" max="30" width="9.7265625" customWidth="1"/>
    <col min="31" max="31" width="15.54296875" customWidth="1"/>
  </cols>
  <sheetData>
    <row r="1" spans="1:31" x14ac:dyDescent="0.35">
      <c r="A1" s="1" t="s">
        <v>18075</v>
      </c>
      <c r="B1" s="127" t="s">
        <v>20803</v>
      </c>
      <c r="C1" s="127" t="s">
        <v>20804</v>
      </c>
      <c r="D1" s="127" t="s">
        <v>21299</v>
      </c>
      <c r="E1" s="127" t="s">
        <v>126</v>
      </c>
      <c r="F1" s="127" t="s">
        <v>93</v>
      </c>
      <c r="G1" s="127" t="s">
        <v>21300</v>
      </c>
      <c r="H1" s="127" t="s">
        <v>21301</v>
      </c>
      <c r="I1" s="127" t="s">
        <v>21302</v>
      </c>
      <c r="J1" s="127" t="s">
        <v>116</v>
      </c>
      <c r="K1" s="127" t="s">
        <v>119</v>
      </c>
      <c r="L1" s="128" t="s">
        <v>121</v>
      </c>
      <c r="M1" s="1" t="s">
        <v>123</v>
      </c>
      <c r="N1" s="127" t="s">
        <v>124</v>
      </c>
      <c r="O1" s="127" t="s">
        <v>125</v>
      </c>
      <c r="P1" s="127" t="s">
        <v>21303</v>
      </c>
      <c r="Q1" s="127" t="s">
        <v>21304</v>
      </c>
      <c r="R1" s="127" t="s">
        <v>20805</v>
      </c>
      <c r="S1" s="127" t="s">
        <v>25194</v>
      </c>
      <c r="T1" s="129" t="s">
        <v>129</v>
      </c>
      <c r="U1" s="130" t="s">
        <v>130</v>
      </c>
      <c r="V1" s="130" t="s">
        <v>131</v>
      </c>
      <c r="W1" s="130" t="s">
        <v>132</v>
      </c>
      <c r="X1" s="130" t="s">
        <v>133</v>
      </c>
      <c r="Y1" s="130" t="s">
        <v>134</v>
      </c>
      <c r="Z1" s="130" t="s">
        <v>117</v>
      </c>
      <c r="AA1" s="130" t="s">
        <v>135</v>
      </c>
      <c r="AB1" s="130" t="s">
        <v>136</v>
      </c>
      <c r="AC1" s="130" t="s">
        <v>137</v>
      </c>
      <c r="AD1" s="130" t="s">
        <v>138</v>
      </c>
      <c r="AE1" s="131" t="s">
        <v>139</v>
      </c>
    </row>
    <row r="2" spans="1:31" x14ac:dyDescent="0.35">
      <c r="A2" t="s">
        <v>79</v>
      </c>
      <c r="B2" t="s">
        <v>33</v>
      </c>
      <c r="C2" t="s">
        <v>33</v>
      </c>
      <c r="E2" s="20"/>
      <c r="F2" s="20"/>
      <c r="G2" s="20"/>
      <c r="H2" s="20"/>
      <c r="I2" s="20"/>
      <c r="J2" s="20" t="str">
        <f>IF(ISNUMBER(SEARCH("Workshop", Z2)),"Workshop",IF(OR(ISNUMBER(SEARCH("Conference", Z2)), ISNUMBER(SEARCH("Symposium", Z2)), ISNUMBER(SEARCH("Lecture Notes", Z2)), ISNUMBER(SEARCH("Proceedings", Z2))),"Conference", "Journal"))</f>
        <v>Journal</v>
      </c>
      <c r="K2" s="20"/>
      <c r="L2" s="20"/>
      <c r="M2" s="20"/>
      <c r="N2" s="20"/>
      <c r="O2" s="20"/>
      <c r="P2" s="20"/>
      <c r="Q2" s="20">
        <f>SUM(K2:P2)</f>
        <v>0</v>
      </c>
      <c r="R2" s="20"/>
      <c r="S2">
        <v>0</v>
      </c>
      <c r="T2" s="133" t="s">
        <v>22915</v>
      </c>
      <c r="U2" s="25" t="s">
        <v>22916</v>
      </c>
      <c r="V2" s="25" t="s">
        <v>6</v>
      </c>
      <c r="W2" s="25" t="s">
        <v>22917</v>
      </c>
      <c r="X2" s="25">
        <v>7</v>
      </c>
      <c r="Y2" s="25" t="s">
        <v>6</v>
      </c>
      <c r="Z2" s="25" t="s">
        <v>1853</v>
      </c>
      <c r="AA2" s="25" t="s">
        <v>22918</v>
      </c>
      <c r="AB2" s="25">
        <v>2009</v>
      </c>
      <c r="AC2" s="25" t="s">
        <v>6</v>
      </c>
      <c r="AD2" s="25" t="s">
        <v>6</v>
      </c>
      <c r="AE2" s="118" t="s">
        <v>6</v>
      </c>
    </row>
    <row r="3" spans="1:31" x14ac:dyDescent="0.35">
      <c r="A3" t="str">
        <f>IF(S3=1,"Duplicated","")</f>
        <v>Duplicated</v>
      </c>
      <c r="B3" t="s">
        <v>33</v>
      </c>
      <c r="C3" t="s">
        <v>33</v>
      </c>
      <c r="E3" s="20"/>
      <c r="F3" s="20"/>
      <c r="G3" s="20"/>
      <c r="H3" s="20"/>
      <c r="I3" s="20"/>
      <c r="J3" s="20" t="str">
        <f t="shared" ref="J3:J66" si="0">IF(ISNUMBER(SEARCH("Workshop", Z3)),"Workshop",IF(OR(ISNUMBER(SEARCH("Conference", Z3)), ISNUMBER(SEARCH("Symposium", Z3)), ISNUMBER(SEARCH("Lecture Notes", Z3)), ISNUMBER(SEARCH("Proceedings", Z3))),"Conference", "Journal"))</f>
        <v>Conference</v>
      </c>
      <c r="K3" s="20"/>
      <c r="L3" s="20"/>
      <c r="M3" s="20"/>
      <c r="N3" s="20"/>
      <c r="O3" s="20"/>
      <c r="P3" s="20"/>
      <c r="Q3" s="20">
        <f t="shared" ref="Q3:Q66" si="1">SUM(K3:P3)</f>
        <v>0</v>
      </c>
      <c r="R3" s="20"/>
      <c r="S3" s="3">
        <v>1</v>
      </c>
      <c r="T3" s="133" t="s">
        <v>22919</v>
      </c>
      <c r="U3" s="26" t="s">
        <v>22920</v>
      </c>
      <c r="V3" s="26" t="s">
        <v>6</v>
      </c>
      <c r="W3" s="26" t="s">
        <v>12211</v>
      </c>
      <c r="X3" s="26">
        <v>10</v>
      </c>
      <c r="Y3" s="26" t="s">
        <v>6</v>
      </c>
      <c r="Z3" s="26" t="s">
        <v>15240</v>
      </c>
      <c r="AA3" s="26" t="s">
        <v>22921</v>
      </c>
      <c r="AB3" s="26">
        <v>2009</v>
      </c>
      <c r="AC3" s="26" t="s">
        <v>6</v>
      </c>
      <c r="AD3" s="26" t="s">
        <v>6</v>
      </c>
      <c r="AE3" s="116" t="s">
        <v>6</v>
      </c>
    </row>
    <row r="4" spans="1:31" x14ac:dyDescent="0.35">
      <c r="A4" t="s">
        <v>70</v>
      </c>
      <c r="B4" t="s">
        <v>33</v>
      </c>
      <c r="C4" t="s">
        <v>33</v>
      </c>
      <c r="E4" s="20"/>
      <c r="F4" s="20"/>
      <c r="G4" s="20"/>
      <c r="H4" s="20"/>
      <c r="I4" s="20"/>
      <c r="J4" s="20" t="str">
        <f t="shared" si="0"/>
        <v>Conference</v>
      </c>
      <c r="K4" s="20"/>
      <c r="L4" s="20"/>
      <c r="M4" s="20"/>
      <c r="N4" s="20"/>
      <c r="O4" s="20"/>
      <c r="P4" s="20"/>
      <c r="Q4" s="20">
        <f t="shared" si="1"/>
        <v>0</v>
      </c>
      <c r="R4" s="20"/>
      <c r="S4" s="3">
        <v>0</v>
      </c>
      <c r="T4" s="133" t="s">
        <v>22922</v>
      </c>
      <c r="U4" s="25" t="s">
        <v>22923</v>
      </c>
      <c r="V4" s="25" t="s">
        <v>6</v>
      </c>
      <c r="W4" s="25" t="s">
        <v>22924</v>
      </c>
      <c r="X4" s="25">
        <v>10</v>
      </c>
      <c r="Y4" s="25" t="s">
        <v>6</v>
      </c>
      <c r="Z4" s="25" t="s">
        <v>22925</v>
      </c>
      <c r="AA4" s="25" t="s">
        <v>14390</v>
      </c>
      <c r="AB4" s="25">
        <v>2011</v>
      </c>
      <c r="AC4" s="25" t="s">
        <v>6</v>
      </c>
      <c r="AD4" s="25" t="s">
        <v>6</v>
      </c>
      <c r="AE4" s="118" t="s">
        <v>6</v>
      </c>
    </row>
    <row r="5" spans="1:31" x14ac:dyDescent="0.35">
      <c r="A5" t="s">
        <v>70</v>
      </c>
      <c r="B5" t="s">
        <v>33</v>
      </c>
      <c r="C5" t="s">
        <v>33</v>
      </c>
      <c r="E5" s="20"/>
      <c r="F5" s="20"/>
      <c r="G5" s="20"/>
      <c r="H5" s="20"/>
      <c r="I5" s="20"/>
      <c r="J5" s="20" t="str">
        <f t="shared" si="0"/>
        <v>Journal</v>
      </c>
      <c r="K5" s="20"/>
      <c r="L5" s="20"/>
      <c r="M5" s="20"/>
      <c r="N5" s="20"/>
      <c r="O5" s="20"/>
      <c r="P5" s="20"/>
      <c r="Q5" s="20">
        <f t="shared" si="1"/>
        <v>0</v>
      </c>
      <c r="R5" s="20"/>
      <c r="S5" s="3">
        <v>0</v>
      </c>
      <c r="T5" s="133" t="s">
        <v>22926</v>
      </c>
      <c r="U5" s="26" t="s">
        <v>22927</v>
      </c>
      <c r="V5" s="26" t="s">
        <v>6</v>
      </c>
      <c r="W5" s="26" t="s">
        <v>22928</v>
      </c>
      <c r="X5" s="26">
        <v>7</v>
      </c>
      <c r="Y5" s="26" t="s">
        <v>6</v>
      </c>
      <c r="Z5" s="26" t="s">
        <v>22929</v>
      </c>
      <c r="AA5" s="26" t="s">
        <v>22930</v>
      </c>
      <c r="AB5" s="26">
        <v>2011</v>
      </c>
      <c r="AC5" s="26" t="s">
        <v>6</v>
      </c>
      <c r="AD5" s="26" t="s">
        <v>6</v>
      </c>
      <c r="AE5" s="116" t="s">
        <v>6</v>
      </c>
    </row>
    <row r="6" spans="1:31" x14ac:dyDescent="0.35">
      <c r="A6" t="s">
        <v>70</v>
      </c>
      <c r="B6" t="s">
        <v>33</v>
      </c>
      <c r="C6" t="s">
        <v>33</v>
      </c>
      <c r="E6" s="20"/>
      <c r="F6" s="20"/>
      <c r="G6" s="20"/>
      <c r="H6" s="20"/>
      <c r="I6" s="20"/>
      <c r="J6" s="20" t="str">
        <f t="shared" si="0"/>
        <v>Conference</v>
      </c>
      <c r="K6" s="20"/>
      <c r="L6" s="20"/>
      <c r="M6" s="20"/>
      <c r="N6" s="20"/>
      <c r="O6" s="20"/>
      <c r="P6" s="20"/>
      <c r="Q6" s="20">
        <f t="shared" si="1"/>
        <v>0</v>
      </c>
      <c r="R6" s="20"/>
      <c r="S6" s="3">
        <v>0</v>
      </c>
      <c r="T6" s="133" t="s">
        <v>22931</v>
      </c>
      <c r="U6" s="25" t="s">
        <v>22932</v>
      </c>
      <c r="V6" s="25" t="s">
        <v>6</v>
      </c>
      <c r="W6" s="25" t="s">
        <v>22933</v>
      </c>
      <c r="X6" s="25">
        <v>10</v>
      </c>
      <c r="Y6" s="25" t="s">
        <v>6</v>
      </c>
      <c r="Z6" s="25" t="s">
        <v>22934</v>
      </c>
      <c r="AA6" s="25" t="s">
        <v>22935</v>
      </c>
      <c r="AB6" s="25"/>
      <c r="AC6" s="25" t="s">
        <v>6</v>
      </c>
      <c r="AD6" s="25" t="s">
        <v>6</v>
      </c>
      <c r="AE6" s="118" t="s">
        <v>6</v>
      </c>
    </row>
    <row r="7" spans="1:31" x14ac:dyDescent="0.35">
      <c r="A7" t="str">
        <f>IF(S7=1,"Duplicated","")</f>
        <v>Duplicated</v>
      </c>
      <c r="B7" t="s">
        <v>33</v>
      </c>
      <c r="C7" t="s">
        <v>33</v>
      </c>
      <c r="E7" s="20"/>
      <c r="F7" s="20"/>
      <c r="G7" s="20"/>
      <c r="H7" s="20"/>
      <c r="I7" s="20"/>
      <c r="J7" s="20" t="str">
        <f t="shared" si="0"/>
        <v>Conference</v>
      </c>
      <c r="K7" s="20"/>
      <c r="L7" s="20"/>
      <c r="M7" s="20"/>
      <c r="N7" s="20"/>
      <c r="O7" s="20"/>
      <c r="P7" s="20"/>
      <c r="Q7" s="20">
        <f t="shared" si="1"/>
        <v>0</v>
      </c>
      <c r="R7" s="20"/>
      <c r="S7" s="3">
        <v>1</v>
      </c>
      <c r="T7" s="133" t="s">
        <v>15446</v>
      </c>
      <c r="U7" s="26" t="s">
        <v>15447</v>
      </c>
      <c r="V7" s="26" t="s">
        <v>6</v>
      </c>
      <c r="W7" s="26" t="s">
        <v>15449</v>
      </c>
      <c r="X7" s="26">
        <v>10</v>
      </c>
      <c r="Y7" s="26" t="s">
        <v>6</v>
      </c>
      <c r="Z7" s="26" t="s">
        <v>15450</v>
      </c>
      <c r="AA7" s="26" t="s">
        <v>22936</v>
      </c>
      <c r="AB7" s="26">
        <v>2010</v>
      </c>
      <c r="AC7" s="26" t="s">
        <v>6</v>
      </c>
      <c r="AD7" s="26" t="s">
        <v>6</v>
      </c>
      <c r="AE7" s="116" t="s">
        <v>6</v>
      </c>
    </row>
    <row r="8" spans="1:31" x14ac:dyDescent="0.35">
      <c r="A8" t="s">
        <v>79</v>
      </c>
      <c r="B8" t="s">
        <v>33</v>
      </c>
      <c r="C8" t="s">
        <v>33</v>
      </c>
      <c r="E8" s="20"/>
      <c r="F8" s="20"/>
      <c r="G8" s="20"/>
      <c r="H8" s="20"/>
      <c r="I8" s="20"/>
      <c r="J8" s="20" t="str">
        <f t="shared" si="0"/>
        <v>Journal</v>
      </c>
      <c r="K8" s="20"/>
      <c r="L8" s="20"/>
      <c r="M8" s="20"/>
      <c r="N8" s="20"/>
      <c r="O8" s="20"/>
      <c r="P8" s="20"/>
      <c r="Q8" s="20">
        <f t="shared" si="1"/>
        <v>0</v>
      </c>
      <c r="R8" s="132" t="s">
        <v>25191</v>
      </c>
      <c r="S8" s="3">
        <v>0</v>
      </c>
      <c r="T8" s="133" t="s">
        <v>22937</v>
      </c>
      <c r="U8" s="25" t="s">
        <v>22938</v>
      </c>
      <c r="V8" s="25" t="s">
        <v>6</v>
      </c>
      <c r="W8" s="25" t="s">
        <v>22939</v>
      </c>
      <c r="X8" s="25">
        <v>5</v>
      </c>
      <c r="Y8" s="25" t="s">
        <v>6</v>
      </c>
      <c r="Z8" s="25" t="s">
        <v>866</v>
      </c>
      <c r="AA8" s="25" t="s">
        <v>22940</v>
      </c>
      <c r="AB8" s="25">
        <v>2014</v>
      </c>
      <c r="AC8" s="25" t="s">
        <v>6</v>
      </c>
      <c r="AD8" s="25" t="s">
        <v>6</v>
      </c>
      <c r="AE8" s="118" t="s">
        <v>6</v>
      </c>
    </row>
    <row r="9" spans="1:31" x14ac:dyDescent="0.35">
      <c r="A9" t="s">
        <v>70</v>
      </c>
      <c r="B9" t="s">
        <v>33</v>
      </c>
      <c r="C9" t="s">
        <v>33</v>
      </c>
      <c r="E9" s="20"/>
      <c r="F9" s="20"/>
      <c r="G9" s="20"/>
      <c r="H9" s="20"/>
      <c r="I9" s="20"/>
      <c r="J9" s="20" t="str">
        <f t="shared" si="0"/>
        <v>Journal</v>
      </c>
      <c r="K9" s="20"/>
      <c r="L9" s="20"/>
      <c r="M9" s="20"/>
      <c r="N9" s="20"/>
      <c r="O9" s="20"/>
      <c r="P9" s="20"/>
      <c r="Q9" s="20">
        <f t="shared" si="1"/>
        <v>0</v>
      </c>
      <c r="R9" s="20"/>
      <c r="S9" s="3">
        <v>0</v>
      </c>
      <c r="T9" s="133" t="s">
        <v>22941</v>
      </c>
      <c r="U9" s="26" t="s">
        <v>22942</v>
      </c>
      <c r="V9" s="26" t="s">
        <v>6</v>
      </c>
      <c r="W9" s="26" t="s">
        <v>22943</v>
      </c>
      <c r="X9" s="26">
        <v>7</v>
      </c>
      <c r="Y9" s="26" t="s">
        <v>6</v>
      </c>
      <c r="Z9" s="26" t="s">
        <v>22944</v>
      </c>
      <c r="AA9" s="26" t="s">
        <v>22945</v>
      </c>
      <c r="AB9" s="26">
        <v>2009</v>
      </c>
      <c r="AC9" s="26" t="s">
        <v>6</v>
      </c>
      <c r="AD9" s="26" t="s">
        <v>6</v>
      </c>
      <c r="AE9" s="116" t="s">
        <v>6</v>
      </c>
    </row>
    <row r="10" spans="1:31" x14ac:dyDescent="0.35">
      <c r="A10" t="s">
        <v>79</v>
      </c>
      <c r="B10" t="s">
        <v>33</v>
      </c>
      <c r="C10" t="s">
        <v>33</v>
      </c>
      <c r="E10" s="20"/>
      <c r="F10" s="20"/>
      <c r="G10" s="20"/>
      <c r="H10" s="20"/>
      <c r="I10" s="20"/>
      <c r="J10" s="20" t="str">
        <f t="shared" si="0"/>
        <v>Conference</v>
      </c>
      <c r="K10" s="20"/>
      <c r="L10" s="20"/>
      <c r="M10" s="20"/>
      <c r="N10" s="20"/>
      <c r="O10" s="20"/>
      <c r="P10" s="20"/>
      <c r="Q10" s="20">
        <f t="shared" si="1"/>
        <v>0</v>
      </c>
      <c r="R10" s="132" t="s">
        <v>25190</v>
      </c>
      <c r="S10" s="3">
        <v>0</v>
      </c>
      <c r="T10" s="133" t="s">
        <v>22946</v>
      </c>
      <c r="U10" s="25" t="s">
        <v>22947</v>
      </c>
      <c r="V10" s="25" t="s">
        <v>6</v>
      </c>
      <c r="W10" s="25" t="s">
        <v>22948</v>
      </c>
      <c r="X10" s="25">
        <v>10</v>
      </c>
      <c r="Y10" s="25" t="s">
        <v>6</v>
      </c>
      <c r="Z10" s="25" t="s">
        <v>22949</v>
      </c>
      <c r="AA10" s="25" t="s">
        <v>22950</v>
      </c>
      <c r="AB10" s="25">
        <v>2010</v>
      </c>
      <c r="AC10" s="25" t="s">
        <v>6</v>
      </c>
      <c r="AD10" s="25" t="s">
        <v>6</v>
      </c>
      <c r="AE10" s="118" t="s">
        <v>6</v>
      </c>
    </row>
    <row r="11" spans="1:31" x14ac:dyDescent="0.35">
      <c r="A11" t="str">
        <f>IF(S11=1,"Duplicated","")</f>
        <v>Duplicated</v>
      </c>
      <c r="B11" t="s">
        <v>33</v>
      </c>
      <c r="C11" t="s">
        <v>33</v>
      </c>
      <c r="E11" s="20"/>
      <c r="F11" s="20"/>
      <c r="G11" s="20"/>
      <c r="H11" s="20"/>
      <c r="I11" s="20"/>
      <c r="J11" s="20" t="str">
        <f t="shared" si="0"/>
        <v>Conference</v>
      </c>
      <c r="K11" s="20"/>
      <c r="L11" s="20"/>
      <c r="M11" s="20"/>
      <c r="N11" s="20"/>
      <c r="O11" s="20"/>
      <c r="P11" s="20"/>
      <c r="Q11" s="20">
        <f t="shared" si="1"/>
        <v>0</v>
      </c>
      <c r="R11" s="20"/>
      <c r="S11" s="3">
        <v>1</v>
      </c>
      <c r="T11" s="133" t="s">
        <v>22951</v>
      </c>
      <c r="U11" s="26" t="s">
        <v>12899</v>
      </c>
      <c r="V11" s="26" t="s">
        <v>6</v>
      </c>
      <c r="W11" s="26" t="s">
        <v>12900</v>
      </c>
      <c r="X11" s="26">
        <v>10</v>
      </c>
      <c r="Y11" s="26" t="s">
        <v>6</v>
      </c>
      <c r="Z11" s="26" t="s">
        <v>22952</v>
      </c>
      <c r="AA11" s="26" t="s">
        <v>12902</v>
      </c>
      <c r="AB11" s="26">
        <v>2013</v>
      </c>
      <c r="AC11" s="26" t="s">
        <v>6</v>
      </c>
      <c r="AD11" s="26" t="s">
        <v>6</v>
      </c>
      <c r="AE11" s="116" t="s">
        <v>6</v>
      </c>
    </row>
    <row r="12" spans="1:31" x14ac:dyDescent="0.35">
      <c r="A12" t="s">
        <v>70</v>
      </c>
      <c r="B12" t="s">
        <v>33</v>
      </c>
      <c r="C12" t="s">
        <v>33</v>
      </c>
      <c r="E12" s="20"/>
      <c r="F12" s="20"/>
      <c r="G12" s="20"/>
      <c r="H12" s="20"/>
      <c r="I12" s="20"/>
      <c r="J12" s="20" t="str">
        <f t="shared" si="0"/>
        <v>Journal</v>
      </c>
      <c r="K12" s="20"/>
      <c r="L12" s="20"/>
      <c r="M12" s="20"/>
      <c r="N12" s="20"/>
      <c r="O12" s="20"/>
      <c r="P12" s="20"/>
      <c r="Q12" s="20">
        <f t="shared" si="1"/>
        <v>0</v>
      </c>
      <c r="R12" s="20"/>
      <c r="S12" s="3">
        <v>0</v>
      </c>
      <c r="T12" s="133" t="s">
        <v>22953</v>
      </c>
      <c r="U12" s="25" t="s">
        <v>22954</v>
      </c>
      <c r="V12" s="25" t="s">
        <v>6</v>
      </c>
      <c r="W12" s="25" t="s">
        <v>22955</v>
      </c>
      <c r="X12" s="25">
        <v>7</v>
      </c>
      <c r="Y12" s="25" t="s">
        <v>6</v>
      </c>
      <c r="Z12" s="25" t="s">
        <v>556</v>
      </c>
      <c r="AA12" s="25" t="s">
        <v>22956</v>
      </c>
      <c r="AB12" s="25">
        <v>2012</v>
      </c>
      <c r="AC12" s="25" t="s">
        <v>6</v>
      </c>
      <c r="AD12" s="25" t="s">
        <v>6</v>
      </c>
      <c r="AE12" s="118" t="s">
        <v>6</v>
      </c>
    </row>
    <row r="13" spans="1:31" x14ac:dyDescent="0.35">
      <c r="A13" t="str">
        <f>IF(S13=1,"Duplicated","")</f>
        <v>Duplicated</v>
      </c>
      <c r="B13" t="s">
        <v>33</v>
      </c>
      <c r="C13" t="s">
        <v>33</v>
      </c>
      <c r="E13" s="20"/>
      <c r="F13" s="20"/>
      <c r="G13" s="20"/>
      <c r="H13" s="20"/>
      <c r="I13" s="20"/>
      <c r="J13" s="20" t="str">
        <f t="shared" si="0"/>
        <v>Journal</v>
      </c>
      <c r="K13" s="20"/>
      <c r="L13" s="20"/>
      <c r="M13" s="20"/>
      <c r="N13" s="20"/>
      <c r="O13" s="20"/>
      <c r="P13" s="20"/>
      <c r="Q13" s="20">
        <f t="shared" si="1"/>
        <v>0</v>
      </c>
      <c r="R13" s="20"/>
      <c r="S13" s="3">
        <v>1</v>
      </c>
      <c r="T13" s="133" t="s">
        <v>22957</v>
      </c>
      <c r="U13" s="26" t="s">
        <v>22958</v>
      </c>
      <c r="V13" s="26" t="s">
        <v>6</v>
      </c>
      <c r="W13" s="26" t="s">
        <v>13132</v>
      </c>
      <c r="X13" s="26">
        <v>7</v>
      </c>
      <c r="Y13" s="26" t="s">
        <v>6</v>
      </c>
      <c r="Z13" s="26" t="s">
        <v>261</v>
      </c>
      <c r="AA13" s="26" t="s">
        <v>13739</v>
      </c>
      <c r="AB13" s="26">
        <v>2016</v>
      </c>
      <c r="AC13" s="26" t="s">
        <v>6</v>
      </c>
      <c r="AD13" s="26" t="s">
        <v>6</v>
      </c>
      <c r="AE13" s="116" t="s">
        <v>6</v>
      </c>
    </row>
    <row r="14" spans="1:31" x14ac:dyDescent="0.35">
      <c r="A14" t="s">
        <v>79</v>
      </c>
      <c r="B14" t="s">
        <v>33</v>
      </c>
      <c r="C14" t="s">
        <v>33</v>
      </c>
      <c r="E14" s="20"/>
      <c r="F14" s="20"/>
      <c r="G14" s="20"/>
      <c r="H14" s="20"/>
      <c r="I14" s="20"/>
      <c r="J14" s="20" t="str">
        <f t="shared" si="0"/>
        <v>Conference</v>
      </c>
      <c r="K14" s="20"/>
      <c r="L14" s="20"/>
      <c r="M14" s="20"/>
      <c r="N14" s="20"/>
      <c r="O14" s="20"/>
      <c r="P14" s="20"/>
      <c r="Q14" s="20">
        <f t="shared" si="1"/>
        <v>0</v>
      </c>
      <c r="R14" s="132" t="s">
        <v>25192</v>
      </c>
      <c r="S14" s="3">
        <v>0</v>
      </c>
      <c r="T14" s="133" t="s">
        <v>22959</v>
      </c>
      <c r="U14" s="25" t="s">
        <v>22960</v>
      </c>
      <c r="V14" s="25" t="s">
        <v>6</v>
      </c>
      <c r="W14" s="25" t="s">
        <v>22961</v>
      </c>
      <c r="X14" s="25">
        <v>10</v>
      </c>
      <c r="Y14" s="25" t="s">
        <v>6</v>
      </c>
      <c r="Z14" s="25" t="s">
        <v>22962</v>
      </c>
      <c r="AA14" s="25" t="s">
        <v>22963</v>
      </c>
      <c r="AB14" s="25">
        <v>2014</v>
      </c>
      <c r="AC14" s="25" t="s">
        <v>6</v>
      </c>
      <c r="AD14" s="25" t="s">
        <v>6</v>
      </c>
      <c r="AE14" s="118" t="s">
        <v>6</v>
      </c>
    </row>
    <row r="15" spans="1:31" x14ac:dyDescent="0.35">
      <c r="A15" t="str">
        <f>IF(S15=1,"Duplicated","")</f>
        <v>Duplicated</v>
      </c>
      <c r="B15" t="s">
        <v>33</v>
      </c>
      <c r="C15" t="s">
        <v>33</v>
      </c>
      <c r="E15" s="20"/>
      <c r="F15" s="20"/>
      <c r="G15" s="20"/>
      <c r="H15" s="20"/>
      <c r="I15" s="20"/>
      <c r="J15" s="20" t="str">
        <f t="shared" si="0"/>
        <v>Journal</v>
      </c>
      <c r="K15" s="20"/>
      <c r="L15" s="20"/>
      <c r="M15" s="20"/>
      <c r="N15" s="20"/>
      <c r="O15" s="20"/>
      <c r="P15" s="20"/>
      <c r="Q15" s="20">
        <f t="shared" si="1"/>
        <v>0</v>
      </c>
      <c r="R15" s="20"/>
      <c r="S15" s="3">
        <v>1</v>
      </c>
      <c r="T15" s="133" t="s">
        <v>22964</v>
      </c>
      <c r="U15" s="26" t="s">
        <v>12139</v>
      </c>
      <c r="V15" s="26" t="s">
        <v>6</v>
      </c>
      <c r="W15" s="26" t="s">
        <v>12140</v>
      </c>
      <c r="X15" s="26">
        <v>5</v>
      </c>
      <c r="Y15" s="26" t="s">
        <v>6</v>
      </c>
      <c r="Z15" s="26" t="s">
        <v>866</v>
      </c>
      <c r="AA15" s="26" t="s">
        <v>12142</v>
      </c>
      <c r="AB15" s="26">
        <v>2010</v>
      </c>
      <c r="AC15" s="26" t="s">
        <v>6</v>
      </c>
      <c r="AD15" s="26" t="s">
        <v>6</v>
      </c>
      <c r="AE15" s="116" t="s">
        <v>6</v>
      </c>
    </row>
    <row r="16" spans="1:31" x14ac:dyDescent="0.35">
      <c r="A16" t="s">
        <v>79</v>
      </c>
      <c r="B16" t="s">
        <v>33</v>
      </c>
      <c r="C16" t="s">
        <v>33</v>
      </c>
      <c r="E16" s="20"/>
      <c r="F16" s="20"/>
      <c r="G16" s="20"/>
      <c r="H16" s="20"/>
      <c r="I16" s="20"/>
      <c r="J16" s="20" t="str">
        <f t="shared" si="0"/>
        <v>Workshop</v>
      </c>
      <c r="K16" s="20"/>
      <c r="L16" s="20"/>
      <c r="M16" s="20"/>
      <c r="N16" s="20"/>
      <c r="O16" s="20"/>
      <c r="P16" s="20"/>
      <c r="Q16" s="20">
        <f t="shared" si="1"/>
        <v>0</v>
      </c>
      <c r="R16" s="132" t="s">
        <v>25193</v>
      </c>
      <c r="S16" s="3">
        <v>0</v>
      </c>
      <c r="T16" s="133" t="s">
        <v>22965</v>
      </c>
      <c r="U16" s="25" t="s">
        <v>22966</v>
      </c>
      <c r="V16" s="25" t="s">
        <v>6</v>
      </c>
      <c r="W16" s="25" t="s">
        <v>22967</v>
      </c>
      <c r="X16" s="25">
        <v>10</v>
      </c>
      <c r="Y16" s="25" t="s">
        <v>6</v>
      </c>
      <c r="Z16" s="25" t="s">
        <v>22968</v>
      </c>
      <c r="AA16" s="25" t="s">
        <v>22969</v>
      </c>
      <c r="AB16" s="25">
        <v>2011</v>
      </c>
      <c r="AC16" s="25" t="s">
        <v>6</v>
      </c>
      <c r="AD16" s="25" t="s">
        <v>6</v>
      </c>
      <c r="AE16" s="118" t="s">
        <v>6</v>
      </c>
    </row>
    <row r="17" spans="1:31" x14ac:dyDescent="0.35">
      <c r="A17" t="s">
        <v>62</v>
      </c>
      <c r="B17" t="s">
        <v>33</v>
      </c>
      <c r="C17" t="s">
        <v>33</v>
      </c>
      <c r="D17" t="s">
        <v>99</v>
      </c>
      <c r="E17" s="20"/>
      <c r="F17" s="20" t="s">
        <v>98</v>
      </c>
      <c r="G17" s="20" t="s">
        <v>109</v>
      </c>
      <c r="H17" s="20" t="s">
        <v>21321</v>
      </c>
      <c r="I17" s="20" t="s">
        <v>12</v>
      </c>
      <c r="J17" s="20" t="str">
        <f t="shared" si="0"/>
        <v>Conference</v>
      </c>
      <c r="Q17" s="20">
        <f t="shared" si="1"/>
        <v>0</v>
      </c>
      <c r="R17" s="20" t="s">
        <v>25195</v>
      </c>
      <c r="S17" s="3">
        <v>0</v>
      </c>
      <c r="T17" s="133" t="s">
        <v>22970</v>
      </c>
      <c r="U17" s="26" t="s">
        <v>13673</v>
      </c>
      <c r="V17" s="26" t="s">
        <v>6</v>
      </c>
      <c r="W17" s="26" t="s">
        <v>13399</v>
      </c>
      <c r="X17" s="26">
        <v>10</v>
      </c>
      <c r="Y17" s="26" t="s">
        <v>6</v>
      </c>
      <c r="Z17" s="26" t="s">
        <v>22971</v>
      </c>
      <c r="AA17" s="26" t="s">
        <v>22972</v>
      </c>
      <c r="AB17" s="26">
        <v>2012</v>
      </c>
      <c r="AC17" s="26" t="s">
        <v>6</v>
      </c>
      <c r="AD17" s="26" t="s">
        <v>6</v>
      </c>
      <c r="AE17" s="116" t="s">
        <v>6</v>
      </c>
    </row>
    <row r="18" spans="1:31" x14ac:dyDescent="0.35">
      <c r="A18" t="s">
        <v>67</v>
      </c>
      <c r="B18" t="s">
        <v>33</v>
      </c>
      <c r="C18" t="s">
        <v>33</v>
      </c>
      <c r="D18" t="s">
        <v>99</v>
      </c>
      <c r="E18" s="20"/>
      <c r="F18" s="20" t="s">
        <v>98</v>
      </c>
      <c r="G18" s="20" t="s">
        <v>109</v>
      </c>
      <c r="H18" s="20" t="s">
        <v>21431</v>
      </c>
      <c r="I18" s="20" t="s">
        <v>11973</v>
      </c>
      <c r="J18" s="20" t="str">
        <f t="shared" si="0"/>
        <v>Workshop</v>
      </c>
      <c r="K18">
        <v>0.5</v>
      </c>
      <c r="L18">
        <v>1</v>
      </c>
      <c r="M18">
        <v>1</v>
      </c>
      <c r="N18">
        <v>1</v>
      </c>
      <c r="O18">
        <v>0</v>
      </c>
      <c r="P18">
        <v>0</v>
      </c>
      <c r="Q18" s="20">
        <f t="shared" si="1"/>
        <v>3.5</v>
      </c>
      <c r="R18" s="20" t="s">
        <v>25196</v>
      </c>
      <c r="S18" s="3">
        <v>0</v>
      </c>
      <c r="T18" s="133" t="s">
        <v>22973</v>
      </c>
      <c r="U18" s="25" t="s">
        <v>22913</v>
      </c>
      <c r="V18" s="25" t="s">
        <v>6</v>
      </c>
      <c r="W18" s="25" t="s">
        <v>22974</v>
      </c>
      <c r="X18" s="25">
        <v>10</v>
      </c>
      <c r="Y18" s="25" t="s">
        <v>6</v>
      </c>
      <c r="Z18" s="25" t="s">
        <v>22975</v>
      </c>
      <c r="AA18" s="25" t="s">
        <v>14462</v>
      </c>
      <c r="AB18" s="25">
        <v>2011</v>
      </c>
      <c r="AC18" s="25" t="s">
        <v>6</v>
      </c>
      <c r="AD18" s="25" t="s">
        <v>6</v>
      </c>
      <c r="AE18" s="118" t="s">
        <v>6</v>
      </c>
    </row>
    <row r="19" spans="1:31" x14ac:dyDescent="0.35">
      <c r="A19" t="s">
        <v>70</v>
      </c>
      <c r="B19" t="s">
        <v>33</v>
      </c>
      <c r="C19" t="s">
        <v>33</v>
      </c>
      <c r="E19" s="20"/>
      <c r="F19" s="20"/>
      <c r="G19" s="20"/>
      <c r="H19" s="20"/>
      <c r="I19" s="20"/>
      <c r="J19" s="20" t="str">
        <f t="shared" si="0"/>
        <v>Journal</v>
      </c>
      <c r="K19" s="20"/>
      <c r="L19" s="20"/>
      <c r="M19" s="20"/>
      <c r="N19" s="20"/>
      <c r="O19" s="20"/>
      <c r="P19" s="20"/>
      <c r="Q19" s="20">
        <f t="shared" si="1"/>
        <v>0</v>
      </c>
      <c r="R19" s="20"/>
      <c r="S19" s="3">
        <v>0</v>
      </c>
      <c r="T19" s="133" t="s">
        <v>22976</v>
      </c>
      <c r="U19" s="26" t="s">
        <v>22977</v>
      </c>
      <c r="V19" s="26" t="s">
        <v>6</v>
      </c>
      <c r="W19" s="26" t="s">
        <v>22978</v>
      </c>
      <c r="X19" s="26">
        <v>7</v>
      </c>
      <c r="Y19" s="26" t="s">
        <v>6</v>
      </c>
      <c r="Z19" s="26" t="s">
        <v>22979</v>
      </c>
      <c r="AA19" s="26" t="s">
        <v>22980</v>
      </c>
      <c r="AB19" s="26">
        <v>2010</v>
      </c>
      <c r="AC19" s="26" t="s">
        <v>6</v>
      </c>
      <c r="AD19" s="26" t="s">
        <v>6</v>
      </c>
      <c r="AE19" s="116" t="s">
        <v>6</v>
      </c>
    </row>
    <row r="20" spans="1:31" x14ac:dyDescent="0.35">
      <c r="A20" t="s">
        <v>70</v>
      </c>
      <c r="B20" t="s">
        <v>33</v>
      </c>
      <c r="C20" t="s">
        <v>33</v>
      </c>
      <c r="E20" s="20"/>
      <c r="F20" s="20"/>
      <c r="G20" s="20"/>
      <c r="H20" s="20"/>
      <c r="I20" s="20"/>
      <c r="J20" s="20" t="str">
        <f t="shared" si="0"/>
        <v>Conference</v>
      </c>
      <c r="K20" s="20"/>
      <c r="L20" s="20"/>
      <c r="M20" s="20"/>
      <c r="N20" s="20"/>
      <c r="O20" s="20"/>
      <c r="P20" s="20"/>
      <c r="Q20" s="20">
        <f t="shared" si="1"/>
        <v>0</v>
      </c>
      <c r="R20" s="20"/>
      <c r="S20" s="3">
        <v>0</v>
      </c>
      <c r="T20" s="133" t="s">
        <v>22981</v>
      </c>
      <c r="U20" s="25" t="s">
        <v>22982</v>
      </c>
      <c r="V20" s="25" t="s">
        <v>6</v>
      </c>
      <c r="W20" s="25" t="s">
        <v>22983</v>
      </c>
      <c r="X20" s="25">
        <v>10</v>
      </c>
      <c r="Y20" s="25" t="s">
        <v>6</v>
      </c>
      <c r="Z20" s="25" t="s">
        <v>22984</v>
      </c>
      <c r="AA20" s="25" t="s">
        <v>22985</v>
      </c>
      <c r="AB20" s="25">
        <v>2009</v>
      </c>
      <c r="AC20" s="25" t="s">
        <v>6</v>
      </c>
      <c r="AD20" s="25" t="s">
        <v>6</v>
      </c>
      <c r="AE20" s="118" t="s">
        <v>6</v>
      </c>
    </row>
    <row r="21" spans="1:31" x14ac:dyDescent="0.35">
      <c r="A21" t="s">
        <v>67</v>
      </c>
      <c r="B21" t="s">
        <v>33</v>
      </c>
      <c r="C21" t="s">
        <v>33</v>
      </c>
      <c r="E21" s="20"/>
      <c r="F21" s="20"/>
      <c r="G21" s="20"/>
      <c r="H21" s="20"/>
      <c r="I21" s="20"/>
      <c r="J21" s="20" t="str">
        <f t="shared" si="0"/>
        <v>Journal</v>
      </c>
      <c r="K21" s="20"/>
      <c r="L21" s="20"/>
      <c r="M21" s="20"/>
      <c r="N21" s="20"/>
      <c r="O21" s="20"/>
      <c r="P21" s="20"/>
      <c r="Q21" s="20">
        <f t="shared" si="1"/>
        <v>0</v>
      </c>
      <c r="R21" s="20"/>
      <c r="S21" s="3">
        <v>0</v>
      </c>
      <c r="T21" s="133" t="s">
        <v>22986</v>
      </c>
      <c r="U21" s="26" t="s">
        <v>22987</v>
      </c>
      <c r="V21" s="26" t="s">
        <v>6</v>
      </c>
      <c r="W21" s="26" t="s">
        <v>22988</v>
      </c>
      <c r="X21" s="26">
        <v>10</v>
      </c>
      <c r="Y21" s="26" t="s">
        <v>6</v>
      </c>
      <c r="Z21" s="26" t="s">
        <v>22989</v>
      </c>
      <c r="AA21" s="26" t="s">
        <v>22914</v>
      </c>
      <c r="AB21" s="26">
        <v>2019</v>
      </c>
      <c r="AC21" s="26" t="s">
        <v>6</v>
      </c>
      <c r="AD21" s="26" t="s">
        <v>6</v>
      </c>
      <c r="AE21" s="116" t="s">
        <v>6</v>
      </c>
    </row>
    <row r="22" spans="1:31" x14ac:dyDescent="0.35">
      <c r="A22" t="s">
        <v>67</v>
      </c>
      <c r="B22" t="s">
        <v>33</v>
      </c>
      <c r="C22" t="s">
        <v>33</v>
      </c>
      <c r="E22" s="20"/>
      <c r="F22" s="20"/>
      <c r="G22" s="20"/>
      <c r="H22" s="20"/>
      <c r="I22" s="20"/>
      <c r="J22" s="20" t="str">
        <f t="shared" si="0"/>
        <v>Journal</v>
      </c>
      <c r="K22" s="20"/>
      <c r="L22" s="20"/>
      <c r="M22" s="20"/>
      <c r="N22" s="20"/>
      <c r="O22" s="20"/>
      <c r="P22" s="20"/>
      <c r="Q22" s="20">
        <f t="shared" si="1"/>
        <v>0</v>
      </c>
      <c r="R22" s="20"/>
      <c r="S22" s="3">
        <v>0</v>
      </c>
      <c r="T22" s="133" t="s">
        <v>22990</v>
      </c>
      <c r="U22" s="25" t="s">
        <v>22991</v>
      </c>
      <c r="V22" s="25" t="s">
        <v>6</v>
      </c>
      <c r="W22" s="25" t="s">
        <v>22992</v>
      </c>
      <c r="X22" s="25">
        <v>7</v>
      </c>
      <c r="Y22" s="25" t="s">
        <v>6</v>
      </c>
      <c r="Z22" s="25" t="s">
        <v>22993</v>
      </c>
      <c r="AA22" s="25" t="s">
        <v>22994</v>
      </c>
      <c r="AB22" s="25">
        <v>2010</v>
      </c>
      <c r="AC22" s="25" t="s">
        <v>6</v>
      </c>
      <c r="AD22" s="25" t="s">
        <v>6</v>
      </c>
      <c r="AE22" s="118" t="s">
        <v>6</v>
      </c>
    </row>
    <row r="23" spans="1:31" x14ac:dyDescent="0.35">
      <c r="A23" t="str">
        <f t="shared" ref="A23:A25" si="2">IF(S23=1,"Duplicated","")</f>
        <v>Duplicated</v>
      </c>
      <c r="B23" t="s">
        <v>33</v>
      </c>
      <c r="C23" t="s">
        <v>33</v>
      </c>
      <c r="E23" s="20"/>
      <c r="F23" s="20"/>
      <c r="G23" s="20"/>
      <c r="H23" s="20"/>
      <c r="I23" s="20"/>
      <c r="J23" s="20" t="str">
        <f t="shared" si="0"/>
        <v>Conference</v>
      </c>
      <c r="K23" s="20"/>
      <c r="L23" s="20"/>
      <c r="M23" s="20"/>
      <c r="N23" s="20"/>
      <c r="O23" s="20"/>
      <c r="P23" s="20"/>
      <c r="Q23" s="20">
        <f t="shared" si="1"/>
        <v>0</v>
      </c>
      <c r="R23" s="20"/>
      <c r="S23" s="3">
        <v>1</v>
      </c>
      <c r="T23" s="133" t="s">
        <v>22995</v>
      </c>
      <c r="U23" s="26" t="s">
        <v>22996</v>
      </c>
      <c r="V23" s="26" t="s">
        <v>6</v>
      </c>
      <c r="W23" s="26" t="s">
        <v>22997</v>
      </c>
      <c r="X23" s="26">
        <v>10</v>
      </c>
      <c r="Y23" s="26" t="s">
        <v>6</v>
      </c>
      <c r="Z23" s="26" t="s">
        <v>22998</v>
      </c>
      <c r="AA23" s="26" t="s">
        <v>14046</v>
      </c>
      <c r="AB23" s="26">
        <v>2013</v>
      </c>
      <c r="AC23" s="26" t="s">
        <v>6</v>
      </c>
      <c r="AD23" s="26" t="s">
        <v>6</v>
      </c>
      <c r="AE23" s="116" t="s">
        <v>6</v>
      </c>
    </row>
    <row r="24" spans="1:31" x14ac:dyDescent="0.35">
      <c r="A24" t="s">
        <v>70</v>
      </c>
      <c r="B24" t="s">
        <v>33</v>
      </c>
      <c r="C24" t="s">
        <v>33</v>
      </c>
      <c r="E24" s="20"/>
      <c r="F24" s="20"/>
      <c r="G24" s="20"/>
      <c r="H24" s="20"/>
      <c r="I24" s="20"/>
      <c r="J24" s="20" t="str">
        <f t="shared" si="0"/>
        <v>Conference</v>
      </c>
      <c r="K24" s="20"/>
      <c r="L24" s="20"/>
      <c r="M24" s="20"/>
      <c r="N24" s="20"/>
      <c r="O24" s="20"/>
      <c r="P24" s="20"/>
      <c r="Q24" s="20">
        <f t="shared" si="1"/>
        <v>0</v>
      </c>
      <c r="R24" s="20"/>
      <c r="S24" s="3">
        <v>0</v>
      </c>
      <c r="T24" s="133" t="s">
        <v>22999</v>
      </c>
      <c r="U24" s="25" t="s">
        <v>23000</v>
      </c>
      <c r="V24" s="25" t="s">
        <v>6</v>
      </c>
      <c r="W24" s="25" t="s">
        <v>23001</v>
      </c>
      <c r="X24" s="25">
        <v>10</v>
      </c>
      <c r="Y24" s="25" t="s">
        <v>6</v>
      </c>
      <c r="Z24" s="25" t="s">
        <v>23002</v>
      </c>
      <c r="AA24" s="25" t="s">
        <v>23003</v>
      </c>
      <c r="AB24" s="25">
        <v>2009</v>
      </c>
      <c r="AC24" s="25" t="s">
        <v>6</v>
      </c>
      <c r="AD24" s="25" t="s">
        <v>6</v>
      </c>
      <c r="AE24" s="118" t="s">
        <v>6</v>
      </c>
    </row>
    <row r="25" spans="1:31" x14ac:dyDescent="0.35">
      <c r="A25" t="str">
        <f t="shared" si="2"/>
        <v>Duplicated</v>
      </c>
      <c r="B25" t="s">
        <v>33</v>
      </c>
      <c r="C25" t="s">
        <v>33</v>
      </c>
      <c r="E25" s="20"/>
      <c r="F25" s="20"/>
      <c r="G25" s="20"/>
      <c r="H25" s="20"/>
      <c r="I25" s="20"/>
      <c r="J25" s="20" t="str">
        <f t="shared" si="0"/>
        <v>Conference</v>
      </c>
      <c r="K25" s="20"/>
      <c r="L25" s="20"/>
      <c r="M25" s="20"/>
      <c r="N25" s="20"/>
      <c r="O25" s="20"/>
      <c r="P25" s="20"/>
      <c r="Q25" s="20">
        <f t="shared" si="1"/>
        <v>0</v>
      </c>
      <c r="R25" s="20"/>
      <c r="S25" s="3">
        <v>1</v>
      </c>
      <c r="T25" s="133" t="s">
        <v>23004</v>
      </c>
      <c r="U25" s="26" t="s">
        <v>23005</v>
      </c>
      <c r="V25" s="26" t="s">
        <v>6</v>
      </c>
      <c r="W25" s="26" t="s">
        <v>14159</v>
      </c>
      <c r="X25" s="26">
        <v>5</v>
      </c>
      <c r="Y25" s="26" t="s">
        <v>6</v>
      </c>
      <c r="Z25" s="26" t="s">
        <v>23006</v>
      </c>
      <c r="AA25" s="26" t="s">
        <v>23007</v>
      </c>
      <c r="AB25" s="26">
        <v>2010</v>
      </c>
      <c r="AC25" s="26" t="s">
        <v>6</v>
      </c>
      <c r="AD25" s="26" t="s">
        <v>6</v>
      </c>
      <c r="AE25" s="116" t="s">
        <v>6</v>
      </c>
    </row>
    <row r="26" spans="1:31" x14ac:dyDescent="0.35">
      <c r="A26" t="s">
        <v>70</v>
      </c>
      <c r="B26" t="s">
        <v>33</v>
      </c>
      <c r="C26" t="s">
        <v>33</v>
      </c>
      <c r="D26" t="s">
        <v>55</v>
      </c>
      <c r="E26" s="20"/>
      <c r="F26" s="20" t="s">
        <v>98</v>
      </c>
      <c r="G26" s="20" t="s">
        <v>109</v>
      </c>
      <c r="H26" s="20" t="s">
        <v>25197</v>
      </c>
      <c r="I26" s="20" t="s">
        <v>12</v>
      </c>
      <c r="J26" s="20" t="str">
        <f t="shared" si="0"/>
        <v>Conference</v>
      </c>
      <c r="K26">
        <v>1</v>
      </c>
      <c r="L26">
        <v>1</v>
      </c>
      <c r="M26">
        <v>1</v>
      </c>
      <c r="N26">
        <v>1</v>
      </c>
      <c r="O26">
        <v>0</v>
      </c>
      <c r="P26">
        <v>0</v>
      </c>
      <c r="Q26" s="20">
        <f t="shared" si="1"/>
        <v>4</v>
      </c>
      <c r="R26" s="20" t="s">
        <v>25198</v>
      </c>
      <c r="S26" s="3">
        <v>0</v>
      </c>
      <c r="T26" s="133" t="s">
        <v>23008</v>
      </c>
      <c r="U26" s="25" t="s">
        <v>23009</v>
      </c>
      <c r="V26" s="25" t="s">
        <v>6</v>
      </c>
      <c r="W26" s="25" t="s">
        <v>23010</v>
      </c>
      <c r="X26" s="25">
        <v>10</v>
      </c>
      <c r="Y26" s="25" t="s">
        <v>6</v>
      </c>
      <c r="Z26" s="25" t="s">
        <v>23011</v>
      </c>
      <c r="AA26" s="25" t="s">
        <v>23012</v>
      </c>
      <c r="AB26" s="25">
        <v>2017</v>
      </c>
      <c r="AC26" s="25" t="s">
        <v>6</v>
      </c>
      <c r="AD26" s="25" t="s">
        <v>6</v>
      </c>
      <c r="AE26" s="118" t="s">
        <v>6</v>
      </c>
    </row>
    <row r="27" spans="1:31" x14ac:dyDescent="0.35">
      <c r="A27" t="s">
        <v>70</v>
      </c>
      <c r="B27" t="s">
        <v>33</v>
      </c>
      <c r="C27" t="s">
        <v>33</v>
      </c>
      <c r="E27" s="20"/>
      <c r="F27" s="20"/>
      <c r="G27" s="20"/>
      <c r="H27" s="20"/>
      <c r="I27" s="20"/>
      <c r="J27" s="20" t="str">
        <f t="shared" si="0"/>
        <v>Journal</v>
      </c>
      <c r="K27" s="20"/>
      <c r="L27" s="20"/>
      <c r="M27" s="20"/>
      <c r="N27" s="20"/>
      <c r="O27" s="20"/>
      <c r="P27" s="20"/>
      <c r="Q27" s="20">
        <f t="shared" si="1"/>
        <v>0</v>
      </c>
      <c r="R27" s="20"/>
      <c r="S27" s="3">
        <v>0</v>
      </c>
      <c r="T27" s="133" t="s">
        <v>23013</v>
      </c>
      <c r="U27" s="26" t="s">
        <v>23014</v>
      </c>
      <c r="V27" s="26" t="s">
        <v>6</v>
      </c>
      <c r="W27" s="26" t="s">
        <v>23015</v>
      </c>
      <c r="X27" s="26">
        <v>5</v>
      </c>
      <c r="Y27" s="26" t="s">
        <v>6</v>
      </c>
      <c r="Z27" s="26" t="s">
        <v>866</v>
      </c>
      <c r="AA27" s="26" t="s">
        <v>23016</v>
      </c>
      <c r="AB27" s="26">
        <v>2010</v>
      </c>
      <c r="AC27" s="26" t="s">
        <v>6</v>
      </c>
      <c r="AD27" s="26" t="s">
        <v>6</v>
      </c>
      <c r="AE27" s="116" t="s">
        <v>6</v>
      </c>
    </row>
    <row r="28" spans="1:31" x14ac:dyDescent="0.35">
      <c r="A28" t="s">
        <v>70</v>
      </c>
      <c r="B28" t="s">
        <v>33</v>
      </c>
      <c r="C28" t="s">
        <v>33</v>
      </c>
      <c r="E28" s="20"/>
      <c r="F28" s="20"/>
      <c r="G28" s="20"/>
      <c r="H28" s="20"/>
      <c r="I28" s="20"/>
      <c r="J28" s="20" t="str">
        <f t="shared" si="0"/>
        <v>Conference</v>
      </c>
      <c r="K28" s="20"/>
      <c r="L28" s="20"/>
      <c r="M28" s="20"/>
      <c r="N28" s="20"/>
      <c r="O28" s="20"/>
      <c r="P28" s="20"/>
      <c r="Q28" s="20">
        <f t="shared" si="1"/>
        <v>0</v>
      </c>
      <c r="R28" s="20"/>
      <c r="S28" s="3">
        <v>0</v>
      </c>
      <c r="T28" s="133" t="s">
        <v>23017</v>
      </c>
      <c r="U28" s="25" t="s">
        <v>23018</v>
      </c>
      <c r="V28" s="25" t="s">
        <v>6</v>
      </c>
      <c r="W28" s="25" t="s">
        <v>23019</v>
      </c>
      <c r="X28" s="25">
        <v>10</v>
      </c>
      <c r="Y28" s="25" t="s">
        <v>6</v>
      </c>
      <c r="Z28" s="25" t="s">
        <v>23020</v>
      </c>
      <c r="AA28" s="25" t="s">
        <v>23021</v>
      </c>
      <c r="AB28" s="25">
        <v>2011</v>
      </c>
      <c r="AC28" s="25" t="s">
        <v>6</v>
      </c>
      <c r="AD28" s="25" t="s">
        <v>6</v>
      </c>
      <c r="AE28" s="118" t="s">
        <v>6</v>
      </c>
    </row>
    <row r="29" spans="1:31" x14ac:dyDescent="0.35">
      <c r="A29" t="s">
        <v>67</v>
      </c>
      <c r="B29" t="s">
        <v>33</v>
      </c>
      <c r="C29" t="s">
        <v>33</v>
      </c>
      <c r="D29" t="s">
        <v>100</v>
      </c>
      <c r="E29" s="20"/>
      <c r="F29" s="20" t="s">
        <v>98</v>
      </c>
      <c r="G29" s="20" t="s">
        <v>109</v>
      </c>
      <c r="H29" s="20" t="s">
        <v>25205</v>
      </c>
      <c r="I29" s="20" t="s">
        <v>14606</v>
      </c>
      <c r="J29" s="20" t="str">
        <f t="shared" si="0"/>
        <v>Journal</v>
      </c>
      <c r="K29">
        <v>1</v>
      </c>
      <c r="L29">
        <v>0.5</v>
      </c>
      <c r="M29">
        <v>0.5</v>
      </c>
      <c r="N29">
        <v>0.5</v>
      </c>
      <c r="O29">
        <v>0</v>
      </c>
      <c r="P29">
        <v>0</v>
      </c>
      <c r="Q29" s="20">
        <f t="shared" si="1"/>
        <v>2.5</v>
      </c>
      <c r="R29" s="20" t="s">
        <v>25204</v>
      </c>
      <c r="S29" s="3">
        <v>0</v>
      </c>
      <c r="T29" s="133" t="s">
        <v>23022</v>
      </c>
      <c r="U29" s="26" t="s">
        <v>23023</v>
      </c>
      <c r="V29" s="26" t="s">
        <v>6</v>
      </c>
      <c r="W29" s="26" t="s">
        <v>23024</v>
      </c>
      <c r="X29" s="26">
        <v>7</v>
      </c>
      <c r="Y29" s="26" t="s">
        <v>6</v>
      </c>
      <c r="Z29" s="26" t="s">
        <v>922</v>
      </c>
      <c r="AA29" s="26" t="s">
        <v>23025</v>
      </c>
      <c r="AB29" s="26">
        <v>2009</v>
      </c>
      <c r="AC29" s="26" t="s">
        <v>6</v>
      </c>
      <c r="AD29" s="26" t="s">
        <v>6</v>
      </c>
      <c r="AE29" s="116" t="s">
        <v>6</v>
      </c>
    </row>
    <row r="30" spans="1:31" x14ac:dyDescent="0.35">
      <c r="A30" t="s">
        <v>70</v>
      </c>
      <c r="B30" t="s">
        <v>33</v>
      </c>
      <c r="C30" t="s">
        <v>33</v>
      </c>
      <c r="E30" s="20"/>
      <c r="F30" s="20"/>
      <c r="G30" s="20"/>
      <c r="H30" s="20"/>
      <c r="I30" s="20"/>
      <c r="J30" s="20" t="str">
        <f t="shared" si="0"/>
        <v>Journal</v>
      </c>
      <c r="K30" s="20"/>
      <c r="L30" s="20"/>
      <c r="M30" s="20"/>
      <c r="N30" s="20"/>
      <c r="O30" s="20"/>
      <c r="P30" s="20"/>
      <c r="Q30" s="20">
        <f t="shared" si="1"/>
        <v>0</v>
      </c>
      <c r="R30" s="20"/>
      <c r="S30" s="3">
        <v>0</v>
      </c>
      <c r="T30" s="133" t="s">
        <v>23026</v>
      </c>
      <c r="U30" s="25" t="s">
        <v>23027</v>
      </c>
      <c r="V30" s="25" t="s">
        <v>6</v>
      </c>
      <c r="W30" s="25" t="s">
        <v>23028</v>
      </c>
      <c r="X30" s="25">
        <v>7</v>
      </c>
      <c r="Y30" s="25" t="s">
        <v>6</v>
      </c>
      <c r="Z30" s="25" t="s">
        <v>23029</v>
      </c>
      <c r="AA30" s="25" t="s">
        <v>23030</v>
      </c>
      <c r="AB30" s="25">
        <v>2009</v>
      </c>
      <c r="AC30" s="25" t="s">
        <v>6</v>
      </c>
      <c r="AD30" s="25" t="s">
        <v>6</v>
      </c>
      <c r="AE30" s="118" t="s">
        <v>6</v>
      </c>
    </row>
    <row r="31" spans="1:31" x14ac:dyDescent="0.35">
      <c r="A31" t="s">
        <v>70</v>
      </c>
      <c r="B31" t="s">
        <v>33</v>
      </c>
      <c r="C31" t="s">
        <v>33</v>
      </c>
      <c r="E31" s="20"/>
      <c r="F31" s="20"/>
      <c r="G31" s="20"/>
      <c r="H31" s="20"/>
      <c r="I31" s="20"/>
      <c r="J31" s="20" t="str">
        <f t="shared" si="0"/>
        <v>Journal</v>
      </c>
      <c r="K31" s="20"/>
      <c r="L31" s="20"/>
      <c r="M31" s="20"/>
      <c r="N31" s="20"/>
      <c r="O31" s="20"/>
      <c r="P31" s="20"/>
      <c r="Q31" s="20">
        <f t="shared" si="1"/>
        <v>0</v>
      </c>
      <c r="R31" s="20"/>
      <c r="S31" s="3">
        <v>0</v>
      </c>
      <c r="T31" s="133" t="s">
        <v>23031</v>
      </c>
      <c r="U31" s="26" t="s">
        <v>23032</v>
      </c>
      <c r="V31" s="26" t="s">
        <v>6</v>
      </c>
      <c r="W31" s="26" t="s">
        <v>23033</v>
      </c>
      <c r="X31" s="26">
        <v>7</v>
      </c>
      <c r="Y31" s="26" t="s">
        <v>6</v>
      </c>
      <c r="Z31" s="26" t="s">
        <v>23029</v>
      </c>
      <c r="AA31" s="26" t="s">
        <v>23034</v>
      </c>
      <c r="AB31" s="26">
        <v>2014</v>
      </c>
      <c r="AC31" s="26" t="s">
        <v>6</v>
      </c>
      <c r="AD31" s="26" t="s">
        <v>6</v>
      </c>
      <c r="AE31" s="116" t="s">
        <v>6</v>
      </c>
    </row>
    <row r="32" spans="1:31" x14ac:dyDescent="0.35">
      <c r="A32" t="s">
        <v>70</v>
      </c>
      <c r="B32" t="s">
        <v>33</v>
      </c>
      <c r="C32" t="s">
        <v>33</v>
      </c>
      <c r="E32" s="20"/>
      <c r="F32" s="20"/>
      <c r="G32" s="20"/>
      <c r="H32" s="20"/>
      <c r="I32" s="20"/>
      <c r="J32" s="20" t="str">
        <f t="shared" si="0"/>
        <v>Journal</v>
      </c>
      <c r="K32" s="20"/>
      <c r="L32" s="20"/>
      <c r="M32" s="20"/>
      <c r="N32" s="20"/>
      <c r="O32" s="20"/>
      <c r="P32" s="20"/>
      <c r="Q32" s="20">
        <f t="shared" si="1"/>
        <v>0</v>
      </c>
      <c r="R32" s="20"/>
      <c r="S32" s="3">
        <v>0</v>
      </c>
      <c r="T32" s="133" t="s">
        <v>23035</v>
      </c>
      <c r="U32" s="25" t="s">
        <v>23036</v>
      </c>
      <c r="V32" s="25" t="s">
        <v>6</v>
      </c>
      <c r="W32" s="25" t="s">
        <v>23037</v>
      </c>
      <c r="X32" s="25">
        <v>7</v>
      </c>
      <c r="Y32" s="25" t="s">
        <v>6</v>
      </c>
      <c r="Z32" s="25" t="s">
        <v>922</v>
      </c>
      <c r="AA32" s="25" t="s">
        <v>23038</v>
      </c>
      <c r="AB32" s="25">
        <v>2009</v>
      </c>
      <c r="AC32" s="25" t="s">
        <v>6</v>
      </c>
      <c r="AD32" s="25" t="s">
        <v>6</v>
      </c>
      <c r="AE32" s="118" t="s">
        <v>6</v>
      </c>
    </row>
    <row r="33" spans="1:31" x14ac:dyDescent="0.35">
      <c r="A33" t="s">
        <v>70</v>
      </c>
      <c r="B33" t="s">
        <v>33</v>
      </c>
      <c r="C33" t="s">
        <v>33</v>
      </c>
      <c r="E33" s="20" t="s">
        <v>128</v>
      </c>
      <c r="F33" s="20"/>
      <c r="G33" s="20"/>
      <c r="H33" s="20"/>
      <c r="I33" s="20"/>
      <c r="J33" s="20" t="str">
        <f t="shared" si="0"/>
        <v>Journal</v>
      </c>
      <c r="K33" s="20"/>
      <c r="L33" s="20"/>
      <c r="M33" s="20"/>
      <c r="N33" s="20"/>
      <c r="O33" s="20"/>
      <c r="P33" s="20"/>
      <c r="Q33" s="20">
        <f t="shared" si="1"/>
        <v>0</v>
      </c>
      <c r="R33" s="20"/>
      <c r="S33" s="3">
        <v>0</v>
      </c>
      <c r="T33" s="133" t="s">
        <v>23039</v>
      </c>
      <c r="U33" s="26" t="s">
        <v>23040</v>
      </c>
      <c r="V33" s="26" t="s">
        <v>6</v>
      </c>
      <c r="W33" s="26" t="s">
        <v>23041</v>
      </c>
      <c r="X33" s="26">
        <v>7</v>
      </c>
      <c r="Y33" s="26" t="s">
        <v>6</v>
      </c>
      <c r="Z33" s="26" t="s">
        <v>23042</v>
      </c>
      <c r="AA33" s="26" t="s">
        <v>23043</v>
      </c>
      <c r="AB33" s="26">
        <v>2011</v>
      </c>
      <c r="AC33" s="26" t="s">
        <v>6</v>
      </c>
      <c r="AD33" s="26" t="s">
        <v>6</v>
      </c>
      <c r="AE33" s="116" t="s">
        <v>6</v>
      </c>
    </row>
    <row r="34" spans="1:31" x14ac:dyDescent="0.35">
      <c r="A34" t="s">
        <v>70</v>
      </c>
      <c r="B34" t="s">
        <v>33</v>
      </c>
      <c r="C34" t="s">
        <v>33</v>
      </c>
      <c r="E34" s="20"/>
      <c r="F34" s="20"/>
      <c r="G34" s="20"/>
      <c r="H34" s="20"/>
      <c r="I34" s="20"/>
      <c r="J34" s="20" t="str">
        <f t="shared" si="0"/>
        <v>Conference</v>
      </c>
      <c r="K34" s="20"/>
      <c r="L34" s="20"/>
      <c r="M34" s="20"/>
      <c r="N34" s="20"/>
      <c r="O34" s="20"/>
      <c r="P34" s="20"/>
      <c r="Q34" s="20">
        <f t="shared" si="1"/>
        <v>0</v>
      </c>
      <c r="R34" s="20"/>
      <c r="S34" s="3">
        <v>0</v>
      </c>
      <c r="T34" s="133" t="s">
        <v>23044</v>
      </c>
      <c r="U34" s="25" t="s">
        <v>23045</v>
      </c>
      <c r="V34" s="25" t="s">
        <v>6</v>
      </c>
      <c r="W34" s="25" t="s">
        <v>23046</v>
      </c>
      <c r="X34" s="25">
        <v>10</v>
      </c>
      <c r="Y34" s="25" t="s">
        <v>6</v>
      </c>
      <c r="Z34" s="25" t="s">
        <v>23047</v>
      </c>
      <c r="AA34" s="25" t="s">
        <v>23048</v>
      </c>
      <c r="AB34" s="25"/>
      <c r="AC34" s="25" t="s">
        <v>6</v>
      </c>
      <c r="AD34" s="25" t="s">
        <v>6</v>
      </c>
      <c r="AE34" s="118" t="s">
        <v>6</v>
      </c>
    </row>
    <row r="35" spans="1:31" x14ac:dyDescent="0.35">
      <c r="A35" t="s">
        <v>53</v>
      </c>
      <c r="B35" t="s">
        <v>33</v>
      </c>
      <c r="C35" t="s">
        <v>33</v>
      </c>
      <c r="E35" s="20"/>
      <c r="F35" s="20"/>
      <c r="G35" s="20"/>
      <c r="H35" s="20"/>
      <c r="I35" s="20"/>
      <c r="J35" s="20" t="str">
        <f t="shared" si="0"/>
        <v>Journal</v>
      </c>
      <c r="K35" s="20"/>
      <c r="L35" s="20"/>
      <c r="M35" s="20"/>
      <c r="N35" s="20"/>
      <c r="O35" s="20"/>
      <c r="P35" s="20"/>
      <c r="Q35" s="20">
        <f t="shared" si="1"/>
        <v>0</v>
      </c>
      <c r="R35" s="20"/>
      <c r="S35" s="3">
        <v>0</v>
      </c>
      <c r="T35" s="133" t="s">
        <v>23049</v>
      </c>
      <c r="U35" s="26" t="s">
        <v>22913</v>
      </c>
      <c r="V35" s="26" t="s">
        <v>6</v>
      </c>
      <c r="W35" s="26" t="s">
        <v>23050</v>
      </c>
      <c r="X35" s="26">
        <v>5</v>
      </c>
      <c r="Y35" s="26" t="s">
        <v>6</v>
      </c>
      <c r="Z35" s="26" t="s">
        <v>23051</v>
      </c>
      <c r="AA35" s="26" t="s">
        <v>23052</v>
      </c>
      <c r="AB35" s="26">
        <v>2011</v>
      </c>
      <c r="AC35" s="26" t="s">
        <v>6</v>
      </c>
      <c r="AD35" s="26" t="s">
        <v>6</v>
      </c>
      <c r="AE35" s="116" t="s">
        <v>6</v>
      </c>
    </row>
    <row r="36" spans="1:31" x14ac:dyDescent="0.35">
      <c r="A36" t="s">
        <v>85</v>
      </c>
      <c r="B36" t="s">
        <v>33</v>
      </c>
      <c r="C36" t="s">
        <v>33</v>
      </c>
      <c r="E36" s="20"/>
      <c r="F36" s="20"/>
      <c r="G36" s="20"/>
      <c r="H36" s="20"/>
      <c r="I36" s="20"/>
      <c r="J36" s="20" t="str">
        <f t="shared" si="0"/>
        <v>Workshop</v>
      </c>
      <c r="K36" s="20"/>
      <c r="L36" s="20"/>
      <c r="M36" s="20"/>
      <c r="N36" s="20"/>
      <c r="O36" s="20"/>
      <c r="P36" s="20"/>
      <c r="Q36" s="20">
        <f t="shared" si="1"/>
        <v>0</v>
      </c>
      <c r="R36" s="20"/>
      <c r="S36" s="3">
        <v>0</v>
      </c>
      <c r="T36" s="133" t="s">
        <v>23053</v>
      </c>
      <c r="U36" s="25" t="s">
        <v>23054</v>
      </c>
      <c r="V36" s="25" t="s">
        <v>6</v>
      </c>
      <c r="W36" s="25" t="s">
        <v>23055</v>
      </c>
      <c r="X36" s="25">
        <v>10</v>
      </c>
      <c r="Y36" s="25" t="s">
        <v>6</v>
      </c>
      <c r="Z36" s="25" t="s">
        <v>23056</v>
      </c>
      <c r="AA36" s="25" t="s">
        <v>23057</v>
      </c>
      <c r="AB36" s="25">
        <v>2011</v>
      </c>
      <c r="AC36" s="25" t="s">
        <v>6</v>
      </c>
      <c r="AD36" s="25" t="s">
        <v>6</v>
      </c>
      <c r="AE36" s="118" t="s">
        <v>6</v>
      </c>
    </row>
    <row r="37" spans="1:31" x14ac:dyDescent="0.35">
      <c r="A37" t="s">
        <v>67</v>
      </c>
      <c r="B37" t="s">
        <v>33</v>
      </c>
      <c r="C37" t="s">
        <v>33</v>
      </c>
      <c r="D37" t="s">
        <v>100</v>
      </c>
      <c r="E37" s="20"/>
      <c r="F37" s="20" t="s">
        <v>98</v>
      </c>
      <c r="G37" s="20" t="s">
        <v>109</v>
      </c>
      <c r="H37" s="20" t="s">
        <v>21440</v>
      </c>
      <c r="I37" s="20" t="s">
        <v>11973</v>
      </c>
      <c r="J37" s="20" t="str">
        <f t="shared" si="0"/>
        <v>Journal</v>
      </c>
      <c r="K37" s="20">
        <v>1</v>
      </c>
      <c r="L37" s="20">
        <v>1</v>
      </c>
      <c r="M37" s="20">
        <v>0.5</v>
      </c>
      <c r="N37" s="20">
        <v>1</v>
      </c>
      <c r="O37" s="20">
        <v>0</v>
      </c>
      <c r="P37" s="20">
        <v>0</v>
      </c>
      <c r="Q37" s="20">
        <f t="shared" si="1"/>
        <v>3.5</v>
      </c>
      <c r="R37" s="20" t="s">
        <v>25207</v>
      </c>
      <c r="S37" s="3">
        <v>0</v>
      </c>
      <c r="T37" s="133" t="s">
        <v>23058</v>
      </c>
      <c r="U37" s="26" t="s">
        <v>23059</v>
      </c>
      <c r="V37" s="26" t="s">
        <v>6</v>
      </c>
      <c r="W37" s="26" t="s">
        <v>23060</v>
      </c>
      <c r="X37" s="26">
        <v>10</v>
      </c>
      <c r="Y37" s="26" t="s">
        <v>6</v>
      </c>
      <c r="Z37" s="26" t="s">
        <v>23061</v>
      </c>
      <c r="AA37" s="26" t="s">
        <v>23062</v>
      </c>
      <c r="AB37" s="26">
        <v>2010</v>
      </c>
      <c r="AC37" s="26" t="s">
        <v>6</v>
      </c>
      <c r="AD37" s="26" t="s">
        <v>6</v>
      </c>
      <c r="AE37" s="116" t="s">
        <v>6</v>
      </c>
    </row>
    <row r="38" spans="1:31" x14ac:dyDescent="0.35">
      <c r="A38" t="s">
        <v>67</v>
      </c>
      <c r="B38" t="s">
        <v>33</v>
      </c>
      <c r="C38" t="s">
        <v>33</v>
      </c>
      <c r="E38" s="20"/>
      <c r="F38" s="20"/>
      <c r="G38" s="20"/>
      <c r="H38" s="20"/>
      <c r="I38" s="20"/>
      <c r="J38" s="20" t="str">
        <f t="shared" si="0"/>
        <v>Journal</v>
      </c>
      <c r="K38" s="20"/>
      <c r="L38" s="20"/>
      <c r="M38" s="20"/>
      <c r="N38" s="20"/>
      <c r="O38" s="20"/>
      <c r="P38" s="20"/>
      <c r="Q38" s="20">
        <f t="shared" si="1"/>
        <v>0</v>
      </c>
      <c r="R38" s="20"/>
      <c r="S38" s="3">
        <v>0</v>
      </c>
      <c r="T38" s="133" t="s">
        <v>23063</v>
      </c>
      <c r="U38" s="25" t="s">
        <v>23064</v>
      </c>
      <c r="V38" s="25" t="s">
        <v>6</v>
      </c>
      <c r="W38" s="25" t="s">
        <v>23037</v>
      </c>
      <c r="X38" s="25">
        <v>6</v>
      </c>
      <c r="Y38" s="25" t="s">
        <v>6</v>
      </c>
      <c r="Z38" s="25" t="s">
        <v>22913</v>
      </c>
      <c r="AA38" s="25" t="s">
        <v>23057</v>
      </c>
      <c r="AB38" s="25">
        <v>2009</v>
      </c>
      <c r="AC38" s="25" t="s">
        <v>6</v>
      </c>
      <c r="AD38" s="25" t="s">
        <v>6</v>
      </c>
      <c r="AE38" s="118" t="s">
        <v>6</v>
      </c>
    </row>
    <row r="39" spans="1:31" x14ac:dyDescent="0.35">
      <c r="A39" t="s">
        <v>70</v>
      </c>
      <c r="B39" t="s">
        <v>33</v>
      </c>
      <c r="C39" t="s">
        <v>33</v>
      </c>
      <c r="E39" s="20"/>
      <c r="F39" s="20"/>
      <c r="G39" s="20"/>
      <c r="H39" s="20"/>
      <c r="I39" s="20"/>
      <c r="J39" s="20" t="str">
        <f t="shared" si="0"/>
        <v>Conference</v>
      </c>
      <c r="K39" s="20"/>
      <c r="L39" s="20"/>
      <c r="M39" s="20"/>
      <c r="N39" s="20"/>
      <c r="O39" s="20"/>
      <c r="P39" s="20"/>
      <c r="Q39" s="20">
        <f t="shared" si="1"/>
        <v>0</v>
      </c>
      <c r="R39" s="20"/>
      <c r="S39" s="3">
        <v>0</v>
      </c>
      <c r="T39" s="133" t="s">
        <v>23065</v>
      </c>
      <c r="U39" s="26" t="s">
        <v>23066</v>
      </c>
      <c r="V39" s="26" t="s">
        <v>6</v>
      </c>
      <c r="W39" s="26" t="s">
        <v>23067</v>
      </c>
      <c r="X39" s="26">
        <v>10</v>
      </c>
      <c r="Y39" s="26" t="s">
        <v>6</v>
      </c>
      <c r="Z39" s="26" t="s">
        <v>23068</v>
      </c>
      <c r="AA39" s="26" t="s">
        <v>23069</v>
      </c>
      <c r="AB39" s="26">
        <v>2010</v>
      </c>
      <c r="AC39" s="26" t="s">
        <v>6</v>
      </c>
      <c r="AD39" s="26" t="s">
        <v>6</v>
      </c>
      <c r="AE39" s="116" t="s">
        <v>6</v>
      </c>
    </row>
    <row r="40" spans="1:31" x14ac:dyDescent="0.35">
      <c r="A40" t="s">
        <v>67</v>
      </c>
      <c r="B40" t="s">
        <v>33</v>
      </c>
      <c r="C40" t="s">
        <v>33</v>
      </c>
      <c r="E40" s="20"/>
      <c r="F40" s="20"/>
      <c r="G40" s="20"/>
      <c r="H40" s="20"/>
      <c r="I40" s="20"/>
      <c r="J40" s="20" t="str">
        <f t="shared" si="0"/>
        <v>Conference</v>
      </c>
      <c r="K40" s="20"/>
      <c r="L40" s="20"/>
      <c r="M40" s="20"/>
      <c r="N40" s="20"/>
      <c r="O40" s="20"/>
      <c r="P40" s="20"/>
      <c r="Q40" s="20">
        <f t="shared" si="1"/>
        <v>0</v>
      </c>
      <c r="R40" s="20"/>
      <c r="S40" s="3">
        <v>0</v>
      </c>
      <c r="T40" s="133" t="s">
        <v>23070</v>
      </c>
      <c r="U40" s="25" t="s">
        <v>23071</v>
      </c>
      <c r="V40" s="25" t="s">
        <v>6</v>
      </c>
      <c r="W40" s="25" t="s">
        <v>23072</v>
      </c>
      <c r="X40" s="25">
        <v>10</v>
      </c>
      <c r="Y40" s="25" t="s">
        <v>6</v>
      </c>
      <c r="Z40" s="25" t="s">
        <v>23073</v>
      </c>
      <c r="AA40" s="25" t="s">
        <v>23074</v>
      </c>
      <c r="AB40" s="25">
        <v>2011</v>
      </c>
      <c r="AC40" s="25" t="s">
        <v>6</v>
      </c>
      <c r="AD40" s="25" t="s">
        <v>6</v>
      </c>
      <c r="AE40" s="118" t="s">
        <v>6</v>
      </c>
    </row>
    <row r="41" spans="1:31" x14ac:dyDescent="0.35">
      <c r="A41" t="s">
        <v>70</v>
      </c>
      <c r="B41" t="s">
        <v>33</v>
      </c>
      <c r="C41" t="s">
        <v>33</v>
      </c>
      <c r="E41" s="20"/>
      <c r="F41" s="20"/>
      <c r="G41" s="20"/>
      <c r="H41" s="20"/>
      <c r="I41" s="20"/>
      <c r="J41" s="20" t="str">
        <f t="shared" si="0"/>
        <v>Conference</v>
      </c>
      <c r="K41" s="20"/>
      <c r="L41" s="20"/>
      <c r="M41" s="20"/>
      <c r="N41" s="20"/>
      <c r="O41" s="20"/>
      <c r="P41" s="20"/>
      <c r="Q41" s="20">
        <f t="shared" si="1"/>
        <v>0</v>
      </c>
      <c r="R41" s="20"/>
      <c r="S41" s="3">
        <v>0</v>
      </c>
      <c r="T41" s="133" t="s">
        <v>23075</v>
      </c>
      <c r="U41" s="26" t="s">
        <v>23076</v>
      </c>
      <c r="V41" s="26" t="s">
        <v>6</v>
      </c>
      <c r="W41" s="26" t="s">
        <v>23077</v>
      </c>
      <c r="X41" s="26">
        <v>7</v>
      </c>
      <c r="Y41" s="26" t="s">
        <v>6</v>
      </c>
      <c r="Z41" s="26" t="s">
        <v>23078</v>
      </c>
      <c r="AA41" s="26" t="s">
        <v>23079</v>
      </c>
      <c r="AB41" s="26">
        <v>2018</v>
      </c>
      <c r="AC41" s="26" t="s">
        <v>6</v>
      </c>
      <c r="AD41" s="26" t="s">
        <v>6</v>
      </c>
      <c r="AE41" s="116" t="s">
        <v>6</v>
      </c>
    </row>
    <row r="42" spans="1:31" x14ac:dyDescent="0.35">
      <c r="A42" t="s">
        <v>70</v>
      </c>
      <c r="B42" t="s">
        <v>33</v>
      </c>
      <c r="C42" t="s">
        <v>33</v>
      </c>
      <c r="E42" s="20"/>
      <c r="F42" s="20"/>
      <c r="G42" s="20"/>
      <c r="H42" s="20"/>
      <c r="I42" s="20"/>
      <c r="J42" s="20" t="str">
        <f t="shared" si="0"/>
        <v>Conference</v>
      </c>
      <c r="K42" s="20"/>
      <c r="L42" s="20"/>
      <c r="M42" s="20"/>
      <c r="N42" s="20"/>
      <c r="O42" s="20"/>
      <c r="P42" s="20"/>
      <c r="Q42" s="20">
        <f t="shared" si="1"/>
        <v>0</v>
      </c>
      <c r="R42" s="20"/>
      <c r="S42" s="3">
        <v>0</v>
      </c>
      <c r="T42" s="133" t="s">
        <v>23080</v>
      </c>
      <c r="U42" s="25" t="s">
        <v>23081</v>
      </c>
      <c r="V42" s="25" t="s">
        <v>6</v>
      </c>
      <c r="W42" s="25" t="s">
        <v>23082</v>
      </c>
      <c r="X42" s="25">
        <v>10</v>
      </c>
      <c r="Y42" s="25" t="s">
        <v>6</v>
      </c>
      <c r="Z42" s="25" t="s">
        <v>23083</v>
      </c>
      <c r="AA42" s="25" t="s">
        <v>23084</v>
      </c>
      <c r="AB42" s="25">
        <v>2013</v>
      </c>
      <c r="AC42" s="25" t="s">
        <v>6</v>
      </c>
      <c r="AD42" s="25" t="s">
        <v>6</v>
      </c>
      <c r="AE42" s="118" t="s">
        <v>6</v>
      </c>
    </row>
    <row r="43" spans="1:31" x14ac:dyDescent="0.35">
      <c r="A43" t="s">
        <v>67</v>
      </c>
      <c r="B43" t="s">
        <v>33</v>
      </c>
      <c r="C43" t="s">
        <v>33</v>
      </c>
      <c r="D43" t="s">
        <v>100</v>
      </c>
      <c r="E43" s="20"/>
      <c r="F43" s="20" t="s">
        <v>94</v>
      </c>
      <c r="G43" s="20" t="s">
        <v>111</v>
      </c>
      <c r="H43" s="20" t="s">
        <v>21433</v>
      </c>
      <c r="I43" s="20" t="s">
        <v>11973</v>
      </c>
      <c r="J43" s="20" t="str">
        <f t="shared" si="0"/>
        <v>Journal</v>
      </c>
      <c r="K43" s="20">
        <v>1</v>
      </c>
      <c r="L43" s="20">
        <v>0</v>
      </c>
      <c r="M43" s="20">
        <v>0</v>
      </c>
      <c r="N43" s="20">
        <v>0</v>
      </c>
      <c r="O43" s="20">
        <v>0</v>
      </c>
      <c r="P43" s="20">
        <v>0</v>
      </c>
      <c r="Q43" s="20">
        <f t="shared" si="1"/>
        <v>1</v>
      </c>
      <c r="R43" s="20" t="s">
        <v>25212</v>
      </c>
      <c r="S43" s="3">
        <v>0</v>
      </c>
      <c r="T43" s="133" t="s">
        <v>23085</v>
      </c>
      <c r="U43" s="26" t="s">
        <v>23086</v>
      </c>
      <c r="V43" s="26" t="s">
        <v>6</v>
      </c>
      <c r="W43" s="26" t="s">
        <v>23087</v>
      </c>
      <c r="X43" s="26">
        <v>6</v>
      </c>
      <c r="Y43" s="26" t="s">
        <v>6</v>
      </c>
      <c r="Z43" s="26" t="s">
        <v>22913</v>
      </c>
      <c r="AA43" s="26" t="s">
        <v>23088</v>
      </c>
      <c r="AB43" s="26">
        <v>2011</v>
      </c>
      <c r="AC43" s="26" t="s">
        <v>6</v>
      </c>
      <c r="AD43" s="26" t="s">
        <v>6</v>
      </c>
      <c r="AE43" s="116" t="s">
        <v>6</v>
      </c>
    </row>
    <row r="44" spans="1:31" x14ac:dyDescent="0.35">
      <c r="A44" t="s">
        <v>62</v>
      </c>
      <c r="B44" t="s">
        <v>33</v>
      </c>
      <c r="C44" t="s">
        <v>33</v>
      </c>
      <c r="E44" s="20"/>
      <c r="F44" s="20"/>
      <c r="G44" s="20"/>
      <c r="H44" s="20"/>
      <c r="I44" s="20"/>
      <c r="J44" s="20" t="str">
        <f t="shared" si="0"/>
        <v>Journal</v>
      </c>
      <c r="K44" s="20"/>
      <c r="L44" s="20"/>
      <c r="M44" s="20"/>
      <c r="N44" s="20"/>
      <c r="O44" s="20"/>
      <c r="P44" s="20"/>
      <c r="Q44" s="20">
        <f t="shared" si="1"/>
        <v>0</v>
      </c>
      <c r="R44" s="20"/>
      <c r="S44" s="3">
        <v>0</v>
      </c>
      <c r="T44" s="133" t="s">
        <v>23089</v>
      </c>
      <c r="U44" s="25" t="s">
        <v>23090</v>
      </c>
      <c r="V44" s="25" t="s">
        <v>6</v>
      </c>
      <c r="W44" s="25" t="s">
        <v>14708</v>
      </c>
      <c r="X44" s="25">
        <v>6</v>
      </c>
      <c r="Y44" s="25" t="s">
        <v>6</v>
      </c>
      <c r="Z44" s="25" t="s">
        <v>22913</v>
      </c>
      <c r="AA44" s="25" t="s">
        <v>14462</v>
      </c>
      <c r="AB44" s="25">
        <v>2011</v>
      </c>
      <c r="AC44" s="25" t="s">
        <v>6</v>
      </c>
      <c r="AD44" s="25" t="s">
        <v>6</v>
      </c>
      <c r="AE44" s="118" t="s">
        <v>6</v>
      </c>
    </row>
    <row r="45" spans="1:31" x14ac:dyDescent="0.35">
      <c r="A45" t="s">
        <v>67</v>
      </c>
      <c r="B45" t="s">
        <v>33</v>
      </c>
      <c r="C45" t="s">
        <v>33</v>
      </c>
      <c r="D45" t="s">
        <v>100</v>
      </c>
      <c r="E45" s="20"/>
      <c r="F45" s="20" t="s">
        <v>94</v>
      </c>
      <c r="G45" s="20" t="s">
        <v>111</v>
      </c>
      <c r="H45" s="20"/>
      <c r="I45" s="20"/>
      <c r="J45" s="20" t="str">
        <f t="shared" si="0"/>
        <v>Journal</v>
      </c>
      <c r="K45" s="20">
        <v>1</v>
      </c>
      <c r="L45" s="20">
        <v>1</v>
      </c>
      <c r="M45" s="20">
        <v>1</v>
      </c>
      <c r="N45" s="20">
        <v>0.5</v>
      </c>
      <c r="O45" s="20">
        <v>0</v>
      </c>
      <c r="P45" s="20">
        <v>0</v>
      </c>
      <c r="Q45" s="20">
        <f t="shared" si="1"/>
        <v>3.5</v>
      </c>
      <c r="R45" t="s">
        <v>25213</v>
      </c>
      <c r="S45" s="3">
        <v>0</v>
      </c>
      <c r="T45" s="133" t="s">
        <v>23091</v>
      </c>
      <c r="U45" s="26" t="s">
        <v>23092</v>
      </c>
      <c r="V45" s="26" t="s">
        <v>6</v>
      </c>
      <c r="W45" s="26" t="s">
        <v>23093</v>
      </c>
      <c r="X45" s="26">
        <v>7</v>
      </c>
      <c r="Y45" s="26" t="s">
        <v>6</v>
      </c>
      <c r="Z45" s="26" t="s">
        <v>23094</v>
      </c>
      <c r="AA45" s="26" t="s">
        <v>23095</v>
      </c>
      <c r="AB45" s="26">
        <v>2011</v>
      </c>
      <c r="AC45" s="26" t="s">
        <v>6</v>
      </c>
      <c r="AD45" s="26" t="s">
        <v>6</v>
      </c>
      <c r="AE45" s="116" t="s">
        <v>6</v>
      </c>
    </row>
    <row r="46" spans="1:31" x14ac:dyDescent="0.35">
      <c r="A46" t="s">
        <v>70</v>
      </c>
      <c r="B46" t="s">
        <v>33</v>
      </c>
      <c r="C46" t="s">
        <v>33</v>
      </c>
      <c r="E46" s="20" t="s">
        <v>128</v>
      </c>
      <c r="F46" s="20"/>
      <c r="G46" s="20"/>
      <c r="H46" s="20"/>
      <c r="I46" s="20"/>
      <c r="J46" s="20" t="str">
        <f t="shared" si="0"/>
        <v>Workshop</v>
      </c>
      <c r="K46" s="20"/>
      <c r="L46" s="20"/>
      <c r="M46" s="20"/>
      <c r="N46" s="20"/>
      <c r="O46" s="20"/>
      <c r="P46" s="20"/>
      <c r="Q46" s="20">
        <f t="shared" si="1"/>
        <v>0</v>
      </c>
      <c r="R46" s="20"/>
      <c r="S46" s="3">
        <v>0</v>
      </c>
      <c r="T46" s="133" t="s">
        <v>23096</v>
      </c>
      <c r="U46" s="25" t="s">
        <v>23097</v>
      </c>
      <c r="V46" s="25" t="s">
        <v>6</v>
      </c>
      <c r="W46" s="25" t="s">
        <v>23098</v>
      </c>
      <c r="X46" s="25">
        <v>10</v>
      </c>
      <c r="Y46" s="25" t="s">
        <v>6</v>
      </c>
      <c r="Z46" s="25" t="s">
        <v>23099</v>
      </c>
      <c r="AA46" s="25" t="s">
        <v>23100</v>
      </c>
      <c r="AB46" s="25">
        <v>2011</v>
      </c>
      <c r="AC46" s="25" t="s">
        <v>6</v>
      </c>
      <c r="AD46" s="25" t="s">
        <v>6</v>
      </c>
      <c r="AE46" s="118" t="s">
        <v>6</v>
      </c>
    </row>
    <row r="47" spans="1:31" x14ac:dyDescent="0.35">
      <c r="A47" t="s">
        <v>70</v>
      </c>
      <c r="B47" t="s">
        <v>33</v>
      </c>
      <c r="C47" t="s">
        <v>33</v>
      </c>
      <c r="E47" s="20" t="s">
        <v>128</v>
      </c>
      <c r="F47" s="20"/>
      <c r="G47" s="20"/>
      <c r="H47" s="20"/>
      <c r="I47" s="20"/>
      <c r="J47" s="20" t="str">
        <f t="shared" si="0"/>
        <v>Conference</v>
      </c>
      <c r="K47" s="20"/>
      <c r="L47" s="20"/>
      <c r="M47" s="20"/>
      <c r="N47" s="20"/>
      <c r="O47" s="20"/>
      <c r="P47" s="20"/>
      <c r="Q47" s="20">
        <f t="shared" si="1"/>
        <v>0</v>
      </c>
      <c r="R47" s="20"/>
      <c r="S47" s="3">
        <v>0</v>
      </c>
      <c r="T47" s="133" t="s">
        <v>23101</v>
      </c>
      <c r="U47" s="26" t="s">
        <v>23102</v>
      </c>
      <c r="V47" s="26" t="s">
        <v>6</v>
      </c>
      <c r="W47" s="26" t="s">
        <v>23103</v>
      </c>
      <c r="X47" s="26">
        <v>10</v>
      </c>
      <c r="Y47" s="26" t="s">
        <v>6</v>
      </c>
      <c r="Z47" s="26" t="s">
        <v>23104</v>
      </c>
      <c r="AA47" s="26" t="s">
        <v>23105</v>
      </c>
      <c r="AB47" s="26">
        <v>2011</v>
      </c>
      <c r="AC47" s="26" t="s">
        <v>6</v>
      </c>
      <c r="AD47" s="26" t="s">
        <v>6</v>
      </c>
      <c r="AE47" s="116" t="s">
        <v>6</v>
      </c>
    </row>
    <row r="48" spans="1:31" x14ac:dyDescent="0.35">
      <c r="A48" t="s">
        <v>70</v>
      </c>
      <c r="B48" t="s">
        <v>33</v>
      </c>
      <c r="C48" t="s">
        <v>33</v>
      </c>
      <c r="E48" s="20"/>
      <c r="F48" s="20"/>
      <c r="G48" s="20"/>
      <c r="H48" s="20"/>
      <c r="I48" s="20"/>
      <c r="J48" s="20" t="str">
        <f t="shared" si="0"/>
        <v>Conference</v>
      </c>
      <c r="K48" s="20"/>
      <c r="L48" s="20"/>
      <c r="M48" s="20"/>
      <c r="N48" s="20"/>
      <c r="O48" s="20"/>
      <c r="P48" s="20"/>
      <c r="Q48" s="20">
        <f t="shared" si="1"/>
        <v>0</v>
      </c>
      <c r="R48" s="20"/>
      <c r="S48" s="3">
        <v>0</v>
      </c>
      <c r="T48" s="133" t="s">
        <v>23106</v>
      </c>
      <c r="U48" s="25" t="s">
        <v>23107</v>
      </c>
      <c r="V48" s="25" t="s">
        <v>6</v>
      </c>
      <c r="W48" s="25" t="s">
        <v>23093</v>
      </c>
      <c r="X48" s="25">
        <v>5</v>
      </c>
      <c r="Y48" s="25" t="s">
        <v>6</v>
      </c>
      <c r="Z48" s="25" t="s">
        <v>23006</v>
      </c>
      <c r="AA48" s="25" t="s">
        <v>23108</v>
      </c>
      <c r="AB48" s="25">
        <v>2010</v>
      </c>
      <c r="AC48" s="25" t="s">
        <v>6</v>
      </c>
      <c r="AD48" s="25" t="s">
        <v>6</v>
      </c>
      <c r="AE48" s="118" t="s">
        <v>6</v>
      </c>
    </row>
    <row r="49" spans="1:31" x14ac:dyDescent="0.35">
      <c r="A49" t="s">
        <v>67</v>
      </c>
      <c r="B49" t="s">
        <v>33</v>
      </c>
      <c r="C49" t="s">
        <v>33</v>
      </c>
      <c r="E49" s="20"/>
      <c r="F49" s="20"/>
      <c r="G49" s="20"/>
      <c r="H49" s="20"/>
      <c r="I49" s="20"/>
      <c r="J49" s="20" t="str">
        <f t="shared" si="0"/>
        <v>Conference</v>
      </c>
      <c r="K49" s="20"/>
      <c r="L49" s="20"/>
      <c r="M49" s="20"/>
      <c r="N49" s="20"/>
      <c r="O49" s="20"/>
      <c r="P49" s="20"/>
      <c r="Q49" s="20">
        <f t="shared" si="1"/>
        <v>0</v>
      </c>
      <c r="R49" s="20"/>
      <c r="S49" s="3">
        <v>0</v>
      </c>
      <c r="T49" s="133" t="s">
        <v>23109</v>
      </c>
      <c r="U49" s="26" t="s">
        <v>23110</v>
      </c>
      <c r="V49" s="26" t="s">
        <v>6</v>
      </c>
      <c r="W49" s="26" t="s">
        <v>23111</v>
      </c>
      <c r="X49" s="26">
        <v>10</v>
      </c>
      <c r="Y49" s="26" t="s">
        <v>6</v>
      </c>
      <c r="Z49" s="26" t="s">
        <v>23112</v>
      </c>
      <c r="AA49" s="26" t="s">
        <v>23113</v>
      </c>
      <c r="AB49" s="26">
        <v>2010</v>
      </c>
      <c r="AC49" s="26" t="s">
        <v>6</v>
      </c>
      <c r="AD49" s="26" t="s">
        <v>6</v>
      </c>
      <c r="AE49" s="116" t="s">
        <v>6</v>
      </c>
    </row>
    <row r="50" spans="1:31" x14ac:dyDescent="0.35">
      <c r="A50" t="s">
        <v>67</v>
      </c>
      <c r="B50" t="s">
        <v>33</v>
      </c>
      <c r="C50" t="s">
        <v>33</v>
      </c>
      <c r="E50" s="20"/>
      <c r="F50" s="20"/>
      <c r="G50" s="20"/>
      <c r="H50" s="20"/>
      <c r="I50" s="20"/>
      <c r="J50" s="20" t="str">
        <f t="shared" si="0"/>
        <v>Journal</v>
      </c>
      <c r="K50" s="20"/>
      <c r="L50" s="20"/>
      <c r="M50" s="20"/>
      <c r="N50" s="20"/>
      <c r="O50" s="20"/>
      <c r="P50" s="20"/>
      <c r="Q50" s="20">
        <f t="shared" si="1"/>
        <v>0</v>
      </c>
      <c r="R50" s="20"/>
      <c r="S50" s="3">
        <v>0</v>
      </c>
      <c r="T50" s="133" t="s">
        <v>23114</v>
      </c>
      <c r="U50" s="25" t="s">
        <v>23115</v>
      </c>
      <c r="V50" s="25" t="s">
        <v>6</v>
      </c>
      <c r="W50" s="25" t="s">
        <v>23116</v>
      </c>
      <c r="X50" s="25">
        <v>7</v>
      </c>
      <c r="Y50" s="25" t="s">
        <v>6</v>
      </c>
      <c r="Z50" s="25" t="s">
        <v>23029</v>
      </c>
      <c r="AA50" s="25" t="s">
        <v>23117</v>
      </c>
      <c r="AB50" s="25">
        <v>2009</v>
      </c>
      <c r="AC50" s="25" t="s">
        <v>6</v>
      </c>
      <c r="AD50" s="25" t="s">
        <v>6</v>
      </c>
      <c r="AE50" s="118" t="s">
        <v>6</v>
      </c>
    </row>
    <row r="51" spans="1:31" x14ac:dyDescent="0.35">
      <c r="A51" t="s">
        <v>70</v>
      </c>
      <c r="B51" t="s">
        <v>33</v>
      </c>
      <c r="C51" t="s">
        <v>33</v>
      </c>
      <c r="E51" s="20"/>
      <c r="F51" s="20"/>
      <c r="G51" s="20"/>
      <c r="H51" s="20"/>
      <c r="I51" s="20"/>
      <c r="J51" s="20" t="str">
        <f t="shared" si="0"/>
        <v>Journal</v>
      </c>
      <c r="K51" s="20"/>
      <c r="L51" s="20"/>
      <c r="M51" s="20"/>
      <c r="N51" s="20"/>
      <c r="O51" s="20"/>
      <c r="P51" s="20"/>
      <c r="Q51" s="20">
        <f t="shared" si="1"/>
        <v>0</v>
      </c>
      <c r="R51" s="20"/>
      <c r="S51" s="3">
        <v>0</v>
      </c>
      <c r="T51" s="133" t="s">
        <v>23118</v>
      </c>
      <c r="U51" s="26" t="s">
        <v>22913</v>
      </c>
      <c r="V51" s="26" t="s">
        <v>6</v>
      </c>
      <c r="W51" s="26" t="s">
        <v>23119</v>
      </c>
      <c r="X51" s="26">
        <v>6</v>
      </c>
      <c r="Y51" s="26" t="s">
        <v>6</v>
      </c>
      <c r="Z51" s="26" t="s">
        <v>22913</v>
      </c>
      <c r="AA51" s="26" t="s">
        <v>22914</v>
      </c>
      <c r="AB51" s="26">
        <v>2014</v>
      </c>
      <c r="AC51" s="26" t="s">
        <v>6</v>
      </c>
      <c r="AD51" s="26" t="s">
        <v>6</v>
      </c>
      <c r="AE51" s="116" t="s">
        <v>6</v>
      </c>
    </row>
    <row r="52" spans="1:31" x14ac:dyDescent="0.35">
      <c r="A52" t="s">
        <v>62</v>
      </c>
      <c r="B52" t="s">
        <v>33</v>
      </c>
      <c r="C52" t="s">
        <v>33</v>
      </c>
      <c r="E52" s="20"/>
      <c r="F52" s="20"/>
      <c r="G52" s="20"/>
      <c r="H52" s="20"/>
      <c r="I52" s="20"/>
      <c r="J52" s="20" t="str">
        <f t="shared" si="0"/>
        <v>Journal</v>
      </c>
      <c r="K52" s="20"/>
      <c r="L52" s="20"/>
      <c r="M52" s="20"/>
      <c r="N52" s="20"/>
      <c r="O52" s="20"/>
      <c r="P52" s="20"/>
      <c r="Q52" s="20">
        <f t="shared" si="1"/>
        <v>0</v>
      </c>
      <c r="R52" s="20"/>
      <c r="S52" s="3">
        <v>0</v>
      </c>
      <c r="T52" s="133" t="s">
        <v>23120</v>
      </c>
      <c r="U52" s="25" t="s">
        <v>22913</v>
      </c>
      <c r="V52" s="25" t="s">
        <v>6</v>
      </c>
      <c r="W52" s="25" t="s">
        <v>23121</v>
      </c>
      <c r="X52" s="25">
        <v>10</v>
      </c>
      <c r="Y52" s="25" t="s">
        <v>6</v>
      </c>
      <c r="Z52" s="25" t="s">
        <v>23122</v>
      </c>
      <c r="AA52" s="25" t="s">
        <v>22914</v>
      </c>
      <c r="AB52" s="25">
        <v>2010</v>
      </c>
      <c r="AC52" s="25" t="s">
        <v>6</v>
      </c>
      <c r="AD52" s="25" t="s">
        <v>6</v>
      </c>
      <c r="AE52" s="118" t="s">
        <v>6</v>
      </c>
    </row>
    <row r="53" spans="1:31" x14ac:dyDescent="0.35">
      <c r="A53" t="s">
        <v>70</v>
      </c>
      <c r="B53" t="s">
        <v>33</v>
      </c>
      <c r="C53" t="s">
        <v>33</v>
      </c>
      <c r="E53" s="20"/>
      <c r="F53" s="20"/>
      <c r="G53" s="20"/>
      <c r="H53" s="20"/>
      <c r="I53" s="20"/>
      <c r="J53" s="20" t="str">
        <f t="shared" si="0"/>
        <v>Conference</v>
      </c>
      <c r="K53" s="20"/>
      <c r="L53" s="20"/>
      <c r="M53" s="20"/>
      <c r="N53" s="20"/>
      <c r="O53" s="20"/>
      <c r="P53" s="20"/>
      <c r="Q53" s="20">
        <f t="shared" si="1"/>
        <v>0</v>
      </c>
      <c r="R53" s="20"/>
      <c r="S53" s="3">
        <v>0</v>
      </c>
      <c r="T53" s="133" t="s">
        <v>23123</v>
      </c>
      <c r="U53" s="26" t="s">
        <v>23124</v>
      </c>
      <c r="V53" s="26" t="s">
        <v>6</v>
      </c>
      <c r="W53" s="26" t="s">
        <v>23055</v>
      </c>
      <c r="X53" s="26">
        <v>5</v>
      </c>
      <c r="Y53" s="26" t="s">
        <v>6</v>
      </c>
      <c r="Z53" s="26" t="s">
        <v>23006</v>
      </c>
      <c r="AA53" s="26" t="s">
        <v>23125</v>
      </c>
      <c r="AB53" s="26">
        <v>2012</v>
      </c>
      <c r="AC53" s="26" t="s">
        <v>6</v>
      </c>
      <c r="AD53" s="26" t="s">
        <v>6</v>
      </c>
      <c r="AE53" s="116" t="s">
        <v>6</v>
      </c>
    </row>
    <row r="54" spans="1:31" x14ac:dyDescent="0.35">
      <c r="A54" t="s">
        <v>40</v>
      </c>
      <c r="B54" t="s">
        <v>33</v>
      </c>
      <c r="C54" t="s">
        <v>33</v>
      </c>
      <c r="E54" s="20"/>
      <c r="F54" s="20"/>
      <c r="G54" s="20"/>
      <c r="H54" s="20"/>
      <c r="I54" s="20"/>
      <c r="J54" s="20" t="str">
        <f t="shared" si="0"/>
        <v>Journal</v>
      </c>
      <c r="K54" s="20"/>
      <c r="L54" s="20"/>
      <c r="M54" s="20"/>
      <c r="N54" s="20"/>
      <c r="O54" s="20"/>
      <c r="P54" s="20"/>
      <c r="Q54" s="20">
        <f t="shared" si="1"/>
        <v>0</v>
      </c>
      <c r="R54" s="20"/>
      <c r="S54" s="3">
        <v>0</v>
      </c>
      <c r="T54" s="133" t="s">
        <v>23126</v>
      </c>
      <c r="U54" s="25" t="s">
        <v>23127</v>
      </c>
      <c r="V54" s="25" t="s">
        <v>6</v>
      </c>
      <c r="W54" s="25" t="s">
        <v>23128</v>
      </c>
      <c r="X54" s="25">
        <v>6</v>
      </c>
      <c r="Y54" s="25" t="s">
        <v>6</v>
      </c>
      <c r="Z54" s="25" t="s">
        <v>22913</v>
      </c>
      <c r="AA54" s="25" t="s">
        <v>23129</v>
      </c>
      <c r="AB54" s="25">
        <v>2016</v>
      </c>
      <c r="AC54" s="25" t="s">
        <v>6</v>
      </c>
      <c r="AD54" s="25" t="s">
        <v>6</v>
      </c>
      <c r="AE54" s="118" t="s">
        <v>6</v>
      </c>
    </row>
    <row r="55" spans="1:31" x14ac:dyDescent="0.35">
      <c r="A55" t="s">
        <v>70</v>
      </c>
      <c r="B55" t="s">
        <v>33</v>
      </c>
      <c r="C55" t="s">
        <v>33</v>
      </c>
      <c r="E55" s="20"/>
      <c r="F55" s="20"/>
      <c r="G55" s="20"/>
      <c r="H55" s="20"/>
      <c r="I55" s="20"/>
      <c r="J55" s="20" t="str">
        <f t="shared" si="0"/>
        <v>Journal</v>
      </c>
      <c r="K55" s="20"/>
      <c r="L55" s="20"/>
      <c r="M55" s="20"/>
      <c r="N55" s="20"/>
      <c r="O55" s="20"/>
      <c r="P55" s="20"/>
      <c r="Q55" s="20">
        <f t="shared" si="1"/>
        <v>0</v>
      </c>
      <c r="R55" s="20"/>
      <c r="S55" s="3">
        <v>0</v>
      </c>
      <c r="T55" s="133" t="s">
        <v>23130</v>
      </c>
      <c r="U55" s="26" t="s">
        <v>22913</v>
      </c>
      <c r="V55" s="26" t="s">
        <v>6</v>
      </c>
      <c r="W55" s="26" t="s">
        <v>23131</v>
      </c>
      <c r="X55" s="26">
        <v>7</v>
      </c>
      <c r="Y55" s="26" t="s">
        <v>6</v>
      </c>
      <c r="Z55" s="26" t="s">
        <v>23132</v>
      </c>
      <c r="AA55" s="26" t="s">
        <v>23133</v>
      </c>
      <c r="AB55" s="26">
        <v>2013</v>
      </c>
      <c r="AC55" s="26" t="s">
        <v>6</v>
      </c>
      <c r="AD55" s="26" t="s">
        <v>6</v>
      </c>
      <c r="AE55" s="116" t="s">
        <v>6</v>
      </c>
    </row>
    <row r="56" spans="1:31" x14ac:dyDescent="0.35">
      <c r="A56" t="str">
        <f t="shared" ref="A56:A58" si="3">IF(S56=1,"Duplicated","")</f>
        <v>Duplicated</v>
      </c>
      <c r="B56" t="s">
        <v>33</v>
      </c>
      <c r="C56" t="s">
        <v>33</v>
      </c>
      <c r="E56" s="20"/>
      <c r="F56" s="20"/>
      <c r="G56" s="20"/>
      <c r="H56" s="20"/>
      <c r="I56" s="20"/>
      <c r="J56" s="20" t="str">
        <f t="shared" si="0"/>
        <v>Journal</v>
      </c>
      <c r="K56" s="20"/>
      <c r="L56" s="20"/>
      <c r="M56" s="20"/>
      <c r="N56" s="20"/>
      <c r="O56" s="20"/>
      <c r="P56" s="20"/>
      <c r="Q56" s="20">
        <f t="shared" si="1"/>
        <v>0</v>
      </c>
      <c r="R56" s="20"/>
      <c r="S56" s="3">
        <v>1</v>
      </c>
      <c r="T56" s="133" t="s">
        <v>23134</v>
      </c>
      <c r="U56" s="25" t="s">
        <v>22913</v>
      </c>
      <c r="V56" s="25" t="s">
        <v>6</v>
      </c>
      <c r="W56" s="25" t="s">
        <v>23135</v>
      </c>
      <c r="X56" s="25">
        <v>7</v>
      </c>
      <c r="Y56" s="25" t="s">
        <v>6</v>
      </c>
      <c r="Z56" s="25" t="s">
        <v>23136</v>
      </c>
      <c r="AA56" s="25" t="s">
        <v>22914</v>
      </c>
      <c r="AB56" s="25">
        <v>2018</v>
      </c>
      <c r="AC56" s="25" t="s">
        <v>6</v>
      </c>
      <c r="AD56" s="25" t="s">
        <v>6</v>
      </c>
      <c r="AE56" s="118" t="s">
        <v>6</v>
      </c>
    </row>
    <row r="57" spans="1:31" x14ac:dyDescent="0.35">
      <c r="A57" t="s">
        <v>70</v>
      </c>
      <c r="B57" t="s">
        <v>33</v>
      </c>
      <c r="C57" t="s">
        <v>33</v>
      </c>
      <c r="E57" s="20"/>
      <c r="F57" s="20"/>
      <c r="G57" s="20"/>
      <c r="H57" s="20"/>
      <c r="I57" s="20"/>
      <c r="J57" s="20" t="str">
        <f t="shared" si="0"/>
        <v>Journal</v>
      </c>
      <c r="K57" s="20"/>
      <c r="L57" s="20"/>
      <c r="M57" s="20"/>
      <c r="N57" s="20"/>
      <c r="O57" s="20"/>
      <c r="P57" s="20"/>
      <c r="Q57" s="20">
        <f t="shared" si="1"/>
        <v>0</v>
      </c>
      <c r="R57" s="20"/>
      <c r="S57" s="3">
        <v>0</v>
      </c>
      <c r="T57" s="133" t="s">
        <v>23137</v>
      </c>
      <c r="U57" s="26" t="s">
        <v>23138</v>
      </c>
      <c r="V57" s="26" t="s">
        <v>6</v>
      </c>
      <c r="W57" s="26" t="s">
        <v>23139</v>
      </c>
      <c r="X57" s="26">
        <v>7</v>
      </c>
      <c r="Y57" s="26" t="s">
        <v>6</v>
      </c>
      <c r="Z57" s="26" t="s">
        <v>23029</v>
      </c>
      <c r="AA57" s="26" t="s">
        <v>23140</v>
      </c>
      <c r="AB57" s="26">
        <v>2015</v>
      </c>
      <c r="AC57" s="26" t="s">
        <v>6</v>
      </c>
      <c r="AD57" s="26" t="s">
        <v>6</v>
      </c>
      <c r="AE57" s="116" t="s">
        <v>6</v>
      </c>
    </row>
    <row r="58" spans="1:31" x14ac:dyDescent="0.35">
      <c r="A58" t="str">
        <f t="shared" si="3"/>
        <v>Duplicated</v>
      </c>
      <c r="B58" t="s">
        <v>33</v>
      </c>
      <c r="C58" t="s">
        <v>33</v>
      </c>
      <c r="E58" s="20"/>
      <c r="F58" s="20"/>
      <c r="G58" s="20"/>
      <c r="H58" s="20"/>
      <c r="I58" s="20"/>
      <c r="J58" s="20" t="str">
        <f t="shared" si="0"/>
        <v>Journal</v>
      </c>
      <c r="K58" s="20"/>
      <c r="L58" s="20"/>
      <c r="M58" s="20"/>
      <c r="N58" s="20"/>
      <c r="O58" s="20"/>
      <c r="P58" s="20"/>
      <c r="Q58" s="20">
        <f t="shared" si="1"/>
        <v>0</v>
      </c>
      <c r="R58" s="20"/>
      <c r="S58" s="3">
        <v>1</v>
      </c>
      <c r="T58" s="133" t="s">
        <v>6894</v>
      </c>
      <c r="U58" s="25" t="s">
        <v>23141</v>
      </c>
      <c r="V58" s="25" t="s">
        <v>6</v>
      </c>
      <c r="W58" s="25" t="s">
        <v>23142</v>
      </c>
      <c r="X58" s="25">
        <v>7</v>
      </c>
      <c r="Y58" s="25" t="s">
        <v>6</v>
      </c>
      <c r="Z58" s="25" t="s">
        <v>6898</v>
      </c>
      <c r="AA58" s="25" t="s">
        <v>23143</v>
      </c>
      <c r="AB58" s="25">
        <v>2020</v>
      </c>
      <c r="AC58" s="25" t="s">
        <v>6</v>
      </c>
      <c r="AD58" s="25" t="s">
        <v>6</v>
      </c>
      <c r="AE58" s="118" t="s">
        <v>6</v>
      </c>
    </row>
    <row r="59" spans="1:31" x14ac:dyDescent="0.35">
      <c r="A59" t="s">
        <v>70</v>
      </c>
      <c r="B59" t="s">
        <v>33</v>
      </c>
      <c r="C59" t="s">
        <v>33</v>
      </c>
      <c r="E59" s="20"/>
      <c r="F59" s="20"/>
      <c r="G59" s="20"/>
      <c r="H59" s="20"/>
      <c r="I59" s="20"/>
      <c r="J59" s="20" t="str">
        <f t="shared" si="0"/>
        <v>Conference</v>
      </c>
      <c r="K59" s="20"/>
      <c r="L59" s="20"/>
      <c r="M59" s="20"/>
      <c r="N59" s="20"/>
      <c r="O59" s="20"/>
      <c r="P59" s="20"/>
      <c r="Q59" s="20">
        <f t="shared" si="1"/>
        <v>0</v>
      </c>
      <c r="R59" s="20"/>
      <c r="S59" s="3">
        <v>0</v>
      </c>
      <c r="T59" s="133" t="s">
        <v>23144</v>
      </c>
      <c r="U59" s="26" t="s">
        <v>23145</v>
      </c>
      <c r="V59" s="26" t="s">
        <v>6</v>
      </c>
      <c r="W59" s="26" t="s">
        <v>23146</v>
      </c>
      <c r="X59" s="26">
        <v>10</v>
      </c>
      <c r="Y59" s="26" t="s">
        <v>6</v>
      </c>
      <c r="Z59" s="26" t="s">
        <v>23147</v>
      </c>
      <c r="AA59" s="26" t="s">
        <v>23148</v>
      </c>
      <c r="AB59" s="26">
        <v>2010</v>
      </c>
      <c r="AC59" s="26" t="s">
        <v>6</v>
      </c>
      <c r="AD59" s="26" t="s">
        <v>6</v>
      </c>
      <c r="AE59" s="116" t="s">
        <v>6</v>
      </c>
    </row>
    <row r="60" spans="1:31" x14ac:dyDescent="0.35">
      <c r="A60" t="s">
        <v>70</v>
      </c>
      <c r="B60" t="s">
        <v>33</v>
      </c>
      <c r="C60" t="s">
        <v>33</v>
      </c>
      <c r="E60" s="20"/>
      <c r="F60" s="20"/>
      <c r="G60" s="20"/>
      <c r="H60" s="20"/>
      <c r="I60" s="20"/>
      <c r="J60" s="20" t="str">
        <f t="shared" si="0"/>
        <v>Journal</v>
      </c>
      <c r="K60" s="20"/>
      <c r="L60" s="20"/>
      <c r="M60" s="20"/>
      <c r="N60" s="20"/>
      <c r="O60" s="20"/>
      <c r="P60" s="20"/>
      <c r="Q60" s="20">
        <f t="shared" si="1"/>
        <v>0</v>
      </c>
      <c r="R60" s="20"/>
      <c r="S60" s="3">
        <v>0</v>
      </c>
      <c r="T60" s="133" t="s">
        <v>23149</v>
      </c>
      <c r="U60" s="25" t="s">
        <v>23150</v>
      </c>
      <c r="V60" s="25" t="s">
        <v>6</v>
      </c>
      <c r="W60" s="25" t="s">
        <v>23151</v>
      </c>
      <c r="X60" s="25">
        <v>7</v>
      </c>
      <c r="Y60" s="25" t="s">
        <v>6</v>
      </c>
      <c r="Z60" s="25" t="s">
        <v>23152</v>
      </c>
      <c r="AA60" s="25" t="s">
        <v>23153</v>
      </c>
      <c r="AB60" s="25">
        <v>2010</v>
      </c>
      <c r="AC60" s="25" t="s">
        <v>6</v>
      </c>
      <c r="AD60" s="25" t="s">
        <v>6</v>
      </c>
      <c r="AE60" s="118" t="s">
        <v>6</v>
      </c>
    </row>
    <row r="61" spans="1:31" x14ac:dyDescent="0.35">
      <c r="A61" t="s">
        <v>40</v>
      </c>
      <c r="B61" t="s">
        <v>33</v>
      </c>
      <c r="C61" t="s">
        <v>33</v>
      </c>
      <c r="E61" s="20"/>
      <c r="F61" s="20"/>
      <c r="G61" s="20"/>
      <c r="H61" s="20"/>
      <c r="I61" s="20"/>
      <c r="J61" s="20" t="str">
        <f t="shared" si="0"/>
        <v>Journal</v>
      </c>
      <c r="K61" s="20"/>
      <c r="L61" s="20"/>
      <c r="M61" s="20"/>
      <c r="N61" s="20"/>
      <c r="O61" s="20"/>
      <c r="P61" s="20"/>
      <c r="Q61" s="20">
        <f t="shared" si="1"/>
        <v>0</v>
      </c>
      <c r="R61" s="20" t="s">
        <v>25214</v>
      </c>
      <c r="S61" s="3">
        <v>0</v>
      </c>
      <c r="T61" s="133" t="s">
        <v>23154</v>
      </c>
      <c r="U61" s="26" t="s">
        <v>23155</v>
      </c>
      <c r="V61" s="26" t="s">
        <v>6</v>
      </c>
      <c r="W61" s="26" t="s">
        <v>23156</v>
      </c>
      <c r="X61" s="26">
        <v>6</v>
      </c>
      <c r="Y61" s="26" t="s">
        <v>6</v>
      </c>
      <c r="Z61" s="26" t="s">
        <v>22913</v>
      </c>
      <c r="AA61" s="26" t="s">
        <v>23157</v>
      </c>
      <c r="AB61" s="26">
        <v>2010</v>
      </c>
      <c r="AC61" s="26" t="s">
        <v>6</v>
      </c>
      <c r="AD61" s="26" t="s">
        <v>6</v>
      </c>
      <c r="AE61" s="116" t="s">
        <v>6</v>
      </c>
    </row>
    <row r="62" spans="1:31" x14ac:dyDescent="0.35">
      <c r="A62" t="s">
        <v>62</v>
      </c>
      <c r="B62" t="s">
        <v>33</v>
      </c>
      <c r="C62" t="s">
        <v>33</v>
      </c>
      <c r="E62" s="20"/>
      <c r="F62" s="20"/>
      <c r="G62" s="20"/>
      <c r="H62" s="20"/>
      <c r="I62" s="20"/>
      <c r="J62" s="20" t="str">
        <f t="shared" si="0"/>
        <v>Workshop</v>
      </c>
      <c r="K62" s="20"/>
      <c r="L62" s="20"/>
      <c r="M62" s="20"/>
      <c r="N62" s="20"/>
      <c r="O62" s="20"/>
      <c r="P62" s="20"/>
      <c r="Q62" s="20">
        <f t="shared" si="1"/>
        <v>0</v>
      </c>
      <c r="R62" s="20"/>
      <c r="S62" s="3">
        <v>0</v>
      </c>
      <c r="T62" s="133" t="s">
        <v>23158</v>
      </c>
      <c r="U62" s="25" t="s">
        <v>22913</v>
      </c>
      <c r="V62" s="25" t="s">
        <v>6</v>
      </c>
      <c r="W62" s="25" t="s">
        <v>23159</v>
      </c>
      <c r="X62" s="25">
        <v>10</v>
      </c>
      <c r="Y62" s="25" t="s">
        <v>6</v>
      </c>
      <c r="Z62" s="25" t="s">
        <v>22975</v>
      </c>
      <c r="AA62" s="25" t="s">
        <v>23160</v>
      </c>
      <c r="AB62" s="25">
        <v>2011</v>
      </c>
      <c r="AC62" s="25" t="s">
        <v>6</v>
      </c>
      <c r="AD62" s="25" t="s">
        <v>6</v>
      </c>
      <c r="AE62" s="118" t="s">
        <v>6</v>
      </c>
    </row>
    <row r="63" spans="1:31" x14ac:dyDescent="0.35">
      <c r="A63" t="s">
        <v>70</v>
      </c>
      <c r="B63" t="s">
        <v>33</v>
      </c>
      <c r="C63" t="s">
        <v>33</v>
      </c>
      <c r="E63" s="20"/>
      <c r="F63" s="20"/>
      <c r="G63" s="20"/>
      <c r="H63" s="20"/>
      <c r="I63" s="20"/>
      <c r="J63" s="20" t="str">
        <f t="shared" si="0"/>
        <v>Journal</v>
      </c>
      <c r="K63" s="20"/>
      <c r="L63" s="20"/>
      <c r="M63" s="20"/>
      <c r="N63" s="20"/>
      <c r="O63" s="20"/>
      <c r="P63" s="20"/>
      <c r="Q63" s="20">
        <f t="shared" si="1"/>
        <v>0</v>
      </c>
      <c r="R63" s="20"/>
      <c r="S63" s="3">
        <v>0</v>
      </c>
      <c r="T63" s="133" t="s">
        <v>23161</v>
      </c>
      <c r="U63" s="26" t="s">
        <v>23162</v>
      </c>
      <c r="V63" s="26" t="s">
        <v>6</v>
      </c>
      <c r="W63" s="26" t="s">
        <v>23163</v>
      </c>
      <c r="X63" s="26">
        <v>7</v>
      </c>
      <c r="Y63" s="26" t="s">
        <v>6</v>
      </c>
      <c r="Z63" s="26" t="s">
        <v>23029</v>
      </c>
      <c r="AA63" s="26" t="s">
        <v>23164</v>
      </c>
      <c r="AB63" s="26">
        <v>2010</v>
      </c>
      <c r="AC63" s="26" t="s">
        <v>6</v>
      </c>
      <c r="AD63" s="26" t="s">
        <v>6</v>
      </c>
      <c r="AE63" s="116" t="s">
        <v>6</v>
      </c>
    </row>
    <row r="64" spans="1:31" x14ac:dyDescent="0.35">
      <c r="A64" t="s">
        <v>67</v>
      </c>
      <c r="B64" t="s">
        <v>33</v>
      </c>
      <c r="C64" t="s">
        <v>33</v>
      </c>
      <c r="E64" s="20"/>
      <c r="F64" s="20"/>
      <c r="G64" s="20"/>
      <c r="H64" s="20"/>
      <c r="I64" s="20"/>
      <c r="J64" s="20" t="str">
        <f t="shared" si="0"/>
        <v>Workshop</v>
      </c>
      <c r="K64" s="20"/>
      <c r="L64" s="20"/>
      <c r="M64" s="20"/>
      <c r="N64" s="20"/>
      <c r="O64" s="20"/>
      <c r="P64" s="20"/>
      <c r="Q64" s="20">
        <f t="shared" si="1"/>
        <v>0</v>
      </c>
      <c r="R64" s="20"/>
      <c r="S64" s="3">
        <v>0</v>
      </c>
      <c r="T64" s="133" t="s">
        <v>23165</v>
      </c>
      <c r="U64" s="25" t="s">
        <v>22913</v>
      </c>
      <c r="V64" s="25" t="s">
        <v>6</v>
      </c>
      <c r="W64" s="25" t="s">
        <v>23166</v>
      </c>
      <c r="X64" s="25">
        <v>10</v>
      </c>
      <c r="Y64" s="25" t="s">
        <v>6</v>
      </c>
      <c r="Z64" s="25" t="s">
        <v>23167</v>
      </c>
      <c r="AA64" s="25" t="s">
        <v>14462</v>
      </c>
      <c r="AB64" s="25">
        <v>2009</v>
      </c>
      <c r="AC64" s="25" t="s">
        <v>6</v>
      </c>
      <c r="AD64" s="25" t="s">
        <v>6</v>
      </c>
      <c r="AE64" s="118" t="s">
        <v>6</v>
      </c>
    </row>
    <row r="65" spans="1:31" x14ac:dyDescent="0.35">
      <c r="A65" t="s">
        <v>70</v>
      </c>
      <c r="B65" t="s">
        <v>33</v>
      </c>
      <c r="C65" t="s">
        <v>33</v>
      </c>
      <c r="E65" s="20" t="s">
        <v>128</v>
      </c>
      <c r="F65" s="20"/>
      <c r="G65" s="20"/>
      <c r="H65" s="20"/>
      <c r="I65" s="20"/>
      <c r="J65" s="20" t="str">
        <f t="shared" si="0"/>
        <v>Journal</v>
      </c>
      <c r="K65" s="20"/>
      <c r="L65" s="20"/>
      <c r="M65" s="20"/>
      <c r="N65" s="20"/>
      <c r="O65" s="20"/>
      <c r="P65" s="20"/>
      <c r="Q65" s="20">
        <f t="shared" si="1"/>
        <v>0</v>
      </c>
      <c r="R65" s="20"/>
      <c r="S65" s="3">
        <v>0</v>
      </c>
      <c r="T65" s="133" t="s">
        <v>23168</v>
      </c>
      <c r="U65" s="26" t="s">
        <v>23169</v>
      </c>
      <c r="V65" s="26" t="s">
        <v>6</v>
      </c>
      <c r="W65" s="26" t="s">
        <v>23156</v>
      </c>
      <c r="X65" s="26">
        <v>6</v>
      </c>
      <c r="Y65" s="26" t="s">
        <v>6</v>
      </c>
      <c r="Z65" s="26" t="s">
        <v>22913</v>
      </c>
      <c r="AA65" s="26" t="s">
        <v>23170</v>
      </c>
      <c r="AB65" s="26">
        <v>2011</v>
      </c>
      <c r="AC65" s="26" t="s">
        <v>6</v>
      </c>
      <c r="AD65" s="26" t="s">
        <v>6</v>
      </c>
      <c r="AE65" s="116" t="s">
        <v>6</v>
      </c>
    </row>
    <row r="66" spans="1:31" x14ac:dyDescent="0.35">
      <c r="A66" t="s">
        <v>67</v>
      </c>
      <c r="B66" t="s">
        <v>33</v>
      </c>
      <c r="C66" t="s">
        <v>33</v>
      </c>
      <c r="E66" s="20"/>
      <c r="F66" s="20"/>
      <c r="G66" s="20"/>
      <c r="H66" s="20"/>
      <c r="I66" s="20"/>
      <c r="J66" s="20" t="str">
        <f t="shared" si="0"/>
        <v>Journal</v>
      </c>
      <c r="K66" s="20"/>
      <c r="L66" s="20"/>
      <c r="M66" s="20"/>
      <c r="N66" s="20"/>
      <c r="O66" s="20"/>
      <c r="P66" s="20"/>
      <c r="Q66" s="20">
        <f t="shared" si="1"/>
        <v>0</v>
      </c>
      <c r="R66" s="20"/>
      <c r="S66" s="3">
        <v>0</v>
      </c>
      <c r="T66" s="133" t="s">
        <v>23171</v>
      </c>
      <c r="U66" s="25" t="s">
        <v>23172</v>
      </c>
      <c r="V66" s="25" t="s">
        <v>6</v>
      </c>
      <c r="W66" s="25" t="s">
        <v>23173</v>
      </c>
      <c r="X66" s="25">
        <v>7</v>
      </c>
      <c r="Y66" s="25" t="s">
        <v>6</v>
      </c>
      <c r="Z66" s="25" t="s">
        <v>922</v>
      </c>
      <c r="AA66" s="25" t="s">
        <v>23174</v>
      </c>
      <c r="AB66" s="25">
        <v>2013</v>
      </c>
      <c r="AC66" s="25" t="s">
        <v>6</v>
      </c>
      <c r="AD66" s="25" t="s">
        <v>6</v>
      </c>
      <c r="AE66" s="118" t="s">
        <v>6</v>
      </c>
    </row>
    <row r="67" spans="1:31" x14ac:dyDescent="0.35">
      <c r="A67" t="s">
        <v>62</v>
      </c>
      <c r="B67" t="s">
        <v>33</v>
      </c>
      <c r="C67" t="s">
        <v>33</v>
      </c>
      <c r="E67" s="20"/>
      <c r="F67" s="20"/>
      <c r="G67" s="20"/>
      <c r="H67" s="20"/>
      <c r="I67" s="20"/>
      <c r="J67" s="20" t="str">
        <f t="shared" ref="J67:J130" si="4">IF(ISNUMBER(SEARCH("Workshop", Z67)),"Workshop",IF(OR(ISNUMBER(SEARCH("Conference", Z67)), ISNUMBER(SEARCH("Symposium", Z67)), ISNUMBER(SEARCH("Lecture Notes", Z67)), ISNUMBER(SEARCH("Proceedings", Z67))),"Conference", "Journal"))</f>
        <v>Journal</v>
      </c>
      <c r="K67" s="20"/>
      <c r="L67" s="20"/>
      <c r="M67" s="20"/>
      <c r="N67" s="20"/>
      <c r="O67" s="20"/>
      <c r="P67" s="20"/>
      <c r="Q67" s="20">
        <f t="shared" ref="Q67:Q130" si="5">SUM(K67:P67)</f>
        <v>0</v>
      </c>
      <c r="R67" s="20"/>
      <c r="S67" s="3">
        <v>0</v>
      </c>
      <c r="T67" s="133" t="s">
        <v>23075</v>
      </c>
      <c r="U67" s="26" t="s">
        <v>23175</v>
      </c>
      <c r="V67" s="26" t="s">
        <v>6</v>
      </c>
      <c r="W67" s="26" t="s">
        <v>23077</v>
      </c>
      <c r="X67" s="26">
        <v>10</v>
      </c>
      <c r="Y67" s="26" t="s">
        <v>6</v>
      </c>
      <c r="Z67" s="26" t="s">
        <v>23176</v>
      </c>
      <c r="AA67" s="26" t="s">
        <v>22914</v>
      </c>
      <c r="AB67" s="26">
        <v>2018</v>
      </c>
      <c r="AC67" s="26" t="s">
        <v>6</v>
      </c>
      <c r="AD67" s="26" t="s">
        <v>6</v>
      </c>
      <c r="AE67" s="116" t="s">
        <v>6</v>
      </c>
    </row>
    <row r="68" spans="1:31" x14ac:dyDescent="0.35">
      <c r="A68" t="s">
        <v>70</v>
      </c>
      <c r="B68" t="s">
        <v>33</v>
      </c>
      <c r="C68" t="s">
        <v>33</v>
      </c>
      <c r="E68" s="20"/>
      <c r="F68" s="20"/>
      <c r="G68" s="20"/>
      <c r="H68" s="20"/>
      <c r="I68" s="20"/>
      <c r="J68" s="20" t="str">
        <f t="shared" si="4"/>
        <v>Journal</v>
      </c>
      <c r="K68" s="20"/>
      <c r="L68" s="20"/>
      <c r="M68" s="20"/>
      <c r="N68" s="20"/>
      <c r="O68" s="20"/>
      <c r="P68" s="20"/>
      <c r="Q68" s="20">
        <f t="shared" si="5"/>
        <v>0</v>
      </c>
      <c r="R68" s="20"/>
      <c r="S68" s="3">
        <v>0</v>
      </c>
      <c r="T68" s="133" t="s">
        <v>23177</v>
      </c>
      <c r="U68" s="25" t="s">
        <v>23178</v>
      </c>
      <c r="V68" s="25" t="s">
        <v>6</v>
      </c>
      <c r="W68" s="25" t="s">
        <v>23179</v>
      </c>
      <c r="X68" s="25">
        <v>7</v>
      </c>
      <c r="Y68" s="25" t="s">
        <v>6</v>
      </c>
      <c r="Z68" s="25" t="s">
        <v>23180</v>
      </c>
      <c r="AA68" s="25" t="s">
        <v>23181</v>
      </c>
      <c r="AB68" s="25">
        <v>2010</v>
      </c>
      <c r="AC68" s="25" t="s">
        <v>6</v>
      </c>
      <c r="AD68" s="25" t="s">
        <v>6</v>
      </c>
      <c r="AE68" s="118" t="s">
        <v>6</v>
      </c>
    </row>
    <row r="69" spans="1:31" x14ac:dyDescent="0.35">
      <c r="A69" t="s">
        <v>67</v>
      </c>
      <c r="B69" t="s">
        <v>33</v>
      </c>
      <c r="C69" t="s">
        <v>33</v>
      </c>
      <c r="E69" s="20"/>
      <c r="F69" s="20"/>
      <c r="G69" s="20"/>
      <c r="H69" s="20"/>
      <c r="I69" s="20"/>
      <c r="J69" s="20" t="str">
        <f t="shared" si="4"/>
        <v>Conference</v>
      </c>
      <c r="K69" s="20"/>
      <c r="L69" s="20"/>
      <c r="M69" s="20"/>
      <c r="N69" s="20"/>
      <c r="O69" s="20"/>
      <c r="P69" s="20"/>
      <c r="Q69" s="20">
        <f t="shared" si="5"/>
        <v>0</v>
      </c>
      <c r="R69" t="s">
        <v>25215</v>
      </c>
      <c r="S69" s="3">
        <v>0</v>
      </c>
      <c r="T69" s="133" t="s">
        <v>23182</v>
      </c>
      <c r="U69" s="26" t="s">
        <v>22913</v>
      </c>
      <c r="V69" s="26" t="s">
        <v>6</v>
      </c>
      <c r="W69" s="26" t="s">
        <v>14708</v>
      </c>
      <c r="X69" s="26">
        <v>10</v>
      </c>
      <c r="Y69" s="26" t="s">
        <v>6</v>
      </c>
      <c r="Z69" s="26" t="s">
        <v>23183</v>
      </c>
      <c r="AA69" s="26" t="s">
        <v>22914</v>
      </c>
      <c r="AB69" s="26">
        <v>2011</v>
      </c>
      <c r="AC69" s="26" t="s">
        <v>6</v>
      </c>
      <c r="AD69" s="26" t="s">
        <v>6</v>
      </c>
      <c r="AE69" s="116" t="s">
        <v>6</v>
      </c>
    </row>
    <row r="70" spans="1:31" x14ac:dyDescent="0.35">
      <c r="A70" t="s">
        <v>70</v>
      </c>
      <c r="B70" t="s">
        <v>33</v>
      </c>
      <c r="C70" t="s">
        <v>33</v>
      </c>
      <c r="E70" s="20"/>
      <c r="F70" s="20"/>
      <c r="G70" s="20"/>
      <c r="H70" s="20"/>
      <c r="I70" s="20"/>
      <c r="J70" s="20" t="str">
        <f t="shared" si="4"/>
        <v>Conference</v>
      </c>
      <c r="K70" s="20"/>
      <c r="L70" s="20"/>
      <c r="M70" s="20"/>
      <c r="N70" s="20"/>
      <c r="O70" s="20"/>
      <c r="P70" s="20"/>
      <c r="Q70" s="20">
        <f t="shared" si="5"/>
        <v>0</v>
      </c>
      <c r="R70" s="20"/>
      <c r="S70" s="3">
        <v>0</v>
      </c>
      <c r="T70" s="133" t="s">
        <v>23184</v>
      </c>
      <c r="U70" s="25" t="s">
        <v>23185</v>
      </c>
      <c r="V70" s="25" t="s">
        <v>6</v>
      </c>
      <c r="W70" s="25" t="s">
        <v>23186</v>
      </c>
      <c r="X70" s="25">
        <v>10</v>
      </c>
      <c r="Y70" s="25" t="s">
        <v>6</v>
      </c>
      <c r="Z70" s="25" t="s">
        <v>23187</v>
      </c>
      <c r="AA70" s="25" t="s">
        <v>23188</v>
      </c>
      <c r="AB70" s="25">
        <v>2011</v>
      </c>
      <c r="AC70" s="25" t="s">
        <v>6</v>
      </c>
      <c r="AD70" s="25" t="s">
        <v>6</v>
      </c>
      <c r="AE70" s="118" t="s">
        <v>6</v>
      </c>
    </row>
    <row r="71" spans="1:31" x14ac:dyDescent="0.35">
      <c r="A71" t="s">
        <v>62</v>
      </c>
      <c r="B71" t="s">
        <v>33</v>
      </c>
      <c r="C71" t="s">
        <v>33</v>
      </c>
      <c r="E71" s="20"/>
      <c r="F71" s="20"/>
      <c r="G71" s="20"/>
      <c r="H71" s="20"/>
      <c r="I71" s="20"/>
      <c r="J71" s="20" t="str">
        <f t="shared" si="4"/>
        <v>Journal</v>
      </c>
      <c r="K71" s="20"/>
      <c r="L71" s="20"/>
      <c r="M71" s="20"/>
      <c r="N71" s="20"/>
      <c r="O71" s="20"/>
      <c r="P71" s="20"/>
      <c r="Q71" s="20">
        <f t="shared" si="5"/>
        <v>0</v>
      </c>
      <c r="R71" s="20"/>
      <c r="S71" s="3">
        <v>0</v>
      </c>
      <c r="T71" s="133" t="s">
        <v>23189</v>
      </c>
      <c r="U71" s="26" t="s">
        <v>23190</v>
      </c>
      <c r="V71" s="26" t="s">
        <v>6</v>
      </c>
      <c r="W71" s="26" t="s">
        <v>14708</v>
      </c>
      <c r="X71" s="26">
        <v>6</v>
      </c>
      <c r="Y71" s="26" t="s">
        <v>6</v>
      </c>
      <c r="Z71" s="26" t="s">
        <v>22913</v>
      </c>
      <c r="AA71" s="26" t="s">
        <v>23191</v>
      </c>
      <c r="AB71" s="26">
        <v>2011</v>
      </c>
      <c r="AC71" s="26" t="s">
        <v>6</v>
      </c>
      <c r="AD71" s="26" t="s">
        <v>6</v>
      </c>
      <c r="AE71" s="116" t="s">
        <v>6</v>
      </c>
    </row>
    <row r="72" spans="1:31" x14ac:dyDescent="0.35">
      <c r="A72" t="s">
        <v>40</v>
      </c>
      <c r="B72" t="s">
        <v>33</v>
      </c>
      <c r="C72" t="s">
        <v>33</v>
      </c>
      <c r="E72" s="20"/>
      <c r="F72" s="20"/>
      <c r="G72" s="20"/>
      <c r="H72" s="20"/>
      <c r="I72" s="20"/>
      <c r="J72" s="20" t="str">
        <f t="shared" si="4"/>
        <v>Journal</v>
      </c>
      <c r="K72" s="20"/>
      <c r="L72" s="20"/>
      <c r="M72" s="20"/>
      <c r="N72" s="20"/>
      <c r="O72" s="20"/>
      <c r="P72" s="20"/>
      <c r="Q72" s="20">
        <f t="shared" si="5"/>
        <v>0</v>
      </c>
      <c r="R72" s="20"/>
      <c r="S72" s="3">
        <v>0</v>
      </c>
      <c r="T72" s="133" t="s">
        <v>23192</v>
      </c>
      <c r="U72" s="25" t="s">
        <v>23193</v>
      </c>
      <c r="V72" s="25" t="s">
        <v>6</v>
      </c>
      <c r="W72" s="25" t="s">
        <v>23194</v>
      </c>
      <c r="X72" s="25">
        <v>6</v>
      </c>
      <c r="Y72" s="25" t="s">
        <v>6</v>
      </c>
      <c r="Z72" s="25" t="s">
        <v>22913</v>
      </c>
      <c r="AA72" s="25" t="s">
        <v>14854</v>
      </c>
      <c r="AB72" s="25"/>
      <c r="AC72" s="25" t="s">
        <v>6</v>
      </c>
      <c r="AD72" s="25" t="s">
        <v>6</v>
      </c>
      <c r="AE72" s="118" t="s">
        <v>6</v>
      </c>
    </row>
    <row r="73" spans="1:31" x14ac:dyDescent="0.35">
      <c r="A73" t="s">
        <v>70</v>
      </c>
      <c r="B73" t="s">
        <v>33</v>
      </c>
      <c r="C73" t="s">
        <v>33</v>
      </c>
      <c r="E73" s="20" t="s">
        <v>128</v>
      </c>
      <c r="F73" s="20"/>
      <c r="G73" s="20"/>
      <c r="H73" s="20"/>
      <c r="I73" s="20"/>
      <c r="J73" s="20" t="str">
        <f t="shared" si="4"/>
        <v>Journal</v>
      </c>
      <c r="K73" s="20"/>
      <c r="L73" s="20"/>
      <c r="M73" s="20"/>
      <c r="N73" s="20"/>
      <c r="O73" s="20"/>
      <c r="P73" s="20"/>
      <c r="Q73" s="20">
        <f t="shared" si="5"/>
        <v>0</v>
      </c>
      <c r="R73" s="20"/>
      <c r="S73" s="3">
        <v>0</v>
      </c>
      <c r="T73" s="133" t="s">
        <v>23195</v>
      </c>
      <c r="U73" s="26" t="s">
        <v>23196</v>
      </c>
      <c r="V73" s="26" t="s">
        <v>6</v>
      </c>
      <c r="W73" s="26" t="s">
        <v>23197</v>
      </c>
      <c r="X73" s="26">
        <v>7</v>
      </c>
      <c r="Y73" s="26" t="s">
        <v>6</v>
      </c>
      <c r="Z73" s="26" t="s">
        <v>1853</v>
      </c>
      <c r="AA73" s="26" t="s">
        <v>23198</v>
      </c>
      <c r="AB73" s="26">
        <v>2009</v>
      </c>
      <c r="AC73" s="26" t="s">
        <v>6</v>
      </c>
      <c r="AD73" s="26" t="s">
        <v>6</v>
      </c>
      <c r="AE73" s="116" t="s">
        <v>6</v>
      </c>
    </row>
    <row r="74" spans="1:31" x14ac:dyDescent="0.35">
      <c r="A74" t="s">
        <v>70</v>
      </c>
      <c r="B74" t="s">
        <v>33</v>
      </c>
      <c r="C74" t="s">
        <v>33</v>
      </c>
      <c r="E74" s="20"/>
      <c r="F74" s="20"/>
      <c r="G74" s="20"/>
      <c r="H74" s="20"/>
      <c r="I74" s="20"/>
      <c r="J74" s="20" t="str">
        <f t="shared" si="4"/>
        <v>Journal</v>
      </c>
      <c r="K74" s="20"/>
      <c r="L74" s="20"/>
      <c r="M74" s="20"/>
      <c r="N74" s="20"/>
      <c r="O74" s="20"/>
      <c r="P74" s="20"/>
      <c r="Q74" s="20">
        <f t="shared" si="5"/>
        <v>0</v>
      </c>
      <c r="R74" s="20"/>
      <c r="S74" s="3">
        <v>0</v>
      </c>
      <c r="T74" s="133" t="s">
        <v>23199</v>
      </c>
      <c r="U74" s="25" t="s">
        <v>23200</v>
      </c>
      <c r="V74" s="25" t="s">
        <v>6</v>
      </c>
      <c r="W74" s="25" t="s">
        <v>23201</v>
      </c>
      <c r="X74" s="25">
        <v>7</v>
      </c>
      <c r="Y74" s="25" t="s">
        <v>6</v>
      </c>
      <c r="Z74" s="25" t="s">
        <v>6273</v>
      </c>
      <c r="AA74" s="25" t="s">
        <v>23202</v>
      </c>
      <c r="AB74" s="25">
        <v>2015</v>
      </c>
      <c r="AC74" s="25" t="s">
        <v>6</v>
      </c>
      <c r="AD74" s="25" t="s">
        <v>6</v>
      </c>
      <c r="AE74" s="118" t="s">
        <v>6</v>
      </c>
    </row>
    <row r="75" spans="1:31" x14ac:dyDescent="0.35">
      <c r="A75" t="s">
        <v>70</v>
      </c>
      <c r="B75" t="s">
        <v>33</v>
      </c>
      <c r="C75" t="s">
        <v>33</v>
      </c>
      <c r="E75" s="20"/>
      <c r="F75" s="20"/>
      <c r="G75" s="20"/>
      <c r="H75" s="20"/>
      <c r="I75" s="20"/>
      <c r="J75" s="20" t="str">
        <f t="shared" si="4"/>
        <v>Journal</v>
      </c>
      <c r="K75" s="20"/>
      <c r="L75" s="20"/>
      <c r="M75" s="20"/>
      <c r="N75" s="20"/>
      <c r="O75" s="20"/>
      <c r="P75" s="20"/>
      <c r="Q75" s="20">
        <f t="shared" si="5"/>
        <v>0</v>
      </c>
      <c r="R75" s="20"/>
      <c r="S75" s="3">
        <v>0</v>
      </c>
      <c r="T75" s="133" t="s">
        <v>23203</v>
      </c>
      <c r="U75" s="26" t="s">
        <v>23204</v>
      </c>
      <c r="V75" s="26" t="s">
        <v>6</v>
      </c>
      <c r="W75" s="26" t="s">
        <v>23205</v>
      </c>
      <c r="X75" s="26">
        <v>7</v>
      </c>
      <c r="Y75" s="26" t="s">
        <v>6</v>
      </c>
      <c r="Z75" s="26" t="s">
        <v>23206</v>
      </c>
      <c r="AA75" s="26" t="s">
        <v>23207</v>
      </c>
      <c r="AB75" s="26">
        <v>2010</v>
      </c>
      <c r="AC75" s="26" t="s">
        <v>6</v>
      </c>
      <c r="AD75" s="26" t="s">
        <v>6</v>
      </c>
      <c r="AE75" s="116" t="s">
        <v>6</v>
      </c>
    </row>
    <row r="76" spans="1:31" x14ac:dyDescent="0.35">
      <c r="A76" t="s">
        <v>70</v>
      </c>
      <c r="B76" t="s">
        <v>33</v>
      </c>
      <c r="C76" t="s">
        <v>33</v>
      </c>
      <c r="E76" s="20"/>
      <c r="F76" s="20"/>
      <c r="G76" s="20"/>
      <c r="H76" s="20"/>
      <c r="I76" s="20"/>
      <c r="J76" s="20" t="str">
        <f t="shared" si="4"/>
        <v>Journal</v>
      </c>
      <c r="K76" s="20"/>
      <c r="L76" s="20"/>
      <c r="M76" s="20"/>
      <c r="N76" s="20"/>
      <c r="O76" s="20"/>
      <c r="P76" s="20"/>
      <c r="Q76" s="20">
        <f t="shared" si="5"/>
        <v>0</v>
      </c>
      <c r="R76" s="20"/>
      <c r="S76" s="3">
        <v>0</v>
      </c>
      <c r="T76" s="133" t="s">
        <v>23208</v>
      </c>
      <c r="U76" s="25" t="s">
        <v>23209</v>
      </c>
      <c r="V76" s="25" t="s">
        <v>6</v>
      </c>
      <c r="W76" s="25" t="s">
        <v>23210</v>
      </c>
      <c r="X76" s="25">
        <v>7</v>
      </c>
      <c r="Y76" s="25" t="s">
        <v>6</v>
      </c>
      <c r="Z76" s="25" t="s">
        <v>1386</v>
      </c>
      <c r="AA76" s="25" t="s">
        <v>23211</v>
      </c>
      <c r="AB76" s="25">
        <v>2011</v>
      </c>
      <c r="AC76" s="25" t="s">
        <v>6</v>
      </c>
      <c r="AD76" s="25" t="s">
        <v>6</v>
      </c>
      <c r="AE76" s="118" t="s">
        <v>6</v>
      </c>
    </row>
    <row r="77" spans="1:31" x14ac:dyDescent="0.35">
      <c r="A77" t="str">
        <f t="shared" ref="A77:A80" si="6">IF(S77=1,"Duplicated","")</f>
        <v>Duplicated</v>
      </c>
      <c r="B77" t="s">
        <v>33</v>
      </c>
      <c r="C77" t="s">
        <v>33</v>
      </c>
      <c r="E77" s="20"/>
      <c r="F77" s="20"/>
      <c r="G77" s="20"/>
      <c r="H77" s="20"/>
      <c r="I77" s="20"/>
      <c r="J77" s="20" t="str">
        <f t="shared" si="4"/>
        <v>Workshop</v>
      </c>
      <c r="K77" s="20"/>
      <c r="L77" s="20"/>
      <c r="M77" s="20"/>
      <c r="N77" s="20"/>
      <c r="O77" s="20"/>
      <c r="P77" s="20"/>
      <c r="Q77" s="20">
        <f t="shared" si="5"/>
        <v>0</v>
      </c>
      <c r="R77" s="20"/>
      <c r="S77" s="3">
        <v>1</v>
      </c>
      <c r="T77" s="133" t="s">
        <v>15334</v>
      </c>
      <c r="U77" s="26" t="s">
        <v>15335</v>
      </c>
      <c r="V77" s="26" t="s">
        <v>6</v>
      </c>
      <c r="W77" s="26" t="s">
        <v>15337</v>
      </c>
      <c r="X77" s="26">
        <v>10</v>
      </c>
      <c r="Y77" s="26" t="s">
        <v>6</v>
      </c>
      <c r="Z77" s="26" t="s">
        <v>15338</v>
      </c>
      <c r="AA77" s="26" t="s">
        <v>23212</v>
      </c>
      <c r="AB77" s="26">
        <v>2009</v>
      </c>
      <c r="AC77" s="26" t="s">
        <v>6</v>
      </c>
      <c r="AD77" s="26" t="s">
        <v>6</v>
      </c>
      <c r="AE77" s="116" t="s">
        <v>6</v>
      </c>
    </row>
    <row r="78" spans="1:31" x14ac:dyDescent="0.35">
      <c r="A78" t="s">
        <v>67</v>
      </c>
      <c r="B78" t="s">
        <v>33</v>
      </c>
      <c r="C78" t="s">
        <v>33</v>
      </c>
      <c r="E78" s="20"/>
      <c r="F78" s="20"/>
      <c r="G78" s="20"/>
      <c r="H78" s="20"/>
      <c r="I78" s="20"/>
      <c r="J78" s="20" t="str">
        <f t="shared" si="4"/>
        <v>Journal</v>
      </c>
      <c r="K78" s="20"/>
      <c r="L78" s="20"/>
      <c r="M78" s="20"/>
      <c r="N78" s="20"/>
      <c r="O78" s="20"/>
      <c r="P78" s="20"/>
      <c r="Q78" s="20">
        <f t="shared" si="5"/>
        <v>0</v>
      </c>
      <c r="R78" s="20"/>
      <c r="S78" s="3">
        <v>0</v>
      </c>
      <c r="T78" s="133" t="s">
        <v>23213</v>
      </c>
      <c r="U78" s="25" t="s">
        <v>23214</v>
      </c>
      <c r="V78" s="25" t="s">
        <v>6</v>
      </c>
      <c r="W78" s="25" t="s">
        <v>23215</v>
      </c>
      <c r="X78" s="25">
        <v>10</v>
      </c>
      <c r="Y78" s="25" t="s">
        <v>6</v>
      </c>
      <c r="Z78" s="25" t="s">
        <v>23216</v>
      </c>
      <c r="AA78" s="25" t="s">
        <v>23217</v>
      </c>
      <c r="AB78" s="25"/>
      <c r="AC78" s="25" t="s">
        <v>6</v>
      </c>
      <c r="AD78" s="25" t="s">
        <v>6</v>
      </c>
      <c r="AE78" s="118" t="s">
        <v>6</v>
      </c>
    </row>
    <row r="79" spans="1:31" x14ac:dyDescent="0.35">
      <c r="A79" t="s">
        <v>70</v>
      </c>
      <c r="B79" t="s">
        <v>33</v>
      </c>
      <c r="C79" t="s">
        <v>33</v>
      </c>
      <c r="E79" s="20"/>
      <c r="F79" s="20"/>
      <c r="G79" s="20"/>
      <c r="H79" s="20"/>
      <c r="I79" s="20"/>
      <c r="J79" s="20" t="str">
        <f t="shared" si="4"/>
        <v>Conference</v>
      </c>
      <c r="K79" s="20"/>
      <c r="L79" s="20"/>
      <c r="M79" s="20"/>
      <c r="N79" s="20"/>
      <c r="O79" s="20"/>
      <c r="P79" s="20"/>
      <c r="Q79" s="20">
        <f t="shared" si="5"/>
        <v>0</v>
      </c>
      <c r="R79" s="20"/>
      <c r="S79" s="3">
        <v>0</v>
      </c>
      <c r="T79" s="133" t="s">
        <v>23218</v>
      </c>
      <c r="U79" s="26" t="s">
        <v>23219</v>
      </c>
      <c r="V79" s="26" t="s">
        <v>6</v>
      </c>
      <c r="W79" s="26" t="s">
        <v>23220</v>
      </c>
      <c r="X79" s="26">
        <v>10</v>
      </c>
      <c r="Y79" s="26" t="s">
        <v>6</v>
      </c>
      <c r="Z79" s="26" t="s">
        <v>23221</v>
      </c>
      <c r="AA79" s="26" t="s">
        <v>15105</v>
      </c>
      <c r="AB79" s="26"/>
      <c r="AC79" s="26" t="s">
        <v>6</v>
      </c>
      <c r="AD79" s="26" t="s">
        <v>6</v>
      </c>
      <c r="AE79" s="116" t="s">
        <v>6</v>
      </c>
    </row>
    <row r="80" spans="1:31" x14ac:dyDescent="0.35">
      <c r="A80" t="str">
        <f t="shared" si="6"/>
        <v>Duplicated</v>
      </c>
      <c r="B80" t="s">
        <v>33</v>
      </c>
      <c r="C80" t="s">
        <v>33</v>
      </c>
      <c r="E80" s="20"/>
      <c r="F80" s="20"/>
      <c r="G80" s="20"/>
      <c r="H80" s="20"/>
      <c r="I80" s="20"/>
      <c r="J80" s="20" t="str">
        <f t="shared" si="4"/>
        <v>Conference</v>
      </c>
      <c r="K80" s="20"/>
      <c r="L80" s="20"/>
      <c r="M80" s="20"/>
      <c r="N80" s="20"/>
      <c r="O80" s="20"/>
      <c r="P80" s="20"/>
      <c r="Q80" s="20">
        <f t="shared" si="5"/>
        <v>0</v>
      </c>
      <c r="R80" s="20"/>
      <c r="S80" s="3">
        <v>1</v>
      </c>
      <c r="T80" s="133" t="s">
        <v>23222</v>
      </c>
      <c r="U80" s="25" t="s">
        <v>12176</v>
      </c>
      <c r="V80" s="25" t="s">
        <v>6</v>
      </c>
      <c r="W80" s="25" t="s">
        <v>12177</v>
      </c>
      <c r="X80" s="25">
        <v>10</v>
      </c>
      <c r="Y80" s="25" t="s">
        <v>6</v>
      </c>
      <c r="Z80" s="25" t="s">
        <v>16349</v>
      </c>
      <c r="AA80" s="25" t="s">
        <v>23223</v>
      </c>
      <c r="AB80" s="25">
        <v>2018</v>
      </c>
      <c r="AC80" s="25" t="s">
        <v>6</v>
      </c>
      <c r="AD80" s="25" t="s">
        <v>6</v>
      </c>
      <c r="AE80" s="118" t="s">
        <v>6</v>
      </c>
    </row>
    <row r="81" spans="1:31" x14ac:dyDescent="0.35">
      <c r="A81" t="s">
        <v>53</v>
      </c>
      <c r="B81" t="s">
        <v>33</v>
      </c>
      <c r="C81" t="s">
        <v>33</v>
      </c>
      <c r="E81" s="20"/>
      <c r="F81" s="20"/>
      <c r="G81" s="20"/>
      <c r="H81" s="20"/>
      <c r="I81" s="20"/>
      <c r="J81" s="20" t="str">
        <f t="shared" si="4"/>
        <v>Journal</v>
      </c>
      <c r="K81" s="20"/>
      <c r="L81" s="20"/>
      <c r="M81" s="20"/>
      <c r="N81" s="20"/>
      <c r="O81" s="20"/>
      <c r="P81" s="20"/>
      <c r="Q81" s="20">
        <f t="shared" si="5"/>
        <v>0</v>
      </c>
      <c r="R81" s="20"/>
      <c r="S81" s="3">
        <v>0</v>
      </c>
      <c r="T81" s="133" t="s">
        <v>23224</v>
      </c>
      <c r="U81" s="26" t="s">
        <v>22913</v>
      </c>
      <c r="V81" s="26" t="s">
        <v>6</v>
      </c>
      <c r="W81" s="26" t="s">
        <v>23225</v>
      </c>
      <c r="X81" s="26">
        <v>10</v>
      </c>
      <c r="Y81" s="26" t="s">
        <v>6</v>
      </c>
      <c r="Z81" s="26" t="s">
        <v>22913</v>
      </c>
      <c r="AA81" s="26" t="s">
        <v>22914</v>
      </c>
      <c r="AB81" s="26">
        <v>2010</v>
      </c>
      <c r="AC81" s="26" t="s">
        <v>6</v>
      </c>
      <c r="AD81" s="26" t="s">
        <v>6</v>
      </c>
      <c r="AE81" s="116" t="s">
        <v>6</v>
      </c>
    </row>
    <row r="82" spans="1:31" x14ac:dyDescent="0.35">
      <c r="A82" t="s">
        <v>70</v>
      </c>
      <c r="B82" t="s">
        <v>33</v>
      </c>
      <c r="C82" t="s">
        <v>33</v>
      </c>
      <c r="E82" s="20"/>
      <c r="F82" s="20"/>
      <c r="G82" s="20"/>
      <c r="H82" s="20"/>
      <c r="I82" s="20"/>
      <c r="J82" s="20" t="str">
        <f t="shared" si="4"/>
        <v>Journal</v>
      </c>
      <c r="K82" s="20"/>
      <c r="L82" s="20"/>
      <c r="M82" s="20"/>
      <c r="N82" s="20"/>
      <c r="O82" s="20"/>
      <c r="P82" s="20"/>
      <c r="Q82" s="20">
        <f t="shared" si="5"/>
        <v>0</v>
      </c>
      <c r="R82" s="20"/>
      <c r="S82" s="3">
        <v>0</v>
      </c>
      <c r="T82" s="133" t="s">
        <v>23226</v>
      </c>
      <c r="U82" s="25" t="s">
        <v>23227</v>
      </c>
      <c r="V82" s="25" t="s">
        <v>6</v>
      </c>
      <c r="W82" s="25" t="s">
        <v>23228</v>
      </c>
      <c r="X82" s="25">
        <v>6</v>
      </c>
      <c r="Y82" s="25" t="s">
        <v>6</v>
      </c>
      <c r="Z82" s="25" t="s">
        <v>22913</v>
      </c>
      <c r="AA82" s="25" t="s">
        <v>23229</v>
      </c>
      <c r="AB82" s="25">
        <v>2015</v>
      </c>
      <c r="AC82" s="25" t="s">
        <v>6</v>
      </c>
      <c r="AD82" s="25" t="s">
        <v>6</v>
      </c>
      <c r="AE82" s="118" t="s">
        <v>6</v>
      </c>
    </row>
    <row r="83" spans="1:31" x14ac:dyDescent="0.35">
      <c r="A83" t="s">
        <v>70</v>
      </c>
      <c r="B83" t="s">
        <v>33</v>
      </c>
      <c r="C83" t="s">
        <v>33</v>
      </c>
      <c r="E83" s="20"/>
      <c r="F83" s="20"/>
      <c r="G83" s="20"/>
      <c r="H83" s="20"/>
      <c r="I83" s="20"/>
      <c r="J83" s="20" t="str">
        <f t="shared" si="4"/>
        <v>Journal</v>
      </c>
      <c r="K83" s="20"/>
      <c r="L83" s="20"/>
      <c r="M83" s="20"/>
      <c r="N83" s="20"/>
      <c r="O83" s="20"/>
      <c r="P83" s="20"/>
      <c r="Q83" s="20">
        <f t="shared" si="5"/>
        <v>0</v>
      </c>
      <c r="R83" s="20"/>
      <c r="S83" s="3">
        <v>0</v>
      </c>
      <c r="T83" s="133" t="s">
        <v>23230</v>
      </c>
      <c r="U83" s="26" t="s">
        <v>23231</v>
      </c>
      <c r="V83" s="26" t="s">
        <v>6</v>
      </c>
      <c r="W83" s="26" t="s">
        <v>23232</v>
      </c>
      <c r="X83" s="26">
        <v>7</v>
      </c>
      <c r="Y83" s="26" t="s">
        <v>6</v>
      </c>
      <c r="Z83" s="26" t="s">
        <v>23233</v>
      </c>
      <c r="AA83" s="26" t="s">
        <v>23234</v>
      </c>
      <c r="AB83" s="26">
        <v>2018</v>
      </c>
      <c r="AC83" s="26" t="s">
        <v>6</v>
      </c>
      <c r="AD83" s="26" t="s">
        <v>6</v>
      </c>
      <c r="AE83" s="116" t="s">
        <v>6</v>
      </c>
    </row>
    <row r="84" spans="1:31" x14ac:dyDescent="0.35">
      <c r="A84" t="s">
        <v>70</v>
      </c>
      <c r="B84" t="s">
        <v>33</v>
      </c>
      <c r="C84" t="s">
        <v>33</v>
      </c>
      <c r="E84" s="20"/>
      <c r="F84" s="20"/>
      <c r="G84" s="20"/>
      <c r="H84" s="20"/>
      <c r="I84" s="20"/>
      <c r="J84" s="20" t="str">
        <f t="shared" si="4"/>
        <v>Journal</v>
      </c>
      <c r="K84" s="20"/>
      <c r="L84" s="20"/>
      <c r="M84" s="20"/>
      <c r="N84" s="20"/>
      <c r="O84" s="20"/>
      <c r="P84" s="20"/>
      <c r="Q84" s="20">
        <f t="shared" si="5"/>
        <v>0</v>
      </c>
      <c r="R84" s="20"/>
      <c r="S84" s="3">
        <v>0</v>
      </c>
      <c r="T84" s="133" t="s">
        <v>23235</v>
      </c>
      <c r="U84" s="25" t="s">
        <v>23236</v>
      </c>
      <c r="V84" s="25" t="s">
        <v>6</v>
      </c>
      <c r="W84" s="25" t="s">
        <v>23237</v>
      </c>
      <c r="X84" s="25">
        <v>7</v>
      </c>
      <c r="Y84" s="25" t="s">
        <v>6</v>
      </c>
      <c r="Z84" s="25" t="s">
        <v>3750</v>
      </c>
      <c r="AA84" s="25" t="s">
        <v>23238</v>
      </c>
      <c r="AB84" s="25">
        <v>2011</v>
      </c>
      <c r="AC84" s="25" t="s">
        <v>6</v>
      </c>
      <c r="AD84" s="25" t="s">
        <v>6</v>
      </c>
      <c r="AE84" s="118" t="s">
        <v>6</v>
      </c>
    </row>
    <row r="85" spans="1:31" x14ac:dyDescent="0.35">
      <c r="A85" t="s">
        <v>53</v>
      </c>
      <c r="B85" t="s">
        <v>33</v>
      </c>
      <c r="C85" t="s">
        <v>33</v>
      </c>
      <c r="E85" s="20"/>
      <c r="F85" s="20"/>
      <c r="G85" s="20"/>
      <c r="H85" s="20"/>
      <c r="I85" s="20"/>
      <c r="J85" s="20" t="str">
        <f t="shared" si="4"/>
        <v>Journal</v>
      </c>
      <c r="K85" s="20"/>
      <c r="L85" s="20"/>
      <c r="M85" s="20"/>
      <c r="N85" s="20"/>
      <c r="O85" s="20"/>
      <c r="P85" s="20"/>
      <c r="Q85" s="20">
        <f t="shared" si="5"/>
        <v>0</v>
      </c>
      <c r="R85" s="20"/>
      <c r="S85" s="3">
        <v>0</v>
      </c>
      <c r="T85" s="133" t="s">
        <v>23239</v>
      </c>
      <c r="U85" s="26" t="s">
        <v>22913</v>
      </c>
      <c r="V85" s="26" t="s">
        <v>6</v>
      </c>
      <c r="W85" s="26" t="s">
        <v>23240</v>
      </c>
      <c r="X85" s="26">
        <v>10</v>
      </c>
      <c r="Y85" s="26" t="s">
        <v>6</v>
      </c>
      <c r="Z85" s="26" t="s">
        <v>22913</v>
      </c>
      <c r="AA85" s="26" t="s">
        <v>22914</v>
      </c>
      <c r="AB85" s="26">
        <v>2009</v>
      </c>
      <c r="AC85" s="26" t="s">
        <v>6</v>
      </c>
      <c r="AD85" s="26" t="s">
        <v>6</v>
      </c>
      <c r="AE85" s="116" t="s">
        <v>6</v>
      </c>
    </row>
    <row r="86" spans="1:31" x14ac:dyDescent="0.35">
      <c r="A86" t="s">
        <v>67</v>
      </c>
      <c r="B86" t="s">
        <v>33</v>
      </c>
      <c r="C86" t="s">
        <v>33</v>
      </c>
      <c r="E86" s="20"/>
      <c r="F86" s="20"/>
      <c r="G86" s="20"/>
      <c r="H86" s="20"/>
      <c r="I86" s="20"/>
      <c r="J86" s="20" t="str">
        <f t="shared" si="4"/>
        <v>Journal</v>
      </c>
      <c r="K86" s="20"/>
      <c r="L86" s="20"/>
      <c r="M86" s="20"/>
      <c r="N86" s="20"/>
      <c r="O86" s="20"/>
      <c r="P86" s="20"/>
      <c r="Q86" s="20">
        <f t="shared" si="5"/>
        <v>0</v>
      </c>
      <c r="R86" s="20"/>
      <c r="S86" s="3">
        <v>0</v>
      </c>
      <c r="T86" s="133" t="s">
        <v>23241</v>
      </c>
      <c r="U86" s="25" t="s">
        <v>23242</v>
      </c>
      <c r="V86" s="25" t="s">
        <v>6</v>
      </c>
      <c r="W86" s="25" t="s">
        <v>23243</v>
      </c>
      <c r="X86" s="25">
        <v>7</v>
      </c>
      <c r="Y86" s="25" t="s">
        <v>6</v>
      </c>
      <c r="Z86" s="25" t="s">
        <v>2536</v>
      </c>
      <c r="AA86" s="25" t="s">
        <v>23244</v>
      </c>
      <c r="AB86" s="25">
        <v>2009</v>
      </c>
      <c r="AC86" s="25" t="s">
        <v>6</v>
      </c>
      <c r="AD86" s="25" t="s">
        <v>6</v>
      </c>
      <c r="AE86" s="118" t="s">
        <v>6</v>
      </c>
    </row>
    <row r="87" spans="1:31" x14ac:dyDescent="0.35">
      <c r="A87" t="s">
        <v>70</v>
      </c>
      <c r="B87" t="s">
        <v>33</v>
      </c>
      <c r="C87" t="s">
        <v>33</v>
      </c>
      <c r="E87" s="20"/>
      <c r="F87" s="20"/>
      <c r="G87" s="20"/>
      <c r="H87" s="20"/>
      <c r="I87" s="20"/>
      <c r="J87" s="20" t="str">
        <f t="shared" si="4"/>
        <v>Journal</v>
      </c>
      <c r="K87" s="20"/>
      <c r="L87" s="20"/>
      <c r="M87" s="20"/>
      <c r="N87" s="20"/>
      <c r="O87" s="20"/>
      <c r="P87" s="20"/>
      <c r="Q87" s="20">
        <f t="shared" si="5"/>
        <v>0</v>
      </c>
      <c r="R87" s="20"/>
      <c r="S87" s="3">
        <v>0</v>
      </c>
      <c r="T87" s="133" t="s">
        <v>23245</v>
      </c>
      <c r="U87" s="26" t="s">
        <v>23246</v>
      </c>
      <c r="V87" s="26" t="s">
        <v>6</v>
      </c>
      <c r="W87" s="26" t="s">
        <v>23247</v>
      </c>
      <c r="X87" s="26">
        <v>7</v>
      </c>
      <c r="Y87" s="26" t="s">
        <v>6</v>
      </c>
      <c r="Z87" s="26" t="s">
        <v>23248</v>
      </c>
      <c r="AA87" s="26" t="s">
        <v>23249</v>
      </c>
      <c r="AB87" s="26">
        <v>2013</v>
      </c>
      <c r="AC87" s="26" t="s">
        <v>6</v>
      </c>
      <c r="AD87" s="26" t="s">
        <v>6</v>
      </c>
      <c r="AE87" s="116" t="s">
        <v>6</v>
      </c>
    </row>
    <row r="88" spans="1:31" x14ac:dyDescent="0.35">
      <c r="A88" t="s">
        <v>70</v>
      </c>
      <c r="B88" t="s">
        <v>33</v>
      </c>
      <c r="C88" t="s">
        <v>33</v>
      </c>
      <c r="E88" s="20"/>
      <c r="F88" s="20"/>
      <c r="G88" s="20"/>
      <c r="H88" s="20"/>
      <c r="I88" s="20"/>
      <c r="J88" s="20" t="str">
        <f t="shared" si="4"/>
        <v>Conference</v>
      </c>
      <c r="K88" s="20"/>
      <c r="L88" s="20"/>
      <c r="M88" s="20"/>
      <c r="N88" s="20"/>
      <c r="O88" s="20"/>
      <c r="P88" s="20"/>
      <c r="Q88" s="20">
        <f t="shared" si="5"/>
        <v>0</v>
      </c>
      <c r="R88" s="20"/>
      <c r="S88" s="3">
        <v>0</v>
      </c>
      <c r="T88" s="133" t="s">
        <v>23250</v>
      </c>
      <c r="U88" s="25" t="s">
        <v>23251</v>
      </c>
      <c r="V88" s="25" t="s">
        <v>6</v>
      </c>
      <c r="W88" s="25" t="s">
        <v>23252</v>
      </c>
      <c r="X88" s="25">
        <v>5</v>
      </c>
      <c r="Y88" s="25" t="s">
        <v>6</v>
      </c>
      <c r="Z88" s="25" t="s">
        <v>23006</v>
      </c>
      <c r="AA88" s="25" t="s">
        <v>23253</v>
      </c>
      <c r="AB88" s="25"/>
      <c r="AC88" s="25" t="s">
        <v>6</v>
      </c>
      <c r="AD88" s="25" t="s">
        <v>6</v>
      </c>
      <c r="AE88" s="118" t="s">
        <v>6</v>
      </c>
    </row>
    <row r="89" spans="1:31" x14ac:dyDescent="0.35">
      <c r="A89" t="s">
        <v>67</v>
      </c>
      <c r="B89" t="s">
        <v>33</v>
      </c>
      <c r="C89" t="s">
        <v>33</v>
      </c>
      <c r="E89" s="20"/>
      <c r="F89" s="20"/>
      <c r="G89" s="20"/>
      <c r="H89" s="20"/>
      <c r="I89" s="20"/>
      <c r="J89" s="20" t="str">
        <f t="shared" si="4"/>
        <v>Journal</v>
      </c>
      <c r="K89" s="20"/>
      <c r="L89" s="20"/>
      <c r="M89" s="20"/>
      <c r="N89" s="20"/>
      <c r="O89" s="20"/>
      <c r="P89" s="20"/>
      <c r="Q89" s="20">
        <f t="shared" si="5"/>
        <v>0</v>
      </c>
      <c r="R89" s="20"/>
      <c r="S89" s="3">
        <v>0</v>
      </c>
      <c r="T89" s="133" t="s">
        <v>23254</v>
      </c>
      <c r="U89" s="26" t="s">
        <v>23255</v>
      </c>
      <c r="V89" s="26" t="s">
        <v>6</v>
      </c>
      <c r="W89" s="26" t="s">
        <v>23256</v>
      </c>
      <c r="X89" s="26">
        <v>7</v>
      </c>
      <c r="Y89" s="26" t="s">
        <v>6</v>
      </c>
      <c r="Z89" s="26" t="s">
        <v>23206</v>
      </c>
      <c r="AA89" s="26" t="s">
        <v>23257</v>
      </c>
      <c r="AB89" s="26">
        <v>2014</v>
      </c>
      <c r="AC89" s="26" t="s">
        <v>6</v>
      </c>
      <c r="AD89" s="26" t="s">
        <v>6</v>
      </c>
      <c r="AE89" s="116" t="s">
        <v>6</v>
      </c>
    </row>
    <row r="90" spans="1:31" x14ac:dyDescent="0.35">
      <c r="A90" t="s">
        <v>79</v>
      </c>
      <c r="B90" t="s">
        <v>33</v>
      </c>
      <c r="C90" t="s">
        <v>33</v>
      </c>
      <c r="E90" s="20"/>
      <c r="F90" s="20"/>
      <c r="G90" s="20"/>
      <c r="H90" s="20"/>
      <c r="I90" s="20"/>
      <c r="J90" s="20" t="str">
        <f t="shared" si="4"/>
        <v>Conference</v>
      </c>
      <c r="K90" s="20"/>
      <c r="L90" s="20"/>
      <c r="M90" s="20"/>
      <c r="N90" s="20"/>
      <c r="O90" s="20"/>
      <c r="P90" s="20"/>
      <c r="Q90" s="20">
        <f t="shared" si="5"/>
        <v>0</v>
      </c>
      <c r="R90" s="20"/>
      <c r="S90" s="3">
        <v>0</v>
      </c>
      <c r="T90" s="133" t="s">
        <v>23258</v>
      </c>
      <c r="U90" s="25" t="s">
        <v>23259</v>
      </c>
      <c r="V90" s="25" t="s">
        <v>6</v>
      </c>
      <c r="W90" s="25" t="s">
        <v>12945</v>
      </c>
      <c r="X90" s="25">
        <v>5</v>
      </c>
      <c r="Y90" s="25" t="s">
        <v>6</v>
      </c>
      <c r="Z90" s="25" t="s">
        <v>23006</v>
      </c>
      <c r="AA90" s="25" t="s">
        <v>23260</v>
      </c>
      <c r="AB90" s="25">
        <v>2018</v>
      </c>
      <c r="AC90" s="25" t="s">
        <v>6</v>
      </c>
      <c r="AD90" s="25" t="s">
        <v>6</v>
      </c>
      <c r="AE90" s="118" t="s">
        <v>6</v>
      </c>
    </row>
    <row r="91" spans="1:31" x14ac:dyDescent="0.35">
      <c r="A91" t="s">
        <v>70</v>
      </c>
      <c r="B91" t="s">
        <v>33</v>
      </c>
      <c r="C91" t="s">
        <v>33</v>
      </c>
      <c r="E91" s="20"/>
      <c r="F91" s="20"/>
      <c r="G91" s="20"/>
      <c r="H91" s="20"/>
      <c r="I91" s="20"/>
      <c r="J91" s="20" t="str">
        <f t="shared" si="4"/>
        <v>Conference</v>
      </c>
      <c r="K91" s="20"/>
      <c r="L91" s="20"/>
      <c r="M91" s="20"/>
      <c r="N91" s="20"/>
      <c r="O91" s="20"/>
      <c r="P91" s="20"/>
      <c r="Q91" s="20">
        <f t="shared" si="5"/>
        <v>0</v>
      </c>
      <c r="R91" s="20"/>
      <c r="S91" s="3">
        <v>0</v>
      </c>
      <c r="T91" s="133" t="s">
        <v>23261</v>
      </c>
      <c r="U91" s="26" t="s">
        <v>23262</v>
      </c>
      <c r="V91" s="26" t="s">
        <v>6</v>
      </c>
      <c r="W91" s="26" t="s">
        <v>23263</v>
      </c>
      <c r="X91" s="26">
        <v>10</v>
      </c>
      <c r="Y91" s="26" t="s">
        <v>6</v>
      </c>
      <c r="Z91" s="26" t="s">
        <v>23264</v>
      </c>
      <c r="AA91" s="26" t="s">
        <v>23265</v>
      </c>
      <c r="AB91" s="26">
        <v>2019</v>
      </c>
      <c r="AC91" s="26" t="s">
        <v>6</v>
      </c>
      <c r="AD91" s="26" t="s">
        <v>6</v>
      </c>
      <c r="AE91" s="116" t="s">
        <v>6</v>
      </c>
    </row>
    <row r="92" spans="1:31" x14ac:dyDescent="0.35">
      <c r="A92" t="s">
        <v>70</v>
      </c>
      <c r="B92" t="s">
        <v>33</v>
      </c>
      <c r="C92" t="s">
        <v>33</v>
      </c>
      <c r="E92" s="20"/>
      <c r="F92" s="20"/>
      <c r="G92" s="20"/>
      <c r="H92" s="20"/>
      <c r="I92" s="20"/>
      <c r="J92" s="20" t="str">
        <f t="shared" si="4"/>
        <v>Journal</v>
      </c>
      <c r="K92" s="20"/>
      <c r="L92" s="20"/>
      <c r="M92" s="20"/>
      <c r="N92" s="20"/>
      <c r="O92" s="20"/>
      <c r="P92" s="20"/>
      <c r="Q92" s="20">
        <f t="shared" si="5"/>
        <v>0</v>
      </c>
      <c r="R92" s="20"/>
      <c r="S92" s="3">
        <v>0</v>
      </c>
      <c r="T92" s="133" t="s">
        <v>23266</v>
      </c>
      <c r="U92" s="25" t="s">
        <v>12962</v>
      </c>
      <c r="V92" s="25" t="s">
        <v>6</v>
      </c>
      <c r="W92" s="25" t="s">
        <v>12963</v>
      </c>
      <c r="X92" s="25">
        <v>6</v>
      </c>
      <c r="Y92" s="25" t="s">
        <v>6</v>
      </c>
      <c r="Z92" s="25" t="s">
        <v>22913</v>
      </c>
      <c r="AA92" s="25" t="s">
        <v>23267</v>
      </c>
      <c r="AB92" s="25">
        <v>2017</v>
      </c>
      <c r="AC92" s="25" t="s">
        <v>6</v>
      </c>
      <c r="AD92" s="25" t="s">
        <v>6</v>
      </c>
      <c r="AE92" s="118" t="s">
        <v>6</v>
      </c>
    </row>
    <row r="93" spans="1:31" x14ac:dyDescent="0.35">
      <c r="A93" t="s">
        <v>67</v>
      </c>
      <c r="B93" t="s">
        <v>33</v>
      </c>
      <c r="C93" t="s">
        <v>33</v>
      </c>
      <c r="E93" s="20"/>
      <c r="F93" s="20"/>
      <c r="G93" s="20"/>
      <c r="H93" s="20"/>
      <c r="I93" s="20"/>
      <c r="J93" s="20" t="str">
        <f t="shared" si="4"/>
        <v>Journal</v>
      </c>
      <c r="K93" s="20"/>
      <c r="L93" s="20"/>
      <c r="M93" s="20"/>
      <c r="N93" s="20"/>
      <c r="O93" s="20"/>
      <c r="P93" s="20"/>
      <c r="Q93" s="20">
        <f t="shared" si="5"/>
        <v>0</v>
      </c>
      <c r="R93" s="20"/>
      <c r="S93" s="3">
        <v>0</v>
      </c>
      <c r="T93" s="133" t="s">
        <v>23268</v>
      </c>
      <c r="U93" s="26" t="s">
        <v>23269</v>
      </c>
      <c r="V93" s="26" t="s">
        <v>6</v>
      </c>
      <c r="W93" s="26" t="s">
        <v>23270</v>
      </c>
      <c r="X93" s="26">
        <v>7</v>
      </c>
      <c r="Y93" s="26" t="s">
        <v>6</v>
      </c>
      <c r="Z93" s="26" t="s">
        <v>23271</v>
      </c>
      <c r="AA93" s="26" t="s">
        <v>23272</v>
      </c>
      <c r="AB93" s="26">
        <v>2011</v>
      </c>
      <c r="AC93" s="26" t="s">
        <v>6</v>
      </c>
      <c r="AD93" s="26" t="s">
        <v>6</v>
      </c>
      <c r="AE93" s="116" t="s">
        <v>6</v>
      </c>
    </row>
    <row r="94" spans="1:31" x14ac:dyDescent="0.35">
      <c r="A94" t="str">
        <f t="shared" ref="A94" si="7">IF(S94=1,"Duplicated","")</f>
        <v>Duplicated</v>
      </c>
      <c r="B94" t="s">
        <v>33</v>
      </c>
      <c r="C94" t="s">
        <v>33</v>
      </c>
      <c r="E94" s="20"/>
      <c r="F94" s="20"/>
      <c r="G94" s="20"/>
      <c r="H94" s="20"/>
      <c r="I94" s="20"/>
      <c r="J94" s="20" t="str">
        <f t="shared" si="4"/>
        <v>Workshop</v>
      </c>
      <c r="K94" s="20"/>
      <c r="L94" s="20"/>
      <c r="M94" s="20"/>
      <c r="N94" s="20"/>
      <c r="O94" s="20"/>
      <c r="P94" s="20"/>
      <c r="Q94" s="20">
        <f t="shared" si="5"/>
        <v>0</v>
      </c>
      <c r="R94" s="20"/>
      <c r="S94" s="3">
        <v>1</v>
      </c>
      <c r="T94" s="133" t="s">
        <v>6257</v>
      </c>
      <c r="U94" s="25" t="s">
        <v>17012</v>
      </c>
      <c r="V94" s="25" t="s">
        <v>6</v>
      </c>
      <c r="W94" s="25" t="s">
        <v>13431</v>
      </c>
      <c r="X94" s="25">
        <v>10</v>
      </c>
      <c r="Y94" s="25" t="s">
        <v>6</v>
      </c>
      <c r="Z94" s="25" t="s">
        <v>23273</v>
      </c>
      <c r="AA94" s="25" t="s">
        <v>23274</v>
      </c>
      <c r="AB94" s="25">
        <v>2011</v>
      </c>
      <c r="AC94" s="25" t="s">
        <v>6</v>
      </c>
      <c r="AD94" s="25" t="s">
        <v>6</v>
      </c>
      <c r="AE94" s="118" t="s">
        <v>6</v>
      </c>
    </row>
    <row r="95" spans="1:31" x14ac:dyDescent="0.35">
      <c r="A95" t="s">
        <v>70</v>
      </c>
      <c r="B95" t="s">
        <v>33</v>
      </c>
      <c r="C95" t="s">
        <v>33</v>
      </c>
      <c r="E95" s="20"/>
      <c r="F95" s="20"/>
      <c r="G95" s="20"/>
      <c r="H95" s="20"/>
      <c r="I95" s="20"/>
      <c r="J95" s="20" t="str">
        <f t="shared" si="4"/>
        <v>Journal</v>
      </c>
      <c r="K95" s="20"/>
      <c r="L95" s="20"/>
      <c r="M95" s="20"/>
      <c r="N95" s="20"/>
      <c r="O95" s="20"/>
      <c r="P95" s="20"/>
      <c r="Q95" s="20">
        <f t="shared" si="5"/>
        <v>0</v>
      </c>
      <c r="R95" s="20"/>
      <c r="S95" s="3">
        <v>0</v>
      </c>
      <c r="T95" s="133" t="s">
        <v>23275</v>
      </c>
      <c r="U95" s="26" t="s">
        <v>23276</v>
      </c>
      <c r="V95" s="26" t="s">
        <v>6</v>
      </c>
      <c r="W95" s="26" t="s">
        <v>23277</v>
      </c>
      <c r="X95" s="26">
        <v>5</v>
      </c>
      <c r="Y95" s="26" t="s">
        <v>6</v>
      </c>
      <c r="Z95" s="26" t="s">
        <v>23278</v>
      </c>
      <c r="AA95" s="26" t="s">
        <v>23279</v>
      </c>
      <c r="AB95" s="26">
        <v>2014</v>
      </c>
      <c r="AC95" s="26" t="s">
        <v>6</v>
      </c>
      <c r="AD95" s="26" t="s">
        <v>6</v>
      </c>
      <c r="AE95" s="116" t="s">
        <v>6</v>
      </c>
    </row>
    <row r="96" spans="1:31" x14ac:dyDescent="0.35">
      <c r="A96" t="s">
        <v>70</v>
      </c>
      <c r="B96" t="s">
        <v>33</v>
      </c>
      <c r="C96" t="s">
        <v>33</v>
      </c>
      <c r="E96" s="20"/>
      <c r="F96" s="20"/>
      <c r="G96" s="20"/>
      <c r="H96" s="20"/>
      <c r="I96" s="20"/>
      <c r="J96" s="20" t="str">
        <f t="shared" si="4"/>
        <v>Conference</v>
      </c>
      <c r="K96" s="20"/>
      <c r="L96" s="20"/>
      <c r="M96" s="20"/>
      <c r="N96" s="20"/>
      <c r="O96" s="20"/>
      <c r="P96" s="20"/>
      <c r="Q96" s="20">
        <f t="shared" si="5"/>
        <v>0</v>
      </c>
      <c r="R96" s="20"/>
      <c r="S96" s="3">
        <v>0</v>
      </c>
      <c r="T96" s="133" t="s">
        <v>23280</v>
      </c>
      <c r="U96" s="25" t="s">
        <v>23281</v>
      </c>
      <c r="V96" s="25" t="s">
        <v>6</v>
      </c>
      <c r="W96" s="25" t="s">
        <v>23282</v>
      </c>
      <c r="X96" s="25">
        <v>10</v>
      </c>
      <c r="Y96" s="25" t="s">
        <v>6</v>
      </c>
      <c r="Z96" s="25" t="s">
        <v>23283</v>
      </c>
      <c r="AA96" s="25" t="s">
        <v>12070</v>
      </c>
      <c r="AB96" s="25">
        <v>2016</v>
      </c>
      <c r="AC96" s="25" t="s">
        <v>6</v>
      </c>
      <c r="AD96" s="25" t="s">
        <v>6</v>
      </c>
      <c r="AE96" s="118" t="s">
        <v>6</v>
      </c>
    </row>
    <row r="97" spans="1:31" x14ac:dyDescent="0.35">
      <c r="A97" t="s">
        <v>70</v>
      </c>
      <c r="B97" t="s">
        <v>33</v>
      </c>
      <c r="C97" t="s">
        <v>33</v>
      </c>
      <c r="E97" s="20"/>
      <c r="F97" s="20"/>
      <c r="G97" s="20"/>
      <c r="H97" s="20"/>
      <c r="I97" s="20"/>
      <c r="J97" s="20" t="str">
        <f t="shared" si="4"/>
        <v>Conference</v>
      </c>
      <c r="K97" s="20"/>
      <c r="L97" s="20"/>
      <c r="M97" s="20"/>
      <c r="N97" s="20"/>
      <c r="O97" s="20"/>
      <c r="P97" s="20"/>
      <c r="Q97" s="20">
        <f t="shared" si="5"/>
        <v>0</v>
      </c>
      <c r="R97" s="20"/>
      <c r="S97" s="3">
        <v>0</v>
      </c>
      <c r="T97" s="133" t="s">
        <v>23284</v>
      </c>
      <c r="U97" s="26" t="s">
        <v>23285</v>
      </c>
      <c r="V97" s="26" t="s">
        <v>6</v>
      </c>
      <c r="W97" s="26" t="s">
        <v>23286</v>
      </c>
      <c r="X97" s="26">
        <v>10</v>
      </c>
      <c r="Y97" s="26" t="s">
        <v>6</v>
      </c>
      <c r="Z97" s="26" t="s">
        <v>23287</v>
      </c>
      <c r="AA97" s="26" t="s">
        <v>23288</v>
      </c>
      <c r="AB97" s="26">
        <v>2010</v>
      </c>
      <c r="AC97" s="26" t="s">
        <v>6</v>
      </c>
      <c r="AD97" s="26" t="s">
        <v>6</v>
      </c>
      <c r="AE97" s="116" t="s">
        <v>6</v>
      </c>
    </row>
    <row r="98" spans="1:31" x14ac:dyDescent="0.35">
      <c r="A98" t="s">
        <v>70</v>
      </c>
      <c r="B98" t="s">
        <v>33</v>
      </c>
      <c r="C98" t="s">
        <v>33</v>
      </c>
      <c r="E98" s="20"/>
      <c r="F98" s="20"/>
      <c r="G98" s="20"/>
      <c r="H98" s="20"/>
      <c r="I98" s="20"/>
      <c r="J98" s="20" t="str">
        <f t="shared" si="4"/>
        <v>Journal</v>
      </c>
      <c r="K98" s="20"/>
      <c r="L98" s="20"/>
      <c r="M98" s="20"/>
      <c r="N98" s="20"/>
      <c r="O98" s="20"/>
      <c r="P98" s="20"/>
      <c r="Q98" s="20">
        <f t="shared" si="5"/>
        <v>0</v>
      </c>
      <c r="R98" s="20"/>
      <c r="S98" s="3">
        <v>0</v>
      </c>
      <c r="T98" s="133" t="s">
        <v>23289</v>
      </c>
      <c r="U98" s="25" t="s">
        <v>23290</v>
      </c>
      <c r="V98" s="25" t="s">
        <v>6</v>
      </c>
      <c r="W98" s="25" t="s">
        <v>23291</v>
      </c>
      <c r="X98" s="25">
        <v>5</v>
      </c>
      <c r="Y98" s="25" t="s">
        <v>6</v>
      </c>
      <c r="Z98" s="25" t="s">
        <v>23292</v>
      </c>
      <c r="AA98" s="25" t="s">
        <v>23293</v>
      </c>
      <c r="AB98" s="25"/>
      <c r="AC98" s="25" t="s">
        <v>6</v>
      </c>
      <c r="AD98" s="25" t="s">
        <v>6</v>
      </c>
      <c r="AE98" s="118" t="s">
        <v>6</v>
      </c>
    </row>
    <row r="99" spans="1:31" x14ac:dyDescent="0.35">
      <c r="A99" t="s">
        <v>70</v>
      </c>
      <c r="B99" t="s">
        <v>33</v>
      </c>
      <c r="C99" t="s">
        <v>33</v>
      </c>
      <c r="E99" s="20"/>
      <c r="F99" s="20"/>
      <c r="G99" s="20"/>
      <c r="H99" s="20"/>
      <c r="I99" s="20"/>
      <c r="J99" s="20" t="str">
        <f t="shared" si="4"/>
        <v>Conference</v>
      </c>
      <c r="K99" s="20"/>
      <c r="L99" s="20"/>
      <c r="M99" s="20"/>
      <c r="N99" s="20"/>
      <c r="O99" s="20"/>
      <c r="P99" s="20"/>
      <c r="Q99" s="20">
        <f t="shared" si="5"/>
        <v>0</v>
      </c>
      <c r="R99" s="20"/>
      <c r="S99" s="3">
        <v>0</v>
      </c>
      <c r="T99" s="133" t="s">
        <v>23294</v>
      </c>
      <c r="U99" s="26" t="s">
        <v>23295</v>
      </c>
      <c r="V99" s="26" t="s">
        <v>6</v>
      </c>
      <c r="W99" s="26" t="s">
        <v>23296</v>
      </c>
      <c r="X99" s="26">
        <v>10</v>
      </c>
      <c r="Y99" s="26" t="s">
        <v>6</v>
      </c>
      <c r="Z99" s="26" t="s">
        <v>23297</v>
      </c>
      <c r="AA99" s="26" t="s">
        <v>23298</v>
      </c>
      <c r="AB99" s="26"/>
      <c r="AC99" s="26" t="s">
        <v>6</v>
      </c>
      <c r="AD99" s="26" t="s">
        <v>6</v>
      </c>
      <c r="AE99" s="116" t="s">
        <v>6</v>
      </c>
    </row>
    <row r="100" spans="1:31" x14ac:dyDescent="0.35">
      <c r="A100" t="s">
        <v>53</v>
      </c>
      <c r="B100" t="s">
        <v>33</v>
      </c>
      <c r="C100" t="s">
        <v>33</v>
      </c>
      <c r="E100" s="20"/>
      <c r="F100" s="20"/>
      <c r="G100" s="20"/>
      <c r="H100" s="20"/>
      <c r="I100" s="20"/>
      <c r="J100" s="20" t="str">
        <f t="shared" si="4"/>
        <v>Journal</v>
      </c>
      <c r="K100" s="20"/>
      <c r="L100" s="20"/>
      <c r="M100" s="20"/>
      <c r="N100" s="20"/>
      <c r="O100" s="20"/>
      <c r="P100" s="20"/>
      <c r="Q100" s="20">
        <f t="shared" si="5"/>
        <v>0</v>
      </c>
      <c r="R100" s="20"/>
      <c r="S100" s="3">
        <v>0</v>
      </c>
      <c r="T100" s="133" t="s">
        <v>23299</v>
      </c>
      <c r="U100" s="25" t="s">
        <v>22913</v>
      </c>
      <c r="V100" s="25" t="s">
        <v>6</v>
      </c>
      <c r="W100" s="25" t="s">
        <v>23300</v>
      </c>
      <c r="X100" s="25">
        <v>10</v>
      </c>
      <c r="Y100" s="25" t="s">
        <v>6</v>
      </c>
      <c r="Z100" s="25" t="s">
        <v>22913</v>
      </c>
      <c r="AA100" s="25" t="s">
        <v>22914</v>
      </c>
      <c r="AB100" s="25">
        <v>2019</v>
      </c>
      <c r="AC100" s="25" t="s">
        <v>6</v>
      </c>
      <c r="AD100" s="25" t="s">
        <v>6</v>
      </c>
      <c r="AE100" s="118" t="s">
        <v>6</v>
      </c>
    </row>
    <row r="101" spans="1:31" x14ac:dyDescent="0.35">
      <c r="A101" t="str">
        <f t="shared" ref="A101:A104" si="8">IF(S101=1,"Duplicated","")</f>
        <v>Duplicated</v>
      </c>
      <c r="B101" t="s">
        <v>33</v>
      </c>
      <c r="C101" t="s">
        <v>33</v>
      </c>
      <c r="E101" s="20"/>
      <c r="F101" s="20"/>
      <c r="G101" s="20"/>
      <c r="H101" s="20"/>
      <c r="I101" s="20"/>
      <c r="J101" s="20" t="str">
        <f t="shared" si="4"/>
        <v>Journal</v>
      </c>
      <c r="K101" s="20"/>
      <c r="L101" s="20"/>
      <c r="M101" s="20"/>
      <c r="N101" s="20"/>
      <c r="O101" s="20"/>
      <c r="P101" s="20"/>
      <c r="Q101" s="20">
        <f t="shared" si="5"/>
        <v>0</v>
      </c>
      <c r="R101" s="20"/>
      <c r="S101" s="3">
        <v>1</v>
      </c>
      <c r="T101" s="133" t="s">
        <v>23301</v>
      </c>
      <c r="U101" s="26" t="s">
        <v>13191</v>
      </c>
      <c r="V101" s="26" t="s">
        <v>6</v>
      </c>
      <c r="W101" s="26" t="s">
        <v>23302</v>
      </c>
      <c r="X101" s="26">
        <v>5</v>
      </c>
      <c r="Y101" s="26" t="s">
        <v>6</v>
      </c>
      <c r="Z101" s="26" t="s">
        <v>23303</v>
      </c>
      <c r="AA101" s="26" t="s">
        <v>23304</v>
      </c>
      <c r="AB101" s="26">
        <v>2015</v>
      </c>
      <c r="AC101" s="26" t="s">
        <v>6</v>
      </c>
      <c r="AD101" s="26" t="s">
        <v>6</v>
      </c>
      <c r="AE101" s="116" t="s">
        <v>6</v>
      </c>
    </row>
    <row r="102" spans="1:31" x14ac:dyDescent="0.35">
      <c r="A102" t="s">
        <v>70</v>
      </c>
      <c r="B102" t="s">
        <v>33</v>
      </c>
      <c r="C102" t="s">
        <v>33</v>
      </c>
      <c r="E102" s="20"/>
      <c r="F102" s="20"/>
      <c r="G102" s="20"/>
      <c r="H102" s="20"/>
      <c r="I102" s="20"/>
      <c r="J102" s="20" t="str">
        <f t="shared" si="4"/>
        <v>Journal</v>
      </c>
      <c r="K102" s="20"/>
      <c r="L102" s="20"/>
      <c r="M102" s="20"/>
      <c r="N102" s="20"/>
      <c r="O102" s="20"/>
      <c r="P102" s="20"/>
      <c r="Q102" s="20">
        <f t="shared" si="5"/>
        <v>0</v>
      </c>
      <c r="R102" s="20"/>
      <c r="S102" s="3">
        <v>0</v>
      </c>
      <c r="T102" s="133" t="s">
        <v>23305</v>
      </c>
      <c r="U102" s="25" t="s">
        <v>23306</v>
      </c>
      <c r="V102" s="25" t="s">
        <v>6</v>
      </c>
      <c r="W102" s="25" t="s">
        <v>23307</v>
      </c>
      <c r="X102" s="25">
        <v>7</v>
      </c>
      <c r="Y102" s="25" t="s">
        <v>6</v>
      </c>
      <c r="Z102" s="25" t="s">
        <v>11869</v>
      </c>
      <c r="AA102" s="25" t="s">
        <v>23308</v>
      </c>
      <c r="AB102" s="25">
        <v>2009</v>
      </c>
      <c r="AC102" s="25" t="s">
        <v>6</v>
      </c>
      <c r="AD102" s="25" t="s">
        <v>6</v>
      </c>
      <c r="AE102" s="118" t="s">
        <v>6</v>
      </c>
    </row>
    <row r="103" spans="1:31" x14ac:dyDescent="0.35">
      <c r="A103" t="s">
        <v>67</v>
      </c>
      <c r="B103" t="s">
        <v>33</v>
      </c>
      <c r="C103" t="s">
        <v>33</v>
      </c>
      <c r="E103" s="20"/>
      <c r="F103" s="20"/>
      <c r="G103" s="20"/>
      <c r="H103" s="20"/>
      <c r="I103" s="20"/>
      <c r="J103" s="20" t="str">
        <f t="shared" si="4"/>
        <v>Journal</v>
      </c>
      <c r="K103" s="20"/>
      <c r="L103" s="20"/>
      <c r="M103" s="20"/>
      <c r="N103" s="20"/>
      <c r="O103" s="20"/>
      <c r="P103" s="20"/>
      <c r="Q103" s="20">
        <f t="shared" si="5"/>
        <v>0</v>
      </c>
      <c r="R103" s="20"/>
      <c r="S103" s="3">
        <v>0</v>
      </c>
      <c r="T103" s="133" t="s">
        <v>23309</v>
      </c>
      <c r="U103" s="26" t="s">
        <v>23310</v>
      </c>
      <c r="V103" s="26" t="s">
        <v>6</v>
      </c>
      <c r="W103" s="26" t="s">
        <v>23311</v>
      </c>
      <c r="X103" s="26">
        <v>7</v>
      </c>
      <c r="Y103" s="26" t="s">
        <v>6</v>
      </c>
      <c r="Z103" s="26" t="s">
        <v>23312</v>
      </c>
      <c r="AA103" s="26" t="s">
        <v>23313</v>
      </c>
      <c r="AB103" s="26">
        <v>2011</v>
      </c>
      <c r="AC103" s="26" t="s">
        <v>6</v>
      </c>
      <c r="AD103" s="26" t="s">
        <v>6</v>
      </c>
      <c r="AE103" s="116" t="s">
        <v>6</v>
      </c>
    </row>
    <row r="104" spans="1:31" x14ac:dyDescent="0.35">
      <c r="A104" t="str">
        <f t="shared" si="8"/>
        <v>Duplicated</v>
      </c>
      <c r="B104" t="s">
        <v>33</v>
      </c>
      <c r="C104" t="s">
        <v>33</v>
      </c>
      <c r="E104" s="20"/>
      <c r="F104" s="20"/>
      <c r="G104" s="20"/>
      <c r="H104" s="20"/>
      <c r="I104" s="20"/>
      <c r="J104" s="20" t="str">
        <f t="shared" si="4"/>
        <v>Conference</v>
      </c>
      <c r="K104" s="20"/>
      <c r="L104" s="20"/>
      <c r="M104" s="20"/>
      <c r="N104" s="20"/>
      <c r="O104" s="20"/>
      <c r="P104" s="20"/>
      <c r="Q104" s="20">
        <f t="shared" si="5"/>
        <v>0</v>
      </c>
      <c r="R104" s="20"/>
      <c r="S104" s="3">
        <v>1</v>
      </c>
      <c r="T104" s="133" t="s">
        <v>23314</v>
      </c>
      <c r="U104" s="25" t="s">
        <v>12318</v>
      </c>
      <c r="V104" s="25" t="s">
        <v>6</v>
      </c>
      <c r="W104" s="25" t="s">
        <v>12319</v>
      </c>
      <c r="X104" s="25">
        <v>10</v>
      </c>
      <c r="Y104" s="25" t="s">
        <v>6</v>
      </c>
      <c r="Z104" s="25" t="s">
        <v>17509</v>
      </c>
      <c r="AA104" s="25" t="s">
        <v>23315</v>
      </c>
      <c r="AB104" s="25">
        <v>2016</v>
      </c>
      <c r="AC104" s="25" t="s">
        <v>6</v>
      </c>
      <c r="AD104" s="25" t="s">
        <v>6</v>
      </c>
      <c r="AE104" s="118" t="s">
        <v>6</v>
      </c>
    </row>
    <row r="105" spans="1:31" x14ac:dyDescent="0.35">
      <c r="A105" t="s">
        <v>53</v>
      </c>
      <c r="B105" t="s">
        <v>33</v>
      </c>
      <c r="C105" t="s">
        <v>33</v>
      </c>
      <c r="E105" s="20"/>
      <c r="F105" s="20"/>
      <c r="G105" s="20"/>
      <c r="H105" s="20"/>
      <c r="I105" s="20"/>
      <c r="J105" s="20" t="str">
        <f t="shared" si="4"/>
        <v>Journal</v>
      </c>
      <c r="K105" s="20"/>
      <c r="L105" s="20"/>
      <c r="M105" s="20"/>
      <c r="N105" s="20"/>
      <c r="O105" s="20"/>
      <c r="P105" s="20"/>
      <c r="Q105" s="20">
        <f t="shared" si="5"/>
        <v>0</v>
      </c>
      <c r="R105" s="20"/>
      <c r="S105" s="3">
        <v>0</v>
      </c>
      <c r="T105" s="133" t="s">
        <v>23316</v>
      </c>
      <c r="U105" s="26" t="s">
        <v>23317</v>
      </c>
      <c r="V105" s="26" t="s">
        <v>6</v>
      </c>
      <c r="W105" s="26" t="s">
        <v>23318</v>
      </c>
      <c r="X105" s="26">
        <v>5</v>
      </c>
      <c r="Y105" s="26" t="s">
        <v>6</v>
      </c>
      <c r="Z105" s="26" t="s">
        <v>23319</v>
      </c>
      <c r="AA105" s="26" t="s">
        <v>23320</v>
      </c>
      <c r="AB105" s="26"/>
      <c r="AC105" s="26" t="s">
        <v>6</v>
      </c>
      <c r="AD105" s="26" t="s">
        <v>6</v>
      </c>
      <c r="AE105" s="116" t="s">
        <v>6</v>
      </c>
    </row>
    <row r="106" spans="1:31" x14ac:dyDescent="0.35">
      <c r="A106" t="s">
        <v>70</v>
      </c>
      <c r="B106" t="s">
        <v>33</v>
      </c>
      <c r="C106" t="s">
        <v>33</v>
      </c>
      <c r="E106" s="20"/>
      <c r="F106" s="20"/>
      <c r="G106" s="20"/>
      <c r="H106" s="20"/>
      <c r="I106" s="20"/>
      <c r="J106" s="20" t="str">
        <f t="shared" si="4"/>
        <v>Journal</v>
      </c>
      <c r="K106" s="20"/>
      <c r="L106" s="20"/>
      <c r="M106" s="20"/>
      <c r="N106" s="20"/>
      <c r="O106" s="20"/>
      <c r="P106" s="20"/>
      <c r="Q106" s="20">
        <f t="shared" si="5"/>
        <v>0</v>
      </c>
      <c r="R106" s="20"/>
      <c r="S106" s="3">
        <v>0</v>
      </c>
      <c r="T106" s="133" t="s">
        <v>23321</v>
      </c>
      <c r="U106" s="25" t="s">
        <v>23322</v>
      </c>
      <c r="V106" s="25" t="s">
        <v>6</v>
      </c>
      <c r="W106" s="25" t="s">
        <v>23323</v>
      </c>
      <c r="X106" s="25">
        <v>10</v>
      </c>
      <c r="Y106" s="25" t="s">
        <v>6</v>
      </c>
      <c r="Z106" s="25" t="s">
        <v>22913</v>
      </c>
      <c r="AA106" s="25" t="s">
        <v>22914</v>
      </c>
      <c r="AB106" s="25">
        <v>2014</v>
      </c>
      <c r="AC106" s="25" t="s">
        <v>6</v>
      </c>
      <c r="AD106" s="25" t="s">
        <v>6</v>
      </c>
      <c r="AE106" s="118" t="s">
        <v>6</v>
      </c>
    </row>
    <row r="107" spans="1:31" x14ac:dyDescent="0.35">
      <c r="A107" t="s">
        <v>79</v>
      </c>
      <c r="B107" t="s">
        <v>33</v>
      </c>
      <c r="C107" t="s">
        <v>33</v>
      </c>
      <c r="E107" s="20"/>
      <c r="F107" s="20"/>
      <c r="G107" s="20"/>
      <c r="H107" s="20"/>
      <c r="I107" s="20"/>
      <c r="J107" s="20" t="str">
        <f t="shared" si="4"/>
        <v>Journal</v>
      </c>
      <c r="K107" s="20"/>
      <c r="L107" s="20"/>
      <c r="M107" s="20"/>
      <c r="N107" s="20"/>
      <c r="O107" s="20"/>
      <c r="P107" s="20"/>
      <c r="Q107" s="20">
        <f t="shared" si="5"/>
        <v>0</v>
      </c>
      <c r="R107" s="20"/>
      <c r="S107" s="3">
        <v>0</v>
      </c>
      <c r="T107" s="133" t="s">
        <v>23324</v>
      </c>
      <c r="U107" s="26" t="s">
        <v>23325</v>
      </c>
      <c r="V107" s="26" t="s">
        <v>6</v>
      </c>
      <c r="W107" s="26" t="s">
        <v>23326</v>
      </c>
      <c r="X107" s="26">
        <v>7</v>
      </c>
      <c r="Y107" s="26" t="s">
        <v>6</v>
      </c>
      <c r="Z107" s="26" t="s">
        <v>23327</v>
      </c>
      <c r="AA107" s="26" t="s">
        <v>23328</v>
      </c>
      <c r="AB107" s="26">
        <v>2009</v>
      </c>
      <c r="AC107" s="26" t="s">
        <v>6</v>
      </c>
      <c r="AD107" s="26" t="s">
        <v>6</v>
      </c>
      <c r="AE107" s="116" t="s">
        <v>6</v>
      </c>
    </row>
    <row r="108" spans="1:31" x14ac:dyDescent="0.35">
      <c r="A108" t="s">
        <v>70</v>
      </c>
      <c r="B108" t="s">
        <v>33</v>
      </c>
      <c r="C108" t="s">
        <v>33</v>
      </c>
      <c r="E108" s="20"/>
      <c r="F108" s="20"/>
      <c r="G108" s="20"/>
      <c r="H108" s="20"/>
      <c r="I108" s="20"/>
      <c r="J108" s="20" t="str">
        <f t="shared" si="4"/>
        <v>Conference</v>
      </c>
      <c r="K108" s="20"/>
      <c r="L108" s="20"/>
      <c r="M108" s="20"/>
      <c r="N108" s="20"/>
      <c r="O108" s="20"/>
      <c r="P108" s="20"/>
      <c r="Q108" s="20">
        <f t="shared" si="5"/>
        <v>0</v>
      </c>
      <c r="R108" s="20"/>
      <c r="S108" s="3">
        <v>1</v>
      </c>
      <c r="T108" s="133" t="s">
        <v>23329</v>
      </c>
      <c r="U108" s="25" t="s">
        <v>23330</v>
      </c>
      <c r="V108" s="25" t="s">
        <v>6</v>
      </c>
      <c r="W108" s="25" t="s">
        <v>11961</v>
      </c>
      <c r="X108" s="25">
        <v>10</v>
      </c>
      <c r="Y108" s="25" t="s">
        <v>6</v>
      </c>
      <c r="Z108" s="25" t="s">
        <v>17312</v>
      </c>
      <c r="AA108" s="25" t="s">
        <v>12039</v>
      </c>
      <c r="AB108" s="25">
        <v>2014</v>
      </c>
      <c r="AC108" s="25" t="s">
        <v>6</v>
      </c>
      <c r="AD108" s="25" t="s">
        <v>6</v>
      </c>
      <c r="AE108" s="118" t="s">
        <v>6</v>
      </c>
    </row>
    <row r="109" spans="1:31" x14ac:dyDescent="0.35">
      <c r="A109" t="s">
        <v>70</v>
      </c>
      <c r="B109" t="s">
        <v>33</v>
      </c>
      <c r="C109" t="s">
        <v>33</v>
      </c>
      <c r="E109" s="20"/>
      <c r="F109" s="20"/>
      <c r="G109" s="20"/>
      <c r="H109" s="20"/>
      <c r="I109" s="20"/>
      <c r="J109" s="20" t="str">
        <f t="shared" si="4"/>
        <v>Conference</v>
      </c>
      <c r="K109" s="20"/>
      <c r="L109" s="20"/>
      <c r="M109" s="20"/>
      <c r="N109" s="20"/>
      <c r="O109" s="20"/>
      <c r="P109" s="20"/>
      <c r="Q109" s="20">
        <f t="shared" si="5"/>
        <v>0</v>
      </c>
      <c r="R109" s="20"/>
      <c r="S109" s="3">
        <v>0</v>
      </c>
      <c r="T109" s="133" t="s">
        <v>23331</v>
      </c>
      <c r="U109" s="26" t="s">
        <v>23332</v>
      </c>
      <c r="V109" s="26" t="s">
        <v>6</v>
      </c>
      <c r="W109" s="26" t="s">
        <v>23333</v>
      </c>
      <c r="X109" s="26">
        <v>10</v>
      </c>
      <c r="Y109" s="26" t="s">
        <v>6</v>
      </c>
      <c r="Z109" s="26" t="s">
        <v>23334</v>
      </c>
      <c r="AA109" s="26" t="s">
        <v>22914</v>
      </c>
      <c r="AB109" s="26">
        <v>2018</v>
      </c>
      <c r="AC109" s="26" t="s">
        <v>6</v>
      </c>
      <c r="AD109" s="26" t="s">
        <v>6</v>
      </c>
      <c r="AE109" s="116" t="s">
        <v>6</v>
      </c>
    </row>
    <row r="110" spans="1:31" x14ac:dyDescent="0.35">
      <c r="A110" t="s">
        <v>82</v>
      </c>
      <c r="B110" t="s">
        <v>33</v>
      </c>
      <c r="C110" t="s">
        <v>33</v>
      </c>
      <c r="E110" s="20"/>
      <c r="F110" s="20"/>
      <c r="G110" s="20"/>
      <c r="H110" s="20"/>
      <c r="I110" s="20"/>
      <c r="J110" s="20" t="str">
        <f t="shared" si="4"/>
        <v>Conference</v>
      </c>
      <c r="K110" s="20"/>
      <c r="L110" s="20"/>
      <c r="M110" s="20"/>
      <c r="N110" s="20"/>
      <c r="O110" s="20"/>
      <c r="P110" s="20"/>
      <c r="Q110" s="20">
        <f t="shared" si="5"/>
        <v>0</v>
      </c>
      <c r="R110" s="20"/>
      <c r="S110" s="3">
        <v>0</v>
      </c>
      <c r="T110" s="133" t="s">
        <v>23335</v>
      </c>
      <c r="U110" s="25" t="s">
        <v>23336</v>
      </c>
      <c r="V110" s="25" t="s">
        <v>6</v>
      </c>
      <c r="W110" s="25" t="s">
        <v>23337</v>
      </c>
      <c r="X110" s="25">
        <v>10</v>
      </c>
      <c r="Y110" s="25" t="s">
        <v>6</v>
      </c>
      <c r="Z110" s="25" t="s">
        <v>15870</v>
      </c>
      <c r="AA110" s="25" t="s">
        <v>23338</v>
      </c>
      <c r="AB110" s="25">
        <v>2014</v>
      </c>
      <c r="AC110" s="25" t="s">
        <v>6</v>
      </c>
      <c r="AD110" s="25" t="s">
        <v>6</v>
      </c>
      <c r="AE110" s="118" t="s">
        <v>6</v>
      </c>
    </row>
    <row r="111" spans="1:31" x14ac:dyDescent="0.35">
      <c r="A111" t="str">
        <f t="shared" ref="A111" si="9">IF(S111=1,"Duplicated","")</f>
        <v>Duplicated</v>
      </c>
      <c r="B111" t="s">
        <v>33</v>
      </c>
      <c r="C111" t="s">
        <v>33</v>
      </c>
      <c r="E111" s="20"/>
      <c r="F111" s="20"/>
      <c r="G111" s="20"/>
      <c r="H111" s="20"/>
      <c r="I111" s="20"/>
      <c r="J111" s="20" t="str">
        <f t="shared" si="4"/>
        <v>Journal</v>
      </c>
      <c r="K111" s="20"/>
      <c r="L111" s="20"/>
      <c r="M111" s="20"/>
      <c r="N111" s="20"/>
      <c r="O111" s="20"/>
      <c r="P111" s="20"/>
      <c r="Q111" s="20">
        <f t="shared" si="5"/>
        <v>0</v>
      </c>
      <c r="R111" s="20"/>
      <c r="S111" s="3">
        <v>1</v>
      </c>
      <c r="T111" s="133" t="s">
        <v>23339</v>
      </c>
      <c r="U111" s="26" t="s">
        <v>22913</v>
      </c>
      <c r="V111" s="26" t="s">
        <v>6</v>
      </c>
      <c r="W111" s="26" t="s">
        <v>23340</v>
      </c>
      <c r="X111" s="26">
        <v>7</v>
      </c>
      <c r="Y111" s="26" t="s">
        <v>6</v>
      </c>
      <c r="Z111" s="26" t="s">
        <v>1386</v>
      </c>
      <c r="AA111" s="26" t="s">
        <v>23341</v>
      </c>
      <c r="AB111" s="26">
        <v>2009</v>
      </c>
      <c r="AC111" s="26" t="s">
        <v>6</v>
      </c>
      <c r="AD111" s="26" t="s">
        <v>6</v>
      </c>
      <c r="AE111" s="116" t="s">
        <v>6</v>
      </c>
    </row>
    <row r="112" spans="1:31" x14ac:dyDescent="0.35">
      <c r="A112" t="s">
        <v>70</v>
      </c>
      <c r="B112" t="s">
        <v>33</v>
      </c>
      <c r="C112" t="s">
        <v>33</v>
      </c>
      <c r="E112" s="20"/>
      <c r="F112" s="20"/>
      <c r="G112" s="20"/>
      <c r="H112" s="20"/>
      <c r="I112" s="20"/>
      <c r="J112" s="20" t="str">
        <f t="shared" si="4"/>
        <v>Conference</v>
      </c>
      <c r="K112" s="20"/>
      <c r="L112" s="20"/>
      <c r="M112" s="20"/>
      <c r="N112" s="20"/>
      <c r="O112" s="20"/>
      <c r="P112" s="20"/>
      <c r="Q112" s="20">
        <f t="shared" si="5"/>
        <v>0</v>
      </c>
      <c r="R112" s="20"/>
      <c r="S112" s="3">
        <v>0</v>
      </c>
      <c r="T112" s="133" t="s">
        <v>23342</v>
      </c>
      <c r="U112" s="25" t="s">
        <v>23343</v>
      </c>
      <c r="V112" s="25" t="s">
        <v>6</v>
      </c>
      <c r="W112" s="25" t="s">
        <v>23344</v>
      </c>
      <c r="X112" s="25">
        <v>10</v>
      </c>
      <c r="Y112" s="25" t="s">
        <v>6</v>
      </c>
      <c r="Z112" s="25" t="s">
        <v>23345</v>
      </c>
      <c r="AA112" s="25" t="s">
        <v>23346</v>
      </c>
      <c r="AB112" s="25">
        <v>2010</v>
      </c>
      <c r="AC112" s="25" t="s">
        <v>6</v>
      </c>
      <c r="AD112" s="25" t="s">
        <v>6</v>
      </c>
      <c r="AE112" s="118" t="s">
        <v>6</v>
      </c>
    </row>
    <row r="113" spans="1:31" x14ac:dyDescent="0.35">
      <c r="A113" t="s">
        <v>70</v>
      </c>
      <c r="B113" t="s">
        <v>33</v>
      </c>
      <c r="C113" t="s">
        <v>33</v>
      </c>
      <c r="E113" s="20"/>
      <c r="F113" s="20"/>
      <c r="G113" s="20"/>
      <c r="H113" s="20"/>
      <c r="I113" s="20"/>
      <c r="J113" s="20" t="str">
        <f t="shared" si="4"/>
        <v>Journal</v>
      </c>
      <c r="K113" s="20"/>
      <c r="L113" s="20"/>
      <c r="M113" s="20"/>
      <c r="N113" s="20"/>
      <c r="O113" s="20"/>
      <c r="P113" s="20"/>
      <c r="Q113" s="20">
        <f t="shared" si="5"/>
        <v>0</v>
      </c>
      <c r="R113" s="20"/>
      <c r="S113" s="3">
        <v>0</v>
      </c>
      <c r="T113" s="133" t="s">
        <v>23347</v>
      </c>
      <c r="U113" s="26" t="s">
        <v>23348</v>
      </c>
      <c r="V113" s="26" t="s">
        <v>6</v>
      </c>
      <c r="W113" s="26" t="s">
        <v>23349</v>
      </c>
      <c r="X113" s="26">
        <v>6</v>
      </c>
      <c r="Y113" s="26" t="s">
        <v>6</v>
      </c>
      <c r="Z113" s="26" t="s">
        <v>22913</v>
      </c>
      <c r="AA113" s="26" t="s">
        <v>23350</v>
      </c>
      <c r="AB113" s="26">
        <v>2012</v>
      </c>
      <c r="AC113" s="26" t="s">
        <v>6</v>
      </c>
      <c r="AD113" s="26" t="s">
        <v>6</v>
      </c>
      <c r="AE113" s="116" t="s">
        <v>6</v>
      </c>
    </row>
    <row r="114" spans="1:31" x14ac:dyDescent="0.35">
      <c r="A114" t="s">
        <v>67</v>
      </c>
      <c r="B114" t="s">
        <v>33</v>
      </c>
      <c r="C114" t="s">
        <v>33</v>
      </c>
      <c r="E114" s="20"/>
      <c r="F114" s="20"/>
      <c r="G114" s="20"/>
      <c r="H114" s="20"/>
      <c r="I114" s="20"/>
      <c r="J114" s="20" t="str">
        <f t="shared" si="4"/>
        <v>Journal</v>
      </c>
      <c r="K114" s="20"/>
      <c r="L114" s="20"/>
      <c r="M114" s="20"/>
      <c r="N114" s="20"/>
      <c r="O114" s="20"/>
      <c r="P114" s="20"/>
      <c r="Q114" s="20">
        <f t="shared" si="5"/>
        <v>0</v>
      </c>
      <c r="R114" s="20"/>
      <c r="S114" s="3">
        <v>0</v>
      </c>
      <c r="T114" s="133" t="s">
        <v>23351</v>
      </c>
      <c r="U114" s="25" t="s">
        <v>23352</v>
      </c>
      <c r="V114" s="25" t="s">
        <v>6</v>
      </c>
      <c r="W114" s="25" t="s">
        <v>23318</v>
      </c>
      <c r="X114" s="25">
        <v>6</v>
      </c>
      <c r="Y114" s="25" t="s">
        <v>6</v>
      </c>
      <c r="Z114" s="25" t="s">
        <v>22913</v>
      </c>
      <c r="AA114" s="25" t="s">
        <v>22914</v>
      </c>
      <c r="AB114" s="25">
        <v>2009</v>
      </c>
      <c r="AC114" s="25" t="s">
        <v>6</v>
      </c>
      <c r="AD114" s="25" t="s">
        <v>6</v>
      </c>
      <c r="AE114" s="118" t="s">
        <v>6</v>
      </c>
    </row>
    <row r="115" spans="1:31" x14ac:dyDescent="0.35">
      <c r="A115" t="s">
        <v>67</v>
      </c>
      <c r="B115" t="s">
        <v>33</v>
      </c>
      <c r="C115" t="s">
        <v>33</v>
      </c>
      <c r="E115" s="20"/>
      <c r="F115" s="20"/>
      <c r="G115" s="20"/>
      <c r="H115" s="20"/>
      <c r="I115" s="20"/>
      <c r="J115" s="20" t="str">
        <f t="shared" si="4"/>
        <v>Journal</v>
      </c>
      <c r="K115" s="20"/>
      <c r="L115" s="20"/>
      <c r="M115" s="20"/>
      <c r="N115" s="20"/>
      <c r="O115" s="20"/>
      <c r="P115" s="20"/>
      <c r="Q115" s="20">
        <f t="shared" si="5"/>
        <v>0</v>
      </c>
      <c r="R115" s="20"/>
      <c r="S115" s="3">
        <v>0</v>
      </c>
      <c r="T115" s="133" t="s">
        <v>23353</v>
      </c>
      <c r="U115" s="26" t="s">
        <v>23354</v>
      </c>
      <c r="V115" s="26" t="s">
        <v>6</v>
      </c>
      <c r="W115" s="26" t="s">
        <v>23355</v>
      </c>
      <c r="X115" s="26">
        <v>7</v>
      </c>
      <c r="Y115" s="26" t="s">
        <v>6</v>
      </c>
      <c r="Z115" s="26" t="s">
        <v>1392</v>
      </c>
      <c r="AA115" s="26" t="s">
        <v>23356</v>
      </c>
      <c r="AB115" s="26">
        <v>2018</v>
      </c>
      <c r="AC115" s="26" t="s">
        <v>6</v>
      </c>
      <c r="AD115" s="26" t="s">
        <v>6</v>
      </c>
      <c r="AE115" s="116" t="s">
        <v>6</v>
      </c>
    </row>
    <row r="116" spans="1:31" x14ac:dyDescent="0.35">
      <c r="A116" t="s">
        <v>67</v>
      </c>
      <c r="B116" t="s">
        <v>33</v>
      </c>
      <c r="C116" t="s">
        <v>33</v>
      </c>
      <c r="E116" s="20"/>
      <c r="F116" s="20"/>
      <c r="G116" s="20"/>
      <c r="H116" s="20"/>
      <c r="I116" s="20"/>
      <c r="J116" s="20" t="str">
        <f t="shared" si="4"/>
        <v>Journal</v>
      </c>
      <c r="K116" s="20"/>
      <c r="L116" s="20"/>
      <c r="M116" s="20"/>
      <c r="N116" s="20"/>
      <c r="O116" s="20"/>
      <c r="P116" s="20"/>
      <c r="Q116" s="20">
        <f t="shared" si="5"/>
        <v>0</v>
      </c>
      <c r="R116" s="20"/>
      <c r="S116" s="3">
        <v>0</v>
      </c>
      <c r="T116" s="133" t="s">
        <v>23357</v>
      </c>
      <c r="U116" s="25" t="s">
        <v>23358</v>
      </c>
      <c r="V116" s="25" t="s">
        <v>6</v>
      </c>
      <c r="W116" s="25" t="s">
        <v>23359</v>
      </c>
      <c r="X116" s="25">
        <v>7</v>
      </c>
      <c r="Y116" s="25" t="s">
        <v>6</v>
      </c>
      <c r="Z116" s="25" t="s">
        <v>6273</v>
      </c>
      <c r="AA116" s="25" t="s">
        <v>23360</v>
      </c>
      <c r="AB116" s="25">
        <v>2014</v>
      </c>
      <c r="AC116" s="25" t="s">
        <v>6</v>
      </c>
      <c r="AD116" s="25" t="s">
        <v>6</v>
      </c>
      <c r="AE116" s="118" t="s">
        <v>6</v>
      </c>
    </row>
    <row r="117" spans="1:31" x14ac:dyDescent="0.35">
      <c r="A117" t="s">
        <v>70</v>
      </c>
      <c r="B117" t="s">
        <v>33</v>
      </c>
      <c r="C117" t="s">
        <v>33</v>
      </c>
      <c r="E117" s="20"/>
      <c r="F117" s="20"/>
      <c r="G117" s="20"/>
      <c r="H117" s="20"/>
      <c r="I117" s="20"/>
      <c r="J117" s="20" t="str">
        <f t="shared" si="4"/>
        <v>Journal</v>
      </c>
      <c r="K117" s="20"/>
      <c r="L117" s="20"/>
      <c r="M117" s="20"/>
      <c r="N117" s="20"/>
      <c r="O117" s="20"/>
      <c r="P117" s="20"/>
      <c r="Q117" s="20">
        <f t="shared" si="5"/>
        <v>0</v>
      </c>
      <c r="R117" s="20"/>
      <c r="S117" s="3">
        <v>0</v>
      </c>
      <c r="T117" s="133" t="s">
        <v>23361</v>
      </c>
      <c r="U117" s="26" t="s">
        <v>23362</v>
      </c>
      <c r="V117" s="26" t="s">
        <v>6</v>
      </c>
      <c r="W117" s="26" t="s">
        <v>23363</v>
      </c>
      <c r="X117" s="26">
        <v>6</v>
      </c>
      <c r="Y117" s="26" t="s">
        <v>6</v>
      </c>
      <c r="Z117" s="26" t="s">
        <v>22913</v>
      </c>
      <c r="AA117" s="26" t="s">
        <v>14462</v>
      </c>
      <c r="AB117" s="26">
        <v>2015</v>
      </c>
      <c r="AC117" s="26" t="s">
        <v>6</v>
      </c>
      <c r="AD117" s="26" t="s">
        <v>6</v>
      </c>
      <c r="AE117" s="116" t="s">
        <v>6</v>
      </c>
    </row>
    <row r="118" spans="1:31" x14ac:dyDescent="0.35">
      <c r="A118" t="s">
        <v>70</v>
      </c>
      <c r="B118" t="s">
        <v>33</v>
      </c>
      <c r="C118" t="s">
        <v>33</v>
      </c>
      <c r="E118" s="20"/>
      <c r="F118" s="20"/>
      <c r="G118" s="20"/>
      <c r="H118" s="20"/>
      <c r="I118" s="20"/>
      <c r="J118" s="20" t="str">
        <f t="shared" si="4"/>
        <v>Journal</v>
      </c>
      <c r="K118" s="20"/>
      <c r="L118" s="20"/>
      <c r="M118" s="20"/>
      <c r="N118" s="20"/>
      <c r="O118" s="20"/>
      <c r="P118" s="20"/>
      <c r="Q118" s="20">
        <f t="shared" si="5"/>
        <v>0</v>
      </c>
      <c r="R118" s="20"/>
      <c r="S118" s="3">
        <v>0</v>
      </c>
      <c r="T118" s="133" t="s">
        <v>23364</v>
      </c>
      <c r="U118" s="25" t="s">
        <v>23365</v>
      </c>
      <c r="V118" s="25" t="s">
        <v>6</v>
      </c>
      <c r="W118" s="25" t="s">
        <v>23366</v>
      </c>
      <c r="X118" s="25">
        <v>7</v>
      </c>
      <c r="Y118" s="25" t="s">
        <v>6</v>
      </c>
      <c r="Z118" s="25" t="s">
        <v>10854</v>
      </c>
      <c r="AA118" s="25" t="s">
        <v>23367</v>
      </c>
      <c r="AB118" s="25">
        <v>2012</v>
      </c>
      <c r="AC118" s="25" t="s">
        <v>6</v>
      </c>
      <c r="AD118" s="25" t="s">
        <v>6</v>
      </c>
      <c r="AE118" s="118" t="s">
        <v>6</v>
      </c>
    </row>
    <row r="119" spans="1:31" x14ac:dyDescent="0.35">
      <c r="A119" t="s">
        <v>67</v>
      </c>
      <c r="B119" t="s">
        <v>33</v>
      </c>
      <c r="C119" t="s">
        <v>33</v>
      </c>
      <c r="E119" s="20"/>
      <c r="F119" s="20"/>
      <c r="G119" s="20"/>
      <c r="H119" s="20"/>
      <c r="I119" s="20"/>
      <c r="J119" s="20" t="str">
        <f t="shared" si="4"/>
        <v>Journal</v>
      </c>
      <c r="K119" s="20"/>
      <c r="L119" s="20"/>
      <c r="M119" s="20"/>
      <c r="N119" s="20"/>
      <c r="O119" s="20"/>
      <c r="P119" s="20"/>
      <c r="Q119" s="20">
        <f t="shared" si="5"/>
        <v>0</v>
      </c>
      <c r="R119" s="20"/>
      <c r="S119" s="3">
        <v>0</v>
      </c>
      <c r="T119" s="133" t="s">
        <v>23368</v>
      </c>
      <c r="U119" s="26" t="s">
        <v>23369</v>
      </c>
      <c r="V119" s="26" t="s">
        <v>6</v>
      </c>
      <c r="W119" s="26" t="s">
        <v>23370</v>
      </c>
      <c r="X119" s="26">
        <v>7</v>
      </c>
      <c r="Y119" s="26" t="s">
        <v>6</v>
      </c>
      <c r="Z119" s="26" t="s">
        <v>23206</v>
      </c>
      <c r="AA119" s="26" t="s">
        <v>23371</v>
      </c>
      <c r="AB119" s="26">
        <v>2016</v>
      </c>
      <c r="AC119" s="26" t="s">
        <v>6</v>
      </c>
      <c r="AD119" s="26" t="s">
        <v>6</v>
      </c>
      <c r="AE119" s="116" t="s">
        <v>6</v>
      </c>
    </row>
    <row r="120" spans="1:31" x14ac:dyDescent="0.35">
      <c r="A120" t="s">
        <v>67</v>
      </c>
      <c r="B120" t="s">
        <v>33</v>
      </c>
      <c r="C120" t="s">
        <v>33</v>
      </c>
      <c r="E120" s="20"/>
      <c r="F120" s="20"/>
      <c r="G120" s="20"/>
      <c r="H120" s="20"/>
      <c r="I120" s="20"/>
      <c r="J120" s="20" t="str">
        <f t="shared" si="4"/>
        <v>Journal</v>
      </c>
      <c r="K120" s="20"/>
      <c r="L120" s="20"/>
      <c r="M120" s="20"/>
      <c r="N120" s="20"/>
      <c r="O120" s="20"/>
      <c r="P120" s="20"/>
      <c r="Q120" s="20">
        <f t="shared" si="5"/>
        <v>0</v>
      </c>
      <c r="R120" s="20"/>
      <c r="S120" s="3">
        <v>0</v>
      </c>
      <c r="T120" s="133" t="s">
        <v>23372</v>
      </c>
      <c r="U120" s="25" t="s">
        <v>22913</v>
      </c>
      <c r="V120" s="25" t="s">
        <v>6</v>
      </c>
      <c r="W120" s="25" t="s">
        <v>23373</v>
      </c>
      <c r="X120" s="25">
        <v>7</v>
      </c>
      <c r="Y120" s="25" t="s">
        <v>6</v>
      </c>
      <c r="Z120" s="25" t="s">
        <v>23374</v>
      </c>
      <c r="AA120" s="25" t="s">
        <v>23375</v>
      </c>
      <c r="AB120" s="25">
        <v>2013</v>
      </c>
      <c r="AC120" s="25" t="s">
        <v>6</v>
      </c>
      <c r="AD120" s="25" t="s">
        <v>6</v>
      </c>
      <c r="AE120" s="118" t="s">
        <v>6</v>
      </c>
    </row>
    <row r="121" spans="1:31" x14ac:dyDescent="0.35">
      <c r="A121" t="s">
        <v>70</v>
      </c>
      <c r="B121" t="s">
        <v>33</v>
      </c>
      <c r="C121" t="s">
        <v>33</v>
      </c>
      <c r="E121" s="20" t="s">
        <v>128</v>
      </c>
      <c r="F121" s="20"/>
      <c r="G121" s="20"/>
      <c r="H121" s="20"/>
      <c r="I121" s="20"/>
      <c r="J121" s="20" t="str">
        <f t="shared" si="4"/>
        <v>Journal</v>
      </c>
      <c r="K121" s="20"/>
      <c r="L121" s="20"/>
      <c r="M121" s="20"/>
      <c r="N121" s="20"/>
      <c r="O121" s="20"/>
      <c r="P121" s="20"/>
      <c r="Q121" s="20">
        <f t="shared" si="5"/>
        <v>0</v>
      </c>
      <c r="R121" s="20"/>
      <c r="S121" s="3">
        <v>0</v>
      </c>
      <c r="T121" s="133" t="s">
        <v>23376</v>
      </c>
      <c r="U121" s="26" t="s">
        <v>23377</v>
      </c>
      <c r="V121" s="26" t="s">
        <v>6</v>
      </c>
      <c r="W121" s="26" t="s">
        <v>23378</v>
      </c>
      <c r="X121" s="26">
        <v>6</v>
      </c>
      <c r="Y121" s="26" t="s">
        <v>6</v>
      </c>
      <c r="Z121" s="26" t="s">
        <v>22913</v>
      </c>
      <c r="AA121" s="26" t="s">
        <v>22914</v>
      </c>
      <c r="AB121" s="26">
        <v>2019</v>
      </c>
      <c r="AC121" s="26" t="s">
        <v>6</v>
      </c>
      <c r="AD121" s="26" t="s">
        <v>6</v>
      </c>
      <c r="AE121" s="116" t="s">
        <v>6</v>
      </c>
    </row>
    <row r="122" spans="1:31" x14ac:dyDescent="0.35">
      <c r="A122" t="s">
        <v>70</v>
      </c>
      <c r="B122" t="s">
        <v>33</v>
      </c>
      <c r="C122" t="s">
        <v>33</v>
      </c>
      <c r="E122" s="20"/>
      <c r="F122" s="20"/>
      <c r="G122" s="20"/>
      <c r="H122" s="20"/>
      <c r="I122" s="20"/>
      <c r="J122" s="20" t="str">
        <f t="shared" si="4"/>
        <v>Conference</v>
      </c>
      <c r="K122" s="20"/>
      <c r="L122" s="20"/>
      <c r="M122" s="20"/>
      <c r="N122" s="20"/>
      <c r="O122" s="20"/>
      <c r="P122" s="20"/>
      <c r="Q122" s="20">
        <f t="shared" si="5"/>
        <v>0</v>
      </c>
      <c r="R122" s="20"/>
      <c r="S122" s="3">
        <v>0</v>
      </c>
      <c r="T122" s="133" t="s">
        <v>23379</v>
      </c>
      <c r="U122" s="25" t="s">
        <v>23380</v>
      </c>
      <c r="V122" s="25" t="s">
        <v>6</v>
      </c>
      <c r="W122" s="25" t="s">
        <v>23381</v>
      </c>
      <c r="X122" s="25">
        <v>10</v>
      </c>
      <c r="Y122" s="25" t="s">
        <v>6</v>
      </c>
      <c r="Z122" s="25" t="s">
        <v>23382</v>
      </c>
      <c r="AA122" s="25" t="s">
        <v>23383</v>
      </c>
      <c r="AB122" s="25">
        <v>2014</v>
      </c>
      <c r="AC122" s="25" t="s">
        <v>6</v>
      </c>
      <c r="AD122" s="25" t="s">
        <v>6</v>
      </c>
      <c r="AE122" s="118" t="s">
        <v>6</v>
      </c>
    </row>
    <row r="123" spans="1:31" x14ac:dyDescent="0.35">
      <c r="A123" t="s">
        <v>70</v>
      </c>
      <c r="B123" t="s">
        <v>33</v>
      </c>
      <c r="C123" t="s">
        <v>33</v>
      </c>
      <c r="E123" s="20"/>
      <c r="F123" s="20"/>
      <c r="G123" s="20"/>
      <c r="H123" s="20"/>
      <c r="I123" s="20"/>
      <c r="J123" s="20" t="str">
        <f t="shared" si="4"/>
        <v>Journal</v>
      </c>
      <c r="K123" s="20"/>
      <c r="L123" s="20"/>
      <c r="M123" s="20"/>
      <c r="N123" s="20"/>
      <c r="O123" s="20"/>
      <c r="P123" s="20"/>
      <c r="Q123" s="20">
        <f t="shared" si="5"/>
        <v>0</v>
      </c>
      <c r="R123" s="20"/>
      <c r="S123" s="3">
        <v>0</v>
      </c>
      <c r="T123" s="133" t="s">
        <v>23384</v>
      </c>
      <c r="U123" s="26" t="s">
        <v>23385</v>
      </c>
      <c r="V123" s="26" t="s">
        <v>6</v>
      </c>
      <c r="W123" s="26" t="s">
        <v>23386</v>
      </c>
      <c r="X123" s="26">
        <v>7</v>
      </c>
      <c r="Y123" s="26" t="s">
        <v>6</v>
      </c>
      <c r="Z123" s="26" t="s">
        <v>6273</v>
      </c>
      <c r="AA123" s="26" t="s">
        <v>23387</v>
      </c>
      <c r="AB123" s="26">
        <v>2018</v>
      </c>
      <c r="AC123" s="26" t="s">
        <v>6</v>
      </c>
      <c r="AD123" s="26" t="s">
        <v>6</v>
      </c>
      <c r="AE123" s="116" t="s">
        <v>6</v>
      </c>
    </row>
    <row r="124" spans="1:31" x14ac:dyDescent="0.35">
      <c r="A124" t="s">
        <v>70</v>
      </c>
      <c r="B124" t="s">
        <v>33</v>
      </c>
      <c r="C124" t="s">
        <v>33</v>
      </c>
      <c r="E124" s="20"/>
      <c r="F124" s="20"/>
      <c r="G124" s="20"/>
      <c r="H124" s="20"/>
      <c r="I124" s="20"/>
      <c r="J124" s="20" t="str">
        <f t="shared" si="4"/>
        <v>Conference</v>
      </c>
      <c r="K124" s="20"/>
      <c r="L124" s="20"/>
      <c r="M124" s="20"/>
      <c r="N124" s="20"/>
      <c r="O124" s="20"/>
      <c r="P124" s="20"/>
      <c r="Q124" s="20">
        <f t="shared" si="5"/>
        <v>0</v>
      </c>
      <c r="R124" s="20"/>
      <c r="S124" s="3">
        <v>0</v>
      </c>
      <c r="T124" s="133" t="s">
        <v>23388</v>
      </c>
      <c r="U124" s="25" t="s">
        <v>23389</v>
      </c>
      <c r="V124" s="25" t="s">
        <v>6</v>
      </c>
      <c r="W124" s="25" t="s">
        <v>23390</v>
      </c>
      <c r="X124" s="25">
        <v>10</v>
      </c>
      <c r="Y124" s="25" t="s">
        <v>6</v>
      </c>
      <c r="Z124" s="25" t="s">
        <v>23391</v>
      </c>
      <c r="AA124" s="25" t="s">
        <v>23392</v>
      </c>
      <c r="AB124" s="25"/>
      <c r="AC124" s="25" t="s">
        <v>6</v>
      </c>
      <c r="AD124" s="25" t="s">
        <v>6</v>
      </c>
      <c r="AE124" s="118" t="s">
        <v>6</v>
      </c>
    </row>
    <row r="125" spans="1:31" x14ac:dyDescent="0.35">
      <c r="A125" t="s">
        <v>70</v>
      </c>
      <c r="B125" t="s">
        <v>33</v>
      </c>
      <c r="C125" t="s">
        <v>33</v>
      </c>
      <c r="E125" s="20"/>
      <c r="F125" s="20"/>
      <c r="G125" s="20"/>
      <c r="H125" s="20"/>
      <c r="I125" s="20"/>
      <c r="J125" s="20" t="str">
        <f t="shared" si="4"/>
        <v>Journal</v>
      </c>
      <c r="K125" s="20"/>
      <c r="L125" s="20"/>
      <c r="M125" s="20"/>
      <c r="N125" s="20"/>
      <c r="O125" s="20"/>
      <c r="P125" s="20"/>
      <c r="Q125" s="20">
        <f t="shared" si="5"/>
        <v>0</v>
      </c>
      <c r="R125" s="20"/>
      <c r="S125" s="3">
        <v>0</v>
      </c>
      <c r="T125" s="133" t="s">
        <v>23393</v>
      </c>
      <c r="U125" s="26" t="s">
        <v>23394</v>
      </c>
      <c r="V125" s="26" t="s">
        <v>6</v>
      </c>
      <c r="W125" s="26" t="s">
        <v>23395</v>
      </c>
      <c r="X125" s="26">
        <v>7</v>
      </c>
      <c r="Y125" s="26" t="s">
        <v>6</v>
      </c>
      <c r="Z125" s="26" t="s">
        <v>23374</v>
      </c>
      <c r="AA125" s="26" t="s">
        <v>23396</v>
      </c>
      <c r="AB125" s="26">
        <v>2016</v>
      </c>
      <c r="AC125" s="26" t="s">
        <v>6</v>
      </c>
      <c r="AD125" s="26" t="s">
        <v>6</v>
      </c>
      <c r="AE125" s="116" t="s">
        <v>6</v>
      </c>
    </row>
    <row r="126" spans="1:31" x14ac:dyDescent="0.35">
      <c r="A126" t="s">
        <v>67</v>
      </c>
      <c r="B126" t="s">
        <v>33</v>
      </c>
      <c r="C126" t="s">
        <v>33</v>
      </c>
      <c r="E126" s="20"/>
      <c r="F126" s="20"/>
      <c r="G126" s="20"/>
      <c r="H126" s="20"/>
      <c r="I126" s="20"/>
      <c r="J126" s="20" t="str">
        <f t="shared" si="4"/>
        <v>Journal</v>
      </c>
      <c r="K126" s="20"/>
      <c r="L126" s="20"/>
      <c r="M126" s="20"/>
      <c r="N126" s="20"/>
      <c r="O126" s="20"/>
      <c r="P126" s="20"/>
      <c r="Q126" s="20">
        <f t="shared" si="5"/>
        <v>0</v>
      </c>
      <c r="R126" s="20"/>
      <c r="S126" s="3">
        <v>0</v>
      </c>
      <c r="T126" s="133" t="s">
        <v>23397</v>
      </c>
      <c r="U126" s="25" t="s">
        <v>23398</v>
      </c>
      <c r="V126" s="25" t="s">
        <v>6</v>
      </c>
      <c r="W126" s="25" t="s">
        <v>23399</v>
      </c>
      <c r="X126" s="25">
        <v>7</v>
      </c>
      <c r="Y126" s="25" t="s">
        <v>6</v>
      </c>
      <c r="Z126" s="25" t="s">
        <v>23206</v>
      </c>
      <c r="AA126" s="25" t="s">
        <v>23400</v>
      </c>
      <c r="AB126" s="25">
        <v>2011</v>
      </c>
      <c r="AC126" s="25" t="s">
        <v>6</v>
      </c>
      <c r="AD126" s="25" t="s">
        <v>6</v>
      </c>
      <c r="AE126" s="118" t="s">
        <v>6</v>
      </c>
    </row>
    <row r="127" spans="1:31" x14ac:dyDescent="0.35">
      <c r="A127" t="s">
        <v>40</v>
      </c>
      <c r="B127" t="s">
        <v>33</v>
      </c>
      <c r="C127" t="s">
        <v>33</v>
      </c>
      <c r="E127" s="20"/>
      <c r="F127" s="20"/>
      <c r="G127" s="20"/>
      <c r="H127" s="20"/>
      <c r="I127" s="20"/>
      <c r="J127" s="20" t="str">
        <f t="shared" si="4"/>
        <v>Journal</v>
      </c>
      <c r="K127" s="20"/>
      <c r="L127" s="20"/>
      <c r="M127" s="20"/>
      <c r="N127" s="20"/>
      <c r="O127" s="20"/>
      <c r="P127" s="20"/>
      <c r="Q127" s="20">
        <f t="shared" si="5"/>
        <v>0</v>
      </c>
      <c r="R127" s="20"/>
      <c r="S127" s="3">
        <v>0</v>
      </c>
      <c r="T127" s="133" t="s">
        <v>23401</v>
      </c>
      <c r="U127" s="26" t="s">
        <v>22913</v>
      </c>
      <c r="V127" s="26" t="s">
        <v>6</v>
      </c>
      <c r="W127" s="26" t="s">
        <v>23402</v>
      </c>
      <c r="X127" s="26">
        <v>6</v>
      </c>
      <c r="Y127" s="26" t="s">
        <v>6</v>
      </c>
      <c r="Z127" s="26" t="s">
        <v>22913</v>
      </c>
      <c r="AA127" s="26" t="s">
        <v>22914</v>
      </c>
      <c r="AB127" s="26">
        <v>2015</v>
      </c>
      <c r="AC127" s="26" t="s">
        <v>6</v>
      </c>
      <c r="AD127" s="26" t="s">
        <v>6</v>
      </c>
      <c r="AE127" s="116" t="s">
        <v>6</v>
      </c>
    </row>
    <row r="128" spans="1:31" x14ac:dyDescent="0.35">
      <c r="A128" t="s">
        <v>49</v>
      </c>
      <c r="B128" t="s">
        <v>77</v>
      </c>
      <c r="C128" t="s">
        <v>77</v>
      </c>
      <c r="D128" t="s">
        <v>95</v>
      </c>
      <c r="E128" s="20" t="s">
        <v>127</v>
      </c>
      <c r="F128" s="20" t="s">
        <v>98</v>
      </c>
      <c r="G128" s="20" t="s">
        <v>107</v>
      </c>
      <c r="H128" s="20" t="s">
        <v>21440</v>
      </c>
      <c r="I128" s="20" t="s">
        <v>11973</v>
      </c>
      <c r="J128" s="20" t="str">
        <f t="shared" si="4"/>
        <v>Conference</v>
      </c>
      <c r="K128" s="20">
        <v>1</v>
      </c>
      <c r="L128" s="20">
        <v>1</v>
      </c>
      <c r="M128" s="20">
        <v>1</v>
      </c>
      <c r="N128" s="20">
        <v>1</v>
      </c>
      <c r="O128" s="20">
        <v>1</v>
      </c>
      <c r="P128" s="20">
        <v>1</v>
      </c>
      <c r="Q128" s="20">
        <f t="shared" si="5"/>
        <v>6</v>
      </c>
      <c r="R128" s="20" t="s">
        <v>25216</v>
      </c>
      <c r="S128" s="3">
        <v>0</v>
      </c>
      <c r="T128" s="133" t="s">
        <v>25226</v>
      </c>
      <c r="U128" s="25" t="s">
        <v>23403</v>
      </c>
      <c r="V128" s="25" t="s">
        <v>6</v>
      </c>
      <c r="W128" s="25" t="s">
        <v>23404</v>
      </c>
      <c r="X128" s="25">
        <v>10</v>
      </c>
      <c r="Y128" s="25" t="s">
        <v>6</v>
      </c>
      <c r="Z128" s="25" t="s">
        <v>23405</v>
      </c>
      <c r="AA128" s="25" t="s">
        <v>12605</v>
      </c>
      <c r="AB128" s="25">
        <v>2017</v>
      </c>
      <c r="AC128" s="25" t="s">
        <v>6</v>
      </c>
      <c r="AD128" s="25" t="s">
        <v>6</v>
      </c>
      <c r="AE128" s="118" t="s">
        <v>6</v>
      </c>
    </row>
    <row r="129" spans="1:31" x14ac:dyDescent="0.35">
      <c r="A129" t="s">
        <v>70</v>
      </c>
      <c r="B129" t="s">
        <v>33</v>
      </c>
      <c r="C129" t="s">
        <v>33</v>
      </c>
      <c r="E129" s="20"/>
      <c r="F129" s="20"/>
      <c r="G129" s="20"/>
      <c r="H129" s="20"/>
      <c r="I129" s="20"/>
      <c r="J129" s="20" t="str">
        <f t="shared" si="4"/>
        <v>Journal</v>
      </c>
      <c r="K129" s="20"/>
      <c r="L129" s="20"/>
      <c r="M129" s="20"/>
      <c r="N129" s="20"/>
      <c r="O129" s="20"/>
      <c r="P129" s="20"/>
      <c r="Q129" s="20">
        <f t="shared" si="5"/>
        <v>0</v>
      </c>
      <c r="R129" s="20"/>
      <c r="S129" s="3">
        <v>0</v>
      </c>
      <c r="T129" s="133" t="s">
        <v>23406</v>
      </c>
      <c r="U129" s="26" t="s">
        <v>23407</v>
      </c>
      <c r="V129" s="26" t="s">
        <v>6</v>
      </c>
      <c r="W129" s="26" t="s">
        <v>23408</v>
      </c>
      <c r="X129" s="26">
        <v>5</v>
      </c>
      <c r="Y129" s="26" t="s">
        <v>6</v>
      </c>
      <c r="Z129" s="26" t="s">
        <v>23409</v>
      </c>
      <c r="AA129" s="26" t="s">
        <v>23410</v>
      </c>
      <c r="AB129" s="26">
        <v>2010</v>
      </c>
      <c r="AC129" s="26" t="s">
        <v>6</v>
      </c>
      <c r="AD129" s="26" t="s">
        <v>6</v>
      </c>
      <c r="AE129" s="116" t="s">
        <v>6</v>
      </c>
    </row>
    <row r="130" spans="1:31" x14ac:dyDescent="0.35">
      <c r="A130" t="str">
        <f t="shared" ref="A130:A149" si="10">IF(S130=1,"Duplicated","")</f>
        <v>Duplicated</v>
      </c>
      <c r="B130" t="s">
        <v>33</v>
      </c>
      <c r="C130" t="s">
        <v>33</v>
      </c>
      <c r="E130" s="20"/>
      <c r="F130" s="20"/>
      <c r="G130" s="20"/>
      <c r="H130" s="20"/>
      <c r="I130" s="20"/>
      <c r="J130" s="20" t="str">
        <f t="shared" si="4"/>
        <v>Journal</v>
      </c>
      <c r="K130" s="20"/>
      <c r="L130" s="20"/>
      <c r="M130" s="20"/>
      <c r="N130" s="20"/>
      <c r="O130" s="20"/>
      <c r="P130" s="20"/>
      <c r="Q130" s="20">
        <f t="shared" si="5"/>
        <v>0</v>
      </c>
      <c r="R130" s="20"/>
      <c r="S130" s="3">
        <v>1</v>
      </c>
      <c r="T130" s="133" t="s">
        <v>6432</v>
      </c>
      <c r="U130" s="25" t="s">
        <v>12923</v>
      </c>
      <c r="V130" s="25" t="s">
        <v>6</v>
      </c>
      <c r="W130" s="25" t="s">
        <v>12924</v>
      </c>
      <c r="X130" s="25">
        <v>7</v>
      </c>
      <c r="Y130" s="25" t="s">
        <v>6</v>
      </c>
      <c r="Z130" s="25" t="s">
        <v>6436</v>
      </c>
      <c r="AA130" s="25" t="s">
        <v>12925</v>
      </c>
      <c r="AB130" s="25">
        <v>2016</v>
      </c>
      <c r="AC130" s="25" t="s">
        <v>6</v>
      </c>
      <c r="AD130" s="25" t="s">
        <v>6</v>
      </c>
      <c r="AE130" s="118" t="s">
        <v>6</v>
      </c>
    </row>
    <row r="131" spans="1:31" x14ac:dyDescent="0.35">
      <c r="A131" t="s">
        <v>70</v>
      </c>
      <c r="B131" t="s">
        <v>33</v>
      </c>
      <c r="C131" t="s">
        <v>33</v>
      </c>
      <c r="E131" s="20"/>
      <c r="F131" s="20"/>
      <c r="G131" s="20"/>
      <c r="H131" s="20"/>
      <c r="I131" s="20"/>
      <c r="J131" s="20" t="str">
        <f t="shared" ref="J131:J194" si="11">IF(ISNUMBER(SEARCH("Workshop", Z131)),"Workshop",IF(OR(ISNUMBER(SEARCH("Conference", Z131)), ISNUMBER(SEARCH("Symposium", Z131)), ISNUMBER(SEARCH("Lecture Notes", Z131)), ISNUMBER(SEARCH("Proceedings", Z131))),"Conference", "Journal"))</f>
        <v>Journal</v>
      </c>
      <c r="K131" s="20"/>
      <c r="L131" s="20"/>
      <c r="M131" s="20"/>
      <c r="N131" s="20"/>
      <c r="O131" s="20"/>
      <c r="P131" s="20"/>
      <c r="Q131" s="20">
        <f t="shared" ref="Q131:Q194" si="12">SUM(K131:P131)</f>
        <v>0</v>
      </c>
      <c r="R131" s="20"/>
      <c r="S131" s="3">
        <v>0</v>
      </c>
      <c r="T131" s="133" t="s">
        <v>23411</v>
      </c>
      <c r="U131" s="26" t="s">
        <v>23412</v>
      </c>
      <c r="V131" s="26" t="s">
        <v>6</v>
      </c>
      <c r="W131" s="26" t="s">
        <v>23413</v>
      </c>
      <c r="X131" s="26">
        <v>7</v>
      </c>
      <c r="Y131" s="26" t="s">
        <v>6</v>
      </c>
      <c r="Z131" s="26" t="s">
        <v>23414</v>
      </c>
      <c r="AA131" s="26" t="s">
        <v>23415</v>
      </c>
      <c r="AB131" s="26">
        <v>2014</v>
      </c>
      <c r="AC131" s="26" t="s">
        <v>6</v>
      </c>
      <c r="AD131" s="26" t="s">
        <v>6</v>
      </c>
      <c r="AE131" s="116" t="s">
        <v>6</v>
      </c>
    </row>
    <row r="132" spans="1:31" x14ac:dyDescent="0.35">
      <c r="A132" t="s">
        <v>70</v>
      </c>
      <c r="B132" t="s">
        <v>33</v>
      </c>
      <c r="C132" t="s">
        <v>33</v>
      </c>
      <c r="E132" s="20"/>
      <c r="F132" s="20"/>
      <c r="G132" s="20"/>
      <c r="H132" s="20"/>
      <c r="I132" s="20"/>
      <c r="J132" s="20" t="str">
        <f t="shared" si="11"/>
        <v>Conference</v>
      </c>
      <c r="K132" s="20"/>
      <c r="L132" s="20"/>
      <c r="M132" s="20"/>
      <c r="N132" s="20"/>
      <c r="O132" s="20"/>
      <c r="P132" s="20"/>
      <c r="Q132" s="20">
        <f t="shared" si="12"/>
        <v>0</v>
      </c>
      <c r="R132" s="20"/>
      <c r="S132" s="3">
        <v>0</v>
      </c>
      <c r="T132" s="133" t="s">
        <v>23416</v>
      </c>
      <c r="U132" s="25" t="s">
        <v>23417</v>
      </c>
      <c r="V132" s="25" t="s">
        <v>6</v>
      </c>
      <c r="W132" s="25" t="s">
        <v>23418</v>
      </c>
      <c r="X132" s="25">
        <v>10</v>
      </c>
      <c r="Y132" s="25" t="s">
        <v>6</v>
      </c>
      <c r="Z132" s="25" t="s">
        <v>23419</v>
      </c>
      <c r="AA132" s="25" t="s">
        <v>14462</v>
      </c>
      <c r="AB132" s="25">
        <v>2014</v>
      </c>
      <c r="AC132" s="25" t="s">
        <v>6</v>
      </c>
      <c r="AD132" s="25" t="s">
        <v>6</v>
      </c>
      <c r="AE132" s="118" t="s">
        <v>6</v>
      </c>
    </row>
    <row r="133" spans="1:31" x14ac:dyDescent="0.35">
      <c r="A133" t="s">
        <v>79</v>
      </c>
      <c r="B133" t="s">
        <v>33</v>
      </c>
      <c r="C133" t="s">
        <v>33</v>
      </c>
      <c r="E133" s="20"/>
      <c r="F133" s="20"/>
      <c r="G133" s="20"/>
      <c r="H133" s="20"/>
      <c r="I133" s="20"/>
      <c r="J133" s="20" t="str">
        <f t="shared" si="11"/>
        <v>Journal</v>
      </c>
      <c r="K133" s="20"/>
      <c r="L133" s="20"/>
      <c r="M133" s="20"/>
      <c r="N133" s="20"/>
      <c r="O133" s="20"/>
      <c r="P133" s="20"/>
      <c r="Q133" s="20">
        <f t="shared" si="12"/>
        <v>0</v>
      </c>
      <c r="R133" s="20"/>
      <c r="S133" s="3">
        <v>0</v>
      </c>
      <c r="T133" s="133" t="s">
        <v>23420</v>
      </c>
      <c r="U133" s="26" t="s">
        <v>23421</v>
      </c>
      <c r="V133" s="26" t="s">
        <v>6</v>
      </c>
      <c r="W133" s="26" t="s">
        <v>23422</v>
      </c>
      <c r="X133" s="26">
        <v>7</v>
      </c>
      <c r="Y133" s="26" t="s">
        <v>6</v>
      </c>
      <c r="Z133" s="26" t="s">
        <v>3750</v>
      </c>
      <c r="AA133" s="26" t="s">
        <v>23423</v>
      </c>
      <c r="AB133" s="26">
        <v>2015</v>
      </c>
      <c r="AC133" s="26" t="s">
        <v>6</v>
      </c>
      <c r="AD133" s="26" t="s">
        <v>6</v>
      </c>
      <c r="AE133" s="116" t="s">
        <v>6</v>
      </c>
    </row>
    <row r="134" spans="1:31" x14ac:dyDescent="0.35">
      <c r="A134" t="str">
        <f t="shared" si="10"/>
        <v>Duplicated</v>
      </c>
      <c r="B134" t="s">
        <v>33</v>
      </c>
      <c r="C134" t="s">
        <v>33</v>
      </c>
      <c r="E134" s="20"/>
      <c r="F134" s="20"/>
      <c r="G134" s="20"/>
      <c r="H134" s="20"/>
      <c r="I134" s="20"/>
      <c r="J134" s="20" t="str">
        <f t="shared" si="11"/>
        <v>Journal</v>
      </c>
      <c r="K134" s="20"/>
      <c r="L134" s="20"/>
      <c r="M134" s="20"/>
      <c r="N134" s="20"/>
      <c r="O134" s="20"/>
      <c r="P134" s="20"/>
      <c r="Q134" s="20">
        <f t="shared" si="12"/>
        <v>0</v>
      </c>
      <c r="R134" s="20"/>
      <c r="S134" s="3">
        <v>1</v>
      </c>
      <c r="T134" s="133" t="s">
        <v>12180</v>
      </c>
      <c r="U134" s="25" t="s">
        <v>15330</v>
      </c>
      <c r="V134" s="25" t="s">
        <v>6</v>
      </c>
      <c r="W134" s="25" t="s">
        <v>12182</v>
      </c>
      <c r="X134" s="25">
        <v>7</v>
      </c>
      <c r="Y134" s="25" t="s">
        <v>6</v>
      </c>
      <c r="Z134" s="25" t="s">
        <v>15332</v>
      </c>
      <c r="AA134" s="25" t="s">
        <v>12184</v>
      </c>
      <c r="AB134" s="25">
        <v>2010</v>
      </c>
      <c r="AC134" s="25" t="s">
        <v>6</v>
      </c>
      <c r="AD134" s="25" t="s">
        <v>6</v>
      </c>
      <c r="AE134" s="118" t="s">
        <v>6</v>
      </c>
    </row>
    <row r="135" spans="1:31" x14ac:dyDescent="0.35">
      <c r="A135" t="s">
        <v>70</v>
      </c>
      <c r="B135" t="s">
        <v>33</v>
      </c>
      <c r="C135" t="s">
        <v>33</v>
      </c>
      <c r="E135" s="20" t="s">
        <v>128</v>
      </c>
      <c r="F135" s="20"/>
      <c r="G135" s="20"/>
      <c r="H135" s="20"/>
      <c r="I135" s="20"/>
      <c r="J135" s="20" t="str">
        <f t="shared" si="11"/>
        <v>Journal</v>
      </c>
      <c r="K135" s="20"/>
      <c r="L135" s="20"/>
      <c r="M135" s="20"/>
      <c r="N135" s="20"/>
      <c r="O135" s="20"/>
      <c r="P135" s="20"/>
      <c r="Q135" s="20">
        <f t="shared" si="12"/>
        <v>0</v>
      </c>
      <c r="R135" s="20"/>
      <c r="S135" s="3">
        <v>0</v>
      </c>
      <c r="T135" s="133" t="s">
        <v>23424</v>
      </c>
      <c r="U135" s="26" t="s">
        <v>23425</v>
      </c>
      <c r="V135" s="26" t="s">
        <v>6</v>
      </c>
      <c r="W135" s="26" t="s">
        <v>23426</v>
      </c>
      <c r="X135" s="26">
        <v>6</v>
      </c>
      <c r="Y135" s="26" t="s">
        <v>6</v>
      </c>
      <c r="Z135" s="26" t="s">
        <v>22913</v>
      </c>
      <c r="AA135" s="26" t="s">
        <v>23427</v>
      </c>
      <c r="AB135" s="26">
        <v>2012</v>
      </c>
      <c r="AC135" s="26" t="s">
        <v>6</v>
      </c>
      <c r="AD135" s="26" t="s">
        <v>6</v>
      </c>
      <c r="AE135" s="116" t="s">
        <v>6</v>
      </c>
    </row>
    <row r="136" spans="1:31" x14ac:dyDescent="0.35">
      <c r="A136" t="s">
        <v>79</v>
      </c>
      <c r="B136" t="s">
        <v>33</v>
      </c>
      <c r="C136" t="s">
        <v>33</v>
      </c>
      <c r="E136" s="20"/>
      <c r="F136" s="20"/>
      <c r="G136" s="20"/>
      <c r="H136" s="20"/>
      <c r="I136" s="20"/>
      <c r="J136" s="20" t="str">
        <f t="shared" si="11"/>
        <v>Journal</v>
      </c>
      <c r="K136" s="20"/>
      <c r="L136" s="20"/>
      <c r="M136" s="20"/>
      <c r="N136" s="20"/>
      <c r="O136" s="20"/>
      <c r="P136" s="20"/>
      <c r="Q136" s="20">
        <f t="shared" si="12"/>
        <v>0</v>
      </c>
      <c r="R136" s="20"/>
      <c r="S136" s="3">
        <v>0</v>
      </c>
      <c r="T136" s="133" t="s">
        <v>23428</v>
      </c>
      <c r="U136" s="25" t="s">
        <v>23429</v>
      </c>
      <c r="V136" s="25" t="s">
        <v>6</v>
      </c>
      <c r="W136" s="25" t="s">
        <v>23430</v>
      </c>
      <c r="X136" s="25">
        <v>7</v>
      </c>
      <c r="Y136" s="25" t="s">
        <v>6</v>
      </c>
      <c r="Z136" s="25" t="s">
        <v>15332</v>
      </c>
      <c r="AA136" s="25" t="s">
        <v>23431</v>
      </c>
      <c r="AB136" s="25">
        <v>2016</v>
      </c>
      <c r="AC136" s="25" t="s">
        <v>6</v>
      </c>
      <c r="AD136" s="25" t="s">
        <v>6</v>
      </c>
      <c r="AE136" s="118" t="s">
        <v>6</v>
      </c>
    </row>
    <row r="137" spans="1:31" x14ac:dyDescent="0.35">
      <c r="A137" t="s">
        <v>56</v>
      </c>
      <c r="B137" t="s">
        <v>33</v>
      </c>
      <c r="C137" t="s">
        <v>33</v>
      </c>
      <c r="E137" s="20"/>
      <c r="F137" s="20"/>
      <c r="G137" s="20"/>
      <c r="H137" s="20"/>
      <c r="I137" s="20"/>
      <c r="J137" s="20" t="str">
        <f t="shared" si="11"/>
        <v>Journal</v>
      </c>
      <c r="K137" s="20"/>
      <c r="L137" s="20"/>
      <c r="M137" s="20"/>
      <c r="N137" s="20"/>
      <c r="O137" s="20"/>
      <c r="P137" s="20"/>
      <c r="Q137" s="20">
        <f t="shared" si="12"/>
        <v>0</v>
      </c>
      <c r="R137" s="132"/>
      <c r="S137" s="3">
        <v>0</v>
      </c>
      <c r="T137" s="133" t="s">
        <v>23432</v>
      </c>
      <c r="U137" s="26" t="s">
        <v>23433</v>
      </c>
      <c r="V137" s="26" t="s">
        <v>6</v>
      </c>
      <c r="W137" s="26" t="s">
        <v>23434</v>
      </c>
      <c r="X137" s="26">
        <v>10</v>
      </c>
      <c r="Y137" s="26" t="s">
        <v>6</v>
      </c>
      <c r="Z137" s="26" t="s">
        <v>23435</v>
      </c>
      <c r="AA137" s="26" t="s">
        <v>23436</v>
      </c>
      <c r="AB137" s="26">
        <v>2016</v>
      </c>
      <c r="AC137" s="26" t="s">
        <v>6</v>
      </c>
      <c r="AD137" s="26" t="s">
        <v>6</v>
      </c>
      <c r="AE137" s="116" t="s">
        <v>6</v>
      </c>
    </row>
    <row r="138" spans="1:31" x14ac:dyDescent="0.35">
      <c r="A138" t="s">
        <v>65</v>
      </c>
      <c r="B138" t="s">
        <v>33</v>
      </c>
      <c r="C138" t="s">
        <v>33</v>
      </c>
      <c r="E138" s="20"/>
      <c r="F138" s="20"/>
      <c r="G138" s="20"/>
      <c r="H138" s="20"/>
      <c r="I138" s="20"/>
      <c r="J138" s="20" t="str">
        <f t="shared" si="11"/>
        <v>Journal</v>
      </c>
      <c r="K138" s="20"/>
      <c r="L138" s="20"/>
      <c r="M138" s="20"/>
      <c r="N138" s="20"/>
      <c r="O138" s="20"/>
      <c r="P138" s="20"/>
      <c r="Q138" s="20">
        <f t="shared" si="12"/>
        <v>0</v>
      </c>
      <c r="R138" s="20"/>
      <c r="S138" s="3">
        <v>0</v>
      </c>
      <c r="T138" s="133" t="s">
        <v>23437</v>
      </c>
      <c r="U138" s="25" t="s">
        <v>23438</v>
      </c>
      <c r="V138" s="25" t="s">
        <v>6</v>
      </c>
      <c r="W138" s="25" t="s">
        <v>23439</v>
      </c>
      <c r="X138" s="25">
        <v>7</v>
      </c>
      <c r="Y138" s="25" t="s">
        <v>6</v>
      </c>
      <c r="Z138" s="25" t="s">
        <v>23440</v>
      </c>
      <c r="AA138" s="25" t="s">
        <v>23441</v>
      </c>
      <c r="AB138" s="25">
        <v>2008</v>
      </c>
      <c r="AC138" s="25" t="s">
        <v>6</v>
      </c>
      <c r="AD138" s="25" t="s">
        <v>6</v>
      </c>
      <c r="AE138" s="118" t="s">
        <v>6</v>
      </c>
    </row>
    <row r="139" spans="1:31" x14ac:dyDescent="0.35">
      <c r="A139" t="s">
        <v>70</v>
      </c>
      <c r="B139" t="s">
        <v>33</v>
      </c>
      <c r="C139" t="s">
        <v>33</v>
      </c>
      <c r="E139" s="20"/>
      <c r="F139" s="20"/>
      <c r="G139" s="20"/>
      <c r="H139" s="20"/>
      <c r="I139" s="20"/>
      <c r="J139" s="20" t="str">
        <f t="shared" si="11"/>
        <v>Conference</v>
      </c>
      <c r="K139" s="20"/>
      <c r="L139" s="20"/>
      <c r="M139" s="20"/>
      <c r="N139" s="20"/>
      <c r="O139" s="20"/>
      <c r="P139" s="20"/>
      <c r="Q139" s="20">
        <f t="shared" si="12"/>
        <v>0</v>
      </c>
      <c r="R139" s="20"/>
      <c r="S139" s="3">
        <v>0</v>
      </c>
      <c r="T139" s="133" t="s">
        <v>23442</v>
      </c>
      <c r="U139" s="26" t="s">
        <v>23443</v>
      </c>
      <c r="V139" s="26" t="s">
        <v>6</v>
      </c>
      <c r="W139" s="26" t="s">
        <v>23444</v>
      </c>
      <c r="X139" s="26">
        <v>10</v>
      </c>
      <c r="Y139" s="26" t="s">
        <v>6</v>
      </c>
      <c r="Z139" s="26" t="s">
        <v>23445</v>
      </c>
      <c r="AA139" s="26" t="s">
        <v>23446</v>
      </c>
      <c r="AB139" s="26">
        <v>2016</v>
      </c>
      <c r="AC139" s="26" t="s">
        <v>6</v>
      </c>
      <c r="AD139" s="26" t="s">
        <v>6</v>
      </c>
      <c r="AE139" s="116" t="s">
        <v>6</v>
      </c>
    </row>
    <row r="140" spans="1:31" x14ac:dyDescent="0.35">
      <c r="A140" t="s">
        <v>70</v>
      </c>
      <c r="B140" t="s">
        <v>33</v>
      </c>
      <c r="C140" t="s">
        <v>33</v>
      </c>
      <c r="E140" s="20"/>
      <c r="F140" s="20"/>
      <c r="G140" s="20"/>
      <c r="H140" s="20"/>
      <c r="I140" s="20"/>
      <c r="J140" s="20" t="str">
        <f t="shared" si="11"/>
        <v>Conference</v>
      </c>
      <c r="K140" s="20"/>
      <c r="L140" s="20"/>
      <c r="M140" s="20"/>
      <c r="N140" s="20"/>
      <c r="O140" s="20"/>
      <c r="P140" s="20"/>
      <c r="Q140" s="20">
        <f t="shared" si="12"/>
        <v>0</v>
      </c>
      <c r="R140" s="20"/>
      <c r="S140" s="3">
        <v>0</v>
      </c>
      <c r="T140" s="133" t="s">
        <v>23447</v>
      </c>
      <c r="U140" s="25" t="s">
        <v>23448</v>
      </c>
      <c r="V140" s="25" t="s">
        <v>6</v>
      </c>
      <c r="W140" s="25" t="s">
        <v>23449</v>
      </c>
      <c r="X140" s="25">
        <v>10</v>
      </c>
      <c r="Y140" s="25" t="s">
        <v>6</v>
      </c>
      <c r="Z140" s="25" t="s">
        <v>23450</v>
      </c>
      <c r="AA140" s="25" t="s">
        <v>23451</v>
      </c>
      <c r="AB140" s="25">
        <v>2010</v>
      </c>
      <c r="AC140" s="25" t="s">
        <v>6</v>
      </c>
      <c r="AD140" s="25" t="s">
        <v>6</v>
      </c>
      <c r="AE140" s="118" t="s">
        <v>6</v>
      </c>
    </row>
    <row r="141" spans="1:31" x14ac:dyDescent="0.35">
      <c r="A141" t="s">
        <v>40</v>
      </c>
      <c r="B141" t="s">
        <v>33</v>
      </c>
      <c r="C141" t="s">
        <v>33</v>
      </c>
      <c r="E141" s="20"/>
      <c r="F141" s="20"/>
      <c r="G141" s="20"/>
      <c r="H141" s="20"/>
      <c r="I141" s="20"/>
      <c r="J141" s="20" t="str">
        <f t="shared" si="11"/>
        <v>Journal</v>
      </c>
      <c r="K141" s="20"/>
      <c r="L141" s="20"/>
      <c r="M141" s="20"/>
      <c r="N141" s="20"/>
      <c r="O141" s="20"/>
      <c r="P141" s="20"/>
      <c r="Q141" s="20">
        <f t="shared" si="12"/>
        <v>0</v>
      </c>
      <c r="R141" s="20"/>
      <c r="S141" s="3">
        <v>0</v>
      </c>
      <c r="T141" s="133" t="s">
        <v>23452</v>
      </c>
      <c r="U141" s="26" t="s">
        <v>23453</v>
      </c>
      <c r="V141" s="26" t="s">
        <v>6</v>
      </c>
      <c r="W141" s="26" t="s">
        <v>23454</v>
      </c>
      <c r="X141" s="26">
        <v>10</v>
      </c>
      <c r="Y141" s="26" t="s">
        <v>6</v>
      </c>
      <c r="Z141" s="26" t="s">
        <v>23455</v>
      </c>
      <c r="AA141" s="26" t="s">
        <v>22914</v>
      </c>
      <c r="AB141" s="26">
        <v>2013</v>
      </c>
      <c r="AC141" s="26" t="s">
        <v>6</v>
      </c>
      <c r="AD141" s="26" t="s">
        <v>6</v>
      </c>
      <c r="AE141" s="116" t="s">
        <v>6</v>
      </c>
    </row>
    <row r="142" spans="1:31" x14ac:dyDescent="0.35">
      <c r="A142" t="s">
        <v>82</v>
      </c>
      <c r="B142" t="s">
        <v>33</v>
      </c>
      <c r="C142" t="s">
        <v>33</v>
      </c>
      <c r="E142" s="20"/>
      <c r="F142" s="20"/>
      <c r="G142" s="20"/>
      <c r="H142" s="20"/>
      <c r="I142" s="20"/>
      <c r="J142" s="20" t="str">
        <f t="shared" si="11"/>
        <v>Journal</v>
      </c>
      <c r="K142" s="20"/>
      <c r="L142" s="20"/>
      <c r="M142" s="20"/>
      <c r="N142" s="20"/>
      <c r="O142" s="20"/>
      <c r="P142" s="20"/>
      <c r="Q142" s="20">
        <f t="shared" si="12"/>
        <v>0</v>
      </c>
      <c r="R142" s="20"/>
      <c r="S142" s="3">
        <v>0</v>
      </c>
      <c r="T142" s="133" t="s">
        <v>23456</v>
      </c>
      <c r="U142" s="25" t="s">
        <v>23457</v>
      </c>
      <c r="V142" s="25" t="s">
        <v>6</v>
      </c>
      <c r="W142" s="25" t="s">
        <v>23337</v>
      </c>
      <c r="X142" s="25">
        <v>5</v>
      </c>
      <c r="Y142" s="25" t="s">
        <v>6</v>
      </c>
      <c r="Z142" s="25" t="s">
        <v>23458</v>
      </c>
      <c r="AA142" s="25" t="s">
        <v>23459</v>
      </c>
      <c r="AB142" s="25">
        <v>2017</v>
      </c>
      <c r="AC142" s="25" t="s">
        <v>6</v>
      </c>
      <c r="AD142" s="25" t="s">
        <v>6</v>
      </c>
      <c r="AE142" s="118" t="s">
        <v>6</v>
      </c>
    </row>
    <row r="143" spans="1:31" x14ac:dyDescent="0.35">
      <c r="A143" t="s">
        <v>70</v>
      </c>
      <c r="B143" t="s">
        <v>33</v>
      </c>
      <c r="C143" t="s">
        <v>33</v>
      </c>
      <c r="E143" s="20"/>
      <c r="F143" s="20"/>
      <c r="G143" s="20"/>
      <c r="H143" s="20"/>
      <c r="I143" s="20"/>
      <c r="J143" s="20" t="str">
        <f t="shared" si="11"/>
        <v>Journal</v>
      </c>
      <c r="K143" s="20"/>
      <c r="L143" s="20"/>
      <c r="M143" s="20"/>
      <c r="N143" s="20"/>
      <c r="O143" s="20"/>
      <c r="P143" s="20"/>
      <c r="Q143" s="20">
        <f t="shared" si="12"/>
        <v>0</v>
      </c>
      <c r="R143" s="20"/>
      <c r="S143" s="3">
        <v>0</v>
      </c>
      <c r="T143" s="133" t="s">
        <v>23460</v>
      </c>
      <c r="U143" s="26" t="s">
        <v>23461</v>
      </c>
      <c r="V143" s="26" t="s">
        <v>6</v>
      </c>
      <c r="W143" s="26" t="s">
        <v>23462</v>
      </c>
      <c r="X143" s="26">
        <v>7</v>
      </c>
      <c r="Y143" s="26" t="s">
        <v>6</v>
      </c>
      <c r="Z143" s="26" t="s">
        <v>23463</v>
      </c>
      <c r="AA143" s="26" t="s">
        <v>23464</v>
      </c>
      <c r="AB143" s="26">
        <v>2012</v>
      </c>
      <c r="AC143" s="26" t="s">
        <v>6</v>
      </c>
      <c r="AD143" s="26" t="s">
        <v>6</v>
      </c>
      <c r="AE143" s="116" t="s">
        <v>6</v>
      </c>
    </row>
    <row r="144" spans="1:31" x14ac:dyDescent="0.35">
      <c r="A144" t="s">
        <v>40</v>
      </c>
      <c r="B144" t="s">
        <v>33</v>
      </c>
      <c r="C144" t="s">
        <v>33</v>
      </c>
      <c r="E144" s="20"/>
      <c r="F144" s="20"/>
      <c r="G144" s="20"/>
      <c r="H144" s="20"/>
      <c r="I144" s="20"/>
      <c r="J144" s="20" t="str">
        <f t="shared" si="11"/>
        <v>Journal</v>
      </c>
      <c r="K144" s="20"/>
      <c r="L144" s="20"/>
      <c r="M144" s="20"/>
      <c r="N144" s="20"/>
      <c r="O144" s="20"/>
      <c r="P144" s="20"/>
      <c r="Q144" s="20">
        <f t="shared" si="12"/>
        <v>0</v>
      </c>
      <c r="R144" s="20"/>
      <c r="S144" s="3">
        <v>0</v>
      </c>
      <c r="T144" s="133" t="s">
        <v>23465</v>
      </c>
      <c r="U144" s="25" t="s">
        <v>23466</v>
      </c>
      <c r="V144" s="25" t="s">
        <v>6</v>
      </c>
      <c r="W144" s="25" t="s">
        <v>23467</v>
      </c>
      <c r="X144" s="25">
        <v>6</v>
      </c>
      <c r="Y144" s="25" t="s">
        <v>6</v>
      </c>
      <c r="Z144" s="25" t="s">
        <v>22913</v>
      </c>
      <c r="AA144" s="25" t="s">
        <v>23468</v>
      </c>
      <c r="AB144" s="25">
        <v>2009</v>
      </c>
      <c r="AC144" s="25" t="s">
        <v>6</v>
      </c>
      <c r="AD144" s="25" t="s">
        <v>6</v>
      </c>
      <c r="AE144" s="118" t="s">
        <v>6</v>
      </c>
    </row>
    <row r="145" spans="1:31" x14ac:dyDescent="0.35">
      <c r="A145" t="s">
        <v>79</v>
      </c>
      <c r="B145" t="s">
        <v>33</v>
      </c>
      <c r="C145" t="s">
        <v>33</v>
      </c>
      <c r="E145" s="20"/>
      <c r="F145" s="20"/>
      <c r="G145" s="20"/>
      <c r="H145" s="20"/>
      <c r="I145" s="20"/>
      <c r="J145" s="20" t="str">
        <f t="shared" si="11"/>
        <v>Workshop</v>
      </c>
      <c r="K145" s="20"/>
      <c r="L145" s="20"/>
      <c r="M145" s="20"/>
      <c r="N145" s="20"/>
      <c r="O145" s="20"/>
      <c r="P145" s="20"/>
      <c r="Q145" s="20">
        <f t="shared" si="12"/>
        <v>0</v>
      </c>
      <c r="R145" s="20"/>
      <c r="S145" s="3">
        <v>0</v>
      </c>
      <c r="T145" s="133" t="s">
        <v>23469</v>
      </c>
      <c r="U145" s="26" t="s">
        <v>23470</v>
      </c>
      <c r="V145" s="26" t="s">
        <v>6</v>
      </c>
      <c r="W145" s="26" t="s">
        <v>23471</v>
      </c>
      <c r="X145" s="26">
        <v>10</v>
      </c>
      <c r="Y145" s="26" t="s">
        <v>6</v>
      </c>
      <c r="Z145" s="26" t="s">
        <v>23472</v>
      </c>
      <c r="AA145" s="26" t="s">
        <v>23160</v>
      </c>
      <c r="AB145" s="26">
        <v>2012</v>
      </c>
      <c r="AC145" s="26" t="s">
        <v>6</v>
      </c>
      <c r="AD145" s="26" t="s">
        <v>6</v>
      </c>
      <c r="AE145" s="116" t="s">
        <v>6</v>
      </c>
    </row>
    <row r="146" spans="1:31" x14ac:dyDescent="0.35">
      <c r="A146" t="s">
        <v>70</v>
      </c>
      <c r="B146" t="s">
        <v>33</v>
      </c>
      <c r="C146" t="s">
        <v>33</v>
      </c>
      <c r="E146" s="20"/>
      <c r="F146" s="20"/>
      <c r="G146" s="20"/>
      <c r="H146" s="20"/>
      <c r="I146" s="20"/>
      <c r="J146" s="20" t="str">
        <f t="shared" si="11"/>
        <v>Journal</v>
      </c>
      <c r="K146" s="20"/>
      <c r="L146" s="20"/>
      <c r="M146" s="20"/>
      <c r="N146" s="20"/>
      <c r="O146" s="20"/>
      <c r="P146" s="20"/>
      <c r="Q146" s="20">
        <f t="shared" si="12"/>
        <v>0</v>
      </c>
      <c r="R146" s="20"/>
      <c r="S146" s="3">
        <v>0</v>
      </c>
      <c r="T146" s="133" t="s">
        <v>23473</v>
      </c>
      <c r="U146" s="25" t="s">
        <v>23474</v>
      </c>
      <c r="V146" s="25" t="s">
        <v>6</v>
      </c>
      <c r="W146" s="25" t="s">
        <v>23475</v>
      </c>
      <c r="X146" s="25">
        <v>7</v>
      </c>
      <c r="Y146" s="25" t="s">
        <v>6</v>
      </c>
      <c r="Z146" s="25" t="s">
        <v>6436</v>
      </c>
      <c r="AA146" s="25" t="s">
        <v>23476</v>
      </c>
      <c r="AB146" s="25">
        <v>2016</v>
      </c>
      <c r="AC146" s="25" t="s">
        <v>6</v>
      </c>
      <c r="AD146" s="25" t="s">
        <v>6</v>
      </c>
      <c r="AE146" s="118" t="s">
        <v>6</v>
      </c>
    </row>
    <row r="147" spans="1:31" x14ac:dyDescent="0.35">
      <c r="A147" t="s">
        <v>79</v>
      </c>
      <c r="B147" t="s">
        <v>33</v>
      </c>
      <c r="C147" t="s">
        <v>33</v>
      </c>
      <c r="E147" s="20"/>
      <c r="F147" s="20"/>
      <c r="G147" s="20"/>
      <c r="H147" s="20"/>
      <c r="I147" s="20"/>
      <c r="J147" s="20" t="str">
        <f t="shared" si="11"/>
        <v>Conference</v>
      </c>
      <c r="K147" s="20"/>
      <c r="L147" s="20"/>
      <c r="M147" s="20"/>
      <c r="N147" s="20"/>
      <c r="O147" s="20"/>
      <c r="P147" s="20"/>
      <c r="Q147" s="20">
        <f t="shared" si="12"/>
        <v>0</v>
      </c>
      <c r="R147" s="20"/>
      <c r="S147" s="3">
        <v>0</v>
      </c>
      <c r="T147" s="133" t="s">
        <v>23477</v>
      </c>
      <c r="U147" s="26" t="s">
        <v>23478</v>
      </c>
      <c r="V147" s="26" t="s">
        <v>6</v>
      </c>
      <c r="W147" s="26" t="s">
        <v>23479</v>
      </c>
      <c r="X147" s="26">
        <v>10</v>
      </c>
      <c r="Y147" s="26" t="s">
        <v>6</v>
      </c>
      <c r="Z147" s="26" t="s">
        <v>23480</v>
      </c>
      <c r="AA147" s="26" t="s">
        <v>23481</v>
      </c>
      <c r="AB147" s="26">
        <v>2014</v>
      </c>
      <c r="AC147" s="26" t="s">
        <v>6</v>
      </c>
      <c r="AD147" s="26" t="s">
        <v>6</v>
      </c>
      <c r="AE147" s="116" t="s">
        <v>6</v>
      </c>
    </row>
    <row r="148" spans="1:31" x14ac:dyDescent="0.35">
      <c r="A148" t="s">
        <v>67</v>
      </c>
      <c r="B148" t="s">
        <v>33</v>
      </c>
      <c r="C148" t="s">
        <v>33</v>
      </c>
      <c r="E148" s="20"/>
      <c r="F148" s="20"/>
      <c r="G148" s="20"/>
      <c r="H148" s="20"/>
      <c r="I148" s="20"/>
      <c r="J148" s="20" t="str">
        <f t="shared" si="11"/>
        <v>Journal</v>
      </c>
      <c r="K148" s="20"/>
      <c r="L148" s="20"/>
      <c r="M148" s="20"/>
      <c r="N148" s="20"/>
      <c r="O148" s="20"/>
      <c r="P148" s="20"/>
      <c r="Q148" s="20">
        <f t="shared" si="12"/>
        <v>0</v>
      </c>
      <c r="R148" s="20"/>
      <c r="S148" s="3">
        <v>0</v>
      </c>
      <c r="T148" s="133" t="s">
        <v>23482</v>
      </c>
      <c r="U148" s="25" t="s">
        <v>22913</v>
      </c>
      <c r="V148" s="25" t="s">
        <v>6</v>
      </c>
      <c r="W148" s="25" t="s">
        <v>23483</v>
      </c>
      <c r="X148" s="25">
        <v>10</v>
      </c>
      <c r="Y148" s="25" t="s">
        <v>6</v>
      </c>
      <c r="Z148" s="25" t="s">
        <v>22913</v>
      </c>
      <c r="AA148" s="25" t="s">
        <v>22914</v>
      </c>
      <c r="AB148" s="25">
        <v>2014</v>
      </c>
      <c r="AC148" s="25" t="s">
        <v>6</v>
      </c>
      <c r="AD148" s="25" t="s">
        <v>6</v>
      </c>
      <c r="AE148" s="118" t="s">
        <v>6</v>
      </c>
    </row>
    <row r="149" spans="1:31" x14ac:dyDescent="0.35">
      <c r="A149" t="str">
        <f t="shared" si="10"/>
        <v>Duplicated</v>
      </c>
      <c r="B149" t="s">
        <v>33</v>
      </c>
      <c r="C149" t="s">
        <v>33</v>
      </c>
      <c r="E149" s="20"/>
      <c r="F149" s="20"/>
      <c r="G149" s="20"/>
      <c r="H149" s="20"/>
      <c r="I149" s="20"/>
      <c r="J149" s="20" t="str">
        <f t="shared" si="11"/>
        <v>Conference</v>
      </c>
      <c r="K149" s="20"/>
      <c r="L149" s="20"/>
      <c r="M149" s="20"/>
      <c r="N149" s="20"/>
      <c r="O149" s="20"/>
      <c r="P149" s="20"/>
      <c r="Q149" s="20">
        <f t="shared" si="12"/>
        <v>0</v>
      </c>
      <c r="R149" s="20"/>
      <c r="S149" s="3">
        <v>1</v>
      </c>
      <c r="T149" s="133" t="s">
        <v>23484</v>
      </c>
      <c r="U149" s="26" t="s">
        <v>15838</v>
      </c>
      <c r="V149" s="26" t="s">
        <v>6</v>
      </c>
      <c r="W149" s="26" t="s">
        <v>15840</v>
      </c>
      <c r="X149" s="26">
        <v>10</v>
      </c>
      <c r="Y149" s="26" t="s">
        <v>6</v>
      </c>
      <c r="Z149" s="26" t="s">
        <v>15841</v>
      </c>
      <c r="AA149" s="26" t="s">
        <v>23485</v>
      </c>
      <c r="AB149" s="26">
        <v>2014</v>
      </c>
      <c r="AC149" s="26" t="s">
        <v>6</v>
      </c>
      <c r="AD149" s="26" t="s">
        <v>6</v>
      </c>
      <c r="AE149" s="116" t="s">
        <v>6</v>
      </c>
    </row>
    <row r="150" spans="1:31" x14ac:dyDescent="0.35">
      <c r="A150" t="s">
        <v>70</v>
      </c>
      <c r="B150" t="s">
        <v>33</v>
      </c>
      <c r="C150" t="s">
        <v>33</v>
      </c>
      <c r="E150" s="20"/>
      <c r="F150" s="20"/>
      <c r="G150" s="20"/>
      <c r="H150" s="20"/>
      <c r="I150" s="20"/>
      <c r="J150" s="20" t="str">
        <f t="shared" si="11"/>
        <v>Conference</v>
      </c>
      <c r="K150" s="20"/>
      <c r="L150" s="20"/>
      <c r="M150" s="20"/>
      <c r="N150" s="20"/>
      <c r="O150" s="20"/>
      <c r="P150" s="20"/>
      <c r="Q150" s="20">
        <f t="shared" si="12"/>
        <v>0</v>
      </c>
      <c r="R150" s="20"/>
      <c r="S150" s="3">
        <v>0</v>
      </c>
      <c r="T150" s="133" t="s">
        <v>23486</v>
      </c>
      <c r="U150" s="25" t="s">
        <v>23487</v>
      </c>
      <c r="V150" s="25" t="s">
        <v>6</v>
      </c>
      <c r="W150" s="25" t="s">
        <v>23488</v>
      </c>
      <c r="X150" s="25">
        <v>10</v>
      </c>
      <c r="Y150" s="25" t="s">
        <v>6</v>
      </c>
      <c r="Z150" s="25" t="s">
        <v>23489</v>
      </c>
      <c r="AA150" s="25" t="s">
        <v>23490</v>
      </c>
      <c r="AB150" s="25"/>
      <c r="AC150" s="25" t="s">
        <v>6</v>
      </c>
      <c r="AD150" s="25" t="s">
        <v>6</v>
      </c>
      <c r="AE150" s="118" t="s">
        <v>6</v>
      </c>
    </row>
    <row r="151" spans="1:31" x14ac:dyDescent="0.35">
      <c r="A151" t="s">
        <v>70</v>
      </c>
      <c r="B151" t="s">
        <v>33</v>
      </c>
      <c r="C151" t="s">
        <v>33</v>
      </c>
      <c r="E151" s="20"/>
      <c r="F151" s="20"/>
      <c r="G151" s="20"/>
      <c r="H151" s="20"/>
      <c r="I151" s="20"/>
      <c r="J151" s="20" t="str">
        <f t="shared" si="11"/>
        <v>Conference</v>
      </c>
      <c r="K151" s="20"/>
      <c r="L151" s="20"/>
      <c r="M151" s="20"/>
      <c r="N151" s="20"/>
      <c r="O151" s="20"/>
      <c r="P151" s="20"/>
      <c r="Q151" s="20">
        <f t="shared" si="12"/>
        <v>0</v>
      </c>
      <c r="R151" s="20"/>
      <c r="S151" s="3">
        <v>0</v>
      </c>
      <c r="T151" s="133" t="s">
        <v>23491</v>
      </c>
      <c r="U151" s="26" t="s">
        <v>23492</v>
      </c>
      <c r="V151" s="26" t="s">
        <v>6</v>
      </c>
      <c r="W151" s="26" t="s">
        <v>23493</v>
      </c>
      <c r="X151" s="26">
        <v>10</v>
      </c>
      <c r="Y151" s="26" t="s">
        <v>6</v>
      </c>
      <c r="Z151" s="26" t="s">
        <v>23494</v>
      </c>
      <c r="AA151" s="26" t="s">
        <v>23495</v>
      </c>
      <c r="AB151" s="26">
        <v>2015</v>
      </c>
      <c r="AC151" s="26" t="s">
        <v>6</v>
      </c>
      <c r="AD151" s="26" t="s">
        <v>6</v>
      </c>
      <c r="AE151" s="116" t="s">
        <v>6</v>
      </c>
    </row>
    <row r="152" spans="1:31" x14ac:dyDescent="0.35">
      <c r="A152" t="s">
        <v>70</v>
      </c>
      <c r="B152" t="s">
        <v>33</v>
      </c>
      <c r="C152" t="s">
        <v>33</v>
      </c>
      <c r="E152" s="20"/>
      <c r="F152" s="20"/>
      <c r="G152" s="20"/>
      <c r="H152" s="20"/>
      <c r="I152" s="20"/>
      <c r="J152" s="20" t="str">
        <f t="shared" si="11"/>
        <v>Conference</v>
      </c>
      <c r="K152" s="20"/>
      <c r="L152" s="20"/>
      <c r="M152" s="20"/>
      <c r="N152" s="20"/>
      <c r="O152" s="20"/>
      <c r="P152" s="20"/>
      <c r="Q152" s="20">
        <f t="shared" si="12"/>
        <v>0</v>
      </c>
      <c r="R152" s="20"/>
      <c r="S152" s="3">
        <v>0</v>
      </c>
      <c r="T152" s="133" t="s">
        <v>23496</v>
      </c>
      <c r="U152" s="25" t="s">
        <v>23497</v>
      </c>
      <c r="V152" s="25" t="s">
        <v>6</v>
      </c>
      <c r="W152" s="25" t="s">
        <v>23498</v>
      </c>
      <c r="X152" s="25">
        <v>10</v>
      </c>
      <c r="Y152" s="25" t="s">
        <v>6</v>
      </c>
      <c r="Z152" s="25" t="s">
        <v>23499</v>
      </c>
      <c r="AA152" s="25" t="s">
        <v>23500</v>
      </c>
      <c r="AB152" s="25">
        <v>2019</v>
      </c>
      <c r="AC152" s="25" t="s">
        <v>6</v>
      </c>
      <c r="AD152" s="25" t="s">
        <v>6</v>
      </c>
      <c r="AE152" s="118" t="s">
        <v>6</v>
      </c>
    </row>
    <row r="153" spans="1:31" x14ac:dyDescent="0.35">
      <c r="A153" t="s">
        <v>70</v>
      </c>
      <c r="B153" t="s">
        <v>33</v>
      </c>
      <c r="C153" t="s">
        <v>33</v>
      </c>
      <c r="E153" s="20"/>
      <c r="F153" s="20"/>
      <c r="G153" s="20"/>
      <c r="H153" s="20"/>
      <c r="I153" s="20"/>
      <c r="J153" s="20" t="str">
        <f t="shared" si="11"/>
        <v>Conference</v>
      </c>
      <c r="K153" s="20"/>
      <c r="L153" s="20"/>
      <c r="M153" s="20"/>
      <c r="N153" s="20"/>
      <c r="O153" s="20"/>
      <c r="P153" s="20"/>
      <c r="Q153" s="20">
        <f t="shared" si="12"/>
        <v>0</v>
      </c>
      <c r="R153" s="20"/>
      <c r="S153" s="3">
        <v>0</v>
      </c>
      <c r="T153" s="133" t="s">
        <v>23501</v>
      </c>
      <c r="U153" s="26" t="s">
        <v>23502</v>
      </c>
      <c r="V153" s="26" t="s">
        <v>6</v>
      </c>
      <c r="W153" s="26" t="s">
        <v>23503</v>
      </c>
      <c r="X153" s="26">
        <v>10</v>
      </c>
      <c r="Y153" s="26" t="s">
        <v>6</v>
      </c>
      <c r="Z153" s="26" t="s">
        <v>23504</v>
      </c>
      <c r="AA153" s="26" t="s">
        <v>23505</v>
      </c>
      <c r="AB153" s="26">
        <v>2013</v>
      </c>
      <c r="AC153" s="26" t="s">
        <v>6</v>
      </c>
      <c r="AD153" s="26" t="s">
        <v>6</v>
      </c>
      <c r="AE153" s="116" t="s">
        <v>6</v>
      </c>
    </row>
    <row r="154" spans="1:31" x14ac:dyDescent="0.35">
      <c r="A154" t="s">
        <v>70</v>
      </c>
      <c r="B154" t="s">
        <v>33</v>
      </c>
      <c r="C154" t="s">
        <v>33</v>
      </c>
      <c r="E154" s="20"/>
      <c r="F154" s="20"/>
      <c r="G154" s="20"/>
      <c r="H154" s="20"/>
      <c r="I154" s="20"/>
      <c r="J154" s="20" t="str">
        <f t="shared" si="11"/>
        <v>Journal</v>
      </c>
      <c r="K154" s="20"/>
      <c r="L154" s="20"/>
      <c r="M154" s="20"/>
      <c r="N154" s="20"/>
      <c r="O154" s="20"/>
      <c r="P154" s="20"/>
      <c r="Q154" s="20">
        <f t="shared" si="12"/>
        <v>0</v>
      </c>
      <c r="R154" s="20"/>
      <c r="S154" s="3">
        <v>0</v>
      </c>
      <c r="T154" s="133" t="s">
        <v>23506</v>
      </c>
      <c r="U154" s="25" t="s">
        <v>23507</v>
      </c>
      <c r="V154" s="25" t="s">
        <v>6</v>
      </c>
      <c r="W154" s="25" t="s">
        <v>23508</v>
      </c>
      <c r="X154" s="25">
        <v>7</v>
      </c>
      <c r="Y154" s="25" t="s">
        <v>6</v>
      </c>
      <c r="Z154" s="25" t="s">
        <v>1392</v>
      </c>
      <c r="AA154" s="25" t="s">
        <v>23509</v>
      </c>
      <c r="AB154" s="25">
        <v>2019</v>
      </c>
      <c r="AC154" s="25" t="s">
        <v>6</v>
      </c>
      <c r="AD154" s="25" t="s">
        <v>6</v>
      </c>
      <c r="AE154" s="118" t="s">
        <v>6</v>
      </c>
    </row>
    <row r="155" spans="1:31" x14ac:dyDescent="0.35">
      <c r="A155" t="s">
        <v>70</v>
      </c>
      <c r="B155" t="s">
        <v>33</v>
      </c>
      <c r="C155" t="s">
        <v>33</v>
      </c>
      <c r="E155" s="20"/>
      <c r="F155" s="20"/>
      <c r="G155" s="20"/>
      <c r="H155" s="20"/>
      <c r="I155" s="20"/>
      <c r="J155" s="20" t="str">
        <f t="shared" si="11"/>
        <v>Journal</v>
      </c>
      <c r="K155" s="20"/>
      <c r="L155" s="20"/>
      <c r="M155" s="20"/>
      <c r="N155" s="20"/>
      <c r="O155" s="20"/>
      <c r="P155" s="20"/>
      <c r="Q155" s="20">
        <f t="shared" si="12"/>
        <v>0</v>
      </c>
      <c r="R155" s="20"/>
      <c r="S155" s="3">
        <v>0</v>
      </c>
      <c r="T155" s="133" t="s">
        <v>23510</v>
      </c>
      <c r="U155" s="26" t="s">
        <v>23511</v>
      </c>
      <c r="V155" s="26" t="s">
        <v>6</v>
      </c>
      <c r="W155" s="26" t="s">
        <v>23512</v>
      </c>
      <c r="X155" s="26">
        <v>7</v>
      </c>
      <c r="Y155" s="26" t="s">
        <v>6</v>
      </c>
      <c r="Z155" s="26" t="s">
        <v>23513</v>
      </c>
      <c r="AA155" s="26" t="s">
        <v>23514</v>
      </c>
      <c r="AB155" s="26">
        <v>2009</v>
      </c>
      <c r="AC155" s="26" t="s">
        <v>6</v>
      </c>
      <c r="AD155" s="26" t="s">
        <v>6</v>
      </c>
      <c r="AE155" s="116" t="s">
        <v>6</v>
      </c>
    </row>
    <row r="156" spans="1:31" x14ac:dyDescent="0.35">
      <c r="A156" t="s">
        <v>62</v>
      </c>
      <c r="B156" t="s">
        <v>33</v>
      </c>
      <c r="C156" t="s">
        <v>33</v>
      </c>
      <c r="E156" s="20"/>
      <c r="F156" s="20"/>
      <c r="G156" s="20"/>
      <c r="H156" s="20"/>
      <c r="I156" s="20"/>
      <c r="J156" s="20" t="str">
        <f t="shared" si="11"/>
        <v>Conference</v>
      </c>
      <c r="K156" s="20"/>
      <c r="L156" s="20"/>
      <c r="M156" s="20"/>
      <c r="N156" s="20"/>
      <c r="O156" s="20"/>
      <c r="P156" s="20"/>
      <c r="Q156" s="20">
        <f t="shared" si="12"/>
        <v>0</v>
      </c>
      <c r="R156" s="20"/>
      <c r="S156" s="3">
        <v>0</v>
      </c>
      <c r="T156" s="133" t="s">
        <v>23515</v>
      </c>
      <c r="U156" s="25" t="s">
        <v>22913</v>
      </c>
      <c r="V156" s="25" t="s">
        <v>6</v>
      </c>
      <c r="W156" s="25" t="s">
        <v>23516</v>
      </c>
      <c r="X156" s="25">
        <v>10</v>
      </c>
      <c r="Y156" s="25" t="s">
        <v>6</v>
      </c>
      <c r="Z156" s="25" t="s">
        <v>23517</v>
      </c>
      <c r="AA156" s="25" t="s">
        <v>22914</v>
      </c>
      <c r="AB156" s="25">
        <v>2015</v>
      </c>
      <c r="AC156" s="25" t="s">
        <v>6</v>
      </c>
      <c r="AD156" s="25" t="s">
        <v>6</v>
      </c>
      <c r="AE156" s="118" t="s">
        <v>6</v>
      </c>
    </row>
    <row r="157" spans="1:31" x14ac:dyDescent="0.35">
      <c r="A157" t="s">
        <v>70</v>
      </c>
      <c r="B157" t="s">
        <v>33</v>
      </c>
      <c r="C157" t="s">
        <v>33</v>
      </c>
      <c r="E157" s="20"/>
      <c r="F157" s="20"/>
      <c r="G157" s="20"/>
      <c r="H157" s="20"/>
      <c r="I157" s="20"/>
      <c r="J157" s="20" t="str">
        <f t="shared" si="11"/>
        <v>Conference</v>
      </c>
      <c r="K157" s="20"/>
      <c r="L157" s="20"/>
      <c r="M157" s="20"/>
      <c r="N157" s="20"/>
      <c r="O157" s="20"/>
      <c r="P157" s="20"/>
      <c r="Q157" s="20">
        <f t="shared" si="12"/>
        <v>0</v>
      </c>
      <c r="R157" s="20"/>
      <c r="S157" s="3">
        <v>0</v>
      </c>
      <c r="T157" s="133" t="s">
        <v>23518</v>
      </c>
      <c r="U157" s="26" t="s">
        <v>23519</v>
      </c>
      <c r="V157" s="26" t="s">
        <v>6</v>
      </c>
      <c r="W157" s="26" t="s">
        <v>23520</v>
      </c>
      <c r="X157" s="26">
        <v>10</v>
      </c>
      <c r="Y157" s="26" t="s">
        <v>6</v>
      </c>
      <c r="Z157" s="26" t="s">
        <v>23521</v>
      </c>
      <c r="AA157" s="26" t="s">
        <v>23522</v>
      </c>
      <c r="AB157" s="26">
        <v>2012</v>
      </c>
      <c r="AC157" s="26" t="s">
        <v>6</v>
      </c>
      <c r="AD157" s="26" t="s">
        <v>6</v>
      </c>
      <c r="AE157" s="116" t="s">
        <v>6</v>
      </c>
    </row>
    <row r="158" spans="1:31" x14ac:dyDescent="0.35">
      <c r="A158" t="s">
        <v>70</v>
      </c>
      <c r="B158" t="s">
        <v>33</v>
      </c>
      <c r="C158" t="s">
        <v>33</v>
      </c>
      <c r="E158" s="20"/>
      <c r="F158" s="20"/>
      <c r="G158" s="20"/>
      <c r="H158" s="20"/>
      <c r="I158" s="20"/>
      <c r="J158" s="20" t="str">
        <f t="shared" si="11"/>
        <v>Journal</v>
      </c>
      <c r="K158" s="20"/>
      <c r="L158" s="20"/>
      <c r="M158" s="20"/>
      <c r="N158" s="20"/>
      <c r="O158" s="20"/>
      <c r="P158" s="20"/>
      <c r="Q158" s="20">
        <f t="shared" si="12"/>
        <v>0</v>
      </c>
      <c r="R158" s="20"/>
      <c r="S158" s="3">
        <v>0</v>
      </c>
      <c r="T158" s="133" t="s">
        <v>23523</v>
      </c>
      <c r="U158" s="25" t="s">
        <v>23524</v>
      </c>
      <c r="V158" s="25" t="s">
        <v>6</v>
      </c>
      <c r="W158" s="25" t="s">
        <v>12182</v>
      </c>
      <c r="X158" s="25">
        <v>7</v>
      </c>
      <c r="Y158" s="25" t="s">
        <v>6</v>
      </c>
      <c r="Z158" s="25" t="s">
        <v>23525</v>
      </c>
      <c r="AA158" s="25" t="s">
        <v>23526</v>
      </c>
      <c r="AB158" s="25">
        <v>2017</v>
      </c>
      <c r="AC158" s="25" t="s">
        <v>6</v>
      </c>
      <c r="AD158" s="25" t="s">
        <v>6</v>
      </c>
      <c r="AE158" s="118" t="s">
        <v>6</v>
      </c>
    </row>
    <row r="159" spans="1:31" x14ac:dyDescent="0.35">
      <c r="A159" t="s">
        <v>70</v>
      </c>
      <c r="B159" t="s">
        <v>33</v>
      </c>
      <c r="C159" t="s">
        <v>33</v>
      </c>
      <c r="E159" s="20"/>
      <c r="F159" s="20"/>
      <c r="G159" s="20"/>
      <c r="H159" s="20"/>
      <c r="I159" s="20"/>
      <c r="J159" s="20" t="str">
        <f t="shared" si="11"/>
        <v>Conference</v>
      </c>
      <c r="K159" s="20"/>
      <c r="L159" s="20"/>
      <c r="M159" s="20"/>
      <c r="N159" s="20"/>
      <c r="O159" s="20"/>
      <c r="P159" s="20"/>
      <c r="Q159" s="20">
        <f t="shared" si="12"/>
        <v>0</v>
      </c>
      <c r="R159" s="20"/>
      <c r="S159" s="3">
        <v>0</v>
      </c>
      <c r="T159" s="133" t="s">
        <v>23527</v>
      </c>
      <c r="U159" s="26" t="s">
        <v>23528</v>
      </c>
      <c r="V159" s="26" t="s">
        <v>6</v>
      </c>
      <c r="W159" s="26" t="s">
        <v>23529</v>
      </c>
      <c r="X159" s="26">
        <v>10</v>
      </c>
      <c r="Y159" s="26" t="s">
        <v>6</v>
      </c>
      <c r="Z159" s="26" t="s">
        <v>23530</v>
      </c>
      <c r="AA159" s="26" t="s">
        <v>23531</v>
      </c>
      <c r="AB159" s="26"/>
      <c r="AC159" s="26" t="s">
        <v>6</v>
      </c>
      <c r="AD159" s="26" t="s">
        <v>6</v>
      </c>
      <c r="AE159" s="116" t="s">
        <v>6</v>
      </c>
    </row>
    <row r="160" spans="1:31" x14ac:dyDescent="0.35">
      <c r="A160" t="s">
        <v>79</v>
      </c>
      <c r="B160" t="s">
        <v>33</v>
      </c>
      <c r="C160" t="s">
        <v>33</v>
      </c>
      <c r="E160" s="20"/>
      <c r="F160" s="20"/>
      <c r="G160" s="20"/>
      <c r="H160" s="20"/>
      <c r="I160" s="20"/>
      <c r="J160" s="20" t="str">
        <f t="shared" si="11"/>
        <v>Journal</v>
      </c>
      <c r="K160" s="20"/>
      <c r="L160" s="20"/>
      <c r="M160" s="20"/>
      <c r="N160" s="20"/>
      <c r="O160" s="20"/>
      <c r="P160" s="20"/>
      <c r="Q160" s="20">
        <f t="shared" si="12"/>
        <v>0</v>
      </c>
      <c r="R160" s="20"/>
      <c r="S160" s="3">
        <v>0</v>
      </c>
      <c r="T160" s="133" t="s">
        <v>23532</v>
      </c>
      <c r="U160" s="25" t="s">
        <v>23533</v>
      </c>
      <c r="V160" s="25" t="s">
        <v>6</v>
      </c>
      <c r="W160" s="25" t="s">
        <v>23534</v>
      </c>
      <c r="X160" s="25">
        <v>10</v>
      </c>
      <c r="Y160" s="25" t="s">
        <v>6</v>
      </c>
      <c r="Z160" s="25" t="s">
        <v>22913</v>
      </c>
      <c r="AA160" s="25" t="s">
        <v>22914</v>
      </c>
      <c r="AB160" s="25">
        <v>2009</v>
      </c>
      <c r="AC160" s="25" t="s">
        <v>6</v>
      </c>
      <c r="AD160" s="25" t="s">
        <v>6</v>
      </c>
      <c r="AE160" s="118" t="s">
        <v>6</v>
      </c>
    </row>
    <row r="161" spans="1:31" x14ac:dyDescent="0.35">
      <c r="A161" t="s">
        <v>65</v>
      </c>
      <c r="B161" t="s">
        <v>33</v>
      </c>
      <c r="C161" t="s">
        <v>33</v>
      </c>
      <c r="E161" s="20"/>
      <c r="F161" s="20"/>
      <c r="G161" s="20"/>
      <c r="H161" s="20"/>
      <c r="I161" s="20"/>
      <c r="J161" s="20" t="str">
        <f t="shared" si="11"/>
        <v>Journal</v>
      </c>
      <c r="K161" s="20"/>
      <c r="L161" s="20"/>
      <c r="M161" s="20"/>
      <c r="N161" s="20"/>
      <c r="O161" s="20"/>
      <c r="P161" s="20"/>
      <c r="Q161" s="20">
        <f t="shared" si="12"/>
        <v>0</v>
      </c>
      <c r="R161" s="20"/>
      <c r="S161" s="3">
        <v>0</v>
      </c>
      <c r="T161" s="133" t="s">
        <v>23535</v>
      </c>
      <c r="U161" s="26" t="s">
        <v>22913</v>
      </c>
      <c r="V161" s="26" t="s">
        <v>6</v>
      </c>
      <c r="W161" s="26" t="s">
        <v>23536</v>
      </c>
      <c r="X161" s="26">
        <v>7</v>
      </c>
      <c r="Y161" s="26" t="s">
        <v>6</v>
      </c>
      <c r="Z161" s="26" t="s">
        <v>23206</v>
      </c>
      <c r="AA161" s="26" t="s">
        <v>23537</v>
      </c>
      <c r="AB161" s="26">
        <v>2007</v>
      </c>
      <c r="AC161" s="26" t="s">
        <v>6</v>
      </c>
      <c r="AD161" s="26" t="s">
        <v>6</v>
      </c>
      <c r="AE161" s="116" t="s">
        <v>6</v>
      </c>
    </row>
    <row r="162" spans="1:31" x14ac:dyDescent="0.35">
      <c r="A162" t="s">
        <v>70</v>
      </c>
      <c r="B162" t="s">
        <v>33</v>
      </c>
      <c r="C162" t="s">
        <v>33</v>
      </c>
      <c r="E162" s="20"/>
      <c r="F162" s="20"/>
      <c r="G162" s="20"/>
      <c r="H162" s="20"/>
      <c r="I162" s="20"/>
      <c r="J162" s="20" t="str">
        <f t="shared" si="11"/>
        <v>Journal</v>
      </c>
      <c r="K162" s="20"/>
      <c r="L162" s="20"/>
      <c r="M162" s="20"/>
      <c r="N162" s="20"/>
      <c r="O162" s="20"/>
      <c r="P162" s="20"/>
      <c r="Q162" s="20">
        <f t="shared" si="12"/>
        <v>0</v>
      </c>
      <c r="R162" s="20"/>
      <c r="S162" s="3">
        <v>0</v>
      </c>
      <c r="T162" s="133" t="s">
        <v>23538</v>
      </c>
      <c r="U162" s="25" t="s">
        <v>22913</v>
      </c>
      <c r="V162" s="25" t="s">
        <v>6</v>
      </c>
      <c r="W162" s="25" t="s">
        <v>23539</v>
      </c>
      <c r="X162" s="25">
        <v>7</v>
      </c>
      <c r="Y162" s="25" t="s">
        <v>6</v>
      </c>
      <c r="Z162" s="25" t="s">
        <v>23540</v>
      </c>
      <c r="AA162" s="25" t="s">
        <v>23541</v>
      </c>
      <c r="AB162" s="25">
        <v>2013</v>
      </c>
      <c r="AC162" s="25" t="s">
        <v>6</v>
      </c>
      <c r="AD162" s="25" t="s">
        <v>6</v>
      </c>
      <c r="AE162" s="118" t="s">
        <v>6</v>
      </c>
    </row>
    <row r="163" spans="1:31" x14ac:dyDescent="0.35">
      <c r="A163" t="s">
        <v>70</v>
      </c>
      <c r="B163" t="s">
        <v>33</v>
      </c>
      <c r="C163" t="s">
        <v>33</v>
      </c>
      <c r="E163" s="20"/>
      <c r="F163" s="20"/>
      <c r="G163" s="20"/>
      <c r="H163" s="20"/>
      <c r="I163" s="20"/>
      <c r="J163" s="20" t="str">
        <f t="shared" si="11"/>
        <v>Journal</v>
      </c>
      <c r="K163" s="20"/>
      <c r="L163" s="20"/>
      <c r="M163" s="20"/>
      <c r="N163" s="20"/>
      <c r="O163" s="20"/>
      <c r="P163" s="20"/>
      <c r="Q163" s="20">
        <f t="shared" si="12"/>
        <v>0</v>
      </c>
      <c r="R163" s="20"/>
      <c r="S163" s="3">
        <v>0</v>
      </c>
      <c r="T163" s="133" t="s">
        <v>23542</v>
      </c>
      <c r="U163" s="26" t="s">
        <v>23543</v>
      </c>
      <c r="V163" s="26" t="s">
        <v>6</v>
      </c>
      <c r="W163" s="26" t="s">
        <v>23544</v>
      </c>
      <c r="X163" s="26">
        <v>6</v>
      </c>
      <c r="Y163" s="26" t="s">
        <v>6</v>
      </c>
      <c r="Z163" s="26" t="s">
        <v>22913</v>
      </c>
      <c r="AA163" s="26" t="s">
        <v>11932</v>
      </c>
      <c r="AB163" s="26">
        <v>2014</v>
      </c>
      <c r="AC163" s="26" t="s">
        <v>6</v>
      </c>
      <c r="AD163" s="26" t="s">
        <v>6</v>
      </c>
      <c r="AE163" s="116" t="s">
        <v>6</v>
      </c>
    </row>
    <row r="164" spans="1:31" x14ac:dyDescent="0.35">
      <c r="A164" t="s">
        <v>67</v>
      </c>
      <c r="B164" t="s">
        <v>33</v>
      </c>
      <c r="C164" t="s">
        <v>33</v>
      </c>
      <c r="E164" s="20"/>
      <c r="F164" s="20"/>
      <c r="G164" s="20"/>
      <c r="H164" s="20"/>
      <c r="I164" s="20"/>
      <c r="J164" s="20" t="str">
        <f t="shared" si="11"/>
        <v>Journal</v>
      </c>
      <c r="K164" s="20"/>
      <c r="L164" s="20"/>
      <c r="M164" s="20"/>
      <c r="N164" s="20"/>
      <c r="O164" s="20"/>
      <c r="P164" s="20"/>
      <c r="Q164" s="20">
        <f t="shared" si="12"/>
        <v>0</v>
      </c>
      <c r="R164" s="20"/>
      <c r="S164" s="3">
        <v>0</v>
      </c>
      <c r="T164" s="133" t="s">
        <v>23545</v>
      </c>
      <c r="U164" s="25" t="s">
        <v>23546</v>
      </c>
      <c r="V164" s="25" t="s">
        <v>6</v>
      </c>
      <c r="W164" s="25" t="s">
        <v>23547</v>
      </c>
      <c r="X164" s="25">
        <v>7</v>
      </c>
      <c r="Y164" s="25" t="s">
        <v>6</v>
      </c>
      <c r="Z164" s="25" t="s">
        <v>23206</v>
      </c>
      <c r="AA164" s="25" t="s">
        <v>23548</v>
      </c>
      <c r="AB164" s="25">
        <v>2013</v>
      </c>
      <c r="AC164" s="25" t="s">
        <v>6</v>
      </c>
      <c r="AD164" s="25" t="s">
        <v>6</v>
      </c>
      <c r="AE164" s="118" t="s">
        <v>6</v>
      </c>
    </row>
    <row r="165" spans="1:31" x14ac:dyDescent="0.35">
      <c r="A165" t="s">
        <v>70</v>
      </c>
      <c r="B165" t="s">
        <v>33</v>
      </c>
      <c r="C165" t="s">
        <v>33</v>
      </c>
      <c r="E165" s="20"/>
      <c r="F165" s="20"/>
      <c r="G165" s="20"/>
      <c r="H165" s="20"/>
      <c r="I165" s="20"/>
      <c r="J165" s="20" t="str">
        <f t="shared" si="11"/>
        <v>Journal</v>
      </c>
      <c r="K165" s="20"/>
      <c r="L165" s="20"/>
      <c r="M165" s="20"/>
      <c r="N165" s="20"/>
      <c r="O165" s="20"/>
      <c r="P165" s="20"/>
      <c r="Q165" s="20">
        <f t="shared" si="12"/>
        <v>0</v>
      </c>
      <c r="R165" s="20"/>
      <c r="S165" s="3">
        <v>0</v>
      </c>
      <c r="T165" s="133" t="s">
        <v>23549</v>
      </c>
      <c r="U165" s="26" t="s">
        <v>22913</v>
      </c>
      <c r="V165" s="26" t="s">
        <v>6</v>
      </c>
      <c r="W165" s="26" t="s">
        <v>23550</v>
      </c>
      <c r="X165" s="26">
        <v>6</v>
      </c>
      <c r="Y165" s="26" t="s">
        <v>6</v>
      </c>
      <c r="Z165" s="26" t="s">
        <v>22913</v>
      </c>
      <c r="AA165" s="26" t="s">
        <v>23551</v>
      </c>
      <c r="AB165" s="26">
        <v>2017</v>
      </c>
      <c r="AC165" s="26" t="s">
        <v>6</v>
      </c>
      <c r="AD165" s="26" t="s">
        <v>6</v>
      </c>
      <c r="AE165" s="116" t="s">
        <v>6</v>
      </c>
    </row>
    <row r="166" spans="1:31" x14ac:dyDescent="0.35">
      <c r="A166" t="s">
        <v>40</v>
      </c>
      <c r="B166" t="s">
        <v>33</v>
      </c>
      <c r="C166" t="s">
        <v>33</v>
      </c>
      <c r="E166" s="20"/>
      <c r="F166" s="20"/>
      <c r="G166" s="20"/>
      <c r="H166" s="20"/>
      <c r="I166" s="20"/>
      <c r="J166" s="20" t="str">
        <f t="shared" si="11"/>
        <v>Journal</v>
      </c>
      <c r="K166" s="20"/>
      <c r="L166" s="20"/>
      <c r="M166" s="20"/>
      <c r="N166" s="20"/>
      <c r="O166" s="20"/>
      <c r="P166" s="20"/>
      <c r="Q166" s="20">
        <f t="shared" si="12"/>
        <v>0</v>
      </c>
      <c r="R166" s="20"/>
      <c r="S166" s="3">
        <v>0</v>
      </c>
      <c r="T166" s="133" t="s">
        <v>23552</v>
      </c>
      <c r="U166" s="25" t="s">
        <v>23553</v>
      </c>
      <c r="V166" s="25" t="s">
        <v>6</v>
      </c>
      <c r="W166" s="25" t="s">
        <v>23554</v>
      </c>
      <c r="X166" s="25">
        <v>6</v>
      </c>
      <c r="Y166" s="25" t="s">
        <v>6</v>
      </c>
      <c r="Z166" s="25" t="s">
        <v>22913</v>
      </c>
      <c r="AA166" s="25" t="s">
        <v>23555</v>
      </c>
      <c r="AB166" s="25">
        <v>2013</v>
      </c>
      <c r="AC166" s="25" t="s">
        <v>6</v>
      </c>
      <c r="AD166" s="25" t="s">
        <v>6</v>
      </c>
      <c r="AE166" s="118" t="s">
        <v>6</v>
      </c>
    </row>
    <row r="167" spans="1:31" x14ac:dyDescent="0.35">
      <c r="A167" t="s">
        <v>79</v>
      </c>
      <c r="B167" t="s">
        <v>33</v>
      </c>
      <c r="C167" t="s">
        <v>33</v>
      </c>
      <c r="E167" s="20"/>
      <c r="F167" s="20"/>
      <c r="G167" s="20"/>
      <c r="H167" s="20"/>
      <c r="I167" s="20"/>
      <c r="J167" s="20" t="str">
        <f t="shared" si="11"/>
        <v>Conference</v>
      </c>
      <c r="K167" s="20"/>
      <c r="L167" s="20"/>
      <c r="M167" s="20"/>
      <c r="N167" s="20"/>
      <c r="O167" s="20"/>
      <c r="P167" s="20"/>
      <c r="Q167" s="20">
        <f t="shared" si="12"/>
        <v>0</v>
      </c>
      <c r="R167" s="20"/>
      <c r="S167" s="3">
        <v>0</v>
      </c>
      <c r="T167" s="133" t="s">
        <v>23556</v>
      </c>
      <c r="U167" s="26" t="s">
        <v>23557</v>
      </c>
      <c r="V167" s="26" t="s">
        <v>6</v>
      </c>
      <c r="W167" s="26" t="s">
        <v>23558</v>
      </c>
      <c r="X167" s="26">
        <v>10</v>
      </c>
      <c r="Y167" s="26" t="s">
        <v>6</v>
      </c>
      <c r="Z167" s="26" t="s">
        <v>23559</v>
      </c>
      <c r="AA167" s="26" t="s">
        <v>23560</v>
      </c>
      <c r="AB167" s="26">
        <v>2017</v>
      </c>
      <c r="AC167" s="26" t="s">
        <v>6</v>
      </c>
      <c r="AD167" s="26" t="s">
        <v>6</v>
      </c>
      <c r="AE167" s="116" t="s">
        <v>6</v>
      </c>
    </row>
    <row r="168" spans="1:31" x14ac:dyDescent="0.35">
      <c r="A168" t="s">
        <v>70</v>
      </c>
      <c r="B168" t="s">
        <v>33</v>
      </c>
      <c r="C168" t="s">
        <v>33</v>
      </c>
      <c r="E168" s="20"/>
      <c r="F168" s="20"/>
      <c r="G168" s="20"/>
      <c r="H168" s="20"/>
      <c r="I168" s="20"/>
      <c r="J168" s="20" t="str">
        <f t="shared" si="11"/>
        <v>Journal</v>
      </c>
      <c r="K168" s="20"/>
      <c r="L168" s="20"/>
      <c r="M168" s="20"/>
      <c r="N168" s="20"/>
      <c r="O168" s="20"/>
      <c r="P168" s="20"/>
      <c r="Q168" s="20">
        <f t="shared" si="12"/>
        <v>0</v>
      </c>
      <c r="R168" s="20"/>
      <c r="S168" s="3">
        <v>0</v>
      </c>
      <c r="T168" s="133" t="s">
        <v>23561</v>
      </c>
      <c r="U168" s="25" t="s">
        <v>22913</v>
      </c>
      <c r="V168" s="25" t="s">
        <v>6</v>
      </c>
      <c r="W168" s="25" t="s">
        <v>23562</v>
      </c>
      <c r="X168" s="25">
        <v>7</v>
      </c>
      <c r="Y168" s="25" t="s">
        <v>6</v>
      </c>
      <c r="Z168" s="25" t="s">
        <v>1392</v>
      </c>
      <c r="AA168" s="25" t="s">
        <v>23563</v>
      </c>
      <c r="AB168" s="25">
        <v>2014</v>
      </c>
      <c r="AC168" s="25" t="s">
        <v>6</v>
      </c>
      <c r="AD168" s="25" t="s">
        <v>6</v>
      </c>
      <c r="AE168" s="118" t="s">
        <v>6</v>
      </c>
    </row>
    <row r="169" spans="1:31" x14ac:dyDescent="0.35">
      <c r="A169" t="s">
        <v>70</v>
      </c>
      <c r="B169" t="s">
        <v>33</v>
      </c>
      <c r="C169" t="s">
        <v>33</v>
      </c>
      <c r="E169" s="20" t="s">
        <v>128</v>
      </c>
      <c r="F169" s="20"/>
      <c r="G169" s="20"/>
      <c r="H169" s="20"/>
      <c r="I169" s="20"/>
      <c r="J169" s="20" t="str">
        <f t="shared" si="11"/>
        <v>Conference</v>
      </c>
      <c r="K169" s="20"/>
      <c r="L169" s="20"/>
      <c r="M169" s="20"/>
      <c r="N169" s="20"/>
      <c r="O169" s="20"/>
      <c r="P169" s="20"/>
      <c r="Q169" s="20">
        <f t="shared" si="12"/>
        <v>0</v>
      </c>
      <c r="R169" s="20"/>
      <c r="S169" s="3">
        <v>0</v>
      </c>
      <c r="T169" s="133" t="s">
        <v>23564</v>
      </c>
      <c r="U169" s="26" t="s">
        <v>23565</v>
      </c>
      <c r="V169" s="26" t="s">
        <v>6</v>
      </c>
      <c r="W169" s="26" t="s">
        <v>23566</v>
      </c>
      <c r="X169" s="26">
        <v>5</v>
      </c>
      <c r="Y169" s="26" t="s">
        <v>6</v>
      </c>
      <c r="Z169" s="26" t="s">
        <v>23006</v>
      </c>
      <c r="AA169" s="26" t="s">
        <v>23567</v>
      </c>
      <c r="AB169" s="26">
        <v>2013</v>
      </c>
      <c r="AC169" s="26" t="s">
        <v>6</v>
      </c>
      <c r="AD169" s="26" t="s">
        <v>6</v>
      </c>
      <c r="AE169" s="116" t="s">
        <v>6</v>
      </c>
    </row>
    <row r="170" spans="1:31" x14ac:dyDescent="0.35">
      <c r="A170" t="s">
        <v>49</v>
      </c>
      <c r="B170" t="s">
        <v>54</v>
      </c>
      <c r="C170" t="s">
        <v>54</v>
      </c>
      <c r="D170" t="s">
        <v>92</v>
      </c>
      <c r="E170" s="20" t="s">
        <v>127</v>
      </c>
      <c r="F170" s="20" t="s">
        <v>98</v>
      </c>
      <c r="G170" s="20" t="s">
        <v>107</v>
      </c>
      <c r="H170" s="20" t="s">
        <v>21331</v>
      </c>
      <c r="I170" s="20" t="s">
        <v>12</v>
      </c>
      <c r="J170" s="20" t="str">
        <f t="shared" si="11"/>
        <v>Conference</v>
      </c>
      <c r="K170" s="20">
        <v>1</v>
      </c>
      <c r="L170" s="20">
        <v>1</v>
      </c>
      <c r="M170" s="20">
        <v>1</v>
      </c>
      <c r="N170" s="20">
        <v>1</v>
      </c>
      <c r="O170" s="20">
        <v>1</v>
      </c>
      <c r="P170" s="20">
        <v>0.5</v>
      </c>
      <c r="Q170" s="20">
        <f t="shared" si="12"/>
        <v>5.5</v>
      </c>
      <c r="R170" s="20" t="s">
        <v>25217</v>
      </c>
      <c r="S170" s="3">
        <v>0</v>
      </c>
      <c r="T170" s="133" t="s">
        <v>25227</v>
      </c>
      <c r="U170" s="25" t="s">
        <v>23569</v>
      </c>
      <c r="V170" s="25" t="s">
        <v>6</v>
      </c>
      <c r="W170" s="25" t="s">
        <v>23570</v>
      </c>
      <c r="X170" s="25">
        <v>10</v>
      </c>
      <c r="Y170" s="25" t="s">
        <v>6</v>
      </c>
      <c r="Z170" s="25" t="s">
        <v>23571</v>
      </c>
      <c r="AA170" s="25" t="s">
        <v>23572</v>
      </c>
      <c r="AB170" s="25">
        <v>2013</v>
      </c>
      <c r="AC170" s="25" t="s">
        <v>6</v>
      </c>
      <c r="AD170" s="25" t="s">
        <v>6</v>
      </c>
      <c r="AE170" s="118" t="s">
        <v>6</v>
      </c>
    </row>
    <row r="171" spans="1:31" x14ac:dyDescent="0.35">
      <c r="A171" t="s">
        <v>70</v>
      </c>
      <c r="B171" t="s">
        <v>33</v>
      </c>
      <c r="C171" t="s">
        <v>33</v>
      </c>
      <c r="E171" s="20"/>
      <c r="F171" s="20"/>
      <c r="G171" s="20"/>
      <c r="H171" s="20"/>
      <c r="I171" s="20"/>
      <c r="J171" s="20" t="str">
        <f t="shared" si="11"/>
        <v>Journal</v>
      </c>
      <c r="K171" s="20"/>
      <c r="L171" s="20"/>
      <c r="M171" s="20"/>
      <c r="N171" s="20"/>
      <c r="O171" s="20"/>
      <c r="P171" s="20"/>
      <c r="Q171" s="20">
        <f t="shared" si="12"/>
        <v>0</v>
      </c>
      <c r="R171" s="20"/>
      <c r="S171" s="3">
        <v>0</v>
      </c>
      <c r="T171" s="133" t="s">
        <v>23573</v>
      </c>
      <c r="U171" s="26" t="s">
        <v>23574</v>
      </c>
      <c r="V171" s="26" t="s">
        <v>6</v>
      </c>
      <c r="W171" s="26" t="s">
        <v>23575</v>
      </c>
      <c r="X171" s="26">
        <v>7</v>
      </c>
      <c r="Y171" s="26" t="s">
        <v>6</v>
      </c>
      <c r="Z171" s="26" t="s">
        <v>14930</v>
      </c>
      <c r="AA171" s="26" t="s">
        <v>23576</v>
      </c>
      <c r="AB171" s="26">
        <v>2018</v>
      </c>
      <c r="AC171" s="26" t="s">
        <v>6</v>
      </c>
      <c r="AD171" s="26" t="s">
        <v>6</v>
      </c>
      <c r="AE171" s="116" t="s">
        <v>6</v>
      </c>
    </row>
    <row r="172" spans="1:31" x14ac:dyDescent="0.35">
      <c r="A172" t="s">
        <v>70</v>
      </c>
      <c r="B172" t="s">
        <v>33</v>
      </c>
      <c r="C172" t="s">
        <v>33</v>
      </c>
      <c r="E172" s="20"/>
      <c r="F172" s="20"/>
      <c r="G172" s="20"/>
      <c r="H172" s="20"/>
      <c r="I172" s="20"/>
      <c r="J172" s="20" t="str">
        <f t="shared" si="11"/>
        <v>Journal</v>
      </c>
      <c r="K172" s="20"/>
      <c r="L172" s="20"/>
      <c r="M172" s="20"/>
      <c r="N172" s="20"/>
      <c r="O172" s="20"/>
      <c r="P172" s="20"/>
      <c r="Q172" s="20">
        <f t="shared" si="12"/>
        <v>0</v>
      </c>
      <c r="R172" s="20"/>
      <c r="S172" s="3">
        <v>0</v>
      </c>
      <c r="T172" s="133" t="s">
        <v>23577</v>
      </c>
      <c r="U172" s="25" t="s">
        <v>23578</v>
      </c>
      <c r="V172" s="25" t="s">
        <v>6</v>
      </c>
      <c r="W172" s="25" t="s">
        <v>23579</v>
      </c>
      <c r="X172" s="25">
        <v>7</v>
      </c>
      <c r="Y172" s="25" t="s">
        <v>6</v>
      </c>
      <c r="Z172" s="25" t="s">
        <v>6436</v>
      </c>
      <c r="AA172" s="25" t="s">
        <v>23580</v>
      </c>
      <c r="AB172" s="25">
        <v>2018</v>
      </c>
      <c r="AC172" s="25" t="s">
        <v>6</v>
      </c>
      <c r="AD172" s="25" t="s">
        <v>6</v>
      </c>
      <c r="AE172" s="118" t="s">
        <v>6</v>
      </c>
    </row>
    <row r="173" spans="1:31" x14ac:dyDescent="0.35">
      <c r="A173" t="s">
        <v>70</v>
      </c>
      <c r="B173" t="s">
        <v>33</v>
      </c>
      <c r="C173" t="s">
        <v>33</v>
      </c>
      <c r="E173" s="20"/>
      <c r="F173" s="20"/>
      <c r="G173" s="20"/>
      <c r="H173" s="20"/>
      <c r="I173" s="20"/>
      <c r="J173" s="20" t="str">
        <f t="shared" si="11"/>
        <v>Conference</v>
      </c>
      <c r="K173" s="20"/>
      <c r="L173" s="20"/>
      <c r="M173" s="20"/>
      <c r="N173" s="20"/>
      <c r="O173" s="20"/>
      <c r="P173" s="20"/>
      <c r="Q173" s="20">
        <f t="shared" si="12"/>
        <v>0</v>
      </c>
      <c r="R173" s="20"/>
      <c r="S173" s="3">
        <v>0</v>
      </c>
      <c r="T173" s="133" t="s">
        <v>23581</v>
      </c>
      <c r="U173" s="26" t="s">
        <v>23582</v>
      </c>
      <c r="V173" s="26" t="s">
        <v>6</v>
      </c>
      <c r="W173" s="26" t="s">
        <v>23583</v>
      </c>
      <c r="X173" s="26">
        <v>10</v>
      </c>
      <c r="Y173" s="26" t="s">
        <v>6</v>
      </c>
      <c r="Z173" s="26" t="s">
        <v>15281</v>
      </c>
      <c r="AA173" s="26" t="s">
        <v>23584</v>
      </c>
      <c r="AB173" s="26">
        <v>2009</v>
      </c>
      <c r="AC173" s="26" t="s">
        <v>6</v>
      </c>
      <c r="AD173" s="26" t="s">
        <v>6</v>
      </c>
      <c r="AE173" s="116" t="s">
        <v>6</v>
      </c>
    </row>
    <row r="174" spans="1:31" x14ac:dyDescent="0.35">
      <c r="A174" t="s">
        <v>70</v>
      </c>
      <c r="B174" t="s">
        <v>33</v>
      </c>
      <c r="C174" t="s">
        <v>33</v>
      </c>
      <c r="E174" s="20"/>
      <c r="F174" s="20"/>
      <c r="G174" s="20"/>
      <c r="H174" s="20"/>
      <c r="I174" s="20"/>
      <c r="J174" s="20" t="str">
        <f t="shared" si="11"/>
        <v>Conference</v>
      </c>
      <c r="K174" s="20"/>
      <c r="L174" s="20"/>
      <c r="M174" s="20"/>
      <c r="N174" s="20"/>
      <c r="O174" s="20"/>
      <c r="P174" s="20"/>
      <c r="Q174" s="20">
        <f t="shared" si="12"/>
        <v>0</v>
      </c>
      <c r="R174" s="20"/>
      <c r="S174" s="3">
        <v>0</v>
      </c>
      <c r="T174" s="133" t="s">
        <v>23585</v>
      </c>
      <c r="U174" s="25" t="s">
        <v>23586</v>
      </c>
      <c r="V174" s="25" t="s">
        <v>6</v>
      </c>
      <c r="W174" s="25" t="s">
        <v>23587</v>
      </c>
      <c r="X174" s="25">
        <v>5</v>
      </c>
      <c r="Y174" s="25" t="s">
        <v>6</v>
      </c>
      <c r="Z174" s="25" t="s">
        <v>23006</v>
      </c>
      <c r="AA174" s="25" t="s">
        <v>23588</v>
      </c>
      <c r="AB174" s="25">
        <v>2014</v>
      </c>
      <c r="AC174" s="25" t="s">
        <v>6</v>
      </c>
      <c r="AD174" s="25" t="s">
        <v>6</v>
      </c>
      <c r="AE174" s="118" t="s">
        <v>6</v>
      </c>
    </row>
    <row r="175" spans="1:31" x14ac:dyDescent="0.35">
      <c r="A175" t="s">
        <v>62</v>
      </c>
      <c r="B175" t="s">
        <v>33</v>
      </c>
      <c r="C175" t="s">
        <v>33</v>
      </c>
      <c r="D175" t="s">
        <v>92</v>
      </c>
      <c r="E175" s="20"/>
      <c r="F175" s="20" t="s">
        <v>98</v>
      </c>
      <c r="G175" s="20" t="s">
        <v>107</v>
      </c>
      <c r="H175" s="20" t="s">
        <v>21331</v>
      </c>
      <c r="I175" s="20" t="s">
        <v>14606</v>
      </c>
      <c r="J175" s="20" t="s">
        <v>120</v>
      </c>
      <c r="K175" s="20"/>
      <c r="L175" s="20"/>
      <c r="M175" s="20"/>
      <c r="N175" s="20"/>
      <c r="O175" s="20"/>
      <c r="P175" s="20"/>
      <c r="Q175" s="20">
        <f t="shared" si="12"/>
        <v>0</v>
      </c>
      <c r="R175" s="20" t="s">
        <v>25218</v>
      </c>
      <c r="S175" s="3">
        <v>0</v>
      </c>
      <c r="T175" s="133" t="s">
        <v>23589</v>
      </c>
      <c r="U175" s="26" t="s">
        <v>23590</v>
      </c>
      <c r="V175" s="26" t="s">
        <v>6</v>
      </c>
      <c r="W175" s="26" t="s">
        <v>23591</v>
      </c>
      <c r="X175" s="26">
        <v>5</v>
      </c>
      <c r="Y175" s="26" t="s">
        <v>6</v>
      </c>
      <c r="Z175" s="26" t="s">
        <v>23592</v>
      </c>
      <c r="AA175" s="26" t="s">
        <v>23593</v>
      </c>
      <c r="AB175" s="26">
        <v>2014</v>
      </c>
      <c r="AC175" s="26" t="s">
        <v>6</v>
      </c>
      <c r="AD175" s="26" t="s">
        <v>6</v>
      </c>
      <c r="AE175" s="116" t="s">
        <v>6</v>
      </c>
    </row>
    <row r="176" spans="1:31" x14ac:dyDescent="0.35">
      <c r="A176" t="s">
        <v>70</v>
      </c>
      <c r="B176" t="s">
        <v>33</v>
      </c>
      <c r="C176" t="s">
        <v>33</v>
      </c>
      <c r="E176" s="20"/>
      <c r="F176" s="20"/>
      <c r="G176" s="20"/>
      <c r="H176" s="20"/>
      <c r="I176" s="20"/>
      <c r="J176" s="20" t="str">
        <f t="shared" si="11"/>
        <v>Journal</v>
      </c>
      <c r="K176" s="20"/>
      <c r="L176" s="20"/>
      <c r="M176" s="20"/>
      <c r="N176" s="20"/>
      <c r="O176" s="20"/>
      <c r="P176" s="20"/>
      <c r="Q176" s="20">
        <f t="shared" si="12"/>
        <v>0</v>
      </c>
      <c r="R176" s="20"/>
      <c r="S176" s="3">
        <v>0</v>
      </c>
      <c r="T176" s="133" t="s">
        <v>23594</v>
      </c>
      <c r="U176" s="25" t="s">
        <v>23595</v>
      </c>
      <c r="V176" s="25" t="s">
        <v>6</v>
      </c>
      <c r="W176" s="25" t="s">
        <v>23596</v>
      </c>
      <c r="X176" s="25">
        <v>7</v>
      </c>
      <c r="Y176" s="25" t="s">
        <v>6</v>
      </c>
      <c r="Z176" s="25" t="s">
        <v>6436</v>
      </c>
      <c r="AA176" s="25" t="s">
        <v>23597</v>
      </c>
      <c r="AB176" s="25">
        <v>2009</v>
      </c>
      <c r="AC176" s="25" t="s">
        <v>6</v>
      </c>
      <c r="AD176" s="25" t="s">
        <v>6</v>
      </c>
      <c r="AE176" s="118" t="s">
        <v>6</v>
      </c>
    </row>
    <row r="177" spans="1:31" x14ac:dyDescent="0.35">
      <c r="A177" t="s">
        <v>70</v>
      </c>
      <c r="B177" t="s">
        <v>33</v>
      </c>
      <c r="C177" t="s">
        <v>33</v>
      </c>
      <c r="E177" s="20"/>
      <c r="F177" s="20"/>
      <c r="G177" s="20"/>
      <c r="H177" s="20"/>
      <c r="I177" s="20"/>
      <c r="J177" s="20" t="str">
        <f t="shared" si="11"/>
        <v>Workshop</v>
      </c>
      <c r="K177" s="20"/>
      <c r="L177" s="20"/>
      <c r="M177" s="20"/>
      <c r="N177" s="20"/>
      <c r="O177" s="20"/>
      <c r="P177" s="20"/>
      <c r="Q177" s="20">
        <f t="shared" si="12"/>
        <v>0</v>
      </c>
      <c r="R177" s="20"/>
      <c r="S177" s="3">
        <v>0</v>
      </c>
      <c r="T177" s="133" t="s">
        <v>23598</v>
      </c>
      <c r="U177" s="26" t="s">
        <v>23599</v>
      </c>
      <c r="V177" s="26" t="s">
        <v>6</v>
      </c>
      <c r="W177" s="26" t="s">
        <v>23600</v>
      </c>
      <c r="X177" s="26">
        <v>10</v>
      </c>
      <c r="Y177" s="26" t="s">
        <v>6</v>
      </c>
      <c r="Z177" s="26" t="s">
        <v>23601</v>
      </c>
      <c r="AA177" s="26" t="s">
        <v>23602</v>
      </c>
      <c r="AB177" s="26">
        <v>2011</v>
      </c>
      <c r="AC177" s="26" t="s">
        <v>6</v>
      </c>
      <c r="AD177" s="26" t="s">
        <v>6</v>
      </c>
      <c r="AE177" s="116" t="s">
        <v>6</v>
      </c>
    </row>
    <row r="178" spans="1:31" x14ac:dyDescent="0.35">
      <c r="A178" t="s">
        <v>67</v>
      </c>
      <c r="B178" t="s">
        <v>33</v>
      </c>
      <c r="C178" t="s">
        <v>33</v>
      </c>
      <c r="E178" s="20"/>
      <c r="F178" s="20"/>
      <c r="G178" s="20"/>
      <c r="H178" s="20"/>
      <c r="I178" s="20"/>
      <c r="J178" s="20" t="str">
        <f t="shared" si="11"/>
        <v>Conference</v>
      </c>
      <c r="K178" s="20"/>
      <c r="L178" s="20"/>
      <c r="M178" s="20"/>
      <c r="N178" s="20"/>
      <c r="O178" s="20"/>
      <c r="P178" s="20"/>
      <c r="Q178" s="20">
        <f t="shared" si="12"/>
        <v>0</v>
      </c>
      <c r="R178" s="20"/>
      <c r="S178" s="3">
        <v>0</v>
      </c>
      <c r="T178" s="133" t="s">
        <v>23603</v>
      </c>
      <c r="U178" s="25" t="s">
        <v>23604</v>
      </c>
      <c r="V178" s="25" t="s">
        <v>6</v>
      </c>
      <c r="W178" s="25" t="s">
        <v>23605</v>
      </c>
      <c r="X178" s="25">
        <v>10</v>
      </c>
      <c r="Y178" s="25" t="s">
        <v>6</v>
      </c>
      <c r="Z178" s="25" t="s">
        <v>23606</v>
      </c>
      <c r="AA178" s="25" t="s">
        <v>23217</v>
      </c>
      <c r="AB178" s="25">
        <v>2012</v>
      </c>
      <c r="AC178" s="25" t="s">
        <v>6</v>
      </c>
      <c r="AD178" s="25" t="s">
        <v>6</v>
      </c>
      <c r="AE178" s="118" t="s">
        <v>6</v>
      </c>
    </row>
    <row r="179" spans="1:31" x14ac:dyDescent="0.35">
      <c r="A179" t="str">
        <f t="shared" ref="A179:A185" si="13">IF(S179=1,"Duplicated","")</f>
        <v>Duplicated</v>
      </c>
      <c r="B179" t="s">
        <v>33</v>
      </c>
      <c r="C179" t="s">
        <v>33</v>
      </c>
      <c r="E179" s="20"/>
      <c r="F179" s="20"/>
      <c r="G179" s="20"/>
      <c r="H179" s="20"/>
      <c r="I179" s="20"/>
      <c r="J179" s="20" t="str">
        <f t="shared" si="11"/>
        <v>Journal</v>
      </c>
      <c r="K179" s="20"/>
      <c r="L179" s="20"/>
      <c r="M179" s="20"/>
      <c r="N179" s="20"/>
      <c r="O179" s="20"/>
      <c r="P179" s="20"/>
      <c r="Q179" s="20">
        <f t="shared" si="12"/>
        <v>0</v>
      </c>
      <c r="R179" s="20"/>
      <c r="S179" s="3">
        <v>1</v>
      </c>
      <c r="T179" s="133" t="s">
        <v>23607</v>
      </c>
      <c r="U179" s="26" t="s">
        <v>12837</v>
      </c>
      <c r="V179" s="26" t="s">
        <v>6</v>
      </c>
      <c r="W179" s="26" t="s">
        <v>12838</v>
      </c>
      <c r="X179" s="26">
        <v>5</v>
      </c>
      <c r="Y179" s="26" t="s">
        <v>6</v>
      </c>
      <c r="Z179" s="26" t="s">
        <v>23608</v>
      </c>
      <c r="AA179" s="26" t="s">
        <v>12840</v>
      </c>
      <c r="AB179" s="26">
        <v>2013</v>
      </c>
      <c r="AC179" s="26" t="s">
        <v>6</v>
      </c>
      <c r="AD179" s="26" t="s">
        <v>6</v>
      </c>
      <c r="AE179" s="116" t="s">
        <v>6</v>
      </c>
    </row>
    <row r="180" spans="1:31" x14ac:dyDescent="0.35">
      <c r="A180" t="s">
        <v>70</v>
      </c>
      <c r="B180" t="s">
        <v>33</v>
      </c>
      <c r="C180" t="s">
        <v>33</v>
      </c>
      <c r="E180" s="20"/>
      <c r="F180" s="20"/>
      <c r="G180" s="20"/>
      <c r="H180" s="20"/>
      <c r="I180" s="20"/>
      <c r="J180" s="20" t="str">
        <f t="shared" si="11"/>
        <v>Journal</v>
      </c>
      <c r="K180" s="20"/>
      <c r="L180" s="20"/>
      <c r="M180" s="20"/>
      <c r="N180" s="20"/>
      <c r="O180" s="20"/>
      <c r="P180" s="20"/>
      <c r="Q180" s="20">
        <f t="shared" si="12"/>
        <v>0</v>
      </c>
      <c r="R180" s="20"/>
      <c r="S180" s="3">
        <v>0</v>
      </c>
      <c r="T180" s="133" t="s">
        <v>23609</v>
      </c>
      <c r="U180" s="25" t="s">
        <v>23610</v>
      </c>
      <c r="V180" s="25" t="s">
        <v>6</v>
      </c>
      <c r="W180" s="25" t="s">
        <v>23600</v>
      </c>
      <c r="X180" s="25">
        <v>7</v>
      </c>
      <c r="Y180" s="25" t="s">
        <v>6</v>
      </c>
      <c r="Z180" s="25" t="s">
        <v>23409</v>
      </c>
      <c r="AA180" s="25" t="s">
        <v>23611</v>
      </c>
      <c r="AB180" s="25">
        <v>2010</v>
      </c>
      <c r="AC180" s="25" t="s">
        <v>6</v>
      </c>
      <c r="AD180" s="25" t="s">
        <v>6</v>
      </c>
      <c r="AE180" s="118" t="s">
        <v>6</v>
      </c>
    </row>
    <row r="181" spans="1:31" x14ac:dyDescent="0.35">
      <c r="A181" t="str">
        <f t="shared" si="13"/>
        <v>Duplicated</v>
      </c>
      <c r="B181" t="s">
        <v>33</v>
      </c>
      <c r="C181" t="s">
        <v>33</v>
      </c>
      <c r="E181" s="20"/>
      <c r="F181" s="20"/>
      <c r="G181" s="20"/>
      <c r="H181" s="20"/>
      <c r="I181" s="20"/>
      <c r="J181" s="20" t="str">
        <f t="shared" si="11"/>
        <v>Conference</v>
      </c>
      <c r="K181" s="20"/>
      <c r="L181" s="20"/>
      <c r="M181" s="20"/>
      <c r="N181" s="20"/>
      <c r="O181" s="20"/>
      <c r="P181" s="20"/>
      <c r="Q181" s="20">
        <f t="shared" si="12"/>
        <v>0</v>
      </c>
      <c r="R181" s="20"/>
      <c r="S181" s="3">
        <v>1</v>
      </c>
      <c r="T181" s="133" t="s">
        <v>23612</v>
      </c>
      <c r="U181" s="26" t="s">
        <v>12020</v>
      </c>
      <c r="V181" s="26" t="s">
        <v>6</v>
      </c>
      <c r="W181" s="26" t="s">
        <v>23613</v>
      </c>
      <c r="X181" s="26">
        <v>5</v>
      </c>
      <c r="Y181" s="26" t="s">
        <v>6</v>
      </c>
      <c r="Z181" s="26" t="s">
        <v>2587</v>
      </c>
      <c r="AA181" s="26" t="s">
        <v>23614</v>
      </c>
      <c r="AB181" s="26">
        <v>2013</v>
      </c>
      <c r="AC181" s="26" t="s">
        <v>6</v>
      </c>
      <c r="AD181" s="26" t="s">
        <v>6</v>
      </c>
      <c r="AE181" s="116" t="s">
        <v>6</v>
      </c>
    </row>
    <row r="182" spans="1:31" x14ac:dyDescent="0.35">
      <c r="A182" t="s">
        <v>70</v>
      </c>
      <c r="B182" t="s">
        <v>33</v>
      </c>
      <c r="C182" t="s">
        <v>33</v>
      </c>
      <c r="E182" s="20"/>
      <c r="F182" s="20"/>
      <c r="G182" s="20"/>
      <c r="H182" s="20"/>
      <c r="I182" s="20"/>
      <c r="J182" s="20" t="str">
        <f t="shared" si="11"/>
        <v>Conference</v>
      </c>
      <c r="K182" s="20"/>
      <c r="L182" s="20"/>
      <c r="M182" s="20"/>
      <c r="N182" s="20"/>
      <c r="O182" s="20"/>
      <c r="P182" s="20"/>
      <c r="Q182" s="20">
        <f t="shared" si="12"/>
        <v>0</v>
      </c>
      <c r="R182" s="20"/>
      <c r="S182" s="3">
        <v>0</v>
      </c>
      <c r="T182" s="133" t="s">
        <v>23615</v>
      </c>
      <c r="U182" s="25" t="s">
        <v>23616</v>
      </c>
      <c r="V182" s="25" t="s">
        <v>6</v>
      </c>
      <c r="W182" s="25" t="s">
        <v>23617</v>
      </c>
      <c r="X182" s="25">
        <v>10</v>
      </c>
      <c r="Y182" s="25" t="s">
        <v>6</v>
      </c>
      <c r="Z182" s="25" t="s">
        <v>23618</v>
      </c>
      <c r="AA182" s="25" t="s">
        <v>23619</v>
      </c>
      <c r="AB182" s="25">
        <v>2016</v>
      </c>
      <c r="AC182" s="25" t="s">
        <v>6</v>
      </c>
      <c r="AD182" s="25" t="s">
        <v>6</v>
      </c>
      <c r="AE182" s="118" t="s">
        <v>6</v>
      </c>
    </row>
    <row r="183" spans="1:31" x14ac:dyDescent="0.35">
      <c r="A183" t="s">
        <v>70</v>
      </c>
      <c r="B183" t="s">
        <v>33</v>
      </c>
      <c r="C183" t="s">
        <v>33</v>
      </c>
      <c r="E183" s="20"/>
      <c r="F183" s="20"/>
      <c r="G183" s="20"/>
      <c r="H183" s="20"/>
      <c r="I183" s="20"/>
      <c r="J183" s="20" t="str">
        <f t="shared" si="11"/>
        <v>Journal</v>
      </c>
      <c r="K183" s="20"/>
      <c r="L183" s="20"/>
      <c r="M183" s="20"/>
      <c r="N183" s="20"/>
      <c r="O183" s="20"/>
      <c r="P183" s="20"/>
      <c r="Q183" s="20">
        <f t="shared" si="12"/>
        <v>0</v>
      </c>
      <c r="R183" s="20"/>
      <c r="S183" s="3">
        <v>0</v>
      </c>
      <c r="T183" s="133" t="s">
        <v>23620</v>
      </c>
      <c r="U183" s="26" t="s">
        <v>23621</v>
      </c>
      <c r="V183" s="26" t="s">
        <v>6</v>
      </c>
      <c r="W183" s="26" t="s">
        <v>23622</v>
      </c>
      <c r="X183" s="26">
        <v>5</v>
      </c>
      <c r="Y183" s="26" t="s">
        <v>6</v>
      </c>
      <c r="Z183" s="26" t="s">
        <v>23623</v>
      </c>
      <c r="AA183" s="26" t="s">
        <v>23624</v>
      </c>
      <c r="AB183" s="26">
        <v>2020</v>
      </c>
      <c r="AC183" s="26" t="s">
        <v>6</v>
      </c>
      <c r="AD183" s="26" t="s">
        <v>6</v>
      </c>
      <c r="AE183" s="116" t="s">
        <v>6</v>
      </c>
    </row>
    <row r="184" spans="1:31" x14ac:dyDescent="0.35">
      <c r="A184" t="s">
        <v>70</v>
      </c>
      <c r="B184" t="s">
        <v>33</v>
      </c>
      <c r="C184" t="s">
        <v>33</v>
      </c>
      <c r="E184" s="20"/>
      <c r="F184" s="20"/>
      <c r="G184" s="20"/>
      <c r="H184" s="20"/>
      <c r="I184" s="20"/>
      <c r="J184" s="20" t="str">
        <f t="shared" si="11"/>
        <v>Journal</v>
      </c>
      <c r="K184" s="20"/>
      <c r="L184" s="20"/>
      <c r="M184" s="20"/>
      <c r="N184" s="20"/>
      <c r="O184" s="20"/>
      <c r="P184" s="20"/>
      <c r="Q184" s="20">
        <f t="shared" si="12"/>
        <v>0</v>
      </c>
      <c r="R184" s="20"/>
      <c r="S184" s="3">
        <v>0</v>
      </c>
      <c r="T184" s="133" t="s">
        <v>23625</v>
      </c>
      <c r="U184" s="25" t="s">
        <v>23626</v>
      </c>
      <c r="V184" s="25" t="s">
        <v>6</v>
      </c>
      <c r="W184" s="25" t="s">
        <v>23627</v>
      </c>
      <c r="X184" s="25">
        <v>7</v>
      </c>
      <c r="Y184" s="25" t="s">
        <v>6</v>
      </c>
      <c r="Z184" s="25" t="s">
        <v>1808</v>
      </c>
      <c r="AA184" s="25" t="s">
        <v>14095</v>
      </c>
      <c r="AB184" s="25">
        <v>2014</v>
      </c>
      <c r="AC184" s="25" t="s">
        <v>6</v>
      </c>
      <c r="AD184" s="25" t="s">
        <v>6</v>
      </c>
      <c r="AE184" s="118" t="s">
        <v>6</v>
      </c>
    </row>
    <row r="185" spans="1:31" x14ac:dyDescent="0.35">
      <c r="A185" t="str">
        <f t="shared" si="13"/>
        <v>Duplicated</v>
      </c>
      <c r="B185" t="s">
        <v>33</v>
      </c>
      <c r="C185" t="s">
        <v>33</v>
      </c>
      <c r="E185" s="20"/>
      <c r="F185" s="20"/>
      <c r="G185" s="20"/>
      <c r="H185" s="20"/>
      <c r="I185" s="20"/>
      <c r="J185" s="20" t="str">
        <f t="shared" si="11"/>
        <v>Journal</v>
      </c>
      <c r="K185" s="20"/>
      <c r="L185" s="20"/>
      <c r="M185" s="20"/>
      <c r="N185" s="20"/>
      <c r="O185" s="20"/>
      <c r="P185" s="20"/>
      <c r="Q185" s="20">
        <f t="shared" si="12"/>
        <v>0</v>
      </c>
      <c r="R185" s="20"/>
      <c r="S185" s="3">
        <v>1</v>
      </c>
      <c r="T185" s="133" t="s">
        <v>23628</v>
      </c>
      <c r="U185" s="26" t="s">
        <v>23629</v>
      </c>
      <c r="V185" s="26" t="s">
        <v>6</v>
      </c>
      <c r="W185" s="26" t="s">
        <v>23630</v>
      </c>
      <c r="X185" s="26">
        <v>6</v>
      </c>
      <c r="Y185" s="26" t="s">
        <v>6</v>
      </c>
      <c r="Z185" s="26" t="s">
        <v>22913</v>
      </c>
      <c r="AA185" s="26" t="s">
        <v>22914</v>
      </c>
      <c r="AB185" s="26">
        <v>2011</v>
      </c>
      <c r="AC185" s="26" t="s">
        <v>6</v>
      </c>
      <c r="AD185" s="26" t="s">
        <v>6</v>
      </c>
      <c r="AE185" s="116" t="s">
        <v>6</v>
      </c>
    </row>
    <row r="186" spans="1:31" x14ac:dyDescent="0.35">
      <c r="A186" t="s">
        <v>70</v>
      </c>
      <c r="B186" t="s">
        <v>33</v>
      </c>
      <c r="C186" t="s">
        <v>33</v>
      </c>
      <c r="E186" s="20"/>
      <c r="F186" s="20"/>
      <c r="G186" s="20"/>
      <c r="H186" s="20"/>
      <c r="I186" s="20"/>
      <c r="J186" s="20" t="str">
        <f t="shared" si="11"/>
        <v>Conference</v>
      </c>
      <c r="K186" s="20"/>
      <c r="L186" s="20"/>
      <c r="M186" s="20"/>
      <c r="N186" s="20"/>
      <c r="O186" s="20"/>
      <c r="P186" s="20"/>
      <c r="Q186" s="20">
        <f t="shared" si="12"/>
        <v>0</v>
      </c>
      <c r="R186" s="20"/>
      <c r="S186" s="3">
        <v>0</v>
      </c>
      <c r="T186" s="133" t="s">
        <v>23631</v>
      </c>
      <c r="U186" s="25" t="s">
        <v>23632</v>
      </c>
      <c r="V186" s="25" t="s">
        <v>6</v>
      </c>
      <c r="W186" s="25" t="s">
        <v>23600</v>
      </c>
      <c r="X186" s="25">
        <v>10</v>
      </c>
      <c r="Y186" s="25" t="s">
        <v>6</v>
      </c>
      <c r="Z186" s="25" t="s">
        <v>23633</v>
      </c>
      <c r="AA186" s="25" t="s">
        <v>23634</v>
      </c>
      <c r="AB186" s="25">
        <v>2009</v>
      </c>
      <c r="AC186" s="25" t="s">
        <v>6</v>
      </c>
      <c r="AD186" s="25" t="s">
        <v>6</v>
      </c>
      <c r="AE186" s="118" t="s">
        <v>6</v>
      </c>
    </row>
    <row r="187" spans="1:31" x14ac:dyDescent="0.35">
      <c r="A187" t="s">
        <v>40</v>
      </c>
      <c r="B187" t="s">
        <v>33</v>
      </c>
      <c r="C187" t="s">
        <v>33</v>
      </c>
      <c r="E187" s="20"/>
      <c r="F187" s="20"/>
      <c r="G187" s="20"/>
      <c r="H187" s="20"/>
      <c r="I187" s="20"/>
      <c r="J187" s="20" t="str">
        <f t="shared" si="11"/>
        <v>Journal</v>
      </c>
      <c r="K187" s="20"/>
      <c r="L187" s="20"/>
      <c r="M187" s="20"/>
      <c r="N187" s="20"/>
      <c r="O187" s="20"/>
      <c r="P187" s="20"/>
      <c r="Q187" s="20">
        <f t="shared" si="12"/>
        <v>0</v>
      </c>
      <c r="R187" s="20"/>
      <c r="S187" s="3">
        <v>0</v>
      </c>
      <c r="T187" s="133" t="s">
        <v>23635</v>
      </c>
      <c r="U187" s="26" t="s">
        <v>23636</v>
      </c>
      <c r="V187" s="26" t="s">
        <v>6</v>
      </c>
      <c r="W187" s="26" t="s">
        <v>23637</v>
      </c>
      <c r="X187" s="26">
        <v>5</v>
      </c>
      <c r="Y187" s="26" t="s">
        <v>6</v>
      </c>
      <c r="Z187" s="26" t="s">
        <v>866</v>
      </c>
      <c r="AA187" s="26" t="s">
        <v>23638</v>
      </c>
      <c r="AB187" s="26">
        <v>2014</v>
      </c>
      <c r="AC187" s="26" t="s">
        <v>6</v>
      </c>
      <c r="AD187" s="26" t="s">
        <v>6</v>
      </c>
      <c r="AE187" s="116" t="s">
        <v>6</v>
      </c>
    </row>
    <row r="188" spans="1:31" x14ac:dyDescent="0.35">
      <c r="A188" t="s">
        <v>70</v>
      </c>
      <c r="B188" t="s">
        <v>33</v>
      </c>
      <c r="C188" t="s">
        <v>33</v>
      </c>
      <c r="E188" s="20"/>
      <c r="F188" s="20"/>
      <c r="G188" s="20"/>
      <c r="H188" s="20"/>
      <c r="I188" s="20"/>
      <c r="J188" s="20" t="str">
        <f t="shared" si="11"/>
        <v>Journal</v>
      </c>
      <c r="K188" s="20"/>
      <c r="L188" s="20"/>
      <c r="M188" s="20"/>
      <c r="N188" s="20"/>
      <c r="O188" s="20"/>
      <c r="P188" s="20"/>
      <c r="Q188" s="20">
        <f t="shared" si="12"/>
        <v>0</v>
      </c>
      <c r="R188" s="20"/>
      <c r="S188" s="3">
        <v>0</v>
      </c>
      <c r="T188" s="133" t="s">
        <v>23639</v>
      </c>
      <c r="U188" s="25" t="s">
        <v>22913</v>
      </c>
      <c r="V188" s="25" t="s">
        <v>6</v>
      </c>
      <c r="W188" s="25" t="s">
        <v>23640</v>
      </c>
      <c r="X188" s="25">
        <v>7</v>
      </c>
      <c r="Y188" s="25" t="s">
        <v>6</v>
      </c>
      <c r="Z188" s="25" t="s">
        <v>1392</v>
      </c>
      <c r="AA188" s="25" t="s">
        <v>23641</v>
      </c>
      <c r="AB188" s="25">
        <v>2013</v>
      </c>
      <c r="AC188" s="25" t="s">
        <v>6</v>
      </c>
      <c r="AD188" s="25" t="s">
        <v>6</v>
      </c>
      <c r="AE188" s="118" t="s">
        <v>6</v>
      </c>
    </row>
    <row r="189" spans="1:31" x14ac:dyDescent="0.35">
      <c r="A189" t="s">
        <v>67</v>
      </c>
      <c r="B189" t="s">
        <v>33</v>
      </c>
      <c r="C189" t="s">
        <v>33</v>
      </c>
      <c r="E189" s="20"/>
      <c r="F189" s="20"/>
      <c r="G189" s="20"/>
      <c r="H189" s="20"/>
      <c r="I189" s="20"/>
      <c r="J189" s="20" t="str">
        <f t="shared" si="11"/>
        <v>Conference</v>
      </c>
      <c r="K189" s="20"/>
      <c r="L189" s="20"/>
      <c r="M189" s="20"/>
      <c r="N189" s="20"/>
      <c r="O189" s="20"/>
      <c r="P189" s="20"/>
      <c r="Q189" s="20">
        <f t="shared" si="12"/>
        <v>0</v>
      </c>
      <c r="R189" s="20"/>
      <c r="S189" s="3">
        <v>0</v>
      </c>
      <c r="T189" s="133" t="s">
        <v>23642</v>
      </c>
      <c r="U189" s="26" t="s">
        <v>23643</v>
      </c>
      <c r="V189" s="26" t="s">
        <v>6</v>
      </c>
      <c r="W189" s="26" t="s">
        <v>23644</v>
      </c>
      <c r="X189" s="26">
        <v>10</v>
      </c>
      <c r="Y189" s="26" t="s">
        <v>6</v>
      </c>
      <c r="Z189" s="26" t="s">
        <v>23645</v>
      </c>
      <c r="AA189" s="26" t="s">
        <v>23646</v>
      </c>
      <c r="AB189" s="26">
        <v>2010</v>
      </c>
      <c r="AC189" s="26" t="s">
        <v>6</v>
      </c>
      <c r="AD189" s="26" t="s">
        <v>6</v>
      </c>
      <c r="AE189" s="116" t="s">
        <v>6</v>
      </c>
    </row>
    <row r="190" spans="1:31" x14ac:dyDescent="0.35">
      <c r="A190" t="s">
        <v>70</v>
      </c>
      <c r="B190" t="s">
        <v>33</v>
      </c>
      <c r="C190" t="s">
        <v>33</v>
      </c>
      <c r="E190" s="20"/>
      <c r="F190" s="20"/>
      <c r="G190" s="20"/>
      <c r="H190" s="20"/>
      <c r="I190" s="20"/>
      <c r="J190" s="20" t="str">
        <f t="shared" si="11"/>
        <v>Journal</v>
      </c>
      <c r="K190" s="20"/>
      <c r="L190" s="20"/>
      <c r="M190" s="20"/>
      <c r="N190" s="20"/>
      <c r="O190" s="20"/>
      <c r="P190" s="20"/>
      <c r="Q190" s="20">
        <f t="shared" si="12"/>
        <v>0</v>
      </c>
      <c r="R190" s="20"/>
      <c r="S190" s="3">
        <v>0</v>
      </c>
      <c r="T190" s="133" t="s">
        <v>23647</v>
      </c>
      <c r="U190" s="25" t="s">
        <v>23648</v>
      </c>
      <c r="V190" s="25" t="s">
        <v>6</v>
      </c>
      <c r="W190" s="25" t="s">
        <v>23649</v>
      </c>
      <c r="X190" s="25">
        <v>10</v>
      </c>
      <c r="Y190" s="25" t="s">
        <v>6</v>
      </c>
      <c r="Z190" s="25" t="s">
        <v>22913</v>
      </c>
      <c r="AA190" s="25" t="s">
        <v>22914</v>
      </c>
      <c r="AB190" s="25">
        <v>2012</v>
      </c>
      <c r="AC190" s="25" t="s">
        <v>6</v>
      </c>
      <c r="AD190" s="25" t="s">
        <v>6</v>
      </c>
      <c r="AE190" s="118" t="s">
        <v>6</v>
      </c>
    </row>
    <row r="191" spans="1:31" x14ac:dyDescent="0.35">
      <c r="A191" t="str">
        <f t="shared" ref="A191:A222" si="14">IF(S191=1,"Duplicated","")</f>
        <v>Duplicated</v>
      </c>
      <c r="B191" t="s">
        <v>33</v>
      </c>
      <c r="C191" t="s">
        <v>33</v>
      </c>
      <c r="E191" s="20"/>
      <c r="F191" s="20"/>
      <c r="G191" s="20"/>
      <c r="H191" s="20"/>
      <c r="I191" s="20"/>
      <c r="J191" s="20" t="str">
        <f t="shared" si="11"/>
        <v>Journal</v>
      </c>
      <c r="K191" s="20"/>
      <c r="L191" s="20"/>
      <c r="M191" s="20"/>
      <c r="N191" s="20"/>
      <c r="O191" s="20"/>
      <c r="P191" s="20"/>
      <c r="Q191" s="20">
        <f t="shared" si="12"/>
        <v>0</v>
      </c>
      <c r="R191" s="20"/>
      <c r="S191" s="3">
        <v>1</v>
      </c>
      <c r="T191" s="133" t="s">
        <v>1388</v>
      </c>
      <c r="U191" s="26" t="s">
        <v>22913</v>
      </c>
      <c r="V191" s="26" t="s">
        <v>6</v>
      </c>
      <c r="W191" s="26" t="s">
        <v>12132</v>
      </c>
      <c r="X191" s="26">
        <v>7</v>
      </c>
      <c r="Y191" s="26" t="s">
        <v>6</v>
      </c>
      <c r="Z191" s="26" t="s">
        <v>1392</v>
      </c>
      <c r="AA191" s="26" t="s">
        <v>23650</v>
      </c>
      <c r="AB191" s="26">
        <v>2021</v>
      </c>
      <c r="AC191" s="26" t="s">
        <v>6</v>
      </c>
      <c r="AD191" s="26" t="s">
        <v>6</v>
      </c>
      <c r="AE191" s="116" t="s">
        <v>6</v>
      </c>
    </row>
    <row r="192" spans="1:31" x14ac:dyDescent="0.35">
      <c r="A192" t="s">
        <v>70</v>
      </c>
      <c r="B192" t="s">
        <v>33</v>
      </c>
      <c r="C192" t="s">
        <v>33</v>
      </c>
      <c r="E192" s="20" t="s">
        <v>128</v>
      </c>
      <c r="F192" s="20"/>
      <c r="G192" s="20"/>
      <c r="H192" s="20"/>
      <c r="I192" s="20"/>
      <c r="J192" s="20" t="str">
        <f t="shared" si="11"/>
        <v>Conference</v>
      </c>
      <c r="K192" s="20"/>
      <c r="L192" s="20"/>
      <c r="M192" s="20"/>
      <c r="N192" s="20"/>
      <c r="O192" s="20"/>
      <c r="P192" s="20"/>
      <c r="Q192" s="20">
        <f t="shared" si="12"/>
        <v>0</v>
      </c>
      <c r="R192" s="20"/>
      <c r="S192" s="3">
        <v>0</v>
      </c>
      <c r="T192" s="133" t="s">
        <v>23651</v>
      </c>
      <c r="U192" s="25" t="s">
        <v>23652</v>
      </c>
      <c r="V192" s="25" t="s">
        <v>6</v>
      </c>
      <c r="W192" s="25" t="s">
        <v>23653</v>
      </c>
      <c r="X192" s="25">
        <v>10</v>
      </c>
      <c r="Y192" s="25" t="s">
        <v>6</v>
      </c>
      <c r="Z192" s="25" t="s">
        <v>23654</v>
      </c>
      <c r="AA192" s="25" t="s">
        <v>23655</v>
      </c>
      <c r="AB192" s="25">
        <v>2011</v>
      </c>
      <c r="AC192" s="25" t="s">
        <v>6</v>
      </c>
      <c r="AD192" s="25" t="s">
        <v>6</v>
      </c>
      <c r="AE192" s="118" t="s">
        <v>6</v>
      </c>
    </row>
    <row r="193" spans="1:31" x14ac:dyDescent="0.35">
      <c r="A193" t="s">
        <v>70</v>
      </c>
      <c r="B193" t="s">
        <v>33</v>
      </c>
      <c r="C193" t="s">
        <v>33</v>
      </c>
      <c r="E193" s="20"/>
      <c r="F193" s="20"/>
      <c r="G193" s="20"/>
      <c r="H193" s="20"/>
      <c r="I193" s="20"/>
      <c r="J193" s="20" t="str">
        <f t="shared" si="11"/>
        <v>Journal</v>
      </c>
      <c r="K193" s="20"/>
      <c r="L193" s="20"/>
      <c r="M193" s="20"/>
      <c r="N193" s="20"/>
      <c r="O193" s="20"/>
      <c r="P193" s="20"/>
      <c r="Q193" s="20">
        <f t="shared" si="12"/>
        <v>0</v>
      </c>
      <c r="R193" s="20"/>
      <c r="S193" s="3">
        <v>0</v>
      </c>
      <c r="T193" s="133" t="s">
        <v>23656</v>
      </c>
      <c r="U193" s="26" t="s">
        <v>23657</v>
      </c>
      <c r="V193" s="26" t="s">
        <v>6</v>
      </c>
      <c r="W193" s="26" t="s">
        <v>23658</v>
      </c>
      <c r="X193" s="26">
        <v>7</v>
      </c>
      <c r="Y193" s="26" t="s">
        <v>6</v>
      </c>
      <c r="Z193" s="26" t="s">
        <v>3750</v>
      </c>
      <c r="AA193" s="26" t="s">
        <v>23659</v>
      </c>
      <c r="AB193" s="26">
        <v>2021</v>
      </c>
      <c r="AC193" s="26" t="s">
        <v>6</v>
      </c>
      <c r="AD193" s="26" t="s">
        <v>6</v>
      </c>
      <c r="AE193" s="116" t="s">
        <v>6</v>
      </c>
    </row>
    <row r="194" spans="1:31" x14ac:dyDescent="0.35">
      <c r="A194" t="s">
        <v>70</v>
      </c>
      <c r="B194" t="s">
        <v>33</v>
      </c>
      <c r="C194" t="s">
        <v>33</v>
      </c>
      <c r="E194" s="20"/>
      <c r="F194" s="20"/>
      <c r="G194" s="20"/>
      <c r="H194" s="20"/>
      <c r="I194" s="20"/>
      <c r="J194" s="20" t="str">
        <f t="shared" si="11"/>
        <v>Conference</v>
      </c>
      <c r="K194" s="20"/>
      <c r="L194" s="20"/>
      <c r="M194" s="20"/>
      <c r="N194" s="20"/>
      <c r="O194" s="20"/>
      <c r="P194" s="20"/>
      <c r="Q194" s="20">
        <f t="shared" si="12"/>
        <v>0</v>
      </c>
      <c r="R194" s="20"/>
      <c r="S194" s="3">
        <v>0</v>
      </c>
      <c r="T194" s="133" t="s">
        <v>23660</v>
      </c>
      <c r="U194" s="25" t="s">
        <v>23661</v>
      </c>
      <c r="V194" s="25" t="s">
        <v>6</v>
      </c>
      <c r="W194" s="25" t="s">
        <v>23662</v>
      </c>
      <c r="X194" s="25">
        <v>10</v>
      </c>
      <c r="Y194" s="25" t="s">
        <v>6</v>
      </c>
      <c r="Z194" s="25" t="s">
        <v>23663</v>
      </c>
      <c r="AA194" s="25" t="s">
        <v>23664</v>
      </c>
      <c r="AB194" s="25">
        <v>2014</v>
      </c>
      <c r="AC194" s="25" t="s">
        <v>6</v>
      </c>
      <c r="AD194" s="25" t="s">
        <v>6</v>
      </c>
      <c r="AE194" s="118" t="s">
        <v>6</v>
      </c>
    </row>
    <row r="195" spans="1:31" x14ac:dyDescent="0.35">
      <c r="A195" t="s">
        <v>70</v>
      </c>
      <c r="B195" t="s">
        <v>33</v>
      </c>
      <c r="C195" t="s">
        <v>33</v>
      </c>
      <c r="E195" s="20"/>
      <c r="F195" s="20"/>
      <c r="G195" s="20"/>
      <c r="H195" s="20"/>
      <c r="I195" s="20"/>
      <c r="J195" s="20" t="str">
        <f t="shared" ref="J195:J258" si="15">IF(ISNUMBER(SEARCH("Workshop", Z195)),"Workshop",IF(OR(ISNUMBER(SEARCH("Conference", Z195)), ISNUMBER(SEARCH("Symposium", Z195)), ISNUMBER(SEARCH("Lecture Notes", Z195)), ISNUMBER(SEARCH("Proceedings", Z195))),"Conference", "Journal"))</f>
        <v>Conference</v>
      </c>
      <c r="K195" s="20"/>
      <c r="L195" s="20"/>
      <c r="M195" s="20"/>
      <c r="N195" s="20"/>
      <c r="O195" s="20"/>
      <c r="P195" s="20"/>
      <c r="Q195" s="20">
        <f t="shared" ref="Q195:Q258" si="16">SUM(K195:P195)</f>
        <v>0</v>
      </c>
      <c r="R195" s="20"/>
      <c r="S195" s="3">
        <v>0</v>
      </c>
      <c r="T195" s="133" t="s">
        <v>23665</v>
      </c>
      <c r="U195" s="26" t="s">
        <v>23666</v>
      </c>
      <c r="V195" s="26" t="s">
        <v>6</v>
      </c>
      <c r="W195" s="26" t="s">
        <v>23667</v>
      </c>
      <c r="X195" s="26">
        <v>5</v>
      </c>
      <c r="Y195" s="26" t="s">
        <v>6</v>
      </c>
      <c r="Z195" s="26" t="s">
        <v>23006</v>
      </c>
      <c r="AA195" s="26" t="s">
        <v>23668</v>
      </c>
      <c r="AB195" s="26">
        <v>2016</v>
      </c>
      <c r="AC195" s="26" t="s">
        <v>6</v>
      </c>
      <c r="AD195" s="26" t="s">
        <v>6</v>
      </c>
      <c r="AE195" s="116" t="s">
        <v>6</v>
      </c>
    </row>
    <row r="196" spans="1:31" x14ac:dyDescent="0.35">
      <c r="A196" t="s">
        <v>70</v>
      </c>
      <c r="B196" t="s">
        <v>33</v>
      </c>
      <c r="C196" t="s">
        <v>33</v>
      </c>
      <c r="E196" s="20"/>
      <c r="F196" s="20"/>
      <c r="G196" s="20"/>
      <c r="H196" s="20"/>
      <c r="I196" s="20"/>
      <c r="J196" s="20" t="str">
        <f t="shared" si="15"/>
        <v>Journal</v>
      </c>
      <c r="K196" s="20"/>
      <c r="L196" s="20"/>
      <c r="M196" s="20"/>
      <c r="N196" s="20"/>
      <c r="O196" s="20"/>
      <c r="P196" s="20"/>
      <c r="Q196" s="20">
        <f t="shared" si="16"/>
        <v>0</v>
      </c>
      <c r="R196" s="20"/>
      <c r="S196" s="3">
        <v>0</v>
      </c>
      <c r="T196" s="133" t="s">
        <v>23669</v>
      </c>
      <c r="U196" s="25" t="s">
        <v>23670</v>
      </c>
      <c r="V196" s="25" t="s">
        <v>6</v>
      </c>
      <c r="W196" s="25" t="s">
        <v>23671</v>
      </c>
      <c r="X196" s="25">
        <v>7</v>
      </c>
      <c r="Y196" s="25" t="s">
        <v>6</v>
      </c>
      <c r="Z196" s="25" t="s">
        <v>3750</v>
      </c>
      <c r="AA196" s="25" t="s">
        <v>23672</v>
      </c>
      <c r="AB196" s="25">
        <v>2016</v>
      </c>
      <c r="AC196" s="25" t="s">
        <v>6</v>
      </c>
      <c r="AD196" s="25" t="s">
        <v>6</v>
      </c>
      <c r="AE196" s="118" t="s">
        <v>6</v>
      </c>
    </row>
    <row r="197" spans="1:31" x14ac:dyDescent="0.35">
      <c r="A197" t="s">
        <v>79</v>
      </c>
      <c r="B197" t="s">
        <v>33</v>
      </c>
      <c r="C197" t="s">
        <v>33</v>
      </c>
      <c r="E197" s="20"/>
      <c r="F197" s="20"/>
      <c r="G197" s="20"/>
      <c r="H197" s="20"/>
      <c r="I197" s="20"/>
      <c r="J197" s="20" t="str">
        <f t="shared" si="15"/>
        <v>Journal</v>
      </c>
      <c r="K197" s="20"/>
      <c r="L197" s="20"/>
      <c r="M197" s="20"/>
      <c r="N197" s="20"/>
      <c r="O197" s="20"/>
      <c r="P197" s="20"/>
      <c r="Q197" s="20">
        <f t="shared" si="16"/>
        <v>0</v>
      </c>
      <c r="R197" s="20"/>
      <c r="S197" s="3">
        <v>0</v>
      </c>
      <c r="T197" s="133" t="s">
        <v>23673</v>
      </c>
      <c r="U197" s="26" t="s">
        <v>23674</v>
      </c>
      <c r="V197" s="26" t="s">
        <v>6</v>
      </c>
      <c r="W197" s="26" t="s">
        <v>23675</v>
      </c>
      <c r="X197" s="26">
        <v>7</v>
      </c>
      <c r="Y197" s="26" t="s">
        <v>6</v>
      </c>
      <c r="Z197" s="26" t="s">
        <v>23676</v>
      </c>
      <c r="AA197" s="26" t="s">
        <v>23677</v>
      </c>
      <c r="AB197" s="26">
        <v>2010</v>
      </c>
      <c r="AC197" s="26" t="s">
        <v>6</v>
      </c>
      <c r="AD197" s="26" t="s">
        <v>6</v>
      </c>
      <c r="AE197" s="116" t="s">
        <v>6</v>
      </c>
    </row>
    <row r="198" spans="1:31" x14ac:dyDescent="0.35">
      <c r="A198" t="str">
        <f t="shared" si="14"/>
        <v>Duplicated</v>
      </c>
      <c r="B198" t="s">
        <v>33</v>
      </c>
      <c r="C198" t="s">
        <v>33</v>
      </c>
      <c r="E198" s="20"/>
      <c r="F198" s="20"/>
      <c r="G198" s="20"/>
      <c r="H198" s="20"/>
      <c r="I198" s="20"/>
      <c r="J198" s="20" t="str">
        <f t="shared" si="15"/>
        <v>Conference</v>
      </c>
      <c r="K198" s="20"/>
      <c r="L198" s="20"/>
      <c r="M198" s="20"/>
      <c r="N198" s="20"/>
      <c r="O198" s="20"/>
      <c r="P198" s="20"/>
      <c r="Q198" s="20">
        <f t="shared" si="16"/>
        <v>0</v>
      </c>
      <c r="R198" s="20"/>
      <c r="S198" s="3">
        <v>1</v>
      </c>
      <c r="T198" s="133" t="s">
        <v>23678</v>
      </c>
      <c r="U198" s="25" t="s">
        <v>15923</v>
      </c>
      <c r="V198" s="25" t="s">
        <v>6</v>
      </c>
      <c r="W198" s="25" t="s">
        <v>23679</v>
      </c>
      <c r="X198" s="25">
        <v>10</v>
      </c>
      <c r="Y198" s="25" t="s">
        <v>6</v>
      </c>
      <c r="Z198" s="25" t="s">
        <v>15918</v>
      </c>
      <c r="AA198" s="25" t="s">
        <v>23680</v>
      </c>
      <c r="AB198" s="25">
        <v>2014</v>
      </c>
      <c r="AC198" s="25" t="s">
        <v>6</v>
      </c>
      <c r="AD198" s="25" t="s">
        <v>6</v>
      </c>
      <c r="AE198" s="118" t="s">
        <v>6</v>
      </c>
    </row>
    <row r="199" spans="1:31" x14ac:dyDescent="0.35">
      <c r="A199" t="s">
        <v>67</v>
      </c>
      <c r="B199" t="s">
        <v>33</v>
      </c>
      <c r="C199" t="s">
        <v>33</v>
      </c>
      <c r="E199" s="20"/>
      <c r="F199" s="20"/>
      <c r="G199" s="20"/>
      <c r="H199" s="20"/>
      <c r="I199" s="20"/>
      <c r="J199" s="20" t="str">
        <f t="shared" si="15"/>
        <v>Journal</v>
      </c>
      <c r="K199" s="20"/>
      <c r="L199" s="20"/>
      <c r="M199" s="20"/>
      <c r="N199" s="20"/>
      <c r="O199" s="20"/>
      <c r="P199" s="20"/>
      <c r="Q199" s="20">
        <f t="shared" si="16"/>
        <v>0</v>
      </c>
      <c r="R199" s="20"/>
      <c r="S199" s="3">
        <v>0</v>
      </c>
      <c r="T199" s="133" t="s">
        <v>23681</v>
      </c>
      <c r="U199" s="26" t="s">
        <v>23682</v>
      </c>
      <c r="V199" s="26" t="s">
        <v>6</v>
      </c>
      <c r="W199" s="26" t="s">
        <v>23683</v>
      </c>
      <c r="X199" s="26">
        <v>7</v>
      </c>
      <c r="Y199" s="26" t="s">
        <v>6</v>
      </c>
      <c r="Z199" s="26" t="s">
        <v>23684</v>
      </c>
      <c r="AA199" s="26" t="s">
        <v>23685</v>
      </c>
      <c r="AB199" s="26">
        <v>2010</v>
      </c>
      <c r="AC199" s="26" t="s">
        <v>6</v>
      </c>
      <c r="AD199" s="26" t="s">
        <v>6</v>
      </c>
      <c r="AE199" s="116" t="s">
        <v>6</v>
      </c>
    </row>
    <row r="200" spans="1:31" x14ac:dyDescent="0.35">
      <c r="A200" t="s">
        <v>70</v>
      </c>
      <c r="B200" t="s">
        <v>33</v>
      </c>
      <c r="C200" t="s">
        <v>33</v>
      </c>
      <c r="E200" s="20"/>
      <c r="F200" s="20"/>
      <c r="G200" s="20"/>
      <c r="H200" s="20"/>
      <c r="I200" s="20"/>
      <c r="J200" s="20" t="str">
        <f t="shared" si="15"/>
        <v>Journal</v>
      </c>
      <c r="K200" s="20"/>
      <c r="L200" s="20"/>
      <c r="M200" s="20"/>
      <c r="N200" s="20"/>
      <c r="O200" s="20"/>
      <c r="P200" s="20"/>
      <c r="Q200" s="20">
        <f t="shared" si="16"/>
        <v>0</v>
      </c>
      <c r="R200" s="20"/>
      <c r="S200" s="3">
        <v>0</v>
      </c>
      <c r="T200" s="133" t="s">
        <v>23686</v>
      </c>
      <c r="U200" s="25" t="s">
        <v>23687</v>
      </c>
      <c r="V200" s="25" t="s">
        <v>6</v>
      </c>
      <c r="W200" s="25" t="s">
        <v>23688</v>
      </c>
      <c r="X200" s="25">
        <v>7</v>
      </c>
      <c r="Y200" s="25" t="s">
        <v>6</v>
      </c>
      <c r="Z200" s="25" t="s">
        <v>23689</v>
      </c>
      <c r="AA200" s="25" t="s">
        <v>23690</v>
      </c>
      <c r="AB200" s="25">
        <v>2012</v>
      </c>
      <c r="AC200" s="25" t="s">
        <v>6</v>
      </c>
      <c r="AD200" s="25" t="s">
        <v>6</v>
      </c>
      <c r="AE200" s="118" t="s">
        <v>6</v>
      </c>
    </row>
    <row r="201" spans="1:31" x14ac:dyDescent="0.35">
      <c r="A201" t="s">
        <v>70</v>
      </c>
      <c r="B201" t="s">
        <v>33</v>
      </c>
      <c r="C201" t="s">
        <v>33</v>
      </c>
      <c r="E201" s="20"/>
      <c r="F201" s="20"/>
      <c r="G201" s="20"/>
      <c r="H201" s="20"/>
      <c r="I201" s="20"/>
      <c r="J201" s="20" t="str">
        <f t="shared" si="15"/>
        <v>Conference</v>
      </c>
      <c r="K201" s="20"/>
      <c r="L201" s="20"/>
      <c r="M201" s="20"/>
      <c r="N201" s="20"/>
      <c r="O201" s="20"/>
      <c r="P201" s="20"/>
      <c r="Q201" s="20">
        <f t="shared" si="16"/>
        <v>0</v>
      </c>
      <c r="R201" s="20"/>
      <c r="S201" s="3">
        <v>0</v>
      </c>
      <c r="T201" s="133" t="s">
        <v>23691</v>
      </c>
      <c r="U201" s="26" t="s">
        <v>23692</v>
      </c>
      <c r="V201" s="26" t="s">
        <v>6</v>
      </c>
      <c r="W201" s="26" t="s">
        <v>23693</v>
      </c>
      <c r="X201" s="26">
        <v>10</v>
      </c>
      <c r="Y201" s="26" t="s">
        <v>6</v>
      </c>
      <c r="Z201" s="26" t="s">
        <v>23694</v>
      </c>
      <c r="AA201" s="26" t="s">
        <v>23695</v>
      </c>
      <c r="AB201" s="26">
        <v>2010</v>
      </c>
      <c r="AC201" s="26" t="s">
        <v>6</v>
      </c>
      <c r="AD201" s="26" t="s">
        <v>6</v>
      </c>
      <c r="AE201" s="116" t="s">
        <v>6</v>
      </c>
    </row>
    <row r="202" spans="1:31" x14ac:dyDescent="0.35">
      <c r="A202" t="s">
        <v>70</v>
      </c>
      <c r="B202" t="s">
        <v>33</v>
      </c>
      <c r="C202" t="s">
        <v>33</v>
      </c>
      <c r="E202" s="20"/>
      <c r="F202" s="20"/>
      <c r="G202" s="20"/>
      <c r="H202" s="20"/>
      <c r="I202" s="20"/>
      <c r="J202" s="20" t="str">
        <f t="shared" si="15"/>
        <v>Conference</v>
      </c>
      <c r="K202" s="20"/>
      <c r="L202" s="20"/>
      <c r="M202" s="20"/>
      <c r="N202" s="20"/>
      <c r="O202" s="20"/>
      <c r="P202" s="20"/>
      <c r="Q202" s="20">
        <f t="shared" si="16"/>
        <v>0</v>
      </c>
      <c r="R202" s="20"/>
      <c r="S202" s="3">
        <v>0</v>
      </c>
      <c r="T202" s="133" t="s">
        <v>23696</v>
      </c>
      <c r="U202" s="25" t="s">
        <v>23697</v>
      </c>
      <c r="V202" s="25" t="s">
        <v>6</v>
      </c>
      <c r="W202" s="25" t="s">
        <v>23698</v>
      </c>
      <c r="X202" s="25">
        <v>7</v>
      </c>
      <c r="Y202" s="25" t="s">
        <v>6</v>
      </c>
      <c r="Z202" s="25" t="s">
        <v>23699</v>
      </c>
      <c r="AA202" s="25" t="s">
        <v>23700</v>
      </c>
      <c r="AB202" s="25">
        <v>2011</v>
      </c>
      <c r="AC202" s="25" t="s">
        <v>6</v>
      </c>
      <c r="AD202" s="25" t="s">
        <v>6</v>
      </c>
      <c r="AE202" s="118" t="s">
        <v>6</v>
      </c>
    </row>
    <row r="203" spans="1:31" x14ac:dyDescent="0.35">
      <c r="A203" t="s">
        <v>49</v>
      </c>
      <c r="B203" t="s">
        <v>66</v>
      </c>
      <c r="C203" t="s">
        <v>66</v>
      </c>
      <c r="D203" t="s">
        <v>95</v>
      </c>
      <c r="E203" s="20" t="s">
        <v>127</v>
      </c>
      <c r="F203" s="20" t="s">
        <v>98</v>
      </c>
      <c r="G203" s="20" t="s">
        <v>107</v>
      </c>
      <c r="H203" s="20" t="s">
        <v>21331</v>
      </c>
      <c r="I203" s="20" t="s">
        <v>12</v>
      </c>
      <c r="J203" s="20" t="str">
        <f t="shared" si="15"/>
        <v>Conference</v>
      </c>
      <c r="K203" s="20">
        <v>1</v>
      </c>
      <c r="L203" s="20">
        <v>1</v>
      </c>
      <c r="M203" s="20">
        <v>1</v>
      </c>
      <c r="N203" s="20">
        <v>1</v>
      </c>
      <c r="O203" s="20">
        <v>1</v>
      </c>
      <c r="P203" s="20">
        <v>1</v>
      </c>
      <c r="Q203" s="20">
        <f t="shared" si="16"/>
        <v>6</v>
      </c>
      <c r="R203" s="132" t="s">
        <v>25222</v>
      </c>
      <c r="S203" s="3">
        <v>0</v>
      </c>
      <c r="T203" s="133" t="s">
        <v>25228</v>
      </c>
      <c r="U203" s="26" t="s">
        <v>23701</v>
      </c>
      <c r="V203" s="26" t="s">
        <v>6</v>
      </c>
      <c r="W203" s="26" t="s">
        <v>13655</v>
      </c>
      <c r="X203" s="26">
        <v>10</v>
      </c>
      <c r="Y203" s="26" t="s">
        <v>6</v>
      </c>
      <c r="Z203" s="26" t="s">
        <v>23702</v>
      </c>
      <c r="AA203" s="26" t="s">
        <v>12070</v>
      </c>
      <c r="AB203" s="26">
        <v>2014</v>
      </c>
      <c r="AC203" s="26" t="s">
        <v>6</v>
      </c>
      <c r="AD203" s="26" t="s">
        <v>6</v>
      </c>
      <c r="AE203" s="116" t="s">
        <v>6</v>
      </c>
    </row>
    <row r="204" spans="1:31" x14ac:dyDescent="0.35">
      <c r="A204" t="s">
        <v>70</v>
      </c>
      <c r="B204" t="s">
        <v>33</v>
      </c>
      <c r="C204" t="s">
        <v>33</v>
      </c>
      <c r="E204" s="20"/>
      <c r="F204" s="20"/>
      <c r="G204" s="20"/>
      <c r="H204" s="20"/>
      <c r="I204" s="20"/>
      <c r="J204" s="20" t="str">
        <f t="shared" si="15"/>
        <v>Journal</v>
      </c>
      <c r="K204" s="20"/>
      <c r="L204" s="20"/>
      <c r="M204" s="20"/>
      <c r="N204" s="20"/>
      <c r="O204" s="20"/>
      <c r="P204" s="20"/>
      <c r="Q204" s="20">
        <f t="shared" si="16"/>
        <v>0</v>
      </c>
      <c r="R204" s="20"/>
      <c r="S204" s="3">
        <v>0</v>
      </c>
      <c r="T204" s="133" t="s">
        <v>23703</v>
      </c>
      <c r="U204" s="25" t="s">
        <v>23704</v>
      </c>
      <c r="V204" s="25" t="s">
        <v>6</v>
      </c>
      <c r="W204" s="25" t="s">
        <v>23705</v>
      </c>
      <c r="X204" s="25">
        <v>7</v>
      </c>
      <c r="Y204" s="25" t="s">
        <v>6</v>
      </c>
      <c r="Z204" s="25" t="s">
        <v>23706</v>
      </c>
      <c r="AA204" s="25" t="s">
        <v>23707</v>
      </c>
      <c r="AB204" s="25">
        <v>2014</v>
      </c>
      <c r="AC204" s="25" t="s">
        <v>6</v>
      </c>
      <c r="AD204" s="25" t="s">
        <v>6</v>
      </c>
      <c r="AE204" s="118" t="s">
        <v>6</v>
      </c>
    </row>
    <row r="205" spans="1:31" x14ac:dyDescent="0.35">
      <c r="A205" t="s">
        <v>70</v>
      </c>
      <c r="B205" t="s">
        <v>33</v>
      </c>
      <c r="C205" t="s">
        <v>33</v>
      </c>
      <c r="E205" s="20"/>
      <c r="F205" s="20"/>
      <c r="G205" s="20"/>
      <c r="H205" s="20"/>
      <c r="I205" s="20"/>
      <c r="J205" s="20" t="str">
        <f t="shared" si="15"/>
        <v>Journal</v>
      </c>
      <c r="K205" s="20"/>
      <c r="L205" s="20"/>
      <c r="M205" s="20"/>
      <c r="N205" s="20"/>
      <c r="O205" s="20"/>
      <c r="P205" s="20"/>
      <c r="Q205" s="20">
        <f t="shared" si="16"/>
        <v>0</v>
      </c>
      <c r="R205" s="20"/>
      <c r="S205" s="3">
        <v>0</v>
      </c>
      <c r="T205" s="133" t="s">
        <v>23708</v>
      </c>
      <c r="U205" s="26" t="s">
        <v>23709</v>
      </c>
      <c r="V205" s="26" t="s">
        <v>6</v>
      </c>
      <c r="W205" s="26" t="s">
        <v>23710</v>
      </c>
      <c r="X205" s="26">
        <v>5</v>
      </c>
      <c r="Y205" s="26" t="s">
        <v>6</v>
      </c>
      <c r="Z205" s="26" t="s">
        <v>866</v>
      </c>
      <c r="AA205" s="26" t="s">
        <v>23711</v>
      </c>
      <c r="AB205" s="26"/>
      <c r="AC205" s="26" t="s">
        <v>6</v>
      </c>
      <c r="AD205" s="26" t="s">
        <v>6</v>
      </c>
      <c r="AE205" s="116" t="s">
        <v>6</v>
      </c>
    </row>
    <row r="206" spans="1:31" x14ac:dyDescent="0.35">
      <c r="A206" t="s">
        <v>70</v>
      </c>
      <c r="B206" t="s">
        <v>33</v>
      </c>
      <c r="C206" t="s">
        <v>33</v>
      </c>
      <c r="E206" s="20"/>
      <c r="F206" s="20"/>
      <c r="G206" s="20"/>
      <c r="H206" s="20"/>
      <c r="I206" s="20"/>
      <c r="J206" s="20" t="str">
        <f t="shared" si="15"/>
        <v>Conference</v>
      </c>
      <c r="K206" s="20"/>
      <c r="L206" s="20"/>
      <c r="M206" s="20"/>
      <c r="N206" s="20"/>
      <c r="O206" s="20"/>
      <c r="P206" s="20"/>
      <c r="Q206" s="20">
        <f t="shared" si="16"/>
        <v>0</v>
      </c>
      <c r="R206" s="20"/>
      <c r="S206" s="3">
        <v>0</v>
      </c>
      <c r="T206" s="133" t="s">
        <v>23712</v>
      </c>
      <c r="U206" s="25" t="s">
        <v>25223</v>
      </c>
      <c r="V206" s="25" t="s">
        <v>6</v>
      </c>
      <c r="W206" s="25" t="s">
        <v>23713</v>
      </c>
      <c r="X206" s="25">
        <v>10</v>
      </c>
      <c r="Y206" s="25" t="s">
        <v>6</v>
      </c>
      <c r="Z206" s="25" t="s">
        <v>23714</v>
      </c>
      <c r="AA206" s="25" t="s">
        <v>23715</v>
      </c>
      <c r="AB206" s="25">
        <v>2012</v>
      </c>
      <c r="AC206" s="25" t="s">
        <v>6</v>
      </c>
      <c r="AD206" s="25" t="s">
        <v>6</v>
      </c>
      <c r="AE206" s="118" t="s">
        <v>6</v>
      </c>
    </row>
    <row r="207" spans="1:31" x14ac:dyDescent="0.35">
      <c r="A207" t="s">
        <v>70</v>
      </c>
      <c r="B207" t="s">
        <v>33</v>
      </c>
      <c r="C207" t="s">
        <v>33</v>
      </c>
      <c r="E207" s="20"/>
      <c r="F207" s="20"/>
      <c r="G207" s="20"/>
      <c r="H207" s="20"/>
      <c r="I207" s="20"/>
      <c r="J207" s="20" t="str">
        <f t="shared" si="15"/>
        <v>Journal</v>
      </c>
      <c r="K207" s="20"/>
      <c r="L207" s="20"/>
      <c r="M207" s="20"/>
      <c r="N207" s="20"/>
      <c r="O207" s="20"/>
      <c r="P207" s="20"/>
      <c r="Q207" s="20">
        <f t="shared" si="16"/>
        <v>0</v>
      </c>
      <c r="R207" s="20"/>
      <c r="S207" s="3">
        <v>0</v>
      </c>
      <c r="T207" s="133" t="s">
        <v>23716</v>
      </c>
      <c r="U207" s="26" t="s">
        <v>23717</v>
      </c>
      <c r="V207" s="26" t="s">
        <v>6</v>
      </c>
      <c r="W207" s="26" t="s">
        <v>23718</v>
      </c>
      <c r="X207" s="26">
        <v>7</v>
      </c>
      <c r="Y207" s="26" t="s">
        <v>6</v>
      </c>
      <c r="Z207" s="26" t="s">
        <v>23719</v>
      </c>
      <c r="AA207" s="26" t="s">
        <v>23720</v>
      </c>
      <c r="AB207" s="26">
        <v>2015</v>
      </c>
      <c r="AC207" s="26" t="s">
        <v>6</v>
      </c>
      <c r="AD207" s="26" t="s">
        <v>6</v>
      </c>
      <c r="AE207" s="116" t="s">
        <v>6</v>
      </c>
    </row>
    <row r="208" spans="1:31" x14ac:dyDescent="0.35">
      <c r="A208" t="str">
        <f t="shared" si="14"/>
        <v>Duplicated</v>
      </c>
      <c r="B208" t="s">
        <v>33</v>
      </c>
      <c r="C208" t="s">
        <v>33</v>
      </c>
      <c r="E208" s="20"/>
      <c r="F208" s="20"/>
      <c r="G208" s="20"/>
      <c r="H208" s="20"/>
      <c r="I208" s="20"/>
      <c r="J208" s="20" t="str">
        <f t="shared" si="15"/>
        <v>Conference</v>
      </c>
      <c r="K208" s="20"/>
      <c r="L208" s="20"/>
      <c r="M208" s="20"/>
      <c r="N208" s="20"/>
      <c r="O208" s="20"/>
      <c r="P208" s="20"/>
      <c r="Q208" s="20">
        <f t="shared" si="16"/>
        <v>0</v>
      </c>
      <c r="R208" s="20"/>
      <c r="S208" s="3">
        <v>1</v>
      </c>
      <c r="T208" s="133" t="s">
        <v>23721</v>
      </c>
      <c r="U208" s="25" t="s">
        <v>13438</v>
      </c>
      <c r="V208" s="25" t="s">
        <v>6</v>
      </c>
      <c r="W208" s="25" t="s">
        <v>23566</v>
      </c>
      <c r="X208" s="25">
        <v>10</v>
      </c>
      <c r="Y208" s="25" t="s">
        <v>6</v>
      </c>
      <c r="Z208" s="25" t="s">
        <v>23722</v>
      </c>
      <c r="AA208" s="25" t="s">
        <v>23723</v>
      </c>
      <c r="AB208" s="25">
        <v>2014</v>
      </c>
      <c r="AC208" s="25" t="s">
        <v>6</v>
      </c>
      <c r="AD208" s="25" t="s">
        <v>6</v>
      </c>
      <c r="AE208" s="118" t="s">
        <v>6</v>
      </c>
    </row>
    <row r="209" spans="1:31" x14ac:dyDescent="0.35">
      <c r="A209" t="s">
        <v>82</v>
      </c>
      <c r="B209" t="s">
        <v>33</v>
      </c>
      <c r="C209" t="s">
        <v>33</v>
      </c>
      <c r="E209" s="20"/>
      <c r="F209" s="20"/>
      <c r="G209" s="20"/>
      <c r="H209" s="20"/>
      <c r="I209" s="20"/>
      <c r="J209" s="20" t="str">
        <f t="shared" si="15"/>
        <v>Journal</v>
      </c>
      <c r="K209" s="20"/>
      <c r="L209" s="20"/>
      <c r="M209" s="20"/>
      <c r="N209" s="20"/>
      <c r="O209" s="20"/>
      <c r="P209" s="20"/>
      <c r="Q209" s="20">
        <f t="shared" si="16"/>
        <v>0</v>
      </c>
      <c r="R209" s="20"/>
      <c r="S209" s="3">
        <v>0</v>
      </c>
      <c r="T209" s="133" t="s">
        <v>23724</v>
      </c>
      <c r="U209" s="26" t="s">
        <v>23725</v>
      </c>
      <c r="V209" s="26" t="s">
        <v>6</v>
      </c>
      <c r="W209" s="26" t="s">
        <v>23726</v>
      </c>
      <c r="X209" s="26">
        <v>6</v>
      </c>
      <c r="Y209" s="26" t="s">
        <v>6</v>
      </c>
      <c r="Z209" s="26" t="s">
        <v>22913</v>
      </c>
      <c r="AA209" s="26" t="s">
        <v>22914</v>
      </c>
      <c r="AB209" s="26">
        <v>2015</v>
      </c>
      <c r="AC209" s="26" t="s">
        <v>6</v>
      </c>
      <c r="AD209" s="26" t="s">
        <v>6</v>
      </c>
      <c r="AE209" s="116" t="s">
        <v>6</v>
      </c>
    </row>
    <row r="210" spans="1:31" x14ac:dyDescent="0.35">
      <c r="A210" t="s">
        <v>70</v>
      </c>
      <c r="B210" t="s">
        <v>33</v>
      </c>
      <c r="C210" t="s">
        <v>33</v>
      </c>
      <c r="E210" s="20"/>
      <c r="F210" s="20"/>
      <c r="G210" s="20"/>
      <c r="H210" s="20"/>
      <c r="I210" s="20"/>
      <c r="J210" s="20" t="str">
        <f t="shared" si="15"/>
        <v>Journal</v>
      </c>
      <c r="K210" s="20"/>
      <c r="L210" s="20"/>
      <c r="M210" s="20"/>
      <c r="N210" s="20"/>
      <c r="O210" s="20"/>
      <c r="P210" s="20"/>
      <c r="Q210" s="20">
        <f t="shared" si="16"/>
        <v>0</v>
      </c>
      <c r="R210" s="20"/>
      <c r="S210" s="3">
        <v>0</v>
      </c>
      <c r="T210" s="133" t="s">
        <v>23727</v>
      </c>
      <c r="U210" s="25" t="s">
        <v>23728</v>
      </c>
      <c r="V210" s="25" t="s">
        <v>6</v>
      </c>
      <c r="W210" s="25" t="s">
        <v>23729</v>
      </c>
      <c r="X210" s="25">
        <v>7</v>
      </c>
      <c r="Y210" s="25" t="s">
        <v>6</v>
      </c>
      <c r="Z210" s="25" t="s">
        <v>820</v>
      </c>
      <c r="AA210" s="25" t="s">
        <v>23730</v>
      </c>
      <c r="AB210" s="25">
        <v>2011</v>
      </c>
      <c r="AC210" s="25" t="s">
        <v>6</v>
      </c>
      <c r="AD210" s="25" t="s">
        <v>6</v>
      </c>
      <c r="AE210" s="118" t="s">
        <v>6</v>
      </c>
    </row>
    <row r="211" spans="1:31" x14ac:dyDescent="0.35">
      <c r="A211" t="s">
        <v>85</v>
      </c>
      <c r="B211" t="s">
        <v>33</v>
      </c>
      <c r="C211" t="s">
        <v>33</v>
      </c>
      <c r="E211" s="20"/>
      <c r="F211" s="20"/>
      <c r="G211" s="20"/>
      <c r="H211" s="20"/>
      <c r="I211" s="20"/>
      <c r="J211" s="20" t="str">
        <f t="shared" si="15"/>
        <v>Journal</v>
      </c>
      <c r="K211" s="20"/>
      <c r="L211" s="20"/>
      <c r="M211" s="20"/>
      <c r="N211" s="20"/>
      <c r="O211" s="20"/>
      <c r="P211" s="20"/>
      <c r="Q211" s="20">
        <f t="shared" si="16"/>
        <v>0</v>
      </c>
      <c r="R211" s="20"/>
      <c r="S211" s="3">
        <v>0</v>
      </c>
      <c r="T211" s="133" t="s">
        <v>23731</v>
      </c>
      <c r="U211" s="26" t="s">
        <v>23732</v>
      </c>
      <c r="V211" s="26" t="s">
        <v>6</v>
      </c>
      <c r="W211" s="26" t="s">
        <v>23733</v>
      </c>
      <c r="X211" s="26">
        <v>7</v>
      </c>
      <c r="Y211" s="26" t="s">
        <v>6</v>
      </c>
      <c r="Z211" s="26" t="s">
        <v>1398</v>
      </c>
      <c r="AA211" s="26" t="s">
        <v>23734</v>
      </c>
      <c r="AB211" s="26">
        <v>2010</v>
      </c>
      <c r="AC211" s="26" t="s">
        <v>6</v>
      </c>
      <c r="AD211" s="26" t="s">
        <v>6</v>
      </c>
      <c r="AE211" s="116" t="s">
        <v>6</v>
      </c>
    </row>
    <row r="212" spans="1:31" x14ac:dyDescent="0.35">
      <c r="A212" t="s">
        <v>67</v>
      </c>
      <c r="B212" t="s">
        <v>33</v>
      </c>
      <c r="C212" t="s">
        <v>33</v>
      </c>
      <c r="E212" s="20"/>
      <c r="F212" s="20"/>
      <c r="G212" s="20"/>
      <c r="H212" s="20"/>
      <c r="I212" s="20"/>
      <c r="J212" s="20" t="str">
        <f t="shared" si="15"/>
        <v>Journal</v>
      </c>
      <c r="K212" s="20"/>
      <c r="L212" s="20"/>
      <c r="M212" s="20"/>
      <c r="N212" s="20"/>
      <c r="O212" s="20"/>
      <c r="P212" s="20"/>
      <c r="Q212" s="20">
        <f t="shared" si="16"/>
        <v>0</v>
      </c>
      <c r="R212" s="20"/>
      <c r="S212" s="3">
        <v>0</v>
      </c>
      <c r="T212" s="133" t="s">
        <v>23735</v>
      </c>
      <c r="U212" s="25" t="s">
        <v>22913</v>
      </c>
      <c r="V212" s="25" t="s">
        <v>6</v>
      </c>
      <c r="W212" s="25" t="s">
        <v>23736</v>
      </c>
      <c r="X212" s="25">
        <v>6</v>
      </c>
      <c r="Y212" s="25" t="s">
        <v>6</v>
      </c>
      <c r="Z212" s="25" t="s">
        <v>22913</v>
      </c>
      <c r="AA212" s="25" t="s">
        <v>23737</v>
      </c>
      <c r="AB212" s="25">
        <v>2013</v>
      </c>
      <c r="AC212" s="25" t="s">
        <v>6</v>
      </c>
      <c r="AD212" s="25" t="s">
        <v>6</v>
      </c>
      <c r="AE212" s="118" t="s">
        <v>6</v>
      </c>
    </row>
    <row r="213" spans="1:31" x14ac:dyDescent="0.35">
      <c r="A213" t="s">
        <v>70</v>
      </c>
      <c r="B213" t="s">
        <v>33</v>
      </c>
      <c r="C213" t="s">
        <v>33</v>
      </c>
      <c r="E213" s="20"/>
      <c r="F213" s="20"/>
      <c r="G213" s="20"/>
      <c r="H213" s="20"/>
      <c r="I213" s="20"/>
      <c r="J213" s="20" t="str">
        <f t="shared" si="15"/>
        <v>Journal</v>
      </c>
      <c r="K213" s="20"/>
      <c r="L213" s="20"/>
      <c r="M213" s="20"/>
      <c r="N213" s="20"/>
      <c r="O213" s="20"/>
      <c r="P213" s="20"/>
      <c r="Q213" s="20">
        <f t="shared" si="16"/>
        <v>0</v>
      </c>
      <c r="R213" s="20"/>
      <c r="S213" s="3">
        <v>0</v>
      </c>
      <c r="T213" s="133" t="s">
        <v>23738</v>
      </c>
      <c r="U213" s="26" t="s">
        <v>23739</v>
      </c>
      <c r="V213" s="26" t="s">
        <v>6</v>
      </c>
      <c r="W213" s="26" t="s">
        <v>23740</v>
      </c>
      <c r="X213" s="26">
        <v>6</v>
      </c>
      <c r="Y213" s="26" t="s">
        <v>6</v>
      </c>
      <c r="Z213" s="26" t="s">
        <v>22913</v>
      </c>
      <c r="AA213" s="26" t="s">
        <v>23715</v>
      </c>
      <c r="AB213" s="26">
        <v>2012</v>
      </c>
      <c r="AC213" s="26" t="s">
        <v>6</v>
      </c>
      <c r="AD213" s="26" t="s">
        <v>6</v>
      </c>
      <c r="AE213" s="116" t="s">
        <v>6</v>
      </c>
    </row>
    <row r="214" spans="1:31" x14ac:dyDescent="0.35">
      <c r="A214" t="s">
        <v>70</v>
      </c>
      <c r="B214" t="s">
        <v>33</v>
      </c>
      <c r="C214" t="s">
        <v>33</v>
      </c>
      <c r="E214" s="20" t="s">
        <v>128</v>
      </c>
      <c r="F214" s="20"/>
      <c r="G214" s="20"/>
      <c r="H214" s="20"/>
      <c r="I214" s="20"/>
      <c r="J214" s="20" t="str">
        <f t="shared" si="15"/>
        <v>Journal</v>
      </c>
      <c r="K214" s="20"/>
      <c r="L214" s="20"/>
      <c r="M214" s="20"/>
      <c r="N214" s="20"/>
      <c r="O214" s="20"/>
      <c r="P214" s="20"/>
      <c r="Q214" s="20">
        <f t="shared" si="16"/>
        <v>0</v>
      </c>
      <c r="R214" s="20"/>
      <c r="S214" s="3">
        <v>0</v>
      </c>
      <c r="T214" s="133" t="s">
        <v>23741</v>
      </c>
      <c r="U214" s="25" t="s">
        <v>23742</v>
      </c>
      <c r="V214" s="25" t="s">
        <v>6</v>
      </c>
      <c r="W214" s="25" t="s">
        <v>23743</v>
      </c>
      <c r="X214" s="25">
        <v>7</v>
      </c>
      <c r="Y214" s="25" t="s">
        <v>6</v>
      </c>
      <c r="Z214" s="25" t="s">
        <v>1853</v>
      </c>
      <c r="AA214" s="25" t="s">
        <v>23744</v>
      </c>
      <c r="AB214" s="25">
        <v>2012</v>
      </c>
      <c r="AC214" s="25" t="s">
        <v>6</v>
      </c>
      <c r="AD214" s="25" t="s">
        <v>6</v>
      </c>
      <c r="AE214" s="118" t="s">
        <v>6</v>
      </c>
    </row>
    <row r="215" spans="1:31" x14ac:dyDescent="0.35">
      <c r="A215" t="s">
        <v>67</v>
      </c>
      <c r="B215" t="s">
        <v>33</v>
      </c>
      <c r="C215" t="s">
        <v>33</v>
      </c>
      <c r="E215" s="20"/>
      <c r="F215" s="20"/>
      <c r="G215" s="20"/>
      <c r="H215" s="20"/>
      <c r="I215" s="20"/>
      <c r="J215" s="20" t="str">
        <f t="shared" si="15"/>
        <v>Conference</v>
      </c>
      <c r="K215" s="20"/>
      <c r="L215" s="20"/>
      <c r="M215" s="20"/>
      <c r="N215" s="20"/>
      <c r="O215" s="20"/>
      <c r="P215" s="20"/>
      <c r="Q215" s="20">
        <f t="shared" si="16"/>
        <v>0</v>
      </c>
      <c r="R215" s="20"/>
      <c r="S215" s="3">
        <v>0</v>
      </c>
      <c r="T215" s="133" t="s">
        <v>23745</v>
      </c>
      <c r="U215" s="26" t="s">
        <v>23746</v>
      </c>
      <c r="V215" s="26" t="s">
        <v>6</v>
      </c>
      <c r="W215" s="26" t="s">
        <v>23747</v>
      </c>
      <c r="X215" s="26">
        <v>10</v>
      </c>
      <c r="Y215" s="26" t="s">
        <v>6</v>
      </c>
      <c r="Z215" s="26" t="s">
        <v>23748</v>
      </c>
      <c r="AA215" s="26" t="s">
        <v>23749</v>
      </c>
      <c r="AB215" s="26">
        <v>2009</v>
      </c>
      <c r="AC215" s="26" t="s">
        <v>6</v>
      </c>
      <c r="AD215" s="26" t="s">
        <v>6</v>
      </c>
      <c r="AE215" s="116" t="s">
        <v>6</v>
      </c>
    </row>
    <row r="216" spans="1:31" x14ac:dyDescent="0.35">
      <c r="A216" t="s">
        <v>70</v>
      </c>
      <c r="B216" t="s">
        <v>33</v>
      </c>
      <c r="C216" t="s">
        <v>33</v>
      </c>
      <c r="E216" s="20"/>
      <c r="F216" s="20"/>
      <c r="G216" s="20"/>
      <c r="H216" s="20"/>
      <c r="I216" s="20"/>
      <c r="J216" s="20" t="str">
        <f t="shared" si="15"/>
        <v>Journal</v>
      </c>
      <c r="K216" s="20"/>
      <c r="L216" s="20"/>
      <c r="M216" s="20"/>
      <c r="N216" s="20"/>
      <c r="O216" s="20"/>
      <c r="P216" s="20"/>
      <c r="Q216" s="20">
        <f t="shared" si="16"/>
        <v>0</v>
      </c>
      <c r="R216" s="20"/>
      <c r="S216" s="3">
        <v>0</v>
      </c>
      <c r="T216" s="133" t="s">
        <v>23750</v>
      </c>
      <c r="U216" s="25" t="s">
        <v>23751</v>
      </c>
      <c r="V216" s="25" t="s">
        <v>6</v>
      </c>
      <c r="W216" s="25" t="s">
        <v>23752</v>
      </c>
      <c r="X216" s="25">
        <v>7</v>
      </c>
      <c r="Y216" s="25" t="s">
        <v>6</v>
      </c>
      <c r="Z216" s="25" t="s">
        <v>23753</v>
      </c>
      <c r="AA216" s="25" t="s">
        <v>14462</v>
      </c>
      <c r="AB216" s="25">
        <v>2016</v>
      </c>
      <c r="AC216" s="25" t="s">
        <v>6</v>
      </c>
      <c r="AD216" s="25" t="s">
        <v>6</v>
      </c>
      <c r="AE216" s="118" t="s">
        <v>6</v>
      </c>
    </row>
    <row r="217" spans="1:31" x14ac:dyDescent="0.35">
      <c r="A217" t="s">
        <v>70</v>
      </c>
      <c r="B217" t="s">
        <v>33</v>
      </c>
      <c r="C217" t="s">
        <v>33</v>
      </c>
      <c r="E217" s="20"/>
      <c r="F217" s="20"/>
      <c r="G217" s="20"/>
      <c r="H217" s="20"/>
      <c r="I217" s="20"/>
      <c r="J217" s="20" t="str">
        <f t="shared" si="15"/>
        <v>Journal</v>
      </c>
      <c r="K217" s="20"/>
      <c r="L217" s="20"/>
      <c r="M217" s="20"/>
      <c r="N217" s="20"/>
      <c r="O217" s="20"/>
      <c r="P217" s="20"/>
      <c r="Q217" s="20">
        <f t="shared" si="16"/>
        <v>0</v>
      </c>
      <c r="R217" s="20"/>
      <c r="S217" s="3">
        <v>0</v>
      </c>
      <c r="T217" s="133" t="s">
        <v>23754</v>
      </c>
      <c r="U217" s="26" t="s">
        <v>23755</v>
      </c>
      <c r="V217" s="26" t="s">
        <v>6</v>
      </c>
      <c r="W217" s="26" t="s">
        <v>23756</v>
      </c>
      <c r="X217" s="26">
        <v>7</v>
      </c>
      <c r="Y217" s="26" t="s">
        <v>6</v>
      </c>
      <c r="Z217" s="26" t="s">
        <v>3412</v>
      </c>
      <c r="AA217" s="26" t="s">
        <v>23757</v>
      </c>
      <c r="AB217" s="26">
        <v>2013</v>
      </c>
      <c r="AC217" s="26" t="s">
        <v>6</v>
      </c>
      <c r="AD217" s="26" t="s">
        <v>6</v>
      </c>
      <c r="AE217" s="116" t="s">
        <v>6</v>
      </c>
    </row>
    <row r="218" spans="1:31" x14ac:dyDescent="0.35">
      <c r="A218" t="s">
        <v>70</v>
      </c>
      <c r="B218" t="s">
        <v>33</v>
      </c>
      <c r="C218" t="s">
        <v>33</v>
      </c>
      <c r="E218" s="20"/>
      <c r="F218" s="20"/>
      <c r="G218" s="20"/>
      <c r="H218" s="20"/>
      <c r="I218" s="20"/>
      <c r="J218" s="20" t="str">
        <f t="shared" si="15"/>
        <v>Journal</v>
      </c>
      <c r="K218" s="20"/>
      <c r="L218" s="20"/>
      <c r="M218" s="20"/>
      <c r="N218" s="20"/>
      <c r="O218" s="20"/>
      <c r="P218" s="20"/>
      <c r="Q218" s="20">
        <f t="shared" si="16"/>
        <v>0</v>
      </c>
      <c r="R218" s="20"/>
      <c r="S218" s="3">
        <v>0</v>
      </c>
      <c r="T218" s="133" t="s">
        <v>23758</v>
      </c>
      <c r="U218" s="25" t="s">
        <v>23759</v>
      </c>
      <c r="V218" s="25" t="s">
        <v>6</v>
      </c>
      <c r="W218" s="25" t="s">
        <v>23760</v>
      </c>
      <c r="X218" s="25">
        <v>7</v>
      </c>
      <c r="Y218" s="25" t="s">
        <v>6</v>
      </c>
      <c r="Z218" s="25" t="s">
        <v>3270</v>
      </c>
      <c r="AA218" s="25" t="s">
        <v>23761</v>
      </c>
      <c r="AB218" s="25">
        <v>2017</v>
      </c>
      <c r="AC218" s="25" t="s">
        <v>6</v>
      </c>
      <c r="AD218" s="25" t="s">
        <v>6</v>
      </c>
      <c r="AE218" s="118" t="s">
        <v>6</v>
      </c>
    </row>
    <row r="219" spans="1:31" x14ac:dyDescent="0.35">
      <c r="A219" t="s">
        <v>70</v>
      </c>
      <c r="B219" t="s">
        <v>33</v>
      </c>
      <c r="C219" t="s">
        <v>33</v>
      </c>
      <c r="E219" s="20" t="s">
        <v>128</v>
      </c>
      <c r="F219" s="20"/>
      <c r="G219" s="20"/>
      <c r="H219" s="20"/>
      <c r="I219" s="20"/>
      <c r="J219" s="20" t="str">
        <f t="shared" si="15"/>
        <v>Journal</v>
      </c>
      <c r="K219" s="20"/>
      <c r="L219" s="20"/>
      <c r="M219" s="20"/>
      <c r="N219" s="20"/>
      <c r="O219" s="20"/>
      <c r="P219" s="20"/>
      <c r="Q219" s="20">
        <f t="shared" si="16"/>
        <v>0</v>
      </c>
      <c r="R219" s="20"/>
      <c r="S219" s="3">
        <v>0</v>
      </c>
      <c r="T219" s="133" t="s">
        <v>23762</v>
      </c>
      <c r="U219" s="26" t="s">
        <v>23763</v>
      </c>
      <c r="V219" s="26" t="s">
        <v>6</v>
      </c>
      <c r="W219" s="26" t="s">
        <v>23764</v>
      </c>
      <c r="X219" s="26">
        <v>6</v>
      </c>
      <c r="Y219" s="26" t="s">
        <v>6</v>
      </c>
      <c r="Z219" s="26" t="s">
        <v>22913</v>
      </c>
      <c r="AA219" s="26" t="s">
        <v>23765</v>
      </c>
      <c r="AB219" s="26">
        <v>2020</v>
      </c>
      <c r="AC219" s="26" t="s">
        <v>6</v>
      </c>
      <c r="AD219" s="26" t="s">
        <v>6</v>
      </c>
      <c r="AE219" s="116" t="s">
        <v>6</v>
      </c>
    </row>
    <row r="220" spans="1:31" x14ac:dyDescent="0.35">
      <c r="A220" t="s">
        <v>70</v>
      </c>
      <c r="B220" t="s">
        <v>33</v>
      </c>
      <c r="C220" t="s">
        <v>33</v>
      </c>
      <c r="E220" s="20"/>
      <c r="F220" s="20"/>
      <c r="G220" s="20"/>
      <c r="H220" s="20"/>
      <c r="I220" s="20"/>
      <c r="J220" s="20" t="str">
        <f t="shared" si="15"/>
        <v>Conference</v>
      </c>
      <c r="K220" s="20"/>
      <c r="L220" s="20"/>
      <c r="M220" s="20"/>
      <c r="N220" s="20"/>
      <c r="O220" s="20"/>
      <c r="P220" s="20"/>
      <c r="Q220" s="20">
        <f t="shared" si="16"/>
        <v>0</v>
      </c>
      <c r="R220" s="20"/>
      <c r="S220" s="3">
        <v>0</v>
      </c>
      <c r="T220" s="133" t="s">
        <v>23766</v>
      </c>
      <c r="U220" s="25" t="s">
        <v>23767</v>
      </c>
      <c r="V220" s="25" t="s">
        <v>6</v>
      </c>
      <c r="W220" s="25" t="s">
        <v>23768</v>
      </c>
      <c r="X220" s="25">
        <v>10</v>
      </c>
      <c r="Y220" s="25" t="s">
        <v>6</v>
      </c>
      <c r="Z220" s="25" t="s">
        <v>23769</v>
      </c>
      <c r="AA220" s="25" t="s">
        <v>23770</v>
      </c>
      <c r="AB220" s="25">
        <v>2015</v>
      </c>
      <c r="AC220" s="25" t="s">
        <v>6</v>
      </c>
      <c r="AD220" s="25" t="s">
        <v>6</v>
      </c>
      <c r="AE220" s="118" t="s">
        <v>6</v>
      </c>
    </row>
    <row r="221" spans="1:31" x14ac:dyDescent="0.35">
      <c r="A221" t="s">
        <v>79</v>
      </c>
      <c r="B221" t="s">
        <v>33</v>
      </c>
      <c r="C221" t="s">
        <v>33</v>
      </c>
      <c r="E221" s="20"/>
      <c r="F221" s="20"/>
      <c r="G221" s="20"/>
      <c r="H221" s="20"/>
      <c r="I221" s="20"/>
      <c r="J221" s="20" t="str">
        <f t="shared" si="15"/>
        <v>Journal</v>
      </c>
      <c r="K221" s="20"/>
      <c r="L221" s="20"/>
      <c r="M221" s="20"/>
      <c r="N221" s="20"/>
      <c r="O221" s="20"/>
      <c r="P221" s="20"/>
      <c r="Q221" s="20">
        <f t="shared" si="16"/>
        <v>0</v>
      </c>
      <c r="R221" s="20"/>
      <c r="S221" s="3">
        <v>0</v>
      </c>
      <c r="T221" s="133" t="s">
        <v>23771</v>
      </c>
      <c r="U221" s="26" t="s">
        <v>23772</v>
      </c>
      <c r="V221" s="26" t="s">
        <v>6</v>
      </c>
      <c r="W221" s="26" t="s">
        <v>23773</v>
      </c>
      <c r="X221" s="26">
        <v>7</v>
      </c>
      <c r="Y221" s="26" t="s">
        <v>6</v>
      </c>
      <c r="Z221" s="26" t="s">
        <v>23774</v>
      </c>
      <c r="AA221" s="26" t="s">
        <v>23775</v>
      </c>
      <c r="AB221" s="26">
        <v>2015</v>
      </c>
      <c r="AC221" s="26" t="s">
        <v>6</v>
      </c>
      <c r="AD221" s="26" t="s">
        <v>6</v>
      </c>
      <c r="AE221" s="116" t="s">
        <v>6</v>
      </c>
    </row>
    <row r="222" spans="1:31" x14ac:dyDescent="0.35">
      <c r="A222" t="str">
        <f t="shared" si="14"/>
        <v>Duplicated</v>
      </c>
      <c r="B222" t="s">
        <v>33</v>
      </c>
      <c r="C222" t="s">
        <v>33</v>
      </c>
      <c r="E222" s="20"/>
      <c r="F222" s="20"/>
      <c r="G222" s="20"/>
      <c r="H222" s="20"/>
      <c r="I222" s="20"/>
      <c r="J222" s="20" t="str">
        <f t="shared" si="15"/>
        <v>Journal</v>
      </c>
      <c r="K222" s="20"/>
      <c r="L222" s="20"/>
      <c r="M222" s="20"/>
      <c r="N222" s="20"/>
      <c r="O222" s="20"/>
      <c r="P222" s="20"/>
      <c r="Q222" s="20">
        <f t="shared" si="16"/>
        <v>0</v>
      </c>
      <c r="R222" s="20"/>
      <c r="S222" s="3">
        <v>1</v>
      </c>
      <c r="T222" s="133" t="s">
        <v>10088</v>
      </c>
      <c r="U222" s="25" t="s">
        <v>23776</v>
      </c>
      <c r="V222" s="25" t="s">
        <v>6</v>
      </c>
      <c r="W222" s="25" t="s">
        <v>23777</v>
      </c>
      <c r="X222" s="25">
        <v>7</v>
      </c>
      <c r="Y222" s="25" t="s">
        <v>6</v>
      </c>
      <c r="Z222" s="25" t="s">
        <v>5567</v>
      </c>
      <c r="AA222" s="25" t="s">
        <v>23778</v>
      </c>
      <c r="AB222" s="25">
        <v>2009</v>
      </c>
      <c r="AC222" s="25" t="s">
        <v>6</v>
      </c>
      <c r="AD222" s="25" t="s">
        <v>6</v>
      </c>
      <c r="AE222" s="118" t="s">
        <v>6</v>
      </c>
    </row>
    <row r="223" spans="1:31" x14ac:dyDescent="0.35">
      <c r="A223" t="s">
        <v>70</v>
      </c>
      <c r="B223" t="s">
        <v>33</v>
      </c>
      <c r="C223" t="s">
        <v>33</v>
      </c>
      <c r="E223" s="20"/>
      <c r="F223" s="20"/>
      <c r="G223" s="20"/>
      <c r="H223" s="20"/>
      <c r="I223" s="20"/>
      <c r="J223" s="20" t="str">
        <f t="shared" si="15"/>
        <v>Journal</v>
      </c>
      <c r="K223" s="20"/>
      <c r="L223" s="20"/>
      <c r="M223" s="20"/>
      <c r="N223" s="20"/>
      <c r="O223" s="20"/>
      <c r="P223" s="20"/>
      <c r="Q223" s="20">
        <f t="shared" si="16"/>
        <v>0</v>
      </c>
      <c r="R223" s="20"/>
      <c r="S223" s="3">
        <v>0</v>
      </c>
      <c r="T223" s="133" t="s">
        <v>23779</v>
      </c>
      <c r="U223" s="26" t="s">
        <v>23780</v>
      </c>
      <c r="V223" s="26" t="s">
        <v>6</v>
      </c>
      <c r="W223" s="26" t="s">
        <v>23781</v>
      </c>
      <c r="X223" s="26">
        <v>7</v>
      </c>
      <c r="Y223" s="26" t="s">
        <v>6</v>
      </c>
      <c r="Z223" s="26" t="s">
        <v>1386</v>
      </c>
      <c r="AA223" s="26" t="s">
        <v>14911</v>
      </c>
      <c r="AB223" s="26">
        <v>2013</v>
      </c>
      <c r="AC223" s="26" t="s">
        <v>6</v>
      </c>
      <c r="AD223" s="26" t="s">
        <v>6</v>
      </c>
      <c r="AE223" s="116" t="s">
        <v>6</v>
      </c>
    </row>
    <row r="224" spans="1:31" x14ac:dyDescent="0.35">
      <c r="A224" t="s">
        <v>70</v>
      </c>
      <c r="B224" t="s">
        <v>33</v>
      </c>
      <c r="C224" t="s">
        <v>33</v>
      </c>
      <c r="E224" s="20"/>
      <c r="F224" s="20"/>
      <c r="G224" s="20"/>
      <c r="H224" s="20"/>
      <c r="I224" s="20"/>
      <c r="J224" s="20" t="str">
        <f t="shared" si="15"/>
        <v>Conference</v>
      </c>
      <c r="K224" s="20"/>
      <c r="L224" s="20"/>
      <c r="M224" s="20"/>
      <c r="N224" s="20"/>
      <c r="O224" s="20"/>
      <c r="P224" s="20"/>
      <c r="Q224" s="20">
        <f t="shared" si="16"/>
        <v>0</v>
      </c>
      <c r="R224" s="20"/>
      <c r="S224" s="3">
        <v>0</v>
      </c>
      <c r="T224" s="133" t="s">
        <v>23782</v>
      </c>
      <c r="U224" s="25" t="s">
        <v>23783</v>
      </c>
      <c r="V224" s="25" t="s">
        <v>6</v>
      </c>
      <c r="W224" s="25" t="s">
        <v>23784</v>
      </c>
      <c r="X224" s="25">
        <v>10</v>
      </c>
      <c r="Y224" s="25" t="s">
        <v>6</v>
      </c>
      <c r="Z224" s="25" t="s">
        <v>23785</v>
      </c>
      <c r="AA224" s="25" t="s">
        <v>23786</v>
      </c>
      <c r="AB224" s="25">
        <v>2019</v>
      </c>
      <c r="AC224" s="25" t="s">
        <v>6</v>
      </c>
      <c r="AD224" s="25" t="s">
        <v>6</v>
      </c>
      <c r="AE224" s="118" t="s">
        <v>6</v>
      </c>
    </row>
    <row r="225" spans="1:31" x14ac:dyDescent="0.35">
      <c r="A225" t="s">
        <v>70</v>
      </c>
      <c r="B225" t="s">
        <v>33</v>
      </c>
      <c r="C225" t="s">
        <v>33</v>
      </c>
      <c r="E225" s="20"/>
      <c r="F225" s="20"/>
      <c r="G225" s="20"/>
      <c r="H225" s="20"/>
      <c r="I225" s="20"/>
      <c r="J225" s="20" t="str">
        <f t="shared" si="15"/>
        <v>Conference</v>
      </c>
      <c r="K225" s="20"/>
      <c r="L225" s="20"/>
      <c r="M225" s="20"/>
      <c r="N225" s="20"/>
      <c r="O225" s="20"/>
      <c r="P225" s="20"/>
      <c r="Q225" s="20">
        <f t="shared" si="16"/>
        <v>0</v>
      </c>
      <c r="R225" s="20"/>
      <c r="S225" s="3">
        <v>0</v>
      </c>
      <c r="T225" s="133" t="s">
        <v>23787</v>
      </c>
      <c r="U225" s="26" t="s">
        <v>23788</v>
      </c>
      <c r="V225" s="26" t="s">
        <v>6</v>
      </c>
      <c r="W225" s="26" t="s">
        <v>23789</v>
      </c>
      <c r="X225" s="26">
        <v>10</v>
      </c>
      <c r="Y225" s="26" t="s">
        <v>6</v>
      </c>
      <c r="Z225" s="26" t="s">
        <v>23790</v>
      </c>
      <c r="AA225" s="26" t="s">
        <v>23791</v>
      </c>
      <c r="AB225" s="26">
        <v>2019</v>
      </c>
      <c r="AC225" s="26" t="s">
        <v>6</v>
      </c>
      <c r="AD225" s="26" t="s">
        <v>6</v>
      </c>
      <c r="AE225" s="116" t="s">
        <v>6</v>
      </c>
    </row>
    <row r="226" spans="1:31" x14ac:dyDescent="0.35">
      <c r="A226" t="s">
        <v>49</v>
      </c>
      <c r="B226" t="s">
        <v>74</v>
      </c>
      <c r="C226" t="s">
        <v>74</v>
      </c>
      <c r="D226" t="s">
        <v>99</v>
      </c>
      <c r="E226" s="20" t="s">
        <v>127</v>
      </c>
      <c r="F226" s="20" t="s">
        <v>94</v>
      </c>
      <c r="G226" s="20" t="s">
        <v>111</v>
      </c>
      <c r="H226" s="20" t="s">
        <v>21413</v>
      </c>
      <c r="I226" s="20" t="s">
        <v>11973</v>
      </c>
      <c r="J226" s="20" t="s">
        <v>122</v>
      </c>
      <c r="K226" s="20">
        <v>1</v>
      </c>
      <c r="L226" s="20">
        <v>1</v>
      </c>
      <c r="M226" s="20">
        <v>0</v>
      </c>
      <c r="N226" s="20">
        <v>0</v>
      </c>
      <c r="O226" s="20">
        <v>0</v>
      </c>
      <c r="P226" s="20">
        <v>0</v>
      </c>
      <c r="Q226" s="20">
        <f t="shared" si="16"/>
        <v>2</v>
      </c>
      <c r="R226" s="20" t="s">
        <v>25224</v>
      </c>
      <c r="S226" s="3">
        <v>0</v>
      </c>
      <c r="T226" s="133" t="s">
        <v>25229</v>
      </c>
      <c r="U226" s="25" t="s">
        <v>23792</v>
      </c>
      <c r="V226" s="25" t="s">
        <v>6</v>
      </c>
      <c r="W226" s="25" t="s">
        <v>23793</v>
      </c>
      <c r="X226" s="25">
        <v>6</v>
      </c>
      <c r="Y226" s="25" t="s">
        <v>6</v>
      </c>
      <c r="Z226" s="25" t="s">
        <v>22913</v>
      </c>
      <c r="AA226" s="25" t="s">
        <v>14462</v>
      </c>
      <c r="AB226" s="25">
        <v>2009</v>
      </c>
      <c r="AC226" s="25" t="s">
        <v>6</v>
      </c>
      <c r="AD226" s="25" t="s">
        <v>6</v>
      </c>
      <c r="AE226" s="118" t="s">
        <v>6</v>
      </c>
    </row>
    <row r="227" spans="1:31" x14ac:dyDescent="0.35">
      <c r="A227" t="s">
        <v>70</v>
      </c>
      <c r="B227" t="s">
        <v>33</v>
      </c>
      <c r="C227" t="s">
        <v>33</v>
      </c>
      <c r="E227" s="20" t="s">
        <v>128</v>
      </c>
      <c r="F227" s="20"/>
      <c r="G227" s="20"/>
      <c r="H227" s="20"/>
      <c r="I227" s="20"/>
      <c r="J227" s="20" t="str">
        <f t="shared" si="15"/>
        <v>Journal</v>
      </c>
      <c r="K227" s="20"/>
      <c r="L227" s="20"/>
      <c r="M227" s="20"/>
      <c r="N227" s="20"/>
      <c r="O227" s="20"/>
      <c r="P227" s="20"/>
      <c r="Q227" s="20">
        <f t="shared" si="16"/>
        <v>0</v>
      </c>
      <c r="R227" s="20"/>
      <c r="S227" s="3">
        <v>0</v>
      </c>
      <c r="T227" s="133" t="s">
        <v>23794</v>
      </c>
      <c r="U227" s="26" t="s">
        <v>23795</v>
      </c>
      <c r="V227" s="26" t="s">
        <v>6</v>
      </c>
      <c r="W227" s="26" t="s">
        <v>23796</v>
      </c>
      <c r="X227" s="26">
        <v>6</v>
      </c>
      <c r="Y227" s="26" t="s">
        <v>6</v>
      </c>
      <c r="Z227" s="26" t="s">
        <v>22913</v>
      </c>
      <c r="AA227" s="26" t="s">
        <v>14462</v>
      </c>
      <c r="AB227" s="26">
        <v>2011</v>
      </c>
      <c r="AC227" s="26" t="s">
        <v>6</v>
      </c>
      <c r="AD227" s="26" t="s">
        <v>6</v>
      </c>
      <c r="AE227" s="116" t="s">
        <v>6</v>
      </c>
    </row>
    <row r="228" spans="1:31" x14ac:dyDescent="0.35">
      <c r="A228" t="str">
        <f t="shared" ref="A228:A254" si="17">IF(S228=1,"Duplicated","")</f>
        <v>Duplicated</v>
      </c>
      <c r="B228" t="s">
        <v>33</v>
      </c>
      <c r="C228" t="s">
        <v>33</v>
      </c>
      <c r="E228" s="20"/>
      <c r="F228" s="20"/>
      <c r="G228" s="20"/>
      <c r="H228" s="20"/>
      <c r="I228" s="20"/>
      <c r="J228" s="20" t="str">
        <f t="shared" si="15"/>
        <v>Journal</v>
      </c>
      <c r="K228" s="20"/>
      <c r="L228" s="20"/>
      <c r="M228" s="20"/>
      <c r="N228" s="20"/>
      <c r="O228" s="20"/>
      <c r="P228" s="20"/>
      <c r="Q228" s="20">
        <f t="shared" si="16"/>
        <v>0</v>
      </c>
      <c r="R228" s="20"/>
      <c r="S228" s="3">
        <v>1</v>
      </c>
      <c r="T228" s="133" t="s">
        <v>23797</v>
      </c>
      <c r="U228" s="25" t="s">
        <v>12541</v>
      </c>
      <c r="V228" s="25" t="s">
        <v>6</v>
      </c>
      <c r="W228" s="25" t="s">
        <v>11987</v>
      </c>
      <c r="X228" s="25">
        <v>5</v>
      </c>
      <c r="Y228" s="25" t="s">
        <v>6</v>
      </c>
      <c r="Z228" s="25" t="s">
        <v>7815</v>
      </c>
      <c r="AA228" s="25" t="s">
        <v>23798</v>
      </c>
      <c r="AB228" s="25">
        <v>2011</v>
      </c>
      <c r="AC228" s="25" t="s">
        <v>6</v>
      </c>
      <c r="AD228" s="25" t="s">
        <v>6</v>
      </c>
      <c r="AE228" s="118" t="s">
        <v>6</v>
      </c>
    </row>
    <row r="229" spans="1:31" x14ac:dyDescent="0.35">
      <c r="A229" t="s">
        <v>70</v>
      </c>
      <c r="B229" t="s">
        <v>33</v>
      </c>
      <c r="C229" t="s">
        <v>33</v>
      </c>
      <c r="E229" s="20"/>
      <c r="F229" s="20"/>
      <c r="G229" s="20"/>
      <c r="H229" s="20"/>
      <c r="I229" s="20"/>
      <c r="J229" s="20" t="str">
        <f t="shared" si="15"/>
        <v>Journal</v>
      </c>
      <c r="K229" s="20"/>
      <c r="L229" s="20"/>
      <c r="M229" s="20"/>
      <c r="N229" s="20"/>
      <c r="O229" s="20"/>
      <c r="P229" s="20"/>
      <c r="Q229" s="20">
        <f t="shared" si="16"/>
        <v>0</v>
      </c>
      <c r="R229" s="20"/>
      <c r="S229" s="3">
        <v>0</v>
      </c>
      <c r="T229" s="133" t="s">
        <v>23799</v>
      </c>
      <c r="U229" s="26" t="s">
        <v>23800</v>
      </c>
      <c r="V229" s="26" t="s">
        <v>6</v>
      </c>
      <c r="W229" s="26" t="s">
        <v>23801</v>
      </c>
      <c r="X229" s="26">
        <v>7</v>
      </c>
      <c r="Y229" s="26" t="s">
        <v>6</v>
      </c>
      <c r="Z229" s="26" t="s">
        <v>2109</v>
      </c>
      <c r="AA229" s="26" t="s">
        <v>23802</v>
      </c>
      <c r="AB229" s="26">
        <v>2016</v>
      </c>
      <c r="AC229" s="26" t="s">
        <v>6</v>
      </c>
      <c r="AD229" s="26" t="s">
        <v>6</v>
      </c>
      <c r="AE229" s="116" t="s">
        <v>6</v>
      </c>
    </row>
    <row r="230" spans="1:31" x14ac:dyDescent="0.35">
      <c r="A230" t="s">
        <v>70</v>
      </c>
      <c r="B230" t="s">
        <v>33</v>
      </c>
      <c r="C230" t="s">
        <v>33</v>
      </c>
      <c r="E230" s="20"/>
      <c r="F230" s="20"/>
      <c r="G230" s="20"/>
      <c r="H230" s="20"/>
      <c r="I230" s="20"/>
      <c r="J230" s="20" t="str">
        <f t="shared" si="15"/>
        <v>Workshop</v>
      </c>
      <c r="K230" s="20"/>
      <c r="L230" s="20"/>
      <c r="M230" s="20"/>
      <c r="N230" s="20"/>
      <c r="O230" s="20"/>
      <c r="P230" s="20"/>
      <c r="Q230" s="20">
        <f t="shared" si="16"/>
        <v>0</v>
      </c>
      <c r="R230" s="20"/>
      <c r="S230" s="3">
        <v>0</v>
      </c>
      <c r="T230" s="133" t="s">
        <v>23803</v>
      </c>
      <c r="U230" s="25" t="s">
        <v>23804</v>
      </c>
      <c r="V230" s="25" t="s">
        <v>6</v>
      </c>
      <c r="W230" s="25" t="s">
        <v>23805</v>
      </c>
      <c r="X230" s="25">
        <v>10</v>
      </c>
      <c r="Y230" s="25" t="s">
        <v>6</v>
      </c>
      <c r="Z230" s="25" t="s">
        <v>23806</v>
      </c>
      <c r="AA230" s="25" t="s">
        <v>15180</v>
      </c>
      <c r="AB230" s="25"/>
      <c r="AC230" s="25" t="s">
        <v>6</v>
      </c>
      <c r="AD230" s="25" t="s">
        <v>6</v>
      </c>
      <c r="AE230" s="118" t="s">
        <v>6</v>
      </c>
    </row>
    <row r="231" spans="1:31" x14ac:dyDescent="0.35">
      <c r="A231" t="s">
        <v>70</v>
      </c>
      <c r="B231" t="s">
        <v>33</v>
      </c>
      <c r="C231" t="s">
        <v>33</v>
      </c>
      <c r="E231" s="20" t="s">
        <v>128</v>
      </c>
      <c r="F231" s="20"/>
      <c r="G231" s="20"/>
      <c r="H231" s="20"/>
      <c r="I231" s="20"/>
      <c r="J231" s="20" t="str">
        <f t="shared" si="15"/>
        <v>Journal</v>
      </c>
      <c r="K231" s="20"/>
      <c r="L231" s="20"/>
      <c r="M231" s="20"/>
      <c r="N231" s="20"/>
      <c r="O231" s="20"/>
      <c r="P231" s="20"/>
      <c r="Q231" s="20">
        <f t="shared" si="16"/>
        <v>0</v>
      </c>
      <c r="R231" s="20"/>
      <c r="S231" s="3">
        <v>0</v>
      </c>
      <c r="T231" s="133" t="s">
        <v>23807</v>
      </c>
      <c r="U231" s="26" t="s">
        <v>23808</v>
      </c>
      <c r="V231" s="26" t="s">
        <v>6</v>
      </c>
      <c r="W231" s="26" t="s">
        <v>23809</v>
      </c>
      <c r="X231" s="26">
        <v>7</v>
      </c>
      <c r="Y231" s="26" t="s">
        <v>6</v>
      </c>
      <c r="Z231" s="26" t="s">
        <v>23810</v>
      </c>
      <c r="AA231" s="26" t="s">
        <v>23811</v>
      </c>
      <c r="AB231" s="26">
        <v>2015</v>
      </c>
      <c r="AC231" s="26" t="s">
        <v>6</v>
      </c>
      <c r="AD231" s="26" t="s">
        <v>6</v>
      </c>
      <c r="AE231" s="116" t="s">
        <v>6</v>
      </c>
    </row>
    <row r="232" spans="1:31" x14ac:dyDescent="0.35">
      <c r="A232" t="s">
        <v>79</v>
      </c>
      <c r="B232" t="s">
        <v>33</v>
      </c>
      <c r="C232" t="s">
        <v>33</v>
      </c>
      <c r="E232" s="20"/>
      <c r="F232" s="20"/>
      <c r="G232" s="20"/>
      <c r="H232" s="20"/>
      <c r="I232" s="20"/>
      <c r="J232" s="20" t="str">
        <f t="shared" si="15"/>
        <v>Journal</v>
      </c>
      <c r="K232" s="20"/>
      <c r="L232" s="20"/>
      <c r="M232" s="20"/>
      <c r="N232" s="20"/>
      <c r="O232" s="20"/>
      <c r="P232" s="20"/>
      <c r="Q232" s="20">
        <f t="shared" si="16"/>
        <v>0</v>
      </c>
      <c r="R232" s="20"/>
      <c r="S232" s="3">
        <v>0</v>
      </c>
      <c r="T232" s="133" t="s">
        <v>23812</v>
      </c>
      <c r="U232" s="25" t="s">
        <v>23813</v>
      </c>
      <c r="V232" s="25" t="s">
        <v>6</v>
      </c>
      <c r="W232" s="25" t="s">
        <v>23814</v>
      </c>
      <c r="X232" s="25">
        <v>7</v>
      </c>
      <c r="Y232" s="25" t="s">
        <v>6</v>
      </c>
      <c r="Z232" s="25" t="s">
        <v>11869</v>
      </c>
      <c r="AA232" s="25" t="s">
        <v>23815</v>
      </c>
      <c r="AB232" s="25">
        <v>2014</v>
      </c>
      <c r="AC232" s="25" t="s">
        <v>6</v>
      </c>
      <c r="AD232" s="25" t="s">
        <v>6</v>
      </c>
      <c r="AE232" s="118" t="s">
        <v>6</v>
      </c>
    </row>
    <row r="233" spans="1:31" x14ac:dyDescent="0.35">
      <c r="A233" t="s">
        <v>70</v>
      </c>
      <c r="B233" t="s">
        <v>33</v>
      </c>
      <c r="C233" t="s">
        <v>33</v>
      </c>
      <c r="E233" s="20"/>
      <c r="F233" s="20"/>
      <c r="G233" s="20"/>
      <c r="H233" s="20"/>
      <c r="I233" s="20"/>
      <c r="J233" s="20" t="str">
        <f t="shared" si="15"/>
        <v>Journal</v>
      </c>
      <c r="K233" s="20"/>
      <c r="L233" s="20"/>
      <c r="M233" s="20"/>
      <c r="N233" s="20"/>
      <c r="O233" s="20"/>
      <c r="P233" s="20"/>
      <c r="Q233" s="20">
        <f t="shared" si="16"/>
        <v>0</v>
      </c>
      <c r="R233" s="20"/>
      <c r="S233" s="3">
        <v>0</v>
      </c>
      <c r="T233" s="133" t="s">
        <v>23816</v>
      </c>
      <c r="U233" s="26" t="s">
        <v>23817</v>
      </c>
      <c r="V233" s="26" t="s">
        <v>6</v>
      </c>
      <c r="W233" s="26" t="s">
        <v>23818</v>
      </c>
      <c r="X233" s="26">
        <v>7</v>
      </c>
      <c r="Y233" s="26" t="s">
        <v>6</v>
      </c>
      <c r="Z233" s="26" t="s">
        <v>3750</v>
      </c>
      <c r="AA233" s="26" t="s">
        <v>23819</v>
      </c>
      <c r="AB233" s="26">
        <v>2021</v>
      </c>
      <c r="AC233" s="26" t="s">
        <v>6</v>
      </c>
      <c r="AD233" s="26" t="s">
        <v>6</v>
      </c>
      <c r="AE233" s="116" t="s">
        <v>6</v>
      </c>
    </row>
    <row r="234" spans="1:31" x14ac:dyDescent="0.35">
      <c r="A234" t="s">
        <v>70</v>
      </c>
      <c r="B234" t="s">
        <v>33</v>
      </c>
      <c r="C234" t="s">
        <v>33</v>
      </c>
      <c r="E234" s="20"/>
      <c r="F234" s="20"/>
      <c r="G234" s="20"/>
      <c r="H234" s="20"/>
      <c r="I234" s="20"/>
      <c r="J234" s="20" t="str">
        <f t="shared" si="15"/>
        <v>Conference</v>
      </c>
      <c r="K234" s="20"/>
      <c r="L234" s="20"/>
      <c r="M234" s="20"/>
      <c r="N234" s="20"/>
      <c r="O234" s="20"/>
      <c r="P234" s="20"/>
      <c r="Q234" s="20">
        <f t="shared" si="16"/>
        <v>0</v>
      </c>
      <c r="R234" s="20"/>
      <c r="S234" s="3">
        <v>0</v>
      </c>
      <c r="T234" s="133" t="s">
        <v>23820</v>
      </c>
      <c r="U234" s="25" t="s">
        <v>23821</v>
      </c>
      <c r="V234" s="25" t="s">
        <v>6</v>
      </c>
      <c r="W234" s="25" t="s">
        <v>23822</v>
      </c>
      <c r="X234" s="25">
        <v>10</v>
      </c>
      <c r="Y234" s="25" t="s">
        <v>6</v>
      </c>
      <c r="Z234" s="25" t="s">
        <v>23823</v>
      </c>
      <c r="AA234" s="25" t="s">
        <v>23824</v>
      </c>
      <c r="AB234" s="25">
        <v>2018</v>
      </c>
      <c r="AC234" s="25" t="s">
        <v>6</v>
      </c>
      <c r="AD234" s="25" t="s">
        <v>6</v>
      </c>
      <c r="AE234" s="118" t="s">
        <v>6</v>
      </c>
    </row>
    <row r="235" spans="1:31" x14ac:dyDescent="0.35">
      <c r="A235" t="s">
        <v>70</v>
      </c>
      <c r="B235" t="s">
        <v>33</v>
      </c>
      <c r="C235" t="s">
        <v>33</v>
      </c>
      <c r="E235" s="20"/>
      <c r="F235" s="20"/>
      <c r="G235" s="20"/>
      <c r="H235" s="20"/>
      <c r="I235" s="20"/>
      <c r="J235" s="20" t="str">
        <f t="shared" si="15"/>
        <v>Conference</v>
      </c>
      <c r="K235" s="20"/>
      <c r="L235" s="20"/>
      <c r="M235" s="20"/>
      <c r="N235" s="20"/>
      <c r="O235" s="20"/>
      <c r="P235" s="20"/>
      <c r="Q235" s="20">
        <f t="shared" si="16"/>
        <v>0</v>
      </c>
      <c r="R235" s="20"/>
      <c r="S235" s="3">
        <v>0</v>
      </c>
      <c r="T235" s="133" t="s">
        <v>23825</v>
      </c>
      <c r="U235" s="26" t="s">
        <v>23826</v>
      </c>
      <c r="V235" s="26" t="s">
        <v>6</v>
      </c>
      <c r="W235" s="26" t="s">
        <v>23827</v>
      </c>
      <c r="X235" s="26">
        <v>10</v>
      </c>
      <c r="Y235" s="26" t="s">
        <v>6</v>
      </c>
      <c r="Z235" s="26" t="s">
        <v>23828</v>
      </c>
      <c r="AA235" s="26" t="s">
        <v>23829</v>
      </c>
      <c r="AB235" s="26">
        <v>2009</v>
      </c>
      <c r="AC235" s="26" t="s">
        <v>6</v>
      </c>
      <c r="AD235" s="26" t="s">
        <v>6</v>
      </c>
      <c r="AE235" s="116" t="s">
        <v>6</v>
      </c>
    </row>
    <row r="236" spans="1:31" x14ac:dyDescent="0.35">
      <c r="A236" t="s">
        <v>70</v>
      </c>
      <c r="B236" t="s">
        <v>33</v>
      </c>
      <c r="C236" t="s">
        <v>33</v>
      </c>
      <c r="E236" s="20"/>
      <c r="F236" s="20"/>
      <c r="G236" s="20"/>
      <c r="H236" s="20"/>
      <c r="I236" s="20"/>
      <c r="J236" s="20" t="str">
        <f t="shared" si="15"/>
        <v>Journal</v>
      </c>
      <c r="K236" s="20"/>
      <c r="L236" s="20"/>
      <c r="M236" s="20"/>
      <c r="N236" s="20"/>
      <c r="O236" s="20"/>
      <c r="P236" s="20"/>
      <c r="Q236" s="20">
        <f t="shared" si="16"/>
        <v>0</v>
      </c>
      <c r="R236" s="20"/>
      <c r="S236" s="3">
        <v>0</v>
      </c>
      <c r="T236" s="133" t="s">
        <v>23830</v>
      </c>
      <c r="U236" s="25" t="s">
        <v>23831</v>
      </c>
      <c r="V236" s="25" t="s">
        <v>6</v>
      </c>
      <c r="W236" s="25" t="s">
        <v>23832</v>
      </c>
      <c r="X236" s="25">
        <v>7</v>
      </c>
      <c r="Y236" s="25" t="s">
        <v>6</v>
      </c>
      <c r="Z236" s="25" t="s">
        <v>1386</v>
      </c>
      <c r="AA236" s="25" t="s">
        <v>23833</v>
      </c>
      <c r="AB236" s="25">
        <v>2015</v>
      </c>
      <c r="AC236" s="25" t="s">
        <v>6</v>
      </c>
      <c r="AD236" s="25" t="s">
        <v>6</v>
      </c>
      <c r="AE236" s="118" t="s">
        <v>6</v>
      </c>
    </row>
    <row r="237" spans="1:31" x14ac:dyDescent="0.35">
      <c r="A237" t="s">
        <v>67</v>
      </c>
      <c r="B237" t="s">
        <v>33</v>
      </c>
      <c r="C237" t="s">
        <v>33</v>
      </c>
      <c r="E237" s="20"/>
      <c r="F237" s="20"/>
      <c r="G237" s="20"/>
      <c r="H237" s="20"/>
      <c r="I237" s="20"/>
      <c r="J237" s="20" t="str">
        <f t="shared" si="15"/>
        <v>Conference</v>
      </c>
      <c r="K237" s="20"/>
      <c r="L237" s="20"/>
      <c r="M237" s="20"/>
      <c r="N237" s="20"/>
      <c r="O237" s="20"/>
      <c r="P237" s="20"/>
      <c r="Q237" s="20">
        <f t="shared" si="16"/>
        <v>0</v>
      </c>
      <c r="R237" s="20"/>
      <c r="S237" s="3">
        <v>0</v>
      </c>
      <c r="T237" s="133" t="s">
        <v>23834</v>
      </c>
      <c r="U237" s="26" t="s">
        <v>23835</v>
      </c>
      <c r="V237" s="26" t="s">
        <v>6</v>
      </c>
      <c r="W237" s="26" t="s">
        <v>23836</v>
      </c>
      <c r="X237" s="26">
        <v>10</v>
      </c>
      <c r="Y237" s="26" t="s">
        <v>6</v>
      </c>
      <c r="Z237" s="26" t="s">
        <v>23837</v>
      </c>
      <c r="AA237" s="26" t="s">
        <v>23838</v>
      </c>
      <c r="AB237" s="26">
        <v>2019</v>
      </c>
      <c r="AC237" s="26" t="s">
        <v>6</v>
      </c>
      <c r="AD237" s="26" t="s">
        <v>6</v>
      </c>
      <c r="AE237" s="116" t="s">
        <v>6</v>
      </c>
    </row>
    <row r="238" spans="1:31" x14ac:dyDescent="0.35">
      <c r="A238" t="str">
        <f t="shared" si="17"/>
        <v>Duplicated</v>
      </c>
      <c r="B238" t="s">
        <v>33</v>
      </c>
      <c r="C238" t="s">
        <v>33</v>
      </c>
      <c r="E238" s="20"/>
      <c r="F238" s="20"/>
      <c r="G238" s="20"/>
      <c r="H238" s="20"/>
      <c r="I238" s="20"/>
      <c r="J238" s="20" t="str">
        <f t="shared" si="15"/>
        <v>Conference</v>
      </c>
      <c r="K238" s="20"/>
      <c r="L238" s="20"/>
      <c r="M238" s="20"/>
      <c r="N238" s="20"/>
      <c r="O238" s="20"/>
      <c r="P238" s="20"/>
      <c r="Q238" s="20">
        <f t="shared" si="16"/>
        <v>0</v>
      </c>
      <c r="R238" s="20"/>
      <c r="S238" s="3">
        <v>1</v>
      </c>
      <c r="T238" s="133" t="s">
        <v>23839</v>
      </c>
      <c r="U238" s="25" t="s">
        <v>13398</v>
      </c>
      <c r="V238" s="25" t="s">
        <v>6</v>
      </c>
      <c r="W238" s="25" t="s">
        <v>13399</v>
      </c>
      <c r="X238" s="25">
        <v>10</v>
      </c>
      <c r="Y238" s="25" t="s">
        <v>6</v>
      </c>
      <c r="Z238" s="25" t="s">
        <v>23840</v>
      </c>
      <c r="AA238" s="25" t="s">
        <v>13400</v>
      </c>
      <c r="AB238" s="25">
        <v>2011</v>
      </c>
      <c r="AC238" s="25" t="s">
        <v>6</v>
      </c>
      <c r="AD238" s="25" t="s">
        <v>6</v>
      </c>
      <c r="AE238" s="118" t="s">
        <v>6</v>
      </c>
    </row>
    <row r="239" spans="1:31" x14ac:dyDescent="0.35">
      <c r="A239" t="str">
        <f t="shared" si="17"/>
        <v>Duplicated</v>
      </c>
      <c r="B239" t="s">
        <v>33</v>
      </c>
      <c r="C239" t="s">
        <v>33</v>
      </c>
      <c r="E239" s="20"/>
      <c r="F239" s="20"/>
      <c r="G239" s="20"/>
      <c r="H239" s="20"/>
      <c r="I239" s="20"/>
      <c r="J239" s="20" t="str">
        <f t="shared" si="15"/>
        <v>Journal</v>
      </c>
      <c r="K239" s="20"/>
      <c r="L239" s="20"/>
      <c r="M239" s="20"/>
      <c r="N239" s="20"/>
      <c r="O239" s="20"/>
      <c r="P239" s="20"/>
      <c r="Q239" s="20">
        <f t="shared" si="16"/>
        <v>0</v>
      </c>
      <c r="R239" s="20"/>
      <c r="S239" s="3">
        <v>1</v>
      </c>
      <c r="T239" s="133" t="s">
        <v>23841</v>
      </c>
      <c r="U239" s="26" t="s">
        <v>23842</v>
      </c>
      <c r="V239" s="26" t="s">
        <v>6</v>
      </c>
      <c r="W239" s="26" t="s">
        <v>23843</v>
      </c>
      <c r="X239" s="26">
        <v>5</v>
      </c>
      <c r="Y239" s="26" t="s">
        <v>6</v>
      </c>
      <c r="Z239" s="26" t="s">
        <v>23844</v>
      </c>
      <c r="AA239" s="26" t="s">
        <v>23845</v>
      </c>
      <c r="AB239" s="26">
        <v>2009</v>
      </c>
      <c r="AC239" s="26" t="s">
        <v>6</v>
      </c>
      <c r="AD239" s="26" t="s">
        <v>6</v>
      </c>
      <c r="AE239" s="116" t="s">
        <v>6</v>
      </c>
    </row>
    <row r="240" spans="1:31" x14ac:dyDescent="0.35">
      <c r="A240" t="s">
        <v>70</v>
      </c>
      <c r="B240" t="s">
        <v>33</v>
      </c>
      <c r="C240" t="s">
        <v>33</v>
      </c>
      <c r="E240" s="20"/>
      <c r="F240" s="20"/>
      <c r="G240" s="20"/>
      <c r="H240" s="20"/>
      <c r="I240" s="20"/>
      <c r="J240" s="20" t="str">
        <f t="shared" si="15"/>
        <v>Journal</v>
      </c>
      <c r="K240" s="20"/>
      <c r="L240" s="20"/>
      <c r="M240" s="20"/>
      <c r="N240" s="20"/>
      <c r="O240" s="20"/>
      <c r="P240" s="20"/>
      <c r="Q240" s="20">
        <f t="shared" si="16"/>
        <v>0</v>
      </c>
      <c r="R240" s="20"/>
      <c r="S240" s="3">
        <v>0</v>
      </c>
      <c r="T240" s="133" t="s">
        <v>23846</v>
      </c>
      <c r="U240" s="25" t="s">
        <v>23847</v>
      </c>
      <c r="V240" s="25" t="s">
        <v>6</v>
      </c>
      <c r="W240" s="25" t="s">
        <v>23848</v>
      </c>
      <c r="X240" s="25">
        <v>7</v>
      </c>
      <c r="Y240" s="25" t="s">
        <v>6</v>
      </c>
      <c r="Z240" s="25" t="s">
        <v>11869</v>
      </c>
      <c r="AA240" s="25" t="s">
        <v>23849</v>
      </c>
      <c r="AB240" s="25">
        <v>2009</v>
      </c>
      <c r="AC240" s="25" t="s">
        <v>6</v>
      </c>
      <c r="AD240" s="25" t="s">
        <v>6</v>
      </c>
      <c r="AE240" s="118" t="s">
        <v>6</v>
      </c>
    </row>
    <row r="241" spans="1:31" x14ac:dyDescent="0.35">
      <c r="A241" t="s">
        <v>70</v>
      </c>
      <c r="B241" t="s">
        <v>33</v>
      </c>
      <c r="C241" t="s">
        <v>33</v>
      </c>
      <c r="E241" s="20"/>
      <c r="F241" s="20"/>
      <c r="G241" s="20"/>
      <c r="H241" s="20"/>
      <c r="I241" s="20"/>
      <c r="J241" s="20" t="str">
        <f t="shared" si="15"/>
        <v>Conference</v>
      </c>
      <c r="K241" s="20"/>
      <c r="L241" s="20"/>
      <c r="M241" s="20"/>
      <c r="N241" s="20"/>
      <c r="O241" s="20"/>
      <c r="P241" s="20"/>
      <c r="Q241" s="20">
        <f t="shared" si="16"/>
        <v>0</v>
      </c>
      <c r="R241" s="20"/>
      <c r="S241" s="3">
        <v>0</v>
      </c>
      <c r="T241" s="133" t="s">
        <v>23850</v>
      </c>
      <c r="U241" s="26" t="s">
        <v>23851</v>
      </c>
      <c r="V241" s="26" t="s">
        <v>6</v>
      </c>
      <c r="W241" s="26" t="s">
        <v>23852</v>
      </c>
      <c r="X241" s="26">
        <v>10</v>
      </c>
      <c r="Y241" s="26" t="s">
        <v>6</v>
      </c>
      <c r="Z241" s="26" t="s">
        <v>23853</v>
      </c>
      <c r="AA241" s="26" t="s">
        <v>23854</v>
      </c>
      <c r="AB241" s="26"/>
      <c r="AC241" s="26" t="s">
        <v>6</v>
      </c>
      <c r="AD241" s="26" t="s">
        <v>6</v>
      </c>
      <c r="AE241" s="116" t="s">
        <v>6</v>
      </c>
    </row>
    <row r="242" spans="1:31" x14ac:dyDescent="0.35">
      <c r="A242" t="str">
        <f t="shared" si="17"/>
        <v>Duplicated</v>
      </c>
      <c r="B242" t="s">
        <v>33</v>
      </c>
      <c r="C242" t="s">
        <v>33</v>
      </c>
      <c r="E242" s="20"/>
      <c r="F242" s="20"/>
      <c r="G242" s="20"/>
      <c r="H242" s="20"/>
      <c r="I242" s="20"/>
      <c r="J242" s="20" t="str">
        <f t="shared" si="15"/>
        <v>Conference</v>
      </c>
      <c r="K242" s="20"/>
      <c r="L242" s="20"/>
      <c r="M242" s="20"/>
      <c r="N242" s="20"/>
      <c r="O242" s="20"/>
      <c r="P242" s="20"/>
      <c r="Q242" s="20">
        <f t="shared" si="16"/>
        <v>0</v>
      </c>
      <c r="R242" s="20"/>
      <c r="S242" s="3">
        <v>1</v>
      </c>
      <c r="T242" s="133" t="s">
        <v>23855</v>
      </c>
      <c r="U242" s="25" t="s">
        <v>17518</v>
      </c>
      <c r="V242" s="25" t="s">
        <v>6</v>
      </c>
      <c r="W242" s="25" t="s">
        <v>17520</v>
      </c>
      <c r="X242" s="25">
        <v>10</v>
      </c>
      <c r="Y242" s="25" t="s">
        <v>6</v>
      </c>
      <c r="Z242" s="25" t="s">
        <v>17523</v>
      </c>
      <c r="AA242" s="25" t="s">
        <v>23856</v>
      </c>
      <c r="AB242" s="25">
        <v>2017</v>
      </c>
      <c r="AC242" s="25" t="s">
        <v>6</v>
      </c>
      <c r="AD242" s="25" t="s">
        <v>6</v>
      </c>
      <c r="AE242" s="118" t="s">
        <v>6</v>
      </c>
    </row>
    <row r="243" spans="1:31" x14ac:dyDescent="0.35">
      <c r="A243" t="s">
        <v>70</v>
      </c>
      <c r="B243" t="s">
        <v>33</v>
      </c>
      <c r="C243" t="s">
        <v>33</v>
      </c>
      <c r="E243" s="20"/>
      <c r="F243" s="20"/>
      <c r="G243" s="20"/>
      <c r="H243" s="20"/>
      <c r="I243" s="20"/>
      <c r="J243" s="20" t="str">
        <f t="shared" si="15"/>
        <v>Conference</v>
      </c>
      <c r="K243" s="20"/>
      <c r="L243" s="20"/>
      <c r="M243" s="20"/>
      <c r="N243" s="20"/>
      <c r="O243" s="20"/>
      <c r="P243" s="20"/>
      <c r="Q243" s="20">
        <f t="shared" si="16"/>
        <v>0</v>
      </c>
      <c r="R243" s="20"/>
      <c r="S243" s="3">
        <v>0</v>
      </c>
      <c r="T243" s="133" t="s">
        <v>23857</v>
      </c>
      <c r="U243" s="26" t="s">
        <v>23858</v>
      </c>
      <c r="V243" s="26" t="s">
        <v>6</v>
      </c>
      <c r="W243" s="26" t="s">
        <v>23859</v>
      </c>
      <c r="X243" s="26">
        <v>5</v>
      </c>
      <c r="Y243" s="26" t="s">
        <v>6</v>
      </c>
      <c r="Z243" s="26" t="s">
        <v>23006</v>
      </c>
      <c r="AA243" s="26" t="s">
        <v>23860</v>
      </c>
      <c r="AB243" s="26"/>
      <c r="AC243" s="26" t="s">
        <v>6</v>
      </c>
      <c r="AD243" s="26" t="s">
        <v>6</v>
      </c>
      <c r="AE243" s="116" t="s">
        <v>6</v>
      </c>
    </row>
    <row r="244" spans="1:31" x14ac:dyDescent="0.35">
      <c r="A244" t="s">
        <v>70</v>
      </c>
      <c r="B244" t="s">
        <v>33</v>
      </c>
      <c r="C244" t="s">
        <v>33</v>
      </c>
      <c r="E244" s="20"/>
      <c r="F244" s="20"/>
      <c r="G244" s="20"/>
      <c r="H244" s="20"/>
      <c r="I244" s="20"/>
      <c r="J244" s="20" t="str">
        <f t="shared" si="15"/>
        <v>Journal</v>
      </c>
      <c r="K244" s="20"/>
      <c r="L244" s="20"/>
      <c r="M244" s="20"/>
      <c r="N244" s="20"/>
      <c r="O244" s="20"/>
      <c r="P244" s="20"/>
      <c r="Q244" s="20">
        <f t="shared" si="16"/>
        <v>0</v>
      </c>
      <c r="R244" s="20"/>
      <c r="S244" s="3">
        <v>0</v>
      </c>
      <c r="T244" s="133" t="s">
        <v>23861</v>
      </c>
      <c r="U244" s="25" t="s">
        <v>23862</v>
      </c>
      <c r="V244" s="25" t="s">
        <v>6</v>
      </c>
      <c r="W244" s="25" t="s">
        <v>23863</v>
      </c>
      <c r="X244" s="25">
        <v>7</v>
      </c>
      <c r="Y244" s="25" t="s">
        <v>6</v>
      </c>
      <c r="Z244" s="25" t="s">
        <v>23864</v>
      </c>
      <c r="AA244" s="25" t="s">
        <v>23865</v>
      </c>
      <c r="AB244" s="25">
        <v>2017</v>
      </c>
      <c r="AC244" s="25" t="s">
        <v>6</v>
      </c>
      <c r="AD244" s="25" t="s">
        <v>6</v>
      </c>
      <c r="AE244" s="118" t="s">
        <v>6</v>
      </c>
    </row>
    <row r="245" spans="1:31" x14ac:dyDescent="0.35">
      <c r="A245" t="s">
        <v>70</v>
      </c>
      <c r="B245" t="s">
        <v>33</v>
      </c>
      <c r="C245" t="s">
        <v>33</v>
      </c>
      <c r="E245" s="20"/>
      <c r="F245" s="20"/>
      <c r="G245" s="20"/>
      <c r="H245" s="20"/>
      <c r="I245" s="20"/>
      <c r="J245" s="20" t="str">
        <f t="shared" si="15"/>
        <v>Journal</v>
      </c>
      <c r="K245" s="20"/>
      <c r="L245" s="20"/>
      <c r="M245" s="20"/>
      <c r="N245" s="20"/>
      <c r="O245" s="20"/>
      <c r="P245" s="20"/>
      <c r="Q245" s="20">
        <f t="shared" si="16"/>
        <v>0</v>
      </c>
      <c r="R245" s="20"/>
      <c r="S245" s="3">
        <v>0</v>
      </c>
      <c r="T245" s="133" t="s">
        <v>23866</v>
      </c>
      <c r="U245" s="26" t="s">
        <v>23867</v>
      </c>
      <c r="V245" s="26" t="s">
        <v>6</v>
      </c>
      <c r="W245" s="26" t="s">
        <v>23868</v>
      </c>
      <c r="X245" s="26">
        <v>7</v>
      </c>
      <c r="Y245" s="26" t="s">
        <v>6</v>
      </c>
      <c r="Z245" s="26" t="s">
        <v>11869</v>
      </c>
      <c r="AA245" s="26" t="s">
        <v>23869</v>
      </c>
      <c r="AB245" s="26">
        <v>2016</v>
      </c>
      <c r="AC245" s="26" t="s">
        <v>6</v>
      </c>
      <c r="AD245" s="26" t="s">
        <v>6</v>
      </c>
      <c r="AE245" s="116" t="s">
        <v>6</v>
      </c>
    </row>
    <row r="246" spans="1:31" x14ac:dyDescent="0.35">
      <c r="A246" t="s">
        <v>76</v>
      </c>
      <c r="B246" t="s">
        <v>33</v>
      </c>
      <c r="C246" t="s">
        <v>33</v>
      </c>
      <c r="E246" s="20"/>
      <c r="F246" s="20"/>
      <c r="G246" s="20"/>
      <c r="H246" s="20"/>
      <c r="I246" s="20"/>
      <c r="J246" s="20" t="str">
        <f t="shared" si="15"/>
        <v>Conference</v>
      </c>
      <c r="K246" s="20"/>
      <c r="L246" s="20"/>
      <c r="M246" s="20"/>
      <c r="N246" s="20"/>
      <c r="O246" s="20"/>
      <c r="P246" s="20"/>
      <c r="Q246" s="20">
        <f t="shared" si="16"/>
        <v>0</v>
      </c>
      <c r="R246" s="20"/>
      <c r="S246" s="3">
        <v>0</v>
      </c>
      <c r="T246" s="133" t="s">
        <v>23870</v>
      </c>
      <c r="U246" s="25" t="s">
        <v>22913</v>
      </c>
      <c r="V246" s="25" t="s">
        <v>6</v>
      </c>
      <c r="W246" s="25" t="s">
        <v>23871</v>
      </c>
      <c r="X246" s="25">
        <v>7</v>
      </c>
      <c r="Y246" s="25" t="s">
        <v>6</v>
      </c>
      <c r="Z246" s="25" t="s">
        <v>23006</v>
      </c>
      <c r="AA246" s="25" t="s">
        <v>22914</v>
      </c>
      <c r="AB246" s="25">
        <v>2009</v>
      </c>
      <c r="AC246" s="25" t="s">
        <v>6</v>
      </c>
      <c r="AD246" s="25" t="s">
        <v>6</v>
      </c>
      <c r="AE246" s="118" t="s">
        <v>6</v>
      </c>
    </row>
    <row r="247" spans="1:31" x14ac:dyDescent="0.35">
      <c r="A247" t="s">
        <v>70</v>
      </c>
      <c r="B247" t="s">
        <v>33</v>
      </c>
      <c r="C247" t="s">
        <v>33</v>
      </c>
      <c r="E247" s="20"/>
      <c r="F247" s="20"/>
      <c r="G247" s="20"/>
      <c r="H247" s="20"/>
      <c r="I247" s="20"/>
      <c r="J247" s="20" t="str">
        <f t="shared" si="15"/>
        <v>Conference</v>
      </c>
      <c r="K247" s="20"/>
      <c r="L247" s="20"/>
      <c r="M247" s="20"/>
      <c r="N247" s="20"/>
      <c r="O247" s="20"/>
      <c r="P247" s="20"/>
      <c r="Q247" s="20">
        <f t="shared" si="16"/>
        <v>0</v>
      </c>
      <c r="R247" s="20"/>
      <c r="S247" s="3">
        <v>0</v>
      </c>
      <c r="T247" s="133" t="s">
        <v>23872</v>
      </c>
      <c r="U247" s="26" t="s">
        <v>23873</v>
      </c>
      <c r="V247" s="26" t="s">
        <v>6</v>
      </c>
      <c r="W247" s="26" t="s">
        <v>23874</v>
      </c>
      <c r="X247" s="26">
        <v>10</v>
      </c>
      <c r="Y247" s="26" t="s">
        <v>6</v>
      </c>
      <c r="Z247" s="26" t="s">
        <v>23840</v>
      </c>
      <c r="AA247" s="26" t="s">
        <v>23875</v>
      </c>
      <c r="AB247" s="26">
        <v>2011</v>
      </c>
      <c r="AC247" s="26" t="s">
        <v>6</v>
      </c>
      <c r="AD247" s="26" t="s">
        <v>6</v>
      </c>
      <c r="AE247" s="116" t="s">
        <v>6</v>
      </c>
    </row>
    <row r="248" spans="1:31" x14ac:dyDescent="0.35">
      <c r="A248" t="s">
        <v>70</v>
      </c>
      <c r="B248" t="s">
        <v>33</v>
      </c>
      <c r="C248" t="s">
        <v>33</v>
      </c>
      <c r="E248" s="20"/>
      <c r="F248" s="20"/>
      <c r="G248" s="20"/>
      <c r="H248" s="20"/>
      <c r="I248" s="20"/>
      <c r="J248" s="20" t="str">
        <f t="shared" si="15"/>
        <v>Journal</v>
      </c>
      <c r="K248" s="20"/>
      <c r="L248" s="20"/>
      <c r="M248" s="20"/>
      <c r="N248" s="20"/>
      <c r="O248" s="20"/>
      <c r="P248" s="20"/>
      <c r="Q248" s="20">
        <f t="shared" si="16"/>
        <v>0</v>
      </c>
      <c r="R248" s="20"/>
      <c r="S248" s="3">
        <v>0</v>
      </c>
      <c r="T248" s="133" t="s">
        <v>23876</v>
      </c>
      <c r="U248" s="25" t="s">
        <v>23877</v>
      </c>
      <c r="V248" s="25" t="s">
        <v>6</v>
      </c>
      <c r="W248" s="25" t="s">
        <v>23878</v>
      </c>
      <c r="X248" s="25">
        <v>5</v>
      </c>
      <c r="Y248" s="25" t="s">
        <v>6</v>
      </c>
      <c r="Z248" s="25" t="s">
        <v>23879</v>
      </c>
      <c r="AA248" s="25" t="s">
        <v>23880</v>
      </c>
      <c r="AB248" s="25">
        <v>2015</v>
      </c>
      <c r="AC248" s="25" t="s">
        <v>6</v>
      </c>
      <c r="AD248" s="25" t="s">
        <v>6</v>
      </c>
      <c r="AE248" s="118" t="s">
        <v>6</v>
      </c>
    </row>
    <row r="249" spans="1:31" x14ac:dyDescent="0.35">
      <c r="A249" t="s">
        <v>70</v>
      </c>
      <c r="B249" t="s">
        <v>33</v>
      </c>
      <c r="C249" t="s">
        <v>33</v>
      </c>
      <c r="E249" s="20"/>
      <c r="F249" s="20"/>
      <c r="G249" s="20"/>
      <c r="H249" s="20"/>
      <c r="I249" s="20"/>
      <c r="J249" s="20" t="str">
        <f t="shared" si="15"/>
        <v>Journal</v>
      </c>
      <c r="K249" s="20"/>
      <c r="L249" s="20"/>
      <c r="M249" s="20"/>
      <c r="N249" s="20"/>
      <c r="O249" s="20"/>
      <c r="P249" s="20"/>
      <c r="Q249" s="20">
        <f t="shared" si="16"/>
        <v>0</v>
      </c>
      <c r="R249" s="20"/>
      <c r="S249" s="3">
        <v>0</v>
      </c>
      <c r="T249" s="133" t="s">
        <v>23881</v>
      </c>
      <c r="U249" s="26" t="s">
        <v>23882</v>
      </c>
      <c r="V249" s="26" t="s">
        <v>6</v>
      </c>
      <c r="W249" s="26" t="s">
        <v>23883</v>
      </c>
      <c r="X249" s="26">
        <v>5</v>
      </c>
      <c r="Y249" s="26" t="s">
        <v>6</v>
      </c>
      <c r="Z249" s="26" t="s">
        <v>23884</v>
      </c>
      <c r="AA249" s="26" t="s">
        <v>23885</v>
      </c>
      <c r="AB249" s="26">
        <v>2013</v>
      </c>
      <c r="AC249" s="26" t="s">
        <v>6</v>
      </c>
      <c r="AD249" s="26" t="s">
        <v>6</v>
      </c>
      <c r="AE249" s="116" t="s">
        <v>6</v>
      </c>
    </row>
    <row r="250" spans="1:31" x14ac:dyDescent="0.35">
      <c r="A250" t="s">
        <v>79</v>
      </c>
      <c r="B250" t="s">
        <v>33</v>
      </c>
      <c r="C250" t="s">
        <v>33</v>
      </c>
      <c r="E250" s="20"/>
      <c r="F250" s="20"/>
      <c r="G250" s="20"/>
      <c r="H250" s="20"/>
      <c r="I250" s="20"/>
      <c r="J250" s="20" t="str">
        <f t="shared" si="15"/>
        <v>Conference</v>
      </c>
      <c r="K250" s="20"/>
      <c r="L250" s="20"/>
      <c r="M250" s="20"/>
      <c r="N250" s="20"/>
      <c r="O250" s="20"/>
      <c r="P250" s="20"/>
      <c r="Q250" s="20">
        <f t="shared" si="16"/>
        <v>0</v>
      </c>
      <c r="R250" s="20"/>
      <c r="S250" s="3">
        <v>0</v>
      </c>
      <c r="T250" s="133" t="s">
        <v>23886</v>
      </c>
      <c r="U250" s="25" t="s">
        <v>23887</v>
      </c>
      <c r="V250" s="25" t="s">
        <v>6</v>
      </c>
      <c r="W250" s="25" t="s">
        <v>23888</v>
      </c>
      <c r="X250" s="25">
        <v>10</v>
      </c>
      <c r="Y250" s="25" t="s">
        <v>6</v>
      </c>
      <c r="Z250" s="25" t="s">
        <v>17010</v>
      </c>
      <c r="AA250" s="25" t="s">
        <v>23889</v>
      </c>
      <c r="AB250" s="25">
        <v>2009</v>
      </c>
      <c r="AC250" s="25" t="s">
        <v>6</v>
      </c>
      <c r="AD250" s="25" t="s">
        <v>6</v>
      </c>
      <c r="AE250" s="118" t="s">
        <v>6</v>
      </c>
    </row>
    <row r="251" spans="1:31" x14ac:dyDescent="0.35">
      <c r="A251" t="s">
        <v>67</v>
      </c>
      <c r="B251" t="s">
        <v>33</v>
      </c>
      <c r="C251" t="s">
        <v>33</v>
      </c>
      <c r="E251" s="20"/>
      <c r="F251" s="20"/>
      <c r="G251" s="20"/>
      <c r="H251" s="20"/>
      <c r="I251" s="20"/>
      <c r="J251" s="20" t="str">
        <f t="shared" si="15"/>
        <v>Journal</v>
      </c>
      <c r="K251" s="20"/>
      <c r="L251" s="20"/>
      <c r="M251" s="20"/>
      <c r="N251" s="20"/>
      <c r="O251" s="20"/>
      <c r="P251" s="20"/>
      <c r="Q251" s="20">
        <f t="shared" si="16"/>
        <v>0</v>
      </c>
      <c r="R251" s="20"/>
      <c r="S251" s="3">
        <v>0</v>
      </c>
      <c r="T251" s="133" t="s">
        <v>23890</v>
      </c>
      <c r="U251" s="26" t="s">
        <v>23891</v>
      </c>
      <c r="V251" s="26" t="s">
        <v>6</v>
      </c>
      <c r="W251" s="26" t="s">
        <v>23892</v>
      </c>
      <c r="X251" s="26">
        <v>7</v>
      </c>
      <c r="Y251" s="26" t="s">
        <v>6</v>
      </c>
      <c r="Z251" s="26" t="s">
        <v>23893</v>
      </c>
      <c r="AA251" s="26" t="s">
        <v>23894</v>
      </c>
      <c r="AB251" s="26">
        <v>2012</v>
      </c>
      <c r="AC251" s="26" t="s">
        <v>6</v>
      </c>
      <c r="AD251" s="26" t="s">
        <v>6</v>
      </c>
      <c r="AE251" s="116" t="s">
        <v>6</v>
      </c>
    </row>
    <row r="252" spans="1:31" x14ac:dyDescent="0.35">
      <c r="A252" t="s">
        <v>70</v>
      </c>
      <c r="B252" t="s">
        <v>33</v>
      </c>
      <c r="C252" t="s">
        <v>33</v>
      </c>
      <c r="E252" s="20"/>
      <c r="F252" s="20"/>
      <c r="G252" s="20"/>
      <c r="H252" s="20"/>
      <c r="I252" s="20"/>
      <c r="J252" s="20" t="str">
        <f t="shared" si="15"/>
        <v>Journal</v>
      </c>
      <c r="K252" s="20"/>
      <c r="L252" s="20"/>
      <c r="M252" s="20"/>
      <c r="N252" s="20"/>
      <c r="O252" s="20"/>
      <c r="P252" s="20"/>
      <c r="Q252" s="20">
        <f t="shared" si="16"/>
        <v>0</v>
      </c>
      <c r="R252" s="20"/>
      <c r="S252" s="3">
        <v>0</v>
      </c>
      <c r="T252" s="133" t="s">
        <v>23895</v>
      </c>
      <c r="U252" s="25" t="s">
        <v>23896</v>
      </c>
      <c r="V252" s="25" t="s">
        <v>6</v>
      </c>
      <c r="W252" s="25" t="s">
        <v>23897</v>
      </c>
      <c r="X252" s="25">
        <v>5</v>
      </c>
      <c r="Y252" s="25" t="s">
        <v>6</v>
      </c>
      <c r="Z252" s="25" t="s">
        <v>23898</v>
      </c>
      <c r="AA252" s="25" t="s">
        <v>23899</v>
      </c>
      <c r="AB252" s="25">
        <v>2010</v>
      </c>
      <c r="AC252" s="25" t="s">
        <v>6</v>
      </c>
      <c r="AD252" s="25" t="s">
        <v>6</v>
      </c>
      <c r="AE252" s="118" t="s">
        <v>6</v>
      </c>
    </row>
    <row r="253" spans="1:31" x14ac:dyDescent="0.35">
      <c r="A253" t="s">
        <v>70</v>
      </c>
      <c r="B253" t="s">
        <v>33</v>
      </c>
      <c r="C253" t="s">
        <v>33</v>
      </c>
      <c r="E253" s="20" t="s">
        <v>128</v>
      </c>
      <c r="F253" s="20"/>
      <c r="G253" s="20"/>
      <c r="H253" s="20"/>
      <c r="I253" s="20"/>
      <c r="J253" s="20" t="str">
        <f t="shared" si="15"/>
        <v>Journal</v>
      </c>
      <c r="K253" s="20"/>
      <c r="L253" s="20"/>
      <c r="M253" s="20"/>
      <c r="N253" s="20"/>
      <c r="O253" s="20"/>
      <c r="P253" s="20"/>
      <c r="Q253" s="20">
        <f t="shared" si="16"/>
        <v>0</v>
      </c>
      <c r="R253" s="20"/>
      <c r="S253" s="3">
        <v>0</v>
      </c>
      <c r="T253" s="133" t="s">
        <v>23900</v>
      </c>
      <c r="U253" s="26" t="s">
        <v>23901</v>
      </c>
      <c r="V253" s="26" t="s">
        <v>6</v>
      </c>
      <c r="W253" s="26" t="s">
        <v>23743</v>
      </c>
      <c r="X253" s="26">
        <v>5</v>
      </c>
      <c r="Y253" s="26" t="s">
        <v>6</v>
      </c>
      <c r="Z253" s="26" t="s">
        <v>23902</v>
      </c>
      <c r="AA253" s="26" t="s">
        <v>23903</v>
      </c>
      <c r="AB253" s="26">
        <v>2011</v>
      </c>
      <c r="AC253" s="26" t="s">
        <v>6</v>
      </c>
      <c r="AD253" s="26" t="s">
        <v>6</v>
      </c>
      <c r="AE253" s="116" t="s">
        <v>6</v>
      </c>
    </row>
    <row r="254" spans="1:31" x14ac:dyDescent="0.35">
      <c r="A254" t="str">
        <f t="shared" si="17"/>
        <v>Duplicated</v>
      </c>
      <c r="B254" t="s">
        <v>33</v>
      </c>
      <c r="C254" t="s">
        <v>33</v>
      </c>
      <c r="E254" s="20"/>
      <c r="F254" s="20"/>
      <c r="G254" s="20"/>
      <c r="H254" s="20"/>
      <c r="I254" s="20"/>
      <c r="J254" s="20" t="str">
        <f t="shared" si="15"/>
        <v>Journal</v>
      </c>
      <c r="K254" s="20"/>
      <c r="L254" s="20"/>
      <c r="M254" s="20"/>
      <c r="N254" s="20"/>
      <c r="O254" s="20"/>
      <c r="P254" s="20"/>
      <c r="Q254" s="20">
        <f t="shared" si="16"/>
        <v>0</v>
      </c>
      <c r="R254" s="20"/>
      <c r="S254" s="3">
        <v>1</v>
      </c>
      <c r="T254" s="133" t="s">
        <v>23904</v>
      </c>
      <c r="U254" s="25" t="s">
        <v>23905</v>
      </c>
      <c r="V254" s="25" t="s">
        <v>6</v>
      </c>
      <c r="W254" s="25" t="s">
        <v>23906</v>
      </c>
      <c r="X254" s="25">
        <v>5</v>
      </c>
      <c r="Y254" s="25" t="s">
        <v>6</v>
      </c>
      <c r="Z254" s="25" t="s">
        <v>23907</v>
      </c>
      <c r="AA254" s="25" t="s">
        <v>23908</v>
      </c>
      <c r="AB254" s="25">
        <v>2012</v>
      </c>
      <c r="AC254" s="25" t="s">
        <v>6</v>
      </c>
      <c r="AD254" s="25" t="s">
        <v>6</v>
      </c>
      <c r="AE254" s="118" t="s">
        <v>6</v>
      </c>
    </row>
    <row r="255" spans="1:31" x14ac:dyDescent="0.35">
      <c r="A255" t="s">
        <v>70</v>
      </c>
      <c r="B255" t="s">
        <v>33</v>
      </c>
      <c r="C255" t="s">
        <v>33</v>
      </c>
      <c r="E255" s="20" t="s">
        <v>128</v>
      </c>
      <c r="F255" s="20"/>
      <c r="G255" s="20"/>
      <c r="H255" s="20"/>
      <c r="I255" s="20"/>
      <c r="J255" s="20" t="str">
        <f t="shared" si="15"/>
        <v>Journal</v>
      </c>
      <c r="K255" s="20"/>
      <c r="L255" s="20"/>
      <c r="M255" s="20"/>
      <c r="N255" s="20"/>
      <c r="O255" s="20"/>
      <c r="P255" s="20"/>
      <c r="Q255" s="20">
        <f t="shared" si="16"/>
        <v>0</v>
      </c>
      <c r="R255" s="20"/>
      <c r="S255" s="3">
        <v>0</v>
      </c>
      <c r="T255" s="133" t="s">
        <v>23909</v>
      </c>
      <c r="U255" s="26" t="s">
        <v>23910</v>
      </c>
      <c r="V255" s="26" t="s">
        <v>6</v>
      </c>
      <c r="W255" s="26" t="s">
        <v>23911</v>
      </c>
      <c r="X255" s="26">
        <v>6</v>
      </c>
      <c r="Y255" s="26" t="s">
        <v>6</v>
      </c>
      <c r="Z255" s="26" t="s">
        <v>22913</v>
      </c>
      <c r="AA255" s="26" t="s">
        <v>14462</v>
      </c>
      <c r="AB255" s="26">
        <v>2015</v>
      </c>
      <c r="AC255" s="26" t="s">
        <v>6</v>
      </c>
      <c r="AD255" s="26" t="s">
        <v>6</v>
      </c>
      <c r="AE255" s="116" t="s">
        <v>6</v>
      </c>
    </row>
    <row r="256" spans="1:31" x14ac:dyDescent="0.35">
      <c r="A256" t="s">
        <v>40</v>
      </c>
      <c r="B256" t="s">
        <v>33</v>
      </c>
      <c r="C256" t="s">
        <v>33</v>
      </c>
      <c r="E256" s="20"/>
      <c r="F256" s="20"/>
      <c r="G256" s="20"/>
      <c r="H256" s="20"/>
      <c r="I256" s="20"/>
      <c r="J256" s="20" t="str">
        <f t="shared" si="15"/>
        <v>Journal</v>
      </c>
      <c r="K256" s="20"/>
      <c r="L256" s="20"/>
      <c r="M256" s="20"/>
      <c r="N256" s="20"/>
      <c r="O256" s="20"/>
      <c r="P256" s="20"/>
      <c r="Q256" s="20">
        <f t="shared" si="16"/>
        <v>0</v>
      </c>
      <c r="R256" s="20"/>
      <c r="S256" s="3">
        <v>0</v>
      </c>
      <c r="T256" s="133" t="s">
        <v>23912</v>
      </c>
      <c r="U256" s="25" t="s">
        <v>23913</v>
      </c>
      <c r="V256" s="25" t="s">
        <v>6</v>
      </c>
      <c r="W256" s="25" t="s">
        <v>23914</v>
      </c>
      <c r="X256" s="25">
        <v>7</v>
      </c>
      <c r="Y256" s="25" t="s">
        <v>6</v>
      </c>
      <c r="Z256" s="25" t="s">
        <v>23915</v>
      </c>
      <c r="AA256" s="25" t="s">
        <v>23916</v>
      </c>
      <c r="AB256" s="25">
        <v>2011</v>
      </c>
      <c r="AC256" s="25" t="s">
        <v>6</v>
      </c>
      <c r="AD256" s="25" t="s">
        <v>6</v>
      </c>
      <c r="AE256" s="118" t="s">
        <v>6</v>
      </c>
    </row>
    <row r="257" spans="1:31" x14ac:dyDescent="0.35">
      <c r="A257" t="str">
        <f t="shared" ref="A257:A259" si="18">IF(S257=1,"Duplicated","")</f>
        <v>Duplicated</v>
      </c>
      <c r="B257" t="s">
        <v>33</v>
      </c>
      <c r="C257" t="s">
        <v>33</v>
      </c>
      <c r="E257" s="20"/>
      <c r="F257" s="20"/>
      <c r="G257" s="20"/>
      <c r="H257" s="20"/>
      <c r="I257" s="20"/>
      <c r="J257" s="20" t="str">
        <f t="shared" si="15"/>
        <v>Journal</v>
      </c>
      <c r="K257" s="20"/>
      <c r="L257" s="20"/>
      <c r="M257" s="20"/>
      <c r="N257" s="20"/>
      <c r="O257" s="20"/>
      <c r="P257" s="20"/>
      <c r="Q257" s="20">
        <f t="shared" si="16"/>
        <v>0</v>
      </c>
      <c r="R257" s="20"/>
      <c r="S257" s="3">
        <v>1</v>
      </c>
      <c r="T257" s="133" t="s">
        <v>23917</v>
      </c>
      <c r="U257" s="26" t="s">
        <v>22913</v>
      </c>
      <c r="V257" s="26" t="s">
        <v>6</v>
      </c>
      <c r="W257" s="26" t="s">
        <v>23197</v>
      </c>
      <c r="X257" s="26">
        <v>6</v>
      </c>
      <c r="Y257" s="26" t="s">
        <v>6</v>
      </c>
      <c r="Z257" s="26" t="s">
        <v>22913</v>
      </c>
      <c r="AA257" s="26" t="s">
        <v>22914</v>
      </c>
      <c r="AB257" s="26">
        <v>2009</v>
      </c>
      <c r="AC257" s="26" t="s">
        <v>6</v>
      </c>
      <c r="AD257" s="26" t="s">
        <v>6</v>
      </c>
      <c r="AE257" s="116" t="s">
        <v>6</v>
      </c>
    </row>
    <row r="258" spans="1:31" x14ac:dyDescent="0.35">
      <c r="A258" t="s">
        <v>70</v>
      </c>
      <c r="B258" t="s">
        <v>33</v>
      </c>
      <c r="C258" t="s">
        <v>33</v>
      </c>
      <c r="E258" s="20" t="s">
        <v>128</v>
      </c>
      <c r="F258" s="20"/>
      <c r="G258" s="20"/>
      <c r="H258" s="20"/>
      <c r="I258" s="20"/>
      <c r="J258" s="20" t="str">
        <f t="shared" si="15"/>
        <v>Conference</v>
      </c>
      <c r="K258" s="20"/>
      <c r="L258" s="20"/>
      <c r="M258" s="20"/>
      <c r="N258" s="20"/>
      <c r="O258" s="20"/>
      <c r="P258" s="20"/>
      <c r="Q258" s="20">
        <f t="shared" si="16"/>
        <v>0</v>
      </c>
      <c r="R258" s="20"/>
      <c r="S258" s="3">
        <v>0</v>
      </c>
      <c r="T258" s="133" t="s">
        <v>23918</v>
      </c>
      <c r="U258" s="25" t="s">
        <v>23919</v>
      </c>
      <c r="V258" s="25" t="s">
        <v>6</v>
      </c>
      <c r="W258" s="25" t="s">
        <v>23920</v>
      </c>
      <c r="X258" s="25">
        <v>10</v>
      </c>
      <c r="Y258" s="25" t="s">
        <v>6</v>
      </c>
      <c r="Z258" s="25" t="s">
        <v>23921</v>
      </c>
      <c r="AA258" s="25" t="s">
        <v>23922</v>
      </c>
      <c r="AB258" s="25">
        <v>2009</v>
      </c>
      <c r="AC258" s="25" t="s">
        <v>6</v>
      </c>
      <c r="AD258" s="25" t="s">
        <v>6</v>
      </c>
      <c r="AE258" s="118" t="s">
        <v>6</v>
      </c>
    </row>
    <row r="259" spans="1:31" x14ac:dyDescent="0.35">
      <c r="A259" t="str">
        <f t="shared" si="18"/>
        <v>Duplicated</v>
      </c>
      <c r="B259" t="s">
        <v>33</v>
      </c>
      <c r="C259" t="s">
        <v>33</v>
      </c>
      <c r="E259" s="20"/>
      <c r="F259" s="20"/>
      <c r="G259" s="20"/>
      <c r="H259" s="20"/>
      <c r="I259" s="20"/>
      <c r="J259" s="20" t="str">
        <f t="shared" ref="J259:J322" si="19">IF(ISNUMBER(SEARCH("Workshop", Z259)),"Workshop",IF(OR(ISNUMBER(SEARCH("Conference", Z259)), ISNUMBER(SEARCH("Symposium", Z259)), ISNUMBER(SEARCH("Lecture Notes", Z259)), ISNUMBER(SEARCH("Proceedings", Z259))),"Conference", "Journal"))</f>
        <v>Journal</v>
      </c>
      <c r="K259" s="20"/>
      <c r="L259" s="20"/>
      <c r="M259" s="20"/>
      <c r="N259" s="20"/>
      <c r="O259" s="20"/>
      <c r="P259" s="20"/>
      <c r="Q259" s="20">
        <f t="shared" ref="Q259:Q322" si="20">SUM(K259:P259)</f>
        <v>0</v>
      </c>
      <c r="R259" s="20"/>
      <c r="S259" s="3">
        <v>1</v>
      </c>
      <c r="T259" s="133" t="s">
        <v>23923</v>
      </c>
      <c r="U259" s="26" t="s">
        <v>23924</v>
      </c>
      <c r="V259" s="26" t="s">
        <v>6</v>
      </c>
      <c r="W259" s="26" t="s">
        <v>23925</v>
      </c>
      <c r="X259" s="26">
        <v>5</v>
      </c>
      <c r="Y259" s="26" t="s">
        <v>6</v>
      </c>
      <c r="Z259" s="26" t="s">
        <v>23926</v>
      </c>
      <c r="AA259" s="26" t="s">
        <v>23927</v>
      </c>
      <c r="AB259" s="26">
        <v>2009</v>
      </c>
      <c r="AC259" s="26" t="s">
        <v>6</v>
      </c>
      <c r="AD259" s="26" t="s">
        <v>6</v>
      </c>
      <c r="AE259" s="116" t="s">
        <v>6</v>
      </c>
    </row>
    <row r="260" spans="1:31" x14ac:dyDescent="0.35">
      <c r="A260" t="s">
        <v>70</v>
      </c>
      <c r="B260" t="s">
        <v>33</v>
      </c>
      <c r="C260" t="s">
        <v>33</v>
      </c>
      <c r="E260" s="20"/>
      <c r="F260" s="20"/>
      <c r="G260" s="20"/>
      <c r="H260" s="20"/>
      <c r="I260" s="20"/>
      <c r="J260" s="20" t="str">
        <f t="shared" si="19"/>
        <v>Journal</v>
      </c>
      <c r="K260" s="20"/>
      <c r="L260" s="20"/>
      <c r="M260" s="20"/>
      <c r="N260" s="20"/>
      <c r="O260" s="20"/>
      <c r="P260" s="20"/>
      <c r="Q260" s="20">
        <f t="shared" si="20"/>
        <v>0</v>
      </c>
      <c r="R260" s="20"/>
      <c r="S260" s="3">
        <v>0</v>
      </c>
      <c r="T260" s="133" t="s">
        <v>23928</v>
      </c>
      <c r="U260" s="25" t="s">
        <v>22913</v>
      </c>
      <c r="V260" s="25" t="s">
        <v>6</v>
      </c>
      <c r="W260" s="25" t="s">
        <v>23929</v>
      </c>
      <c r="X260" s="25">
        <v>7</v>
      </c>
      <c r="Y260" s="25" t="s">
        <v>6</v>
      </c>
      <c r="Z260" s="25" t="s">
        <v>3270</v>
      </c>
      <c r="AA260" s="25" t="s">
        <v>23930</v>
      </c>
      <c r="AB260" s="25">
        <v>2017</v>
      </c>
      <c r="AC260" s="25" t="s">
        <v>6</v>
      </c>
      <c r="AD260" s="25" t="s">
        <v>6</v>
      </c>
      <c r="AE260" s="118" t="s">
        <v>6</v>
      </c>
    </row>
    <row r="261" spans="1:31" x14ac:dyDescent="0.35">
      <c r="A261" t="s">
        <v>70</v>
      </c>
      <c r="B261" t="s">
        <v>33</v>
      </c>
      <c r="C261" t="s">
        <v>33</v>
      </c>
      <c r="D261" s="20"/>
      <c r="E261" s="20"/>
      <c r="F261" s="20"/>
      <c r="G261" s="20"/>
      <c r="H261" s="20"/>
      <c r="I261" s="20"/>
      <c r="J261" s="20" t="str">
        <f t="shared" si="19"/>
        <v>Workshop</v>
      </c>
      <c r="K261" s="20"/>
      <c r="L261" s="20"/>
      <c r="M261" s="20"/>
      <c r="N261" s="20"/>
      <c r="O261" s="20"/>
      <c r="P261" s="20"/>
      <c r="Q261" s="20">
        <f t="shared" si="20"/>
        <v>0</v>
      </c>
      <c r="R261" s="20"/>
      <c r="S261" s="3">
        <v>0</v>
      </c>
      <c r="T261" s="133" t="s">
        <v>23931</v>
      </c>
      <c r="U261" s="26" t="s">
        <v>23932</v>
      </c>
      <c r="V261" s="26" t="s">
        <v>6</v>
      </c>
      <c r="W261" s="26" t="s">
        <v>23933</v>
      </c>
      <c r="X261" s="26">
        <v>10</v>
      </c>
      <c r="Y261" s="26" t="s">
        <v>6</v>
      </c>
      <c r="Z261" s="26" t="s">
        <v>23934</v>
      </c>
      <c r="AA261" s="26" t="s">
        <v>23935</v>
      </c>
      <c r="AB261" s="26"/>
      <c r="AC261" s="26" t="s">
        <v>6</v>
      </c>
      <c r="AD261" s="26" t="s">
        <v>6</v>
      </c>
      <c r="AE261" s="116" t="s">
        <v>6</v>
      </c>
    </row>
    <row r="262" spans="1:31" x14ac:dyDescent="0.35">
      <c r="A262" t="s">
        <v>49</v>
      </c>
      <c r="B262" t="s">
        <v>57</v>
      </c>
      <c r="C262" t="s">
        <v>57</v>
      </c>
      <c r="D262" t="s">
        <v>92</v>
      </c>
      <c r="E262" s="20" t="s">
        <v>127</v>
      </c>
      <c r="F262" s="20" t="s">
        <v>98</v>
      </c>
      <c r="G262" s="20" t="s">
        <v>105</v>
      </c>
      <c r="H262" s="20" t="s">
        <v>21413</v>
      </c>
      <c r="I262" s="20" t="s">
        <v>12</v>
      </c>
      <c r="J262" s="20" t="str">
        <f t="shared" si="19"/>
        <v>Conference</v>
      </c>
      <c r="K262">
        <v>1</v>
      </c>
      <c r="L262">
        <v>1</v>
      </c>
      <c r="M262">
        <v>1</v>
      </c>
      <c r="N262">
        <v>1</v>
      </c>
      <c r="O262">
        <v>0</v>
      </c>
      <c r="P262">
        <v>0</v>
      </c>
      <c r="Q262" s="20">
        <f t="shared" si="20"/>
        <v>4</v>
      </c>
      <c r="R262" s="20" t="s">
        <v>25225</v>
      </c>
      <c r="S262" s="3">
        <v>0</v>
      </c>
      <c r="T262" s="133" t="s">
        <v>25230</v>
      </c>
      <c r="U262" s="25" t="s">
        <v>23936</v>
      </c>
      <c r="V262" s="25" t="s">
        <v>6</v>
      </c>
      <c r="W262" s="25" t="s">
        <v>23937</v>
      </c>
      <c r="X262" s="25">
        <v>10</v>
      </c>
      <c r="Y262" s="25" t="s">
        <v>6</v>
      </c>
      <c r="Z262" s="25" t="s">
        <v>23938</v>
      </c>
      <c r="AA262" s="25" t="s">
        <v>23939</v>
      </c>
      <c r="AB262" s="25">
        <v>2010</v>
      </c>
      <c r="AC262" s="25" t="s">
        <v>6</v>
      </c>
      <c r="AD262" s="25" t="s">
        <v>6</v>
      </c>
      <c r="AE262" s="118" t="s">
        <v>6</v>
      </c>
    </row>
    <row r="263" spans="1:31" x14ac:dyDescent="0.35">
      <c r="A263" t="s">
        <v>70</v>
      </c>
      <c r="B263" t="s">
        <v>33</v>
      </c>
      <c r="C263" t="s">
        <v>33</v>
      </c>
      <c r="E263" s="20" t="s">
        <v>128</v>
      </c>
      <c r="F263" s="20"/>
      <c r="G263" s="20"/>
      <c r="H263" s="20"/>
      <c r="I263" s="20"/>
      <c r="J263" s="20" t="str">
        <f t="shared" si="19"/>
        <v>Journal</v>
      </c>
      <c r="K263" s="20"/>
      <c r="L263" s="20"/>
      <c r="M263" s="20"/>
      <c r="N263" s="20"/>
      <c r="O263" s="20"/>
      <c r="P263" s="20"/>
      <c r="Q263" s="20">
        <f t="shared" si="20"/>
        <v>0</v>
      </c>
      <c r="R263" s="20"/>
      <c r="S263" s="3">
        <v>0</v>
      </c>
      <c r="T263" s="133" t="s">
        <v>23940</v>
      </c>
      <c r="U263" s="26" t="s">
        <v>23941</v>
      </c>
      <c r="V263" s="26" t="s">
        <v>6</v>
      </c>
      <c r="W263" s="26" t="s">
        <v>23942</v>
      </c>
      <c r="X263" s="26">
        <v>7</v>
      </c>
      <c r="Y263" s="26" t="s">
        <v>6</v>
      </c>
      <c r="Z263" s="26" t="s">
        <v>1853</v>
      </c>
      <c r="AA263" s="26" t="s">
        <v>23943</v>
      </c>
      <c r="AB263" s="26">
        <v>2009</v>
      </c>
      <c r="AC263" s="26" t="s">
        <v>6</v>
      </c>
      <c r="AD263" s="26" t="s">
        <v>6</v>
      </c>
      <c r="AE263" s="116" t="s">
        <v>6</v>
      </c>
    </row>
    <row r="264" spans="1:31" x14ac:dyDescent="0.35">
      <c r="A264" t="s">
        <v>67</v>
      </c>
      <c r="B264" t="s">
        <v>33</v>
      </c>
      <c r="C264" t="s">
        <v>33</v>
      </c>
      <c r="E264" s="20"/>
      <c r="F264" s="20"/>
      <c r="G264" s="20"/>
      <c r="H264" s="20"/>
      <c r="I264" s="20"/>
      <c r="J264" s="20" t="str">
        <f t="shared" si="19"/>
        <v>Journal</v>
      </c>
      <c r="K264" s="20"/>
      <c r="L264" s="20"/>
      <c r="M264" s="20"/>
      <c r="N264" s="20"/>
      <c r="O264" s="20"/>
      <c r="P264" s="20"/>
      <c r="Q264" s="20">
        <f t="shared" si="20"/>
        <v>0</v>
      </c>
      <c r="R264" s="20"/>
      <c r="S264" s="3">
        <v>0</v>
      </c>
      <c r="T264" s="133" t="s">
        <v>23944</v>
      </c>
      <c r="U264" s="25" t="s">
        <v>23945</v>
      </c>
      <c r="V264" s="25" t="s">
        <v>6</v>
      </c>
      <c r="W264" s="25" t="s">
        <v>23946</v>
      </c>
      <c r="X264" s="25">
        <v>7</v>
      </c>
      <c r="Y264" s="25" t="s">
        <v>6</v>
      </c>
      <c r="Z264" s="25" t="s">
        <v>23947</v>
      </c>
      <c r="AA264" s="25" t="s">
        <v>23948</v>
      </c>
      <c r="AB264" s="25">
        <v>2009</v>
      </c>
      <c r="AC264" s="25" t="s">
        <v>6</v>
      </c>
      <c r="AD264" s="25" t="s">
        <v>6</v>
      </c>
      <c r="AE264" s="118" t="s">
        <v>6</v>
      </c>
    </row>
    <row r="265" spans="1:31" x14ac:dyDescent="0.35">
      <c r="A265" t="s">
        <v>70</v>
      </c>
      <c r="B265" t="s">
        <v>33</v>
      </c>
      <c r="C265" t="s">
        <v>33</v>
      </c>
      <c r="E265" s="20"/>
      <c r="F265" s="20"/>
      <c r="G265" s="20"/>
      <c r="H265" s="20"/>
      <c r="I265" s="20"/>
      <c r="J265" s="20" t="str">
        <f t="shared" si="19"/>
        <v>Conference</v>
      </c>
      <c r="K265" s="20"/>
      <c r="L265" s="20"/>
      <c r="M265" s="20"/>
      <c r="N265" s="20"/>
      <c r="O265" s="20"/>
      <c r="P265" s="20"/>
      <c r="Q265" s="20">
        <f t="shared" si="20"/>
        <v>0</v>
      </c>
      <c r="R265" s="20"/>
      <c r="S265" s="3">
        <v>0</v>
      </c>
      <c r="T265" s="133" t="s">
        <v>23949</v>
      </c>
      <c r="U265" s="26" t="s">
        <v>23950</v>
      </c>
      <c r="V265" s="26" t="s">
        <v>6</v>
      </c>
      <c r="W265" s="26" t="s">
        <v>23951</v>
      </c>
      <c r="X265" s="26">
        <v>10</v>
      </c>
      <c r="Y265" s="26" t="s">
        <v>6</v>
      </c>
      <c r="Z265" s="26" t="s">
        <v>23952</v>
      </c>
      <c r="AA265" s="26" t="s">
        <v>23953</v>
      </c>
      <c r="AB265" s="26">
        <v>2009</v>
      </c>
      <c r="AC265" s="26" t="s">
        <v>6</v>
      </c>
      <c r="AD265" s="26" t="s">
        <v>6</v>
      </c>
      <c r="AE265" s="116" t="s">
        <v>6</v>
      </c>
    </row>
    <row r="266" spans="1:31" x14ac:dyDescent="0.35">
      <c r="A266" t="s">
        <v>70</v>
      </c>
      <c r="B266" t="s">
        <v>33</v>
      </c>
      <c r="C266" t="s">
        <v>33</v>
      </c>
      <c r="E266" s="20"/>
      <c r="F266" s="20"/>
      <c r="G266" s="20"/>
      <c r="H266" s="20"/>
      <c r="I266" s="20"/>
      <c r="J266" s="20" t="str">
        <f t="shared" si="19"/>
        <v>Journal</v>
      </c>
      <c r="K266" s="20"/>
      <c r="L266" s="20"/>
      <c r="M266" s="20"/>
      <c r="N266" s="20"/>
      <c r="O266" s="20"/>
      <c r="P266" s="20"/>
      <c r="Q266" s="20">
        <f t="shared" si="20"/>
        <v>0</v>
      </c>
      <c r="R266" s="20"/>
      <c r="S266" s="3">
        <v>0</v>
      </c>
      <c r="T266" s="133" t="s">
        <v>23954</v>
      </c>
      <c r="U266" s="25" t="s">
        <v>23955</v>
      </c>
      <c r="V266" s="25" t="s">
        <v>6</v>
      </c>
      <c r="W266" s="25" t="s">
        <v>23956</v>
      </c>
      <c r="X266" s="25">
        <v>7</v>
      </c>
      <c r="Y266" s="25" t="s">
        <v>6</v>
      </c>
      <c r="Z266" s="25" t="s">
        <v>1452</v>
      </c>
      <c r="AA266" s="25" t="s">
        <v>23957</v>
      </c>
      <c r="AB266" s="25">
        <v>2010</v>
      </c>
      <c r="AC266" s="25" t="s">
        <v>6</v>
      </c>
      <c r="AD266" s="25" t="s">
        <v>6</v>
      </c>
      <c r="AE266" s="118" t="s">
        <v>6</v>
      </c>
    </row>
    <row r="267" spans="1:31" x14ac:dyDescent="0.35">
      <c r="A267" t="s">
        <v>40</v>
      </c>
      <c r="B267" t="s">
        <v>33</v>
      </c>
      <c r="C267" t="s">
        <v>33</v>
      </c>
      <c r="E267" s="20"/>
      <c r="F267" s="20"/>
      <c r="G267" s="20"/>
      <c r="H267" s="20"/>
      <c r="I267" s="20"/>
      <c r="J267" s="20" t="str">
        <f t="shared" si="19"/>
        <v>Journal</v>
      </c>
      <c r="K267" s="20"/>
      <c r="L267" s="20"/>
      <c r="M267" s="20"/>
      <c r="N267" s="20"/>
      <c r="O267" s="20"/>
      <c r="P267" s="20"/>
      <c r="Q267" s="20">
        <f t="shared" si="20"/>
        <v>0</v>
      </c>
      <c r="R267" s="20"/>
      <c r="S267" s="3">
        <v>0</v>
      </c>
      <c r="T267" s="133" t="s">
        <v>23958</v>
      </c>
      <c r="U267" s="26" t="s">
        <v>23959</v>
      </c>
      <c r="V267" s="26" t="s">
        <v>6</v>
      </c>
      <c r="W267" s="26" t="s">
        <v>23960</v>
      </c>
      <c r="X267" s="26">
        <v>7</v>
      </c>
      <c r="Y267" s="26" t="s">
        <v>6</v>
      </c>
      <c r="Z267" s="26" t="s">
        <v>13137</v>
      </c>
      <c r="AA267" s="26" t="s">
        <v>23961</v>
      </c>
      <c r="AB267" s="26">
        <v>2020</v>
      </c>
      <c r="AC267" s="26" t="s">
        <v>6</v>
      </c>
      <c r="AD267" s="26" t="s">
        <v>6</v>
      </c>
      <c r="AE267" s="116" t="s">
        <v>6</v>
      </c>
    </row>
    <row r="268" spans="1:31" x14ac:dyDescent="0.35">
      <c r="A268" t="s">
        <v>67</v>
      </c>
      <c r="B268" t="s">
        <v>33</v>
      </c>
      <c r="C268" t="s">
        <v>33</v>
      </c>
      <c r="E268" s="20"/>
      <c r="F268" s="20"/>
      <c r="G268" s="20"/>
      <c r="H268" s="20"/>
      <c r="I268" s="20"/>
      <c r="J268" s="20" t="str">
        <f t="shared" si="19"/>
        <v>Journal</v>
      </c>
      <c r="K268" s="20"/>
      <c r="L268" s="20"/>
      <c r="M268" s="20"/>
      <c r="N268" s="20"/>
      <c r="O268" s="20"/>
      <c r="P268" s="20"/>
      <c r="Q268" s="20">
        <f t="shared" si="20"/>
        <v>0</v>
      </c>
      <c r="R268" s="20"/>
      <c r="S268" s="3">
        <v>0</v>
      </c>
      <c r="T268" s="133" t="s">
        <v>23962</v>
      </c>
      <c r="U268" s="25" t="s">
        <v>22913</v>
      </c>
      <c r="V268" s="25" t="s">
        <v>6</v>
      </c>
      <c r="W268" s="25" t="s">
        <v>23963</v>
      </c>
      <c r="X268" s="25">
        <v>7</v>
      </c>
      <c r="Y268" s="25" t="s">
        <v>6</v>
      </c>
      <c r="Z268" s="25" t="s">
        <v>556</v>
      </c>
      <c r="AA268" s="25" t="s">
        <v>23964</v>
      </c>
      <c r="AB268" s="25">
        <v>2019</v>
      </c>
      <c r="AC268" s="25" t="s">
        <v>6</v>
      </c>
      <c r="AD268" s="25" t="s">
        <v>6</v>
      </c>
      <c r="AE268" s="118" t="s">
        <v>6</v>
      </c>
    </row>
    <row r="269" spans="1:31" x14ac:dyDescent="0.35">
      <c r="A269" t="s">
        <v>70</v>
      </c>
      <c r="B269" t="s">
        <v>33</v>
      </c>
      <c r="C269" t="s">
        <v>33</v>
      </c>
      <c r="E269" s="20"/>
      <c r="F269" s="20"/>
      <c r="G269" s="20"/>
      <c r="H269" s="20"/>
      <c r="I269" s="20"/>
      <c r="J269" s="20" t="str">
        <f t="shared" si="19"/>
        <v>Journal</v>
      </c>
      <c r="K269" s="20"/>
      <c r="L269" s="20"/>
      <c r="M269" s="20"/>
      <c r="N269" s="20"/>
      <c r="O269" s="20"/>
      <c r="P269" s="20"/>
      <c r="Q269" s="20">
        <f t="shared" si="20"/>
        <v>0</v>
      </c>
      <c r="R269" s="20"/>
      <c r="S269" s="3">
        <v>0</v>
      </c>
      <c r="T269" s="133" t="s">
        <v>23965</v>
      </c>
      <c r="U269" s="26" t="s">
        <v>22913</v>
      </c>
      <c r="V269" s="26" t="s">
        <v>6</v>
      </c>
      <c r="W269" s="26" t="s">
        <v>23966</v>
      </c>
      <c r="X269" s="26">
        <v>7</v>
      </c>
      <c r="Y269" s="26" t="s">
        <v>6</v>
      </c>
      <c r="Z269" s="26" t="s">
        <v>23967</v>
      </c>
      <c r="AA269" s="26" t="s">
        <v>23968</v>
      </c>
      <c r="AB269" s="26">
        <v>2019</v>
      </c>
      <c r="AC269" s="26" t="s">
        <v>6</v>
      </c>
      <c r="AD269" s="26" t="s">
        <v>6</v>
      </c>
      <c r="AE269" s="116" t="s">
        <v>6</v>
      </c>
    </row>
    <row r="270" spans="1:31" x14ac:dyDescent="0.35">
      <c r="A270" t="s">
        <v>70</v>
      </c>
      <c r="B270" t="s">
        <v>33</v>
      </c>
      <c r="C270" t="s">
        <v>33</v>
      </c>
      <c r="E270" s="20"/>
      <c r="F270" s="20"/>
      <c r="G270" s="20"/>
      <c r="H270" s="20"/>
      <c r="I270" s="20"/>
      <c r="J270" s="20" t="str">
        <f t="shared" si="19"/>
        <v>Conference</v>
      </c>
      <c r="K270" s="20"/>
      <c r="L270" s="20"/>
      <c r="M270" s="20"/>
      <c r="N270" s="20"/>
      <c r="O270" s="20"/>
      <c r="P270" s="20"/>
      <c r="Q270" s="20">
        <f t="shared" si="20"/>
        <v>0</v>
      </c>
      <c r="R270" s="20"/>
      <c r="S270" s="3">
        <v>0</v>
      </c>
      <c r="T270" s="133" t="s">
        <v>23969</v>
      </c>
      <c r="U270" s="25" t="s">
        <v>23970</v>
      </c>
      <c r="V270" s="25" t="s">
        <v>6</v>
      </c>
      <c r="W270" s="25" t="s">
        <v>23971</v>
      </c>
      <c r="X270" s="25">
        <v>10</v>
      </c>
      <c r="Y270" s="25" t="s">
        <v>6</v>
      </c>
      <c r="Z270" s="25" t="s">
        <v>23972</v>
      </c>
      <c r="AA270" s="25" t="s">
        <v>23973</v>
      </c>
      <c r="AB270" s="25">
        <v>2013</v>
      </c>
      <c r="AC270" s="25" t="s">
        <v>6</v>
      </c>
      <c r="AD270" s="25" t="s">
        <v>6</v>
      </c>
      <c r="AE270" s="118" t="s">
        <v>6</v>
      </c>
    </row>
    <row r="271" spans="1:31" x14ac:dyDescent="0.35">
      <c r="A271" t="s">
        <v>70</v>
      </c>
      <c r="B271" t="s">
        <v>33</v>
      </c>
      <c r="C271" t="s">
        <v>33</v>
      </c>
      <c r="E271" s="20"/>
      <c r="F271" s="20"/>
      <c r="G271" s="20"/>
      <c r="H271" s="20"/>
      <c r="I271" s="20"/>
      <c r="J271" s="20" t="str">
        <f t="shared" si="19"/>
        <v>Workshop</v>
      </c>
      <c r="K271" s="20"/>
      <c r="L271" s="20"/>
      <c r="M271" s="20"/>
      <c r="N271" s="20"/>
      <c r="O271" s="20"/>
      <c r="P271" s="20"/>
      <c r="Q271" s="20">
        <f t="shared" si="20"/>
        <v>0</v>
      </c>
      <c r="R271" s="20"/>
      <c r="S271" s="3">
        <v>0</v>
      </c>
      <c r="T271" s="133" t="s">
        <v>23974</v>
      </c>
      <c r="U271" s="26" t="s">
        <v>23975</v>
      </c>
      <c r="V271" s="26" t="s">
        <v>6</v>
      </c>
      <c r="W271" s="26" t="s">
        <v>23976</v>
      </c>
      <c r="X271" s="26">
        <v>10</v>
      </c>
      <c r="Y271" s="26" t="s">
        <v>6</v>
      </c>
      <c r="Z271" s="26" t="s">
        <v>23977</v>
      </c>
      <c r="AA271" s="26" t="s">
        <v>23978</v>
      </c>
      <c r="AB271" s="26"/>
      <c r="AC271" s="26" t="s">
        <v>6</v>
      </c>
      <c r="AD271" s="26" t="s">
        <v>6</v>
      </c>
      <c r="AE271" s="116" t="s">
        <v>6</v>
      </c>
    </row>
    <row r="272" spans="1:31" x14ac:dyDescent="0.35">
      <c r="A272" t="s">
        <v>67</v>
      </c>
      <c r="B272" t="s">
        <v>33</v>
      </c>
      <c r="C272" t="s">
        <v>33</v>
      </c>
      <c r="E272" s="20"/>
      <c r="F272" s="20"/>
      <c r="G272" s="20"/>
      <c r="H272" s="20"/>
      <c r="I272" s="20"/>
      <c r="J272" s="20" t="str">
        <f t="shared" si="19"/>
        <v>Journal</v>
      </c>
      <c r="K272" s="20"/>
      <c r="L272" s="20"/>
      <c r="M272" s="20"/>
      <c r="N272" s="20"/>
      <c r="O272" s="20"/>
      <c r="P272" s="20"/>
      <c r="Q272" s="20">
        <f t="shared" si="20"/>
        <v>0</v>
      </c>
      <c r="R272" s="20"/>
      <c r="S272" s="3">
        <v>0</v>
      </c>
      <c r="T272" s="133" t="s">
        <v>23979</v>
      </c>
      <c r="U272" s="25" t="s">
        <v>22913</v>
      </c>
      <c r="V272" s="25" t="s">
        <v>6</v>
      </c>
      <c r="W272" s="25" t="s">
        <v>23980</v>
      </c>
      <c r="X272" s="25">
        <v>7</v>
      </c>
      <c r="Y272" s="25" t="s">
        <v>6</v>
      </c>
      <c r="Z272" s="25" t="s">
        <v>23981</v>
      </c>
      <c r="AA272" s="25" t="s">
        <v>23982</v>
      </c>
      <c r="AB272" s="25">
        <v>2018</v>
      </c>
      <c r="AC272" s="25" t="s">
        <v>6</v>
      </c>
      <c r="AD272" s="25" t="s">
        <v>6</v>
      </c>
      <c r="AE272" s="118" t="s">
        <v>6</v>
      </c>
    </row>
    <row r="273" spans="1:31" x14ac:dyDescent="0.35">
      <c r="A273" t="s">
        <v>70</v>
      </c>
      <c r="B273" t="s">
        <v>33</v>
      </c>
      <c r="C273" t="s">
        <v>33</v>
      </c>
      <c r="E273" s="20"/>
      <c r="F273" s="20"/>
      <c r="G273" s="20"/>
      <c r="H273" s="20"/>
      <c r="I273" s="20"/>
      <c r="J273" s="20" t="str">
        <f t="shared" si="19"/>
        <v>Journal</v>
      </c>
      <c r="K273" s="20"/>
      <c r="L273" s="20"/>
      <c r="M273" s="20"/>
      <c r="N273" s="20"/>
      <c r="O273" s="20"/>
      <c r="P273" s="20"/>
      <c r="Q273" s="20">
        <f t="shared" si="20"/>
        <v>0</v>
      </c>
      <c r="R273" s="20"/>
      <c r="S273" s="3">
        <v>0</v>
      </c>
      <c r="T273" s="133" t="s">
        <v>23983</v>
      </c>
      <c r="U273" s="26" t="s">
        <v>23984</v>
      </c>
      <c r="V273" s="26" t="s">
        <v>6</v>
      </c>
      <c r="W273" s="26" t="s">
        <v>23985</v>
      </c>
      <c r="X273" s="26">
        <v>7</v>
      </c>
      <c r="Y273" s="26" t="s">
        <v>6</v>
      </c>
      <c r="Z273" s="26" t="s">
        <v>23986</v>
      </c>
      <c r="AA273" s="26" t="s">
        <v>23987</v>
      </c>
      <c r="AB273" s="26">
        <v>2010</v>
      </c>
      <c r="AC273" s="26" t="s">
        <v>6</v>
      </c>
      <c r="AD273" s="26" t="s">
        <v>6</v>
      </c>
      <c r="AE273" s="116" t="s">
        <v>6</v>
      </c>
    </row>
    <row r="274" spans="1:31" x14ac:dyDescent="0.35">
      <c r="A274" t="s">
        <v>70</v>
      </c>
      <c r="B274" t="s">
        <v>33</v>
      </c>
      <c r="C274" t="s">
        <v>33</v>
      </c>
      <c r="E274" s="20"/>
      <c r="F274" s="20"/>
      <c r="G274" s="20"/>
      <c r="H274" s="20"/>
      <c r="I274" s="20"/>
      <c r="J274" s="20" t="str">
        <f t="shared" si="19"/>
        <v>Journal</v>
      </c>
      <c r="K274" s="20"/>
      <c r="L274" s="20"/>
      <c r="M274" s="20"/>
      <c r="N274" s="20"/>
      <c r="O274" s="20"/>
      <c r="P274" s="20"/>
      <c r="Q274" s="20">
        <f t="shared" si="20"/>
        <v>0</v>
      </c>
      <c r="R274" s="20"/>
      <c r="S274" s="3">
        <v>0</v>
      </c>
      <c r="T274" s="133" t="s">
        <v>23988</v>
      </c>
      <c r="U274" s="25" t="s">
        <v>23989</v>
      </c>
      <c r="V274" s="25" t="s">
        <v>6</v>
      </c>
      <c r="W274" s="25" t="s">
        <v>23990</v>
      </c>
      <c r="X274" s="25">
        <v>7</v>
      </c>
      <c r="Y274" s="25" t="s">
        <v>6</v>
      </c>
      <c r="Z274" s="25" t="s">
        <v>556</v>
      </c>
      <c r="AA274" s="25" t="s">
        <v>23991</v>
      </c>
      <c r="AB274" s="25">
        <v>2018</v>
      </c>
      <c r="AC274" s="25" t="s">
        <v>6</v>
      </c>
      <c r="AD274" s="25" t="s">
        <v>6</v>
      </c>
      <c r="AE274" s="118" t="s">
        <v>6</v>
      </c>
    </row>
    <row r="275" spans="1:31" x14ac:dyDescent="0.35">
      <c r="A275" t="s">
        <v>67</v>
      </c>
      <c r="B275" t="s">
        <v>33</v>
      </c>
      <c r="C275" t="s">
        <v>33</v>
      </c>
      <c r="E275" s="20"/>
      <c r="F275" s="20"/>
      <c r="G275" s="20"/>
      <c r="H275" s="20"/>
      <c r="I275" s="20"/>
      <c r="J275" s="20" t="str">
        <f t="shared" si="19"/>
        <v>Journal</v>
      </c>
      <c r="K275" s="20"/>
      <c r="L275" s="20"/>
      <c r="M275" s="20"/>
      <c r="N275" s="20"/>
      <c r="O275" s="20"/>
      <c r="P275" s="20"/>
      <c r="Q275" s="20">
        <f t="shared" si="20"/>
        <v>0</v>
      </c>
      <c r="R275" s="20"/>
      <c r="S275" s="3">
        <v>0</v>
      </c>
      <c r="T275" s="133" t="s">
        <v>23992</v>
      </c>
      <c r="U275" s="26" t="s">
        <v>23993</v>
      </c>
      <c r="V275" s="26" t="s">
        <v>6</v>
      </c>
      <c r="W275" s="26" t="s">
        <v>23994</v>
      </c>
      <c r="X275" s="26">
        <v>7</v>
      </c>
      <c r="Y275" s="26" t="s">
        <v>6</v>
      </c>
      <c r="Z275" s="26" t="s">
        <v>1999</v>
      </c>
      <c r="AA275" s="26" t="s">
        <v>23995</v>
      </c>
      <c r="AB275" s="26">
        <v>2009</v>
      </c>
      <c r="AC275" s="26" t="s">
        <v>6</v>
      </c>
      <c r="AD275" s="26" t="s">
        <v>6</v>
      </c>
      <c r="AE275" s="116" t="s">
        <v>6</v>
      </c>
    </row>
    <row r="276" spans="1:31" x14ac:dyDescent="0.35">
      <c r="A276" t="s">
        <v>70</v>
      </c>
      <c r="B276" t="s">
        <v>33</v>
      </c>
      <c r="C276" t="s">
        <v>33</v>
      </c>
      <c r="E276" s="20"/>
      <c r="F276" s="20"/>
      <c r="G276" s="20"/>
      <c r="H276" s="20"/>
      <c r="I276" s="20"/>
      <c r="J276" s="20" t="str">
        <f t="shared" si="19"/>
        <v>Conference</v>
      </c>
      <c r="K276" s="20"/>
      <c r="L276" s="20"/>
      <c r="M276" s="20"/>
      <c r="N276" s="20"/>
      <c r="O276" s="20"/>
      <c r="P276" s="20"/>
      <c r="Q276" s="20">
        <f t="shared" si="20"/>
        <v>0</v>
      </c>
      <c r="R276" s="20"/>
      <c r="S276" s="3">
        <v>0</v>
      </c>
      <c r="T276" s="133" t="s">
        <v>23996</v>
      </c>
      <c r="U276" s="25" t="s">
        <v>23997</v>
      </c>
      <c r="V276" s="25" t="s">
        <v>6</v>
      </c>
      <c r="W276" s="25" t="s">
        <v>23998</v>
      </c>
      <c r="X276" s="25">
        <v>10</v>
      </c>
      <c r="Y276" s="25" t="s">
        <v>6</v>
      </c>
      <c r="Z276" s="25" t="s">
        <v>23999</v>
      </c>
      <c r="AA276" s="25" t="s">
        <v>24000</v>
      </c>
      <c r="AB276" s="25">
        <v>2010</v>
      </c>
      <c r="AC276" s="25" t="s">
        <v>6</v>
      </c>
      <c r="AD276" s="25" t="s">
        <v>6</v>
      </c>
      <c r="AE276" s="118" t="s">
        <v>6</v>
      </c>
    </row>
    <row r="277" spans="1:31" x14ac:dyDescent="0.35">
      <c r="A277" t="s">
        <v>70</v>
      </c>
      <c r="B277" t="s">
        <v>33</v>
      </c>
      <c r="C277" t="s">
        <v>33</v>
      </c>
      <c r="E277" s="20"/>
      <c r="F277" s="20"/>
      <c r="G277" s="20"/>
      <c r="H277" s="20"/>
      <c r="I277" s="20"/>
      <c r="J277" s="20" t="str">
        <f t="shared" si="19"/>
        <v>Conference</v>
      </c>
      <c r="K277" s="20"/>
      <c r="L277" s="20"/>
      <c r="M277" s="20"/>
      <c r="N277" s="20"/>
      <c r="O277" s="20"/>
      <c r="P277" s="20"/>
      <c r="Q277" s="20">
        <f t="shared" si="20"/>
        <v>0</v>
      </c>
      <c r="R277" s="20"/>
      <c r="S277" s="3">
        <v>0</v>
      </c>
      <c r="T277" s="133" t="s">
        <v>24001</v>
      </c>
      <c r="U277" s="26" t="s">
        <v>24002</v>
      </c>
      <c r="V277" s="26" t="s">
        <v>6</v>
      </c>
      <c r="W277" s="26" t="s">
        <v>24003</v>
      </c>
      <c r="X277" s="26">
        <v>10</v>
      </c>
      <c r="Y277" s="26" t="s">
        <v>6</v>
      </c>
      <c r="Z277" s="26" t="s">
        <v>24004</v>
      </c>
      <c r="AA277" s="26" t="s">
        <v>24005</v>
      </c>
      <c r="AB277" s="26">
        <v>2009</v>
      </c>
      <c r="AC277" s="26" t="s">
        <v>6</v>
      </c>
      <c r="AD277" s="26" t="s">
        <v>6</v>
      </c>
      <c r="AE277" s="116" t="s">
        <v>6</v>
      </c>
    </row>
    <row r="278" spans="1:31" x14ac:dyDescent="0.35">
      <c r="A278" t="s">
        <v>67</v>
      </c>
      <c r="B278" t="s">
        <v>33</v>
      </c>
      <c r="C278" t="s">
        <v>33</v>
      </c>
      <c r="E278" s="20"/>
      <c r="F278" s="20"/>
      <c r="G278" s="20"/>
      <c r="H278" s="20"/>
      <c r="I278" s="20"/>
      <c r="J278" s="20" t="str">
        <f t="shared" si="19"/>
        <v>Journal</v>
      </c>
      <c r="K278" s="20"/>
      <c r="L278" s="20"/>
      <c r="M278" s="20"/>
      <c r="N278" s="20"/>
      <c r="O278" s="20"/>
      <c r="P278" s="20"/>
      <c r="Q278" s="20">
        <f t="shared" si="20"/>
        <v>0</v>
      </c>
      <c r="R278" s="20"/>
      <c r="S278" s="3">
        <v>0</v>
      </c>
      <c r="T278" s="133" t="s">
        <v>24006</v>
      </c>
      <c r="U278" s="25" t="s">
        <v>24007</v>
      </c>
      <c r="V278" s="25" t="s">
        <v>6</v>
      </c>
      <c r="W278" s="25" t="s">
        <v>24008</v>
      </c>
      <c r="X278" s="25">
        <v>7</v>
      </c>
      <c r="Y278" s="25" t="s">
        <v>6</v>
      </c>
      <c r="Z278" s="25" t="s">
        <v>4823</v>
      </c>
      <c r="AA278" s="25" t="s">
        <v>24009</v>
      </c>
      <c r="AB278" s="25">
        <v>2017</v>
      </c>
      <c r="AC278" s="25" t="s">
        <v>6</v>
      </c>
      <c r="AD278" s="25" t="s">
        <v>6</v>
      </c>
      <c r="AE278" s="118" t="s">
        <v>6</v>
      </c>
    </row>
    <row r="279" spans="1:31" x14ac:dyDescent="0.35">
      <c r="A279" t="s">
        <v>70</v>
      </c>
      <c r="B279" t="s">
        <v>33</v>
      </c>
      <c r="C279" t="s">
        <v>33</v>
      </c>
      <c r="E279" s="20"/>
      <c r="F279" s="20"/>
      <c r="G279" s="20"/>
      <c r="H279" s="20"/>
      <c r="I279" s="20"/>
      <c r="J279" s="20" t="str">
        <f t="shared" si="19"/>
        <v>Journal</v>
      </c>
      <c r="K279" s="20"/>
      <c r="L279" s="20"/>
      <c r="M279" s="20"/>
      <c r="N279" s="20"/>
      <c r="O279" s="20"/>
      <c r="P279" s="20"/>
      <c r="Q279" s="20">
        <f t="shared" si="20"/>
        <v>0</v>
      </c>
      <c r="R279" s="20"/>
      <c r="S279" s="3">
        <v>0</v>
      </c>
      <c r="T279" s="133" t="s">
        <v>24010</v>
      </c>
      <c r="U279" s="26" t="s">
        <v>24011</v>
      </c>
      <c r="V279" s="26" t="s">
        <v>6</v>
      </c>
      <c r="W279" s="26" t="s">
        <v>24012</v>
      </c>
      <c r="X279" s="26">
        <v>7</v>
      </c>
      <c r="Y279" s="26" t="s">
        <v>6</v>
      </c>
      <c r="Z279" s="26" t="s">
        <v>24013</v>
      </c>
      <c r="AA279" s="26" t="s">
        <v>24014</v>
      </c>
      <c r="AB279" s="26">
        <v>2018</v>
      </c>
      <c r="AC279" s="26" t="s">
        <v>6</v>
      </c>
      <c r="AD279" s="26" t="s">
        <v>6</v>
      </c>
      <c r="AE279" s="116" t="s">
        <v>6</v>
      </c>
    </row>
    <row r="280" spans="1:31" x14ac:dyDescent="0.35">
      <c r="A280" t="str">
        <f t="shared" ref="A280:A315" si="21">IF(S280=1,"Duplicated","")</f>
        <v>Duplicated</v>
      </c>
      <c r="B280" t="s">
        <v>33</v>
      </c>
      <c r="C280" t="s">
        <v>33</v>
      </c>
      <c r="E280" s="20"/>
      <c r="F280" s="20"/>
      <c r="G280" s="20"/>
      <c r="H280" s="20"/>
      <c r="I280" s="20"/>
      <c r="J280" s="20" t="str">
        <f t="shared" si="19"/>
        <v>Conference</v>
      </c>
      <c r="K280" s="20"/>
      <c r="L280" s="20"/>
      <c r="M280" s="20"/>
      <c r="N280" s="20"/>
      <c r="O280" s="20"/>
      <c r="P280" s="20"/>
      <c r="Q280" s="20">
        <f t="shared" si="20"/>
        <v>0</v>
      </c>
      <c r="R280" s="20"/>
      <c r="S280" s="3">
        <v>1</v>
      </c>
      <c r="T280" s="133" t="s">
        <v>24015</v>
      </c>
      <c r="U280" s="25" t="s">
        <v>17325</v>
      </c>
      <c r="V280" s="25" t="s">
        <v>6</v>
      </c>
      <c r="W280" s="25" t="s">
        <v>14640</v>
      </c>
      <c r="X280" s="25">
        <v>10</v>
      </c>
      <c r="Y280" s="25" t="s">
        <v>6</v>
      </c>
      <c r="Z280" s="25" t="s">
        <v>24016</v>
      </c>
      <c r="AA280" s="25" t="s">
        <v>24017</v>
      </c>
      <c r="AB280" s="25">
        <v>2014</v>
      </c>
      <c r="AC280" s="25" t="s">
        <v>6</v>
      </c>
      <c r="AD280" s="25" t="s">
        <v>6</v>
      </c>
      <c r="AE280" s="118" t="s">
        <v>6</v>
      </c>
    </row>
    <row r="281" spans="1:31" x14ac:dyDescent="0.35">
      <c r="A281" t="s">
        <v>70</v>
      </c>
      <c r="B281" t="s">
        <v>33</v>
      </c>
      <c r="C281" t="s">
        <v>33</v>
      </c>
      <c r="E281" s="20" t="s">
        <v>128</v>
      </c>
      <c r="F281" s="20"/>
      <c r="G281" s="20"/>
      <c r="H281" s="20"/>
      <c r="I281" s="20"/>
      <c r="J281" s="20" t="str">
        <f t="shared" si="19"/>
        <v>Workshop</v>
      </c>
      <c r="K281" s="20"/>
      <c r="L281" s="20"/>
      <c r="M281" s="20"/>
      <c r="N281" s="20"/>
      <c r="O281" s="20"/>
      <c r="P281" s="20"/>
      <c r="Q281" s="20">
        <f t="shared" si="20"/>
        <v>0</v>
      </c>
      <c r="R281" s="20"/>
      <c r="S281" s="3">
        <v>0</v>
      </c>
      <c r="T281" s="133" t="s">
        <v>24018</v>
      </c>
      <c r="U281" s="26" t="s">
        <v>24019</v>
      </c>
      <c r="V281" s="26" t="s">
        <v>6</v>
      </c>
      <c r="W281" s="26" t="s">
        <v>24020</v>
      </c>
      <c r="X281" s="26">
        <v>10</v>
      </c>
      <c r="Y281" s="26" t="s">
        <v>6</v>
      </c>
      <c r="Z281" s="26" t="s">
        <v>23273</v>
      </c>
      <c r="AA281" s="26" t="s">
        <v>24021</v>
      </c>
      <c r="AB281" s="26">
        <v>2011</v>
      </c>
      <c r="AC281" s="26" t="s">
        <v>6</v>
      </c>
      <c r="AD281" s="26" t="s">
        <v>6</v>
      </c>
      <c r="AE281" s="116" t="s">
        <v>6</v>
      </c>
    </row>
    <row r="282" spans="1:31" x14ac:dyDescent="0.35">
      <c r="A282" t="s">
        <v>70</v>
      </c>
      <c r="B282" t="s">
        <v>33</v>
      </c>
      <c r="C282" t="s">
        <v>33</v>
      </c>
      <c r="E282" s="20"/>
      <c r="F282" s="20"/>
      <c r="G282" s="20"/>
      <c r="H282" s="20"/>
      <c r="I282" s="20"/>
      <c r="J282" s="20" t="str">
        <f t="shared" si="19"/>
        <v>Journal</v>
      </c>
      <c r="K282" s="20"/>
      <c r="L282" s="20"/>
      <c r="M282" s="20"/>
      <c r="N282" s="20"/>
      <c r="O282" s="20"/>
      <c r="P282" s="20"/>
      <c r="Q282" s="20">
        <f t="shared" si="20"/>
        <v>0</v>
      </c>
      <c r="R282" s="20"/>
      <c r="S282" s="3">
        <v>0</v>
      </c>
      <c r="T282" s="133" t="s">
        <v>24022</v>
      </c>
      <c r="U282" s="25" t="s">
        <v>24023</v>
      </c>
      <c r="V282" s="25" t="s">
        <v>6</v>
      </c>
      <c r="W282" s="25" t="s">
        <v>24024</v>
      </c>
      <c r="X282" s="25">
        <v>7</v>
      </c>
      <c r="Y282" s="25" t="s">
        <v>6</v>
      </c>
      <c r="Z282" s="25" t="s">
        <v>6273</v>
      </c>
      <c r="AA282" s="25" t="s">
        <v>24025</v>
      </c>
      <c r="AB282" s="25">
        <v>2013</v>
      </c>
      <c r="AC282" s="25" t="s">
        <v>6</v>
      </c>
      <c r="AD282" s="25" t="s">
        <v>6</v>
      </c>
      <c r="AE282" s="118" t="s">
        <v>6</v>
      </c>
    </row>
    <row r="283" spans="1:31" x14ac:dyDescent="0.35">
      <c r="A283" t="s">
        <v>67</v>
      </c>
      <c r="B283" t="s">
        <v>33</v>
      </c>
      <c r="C283" t="s">
        <v>33</v>
      </c>
      <c r="E283" s="20"/>
      <c r="F283" s="20"/>
      <c r="G283" s="20"/>
      <c r="H283" s="20"/>
      <c r="I283" s="20"/>
      <c r="J283" s="20" t="str">
        <f t="shared" si="19"/>
        <v>Journal</v>
      </c>
      <c r="K283" s="20"/>
      <c r="L283" s="20"/>
      <c r="M283" s="20"/>
      <c r="N283" s="20"/>
      <c r="O283" s="20"/>
      <c r="P283" s="20"/>
      <c r="Q283" s="20">
        <f t="shared" si="20"/>
        <v>0</v>
      </c>
      <c r="R283" s="20"/>
      <c r="S283" s="3">
        <v>0</v>
      </c>
      <c r="T283" s="133" t="s">
        <v>24026</v>
      </c>
      <c r="U283" s="26" t="s">
        <v>24027</v>
      </c>
      <c r="V283" s="26" t="s">
        <v>6</v>
      </c>
      <c r="W283" s="26" t="s">
        <v>24028</v>
      </c>
      <c r="X283" s="26">
        <v>7</v>
      </c>
      <c r="Y283" s="26" t="s">
        <v>6</v>
      </c>
      <c r="Z283" s="26" t="s">
        <v>24029</v>
      </c>
      <c r="AA283" s="26" t="s">
        <v>22914</v>
      </c>
      <c r="AB283" s="26">
        <v>2009</v>
      </c>
      <c r="AC283" s="26" t="s">
        <v>6</v>
      </c>
      <c r="AD283" s="26" t="s">
        <v>6</v>
      </c>
      <c r="AE283" s="116" t="s">
        <v>6</v>
      </c>
    </row>
    <row r="284" spans="1:31" x14ac:dyDescent="0.35">
      <c r="A284" t="s">
        <v>70</v>
      </c>
      <c r="B284" t="s">
        <v>33</v>
      </c>
      <c r="C284" t="s">
        <v>33</v>
      </c>
      <c r="E284" s="20"/>
      <c r="F284" s="20"/>
      <c r="G284" s="20"/>
      <c r="H284" s="20"/>
      <c r="I284" s="20"/>
      <c r="J284" s="20" t="str">
        <f t="shared" si="19"/>
        <v>Journal</v>
      </c>
      <c r="K284" s="20"/>
      <c r="L284" s="20"/>
      <c r="M284" s="20"/>
      <c r="N284" s="20"/>
      <c r="O284" s="20"/>
      <c r="P284" s="20"/>
      <c r="Q284" s="20">
        <f t="shared" si="20"/>
        <v>0</v>
      </c>
      <c r="R284" s="20"/>
      <c r="S284" s="3">
        <v>0</v>
      </c>
      <c r="T284" s="133" t="s">
        <v>24030</v>
      </c>
      <c r="U284" s="25" t="s">
        <v>24031</v>
      </c>
      <c r="V284" s="25" t="s">
        <v>6</v>
      </c>
      <c r="W284" s="25" t="s">
        <v>24032</v>
      </c>
      <c r="X284" s="25">
        <v>7</v>
      </c>
      <c r="Y284" s="25" t="s">
        <v>6</v>
      </c>
      <c r="Z284" s="25" t="s">
        <v>24033</v>
      </c>
      <c r="AA284" s="25" t="s">
        <v>24034</v>
      </c>
      <c r="AB284" s="25">
        <v>2011</v>
      </c>
      <c r="AC284" s="25" t="s">
        <v>6</v>
      </c>
      <c r="AD284" s="25" t="s">
        <v>6</v>
      </c>
      <c r="AE284" s="118" t="s">
        <v>6</v>
      </c>
    </row>
    <row r="285" spans="1:31" x14ac:dyDescent="0.35">
      <c r="A285" t="s">
        <v>70</v>
      </c>
      <c r="B285" t="s">
        <v>33</v>
      </c>
      <c r="C285" t="s">
        <v>33</v>
      </c>
      <c r="E285" s="20"/>
      <c r="F285" s="20"/>
      <c r="G285" s="20"/>
      <c r="H285" s="20"/>
      <c r="I285" s="20"/>
      <c r="J285" s="20" t="str">
        <f t="shared" si="19"/>
        <v>Conference</v>
      </c>
      <c r="K285" s="20"/>
      <c r="L285" s="20"/>
      <c r="M285" s="20"/>
      <c r="N285" s="20"/>
      <c r="O285" s="20"/>
      <c r="P285" s="20"/>
      <c r="Q285" s="20">
        <f t="shared" si="20"/>
        <v>0</v>
      </c>
      <c r="R285" s="20"/>
      <c r="S285" s="3">
        <v>0</v>
      </c>
      <c r="T285" s="133" t="s">
        <v>24035</v>
      </c>
      <c r="U285" s="26" t="s">
        <v>24036</v>
      </c>
      <c r="V285" s="26" t="s">
        <v>6</v>
      </c>
      <c r="W285" s="26" t="s">
        <v>24037</v>
      </c>
      <c r="X285" s="26">
        <v>10</v>
      </c>
      <c r="Y285" s="26" t="s">
        <v>6</v>
      </c>
      <c r="Z285" s="26" t="s">
        <v>24038</v>
      </c>
      <c r="AA285" s="26" t="s">
        <v>23568</v>
      </c>
      <c r="AB285" s="26">
        <v>2013</v>
      </c>
      <c r="AC285" s="26" t="s">
        <v>6</v>
      </c>
      <c r="AD285" s="26" t="s">
        <v>6</v>
      </c>
      <c r="AE285" s="116" t="s">
        <v>6</v>
      </c>
    </row>
    <row r="286" spans="1:31" x14ac:dyDescent="0.35">
      <c r="A286" t="s">
        <v>70</v>
      </c>
      <c r="B286" t="s">
        <v>33</v>
      </c>
      <c r="C286" t="s">
        <v>33</v>
      </c>
      <c r="E286" s="20"/>
      <c r="F286" s="20"/>
      <c r="G286" s="20"/>
      <c r="H286" s="20"/>
      <c r="I286" s="20"/>
      <c r="J286" s="20" t="str">
        <f t="shared" si="19"/>
        <v>Journal</v>
      </c>
      <c r="K286" s="20"/>
      <c r="L286" s="20"/>
      <c r="M286" s="20"/>
      <c r="N286" s="20"/>
      <c r="O286" s="20"/>
      <c r="P286" s="20"/>
      <c r="Q286" s="20">
        <f t="shared" si="20"/>
        <v>0</v>
      </c>
      <c r="R286" s="20"/>
      <c r="S286" s="3">
        <v>0</v>
      </c>
      <c r="T286" s="133" t="s">
        <v>24039</v>
      </c>
      <c r="U286" s="25" t="s">
        <v>24040</v>
      </c>
      <c r="V286" s="25" t="s">
        <v>6</v>
      </c>
      <c r="W286" s="25" t="s">
        <v>24041</v>
      </c>
      <c r="X286" s="25">
        <v>7</v>
      </c>
      <c r="Y286" s="25" t="s">
        <v>6</v>
      </c>
      <c r="Z286" s="25" t="s">
        <v>24042</v>
      </c>
      <c r="AA286" s="25" t="s">
        <v>24043</v>
      </c>
      <c r="AB286" s="25">
        <v>2011</v>
      </c>
      <c r="AC286" s="25" t="s">
        <v>6</v>
      </c>
      <c r="AD286" s="25" t="s">
        <v>6</v>
      </c>
      <c r="AE286" s="118" t="s">
        <v>6</v>
      </c>
    </row>
    <row r="287" spans="1:31" x14ac:dyDescent="0.35">
      <c r="A287" t="s">
        <v>70</v>
      </c>
      <c r="B287" t="s">
        <v>33</v>
      </c>
      <c r="C287" t="s">
        <v>33</v>
      </c>
      <c r="E287" s="20"/>
      <c r="F287" s="20"/>
      <c r="G287" s="20"/>
      <c r="H287" s="20"/>
      <c r="I287" s="20"/>
      <c r="J287" s="20" t="str">
        <f t="shared" si="19"/>
        <v>Conference</v>
      </c>
      <c r="K287" s="20"/>
      <c r="L287" s="20"/>
      <c r="M287" s="20"/>
      <c r="N287" s="20"/>
      <c r="O287" s="20"/>
      <c r="P287" s="20"/>
      <c r="Q287" s="20">
        <f t="shared" si="20"/>
        <v>0</v>
      </c>
      <c r="R287" s="20"/>
      <c r="S287" s="3">
        <v>0</v>
      </c>
      <c r="T287" s="133" t="s">
        <v>24044</v>
      </c>
      <c r="U287" s="26" t="s">
        <v>24045</v>
      </c>
      <c r="V287" s="26" t="s">
        <v>6</v>
      </c>
      <c r="W287" s="26" t="s">
        <v>24046</v>
      </c>
      <c r="X287" s="26">
        <v>10</v>
      </c>
      <c r="Y287" s="26" t="s">
        <v>6</v>
      </c>
      <c r="Z287" s="26" t="s">
        <v>15603</v>
      </c>
      <c r="AA287" s="26" t="s">
        <v>24047</v>
      </c>
      <c r="AB287" s="26">
        <v>2012</v>
      </c>
      <c r="AC287" s="26" t="s">
        <v>6</v>
      </c>
      <c r="AD287" s="26" t="s">
        <v>6</v>
      </c>
      <c r="AE287" s="116" t="s">
        <v>6</v>
      </c>
    </row>
    <row r="288" spans="1:31" x14ac:dyDescent="0.35">
      <c r="A288" t="s">
        <v>67</v>
      </c>
      <c r="B288" t="s">
        <v>33</v>
      </c>
      <c r="C288" t="s">
        <v>33</v>
      </c>
      <c r="E288" s="20"/>
      <c r="F288" s="20"/>
      <c r="G288" s="20"/>
      <c r="H288" s="20"/>
      <c r="I288" s="20"/>
      <c r="J288" s="20" t="str">
        <f t="shared" si="19"/>
        <v>Journal</v>
      </c>
      <c r="K288" s="20"/>
      <c r="L288" s="20"/>
      <c r="M288" s="20"/>
      <c r="N288" s="20"/>
      <c r="O288" s="20"/>
      <c r="P288" s="20"/>
      <c r="Q288" s="20">
        <f t="shared" si="20"/>
        <v>0</v>
      </c>
      <c r="R288" s="20"/>
      <c r="S288" s="3">
        <v>0</v>
      </c>
      <c r="T288" s="133" t="s">
        <v>24048</v>
      </c>
      <c r="U288" s="25" t="s">
        <v>24049</v>
      </c>
      <c r="V288" s="25" t="s">
        <v>6</v>
      </c>
      <c r="W288" s="25" t="s">
        <v>24050</v>
      </c>
      <c r="X288" s="25">
        <v>7</v>
      </c>
      <c r="Y288" s="25" t="s">
        <v>6</v>
      </c>
      <c r="Z288" s="25" t="s">
        <v>15466</v>
      </c>
      <c r="AA288" s="25" t="s">
        <v>12840</v>
      </c>
      <c r="AB288" s="25">
        <v>2009</v>
      </c>
      <c r="AC288" s="25" t="s">
        <v>6</v>
      </c>
      <c r="AD288" s="25" t="s">
        <v>6</v>
      </c>
      <c r="AE288" s="118" t="s">
        <v>6</v>
      </c>
    </row>
    <row r="289" spans="1:31" x14ac:dyDescent="0.35">
      <c r="A289" t="str">
        <f t="shared" si="21"/>
        <v>Duplicated</v>
      </c>
      <c r="B289" t="s">
        <v>33</v>
      </c>
      <c r="C289" t="s">
        <v>33</v>
      </c>
      <c r="E289" s="20"/>
      <c r="F289" s="20"/>
      <c r="G289" s="20"/>
      <c r="H289" s="20"/>
      <c r="I289" s="20"/>
      <c r="J289" s="20" t="str">
        <f t="shared" si="19"/>
        <v>Workshop</v>
      </c>
      <c r="K289" s="20"/>
      <c r="L289" s="20"/>
      <c r="M289" s="20"/>
      <c r="N289" s="20"/>
      <c r="O289" s="20"/>
      <c r="P289" s="20"/>
      <c r="Q289" s="20">
        <f t="shared" si="20"/>
        <v>0</v>
      </c>
      <c r="R289" s="20"/>
      <c r="S289" s="3">
        <v>1</v>
      </c>
      <c r="T289" s="133" t="s">
        <v>378</v>
      </c>
      <c r="U289" s="26" t="s">
        <v>22913</v>
      </c>
      <c r="V289" s="26" t="s">
        <v>6</v>
      </c>
      <c r="W289" s="26" t="s">
        <v>15762</v>
      </c>
      <c r="X289" s="26">
        <v>10</v>
      </c>
      <c r="Y289" s="26" t="s">
        <v>6</v>
      </c>
      <c r="Z289" s="26" t="s">
        <v>15759</v>
      </c>
      <c r="AA289" s="26" t="s">
        <v>22914</v>
      </c>
      <c r="AB289" s="26">
        <v>2013</v>
      </c>
      <c r="AC289" s="26" t="s">
        <v>6</v>
      </c>
      <c r="AD289" s="26" t="s">
        <v>6</v>
      </c>
      <c r="AE289" s="116" t="s">
        <v>6</v>
      </c>
    </row>
    <row r="290" spans="1:31" x14ac:dyDescent="0.35">
      <c r="A290" t="s">
        <v>70</v>
      </c>
      <c r="B290" t="s">
        <v>33</v>
      </c>
      <c r="C290" t="s">
        <v>33</v>
      </c>
      <c r="E290" s="20"/>
      <c r="F290" s="20"/>
      <c r="G290" s="20"/>
      <c r="H290" s="20"/>
      <c r="I290" s="20"/>
      <c r="J290" s="20" t="str">
        <f t="shared" si="19"/>
        <v>Conference</v>
      </c>
      <c r="K290" s="20"/>
      <c r="L290" s="20"/>
      <c r="M290" s="20"/>
      <c r="N290" s="20"/>
      <c r="O290" s="20"/>
      <c r="P290" s="20"/>
      <c r="Q290" s="20">
        <f t="shared" si="20"/>
        <v>0</v>
      </c>
      <c r="R290" s="20"/>
      <c r="S290" s="3">
        <v>0</v>
      </c>
      <c r="T290" s="133" t="s">
        <v>24051</v>
      </c>
      <c r="U290" s="25" t="s">
        <v>24052</v>
      </c>
      <c r="V290" s="25" t="s">
        <v>6</v>
      </c>
      <c r="W290" s="25" t="s">
        <v>24053</v>
      </c>
      <c r="X290" s="25">
        <v>10</v>
      </c>
      <c r="Y290" s="25" t="s">
        <v>6</v>
      </c>
      <c r="Z290" s="25" t="s">
        <v>24054</v>
      </c>
      <c r="AA290" s="25" t="s">
        <v>13758</v>
      </c>
      <c r="AB290" s="25">
        <v>2010</v>
      </c>
      <c r="AC290" s="25" t="s">
        <v>6</v>
      </c>
      <c r="AD290" s="25" t="s">
        <v>6</v>
      </c>
      <c r="AE290" s="118" t="s">
        <v>6</v>
      </c>
    </row>
    <row r="291" spans="1:31" x14ac:dyDescent="0.35">
      <c r="A291" t="s">
        <v>70</v>
      </c>
      <c r="B291" t="s">
        <v>33</v>
      </c>
      <c r="C291" t="s">
        <v>33</v>
      </c>
      <c r="E291" s="20"/>
      <c r="F291" s="20"/>
      <c r="G291" s="20"/>
      <c r="H291" s="20"/>
      <c r="I291" s="20"/>
      <c r="J291" s="20" t="str">
        <f t="shared" si="19"/>
        <v>Journal</v>
      </c>
      <c r="K291" s="20"/>
      <c r="L291" s="20"/>
      <c r="M291" s="20"/>
      <c r="N291" s="20"/>
      <c r="O291" s="20"/>
      <c r="P291" s="20"/>
      <c r="Q291" s="20">
        <f t="shared" si="20"/>
        <v>0</v>
      </c>
      <c r="R291" s="20"/>
      <c r="S291" s="3">
        <v>0</v>
      </c>
      <c r="T291" s="133" t="s">
        <v>24055</v>
      </c>
      <c r="U291" s="26" t="s">
        <v>22913</v>
      </c>
      <c r="V291" s="26" t="s">
        <v>6</v>
      </c>
      <c r="W291" s="26" t="s">
        <v>24056</v>
      </c>
      <c r="X291" s="26">
        <v>7</v>
      </c>
      <c r="Y291" s="26" t="s">
        <v>6</v>
      </c>
      <c r="Z291" s="26" t="s">
        <v>23981</v>
      </c>
      <c r="AA291" s="26" t="s">
        <v>24057</v>
      </c>
      <c r="AB291" s="26">
        <v>2016</v>
      </c>
      <c r="AC291" s="26" t="s">
        <v>6</v>
      </c>
      <c r="AD291" s="26" t="s">
        <v>6</v>
      </c>
      <c r="AE291" s="116" t="s">
        <v>6</v>
      </c>
    </row>
    <row r="292" spans="1:31" x14ac:dyDescent="0.35">
      <c r="A292" t="s">
        <v>67</v>
      </c>
      <c r="B292" t="s">
        <v>33</v>
      </c>
      <c r="C292" t="s">
        <v>33</v>
      </c>
      <c r="E292" s="20"/>
      <c r="F292" s="20"/>
      <c r="G292" s="20"/>
      <c r="H292" s="20"/>
      <c r="I292" s="20"/>
      <c r="J292" s="20" t="str">
        <f t="shared" si="19"/>
        <v>Journal</v>
      </c>
      <c r="K292" s="20"/>
      <c r="L292" s="20"/>
      <c r="M292" s="20"/>
      <c r="N292" s="20"/>
      <c r="O292" s="20"/>
      <c r="P292" s="20"/>
      <c r="Q292" s="20">
        <f t="shared" si="20"/>
        <v>0</v>
      </c>
      <c r="R292" s="20"/>
      <c r="S292" s="3">
        <v>0</v>
      </c>
      <c r="T292" s="133" t="s">
        <v>24058</v>
      </c>
      <c r="U292" s="25" t="s">
        <v>22913</v>
      </c>
      <c r="V292" s="25" t="s">
        <v>6</v>
      </c>
      <c r="W292" s="25" t="s">
        <v>13853</v>
      </c>
      <c r="X292" s="25">
        <v>7</v>
      </c>
      <c r="Y292" s="25" t="s">
        <v>6</v>
      </c>
      <c r="Z292" s="25" t="s">
        <v>23981</v>
      </c>
      <c r="AA292" s="25" t="s">
        <v>24059</v>
      </c>
      <c r="AB292" s="25">
        <v>2018</v>
      </c>
      <c r="AC292" s="25" t="s">
        <v>6</v>
      </c>
      <c r="AD292" s="25" t="s">
        <v>6</v>
      </c>
      <c r="AE292" s="118" t="s">
        <v>6</v>
      </c>
    </row>
    <row r="293" spans="1:31" x14ac:dyDescent="0.35">
      <c r="A293" t="s">
        <v>70</v>
      </c>
      <c r="B293" t="s">
        <v>33</v>
      </c>
      <c r="C293" t="s">
        <v>33</v>
      </c>
      <c r="E293" s="20"/>
      <c r="F293" s="20"/>
      <c r="G293" s="20"/>
      <c r="H293" s="20"/>
      <c r="I293" s="20"/>
      <c r="J293" s="20" t="str">
        <f t="shared" si="19"/>
        <v>Conference</v>
      </c>
      <c r="K293" s="20"/>
      <c r="L293" s="20"/>
      <c r="M293" s="20"/>
      <c r="N293" s="20"/>
      <c r="O293" s="20"/>
      <c r="P293" s="20"/>
      <c r="Q293" s="20">
        <f t="shared" si="20"/>
        <v>0</v>
      </c>
      <c r="R293" s="20"/>
      <c r="S293" s="3">
        <v>0</v>
      </c>
      <c r="T293" s="133" t="s">
        <v>24060</v>
      </c>
      <c r="U293" s="26" t="s">
        <v>24061</v>
      </c>
      <c r="V293" s="26" t="s">
        <v>6</v>
      </c>
      <c r="W293" s="26" t="s">
        <v>24062</v>
      </c>
      <c r="X293" s="26">
        <v>10</v>
      </c>
      <c r="Y293" s="26" t="s">
        <v>6</v>
      </c>
      <c r="Z293" s="26" t="s">
        <v>24063</v>
      </c>
      <c r="AA293" s="26" t="s">
        <v>24064</v>
      </c>
      <c r="AB293" s="26">
        <v>2012</v>
      </c>
      <c r="AC293" s="26" t="s">
        <v>6</v>
      </c>
      <c r="AD293" s="26" t="s">
        <v>6</v>
      </c>
      <c r="AE293" s="116" t="s">
        <v>6</v>
      </c>
    </row>
    <row r="294" spans="1:31" x14ac:dyDescent="0.35">
      <c r="A294" t="str">
        <f t="shared" si="21"/>
        <v>Duplicated</v>
      </c>
      <c r="B294" t="s">
        <v>33</v>
      </c>
      <c r="C294" t="s">
        <v>33</v>
      </c>
      <c r="E294" s="20"/>
      <c r="F294" s="20"/>
      <c r="G294" s="20"/>
      <c r="H294" s="20"/>
      <c r="I294" s="20"/>
      <c r="J294" s="20" t="str">
        <f t="shared" si="19"/>
        <v>Conference</v>
      </c>
      <c r="K294" s="20"/>
      <c r="L294" s="20"/>
      <c r="M294" s="20"/>
      <c r="N294" s="20"/>
      <c r="O294" s="20"/>
      <c r="P294" s="20"/>
      <c r="Q294" s="20">
        <f t="shared" si="20"/>
        <v>0</v>
      </c>
      <c r="R294" s="20"/>
      <c r="S294" s="3">
        <v>1</v>
      </c>
      <c r="T294" s="133" t="s">
        <v>24065</v>
      </c>
      <c r="U294" s="25" t="s">
        <v>17175</v>
      </c>
      <c r="V294" s="25" t="s">
        <v>6</v>
      </c>
      <c r="W294" s="25" t="s">
        <v>24066</v>
      </c>
      <c r="X294" s="25">
        <v>10</v>
      </c>
      <c r="Y294" s="25" t="s">
        <v>6</v>
      </c>
      <c r="Z294" s="25" t="s">
        <v>23654</v>
      </c>
      <c r="AA294" s="25" t="s">
        <v>24067</v>
      </c>
      <c r="AB294" s="25">
        <v>2011</v>
      </c>
      <c r="AC294" s="25" t="s">
        <v>6</v>
      </c>
      <c r="AD294" s="25" t="s">
        <v>6</v>
      </c>
      <c r="AE294" s="118" t="s">
        <v>6</v>
      </c>
    </row>
    <row r="295" spans="1:31" x14ac:dyDescent="0.35">
      <c r="A295" t="s">
        <v>70</v>
      </c>
      <c r="B295" t="s">
        <v>33</v>
      </c>
      <c r="C295" t="s">
        <v>33</v>
      </c>
      <c r="E295" s="20"/>
      <c r="F295" s="20"/>
      <c r="G295" s="20"/>
      <c r="H295" s="20"/>
      <c r="I295" s="20"/>
      <c r="J295" s="20" t="str">
        <f t="shared" si="19"/>
        <v>Conference</v>
      </c>
      <c r="K295" s="20"/>
      <c r="L295" s="20"/>
      <c r="M295" s="20"/>
      <c r="N295" s="20"/>
      <c r="O295" s="20"/>
      <c r="P295" s="20"/>
      <c r="Q295" s="20">
        <f t="shared" si="20"/>
        <v>0</v>
      </c>
      <c r="R295" s="20"/>
      <c r="S295" s="3">
        <v>0</v>
      </c>
      <c r="T295" s="133" t="s">
        <v>24068</v>
      </c>
      <c r="U295" s="26" t="s">
        <v>24069</v>
      </c>
      <c r="V295" s="26" t="s">
        <v>6</v>
      </c>
      <c r="W295" s="26" t="s">
        <v>24070</v>
      </c>
      <c r="X295" s="26">
        <v>10</v>
      </c>
      <c r="Y295" s="26" t="s">
        <v>6</v>
      </c>
      <c r="Z295" s="26" t="s">
        <v>24071</v>
      </c>
      <c r="AA295" s="26" t="s">
        <v>24072</v>
      </c>
      <c r="AB295" s="26">
        <v>2013</v>
      </c>
      <c r="AC295" s="26" t="s">
        <v>6</v>
      </c>
      <c r="AD295" s="26" t="s">
        <v>6</v>
      </c>
      <c r="AE295" s="116" t="s">
        <v>6</v>
      </c>
    </row>
    <row r="296" spans="1:31" x14ac:dyDescent="0.35">
      <c r="A296" t="str">
        <f t="shared" si="21"/>
        <v>Duplicated</v>
      </c>
      <c r="B296" t="s">
        <v>33</v>
      </c>
      <c r="C296" t="s">
        <v>33</v>
      </c>
      <c r="E296" s="20"/>
      <c r="F296" s="20"/>
      <c r="G296" s="20"/>
      <c r="H296" s="20"/>
      <c r="I296" s="20"/>
      <c r="J296" s="20" t="str">
        <f t="shared" si="19"/>
        <v>Journal</v>
      </c>
      <c r="K296" s="20"/>
      <c r="L296" s="20"/>
      <c r="M296" s="20"/>
      <c r="N296" s="20"/>
      <c r="O296" s="20"/>
      <c r="P296" s="20"/>
      <c r="Q296" s="20">
        <f t="shared" si="20"/>
        <v>0</v>
      </c>
      <c r="R296" s="20"/>
      <c r="S296" s="3">
        <v>1</v>
      </c>
      <c r="T296" s="133" t="s">
        <v>13851</v>
      </c>
      <c r="U296" s="25" t="s">
        <v>22913</v>
      </c>
      <c r="V296" s="25" t="s">
        <v>6</v>
      </c>
      <c r="W296" s="25" t="s">
        <v>13853</v>
      </c>
      <c r="X296" s="25">
        <v>7</v>
      </c>
      <c r="Y296" s="25" t="s">
        <v>6</v>
      </c>
      <c r="Z296" s="25" t="s">
        <v>556</v>
      </c>
      <c r="AA296" s="25" t="s">
        <v>13854</v>
      </c>
      <c r="AB296" s="25">
        <v>2010</v>
      </c>
      <c r="AC296" s="25" t="s">
        <v>6</v>
      </c>
      <c r="AD296" s="25" t="s">
        <v>6</v>
      </c>
      <c r="AE296" s="118" t="s">
        <v>6</v>
      </c>
    </row>
    <row r="297" spans="1:31" x14ac:dyDescent="0.35">
      <c r="A297" t="s">
        <v>67</v>
      </c>
      <c r="B297" t="s">
        <v>33</v>
      </c>
      <c r="C297" t="s">
        <v>33</v>
      </c>
      <c r="E297" s="20"/>
      <c r="F297" s="20"/>
      <c r="G297" s="20"/>
      <c r="H297" s="20"/>
      <c r="I297" s="20"/>
      <c r="J297" s="20" t="str">
        <f t="shared" si="19"/>
        <v>Journal</v>
      </c>
      <c r="K297" s="20"/>
      <c r="L297" s="20"/>
      <c r="M297" s="20"/>
      <c r="N297" s="20"/>
      <c r="O297" s="20"/>
      <c r="P297" s="20"/>
      <c r="Q297" s="20">
        <f t="shared" si="20"/>
        <v>0</v>
      </c>
      <c r="R297" s="20"/>
      <c r="S297" s="3">
        <v>0</v>
      </c>
      <c r="T297" s="133" t="s">
        <v>24073</v>
      </c>
      <c r="U297" s="26" t="s">
        <v>22913</v>
      </c>
      <c r="V297" s="26" t="s">
        <v>6</v>
      </c>
      <c r="W297" s="26" t="s">
        <v>24074</v>
      </c>
      <c r="X297" s="26">
        <v>7</v>
      </c>
      <c r="Y297" s="26" t="s">
        <v>6</v>
      </c>
      <c r="Z297" s="26" t="s">
        <v>24075</v>
      </c>
      <c r="AA297" s="26" t="s">
        <v>22914</v>
      </c>
      <c r="AB297" s="26">
        <v>2010</v>
      </c>
      <c r="AC297" s="26" t="s">
        <v>6</v>
      </c>
      <c r="AD297" s="26" t="s">
        <v>6</v>
      </c>
      <c r="AE297" s="116" t="s">
        <v>6</v>
      </c>
    </row>
    <row r="298" spans="1:31" x14ac:dyDescent="0.35">
      <c r="A298" t="str">
        <f t="shared" si="21"/>
        <v>Duplicated</v>
      </c>
      <c r="B298" t="s">
        <v>33</v>
      </c>
      <c r="C298" t="s">
        <v>33</v>
      </c>
      <c r="E298" s="20"/>
      <c r="F298" s="20"/>
      <c r="G298" s="20"/>
      <c r="H298" s="20"/>
      <c r="I298" s="20"/>
      <c r="J298" s="20" t="str">
        <f t="shared" si="19"/>
        <v>Journal</v>
      </c>
      <c r="K298" s="20"/>
      <c r="L298" s="20"/>
      <c r="M298" s="20"/>
      <c r="N298" s="20"/>
      <c r="O298" s="20"/>
      <c r="P298" s="20"/>
      <c r="Q298" s="20">
        <f t="shared" si="20"/>
        <v>0</v>
      </c>
      <c r="R298" s="20"/>
      <c r="S298" s="3">
        <v>1</v>
      </c>
      <c r="T298" s="133" t="s">
        <v>7300</v>
      </c>
      <c r="U298" s="25" t="s">
        <v>22913</v>
      </c>
      <c r="V298" s="25" t="s">
        <v>6</v>
      </c>
      <c r="W298" s="25" t="s">
        <v>24076</v>
      </c>
      <c r="X298" s="25">
        <v>7</v>
      </c>
      <c r="Y298" s="25" t="s">
        <v>6</v>
      </c>
      <c r="Z298" s="25" t="s">
        <v>261</v>
      </c>
      <c r="AA298" s="25" t="s">
        <v>24077</v>
      </c>
      <c r="AB298" s="25">
        <v>2021</v>
      </c>
      <c r="AC298" s="25" t="s">
        <v>6</v>
      </c>
      <c r="AD298" s="25" t="s">
        <v>6</v>
      </c>
      <c r="AE298" s="118" t="s">
        <v>6</v>
      </c>
    </row>
    <row r="299" spans="1:31" x14ac:dyDescent="0.35">
      <c r="A299" t="s">
        <v>40</v>
      </c>
      <c r="B299" t="s">
        <v>33</v>
      </c>
      <c r="C299" t="s">
        <v>33</v>
      </c>
      <c r="E299" s="20"/>
      <c r="F299" s="20"/>
      <c r="G299" s="20"/>
      <c r="H299" s="20"/>
      <c r="I299" s="20"/>
      <c r="J299" s="20" t="str">
        <f t="shared" si="19"/>
        <v>Journal</v>
      </c>
      <c r="K299" s="20"/>
      <c r="L299" s="20"/>
      <c r="M299" s="20"/>
      <c r="N299" s="20"/>
      <c r="O299" s="20"/>
      <c r="P299" s="20"/>
      <c r="Q299" s="20">
        <f t="shared" si="20"/>
        <v>0</v>
      </c>
      <c r="R299" s="20"/>
      <c r="S299" s="3">
        <v>0</v>
      </c>
      <c r="T299" s="133" t="s">
        <v>24078</v>
      </c>
      <c r="U299" s="26" t="s">
        <v>24079</v>
      </c>
      <c r="V299" s="26" t="s">
        <v>6</v>
      </c>
      <c r="W299" s="26" t="s">
        <v>24080</v>
      </c>
      <c r="X299" s="26">
        <v>7</v>
      </c>
      <c r="Y299" s="26" t="s">
        <v>6</v>
      </c>
      <c r="Z299" s="26" t="s">
        <v>261</v>
      </c>
      <c r="AA299" s="26" t="s">
        <v>24081</v>
      </c>
      <c r="AB299" s="26">
        <v>2017</v>
      </c>
      <c r="AC299" s="26" t="s">
        <v>6</v>
      </c>
      <c r="AD299" s="26" t="s">
        <v>6</v>
      </c>
      <c r="AE299" s="116" t="s">
        <v>6</v>
      </c>
    </row>
    <row r="300" spans="1:31" x14ac:dyDescent="0.35">
      <c r="A300" t="s">
        <v>67</v>
      </c>
      <c r="B300" t="s">
        <v>33</v>
      </c>
      <c r="C300" t="s">
        <v>33</v>
      </c>
      <c r="E300" s="20"/>
      <c r="F300" s="20"/>
      <c r="G300" s="20"/>
      <c r="H300" s="20"/>
      <c r="I300" s="20"/>
      <c r="J300" s="20" t="str">
        <f t="shared" si="19"/>
        <v>Journal</v>
      </c>
      <c r="K300" s="20"/>
      <c r="L300" s="20"/>
      <c r="M300" s="20"/>
      <c r="N300" s="20"/>
      <c r="O300" s="20"/>
      <c r="P300" s="20"/>
      <c r="Q300" s="20">
        <f t="shared" si="20"/>
        <v>0</v>
      </c>
      <c r="R300" s="20"/>
      <c r="S300" s="3">
        <v>0</v>
      </c>
      <c r="T300" s="133" t="s">
        <v>24082</v>
      </c>
      <c r="U300" s="25" t="s">
        <v>24083</v>
      </c>
      <c r="V300" s="25" t="s">
        <v>6</v>
      </c>
      <c r="W300" s="25" t="s">
        <v>24084</v>
      </c>
      <c r="X300" s="25">
        <v>7</v>
      </c>
      <c r="Y300" s="25" t="s">
        <v>6</v>
      </c>
      <c r="Z300" s="25" t="s">
        <v>261</v>
      </c>
      <c r="AA300" s="25" t="s">
        <v>24085</v>
      </c>
      <c r="AB300" s="25">
        <v>2021</v>
      </c>
      <c r="AC300" s="25" t="s">
        <v>6</v>
      </c>
      <c r="AD300" s="25" t="s">
        <v>6</v>
      </c>
      <c r="AE300" s="118" t="s">
        <v>6</v>
      </c>
    </row>
    <row r="301" spans="1:31" x14ac:dyDescent="0.35">
      <c r="A301" t="s">
        <v>67</v>
      </c>
      <c r="B301" t="s">
        <v>33</v>
      </c>
      <c r="C301" t="s">
        <v>33</v>
      </c>
      <c r="E301" s="20"/>
      <c r="F301" s="20"/>
      <c r="G301" s="20"/>
      <c r="H301" s="20"/>
      <c r="I301" s="20"/>
      <c r="J301" s="20" t="str">
        <f t="shared" si="19"/>
        <v>Journal</v>
      </c>
      <c r="K301" s="20"/>
      <c r="L301" s="20"/>
      <c r="M301" s="20"/>
      <c r="N301" s="20"/>
      <c r="O301" s="20"/>
      <c r="P301" s="20"/>
      <c r="Q301" s="20">
        <f t="shared" si="20"/>
        <v>0</v>
      </c>
      <c r="R301" s="20"/>
      <c r="S301" s="3">
        <v>0</v>
      </c>
      <c r="T301" s="133" t="s">
        <v>24086</v>
      </c>
      <c r="U301" s="26" t="s">
        <v>24087</v>
      </c>
      <c r="V301" s="26" t="s">
        <v>6</v>
      </c>
      <c r="W301" s="26" t="s">
        <v>24088</v>
      </c>
      <c r="X301" s="26">
        <v>7</v>
      </c>
      <c r="Y301" s="26" t="s">
        <v>6</v>
      </c>
      <c r="Z301" s="26" t="s">
        <v>1999</v>
      </c>
      <c r="AA301" s="26" t="s">
        <v>24089</v>
      </c>
      <c r="AB301" s="26">
        <v>2009</v>
      </c>
      <c r="AC301" s="26" t="s">
        <v>6</v>
      </c>
      <c r="AD301" s="26" t="s">
        <v>6</v>
      </c>
      <c r="AE301" s="116" t="s">
        <v>6</v>
      </c>
    </row>
    <row r="302" spans="1:31" x14ac:dyDescent="0.35">
      <c r="A302" t="s">
        <v>67</v>
      </c>
      <c r="B302" t="s">
        <v>33</v>
      </c>
      <c r="C302" t="s">
        <v>33</v>
      </c>
      <c r="E302" s="20"/>
      <c r="F302" s="20"/>
      <c r="G302" s="20"/>
      <c r="H302" s="20"/>
      <c r="I302" s="20"/>
      <c r="J302" s="20" t="str">
        <f t="shared" si="19"/>
        <v>Journal</v>
      </c>
      <c r="K302" s="20"/>
      <c r="L302" s="20"/>
      <c r="M302" s="20"/>
      <c r="N302" s="20"/>
      <c r="O302" s="20"/>
      <c r="P302" s="20"/>
      <c r="Q302" s="20">
        <f t="shared" si="20"/>
        <v>0</v>
      </c>
      <c r="R302" s="20"/>
      <c r="S302" s="3">
        <v>0</v>
      </c>
      <c r="T302" s="133" t="s">
        <v>24090</v>
      </c>
      <c r="U302" s="25" t="s">
        <v>22913</v>
      </c>
      <c r="V302" s="25" t="s">
        <v>6</v>
      </c>
      <c r="W302" s="25" t="s">
        <v>13853</v>
      </c>
      <c r="X302" s="25">
        <v>7</v>
      </c>
      <c r="Y302" s="25" t="s">
        <v>6</v>
      </c>
      <c r="Z302" s="25" t="s">
        <v>24091</v>
      </c>
      <c r="AA302" s="25" t="s">
        <v>24092</v>
      </c>
      <c r="AB302" s="25">
        <v>2017</v>
      </c>
      <c r="AC302" s="25" t="s">
        <v>6</v>
      </c>
      <c r="AD302" s="25" t="s">
        <v>6</v>
      </c>
      <c r="AE302" s="118" t="s">
        <v>6</v>
      </c>
    </row>
    <row r="303" spans="1:31" x14ac:dyDescent="0.35">
      <c r="A303" t="s">
        <v>70</v>
      </c>
      <c r="B303" t="s">
        <v>33</v>
      </c>
      <c r="C303" t="s">
        <v>33</v>
      </c>
      <c r="E303" s="20"/>
      <c r="F303" s="20"/>
      <c r="G303" s="20"/>
      <c r="H303" s="20"/>
      <c r="I303" s="20"/>
      <c r="J303" s="20" t="str">
        <f t="shared" si="19"/>
        <v>Conference</v>
      </c>
      <c r="K303" s="20"/>
      <c r="L303" s="20"/>
      <c r="M303" s="20"/>
      <c r="N303" s="20"/>
      <c r="O303" s="20"/>
      <c r="P303" s="20"/>
      <c r="Q303" s="20">
        <f t="shared" si="20"/>
        <v>0</v>
      </c>
      <c r="R303" s="20"/>
      <c r="S303" s="3">
        <v>0</v>
      </c>
      <c r="T303" s="133" t="s">
        <v>24093</v>
      </c>
      <c r="U303" s="26" t="s">
        <v>24094</v>
      </c>
      <c r="V303" s="26" t="s">
        <v>6</v>
      </c>
      <c r="W303" s="26" t="s">
        <v>24095</v>
      </c>
      <c r="X303" s="26">
        <v>10</v>
      </c>
      <c r="Y303" s="26" t="s">
        <v>6</v>
      </c>
      <c r="Z303" s="26" t="s">
        <v>24096</v>
      </c>
      <c r="AA303" s="26" t="s">
        <v>24097</v>
      </c>
      <c r="AB303" s="26">
        <v>2009</v>
      </c>
      <c r="AC303" s="26" t="s">
        <v>6</v>
      </c>
      <c r="AD303" s="26" t="s">
        <v>6</v>
      </c>
      <c r="AE303" s="116" t="s">
        <v>6</v>
      </c>
    </row>
    <row r="304" spans="1:31" x14ac:dyDescent="0.35">
      <c r="A304" t="s">
        <v>67</v>
      </c>
      <c r="B304" t="s">
        <v>33</v>
      </c>
      <c r="C304" t="s">
        <v>33</v>
      </c>
      <c r="E304" s="20"/>
      <c r="F304" s="20"/>
      <c r="G304" s="20"/>
      <c r="H304" s="20"/>
      <c r="I304" s="20"/>
      <c r="J304" s="20" t="str">
        <f t="shared" si="19"/>
        <v>Journal</v>
      </c>
      <c r="K304" s="20"/>
      <c r="L304" s="20"/>
      <c r="M304" s="20"/>
      <c r="N304" s="20"/>
      <c r="O304" s="20"/>
      <c r="P304" s="20"/>
      <c r="Q304" s="20">
        <f t="shared" si="20"/>
        <v>0</v>
      </c>
      <c r="R304" s="20"/>
      <c r="S304" s="3">
        <v>0</v>
      </c>
      <c r="T304" s="133" t="s">
        <v>24098</v>
      </c>
      <c r="U304" s="25" t="s">
        <v>24099</v>
      </c>
      <c r="V304" s="25" t="s">
        <v>6</v>
      </c>
      <c r="W304" s="25" t="s">
        <v>24100</v>
      </c>
      <c r="X304" s="25">
        <v>6</v>
      </c>
      <c r="Y304" s="25" t="s">
        <v>6</v>
      </c>
      <c r="Z304" s="25" t="s">
        <v>22913</v>
      </c>
      <c r="AA304" s="25" t="s">
        <v>22914</v>
      </c>
      <c r="AB304" s="25">
        <v>2009</v>
      </c>
      <c r="AC304" s="25" t="s">
        <v>6</v>
      </c>
      <c r="AD304" s="25" t="s">
        <v>6</v>
      </c>
      <c r="AE304" s="118" t="s">
        <v>6</v>
      </c>
    </row>
    <row r="305" spans="1:31" x14ac:dyDescent="0.35">
      <c r="A305" t="str">
        <f t="shared" si="21"/>
        <v>Duplicated</v>
      </c>
      <c r="B305" t="s">
        <v>33</v>
      </c>
      <c r="C305" t="s">
        <v>33</v>
      </c>
      <c r="E305" s="20"/>
      <c r="F305" s="20"/>
      <c r="G305" s="20"/>
      <c r="H305" s="20"/>
      <c r="I305" s="20"/>
      <c r="J305" s="20" t="str">
        <f t="shared" si="19"/>
        <v>Conference</v>
      </c>
      <c r="K305" s="20"/>
      <c r="L305" s="20"/>
      <c r="M305" s="20"/>
      <c r="N305" s="20"/>
      <c r="O305" s="20"/>
      <c r="P305" s="20"/>
      <c r="Q305" s="20">
        <f t="shared" si="20"/>
        <v>0</v>
      </c>
      <c r="R305" s="20"/>
      <c r="S305" s="3">
        <v>1</v>
      </c>
      <c r="T305" s="133" t="s">
        <v>15302</v>
      </c>
      <c r="U305" s="26" t="s">
        <v>24101</v>
      </c>
      <c r="V305" s="26" t="s">
        <v>6</v>
      </c>
      <c r="W305" s="26" t="s">
        <v>24102</v>
      </c>
      <c r="X305" s="26">
        <v>10</v>
      </c>
      <c r="Y305" s="26" t="s">
        <v>6</v>
      </c>
      <c r="Z305" s="26" t="s">
        <v>15306</v>
      </c>
      <c r="AA305" s="26" t="s">
        <v>23274</v>
      </c>
      <c r="AB305" s="26">
        <v>2009</v>
      </c>
      <c r="AC305" s="26" t="s">
        <v>6</v>
      </c>
      <c r="AD305" s="26" t="s">
        <v>6</v>
      </c>
      <c r="AE305" s="116" t="s">
        <v>6</v>
      </c>
    </row>
    <row r="306" spans="1:31" x14ac:dyDescent="0.35">
      <c r="A306" t="s">
        <v>67</v>
      </c>
      <c r="B306" t="s">
        <v>33</v>
      </c>
      <c r="C306" t="s">
        <v>33</v>
      </c>
      <c r="E306" s="20"/>
      <c r="F306" s="20"/>
      <c r="G306" s="20"/>
      <c r="H306" s="20"/>
      <c r="I306" s="20"/>
      <c r="J306" s="20" t="str">
        <f t="shared" si="19"/>
        <v>Journal</v>
      </c>
      <c r="K306" s="20"/>
      <c r="L306" s="20"/>
      <c r="M306" s="20"/>
      <c r="N306" s="20"/>
      <c r="O306" s="20"/>
      <c r="P306" s="20"/>
      <c r="Q306" s="20">
        <f t="shared" si="20"/>
        <v>0</v>
      </c>
      <c r="R306" s="20"/>
      <c r="S306" s="3">
        <v>0</v>
      </c>
      <c r="T306" s="133" t="s">
        <v>24103</v>
      </c>
      <c r="U306" s="25" t="s">
        <v>24104</v>
      </c>
      <c r="V306" s="25" t="s">
        <v>6</v>
      </c>
      <c r="W306" s="25" t="s">
        <v>24105</v>
      </c>
      <c r="X306" s="25">
        <v>7</v>
      </c>
      <c r="Y306" s="25" t="s">
        <v>6</v>
      </c>
      <c r="Z306" s="25" t="s">
        <v>2536</v>
      </c>
      <c r="AA306" s="25" t="s">
        <v>24106</v>
      </c>
      <c r="AB306" s="25">
        <v>2019</v>
      </c>
      <c r="AC306" s="25" t="s">
        <v>6</v>
      </c>
      <c r="AD306" s="25" t="s">
        <v>6</v>
      </c>
      <c r="AE306" s="118" t="s">
        <v>6</v>
      </c>
    </row>
    <row r="307" spans="1:31" x14ac:dyDescent="0.35">
      <c r="A307" t="s">
        <v>70</v>
      </c>
      <c r="B307" t="s">
        <v>33</v>
      </c>
      <c r="C307" t="s">
        <v>33</v>
      </c>
      <c r="E307" s="20"/>
      <c r="F307" s="20"/>
      <c r="G307" s="20"/>
      <c r="H307" s="20"/>
      <c r="I307" s="20"/>
      <c r="J307" s="20" t="str">
        <f t="shared" si="19"/>
        <v>Conference</v>
      </c>
      <c r="K307" s="20"/>
      <c r="L307" s="20"/>
      <c r="M307" s="20"/>
      <c r="N307" s="20"/>
      <c r="O307" s="20"/>
      <c r="P307" s="20"/>
      <c r="Q307" s="20">
        <f t="shared" si="20"/>
        <v>0</v>
      </c>
      <c r="R307" s="20"/>
      <c r="S307" s="3">
        <v>0</v>
      </c>
      <c r="T307" s="133" t="s">
        <v>24107</v>
      </c>
      <c r="U307" s="26" t="s">
        <v>24108</v>
      </c>
      <c r="V307" s="26" t="s">
        <v>6</v>
      </c>
      <c r="W307" s="26" t="s">
        <v>24109</v>
      </c>
      <c r="X307" s="26">
        <v>10</v>
      </c>
      <c r="Y307" s="26" t="s">
        <v>6</v>
      </c>
      <c r="Z307" s="26" t="s">
        <v>24110</v>
      </c>
      <c r="AA307" s="26" t="s">
        <v>24111</v>
      </c>
      <c r="AB307" s="26"/>
      <c r="AC307" s="26" t="s">
        <v>6</v>
      </c>
      <c r="AD307" s="26" t="s">
        <v>6</v>
      </c>
      <c r="AE307" s="116" t="s">
        <v>6</v>
      </c>
    </row>
    <row r="308" spans="1:31" x14ac:dyDescent="0.35">
      <c r="A308" t="s">
        <v>70</v>
      </c>
      <c r="B308" t="s">
        <v>33</v>
      </c>
      <c r="C308" t="s">
        <v>33</v>
      </c>
      <c r="E308" s="20"/>
      <c r="F308" s="20"/>
      <c r="G308" s="20"/>
      <c r="H308" s="20"/>
      <c r="I308" s="20"/>
      <c r="J308" s="20" t="str">
        <f t="shared" si="19"/>
        <v>Journal</v>
      </c>
      <c r="K308" s="20"/>
      <c r="L308" s="20"/>
      <c r="M308" s="20"/>
      <c r="N308" s="20"/>
      <c r="O308" s="20"/>
      <c r="P308" s="20"/>
      <c r="Q308" s="20">
        <f t="shared" si="20"/>
        <v>0</v>
      </c>
      <c r="R308" s="20"/>
      <c r="S308" s="3">
        <v>0</v>
      </c>
      <c r="T308" s="133" t="s">
        <v>24112</v>
      </c>
      <c r="U308" s="25" t="s">
        <v>24113</v>
      </c>
      <c r="V308" s="25" t="s">
        <v>6</v>
      </c>
      <c r="W308" s="25" t="s">
        <v>24114</v>
      </c>
      <c r="X308" s="25">
        <v>7</v>
      </c>
      <c r="Y308" s="25" t="s">
        <v>6</v>
      </c>
      <c r="Z308" s="25" t="s">
        <v>24115</v>
      </c>
      <c r="AA308" s="25" t="s">
        <v>24116</v>
      </c>
      <c r="AB308" s="25">
        <v>2012</v>
      </c>
      <c r="AC308" s="25" t="s">
        <v>6</v>
      </c>
      <c r="AD308" s="25" t="s">
        <v>6</v>
      </c>
      <c r="AE308" s="118" t="s">
        <v>6</v>
      </c>
    </row>
    <row r="309" spans="1:31" x14ac:dyDescent="0.35">
      <c r="A309" t="s">
        <v>67</v>
      </c>
      <c r="B309" t="s">
        <v>33</v>
      </c>
      <c r="C309" t="s">
        <v>33</v>
      </c>
      <c r="E309" s="20"/>
      <c r="F309" s="20"/>
      <c r="G309" s="20"/>
      <c r="H309" s="20"/>
      <c r="I309" s="20"/>
      <c r="J309" s="20" t="str">
        <f t="shared" si="19"/>
        <v>Journal</v>
      </c>
      <c r="K309" s="20"/>
      <c r="L309" s="20"/>
      <c r="M309" s="20"/>
      <c r="N309" s="20"/>
      <c r="O309" s="20"/>
      <c r="P309" s="20"/>
      <c r="Q309" s="20">
        <f t="shared" si="20"/>
        <v>0</v>
      </c>
      <c r="R309" s="20"/>
      <c r="S309" s="3">
        <v>0</v>
      </c>
      <c r="T309" s="133" t="s">
        <v>24117</v>
      </c>
      <c r="U309" s="26" t="s">
        <v>24118</v>
      </c>
      <c r="V309" s="26" t="s">
        <v>6</v>
      </c>
      <c r="W309" s="26" t="s">
        <v>24119</v>
      </c>
      <c r="X309" s="26">
        <v>7</v>
      </c>
      <c r="Y309" s="26" t="s">
        <v>6</v>
      </c>
      <c r="Z309" s="26" t="s">
        <v>24120</v>
      </c>
      <c r="AA309" s="26" t="s">
        <v>24121</v>
      </c>
      <c r="AB309" s="26">
        <v>2013</v>
      </c>
      <c r="AC309" s="26" t="s">
        <v>6</v>
      </c>
      <c r="AD309" s="26" t="s">
        <v>6</v>
      </c>
      <c r="AE309" s="116" t="s">
        <v>6</v>
      </c>
    </row>
    <row r="310" spans="1:31" x14ac:dyDescent="0.35">
      <c r="A310" t="str">
        <f t="shared" si="21"/>
        <v>Duplicated</v>
      </c>
      <c r="B310" t="s">
        <v>33</v>
      </c>
      <c r="C310" t="s">
        <v>33</v>
      </c>
      <c r="E310" s="20"/>
      <c r="F310" s="20"/>
      <c r="G310" s="20"/>
      <c r="H310" s="20"/>
      <c r="I310" s="20"/>
      <c r="J310" s="20" t="str">
        <f t="shared" si="19"/>
        <v>Conference</v>
      </c>
      <c r="K310" s="20"/>
      <c r="L310" s="20"/>
      <c r="M310" s="20"/>
      <c r="N310" s="20"/>
      <c r="O310" s="20"/>
      <c r="P310" s="20"/>
      <c r="Q310" s="20">
        <f t="shared" si="20"/>
        <v>0</v>
      </c>
      <c r="R310" s="20"/>
      <c r="S310" s="3">
        <v>1</v>
      </c>
      <c r="T310" s="133" t="s">
        <v>24122</v>
      </c>
      <c r="U310" s="25" t="s">
        <v>15421</v>
      </c>
      <c r="V310" s="25" t="s">
        <v>6</v>
      </c>
      <c r="W310" s="25" t="s">
        <v>24123</v>
      </c>
      <c r="X310" s="25">
        <v>10</v>
      </c>
      <c r="Y310" s="25" t="s">
        <v>6</v>
      </c>
      <c r="Z310" s="25" t="s">
        <v>15423</v>
      </c>
      <c r="AA310" s="25" t="s">
        <v>24124</v>
      </c>
      <c r="AB310" s="25">
        <v>2010</v>
      </c>
      <c r="AC310" s="25" t="s">
        <v>6</v>
      </c>
      <c r="AD310" s="25" t="s">
        <v>6</v>
      </c>
      <c r="AE310" s="118" t="s">
        <v>6</v>
      </c>
    </row>
    <row r="311" spans="1:31" x14ac:dyDescent="0.35">
      <c r="A311" t="s">
        <v>67</v>
      </c>
      <c r="B311" t="s">
        <v>33</v>
      </c>
      <c r="C311" t="s">
        <v>33</v>
      </c>
      <c r="E311" s="20"/>
      <c r="F311" s="20"/>
      <c r="G311" s="20"/>
      <c r="H311" s="20"/>
      <c r="I311" s="20"/>
      <c r="J311" s="20" t="str">
        <f t="shared" si="19"/>
        <v>Journal</v>
      </c>
      <c r="K311" s="20"/>
      <c r="L311" s="20"/>
      <c r="M311" s="20"/>
      <c r="N311" s="20"/>
      <c r="O311" s="20"/>
      <c r="P311" s="20"/>
      <c r="Q311" s="20">
        <f t="shared" si="20"/>
        <v>0</v>
      </c>
      <c r="R311" s="20"/>
      <c r="S311" s="3">
        <v>0</v>
      </c>
      <c r="T311" s="133" t="s">
        <v>24125</v>
      </c>
      <c r="U311" s="26" t="s">
        <v>22913</v>
      </c>
      <c r="V311" s="26" t="s">
        <v>6</v>
      </c>
      <c r="W311" s="26" t="s">
        <v>24126</v>
      </c>
      <c r="X311" s="26">
        <v>7</v>
      </c>
      <c r="Y311" s="26" t="s">
        <v>6</v>
      </c>
      <c r="Z311" s="26" t="s">
        <v>24127</v>
      </c>
      <c r="AA311" s="26" t="s">
        <v>24128</v>
      </c>
      <c r="AB311" s="26">
        <v>2012</v>
      </c>
      <c r="AC311" s="26" t="s">
        <v>6</v>
      </c>
      <c r="AD311" s="26" t="s">
        <v>6</v>
      </c>
      <c r="AE311" s="116" t="s">
        <v>6</v>
      </c>
    </row>
    <row r="312" spans="1:31" x14ac:dyDescent="0.35">
      <c r="A312" t="s">
        <v>70</v>
      </c>
      <c r="B312" t="s">
        <v>33</v>
      </c>
      <c r="C312" t="s">
        <v>33</v>
      </c>
      <c r="E312" s="20" t="s">
        <v>128</v>
      </c>
      <c r="F312" s="20"/>
      <c r="G312" s="20"/>
      <c r="H312" s="20"/>
      <c r="I312" s="20"/>
      <c r="J312" s="20" t="str">
        <f t="shared" si="19"/>
        <v>Journal</v>
      </c>
      <c r="K312" s="20"/>
      <c r="L312" s="20"/>
      <c r="M312" s="20"/>
      <c r="N312" s="20"/>
      <c r="O312" s="20"/>
      <c r="P312" s="20"/>
      <c r="Q312" s="20">
        <f t="shared" si="20"/>
        <v>0</v>
      </c>
      <c r="R312" s="20"/>
      <c r="S312" s="3">
        <v>0</v>
      </c>
      <c r="T312" s="133" t="s">
        <v>24129</v>
      </c>
      <c r="U312" s="25" t="s">
        <v>24130</v>
      </c>
      <c r="V312" s="25" t="s">
        <v>6</v>
      </c>
      <c r="W312" s="25" t="s">
        <v>24131</v>
      </c>
      <c r="X312" s="25">
        <v>7</v>
      </c>
      <c r="Y312" s="25" t="s">
        <v>6</v>
      </c>
      <c r="Z312" s="25" t="s">
        <v>5248</v>
      </c>
      <c r="AA312" s="25" t="s">
        <v>24132</v>
      </c>
      <c r="AB312" s="25">
        <v>2010</v>
      </c>
      <c r="AC312" s="25" t="s">
        <v>6</v>
      </c>
      <c r="AD312" s="25" t="s">
        <v>6</v>
      </c>
      <c r="AE312" s="118" t="s">
        <v>6</v>
      </c>
    </row>
    <row r="313" spans="1:31" x14ac:dyDescent="0.35">
      <c r="A313" t="s">
        <v>82</v>
      </c>
      <c r="B313" t="s">
        <v>33</v>
      </c>
      <c r="C313" t="s">
        <v>33</v>
      </c>
      <c r="E313" s="20"/>
      <c r="F313" s="20"/>
      <c r="G313" s="20"/>
      <c r="H313" s="20"/>
      <c r="I313" s="20"/>
      <c r="J313" s="20" t="str">
        <f t="shared" si="19"/>
        <v>Journal</v>
      </c>
      <c r="K313" s="20"/>
      <c r="L313" s="20"/>
      <c r="M313" s="20"/>
      <c r="N313" s="20"/>
      <c r="O313" s="20"/>
      <c r="P313" s="20"/>
      <c r="Q313" s="20">
        <f t="shared" si="20"/>
        <v>0</v>
      </c>
      <c r="R313" s="20"/>
      <c r="S313" s="3">
        <v>0</v>
      </c>
      <c r="T313" s="133" t="s">
        <v>24133</v>
      </c>
      <c r="U313" s="26" t="s">
        <v>24134</v>
      </c>
      <c r="V313" s="26" t="s">
        <v>6</v>
      </c>
      <c r="W313" s="26" t="s">
        <v>24135</v>
      </c>
      <c r="X313" s="26">
        <v>7</v>
      </c>
      <c r="Y313" s="26" t="s">
        <v>6</v>
      </c>
      <c r="Z313" s="26" t="s">
        <v>24136</v>
      </c>
      <c r="AA313" s="26" t="s">
        <v>24137</v>
      </c>
      <c r="AB313" s="26">
        <v>2011</v>
      </c>
      <c r="AC313" s="26" t="s">
        <v>6</v>
      </c>
      <c r="AD313" s="26" t="s">
        <v>6</v>
      </c>
      <c r="AE313" s="116" t="s">
        <v>6</v>
      </c>
    </row>
    <row r="314" spans="1:31" x14ac:dyDescent="0.35">
      <c r="A314" t="s">
        <v>82</v>
      </c>
      <c r="B314" t="s">
        <v>33</v>
      </c>
      <c r="C314" t="s">
        <v>33</v>
      </c>
      <c r="E314" s="20"/>
      <c r="F314" s="20"/>
      <c r="G314" s="20"/>
      <c r="H314" s="20"/>
      <c r="I314" s="20"/>
      <c r="J314" s="20" t="str">
        <f t="shared" si="19"/>
        <v>Journal</v>
      </c>
      <c r="K314" s="20"/>
      <c r="L314" s="20"/>
      <c r="M314" s="20"/>
      <c r="N314" s="20"/>
      <c r="O314" s="20"/>
      <c r="P314" s="20"/>
      <c r="Q314" s="20">
        <f t="shared" si="20"/>
        <v>0</v>
      </c>
      <c r="R314" s="20"/>
      <c r="S314" s="3">
        <v>0</v>
      </c>
      <c r="T314" s="133" t="s">
        <v>24138</v>
      </c>
      <c r="U314" s="25" t="s">
        <v>24139</v>
      </c>
      <c r="V314" s="25" t="s">
        <v>6</v>
      </c>
      <c r="W314" s="25" t="s">
        <v>24140</v>
      </c>
      <c r="X314" s="25">
        <v>7</v>
      </c>
      <c r="Y314" s="25" t="s">
        <v>6</v>
      </c>
      <c r="Z314" s="25" t="s">
        <v>4823</v>
      </c>
      <c r="AA314" s="25" t="s">
        <v>24141</v>
      </c>
      <c r="AB314" s="25">
        <v>2012</v>
      </c>
      <c r="AC314" s="25" t="s">
        <v>6</v>
      </c>
      <c r="AD314" s="25" t="s">
        <v>6</v>
      </c>
      <c r="AE314" s="118" t="s">
        <v>6</v>
      </c>
    </row>
    <row r="315" spans="1:31" x14ac:dyDescent="0.35">
      <c r="A315" t="str">
        <f t="shared" si="21"/>
        <v>Duplicated</v>
      </c>
      <c r="B315" t="s">
        <v>33</v>
      </c>
      <c r="C315" t="s">
        <v>33</v>
      </c>
      <c r="E315" s="20"/>
      <c r="F315" s="20"/>
      <c r="G315" s="20"/>
      <c r="H315" s="20"/>
      <c r="I315" s="20"/>
      <c r="J315" s="20" t="str">
        <f t="shared" si="19"/>
        <v>Conference</v>
      </c>
      <c r="K315" s="20"/>
      <c r="L315" s="20"/>
      <c r="M315" s="20"/>
      <c r="N315" s="20"/>
      <c r="O315" s="20"/>
      <c r="P315" s="20"/>
      <c r="Q315" s="20">
        <f t="shared" si="20"/>
        <v>0</v>
      </c>
      <c r="R315" s="20"/>
      <c r="S315" s="3">
        <v>1</v>
      </c>
      <c r="T315" s="133" t="s">
        <v>24142</v>
      </c>
      <c r="U315" s="26" t="s">
        <v>17284</v>
      </c>
      <c r="V315" s="26" t="s">
        <v>6</v>
      </c>
      <c r="W315" s="26" t="s">
        <v>17286</v>
      </c>
      <c r="X315" s="26">
        <v>10</v>
      </c>
      <c r="Y315" s="26" t="s">
        <v>6</v>
      </c>
      <c r="Z315" s="26" t="s">
        <v>17282</v>
      </c>
      <c r="AA315" s="26" t="s">
        <v>24143</v>
      </c>
      <c r="AB315" s="26">
        <v>2013</v>
      </c>
      <c r="AC315" s="26" t="s">
        <v>6</v>
      </c>
      <c r="AD315" s="26" t="s">
        <v>6</v>
      </c>
      <c r="AE315" s="116" t="s">
        <v>6</v>
      </c>
    </row>
    <row r="316" spans="1:31" x14ac:dyDescent="0.35">
      <c r="A316" t="s">
        <v>70</v>
      </c>
      <c r="B316" t="s">
        <v>33</v>
      </c>
      <c r="C316" t="s">
        <v>33</v>
      </c>
      <c r="E316" s="20"/>
      <c r="F316" s="20"/>
      <c r="G316" s="20"/>
      <c r="H316" s="20"/>
      <c r="I316" s="20"/>
      <c r="J316" s="20" t="str">
        <f t="shared" si="19"/>
        <v>Journal</v>
      </c>
      <c r="K316" s="20"/>
      <c r="L316" s="20"/>
      <c r="M316" s="20"/>
      <c r="N316" s="20"/>
      <c r="O316" s="20"/>
      <c r="P316" s="20"/>
      <c r="Q316" s="20">
        <f t="shared" si="20"/>
        <v>0</v>
      </c>
      <c r="R316" s="20"/>
      <c r="S316" s="3">
        <v>0</v>
      </c>
      <c r="T316" s="133" t="s">
        <v>24144</v>
      </c>
      <c r="U316" s="25" t="s">
        <v>24145</v>
      </c>
      <c r="V316" s="25" t="s">
        <v>6</v>
      </c>
      <c r="W316" s="25" t="s">
        <v>24146</v>
      </c>
      <c r="X316" s="25">
        <v>7</v>
      </c>
      <c r="Y316" s="25" t="s">
        <v>6</v>
      </c>
      <c r="Z316" s="25" t="s">
        <v>24147</v>
      </c>
      <c r="AA316" s="25" t="s">
        <v>24148</v>
      </c>
      <c r="AB316" s="25">
        <v>2011</v>
      </c>
      <c r="AC316" s="25" t="s">
        <v>6</v>
      </c>
      <c r="AD316" s="25" t="s">
        <v>6</v>
      </c>
      <c r="AE316" s="118" t="s">
        <v>6</v>
      </c>
    </row>
    <row r="317" spans="1:31" x14ac:dyDescent="0.35">
      <c r="A317" t="s">
        <v>70</v>
      </c>
      <c r="B317" t="s">
        <v>33</v>
      </c>
      <c r="C317" t="s">
        <v>33</v>
      </c>
      <c r="E317" s="20"/>
      <c r="F317" s="20"/>
      <c r="G317" s="20"/>
      <c r="H317" s="20"/>
      <c r="I317" s="20"/>
      <c r="J317" s="20" t="str">
        <f t="shared" si="19"/>
        <v>Conference</v>
      </c>
      <c r="K317" s="20"/>
      <c r="L317" s="20"/>
      <c r="M317" s="20"/>
      <c r="N317" s="20"/>
      <c r="O317" s="20"/>
      <c r="P317" s="20"/>
      <c r="Q317" s="20">
        <f t="shared" si="20"/>
        <v>0</v>
      </c>
      <c r="R317" s="20"/>
      <c r="S317" s="3">
        <v>0</v>
      </c>
      <c r="T317" s="133" t="s">
        <v>24149</v>
      </c>
      <c r="U317" s="26" t="s">
        <v>24150</v>
      </c>
      <c r="V317" s="26" t="s">
        <v>6</v>
      </c>
      <c r="W317" s="26" t="s">
        <v>24151</v>
      </c>
      <c r="X317" s="26">
        <v>10</v>
      </c>
      <c r="Y317" s="26" t="s">
        <v>6</v>
      </c>
      <c r="Z317" s="26" t="s">
        <v>24152</v>
      </c>
      <c r="AA317" s="26" t="s">
        <v>24153</v>
      </c>
      <c r="AB317" s="26">
        <v>2010</v>
      </c>
      <c r="AC317" s="26" t="s">
        <v>6</v>
      </c>
      <c r="AD317" s="26" t="s">
        <v>6</v>
      </c>
      <c r="AE317" s="116" t="s">
        <v>6</v>
      </c>
    </row>
    <row r="318" spans="1:31" x14ac:dyDescent="0.35">
      <c r="A318" t="s">
        <v>70</v>
      </c>
      <c r="B318" t="s">
        <v>33</v>
      </c>
      <c r="C318" t="s">
        <v>33</v>
      </c>
      <c r="E318" s="20" t="s">
        <v>128</v>
      </c>
      <c r="F318" s="20"/>
      <c r="G318" s="20"/>
      <c r="H318" s="20"/>
      <c r="I318" s="20"/>
      <c r="J318" s="20" t="str">
        <f t="shared" si="19"/>
        <v>Journal</v>
      </c>
      <c r="K318" s="20"/>
      <c r="L318" s="20"/>
      <c r="M318" s="20"/>
      <c r="N318" s="20"/>
      <c r="O318" s="20"/>
      <c r="P318" s="20"/>
      <c r="Q318" s="20">
        <f t="shared" si="20"/>
        <v>0</v>
      </c>
      <c r="R318" s="20"/>
      <c r="S318" s="3">
        <v>0</v>
      </c>
      <c r="T318" s="133" t="s">
        <v>24154</v>
      </c>
      <c r="U318" s="25" t="s">
        <v>24155</v>
      </c>
      <c r="V318" s="25" t="s">
        <v>6</v>
      </c>
      <c r="W318" s="25" t="s">
        <v>24156</v>
      </c>
      <c r="X318" s="25">
        <v>7</v>
      </c>
      <c r="Y318" s="25" t="s">
        <v>6</v>
      </c>
      <c r="Z318" s="25" t="s">
        <v>24157</v>
      </c>
      <c r="AA318" s="25" t="s">
        <v>24158</v>
      </c>
      <c r="AB318" s="25">
        <v>2015</v>
      </c>
      <c r="AC318" s="25" t="s">
        <v>6</v>
      </c>
      <c r="AD318" s="25" t="s">
        <v>6</v>
      </c>
      <c r="AE318" s="118" t="s">
        <v>6</v>
      </c>
    </row>
    <row r="319" spans="1:31" x14ac:dyDescent="0.35">
      <c r="A319" t="s">
        <v>67</v>
      </c>
      <c r="B319" t="s">
        <v>33</v>
      </c>
      <c r="C319" t="s">
        <v>33</v>
      </c>
      <c r="E319" s="20"/>
      <c r="F319" s="20"/>
      <c r="G319" s="20"/>
      <c r="H319" s="20"/>
      <c r="I319" s="20"/>
      <c r="J319" s="20" t="str">
        <f t="shared" si="19"/>
        <v>Journal</v>
      </c>
      <c r="K319" s="20"/>
      <c r="L319" s="20"/>
      <c r="M319" s="20"/>
      <c r="N319" s="20"/>
      <c r="O319" s="20"/>
      <c r="P319" s="20"/>
      <c r="Q319" s="20">
        <f t="shared" si="20"/>
        <v>0</v>
      </c>
      <c r="R319" s="20"/>
      <c r="S319" s="3">
        <v>0</v>
      </c>
      <c r="T319" s="133" t="s">
        <v>24159</v>
      </c>
      <c r="U319" s="26" t="s">
        <v>22913</v>
      </c>
      <c r="V319" s="26" t="s">
        <v>6</v>
      </c>
      <c r="W319" s="26" t="s">
        <v>24160</v>
      </c>
      <c r="X319" s="26">
        <v>7</v>
      </c>
      <c r="Y319" s="26" t="s">
        <v>6</v>
      </c>
      <c r="Z319" s="26" t="s">
        <v>23967</v>
      </c>
      <c r="AA319" s="26" t="s">
        <v>24161</v>
      </c>
      <c r="AB319" s="26">
        <v>2014</v>
      </c>
      <c r="AC319" s="26" t="s">
        <v>6</v>
      </c>
      <c r="AD319" s="26" t="s">
        <v>6</v>
      </c>
      <c r="AE319" s="116" t="s">
        <v>6</v>
      </c>
    </row>
    <row r="320" spans="1:31" x14ac:dyDescent="0.35">
      <c r="A320" t="s">
        <v>67</v>
      </c>
      <c r="B320" t="s">
        <v>33</v>
      </c>
      <c r="C320" t="s">
        <v>33</v>
      </c>
      <c r="E320" s="20"/>
      <c r="F320" s="20"/>
      <c r="G320" s="20"/>
      <c r="H320" s="20"/>
      <c r="I320" s="20"/>
      <c r="J320" s="20" t="str">
        <f t="shared" si="19"/>
        <v>Journal</v>
      </c>
      <c r="K320" s="20"/>
      <c r="L320" s="20"/>
      <c r="M320" s="20"/>
      <c r="N320" s="20"/>
      <c r="O320" s="20"/>
      <c r="P320" s="20"/>
      <c r="Q320" s="20">
        <f t="shared" si="20"/>
        <v>0</v>
      </c>
      <c r="R320" s="20"/>
      <c r="S320" s="3">
        <v>0</v>
      </c>
      <c r="T320" s="133" t="s">
        <v>24162</v>
      </c>
      <c r="U320" s="25" t="s">
        <v>24163</v>
      </c>
      <c r="V320" s="25" t="s">
        <v>6</v>
      </c>
      <c r="W320" s="25" t="s">
        <v>24164</v>
      </c>
      <c r="X320" s="25">
        <v>6</v>
      </c>
      <c r="Y320" s="25" t="s">
        <v>6</v>
      </c>
      <c r="Z320" s="25" t="s">
        <v>22913</v>
      </c>
      <c r="AA320" s="25" t="s">
        <v>22914</v>
      </c>
      <c r="AB320" s="25">
        <v>2009</v>
      </c>
      <c r="AC320" s="25" t="s">
        <v>6</v>
      </c>
      <c r="AD320" s="25" t="s">
        <v>6</v>
      </c>
      <c r="AE320" s="118" t="s">
        <v>6</v>
      </c>
    </row>
    <row r="321" spans="1:31" x14ac:dyDescent="0.35">
      <c r="A321" t="str">
        <f t="shared" ref="A321" si="22">IF(S321=1,"Duplicated","")</f>
        <v>Duplicated</v>
      </c>
      <c r="B321" t="s">
        <v>33</v>
      </c>
      <c r="C321" t="s">
        <v>33</v>
      </c>
      <c r="E321" s="20"/>
      <c r="F321" s="20"/>
      <c r="G321" s="20"/>
      <c r="H321" s="20"/>
      <c r="I321" s="20"/>
      <c r="J321" s="20" t="str">
        <f t="shared" si="19"/>
        <v>Conference</v>
      </c>
      <c r="K321" s="20"/>
      <c r="L321" s="20"/>
      <c r="M321" s="20"/>
      <c r="N321" s="20"/>
      <c r="O321" s="20"/>
      <c r="P321" s="20"/>
      <c r="Q321" s="20">
        <f t="shared" si="20"/>
        <v>0</v>
      </c>
      <c r="R321" s="20"/>
      <c r="S321" s="3">
        <v>1</v>
      </c>
      <c r="T321" s="133" t="s">
        <v>24165</v>
      </c>
      <c r="U321" s="26" t="s">
        <v>24166</v>
      </c>
      <c r="V321" s="26" t="s">
        <v>6</v>
      </c>
      <c r="W321" s="26" t="s">
        <v>24167</v>
      </c>
      <c r="X321" s="26">
        <v>5</v>
      </c>
      <c r="Y321" s="26" t="s">
        <v>6</v>
      </c>
      <c r="Z321" s="26" t="s">
        <v>23006</v>
      </c>
      <c r="AA321" s="26" t="s">
        <v>24168</v>
      </c>
      <c r="AB321" s="26">
        <v>2019</v>
      </c>
      <c r="AC321" s="26" t="s">
        <v>6</v>
      </c>
      <c r="AD321" s="26" t="s">
        <v>6</v>
      </c>
      <c r="AE321" s="116" t="s">
        <v>6</v>
      </c>
    </row>
    <row r="322" spans="1:31" x14ac:dyDescent="0.35">
      <c r="A322" t="s">
        <v>53</v>
      </c>
      <c r="B322" t="s">
        <v>33</v>
      </c>
      <c r="C322" t="s">
        <v>33</v>
      </c>
      <c r="E322" s="20"/>
      <c r="F322" s="20"/>
      <c r="G322" s="20"/>
      <c r="H322" s="20"/>
      <c r="I322" s="20"/>
      <c r="J322" s="20" t="str">
        <f t="shared" si="19"/>
        <v>Journal</v>
      </c>
      <c r="K322" s="20"/>
      <c r="L322" s="20"/>
      <c r="M322" s="20"/>
      <c r="N322" s="20"/>
      <c r="O322" s="20"/>
      <c r="P322" s="20"/>
      <c r="Q322" s="20">
        <f t="shared" si="20"/>
        <v>0</v>
      </c>
      <c r="R322" s="20"/>
      <c r="S322" s="3">
        <v>0</v>
      </c>
      <c r="T322" s="133" t="s">
        <v>24169</v>
      </c>
      <c r="U322" s="25" t="s">
        <v>22913</v>
      </c>
      <c r="V322" s="25" t="s">
        <v>6</v>
      </c>
      <c r="W322" s="25" t="s">
        <v>24170</v>
      </c>
      <c r="X322" s="25">
        <v>10</v>
      </c>
      <c r="Y322" s="25" t="s">
        <v>6</v>
      </c>
      <c r="Z322" s="25" t="s">
        <v>22913</v>
      </c>
      <c r="AA322" s="25" t="s">
        <v>22914</v>
      </c>
      <c r="AB322" s="25">
        <v>2012</v>
      </c>
      <c r="AC322" s="25" t="s">
        <v>6</v>
      </c>
      <c r="AD322" s="25" t="s">
        <v>6</v>
      </c>
      <c r="AE322" s="118" t="s">
        <v>6</v>
      </c>
    </row>
    <row r="323" spans="1:31" x14ac:dyDescent="0.35">
      <c r="A323" t="s">
        <v>67</v>
      </c>
      <c r="B323" t="s">
        <v>33</v>
      </c>
      <c r="C323" t="s">
        <v>33</v>
      </c>
      <c r="E323" s="20"/>
      <c r="F323" s="20"/>
      <c r="G323" s="20"/>
      <c r="H323" s="20"/>
      <c r="I323" s="20"/>
      <c r="J323" s="20" t="str">
        <f t="shared" ref="J323:J386" si="23">IF(ISNUMBER(SEARCH("Workshop", Z323)),"Workshop",IF(OR(ISNUMBER(SEARCH("Conference", Z323)), ISNUMBER(SEARCH("Symposium", Z323)), ISNUMBER(SEARCH("Lecture Notes", Z323)), ISNUMBER(SEARCH("Proceedings", Z323))),"Conference", "Journal"))</f>
        <v>Journal</v>
      </c>
      <c r="K323" s="20"/>
      <c r="L323" s="20"/>
      <c r="M323" s="20"/>
      <c r="N323" s="20"/>
      <c r="O323" s="20"/>
      <c r="P323" s="20"/>
      <c r="Q323" s="20">
        <f t="shared" ref="Q323:Q386" si="24">SUM(K323:P323)</f>
        <v>0</v>
      </c>
      <c r="R323" s="20"/>
      <c r="S323" s="3">
        <v>0</v>
      </c>
      <c r="T323" s="133" t="s">
        <v>24171</v>
      </c>
      <c r="U323" s="26" t="s">
        <v>24172</v>
      </c>
      <c r="V323" s="26" t="s">
        <v>6</v>
      </c>
      <c r="W323" s="26" t="s">
        <v>24173</v>
      </c>
      <c r="X323" s="26">
        <v>7</v>
      </c>
      <c r="Y323" s="26" t="s">
        <v>6</v>
      </c>
      <c r="Z323" s="26" t="s">
        <v>24174</v>
      </c>
      <c r="AA323" s="26" t="s">
        <v>24175</v>
      </c>
      <c r="AB323" s="26">
        <v>2016</v>
      </c>
      <c r="AC323" s="26" t="s">
        <v>6</v>
      </c>
      <c r="AD323" s="26" t="s">
        <v>6</v>
      </c>
      <c r="AE323" s="116" t="s">
        <v>6</v>
      </c>
    </row>
    <row r="324" spans="1:31" x14ac:dyDescent="0.35">
      <c r="A324" t="s">
        <v>70</v>
      </c>
      <c r="B324" t="s">
        <v>33</v>
      </c>
      <c r="C324" t="s">
        <v>33</v>
      </c>
      <c r="E324" s="20"/>
      <c r="F324" s="20"/>
      <c r="G324" s="20"/>
      <c r="H324" s="20"/>
      <c r="I324" s="20"/>
      <c r="J324" s="20" t="str">
        <f t="shared" si="23"/>
        <v>Conference</v>
      </c>
      <c r="K324" s="20"/>
      <c r="L324" s="20"/>
      <c r="M324" s="20"/>
      <c r="N324" s="20"/>
      <c r="O324" s="20"/>
      <c r="P324" s="20"/>
      <c r="Q324" s="20">
        <f t="shared" si="24"/>
        <v>0</v>
      </c>
      <c r="R324" s="20"/>
      <c r="S324" s="3">
        <v>0</v>
      </c>
      <c r="T324" s="133" t="s">
        <v>24176</v>
      </c>
      <c r="U324" s="25" t="s">
        <v>24177</v>
      </c>
      <c r="V324" s="25" t="s">
        <v>6</v>
      </c>
      <c r="W324" s="25" t="s">
        <v>24178</v>
      </c>
      <c r="X324" s="25">
        <v>10</v>
      </c>
      <c r="Y324" s="25" t="s">
        <v>6</v>
      </c>
      <c r="Z324" s="25" t="s">
        <v>24179</v>
      </c>
      <c r="AA324" s="25" t="s">
        <v>23638</v>
      </c>
      <c r="AB324" s="25">
        <v>2011</v>
      </c>
      <c r="AC324" s="25" t="s">
        <v>6</v>
      </c>
      <c r="AD324" s="25" t="s">
        <v>6</v>
      </c>
      <c r="AE324" s="118" t="s">
        <v>6</v>
      </c>
    </row>
    <row r="325" spans="1:31" x14ac:dyDescent="0.35">
      <c r="A325" t="s">
        <v>70</v>
      </c>
      <c r="B325" t="s">
        <v>33</v>
      </c>
      <c r="C325" t="s">
        <v>33</v>
      </c>
      <c r="E325" s="20"/>
      <c r="F325" s="20"/>
      <c r="G325" s="20"/>
      <c r="H325" s="20"/>
      <c r="I325" s="20"/>
      <c r="J325" s="20" t="str">
        <f t="shared" si="23"/>
        <v>Conference</v>
      </c>
      <c r="K325" s="20"/>
      <c r="L325" s="20"/>
      <c r="M325" s="20"/>
      <c r="N325" s="20"/>
      <c r="O325" s="20"/>
      <c r="P325" s="20"/>
      <c r="Q325" s="20">
        <f t="shared" si="24"/>
        <v>0</v>
      </c>
      <c r="R325" s="20"/>
      <c r="S325" s="3">
        <v>0</v>
      </c>
      <c r="T325" s="133" t="s">
        <v>24180</v>
      </c>
      <c r="U325" s="26" t="s">
        <v>24181</v>
      </c>
      <c r="V325" s="26" t="s">
        <v>6</v>
      </c>
      <c r="W325" s="26" t="s">
        <v>24182</v>
      </c>
      <c r="X325" s="26">
        <v>5</v>
      </c>
      <c r="Y325" s="26" t="s">
        <v>6</v>
      </c>
      <c r="Z325" s="26" t="s">
        <v>23006</v>
      </c>
      <c r="AA325" s="26" t="s">
        <v>24183</v>
      </c>
      <c r="AB325" s="26">
        <v>2018</v>
      </c>
      <c r="AC325" s="26" t="s">
        <v>6</v>
      </c>
      <c r="AD325" s="26" t="s">
        <v>6</v>
      </c>
      <c r="AE325" s="116" t="s">
        <v>6</v>
      </c>
    </row>
    <row r="326" spans="1:31" x14ac:dyDescent="0.35">
      <c r="A326" t="s">
        <v>67</v>
      </c>
      <c r="B326" t="s">
        <v>33</v>
      </c>
      <c r="C326" t="s">
        <v>33</v>
      </c>
      <c r="E326" s="20"/>
      <c r="F326" s="20"/>
      <c r="G326" s="20"/>
      <c r="H326" s="20"/>
      <c r="I326" s="20"/>
      <c r="J326" s="20" t="str">
        <f t="shared" si="23"/>
        <v>Journal</v>
      </c>
      <c r="K326" s="20"/>
      <c r="L326" s="20"/>
      <c r="M326" s="20"/>
      <c r="N326" s="20"/>
      <c r="O326" s="20"/>
      <c r="P326" s="20"/>
      <c r="Q326" s="20">
        <f t="shared" si="24"/>
        <v>0</v>
      </c>
      <c r="R326" s="20"/>
      <c r="S326" s="3">
        <v>0</v>
      </c>
      <c r="T326" s="133" t="s">
        <v>24185</v>
      </c>
      <c r="U326" s="25" t="s">
        <v>22913</v>
      </c>
      <c r="V326" s="25" t="s">
        <v>6</v>
      </c>
      <c r="W326" s="25" t="s">
        <v>24186</v>
      </c>
      <c r="X326" s="25">
        <v>7</v>
      </c>
      <c r="Y326" s="25" t="s">
        <v>6</v>
      </c>
      <c r="Z326" s="25" t="s">
        <v>24187</v>
      </c>
      <c r="AA326" s="25" t="s">
        <v>24188</v>
      </c>
      <c r="AB326" s="25">
        <v>2011</v>
      </c>
      <c r="AC326" s="25" t="s">
        <v>6</v>
      </c>
      <c r="AD326" s="25" t="s">
        <v>6</v>
      </c>
      <c r="AE326" s="118" t="s">
        <v>6</v>
      </c>
    </row>
    <row r="327" spans="1:31" x14ac:dyDescent="0.35">
      <c r="A327" t="s">
        <v>70</v>
      </c>
      <c r="B327" t="s">
        <v>33</v>
      </c>
      <c r="C327" t="s">
        <v>33</v>
      </c>
      <c r="E327" s="20"/>
      <c r="F327" s="20"/>
      <c r="G327" s="20"/>
      <c r="H327" s="20"/>
      <c r="I327" s="20"/>
      <c r="J327" s="20" t="str">
        <f t="shared" si="23"/>
        <v>Journal</v>
      </c>
      <c r="K327" s="20"/>
      <c r="L327" s="20"/>
      <c r="M327" s="20"/>
      <c r="N327" s="20"/>
      <c r="O327" s="20"/>
      <c r="P327" s="20"/>
      <c r="Q327" s="20">
        <f t="shared" si="24"/>
        <v>0</v>
      </c>
      <c r="R327" s="20"/>
      <c r="S327" s="3">
        <v>0</v>
      </c>
      <c r="T327" s="133" t="s">
        <v>24189</v>
      </c>
      <c r="U327" s="26" t="s">
        <v>24190</v>
      </c>
      <c r="V327" s="26" t="s">
        <v>6</v>
      </c>
      <c r="W327" s="26" t="s">
        <v>24191</v>
      </c>
      <c r="X327" s="26">
        <v>7</v>
      </c>
      <c r="Y327" s="26" t="s">
        <v>6</v>
      </c>
      <c r="Z327" s="26" t="s">
        <v>8955</v>
      </c>
      <c r="AA327" s="26" t="s">
        <v>24192</v>
      </c>
      <c r="AB327" s="26">
        <v>2011</v>
      </c>
      <c r="AC327" s="26" t="s">
        <v>6</v>
      </c>
      <c r="AD327" s="26" t="s">
        <v>6</v>
      </c>
      <c r="AE327" s="116" t="s">
        <v>6</v>
      </c>
    </row>
    <row r="328" spans="1:31" x14ac:dyDescent="0.35">
      <c r="A328" t="s">
        <v>70</v>
      </c>
      <c r="B328" t="s">
        <v>33</v>
      </c>
      <c r="C328" t="s">
        <v>33</v>
      </c>
      <c r="E328" s="20"/>
      <c r="F328" s="20"/>
      <c r="G328" s="20"/>
      <c r="H328" s="20"/>
      <c r="I328" s="20"/>
      <c r="J328" s="20" t="str">
        <f t="shared" si="23"/>
        <v>Journal</v>
      </c>
      <c r="K328" s="20"/>
      <c r="L328" s="20"/>
      <c r="M328" s="20"/>
      <c r="N328" s="20"/>
      <c r="O328" s="20"/>
      <c r="P328" s="20"/>
      <c r="Q328" s="20">
        <f t="shared" si="24"/>
        <v>0</v>
      </c>
      <c r="R328" s="20"/>
      <c r="S328" s="3">
        <v>0</v>
      </c>
      <c r="T328" s="133" t="s">
        <v>24193</v>
      </c>
      <c r="U328" s="25" t="s">
        <v>24194</v>
      </c>
      <c r="V328" s="25" t="s">
        <v>6</v>
      </c>
      <c r="W328" s="25" t="s">
        <v>24195</v>
      </c>
      <c r="X328" s="25">
        <v>7</v>
      </c>
      <c r="Y328" s="25" t="s">
        <v>6</v>
      </c>
      <c r="Z328" s="25" t="s">
        <v>24196</v>
      </c>
      <c r="AA328" s="25" t="s">
        <v>24197</v>
      </c>
      <c r="AB328" s="25">
        <v>2013</v>
      </c>
      <c r="AC328" s="25" t="s">
        <v>6</v>
      </c>
      <c r="AD328" s="25" t="s">
        <v>6</v>
      </c>
      <c r="AE328" s="118" t="s">
        <v>6</v>
      </c>
    </row>
    <row r="329" spans="1:31" x14ac:dyDescent="0.35">
      <c r="A329" t="s">
        <v>70</v>
      </c>
      <c r="B329" t="s">
        <v>33</v>
      </c>
      <c r="C329" t="s">
        <v>33</v>
      </c>
      <c r="E329" s="20"/>
      <c r="F329" s="20"/>
      <c r="G329" s="20"/>
      <c r="H329" s="20"/>
      <c r="I329" s="20"/>
      <c r="J329" s="20" t="str">
        <f t="shared" si="23"/>
        <v>Journal</v>
      </c>
      <c r="K329" s="20"/>
      <c r="L329" s="20"/>
      <c r="M329" s="20"/>
      <c r="N329" s="20"/>
      <c r="O329" s="20"/>
      <c r="P329" s="20"/>
      <c r="Q329" s="20">
        <f t="shared" si="24"/>
        <v>0</v>
      </c>
      <c r="R329" s="20"/>
      <c r="S329" s="3">
        <v>0</v>
      </c>
      <c r="T329" s="133" t="s">
        <v>24198</v>
      </c>
      <c r="U329" s="26" t="s">
        <v>22913</v>
      </c>
      <c r="V329" s="26" t="s">
        <v>6</v>
      </c>
      <c r="W329" s="26" t="s">
        <v>24199</v>
      </c>
      <c r="X329" s="26">
        <v>7</v>
      </c>
      <c r="Y329" s="26" t="s">
        <v>6</v>
      </c>
      <c r="Z329" s="26" t="s">
        <v>1386</v>
      </c>
      <c r="AA329" s="26" t="s">
        <v>24200</v>
      </c>
      <c r="AB329" s="26">
        <v>2012</v>
      </c>
      <c r="AC329" s="26" t="s">
        <v>6</v>
      </c>
      <c r="AD329" s="26" t="s">
        <v>6</v>
      </c>
      <c r="AE329" s="116" t="s">
        <v>6</v>
      </c>
    </row>
    <row r="330" spans="1:31" x14ac:dyDescent="0.35">
      <c r="A330" t="s">
        <v>70</v>
      </c>
      <c r="B330" t="s">
        <v>33</v>
      </c>
      <c r="C330" t="s">
        <v>33</v>
      </c>
      <c r="E330" s="20" t="s">
        <v>128</v>
      </c>
      <c r="F330" s="20"/>
      <c r="G330" s="20"/>
      <c r="H330" s="20"/>
      <c r="I330" s="20"/>
      <c r="J330" s="20" t="str">
        <f t="shared" si="23"/>
        <v>Journal</v>
      </c>
      <c r="K330" s="20"/>
      <c r="L330" s="20"/>
      <c r="M330" s="20"/>
      <c r="N330" s="20"/>
      <c r="O330" s="20"/>
      <c r="P330" s="20"/>
      <c r="Q330" s="20">
        <f t="shared" si="24"/>
        <v>0</v>
      </c>
      <c r="R330" s="20"/>
      <c r="S330" s="3">
        <v>0</v>
      </c>
      <c r="T330" s="133" t="s">
        <v>24201</v>
      </c>
      <c r="U330" s="25" t="s">
        <v>24202</v>
      </c>
      <c r="V330" s="25" t="s">
        <v>6</v>
      </c>
      <c r="W330" s="25" t="s">
        <v>24203</v>
      </c>
      <c r="X330" s="25">
        <v>7</v>
      </c>
      <c r="Y330" s="25" t="s">
        <v>6</v>
      </c>
      <c r="Z330" s="25" t="s">
        <v>14300</v>
      </c>
      <c r="AA330" s="25" t="s">
        <v>24204</v>
      </c>
      <c r="AB330" s="25">
        <v>2011</v>
      </c>
      <c r="AC330" s="25" t="s">
        <v>6</v>
      </c>
      <c r="AD330" s="25" t="s">
        <v>6</v>
      </c>
      <c r="AE330" s="118" t="s">
        <v>6</v>
      </c>
    </row>
    <row r="331" spans="1:31" x14ac:dyDescent="0.35">
      <c r="A331" t="s">
        <v>67</v>
      </c>
      <c r="B331" t="s">
        <v>33</v>
      </c>
      <c r="C331" t="s">
        <v>33</v>
      </c>
      <c r="E331" s="20"/>
      <c r="F331" s="20"/>
      <c r="G331" s="20"/>
      <c r="H331" s="20"/>
      <c r="I331" s="20"/>
      <c r="J331" s="20" t="str">
        <f t="shared" si="23"/>
        <v>Journal</v>
      </c>
      <c r="K331" s="20"/>
      <c r="L331" s="20"/>
      <c r="M331" s="20"/>
      <c r="N331" s="20"/>
      <c r="O331" s="20"/>
      <c r="P331" s="20"/>
      <c r="Q331" s="20">
        <f t="shared" si="24"/>
        <v>0</v>
      </c>
      <c r="R331" s="20"/>
      <c r="S331" s="3">
        <v>0</v>
      </c>
      <c r="T331" s="133" t="s">
        <v>24205</v>
      </c>
      <c r="U331" s="26" t="s">
        <v>24206</v>
      </c>
      <c r="V331" s="26" t="s">
        <v>6</v>
      </c>
      <c r="W331" s="26" t="s">
        <v>13132</v>
      </c>
      <c r="X331" s="26">
        <v>7</v>
      </c>
      <c r="Y331" s="26" t="s">
        <v>6</v>
      </c>
      <c r="Z331" s="26" t="s">
        <v>5033</v>
      </c>
      <c r="AA331" s="26" t="s">
        <v>24207</v>
      </c>
      <c r="AB331" s="26">
        <v>2016</v>
      </c>
      <c r="AC331" s="26" t="s">
        <v>6</v>
      </c>
      <c r="AD331" s="26" t="s">
        <v>6</v>
      </c>
      <c r="AE331" s="116" t="s">
        <v>6</v>
      </c>
    </row>
    <row r="332" spans="1:31" x14ac:dyDescent="0.35">
      <c r="A332" t="str">
        <f t="shared" ref="A332" si="25">IF(S332=1,"Duplicated","")</f>
        <v>Duplicated</v>
      </c>
      <c r="B332" t="s">
        <v>33</v>
      </c>
      <c r="C332" t="s">
        <v>33</v>
      </c>
      <c r="E332" s="20"/>
      <c r="F332" s="20"/>
      <c r="G332" s="20"/>
      <c r="H332" s="20"/>
      <c r="I332" s="20"/>
      <c r="J332" s="20" t="str">
        <f t="shared" si="23"/>
        <v>Journal</v>
      </c>
      <c r="K332" s="20"/>
      <c r="L332" s="20"/>
      <c r="M332" s="20"/>
      <c r="N332" s="20"/>
      <c r="O332" s="20"/>
      <c r="P332" s="20"/>
      <c r="Q332" s="20">
        <f t="shared" si="24"/>
        <v>0</v>
      </c>
      <c r="R332" s="20"/>
      <c r="S332" s="3">
        <v>1</v>
      </c>
      <c r="T332" s="133" t="s">
        <v>6860</v>
      </c>
      <c r="U332" s="25" t="s">
        <v>22913</v>
      </c>
      <c r="V332" s="25" t="s">
        <v>6</v>
      </c>
      <c r="W332" s="25" t="s">
        <v>24208</v>
      </c>
      <c r="X332" s="25">
        <v>7</v>
      </c>
      <c r="Y332" s="25" t="s">
        <v>6</v>
      </c>
      <c r="Z332" s="25" t="s">
        <v>24209</v>
      </c>
      <c r="AA332" s="25" t="s">
        <v>24210</v>
      </c>
      <c r="AB332" s="25">
        <v>2011</v>
      </c>
      <c r="AC332" s="25" t="s">
        <v>6</v>
      </c>
      <c r="AD332" s="25" t="s">
        <v>6</v>
      </c>
      <c r="AE332" s="118" t="s">
        <v>6</v>
      </c>
    </row>
    <row r="333" spans="1:31" x14ac:dyDescent="0.35">
      <c r="A333" t="s">
        <v>70</v>
      </c>
      <c r="B333" t="s">
        <v>33</v>
      </c>
      <c r="C333" t="s">
        <v>33</v>
      </c>
      <c r="E333" s="20"/>
      <c r="F333" s="20"/>
      <c r="G333" s="20"/>
      <c r="H333" s="20"/>
      <c r="I333" s="20"/>
      <c r="J333" s="20" t="str">
        <f t="shared" si="23"/>
        <v>Conference</v>
      </c>
      <c r="K333" s="20"/>
      <c r="L333" s="20"/>
      <c r="M333" s="20"/>
      <c r="N333" s="20"/>
      <c r="O333" s="20"/>
      <c r="P333" s="20"/>
      <c r="Q333" s="20">
        <f t="shared" si="24"/>
        <v>0</v>
      </c>
      <c r="R333" s="20"/>
      <c r="S333" s="3">
        <v>0</v>
      </c>
      <c r="T333" s="133" t="s">
        <v>24211</v>
      </c>
      <c r="U333" s="26" t="s">
        <v>24212</v>
      </c>
      <c r="V333" s="26" t="s">
        <v>6</v>
      </c>
      <c r="W333" s="26" t="s">
        <v>24213</v>
      </c>
      <c r="X333" s="26">
        <v>10</v>
      </c>
      <c r="Y333" s="26" t="s">
        <v>6</v>
      </c>
      <c r="Z333" s="26" t="s">
        <v>24214</v>
      </c>
      <c r="AA333" s="26" t="s">
        <v>24215</v>
      </c>
      <c r="AB333" s="26">
        <v>2015</v>
      </c>
      <c r="AC333" s="26" t="s">
        <v>6</v>
      </c>
      <c r="AD333" s="26" t="s">
        <v>6</v>
      </c>
      <c r="AE333" s="116" t="s">
        <v>6</v>
      </c>
    </row>
    <row r="334" spans="1:31" x14ac:dyDescent="0.35">
      <c r="A334" t="s">
        <v>70</v>
      </c>
      <c r="B334" t="s">
        <v>33</v>
      </c>
      <c r="C334" t="s">
        <v>33</v>
      </c>
      <c r="E334" s="20"/>
      <c r="F334" s="20"/>
      <c r="G334" s="20"/>
      <c r="H334" s="20"/>
      <c r="I334" s="20"/>
      <c r="J334" s="20" t="str">
        <f t="shared" si="23"/>
        <v>Journal</v>
      </c>
      <c r="K334" s="20"/>
      <c r="L334" s="20"/>
      <c r="M334" s="20"/>
      <c r="N334" s="20"/>
      <c r="O334" s="20"/>
      <c r="P334" s="20"/>
      <c r="Q334" s="20">
        <f t="shared" si="24"/>
        <v>0</v>
      </c>
      <c r="R334" s="20"/>
      <c r="S334" s="3">
        <v>0</v>
      </c>
      <c r="T334" s="133" t="s">
        <v>24216</v>
      </c>
      <c r="U334" s="25" t="s">
        <v>24217</v>
      </c>
      <c r="V334" s="25" t="s">
        <v>6</v>
      </c>
      <c r="W334" s="25" t="s">
        <v>24218</v>
      </c>
      <c r="X334" s="25">
        <v>7</v>
      </c>
      <c r="Y334" s="25" t="s">
        <v>6</v>
      </c>
      <c r="Z334" s="25" t="s">
        <v>24136</v>
      </c>
      <c r="AA334" s="25" t="s">
        <v>24219</v>
      </c>
      <c r="AB334" s="25">
        <v>2012</v>
      </c>
      <c r="AC334" s="25" t="s">
        <v>6</v>
      </c>
      <c r="AD334" s="25" t="s">
        <v>6</v>
      </c>
      <c r="AE334" s="118" t="s">
        <v>6</v>
      </c>
    </row>
    <row r="335" spans="1:31" x14ac:dyDescent="0.35">
      <c r="A335" t="s">
        <v>70</v>
      </c>
      <c r="B335" t="s">
        <v>33</v>
      </c>
      <c r="C335" t="s">
        <v>33</v>
      </c>
      <c r="E335" s="20"/>
      <c r="F335" s="20"/>
      <c r="G335" s="20"/>
      <c r="H335" s="20"/>
      <c r="I335" s="20"/>
      <c r="J335" s="20" t="str">
        <f t="shared" si="23"/>
        <v>Journal</v>
      </c>
      <c r="K335" s="20"/>
      <c r="L335" s="20"/>
      <c r="M335" s="20"/>
      <c r="N335" s="20"/>
      <c r="O335" s="20"/>
      <c r="P335" s="20"/>
      <c r="Q335" s="20">
        <f t="shared" si="24"/>
        <v>0</v>
      </c>
      <c r="R335" s="20"/>
      <c r="S335" s="3">
        <v>0</v>
      </c>
      <c r="T335" s="133" t="s">
        <v>24220</v>
      </c>
      <c r="U335" s="26" t="s">
        <v>24221</v>
      </c>
      <c r="V335" s="26" t="s">
        <v>6</v>
      </c>
      <c r="W335" s="26" t="s">
        <v>24222</v>
      </c>
      <c r="X335" s="26">
        <v>5</v>
      </c>
      <c r="Y335" s="26" t="s">
        <v>6</v>
      </c>
      <c r="Z335" s="26" t="s">
        <v>24223</v>
      </c>
      <c r="AA335" s="26" t="s">
        <v>24224</v>
      </c>
      <c r="AB335" s="26">
        <v>2009</v>
      </c>
      <c r="AC335" s="26" t="s">
        <v>6</v>
      </c>
      <c r="AD335" s="26" t="s">
        <v>6</v>
      </c>
      <c r="AE335" s="116" t="s">
        <v>6</v>
      </c>
    </row>
    <row r="336" spans="1:31" x14ac:dyDescent="0.35">
      <c r="A336" t="s">
        <v>70</v>
      </c>
      <c r="B336" t="s">
        <v>33</v>
      </c>
      <c r="C336" t="s">
        <v>33</v>
      </c>
      <c r="E336" s="20"/>
      <c r="F336" s="20"/>
      <c r="G336" s="20"/>
      <c r="H336" s="20"/>
      <c r="I336" s="20"/>
      <c r="J336" s="20" t="str">
        <f t="shared" si="23"/>
        <v>Journal</v>
      </c>
      <c r="K336" s="20"/>
      <c r="L336" s="20"/>
      <c r="M336" s="20"/>
      <c r="N336" s="20"/>
      <c r="O336" s="20"/>
      <c r="P336" s="20"/>
      <c r="Q336" s="20">
        <f t="shared" si="24"/>
        <v>0</v>
      </c>
      <c r="R336" s="20"/>
      <c r="S336" s="3">
        <v>0</v>
      </c>
      <c r="T336" s="133" t="s">
        <v>24225</v>
      </c>
      <c r="U336" s="25" t="s">
        <v>24226</v>
      </c>
      <c r="V336" s="25" t="s">
        <v>6</v>
      </c>
      <c r="W336" s="25" t="s">
        <v>24227</v>
      </c>
      <c r="X336" s="25">
        <v>7</v>
      </c>
      <c r="Y336" s="25" t="s">
        <v>6</v>
      </c>
      <c r="Z336" s="25" t="s">
        <v>22775</v>
      </c>
      <c r="AA336" s="25" t="s">
        <v>24228</v>
      </c>
      <c r="AB336" s="25">
        <v>2012</v>
      </c>
      <c r="AC336" s="25" t="s">
        <v>6</v>
      </c>
      <c r="AD336" s="25" t="s">
        <v>6</v>
      </c>
      <c r="AE336" s="118" t="s">
        <v>6</v>
      </c>
    </row>
    <row r="337" spans="1:31" x14ac:dyDescent="0.35">
      <c r="A337" t="s">
        <v>70</v>
      </c>
      <c r="B337" t="s">
        <v>33</v>
      </c>
      <c r="C337" t="s">
        <v>33</v>
      </c>
      <c r="E337" s="20"/>
      <c r="F337" s="20"/>
      <c r="G337" s="20"/>
      <c r="H337" s="20"/>
      <c r="I337" s="20"/>
      <c r="J337" s="20" t="str">
        <f t="shared" si="23"/>
        <v>Journal</v>
      </c>
      <c r="K337" s="20"/>
      <c r="L337" s="20"/>
      <c r="M337" s="20"/>
      <c r="N337" s="20"/>
      <c r="O337" s="20"/>
      <c r="P337" s="20"/>
      <c r="Q337" s="20">
        <f t="shared" si="24"/>
        <v>0</v>
      </c>
      <c r="R337" s="20"/>
      <c r="S337" s="3">
        <v>0</v>
      </c>
      <c r="T337" s="133" t="s">
        <v>24229</v>
      </c>
      <c r="U337" s="26" t="s">
        <v>24230</v>
      </c>
      <c r="V337" s="26" t="s">
        <v>6</v>
      </c>
      <c r="W337" s="26" t="s">
        <v>24231</v>
      </c>
      <c r="X337" s="26">
        <v>7</v>
      </c>
      <c r="Y337" s="26" t="s">
        <v>6</v>
      </c>
      <c r="Z337" s="26" t="s">
        <v>24232</v>
      </c>
      <c r="AA337" s="26" t="s">
        <v>22914</v>
      </c>
      <c r="AB337" s="26">
        <v>2015</v>
      </c>
      <c r="AC337" s="26" t="s">
        <v>6</v>
      </c>
      <c r="AD337" s="26" t="s">
        <v>6</v>
      </c>
      <c r="AE337" s="116" t="s">
        <v>6</v>
      </c>
    </row>
    <row r="338" spans="1:31" x14ac:dyDescent="0.35">
      <c r="A338" t="s">
        <v>67</v>
      </c>
      <c r="B338" t="s">
        <v>33</v>
      </c>
      <c r="C338" t="s">
        <v>33</v>
      </c>
      <c r="E338" s="20"/>
      <c r="F338" s="20"/>
      <c r="G338" s="20"/>
      <c r="H338" s="20"/>
      <c r="I338" s="20"/>
      <c r="J338" s="20" t="str">
        <f t="shared" si="23"/>
        <v>Journal</v>
      </c>
      <c r="K338" s="20"/>
      <c r="L338" s="20"/>
      <c r="M338" s="20"/>
      <c r="N338" s="20"/>
      <c r="O338" s="20"/>
      <c r="P338" s="20"/>
      <c r="Q338" s="20">
        <f t="shared" si="24"/>
        <v>0</v>
      </c>
      <c r="R338" s="20"/>
      <c r="S338" s="3">
        <v>0</v>
      </c>
      <c r="T338" s="133" t="s">
        <v>24233</v>
      </c>
      <c r="U338" s="25" t="s">
        <v>22913</v>
      </c>
      <c r="V338" s="25" t="s">
        <v>6</v>
      </c>
      <c r="W338" s="25" t="s">
        <v>24234</v>
      </c>
      <c r="X338" s="25">
        <v>7</v>
      </c>
      <c r="Y338" s="25" t="s">
        <v>6</v>
      </c>
      <c r="Z338" s="25" t="s">
        <v>23967</v>
      </c>
      <c r="AA338" s="25" t="s">
        <v>24235</v>
      </c>
      <c r="AB338" s="25">
        <v>2015</v>
      </c>
      <c r="AC338" s="25" t="s">
        <v>6</v>
      </c>
      <c r="AD338" s="25" t="s">
        <v>6</v>
      </c>
      <c r="AE338" s="118" t="s">
        <v>6</v>
      </c>
    </row>
    <row r="339" spans="1:31" x14ac:dyDescent="0.35">
      <c r="A339" t="s">
        <v>70</v>
      </c>
      <c r="B339" t="s">
        <v>33</v>
      </c>
      <c r="C339" t="s">
        <v>33</v>
      </c>
      <c r="E339" s="20"/>
      <c r="F339" s="20"/>
      <c r="G339" s="20"/>
      <c r="H339" s="20"/>
      <c r="I339" s="20"/>
      <c r="J339" s="20" t="str">
        <f t="shared" si="23"/>
        <v>Conference</v>
      </c>
      <c r="K339" s="20"/>
      <c r="L339" s="20"/>
      <c r="M339" s="20"/>
      <c r="N339" s="20"/>
      <c r="O339" s="20"/>
      <c r="P339" s="20"/>
      <c r="Q339" s="20">
        <f t="shared" si="24"/>
        <v>0</v>
      </c>
      <c r="R339" s="20"/>
      <c r="S339" s="3">
        <v>0</v>
      </c>
      <c r="T339" s="133" t="s">
        <v>24236</v>
      </c>
      <c r="U339" s="26" t="s">
        <v>24237</v>
      </c>
      <c r="V339" s="26" t="s">
        <v>6</v>
      </c>
      <c r="W339" s="26" t="s">
        <v>24238</v>
      </c>
      <c r="X339" s="26">
        <v>10</v>
      </c>
      <c r="Y339" s="26" t="s">
        <v>6</v>
      </c>
      <c r="Z339" s="26" t="s">
        <v>24239</v>
      </c>
      <c r="AA339" s="26" t="s">
        <v>24240</v>
      </c>
      <c r="AB339" s="26">
        <v>2011</v>
      </c>
      <c r="AC339" s="26" t="s">
        <v>6</v>
      </c>
      <c r="AD339" s="26" t="s">
        <v>6</v>
      </c>
      <c r="AE339" s="116" t="s">
        <v>6</v>
      </c>
    </row>
    <row r="340" spans="1:31" x14ac:dyDescent="0.35">
      <c r="A340" t="s">
        <v>79</v>
      </c>
      <c r="B340" t="s">
        <v>33</v>
      </c>
      <c r="C340" t="s">
        <v>33</v>
      </c>
      <c r="E340" s="20"/>
      <c r="F340" s="20"/>
      <c r="G340" s="20"/>
      <c r="H340" s="20"/>
      <c r="I340" s="20"/>
      <c r="J340" s="20" t="str">
        <f t="shared" si="23"/>
        <v>Journal</v>
      </c>
      <c r="K340" s="20"/>
      <c r="L340" s="20"/>
      <c r="M340" s="20"/>
      <c r="N340" s="20"/>
      <c r="O340" s="20"/>
      <c r="P340" s="20"/>
      <c r="Q340" s="20">
        <f t="shared" si="24"/>
        <v>0</v>
      </c>
      <c r="R340" s="20"/>
      <c r="S340" s="3">
        <v>0</v>
      </c>
      <c r="T340" s="133" t="s">
        <v>24241</v>
      </c>
      <c r="U340" s="25" t="s">
        <v>24242</v>
      </c>
      <c r="V340" s="25" t="s">
        <v>6</v>
      </c>
      <c r="W340" s="25" t="s">
        <v>24243</v>
      </c>
      <c r="X340" s="25">
        <v>7</v>
      </c>
      <c r="Y340" s="25" t="s">
        <v>6</v>
      </c>
      <c r="Z340" s="25" t="s">
        <v>24244</v>
      </c>
      <c r="AA340" s="25" t="s">
        <v>24245</v>
      </c>
      <c r="AB340" s="25">
        <v>2017</v>
      </c>
      <c r="AC340" s="25" t="s">
        <v>6</v>
      </c>
      <c r="AD340" s="25" t="s">
        <v>6</v>
      </c>
      <c r="AE340" s="118" t="s">
        <v>6</v>
      </c>
    </row>
    <row r="341" spans="1:31" x14ac:dyDescent="0.35">
      <c r="A341" t="s">
        <v>70</v>
      </c>
      <c r="B341" t="s">
        <v>33</v>
      </c>
      <c r="C341" t="s">
        <v>33</v>
      </c>
      <c r="E341" s="20"/>
      <c r="F341" s="20"/>
      <c r="G341" s="20"/>
      <c r="H341" s="20"/>
      <c r="I341" s="20"/>
      <c r="J341" s="20" t="str">
        <f t="shared" si="23"/>
        <v>Conference</v>
      </c>
      <c r="K341" s="20"/>
      <c r="L341" s="20"/>
      <c r="M341" s="20"/>
      <c r="N341" s="20"/>
      <c r="O341" s="20"/>
      <c r="P341" s="20"/>
      <c r="Q341" s="20">
        <f t="shared" si="24"/>
        <v>0</v>
      </c>
      <c r="R341" s="20"/>
      <c r="S341" s="3">
        <v>0</v>
      </c>
      <c r="T341" s="133" t="s">
        <v>24246</v>
      </c>
      <c r="U341" s="26" t="s">
        <v>24247</v>
      </c>
      <c r="V341" s="26" t="s">
        <v>6</v>
      </c>
      <c r="W341" s="26" t="s">
        <v>24248</v>
      </c>
      <c r="X341" s="26">
        <v>10</v>
      </c>
      <c r="Y341" s="26" t="s">
        <v>6</v>
      </c>
      <c r="Z341" s="26" t="s">
        <v>24249</v>
      </c>
      <c r="AA341" s="26" t="s">
        <v>24250</v>
      </c>
      <c r="AB341" s="26">
        <v>2017</v>
      </c>
      <c r="AC341" s="26" t="s">
        <v>6</v>
      </c>
      <c r="AD341" s="26" t="s">
        <v>6</v>
      </c>
      <c r="AE341" s="116" t="s">
        <v>6</v>
      </c>
    </row>
    <row r="342" spans="1:31" x14ac:dyDescent="0.35">
      <c r="A342" t="s">
        <v>40</v>
      </c>
      <c r="B342" t="s">
        <v>33</v>
      </c>
      <c r="C342" t="s">
        <v>33</v>
      </c>
      <c r="E342" s="20"/>
      <c r="F342" s="20"/>
      <c r="G342" s="20"/>
      <c r="H342" s="20"/>
      <c r="I342" s="20"/>
      <c r="J342" s="20" t="str">
        <f t="shared" si="23"/>
        <v>Journal</v>
      </c>
      <c r="K342" s="20"/>
      <c r="L342" s="20"/>
      <c r="M342" s="20"/>
      <c r="N342" s="20"/>
      <c r="O342" s="20"/>
      <c r="P342" s="20"/>
      <c r="Q342" s="20">
        <f t="shared" si="24"/>
        <v>0</v>
      </c>
      <c r="R342" s="20"/>
      <c r="S342" s="3">
        <v>0</v>
      </c>
      <c r="T342" s="133" t="s">
        <v>24251</v>
      </c>
      <c r="U342" s="25" t="s">
        <v>24252</v>
      </c>
      <c r="V342" s="25" t="s">
        <v>6</v>
      </c>
      <c r="W342" s="25" t="s">
        <v>24253</v>
      </c>
      <c r="X342" s="25">
        <v>7</v>
      </c>
      <c r="Y342" s="25" t="s">
        <v>6</v>
      </c>
      <c r="Z342" s="25" t="s">
        <v>1398</v>
      </c>
      <c r="AA342" s="25" t="s">
        <v>24254</v>
      </c>
      <c r="AB342" s="25">
        <v>2011</v>
      </c>
      <c r="AC342" s="25" t="s">
        <v>6</v>
      </c>
      <c r="AD342" s="25" t="s">
        <v>6</v>
      </c>
      <c r="AE342" s="118" t="s">
        <v>6</v>
      </c>
    </row>
    <row r="343" spans="1:31" x14ac:dyDescent="0.35">
      <c r="A343" t="s">
        <v>82</v>
      </c>
      <c r="B343" t="s">
        <v>33</v>
      </c>
      <c r="C343" t="s">
        <v>33</v>
      </c>
      <c r="E343" s="20"/>
      <c r="F343" s="20"/>
      <c r="G343" s="20"/>
      <c r="H343" s="20"/>
      <c r="I343" s="20"/>
      <c r="J343" s="20" t="str">
        <f t="shared" si="23"/>
        <v>Journal</v>
      </c>
      <c r="K343" s="20"/>
      <c r="L343" s="20"/>
      <c r="M343" s="20"/>
      <c r="N343" s="20"/>
      <c r="O343" s="20"/>
      <c r="P343" s="20"/>
      <c r="Q343" s="20">
        <f t="shared" si="24"/>
        <v>0</v>
      </c>
      <c r="R343" s="20"/>
      <c r="S343" s="3">
        <v>0</v>
      </c>
      <c r="T343" s="133" t="s">
        <v>24255</v>
      </c>
      <c r="U343" s="26" t="s">
        <v>24256</v>
      </c>
      <c r="V343" s="26" t="s">
        <v>6</v>
      </c>
      <c r="W343" s="26" t="s">
        <v>24257</v>
      </c>
      <c r="X343" s="26">
        <v>7</v>
      </c>
      <c r="Y343" s="26" t="s">
        <v>6</v>
      </c>
      <c r="Z343" s="26" t="s">
        <v>24258</v>
      </c>
      <c r="AA343" s="26" t="s">
        <v>24259</v>
      </c>
      <c r="AB343" s="26">
        <v>2019</v>
      </c>
      <c r="AC343" s="26" t="s">
        <v>6</v>
      </c>
      <c r="AD343" s="26" t="s">
        <v>6</v>
      </c>
      <c r="AE343" s="116" t="s">
        <v>6</v>
      </c>
    </row>
    <row r="344" spans="1:31" x14ac:dyDescent="0.35">
      <c r="A344" t="s">
        <v>70</v>
      </c>
      <c r="B344" t="s">
        <v>33</v>
      </c>
      <c r="C344" t="s">
        <v>33</v>
      </c>
      <c r="E344" s="20"/>
      <c r="F344" s="20"/>
      <c r="G344" s="20"/>
      <c r="H344" s="20"/>
      <c r="I344" s="20"/>
      <c r="J344" s="20" t="str">
        <f t="shared" si="23"/>
        <v>Conference</v>
      </c>
      <c r="K344" s="20"/>
      <c r="L344" s="20"/>
      <c r="M344" s="20"/>
      <c r="N344" s="20"/>
      <c r="O344" s="20"/>
      <c r="P344" s="20"/>
      <c r="Q344" s="20">
        <f t="shared" si="24"/>
        <v>0</v>
      </c>
      <c r="R344" s="20"/>
      <c r="S344" s="3">
        <v>0</v>
      </c>
      <c r="T344" s="133" t="s">
        <v>24260</v>
      </c>
      <c r="U344" s="25" t="s">
        <v>22913</v>
      </c>
      <c r="V344" s="25" t="s">
        <v>6</v>
      </c>
      <c r="W344" s="25" t="s">
        <v>24261</v>
      </c>
      <c r="X344" s="25">
        <v>7</v>
      </c>
      <c r="Y344" s="25" t="s">
        <v>6</v>
      </c>
      <c r="Z344" s="25" t="s">
        <v>23006</v>
      </c>
      <c r="AA344" s="25" t="s">
        <v>22914</v>
      </c>
      <c r="AB344" s="25">
        <v>2009</v>
      </c>
      <c r="AC344" s="25" t="s">
        <v>6</v>
      </c>
      <c r="AD344" s="25" t="s">
        <v>6</v>
      </c>
      <c r="AE344" s="118" t="s">
        <v>6</v>
      </c>
    </row>
    <row r="345" spans="1:31" x14ac:dyDescent="0.35">
      <c r="A345" t="s">
        <v>70</v>
      </c>
      <c r="B345" t="s">
        <v>33</v>
      </c>
      <c r="C345" t="s">
        <v>33</v>
      </c>
      <c r="E345" s="20"/>
      <c r="F345" s="20"/>
      <c r="G345" s="20"/>
      <c r="H345" s="20"/>
      <c r="I345" s="20"/>
      <c r="J345" s="20" t="str">
        <f t="shared" si="23"/>
        <v>Journal</v>
      </c>
      <c r="K345" s="20"/>
      <c r="L345" s="20"/>
      <c r="M345" s="20"/>
      <c r="N345" s="20"/>
      <c r="O345" s="20"/>
      <c r="P345" s="20"/>
      <c r="Q345" s="20">
        <f t="shared" si="24"/>
        <v>0</v>
      </c>
      <c r="R345" s="20"/>
      <c r="S345" s="3">
        <v>0</v>
      </c>
      <c r="T345" s="133" t="s">
        <v>24262</v>
      </c>
      <c r="U345" s="26" t="s">
        <v>22913</v>
      </c>
      <c r="V345" s="26" t="s">
        <v>6</v>
      </c>
      <c r="W345" s="26" t="s">
        <v>24263</v>
      </c>
      <c r="X345" s="26">
        <v>10</v>
      </c>
      <c r="Y345" s="26" t="s">
        <v>6</v>
      </c>
      <c r="Z345" s="26" t="s">
        <v>22913</v>
      </c>
      <c r="AA345" s="26" t="s">
        <v>22914</v>
      </c>
      <c r="AB345" s="26">
        <v>2009</v>
      </c>
      <c r="AC345" s="26" t="s">
        <v>6</v>
      </c>
      <c r="AD345" s="26" t="s">
        <v>6</v>
      </c>
      <c r="AE345" s="116" t="s">
        <v>6</v>
      </c>
    </row>
    <row r="346" spans="1:31" x14ac:dyDescent="0.35">
      <c r="A346" t="s">
        <v>67</v>
      </c>
      <c r="B346" t="s">
        <v>33</v>
      </c>
      <c r="C346" t="s">
        <v>33</v>
      </c>
      <c r="E346" s="20"/>
      <c r="F346" s="20"/>
      <c r="G346" s="20"/>
      <c r="H346" s="20"/>
      <c r="I346" s="20"/>
      <c r="J346" s="20" t="str">
        <f t="shared" si="23"/>
        <v>Journal</v>
      </c>
      <c r="K346" s="20"/>
      <c r="L346" s="20"/>
      <c r="M346" s="20"/>
      <c r="N346" s="20"/>
      <c r="O346" s="20"/>
      <c r="P346" s="20"/>
      <c r="Q346" s="20">
        <f t="shared" si="24"/>
        <v>0</v>
      </c>
      <c r="R346" s="20"/>
      <c r="S346" s="3">
        <v>0</v>
      </c>
      <c r="T346" s="133" t="s">
        <v>24264</v>
      </c>
      <c r="U346" s="25" t="s">
        <v>22913</v>
      </c>
      <c r="V346" s="25" t="s">
        <v>6</v>
      </c>
      <c r="W346" s="25" t="s">
        <v>24265</v>
      </c>
      <c r="X346" s="25">
        <v>7</v>
      </c>
      <c r="Y346" s="25" t="s">
        <v>6</v>
      </c>
      <c r="Z346" s="25" t="s">
        <v>23967</v>
      </c>
      <c r="AA346" s="25" t="s">
        <v>24266</v>
      </c>
      <c r="AB346" s="25">
        <v>2016</v>
      </c>
      <c r="AC346" s="25" t="s">
        <v>6</v>
      </c>
      <c r="AD346" s="25" t="s">
        <v>6</v>
      </c>
      <c r="AE346" s="118" t="s">
        <v>6</v>
      </c>
    </row>
    <row r="347" spans="1:31" x14ac:dyDescent="0.35">
      <c r="A347" t="s">
        <v>70</v>
      </c>
      <c r="B347" t="s">
        <v>33</v>
      </c>
      <c r="C347" t="s">
        <v>33</v>
      </c>
      <c r="E347" s="20"/>
      <c r="F347" s="20"/>
      <c r="G347" s="20"/>
      <c r="H347" s="20"/>
      <c r="I347" s="20"/>
      <c r="J347" s="20" t="str">
        <f t="shared" si="23"/>
        <v>Conference</v>
      </c>
      <c r="K347" s="20"/>
      <c r="L347" s="20"/>
      <c r="M347" s="20"/>
      <c r="N347" s="20"/>
      <c r="O347" s="20"/>
      <c r="P347" s="20"/>
      <c r="Q347" s="20">
        <f t="shared" si="24"/>
        <v>0</v>
      </c>
      <c r="R347" s="20"/>
      <c r="S347" s="3">
        <v>0</v>
      </c>
      <c r="T347" s="133" t="s">
        <v>24267</v>
      </c>
      <c r="U347" s="26" t="s">
        <v>24268</v>
      </c>
      <c r="V347" s="26" t="s">
        <v>6</v>
      </c>
      <c r="W347" s="26" t="s">
        <v>24269</v>
      </c>
      <c r="X347" s="26">
        <v>10</v>
      </c>
      <c r="Y347" s="26" t="s">
        <v>6</v>
      </c>
      <c r="Z347" s="26" t="s">
        <v>24270</v>
      </c>
      <c r="AA347" s="26" t="s">
        <v>24271</v>
      </c>
      <c r="AB347" s="26">
        <v>2011</v>
      </c>
      <c r="AC347" s="26" t="s">
        <v>6</v>
      </c>
      <c r="AD347" s="26" t="s">
        <v>6</v>
      </c>
      <c r="AE347" s="116" t="s">
        <v>6</v>
      </c>
    </row>
    <row r="348" spans="1:31" x14ac:dyDescent="0.35">
      <c r="A348" t="s">
        <v>67</v>
      </c>
      <c r="B348" t="s">
        <v>33</v>
      </c>
      <c r="C348" t="s">
        <v>33</v>
      </c>
      <c r="E348" s="20"/>
      <c r="F348" s="20"/>
      <c r="G348" s="20"/>
      <c r="H348" s="20"/>
      <c r="I348" s="20"/>
      <c r="J348" s="20" t="str">
        <f t="shared" si="23"/>
        <v>Journal</v>
      </c>
      <c r="K348" s="20"/>
      <c r="L348" s="20"/>
      <c r="M348" s="20"/>
      <c r="N348" s="20"/>
      <c r="O348" s="20"/>
      <c r="P348" s="20"/>
      <c r="Q348" s="20">
        <f t="shared" si="24"/>
        <v>0</v>
      </c>
      <c r="R348" s="20"/>
      <c r="S348" s="3">
        <v>0</v>
      </c>
      <c r="T348" s="133" t="s">
        <v>24272</v>
      </c>
      <c r="U348" s="25" t="s">
        <v>24273</v>
      </c>
      <c r="V348" s="25" t="s">
        <v>6</v>
      </c>
      <c r="W348" s="25" t="s">
        <v>24274</v>
      </c>
      <c r="X348" s="25">
        <v>7</v>
      </c>
      <c r="Y348" s="25" t="s">
        <v>6</v>
      </c>
      <c r="Z348" s="25" t="s">
        <v>24275</v>
      </c>
      <c r="AA348" s="25" t="s">
        <v>24276</v>
      </c>
      <c r="AB348" s="25">
        <v>2015</v>
      </c>
      <c r="AC348" s="25" t="s">
        <v>6</v>
      </c>
      <c r="AD348" s="25" t="s">
        <v>6</v>
      </c>
      <c r="AE348" s="118" t="s">
        <v>6</v>
      </c>
    </row>
    <row r="349" spans="1:31" x14ac:dyDescent="0.35">
      <c r="A349" t="s">
        <v>67</v>
      </c>
      <c r="B349" t="s">
        <v>33</v>
      </c>
      <c r="C349" t="s">
        <v>33</v>
      </c>
      <c r="E349" s="20"/>
      <c r="F349" s="20"/>
      <c r="G349" s="20"/>
      <c r="H349" s="20"/>
      <c r="I349" s="20"/>
      <c r="J349" s="20" t="str">
        <f t="shared" si="23"/>
        <v>Conference</v>
      </c>
      <c r="K349" s="20"/>
      <c r="L349" s="20"/>
      <c r="M349" s="20"/>
      <c r="N349" s="20"/>
      <c r="O349" s="20"/>
      <c r="P349" s="20"/>
      <c r="Q349" s="20">
        <f t="shared" si="24"/>
        <v>0</v>
      </c>
      <c r="R349" s="20"/>
      <c r="S349" s="3">
        <v>0</v>
      </c>
      <c r="T349" s="133" t="s">
        <v>24277</v>
      </c>
      <c r="U349" s="26" t="s">
        <v>24278</v>
      </c>
      <c r="V349" s="26" t="s">
        <v>6</v>
      </c>
      <c r="W349" s="26" t="s">
        <v>24279</v>
      </c>
      <c r="X349" s="26">
        <v>5</v>
      </c>
      <c r="Y349" s="26" t="s">
        <v>6</v>
      </c>
      <c r="Z349" s="26" t="s">
        <v>23006</v>
      </c>
      <c r="AA349" s="26" t="s">
        <v>24280</v>
      </c>
      <c r="AB349" s="26">
        <v>2018</v>
      </c>
      <c r="AC349" s="26" t="s">
        <v>6</v>
      </c>
      <c r="AD349" s="26" t="s">
        <v>6</v>
      </c>
      <c r="AE349" s="116" t="s">
        <v>6</v>
      </c>
    </row>
    <row r="350" spans="1:31" x14ac:dyDescent="0.35">
      <c r="A350" t="s">
        <v>70</v>
      </c>
      <c r="B350" t="s">
        <v>33</v>
      </c>
      <c r="C350" t="s">
        <v>33</v>
      </c>
      <c r="E350" s="20"/>
      <c r="F350" s="20"/>
      <c r="G350" s="20"/>
      <c r="H350" s="20"/>
      <c r="I350" s="20"/>
      <c r="J350" s="20" t="str">
        <f t="shared" si="23"/>
        <v>Conference</v>
      </c>
      <c r="K350" s="20"/>
      <c r="L350" s="20"/>
      <c r="M350" s="20"/>
      <c r="N350" s="20"/>
      <c r="O350" s="20"/>
      <c r="P350" s="20"/>
      <c r="Q350" s="20">
        <f t="shared" si="24"/>
        <v>0</v>
      </c>
      <c r="R350" s="20"/>
      <c r="S350" s="3">
        <v>0</v>
      </c>
      <c r="T350" s="133" t="s">
        <v>24281</v>
      </c>
      <c r="U350" s="25" t="s">
        <v>22913</v>
      </c>
      <c r="V350" s="25" t="s">
        <v>6</v>
      </c>
      <c r="W350" s="25" t="s">
        <v>24282</v>
      </c>
      <c r="X350" s="25">
        <v>5</v>
      </c>
      <c r="Y350" s="25" t="s">
        <v>6</v>
      </c>
      <c r="Z350" s="25" t="s">
        <v>24283</v>
      </c>
      <c r="AA350" s="25" t="s">
        <v>24284</v>
      </c>
      <c r="AB350" s="25">
        <v>2012</v>
      </c>
      <c r="AC350" s="25" t="s">
        <v>6</v>
      </c>
      <c r="AD350" s="25" t="s">
        <v>6</v>
      </c>
      <c r="AE350" s="118" t="s">
        <v>6</v>
      </c>
    </row>
    <row r="351" spans="1:31" x14ac:dyDescent="0.35">
      <c r="A351" t="s">
        <v>82</v>
      </c>
      <c r="B351" t="s">
        <v>33</v>
      </c>
      <c r="C351" t="s">
        <v>33</v>
      </c>
      <c r="E351" s="20"/>
      <c r="F351" s="20"/>
      <c r="G351" s="20"/>
      <c r="H351" s="20"/>
      <c r="I351" s="20"/>
      <c r="J351" s="20" t="str">
        <f t="shared" si="23"/>
        <v>Journal</v>
      </c>
      <c r="K351" s="20"/>
      <c r="L351" s="20"/>
      <c r="M351" s="20"/>
      <c r="N351" s="20"/>
      <c r="O351" s="20"/>
      <c r="P351" s="20"/>
      <c r="Q351" s="20">
        <f t="shared" si="24"/>
        <v>0</v>
      </c>
      <c r="R351" s="20"/>
      <c r="S351" s="3">
        <v>0</v>
      </c>
      <c r="T351" s="133" t="s">
        <v>24285</v>
      </c>
      <c r="U351" s="26" t="s">
        <v>24286</v>
      </c>
      <c r="V351" s="26" t="s">
        <v>6</v>
      </c>
      <c r="W351" s="26" t="s">
        <v>24287</v>
      </c>
      <c r="X351" s="26">
        <v>5</v>
      </c>
      <c r="Y351" s="26" t="s">
        <v>6</v>
      </c>
      <c r="Z351" s="26" t="s">
        <v>24288</v>
      </c>
      <c r="AA351" s="26" t="s">
        <v>24289</v>
      </c>
      <c r="AB351" s="26">
        <v>2009</v>
      </c>
      <c r="AC351" s="26" t="s">
        <v>6</v>
      </c>
      <c r="AD351" s="26" t="s">
        <v>6</v>
      </c>
      <c r="AE351" s="116" t="s">
        <v>6</v>
      </c>
    </row>
    <row r="352" spans="1:31" x14ac:dyDescent="0.35">
      <c r="A352" t="s">
        <v>70</v>
      </c>
      <c r="B352" t="s">
        <v>33</v>
      </c>
      <c r="C352" t="s">
        <v>33</v>
      </c>
      <c r="E352" s="20" t="s">
        <v>128</v>
      </c>
      <c r="F352" s="20"/>
      <c r="G352" s="20"/>
      <c r="H352" s="20"/>
      <c r="I352" s="20"/>
      <c r="J352" s="20" t="str">
        <f t="shared" si="23"/>
        <v>Journal</v>
      </c>
      <c r="K352" s="20"/>
      <c r="L352" s="20"/>
      <c r="M352" s="20"/>
      <c r="N352" s="20"/>
      <c r="O352" s="20"/>
      <c r="P352" s="20"/>
      <c r="Q352" s="20">
        <f t="shared" si="24"/>
        <v>0</v>
      </c>
      <c r="R352" s="20"/>
      <c r="S352" s="3">
        <v>0</v>
      </c>
      <c r="T352" s="133" t="s">
        <v>24290</v>
      </c>
      <c r="U352" s="25" t="s">
        <v>24291</v>
      </c>
      <c r="V352" s="25" t="s">
        <v>6</v>
      </c>
      <c r="W352" s="25" t="s">
        <v>24292</v>
      </c>
      <c r="X352" s="25">
        <v>5</v>
      </c>
      <c r="Y352" s="25" t="s">
        <v>6</v>
      </c>
      <c r="Z352" s="25" t="s">
        <v>24293</v>
      </c>
      <c r="AA352" s="25" t="s">
        <v>22980</v>
      </c>
      <c r="AB352" s="25"/>
      <c r="AC352" s="25" t="s">
        <v>6</v>
      </c>
      <c r="AD352" s="25" t="s">
        <v>6</v>
      </c>
      <c r="AE352" s="118" t="s">
        <v>6</v>
      </c>
    </row>
    <row r="353" spans="1:31" x14ac:dyDescent="0.35">
      <c r="A353" t="s">
        <v>70</v>
      </c>
      <c r="B353" t="s">
        <v>33</v>
      </c>
      <c r="C353" t="s">
        <v>33</v>
      </c>
      <c r="E353" s="20"/>
      <c r="F353" s="20"/>
      <c r="G353" s="20"/>
      <c r="H353" s="20"/>
      <c r="I353" s="20"/>
      <c r="J353" s="20" t="str">
        <f t="shared" si="23"/>
        <v>Journal</v>
      </c>
      <c r="K353" s="20"/>
      <c r="L353" s="20"/>
      <c r="M353" s="20"/>
      <c r="N353" s="20"/>
      <c r="O353" s="20"/>
      <c r="P353" s="20"/>
      <c r="Q353" s="20">
        <f t="shared" si="24"/>
        <v>0</v>
      </c>
      <c r="R353" s="20"/>
      <c r="S353" s="3">
        <v>0</v>
      </c>
      <c r="T353" s="133" t="s">
        <v>24294</v>
      </c>
      <c r="U353" s="26" t="s">
        <v>24295</v>
      </c>
      <c r="V353" s="26" t="s">
        <v>6</v>
      </c>
      <c r="W353" s="26" t="s">
        <v>24296</v>
      </c>
      <c r="X353" s="26">
        <v>10</v>
      </c>
      <c r="Y353" s="26" t="s">
        <v>6</v>
      </c>
      <c r="Z353" s="26" t="s">
        <v>22913</v>
      </c>
      <c r="AA353" s="26" t="s">
        <v>22914</v>
      </c>
      <c r="AB353" s="26">
        <v>2015</v>
      </c>
      <c r="AC353" s="26" t="s">
        <v>6</v>
      </c>
      <c r="AD353" s="26" t="s">
        <v>6</v>
      </c>
      <c r="AE353" s="116" t="s">
        <v>6</v>
      </c>
    </row>
    <row r="354" spans="1:31" x14ac:dyDescent="0.35">
      <c r="A354" t="s">
        <v>67</v>
      </c>
      <c r="B354" t="s">
        <v>33</v>
      </c>
      <c r="C354" t="s">
        <v>33</v>
      </c>
      <c r="E354" s="20"/>
      <c r="F354" s="20"/>
      <c r="G354" s="20"/>
      <c r="H354" s="20"/>
      <c r="I354" s="20"/>
      <c r="J354" s="20" t="str">
        <f t="shared" si="23"/>
        <v>Journal</v>
      </c>
      <c r="K354" s="20"/>
      <c r="L354" s="20"/>
      <c r="M354" s="20"/>
      <c r="N354" s="20"/>
      <c r="O354" s="20"/>
      <c r="P354" s="20"/>
      <c r="Q354" s="20">
        <f t="shared" si="24"/>
        <v>0</v>
      </c>
      <c r="R354" s="20"/>
      <c r="S354" s="3">
        <v>0</v>
      </c>
      <c r="T354" s="133" t="s">
        <v>24297</v>
      </c>
      <c r="U354" s="25" t="s">
        <v>24298</v>
      </c>
      <c r="V354" s="25" t="s">
        <v>6</v>
      </c>
      <c r="W354" s="25" t="s">
        <v>24299</v>
      </c>
      <c r="X354" s="25">
        <v>7</v>
      </c>
      <c r="Y354" s="25" t="s">
        <v>6</v>
      </c>
      <c r="Z354" s="25" t="s">
        <v>24300</v>
      </c>
      <c r="AA354" s="25" t="s">
        <v>24301</v>
      </c>
      <c r="AB354" s="25">
        <v>2013</v>
      </c>
      <c r="AC354" s="25" t="s">
        <v>6</v>
      </c>
      <c r="AD354" s="25" t="s">
        <v>6</v>
      </c>
      <c r="AE354" s="118" t="s">
        <v>6</v>
      </c>
    </row>
    <row r="355" spans="1:31" x14ac:dyDescent="0.35">
      <c r="A355" t="s">
        <v>82</v>
      </c>
      <c r="B355" t="s">
        <v>33</v>
      </c>
      <c r="C355" t="s">
        <v>33</v>
      </c>
      <c r="E355" s="20"/>
      <c r="F355" s="20"/>
      <c r="G355" s="20"/>
      <c r="H355" s="20"/>
      <c r="I355" s="20"/>
      <c r="J355" s="20" t="str">
        <f t="shared" si="23"/>
        <v>Journal</v>
      </c>
      <c r="K355" s="20"/>
      <c r="L355" s="20"/>
      <c r="M355" s="20"/>
      <c r="N355" s="20"/>
      <c r="O355" s="20"/>
      <c r="P355" s="20"/>
      <c r="Q355" s="20">
        <f t="shared" si="24"/>
        <v>0</v>
      </c>
      <c r="R355" s="20"/>
      <c r="S355" s="3">
        <v>0</v>
      </c>
      <c r="T355" s="133" t="s">
        <v>24302</v>
      </c>
      <c r="U355" s="26" t="s">
        <v>22913</v>
      </c>
      <c r="V355" s="26" t="s">
        <v>6</v>
      </c>
      <c r="W355" s="26" t="s">
        <v>24303</v>
      </c>
      <c r="X355" s="26">
        <v>7</v>
      </c>
      <c r="Y355" s="26" t="s">
        <v>6</v>
      </c>
      <c r="Z355" s="26" t="s">
        <v>12797</v>
      </c>
      <c r="AA355" s="26" t="s">
        <v>24304</v>
      </c>
      <c r="AB355" s="26">
        <v>2009</v>
      </c>
      <c r="AC355" s="26" t="s">
        <v>6</v>
      </c>
      <c r="AD355" s="26" t="s">
        <v>6</v>
      </c>
      <c r="AE355" s="116" t="s">
        <v>6</v>
      </c>
    </row>
    <row r="356" spans="1:31" x14ac:dyDescent="0.35">
      <c r="A356" t="s">
        <v>70</v>
      </c>
      <c r="B356" t="s">
        <v>33</v>
      </c>
      <c r="C356" t="s">
        <v>33</v>
      </c>
      <c r="E356" s="20"/>
      <c r="F356" s="20"/>
      <c r="G356" s="20"/>
      <c r="H356" s="20"/>
      <c r="I356" s="20"/>
      <c r="J356" s="20" t="str">
        <f t="shared" si="23"/>
        <v>Journal</v>
      </c>
      <c r="K356" s="20"/>
      <c r="L356" s="20"/>
      <c r="M356" s="20"/>
      <c r="N356" s="20"/>
      <c r="O356" s="20"/>
      <c r="P356" s="20"/>
      <c r="Q356" s="20">
        <f t="shared" si="24"/>
        <v>0</v>
      </c>
      <c r="R356" s="20"/>
      <c r="S356" s="3">
        <v>0</v>
      </c>
      <c r="T356" s="133" t="s">
        <v>24305</v>
      </c>
      <c r="U356" s="25" t="s">
        <v>24306</v>
      </c>
      <c r="V356" s="25" t="s">
        <v>6</v>
      </c>
      <c r="W356" s="25" t="s">
        <v>24307</v>
      </c>
      <c r="X356" s="25">
        <v>7</v>
      </c>
      <c r="Y356" s="25" t="s">
        <v>6</v>
      </c>
      <c r="Z356" s="25" t="s">
        <v>24136</v>
      </c>
      <c r="AA356" s="25" t="s">
        <v>24308</v>
      </c>
      <c r="AB356" s="25">
        <v>2009</v>
      </c>
      <c r="AC356" s="25" t="s">
        <v>6</v>
      </c>
      <c r="AD356" s="25" t="s">
        <v>6</v>
      </c>
      <c r="AE356" s="118" t="s">
        <v>6</v>
      </c>
    </row>
    <row r="357" spans="1:31" x14ac:dyDescent="0.35">
      <c r="A357" t="s">
        <v>82</v>
      </c>
      <c r="B357" t="s">
        <v>33</v>
      </c>
      <c r="C357" t="s">
        <v>33</v>
      </c>
      <c r="E357" s="20"/>
      <c r="F357" s="20"/>
      <c r="G357" s="20"/>
      <c r="H357" s="20"/>
      <c r="I357" s="20"/>
      <c r="J357" s="20" t="str">
        <f t="shared" si="23"/>
        <v>Journal</v>
      </c>
      <c r="K357" s="20"/>
      <c r="L357" s="20"/>
      <c r="M357" s="20"/>
      <c r="N357" s="20"/>
      <c r="O357" s="20"/>
      <c r="P357" s="20"/>
      <c r="Q357" s="20">
        <f t="shared" si="24"/>
        <v>0</v>
      </c>
      <c r="R357" s="20"/>
      <c r="S357" s="3">
        <v>0</v>
      </c>
      <c r="T357" s="133" t="s">
        <v>24309</v>
      </c>
      <c r="U357" s="26" t="s">
        <v>24310</v>
      </c>
      <c r="V357" s="26" t="s">
        <v>6</v>
      </c>
      <c r="W357" s="26" t="s">
        <v>24311</v>
      </c>
      <c r="X357" s="26">
        <v>10</v>
      </c>
      <c r="Y357" s="26" t="s">
        <v>6</v>
      </c>
      <c r="Z357" s="26" t="s">
        <v>22913</v>
      </c>
      <c r="AA357" s="26" t="s">
        <v>22914</v>
      </c>
      <c r="AB357" s="26">
        <v>2010</v>
      </c>
      <c r="AC357" s="26" t="s">
        <v>6</v>
      </c>
      <c r="AD357" s="26" t="s">
        <v>6</v>
      </c>
      <c r="AE357" s="116" t="s">
        <v>6</v>
      </c>
    </row>
    <row r="358" spans="1:31" x14ac:dyDescent="0.35">
      <c r="A358" t="s">
        <v>79</v>
      </c>
      <c r="B358" t="s">
        <v>33</v>
      </c>
      <c r="C358" t="s">
        <v>33</v>
      </c>
      <c r="E358" s="20"/>
      <c r="F358" s="20"/>
      <c r="G358" s="20"/>
      <c r="H358" s="20"/>
      <c r="I358" s="20"/>
      <c r="J358" s="20" t="str">
        <f t="shared" si="23"/>
        <v>Journal</v>
      </c>
      <c r="K358" s="20"/>
      <c r="L358" s="20"/>
      <c r="M358" s="20"/>
      <c r="N358" s="20"/>
      <c r="O358" s="20"/>
      <c r="P358" s="20"/>
      <c r="Q358" s="20">
        <f t="shared" si="24"/>
        <v>0</v>
      </c>
      <c r="R358" s="20"/>
      <c r="S358" s="3">
        <v>0</v>
      </c>
      <c r="T358" s="133" t="s">
        <v>24312</v>
      </c>
      <c r="U358" s="25" t="s">
        <v>24313</v>
      </c>
      <c r="V358" s="25" t="s">
        <v>6</v>
      </c>
      <c r="W358" s="25" t="s">
        <v>24314</v>
      </c>
      <c r="X358" s="25">
        <v>10</v>
      </c>
      <c r="Y358" s="25" t="s">
        <v>6</v>
      </c>
      <c r="Z358" s="25" t="s">
        <v>22913</v>
      </c>
      <c r="AA358" s="25" t="s">
        <v>22914</v>
      </c>
      <c r="AB358" s="25">
        <v>2011</v>
      </c>
      <c r="AC358" s="25" t="s">
        <v>6</v>
      </c>
      <c r="AD358" s="25" t="s">
        <v>6</v>
      </c>
      <c r="AE358" s="118" t="s">
        <v>6</v>
      </c>
    </row>
    <row r="359" spans="1:31" x14ac:dyDescent="0.35">
      <c r="A359" t="s">
        <v>70</v>
      </c>
      <c r="B359" t="s">
        <v>33</v>
      </c>
      <c r="C359" t="s">
        <v>33</v>
      </c>
      <c r="E359" s="20"/>
      <c r="F359" s="20"/>
      <c r="G359" s="20"/>
      <c r="H359" s="20"/>
      <c r="I359" s="20"/>
      <c r="J359" s="20" t="str">
        <f t="shared" si="23"/>
        <v>Journal</v>
      </c>
      <c r="K359" s="20"/>
      <c r="L359" s="20"/>
      <c r="M359" s="20"/>
      <c r="N359" s="20"/>
      <c r="O359" s="20"/>
      <c r="P359" s="20"/>
      <c r="Q359" s="20">
        <f t="shared" si="24"/>
        <v>0</v>
      </c>
      <c r="R359" s="20"/>
      <c r="S359" s="3">
        <v>0</v>
      </c>
      <c r="T359" s="133" t="s">
        <v>24315</v>
      </c>
      <c r="U359" s="26" t="s">
        <v>24316</v>
      </c>
      <c r="V359" s="26" t="s">
        <v>6</v>
      </c>
      <c r="W359" s="26" t="s">
        <v>24317</v>
      </c>
      <c r="X359" s="26">
        <v>7</v>
      </c>
      <c r="Y359" s="26" t="s">
        <v>6</v>
      </c>
      <c r="Z359" s="26" t="s">
        <v>6273</v>
      </c>
      <c r="AA359" s="26" t="s">
        <v>24318</v>
      </c>
      <c r="AB359" s="26">
        <v>2010</v>
      </c>
      <c r="AC359" s="26" t="s">
        <v>6</v>
      </c>
      <c r="AD359" s="26" t="s">
        <v>6</v>
      </c>
      <c r="AE359" s="116" t="s">
        <v>6</v>
      </c>
    </row>
    <row r="360" spans="1:31" x14ac:dyDescent="0.35">
      <c r="A360" t="str">
        <f t="shared" ref="A360:A367" si="26">IF(S360=1,"Duplicated","")</f>
        <v>Duplicated</v>
      </c>
      <c r="B360" t="s">
        <v>33</v>
      </c>
      <c r="C360" t="s">
        <v>33</v>
      </c>
      <c r="E360" s="20"/>
      <c r="F360" s="20"/>
      <c r="G360" s="20"/>
      <c r="H360" s="20"/>
      <c r="I360" s="20"/>
      <c r="J360" s="20" t="str">
        <f t="shared" si="23"/>
        <v>Journal</v>
      </c>
      <c r="K360" s="20"/>
      <c r="L360" s="20"/>
      <c r="M360" s="20"/>
      <c r="N360" s="20"/>
      <c r="O360" s="20"/>
      <c r="P360" s="20"/>
      <c r="Q360" s="20">
        <f t="shared" si="24"/>
        <v>0</v>
      </c>
      <c r="R360" s="20"/>
      <c r="S360" s="3">
        <v>1</v>
      </c>
      <c r="T360" s="133" t="s">
        <v>24319</v>
      </c>
      <c r="U360" s="25" t="s">
        <v>24320</v>
      </c>
      <c r="V360" s="25" t="s">
        <v>6</v>
      </c>
      <c r="W360" s="25" t="s">
        <v>24321</v>
      </c>
      <c r="X360" s="25">
        <v>5</v>
      </c>
      <c r="Y360" s="25" t="s">
        <v>6</v>
      </c>
      <c r="Z360" s="25" t="s">
        <v>24322</v>
      </c>
      <c r="AA360" s="25" t="s">
        <v>24323</v>
      </c>
      <c r="AB360" s="25">
        <v>2013</v>
      </c>
      <c r="AC360" s="25" t="s">
        <v>6</v>
      </c>
      <c r="AD360" s="25" t="s">
        <v>6</v>
      </c>
      <c r="AE360" s="118" t="s">
        <v>6</v>
      </c>
    </row>
    <row r="361" spans="1:31" x14ac:dyDescent="0.35">
      <c r="A361" t="s">
        <v>79</v>
      </c>
      <c r="B361" t="s">
        <v>33</v>
      </c>
      <c r="C361" t="s">
        <v>33</v>
      </c>
      <c r="E361" s="20"/>
      <c r="F361" s="20"/>
      <c r="G361" s="20"/>
      <c r="H361" s="20"/>
      <c r="I361" s="20"/>
      <c r="J361" s="20" t="str">
        <f t="shared" si="23"/>
        <v>Conference</v>
      </c>
      <c r="K361" s="20"/>
      <c r="L361" s="20"/>
      <c r="M361" s="20"/>
      <c r="N361" s="20"/>
      <c r="O361" s="20"/>
      <c r="P361" s="20"/>
      <c r="Q361" s="20">
        <f t="shared" si="24"/>
        <v>0</v>
      </c>
      <c r="R361" s="132" t="s">
        <v>25206</v>
      </c>
      <c r="S361" s="3">
        <v>0</v>
      </c>
      <c r="T361" s="133" t="s">
        <v>24324</v>
      </c>
      <c r="U361" s="26" t="s">
        <v>24325</v>
      </c>
      <c r="V361" s="26" t="s">
        <v>6</v>
      </c>
      <c r="W361" s="26" t="s">
        <v>24326</v>
      </c>
      <c r="X361" s="26">
        <v>10</v>
      </c>
      <c r="Y361" s="26" t="s">
        <v>6</v>
      </c>
      <c r="Z361" s="26" t="s">
        <v>24327</v>
      </c>
      <c r="AA361" s="26" t="s">
        <v>24328</v>
      </c>
      <c r="AB361" s="26">
        <v>2016</v>
      </c>
      <c r="AC361" s="26" t="s">
        <v>6</v>
      </c>
      <c r="AD361" s="26" t="s">
        <v>6</v>
      </c>
      <c r="AE361" s="116" t="s">
        <v>6</v>
      </c>
    </row>
    <row r="362" spans="1:31" x14ac:dyDescent="0.35">
      <c r="A362" t="str">
        <f t="shared" si="26"/>
        <v>Duplicated</v>
      </c>
      <c r="B362" t="s">
        <v>33</v>
      </c>
      <c r="C362" t="s">
        <v>33</v>
      </c>
      <c r="E362" s="20"/>
      <c r="F362" s="20"/>
      <c r="G362" s="20"/>
      <c r="H362" s="20"/>
      <c r="I362" s="20"/>
      <c r="J362" s="20" t="str">
        <f t="shared" si="23"/>
        <v>Journal</v>
      </c>
      <c r="K362" s="20"/>
      <c r="L362" s="20"/>
      <c r="M362" s="20"/>
      <c r="N362" s="20"/>
      <c r="O362" s="20"/>
      <c r="P362" s="20"/>
      <c r="Q362" s="20">
        <f t="shared" si="24"/>
        <v>0</v>
      </c>
      <c r="R362" s="20"/>
      <c r="S362" s="3">
        <v>1</v>
      </c>
      <c r="T362" s="133" t="s">
        <v>8518</v>
      </c>
      <c r="U362" s="25" t="s">
        <v>24329</v>
      </c>
      <c r="V362" s="25" t="s">
        <v>6</v>
      </c>
      <c r="W362" s="25" t="s">
        <v>24330</v>
      </c>
      <c r="X362" s="25">
        <v>7</v>
      </c>
      <c r="Y362" s="25" t="s">
        <v>6</v>
      </c>
      <c r="Z362" s="25" t="s">
        <v>1386</v>
      </c>
      <c r="AA362" s="25" t="s">
        <v>24331</v>
      </c>
      <c r="AB362" s="25">
        <v>2021</v>
      </c>
      <c r="AC362" s="25" t="s">
        <v>6</v>
      </c>
      <c r="AD362" s="25" t="s">
        <v>6</v>
      </c>
      <c r="AE362" s="118" t="s">
        <v>6</v>
      </c>
    </row>
    <row r="363" spans="1:31" x14ac:dyDescent="0.35">
      <c r="A363" t="s">
        <v>70</v>
      </c>
      <c r="B363" t="s">
        <v>33</v>
      </c>
      <c r="C363" t="s">
        <v>33</v>
      </c>
      <c r="E363" s="20"/>
      <c r="F363" s="20"/>
      <c r="G363" s="20"/>
      <c r="H363" s="20"/>
      <c r="I363" s="20"/>
      <c r="J363" s="20" t="str">
        <f t="shared" si="23"/>
        <v>Journal</v>
      </c>
      <c r="K363" s="20"/>
      <c r="L363" s="20"/>
      <c r="M363" s="20"/>
      <c r="N363" s="20"/>
      <c r="O363" s="20"/>
      <c r="P363" s="20"/>
      <c r="Q363" s="20">
        <f t="shared" si="24"/>
        <v>0</v>
      </c>
      <c r="R363" s="20"/>
      <c r="S363" s="3">
        <v>0</v>
      </c>
      <c r="T363" s="133" t="s">
        <v>24332</v>
      </c>
      <c r="U363" s="26" t="s">
        <v>22913</v>
      </c>
      <c r="V363" s="26" t="s">
        <v>6</v>
      </c>
      <c r="W363" s="26" t="s">
        <v>24333</v>
      </c>
      <c r="X363" s="26">
        <v>7</v>
      </c>
      <c r="Y363" s="26" t="s">
        <v>6</v>
      </c>
      <c r="Z363" s="26" t="s">
        <v>24334</v>
      </c>
      <c r="AA363" s="26" t="s">
        <v>24335</v>
      </c>
      <c r="AB363" s="26">
        <v>2010</v>
      </c>
      <c r="AC363" s="26" t="s">
        <v>6</v>
      </c>
      <c r="AD363" s="26" t="s">
        <v>6</v>
      </c>
      <c r="AE363" s="116" t="s">
        <v>6</v>
      </c>
    </row>
    <row r="364" spans="1:31" x14ac:dyDescent="0.35">
      <c r="A364" t="s">
        <v>70</v>
      </c>
      <c r="B364" t="s">
        <v>77</v>
      </c>
      <c r="C364" t="s">
        <v>77</v>
      </c>
      <c r="D364" t="s">
        <v>95</v>
      </c>
      <c r="E364" s="20" t="s">
        <v>127</v>
      </c>
      <c r="F364" s="20" t="s">
        <v>98</v>
      </c>
      <c r="G364" s="20" t="s">
        <v>107</v>
      </c>
      <c r="H364" s="20" t="s">
        <v>21321</v>
      </c>
      <c r="I364" s="20" t="s">
        <v>12</v>
      </c>
      <c r="J364" s="20" t="str">
        <f t="shared" si="23"/>
        <v>Conference</v>
      </c>
      <c r="K364" s="20">
        <v>1</v>
      </c>
      <c r="L364" s="20">
        <v>1</v>
      </c>
      <c r="M364" s="20">
        <v>1</v>
      </c>
      <c r="N364" s="20">
        <v>1</v>
      </c>
      <c r="O364" s="20">
        <v>1</v>
      </c>
      <c r="P364" s="20">
        <v>1</v>
      </c>
      <c r="Q364" s="20">
        <f t="shared" si="24"/>
        <v>6</v>
      </c>
      <c r="R364" s="20" t="s">
        <v>25221</v>
      </c>
      <c r="S364" s="3">
        <v>0</v>
      </c>
      <c r="T364" s="133" t="s">
        <v>24336</v>
      </c>
      <c r="U364" s="25" t="s">
        <v>24337</v>
      </c>
      <c r="V364" s="25" t="s">
        <v>6</v>
      </c>
      <c r="W364" s="25" t="s">
        <v>24338</v>
      </c>
      <c r="X364" s="25">
        <v>10</v>
      </c>
      <c r="Y364" s="25" t="s">
        <v>6</v>
      </c>
      <c r="Z364" s="25" t="s">
        <v>24339</v>
      </c>
      <c r="AA364" s="25" t="s">
        <v>24340</v>
      </c>
      <c r="AB364" s="25">
        <v>2015</v>
      </c>
      <c r="AC364" s="25" t="s">
        <v>6</v>
      </c>
      <c r="AD364" s="25" t="s">
        <v>6</v>
      </c>
      <c r="AE364" s="118" t="s">
        <v>6</v>
      </c>
    </row>
    <row r="365" spans="1:31" x14ac:dyDescent="0.35">
      <c r="A365" t="s">
        <v>70</v>
      </c>
      <c r="B365" t="s">
        <v>33</v>
      </c>
      <c r="C365" t="s">
        <v>33</v>
      </c>
      <c r="E365" s="20"/>
      <c r="F365" s="20"/>
      <c r="G365" s="20"/>
      <c r="H365" s="20"/>
      <c r="I365" s="20"/>
      <c r="J365" s="20" t="str">
        <f t="shared" si="23"/>
        <v>Journal</v>
      </c>
      <c r="K365" s="20"/>
      <c r="L365" s="20"/>
      <c r="M365" s="20"/>
      <c r="N365" s="20"/>
      <c r="O365" s="20"/>
      <c r="P365" s="20"/>
      <c r="Q365" s="20">
        <f t="shared" si="24"/>
        <v>0</v>
      </c>
      <c r="R365" s="20"/>
      <c r="S365" s="3">
        <v>0</v>
      </c>
      <c r="T365" s="133" t="s">
        <v>24341</v>
      </c>
      <c r="U365" s="26" t="s">
        <v>22913</v>
      </c>
      <c r="V365" s="26" t="s">
        <v>6</v>
      </c>
      <c r="W365" s="26" t="s">
        <v>24342</v>
      </c>
      <c r="X365" s="26">
        <v>6</v>
      </c>
      <c r="Y365" s="26" t="s">
        <v>6</v>
      </c>
      <c r="Z365" s="26" t="s">
        <v>22913</v>
      </c>
      <c r="AA365" s="26" t="s">
        <v>22914</v>
      </c>
      <c r="AB365" s="26">
        <v>2016</v>
      </c>
      <c r="AC365" s="26" t="s">
        <v>6</v>
      </c>
      <c r="AD365" s="26" t="s">
        <v>6</v>
      </c>
      <c r="AE365" s="116" t="s">
        <v>6</v>
      </c>
    </row>
    <row r="366" spans="1:31" x14ac:dyDescent="0.35">
      <c r="A366" t="s">
        <v>70</v>
      </c>
      <c r="B366" t="s">
        <v>33</v>
      </c>
      <c r="C366" t="s">
        <v>33</v>
      </c>
      <c r="E366" s="20" t="s">
        <v>128</v>
      </c>
      <c r="F366" s="20"/>
      <c r="G366" s="20"/>
      <c r="H366" s="20"/>
      <c r="I366" s="20"/>
      <c r="J366" s="20" t="str">
        <f t="shared" si="23"/>
        <v>Journal</v>
      </c>
      <c r="K366" s="20"/>
      <c r="L366" s="20"/>
      <c r="M366" s="20"/>
      <c r="N366" s="20"/>
      <c r="O366" s="20"/>
      <c r="P366" s="20"/>
      <c r="Q366" s="20">
        <f t="shared" si="24"/>
        <v>0</v>
      </c>
      <c r="R366" s="20"/>
      <c r="S366" s="3">
        <v>0</v>
      </c>
      <c r="T366" s="133" t="s">
        <v>24343</v>
      </c>
      <c r="U366" s="25" t="s">
        <v>24344</v>
      </c>
      <c r="V366" s="25" t="s">
        <v>6</v>
      </c>
      <c r="W366" s="25" t="s">
        <v>24345</v>
      </c>
      <c r="X366" s="25">
        <v>7</v>
      </c>
      <c r="Y366" s="25" t="s">
        <v>6</v>
      </c>
      <c r="Z366" s="25" t="s">
        <v>2536</v>
      </c>
      <c r="AA366" s="25" t="s">
        <v>24346</v>
      </c>
      <c r="AB366" s="25">
        <v>2009</v>
      </c>
      <c r="AC366" s="25" t="s">
        <v>6</v>
      </c>
      <c r="AD366" s="25" t="s">
        <v>6</v>
      </c>
      <c r="AE366" s="118" t="s">
        <v>6</v>
      </c>
    </row>
    <row r="367" spans="1:31" x14ac:dyDescent="0.35">
      <c r="A367" t="str">
        <f t="shared" si="26"/>
        <v>Duplicated</v>
      </c>
      <c r="B367" t="s">
        <v>33</v>
      </c>
      <c r="C367" t="s">
        <v>33</v>
      </c>
      <c r="E367" s="20"/>
      <c r="F367" s="20"/>
      <c r="G367" s="20"/>
      <c r="H367" s="20"/>
      <c r="I367" s="20"/>
      <c r="J367" s="20" t="str">
        <f t="shared" si="23"/>
        <v>Journal</v>
      </c>
      <c r="K367" s="20"/>
      <c r="L367" s="20"/>
      <c r="M367" s="20"/>
      <c r="N367" s="20"/>
      <c r="O367" s="20"/>
      <c r="P367" s="20"/>
      <c r="Q367" s="20">
        <f t="shared" si="24"/>
        <v>0</v>
      </c>
      <c r="R367" s="20"/>
      <c r="S367" s="3">
        <v>1</v>
      </c>
      <c r="T367" s="133" t="s">
        <v>24347</v>
      </c>
      <c r="U367" s="26" t="s">
        <v>24348</v>
      </c>
      <c r="V367" s="26" t="s">
        <v>6</v>
      </c>
      <c r="W367" s="26" t="s">
        <v>24349</v>
      </c>
      <c r="X367" s="26">
        <v>5</v>
      </c>
      <c r="Y367" s="26" t="s">
        <v>6</v>
      </c>
      <c r="Z367" s="26" t="s">
        <v>24350</v>
      </c>
      <c r="AA367" s="26" t="s">
        <v>24351</v>
      </c>
      <c r="AB367" s="26">
        <v>2019</v>
      </c>
      <c r="AC367" s="26" t="s">
        <v>6</v>
      </c>
      <c r="AD367" s="26" t="s">
        <v>6</v>
      </c>
      <c r="AE367" s="116" t="s">
        <v>6</v>
      </c>
    </row>
    <row r="368" spans="1:31" x14ac:dyDescent="0.35">
      <c r="A368" t="s">
        <v>70</v>
      </c>
      <c r="B368" t="s">
        <v>33</v>
      </c>
      <c r="C368" t="s">
        <v>33</v>
      </c>
      <c r="E368" s="20"/>
      <c r="F368" s="20"/>
      <c r="G368" s="20"/>
      <c r="H368" s="20"/>
      <c r="I368" s="20"/>
      <c r="J368" s="20" t="str">
        <f t="shared" si="23"/>
        <v>Journal</v>
      </c>
      <c r="K368" s="20"/>
      <c r="L368" s="20"/>
      <c r="M368" s="20"/>
      <c r="N368" s="20"/>
      <c r="O368" s="20"/>
      <c r="P368" s="20"/>
      <c r="Q368" s="20">
        <f t="shared" si="24"/>
        <v>0</v>
      </c>
      <c r="R368" s="20"/>
      <c r="S368" s="3">
        <v>0</v>
      </c>
      <c r="T368" s="133" t="s">
        <v>24352</v>
      </c>
      <c r="U368" s="25" t="s">
        <v>24353</v>
      </c>
      <c r="V368" s="25" t="s">
        <v>6</v>
      </c>
      <c r="W368" s="25" t="s">
        <v>24354</v>
      </c>
      <c r="X368" s="25">
        <v>5</v>
      </c>
      <c r="Y368" s="25" t="s">
        <v>6</v>
      </c>
      <c r="Z368" s="25" t="s">
        <v>24355</v>
      </c>
      <c r="AA368" s="25" t="s">
        <v>24356</v>
      </c>
      <c r="AB368" s="25">
        <v>2016</v>
      </c>
      <c r="AC368" s="25" t="s">
        <v>6</v>
      </c>
      <c r="AD368" s="25" t="s">
        <v>6</v>
      </c>
      <c r="AE368" s="118" t="s">
        <v>6</v>
      </c>
    </row>
    <row r="369" spans="1:31" x14ac:dyDescent="0.35">
      <c r="A369" t="s">
        <v>70</v>
      </c>
      <c r="B369" t="s">
        <v>33</v>
      </c>
      <c r="C369" t="s">
        <v>33</v>
      </c>
      <c r="E369" s="20" t="s">
        <v>128</v>
      </c>
      <c r="F369" s="20"/>
      <c r="G369" s="20"/>
      <c r="H369" s="20"/>
      <c r="I369" s="20"/>
      <c r="J369" s="20" t="str">
        <f t="shared" si="23"/>
        <v>Conference</v>
      </c>
      <c r="K369" s="20"/>
      <c r="L369" s="20"/>
      <c r="M369" s="20"/>
      <c r="N369" s="20"/>
      <c r="O369" s="20"/>
      <c r="P369" s="20"/>
      <c r="Q369" s="20">
        <f t="shared" si="24"/>
        <v>0</v>
      </c>
      <c r="R369" s="20"/>
      <c r="S369" s="3">
        <v>0</v>
      </c>
      <c r="T369" s="133" t="s">
        <v>24357</v>
      </c>
      <c r="U369" s="26" t="s">
        <v>24358</v>
      </c>
      <c r="V369" s="26" t="s">
        <v>6</v>
      </c>
      <c r="W369" s="26" t="s">
        <v>24359</v>
      </c>
      <c r="X369" s="26">
        <v>10</v>
      </c>
      <c r="Y369" s="26" t="s">
        <v>6</v>
      </c>
      <c r="Z369" s="26" t="s">
        <v>24360</v>
      </c>
      <c r="AA369" s="26" t="s">
        <v>24361</v>
      </c>
      <c r="AB369" s="26">
        <v>2009</v>
      </c>
      <c r="AC369" s="26" t="s">
        <v>6</v>
      </c>
      <c r="AD369" s="26" t="s">
        <v>6</v>
      </c>
      <c r="AE369" s="116" t="s">
        <v>6</v>
      </c>
    </row>
    <row r="370" spans="1:31" x14ac:dyDescent="0.35">
      <c r="A370" t="s">
        <v>67</v>
      </c>
      <c r="B370" t="s">
        <v>33</v>
      </c>
      <c r="C370" t="s">
        <v>33</v>
      </c>
      <c r="E370" s="20"/>
      <c r="F370" s="20"/>
      <c r="G370" s="20"/>
      <c r="H370" s="20"/>
      <c r="I370" s="20"/>
      <c r="J370" s="20" t="str">
        <f t="shared" si="23"/>
        <v>Journal</v>
      </c>
      <c r="K370" s="20"/>
      <c r="L370" s="20"/>
      <c r="M370" s="20"/>
      <c r="N370" s="20"/>
      <c r="O370" s="20"/>
      <c r="P370" s="20"/>
      <c r="Q370" s="20">
        <f t="shared" si="24"/>
        <v>0</v>
      </c>
      <c r="R370" s="20"/>
      <c r="S370" s="3">
        <v>0</v>
      </c>
      <c r="T370" s="133" t="s">
        <v>24362</v>
      </c>
      <c r="U370" s="25" t="s">
        <v>22913</v>
      </c>
      <c r="V370" s="25" t="s">
        <v>6</v>
      </c>
      <c r="W370" s="25" t="s">
        <v>24333</v>
      </c>
      <c r="X370" s="25">
        <v>7</v>
      </c>
      <c r="Y370" s="25" t="s">
        <v>6</v>
      </c>
      <c r="Z370" s="25" t="s">
        <v>24334</v>
      </c>
      <c r="AA370" s="25" t="s">
        <v>24363</v>
      </c>
      <c r="AB370" s="25">
        <v>2010</v>
      </c>
      <c r="AC370" s="25" t="s">
        <v>6</v>
      </c>
      <c r="AD370" s="25" t="s">
        <v>6</v>
      </c>
      <c r="AE370" s="118" t="s">
        <v>6</v>
      </c>
    </row>
    <row r="371" spans="1:31" x14ac:dyDescent="0.35">
      <c r="A371" t="s">
        <v>70</v>
      </c>
      <c r="B371" t="s">
        <v>33</v>
      </c>
      <c r="C371" t="s">
        <v>33</v>
      </c>
      <c r="E371" s="20" t="s">
        <v>128</v>
      </c>
      <c r="F371" s="20"/>
      <c r="G371" s="20"/>
      <c r="H371" s="20"/>
      <c r="I371" s="20"/>
      <c r="J371" s="20" t="str">
        <f t="shared" si="23"/>
        <v>Journal</v>
      </c>
      <c r="K371" s="20"/>
      <c r="L371" s="20"/>
      <c r="M371" s="20"/>
      <c r="N371" s="20"/>
      <c r="O371" s="20"/>
      <c r="P371" s="20"/>
      <c r="Q371" s="20">
        <f t="shared" si="24"/>
        <v>0</v>
      </c>
      <c r="R371" s="20"/>
      <c r="S371" s="3">
        <v>0</v>
      </c>
      <c r="T371" s="133" t="s">
        <v>24364</v>
      </c>
      <c r="U371" s="26" t="s">
        <v>22913</v>
      </c>
      <c r="V371" s="26" t="s">
        <v>6</v>
      </c>
      <c r="W371" s="26" t="s">
        <v>24365</v>
      </c>
      <c r="X371" s="26">
        <v>5</v>
      </c>
      <c r="Y371" s="26" t="s">
        <v>6</v>
      </c>
      <c r="Z371" s="26" t="s">
        <v>24366</v>
      </c>
      <c r="AA371" s="26" t="s">
        <v>24367</v>
      </c>
      <c r="AB371" s="26">
        <v>2011</v>
      </c>
      <c r="AC371" s="26" t="s">
        <v>6</v>
      </c>
      <c r="AD371" s="26" t="s">
        <v>6</v>
      </c>
      <c r="AE371" s="116" t="s">
        <v>6</v>
      </c>
    </row>
    <row r="372" spans="1:31" x14ac:dyDescent="0.35">
      <c r="A372" t="s">
        <v>70</v>
      </c>
      <c r="B372" t="s">
        <v>33</v>
      </c>
      <c r="C372" t="s">
        <v>33</v>
      </c>
      <c r="E372" s="20"/>
      <c r="F372" s="20"/>
      <c r="G372" s="20"/>
      <c r="H372" s="20"/>
      <c r="I372" s="20"/>
      <c r="J372" s="20" t="str">
        <f t="shared" si="23"/>
        <v>Workshop</v>
      </c>
      <c r="K372" s="20"/>
      <c r="L372" s="20"/>
      <c r="M372" s="20"/>
      <c r="N372" s="20"/>
      <c r="O372" s="20"/>
      <c r="P372" s="20"/>
      <c r="Q372" s="20">
        <f t="shared" si="24"/>
        <v>0</v>
      </c>
      <c r="R372" s="20"/>
      <c r="S372" s="3">
        <v>0</v>
      </c>
      <c r="T372" s="133" t="s">
        <v>24368</v>
      </c>
      <c r="U372" s="25" t="s">
        <v>24369</v>
      </c>
      <c r="V372" s="25" t="s">
        <v>6</v>
      </c>
      <c r="W372" s="25" t="s">
        <v>24370</v>
      </c>
      <c r="X372" s="25">
        <v>10</v>
      </c>
      <c r="Y372" s="25" t="s">
        <v>6</v>
      </c>
      <c r="Z372" s="25" t="s">
        <v>24371</v>
      </c>
      <c r="AA372" s="25" t="s">
        <v>13031</v>
      </c>
      <c r="AB372" s="25">
        <v>2012</v>
      </c>
      <c r="AC372" s="25" t="s">
        <v>6</v>
      </c>
      <c r="AD372" s="25" t="s">
        <v>6</v>
      </c>
      <c r="AE372" s="118" t="s">
        <v>6</v>
      </c>
    </row>
    <row r="373" spans="1:31" x14ac:dyDescent="0.35">
      <c r="A373" t="s">
        <v>70</v>
      </c>
      <c r="B373" t="s">
        <v>33</v>
      </c>
      <c r="C373" t="s">
        <v>33</v>
      </c>
      <c r="E373" s="20"/>
      <c r="F373" s="20"/>
      <c r="G373" s="20"/>
      <c r="H373" s="20"/>
      <c r="I373" s="20"/>
      <c r="J373" s="20" t="str">
        <f t="shared" si="23"/>
        <v>Workshop</v>
      </c>
      <c r="K373" s="20"/>
      <c r="L373" s="20"/>
      <c r="M373" s="20"/>
      <c r="N373" s="20"/>
      <c r="O373" s="20"/>
      <c r="P373" s="20"/>
      <c r="Q373" s="20">
        <f t="shared" si="24"/>
        <v>0</v>
      </c>
      <c r="R373" s="20"/>
      <c r="S373" s="3">
        <v>0</v>
      </c>
      <c r="T373" s="133" t="s">
        <v>24372</v>
      </c>
      <c r="U373" s="26" t="s">
        <v>24373</v>
      </c>
      <c r="V373" s="26" t="s">
        <v>6</v>
      </c>
      <c r="W373" s="26" t="s">
        <v>24374</v>
      </c>
      <c r="X373" s="26">
        <v>10</v>
      </c>
      <c r="Y373" s="26" t="s">
        <v>6</v>
      </c>
      <c r="Z373" s="26" t="s">
        <v>24375</v>
      </c>
      <c r="AA373" s="26" t="s">
        <v>24376</v>
      </c>
      <c r="AB373" s="26">
        <v>2009</v>
      </c>
      <c r="AC373" s="26" t="s">
        <v>6</v>
      </c>
      <c r="AD373" s="26" t="s">
        <v>6</v>
      </c>
      <c r="AE373" s="116" t="s">
        <v>6</v>
      </c>
    </row>
    <row r="374" spans="1:31" x14ac:dyDescent="0.35">
      <c r="A374" t="s">
        <v>70</v>
      </c>
      <c r="B374" t="s">
        <v>33</v>
      </c>
      <c r="C374" t="s">
        <v>33</v>
      </c>
      <c r="E374" s="20" t="s">
        <v>128</v>
      </c>
      <c r="F374" s="20"/>
      <c r="G374" s="20"/>
      <c r="H374" s="20"/>
      <c r="I374" s="20"/>
      <c r="J374" s="20" t="str">
        <f t="shared" si="23"/>
        <v>Journal</v>
      </c>
      <c r="K374" s="20"/>
      <c r="L374" s="20"/>
      <c r="M374" s="20"/>
      <c r="N374" s="20"/>
      <c r="O374" s="20"/>
      <c r="P374" s="20"/>
      <c r="Q374" s="20">
        <f t="shared" si="24"/>
        <v>0</v>
      </c>
      <c r="R374" s="20"/>
      <c r="S374" s="3">
        <v>0</v>
      </c>
      <c r="T374" s="133" t="s">
        <v>24377</v>
      </c>
      <c r="U374" s="25" t="s">
        <v>24378</v>
      </c>
      <c r="V374" s="25" t="s">
        <v>6</v>
      </c>
      <c r="W374" s="25" t="s">
        <v>24379</v>
      </c>
      <c r="X374" s="25">
        <v>7</v>
      </c>
      <c r="Y374" s="25" t="s">
        <v>6</v>
      </c>
      <c r="Z374" s="25" t="s">
        <v>2536</v>
      </c>
      <c r="AA374" s="25" t="s">
        <v>24380</v>
      </c>
      <c r="AB374" s="25">
        <v>2010</v>
      </c>
      <c r="AC374" s="25" t="s">
        <v>6</v>
      </c>
      <c r="AD374" s="25" t="s">
        <v>6</v>
      </c>
      <c r="AE374" s="118" t="s">
        <v>6</v>
      </c>
    </row>
    <row r="375" spans="1:31" x14ac:dyDescent="0.35">
      <c r="A375" t="s">
        <v>70</v>
      </c>
      <c r="B375" t="s">
        <v>33</v>
      </c>
      <c r="C375" t="s">
        <v>33</v>
      </c>
      <c r="E375" s="20"/>
      <c r="F375" s="20"/>
      <c r="G375" s="20"/>
      <c r="H375" s="20"/>
      <c r="I375" s="20"/>
      <c r="J375" s="20" t="str">
        <f t="shared" si="23"/>
        <v>Workshop</v>
      </c>
      <c r="K375" s="20"/>
      <c r="L375" s="20"/>
      <c r="M375" s="20"/>
      <c r="N375" s="20"/>
      <c r="O375" s="20"/>
      <c r="P375" s="20"/>
      <c r="Q375" s="20">
        <f t="shared" si="24"/>
        <v>0</v>
      </c>
      <c r="R375" s="20"/>
      <c r="S375" s="3">
        <v>0</v>
      </c>
      <c r="T375" s="133" t="s">
        <v>24381</v>
      </c>
      <c r="U375" s="26" t="s">
        <v>24382</v>
      </c>
      <c r="V375" s="26" t="s">
        <v>6</v>
      </c>
      <c r="W375" s="26" t="s">
        <v>24383</v>
      </c>
      <c r="X375" s="26">
        <v>10</v>
      </c>
      <c r="Y375" s="26" t="s">
        <v>6</v>
      </c>
      <c r="Z375" s="26" t="s">
        <v>24384</v>
      </c>
      <c r="AA375" s="26" t="s">
        <v>24000</v>
      </c>
      <c r="AB375" s="26">
        <v>2013</v>
      </c>
      <c r="AC375" s="26" t="s">
        <v>6</v>
      </c>
      <c r="AD375" s="26" t="s">
        <v>6</v>
      </c>
      <c r="AE375" s="116" t="s">
        <v>6</v>
      </c>
    </row>
    <row r="376" spans="1:31" x14ac:dyDescent="0.35">
      <c r="A376" t="str">
        <f t="shared" ref="A376:A403" si="27">IF(S376=1,"Duplicated","")</f>
        <v>Duplicated</v>
      </c>
      <c r="B376" t="s">
        <v>33</v>
      </c>
      <c r="C376" t="s">
        <v>33</v>
      </c>
      <c r="E376" s="20"/>
      <c r="F376" s="20"/>
      <c r="G376" s="20"/>
      <c r="H376" s="20"/>
      <c r="I376" s="20"/>
      <c r="J376" s="20" t="str">
        <f t="shared" si="23"/>
        <v>Journal</v>
      </c>
      <c r="K376" s="20"/>
      <c r="L376" s="20"/>
      <c r="M376" s="20"/>
      <c r="N376" s="20"/>
      <c r="O376" s="20"/>
      <c r="P376" s="20"/>
      <c r="Q376" s="20">
        <f t="shared" si="24"/>
        <v>0</v>
      </c>
      <c r="R376" s="20"/>
      <c r="S376" s="3">
        <v>1</v>
      </c>
      <c r="T376" s="133" t="s">
        <v>3329</v>
      </c>
      <c r="U376" s="25" t="s">
        <v>22913</v>
      </c>
      <c r="V376" s="25" t="s">
        <v>6</v>
      </c>
      <c r="W376" s="25" t="s">
        <v>24385</v>
      </c>
      <c r="X376" s="25">
        <v>7</v>
      </c>
      <c r="Y376" s="25" t="s">
        <v>6</v>
      </c>
      <c r="Z376" s="25" t="s">
        <v>261</v>
      </c>
      <c r="AA376" s="25" t="s">
        <v>12330</v>
      </c>
      <c r="AB376" s="25">
        <v>2018</v>
      </c>
      <c r="AC376" s="25" t="s">
        <v>6</v>
      </c>
      <c r="AD376" s="25" t="s">
        <v>6</v>
      </c>
      <c r="AE376" s="118" t="s">
        <v>6</v>
      </c>
    </row>
    <row r="377" spans="1:31" x14ac:dyDescent="0.35">
      <c r="A377" t="s">
        <v>70</v>
      </c>
      <c r="B377" t="s">
        <v>33</v>
      </c>
      <c r="C377" t="s">
        <v>33</v>
      </c>
      <c r="E377" s="20"/>
      <c r="F377" s="20"/>
      <c r="G377" s="20"/>
      <c r="H377" s="20"/>
      <c r="I377" s="20"/>
      <c r="J377" s="20" t="str">
        <f t="shared" si="23"/>
        <v>Journal</v>
      </c>
      <c r="K377" s="20"/>
      <c r="L377" s="20"/>
      <c r="M377" s="20"/>
      <c r="N377" s="20"/>
      <c r="O377" s="20"/>
      <c r="P377" s="20"/>
      <c r="Q377" s="20">
        <f t="shared" si="24"/>
        <v>0</v>
      </c>
      <c r="R377" s="20"/>
      <c r="S377" s="3">
        <v>0</v>
      </c>
      <c r="T377" s="133" t="s">
        <v>24386</v>
      </c>
      <c r="U377" s="26" t="s">
        <v>24387</v>
      </c>
      <c r="V377" s="26" t="s">
        <v>6</v>
      </c>
      <c r="W377" s="26" t="s">
        <v>24388</v>
      </c>
      <c r="X377" s="26">
        <v>10</v>
      </c>
      <c r="Y377" s="26" t="s">
        <v>6</v>
      </c>
      <c r="Z377" s="26" t="s">
        <v>24389</v>
      </c>
      <c r="AA377" s="26" t="s">
        <v>22914</v>
      </c>
      <c r="AB377" s="26">
        <v>2009</v>
      </c>
      <c r="AC377" s="26" t="s">
        <v>6</v>
      </c>
      <c r="AD377" s="26" t="s">
        <v>6</v>
      </c>
      <c r="AE377" s="116" t="s">
        <v>6</v>
      </c>
    </row>
    <row r="378" spans="1:31" x14ac:dyDescent="0.35">
      <c r="A378" t="str">
        <f t="shared" si="27"/>
        <v>Duplicated</v>
      </c>
      <c r="B378" t="s">
        <v>33</v>
      </c>
      <c r="C378" t="s">
        <v>33</v>
      </c>
      <c r="E378" s="20"/>
      <c r="F378" s="20"/>
      <c r="G378" s="20"/>
      <c r="H378" s="20"/>
      <c r="I378" s="20"/>
      <c r="J378" s="20" t="str">
        <f t="shared" si="23"/>
        <v>Conference</v>
      </c>
      <c r="K378" s="20"/>
      <c r="L378" s="20"/>
      <c r="M378" s="20"/>
      <c r="N378" s="20"/>
      <c r="O378" s="20"/>
      <c r="P378" s="20"/>
      <c r="Q378" s="20">
        <f t="shared" si="24"/>
        <v>0</v>
      </c>
      <c r="R378" s="20"/>
      <c r="S378" s="3">
        <v>1</v>
      </c>
      <c r="T378" s="133" t="s">
        <v>24390</v>
      </c>
      <c r="U378" s="25" t="s">
        <v>16618</v>
      </c>
      <c r="V378" s="25" t="s">
        <v>6</v>
      </c>
      <c r="W378" s="25" t="s">
        <v>24391</v>
      </c>
      <c r="X378" s="25">
        <v>10</v>
      </c>
      <c r="Y378" s="25" t="s">
        <v>6</v>
      </c>
      <c r="Z378" s="25" t="s">
        <v>16621</v>
      </c>
      <c r="AA378" s="25" t="s">
        <v>24392</v>
      </c>
      <c r="AB378" s="25">
        <v>2021</v>
      </c>
      <c r="AC378" s="25" t="s">
        <v>6</v>
      </c>
      <c r="AD378" s="25" t="s">
        <v>6</v>
      </c>
      <c r="AE378" s="118" t="s">
        <v>6</v>
      </c>
    </row>
    <row r="379" spans="1:31" x14ac:dyDescent="0.35">
      <c r="A379" t="s">
        <v>70</v>
      </c>
      <c r="B379" t="s">
        <v>33</v>
      </c>
      <c r="C379" t="s">
        <v>33</v>
      </c>
      <c r="E379" s="20"/>
      <c r="F379" s="20"/>
      <c r="G379" s="20"/>
      <c r="H379" s="20"/>
      <c r="I379" s="20"/>
      <c r="J379" s="20" t="str">
        <f t="shared" si="23"/>
        <v>Journal</v>
      </c>
      <c r="K379" s="20"/>
      <c r="L379" s="20"/>
      <c r="M379" s="20"/>
      <c r="N379" s="20"/>
      <c r="O379" s="20"/>
      <c r="P379" s="20"/>
      <c r="Q379" s="20">
        <f t="shared" si="24"/>
        <v>0</v>
      </c>
      <c r="R379" s="20"/>
      <c r="S379" s="3">
        <v>0</v>
      </c>
      <c r="T379" s="133" t="s">
        <v>24393</v>
      </c>
      <c r="U379" s="26" t="s">
        <v>24394</v>
      </c>
      <c r="V379" s="26" t="s">
        <v>6</v>
      </c>
      <c r="W379" s="26" t="s">
        <v>24395</v>
      </c>
      <c r="X379" s="26">
        <v>7</v>
      </c>
      <c r="Y379" s="26" t="s">
        <v>6</v>
      </c>
      <c r="Z379" s="26" t="s">
        <v>5241</v>
      </c>
      <c r="AA379" s="26" t="s">
        <v>24396</v>
      </c>
      <c r="AB379" s="26">
        <v>2015</v>
      </c>
      <c r="AC379" s="26" t="s">
        <v>6</v>
      </c>
      <c r="AD379" s="26" t="s">
        <v>6</v>
      </c>
      <c r="AE379" s="116" t="s">
        <v>6</v>
      </c>
    </row>
    <row r="380" spans="1:31" x14ac:dyDescent="0.35">
      <c r="A380" t="s">
        <v>70</v>
      </c>
      <c r="B380" t="s">
        <v>33</v>
      </c>
      <c r="C380" t="s">
        <v>33</v>
      </c>
      <c r="E380" s="20" t="s">
        <v>128</v>
      </c>
      <c r="F380" s="20"/>
      <c r="G380" s="20"/>
      <c r="H380" s="20"/>
      <c r="I380" s="20"/>
      <c r="J380" s="20" t="str">
        <f t="shared" si="23"/>
        <v>Journal</v>
      </c>
      <c r="K380" s="20"/>
      <c r="L380" s="20"/>
      <c r="M380" s="20"/>
      <c r="N380" s="20"/>
      <c r="O380" s="20"/>
      <c r="P380" s="20"/>
      <c r="Q380" s="20">
        <f t="shared" si="24"/>
        <v>0</v>
      </c>
      <c r="R380" s="20"/>
      <c r="S380" s="3">
        <v>0</v>
      </c>
      <c r="T380" s="133" t="s">
        <v>24397</v>
      </c>
      <c r="U380" s="25" t="s">
        <v>24398</v>
      </c>
      <c r="V380" s="25" t="s">
        <v>6</v>
      </c>
      <c r="W380" s="25" t="s">
        <v>24399</v>
      </c>
      <c r="X380" s="25">
        <v>5</v>
      </c>
      <c r="Y380" s="25" t="s">
        <v>6</v>
      </c>
      <c r="Z380" s="25" t="s">
        <v>14453</v>
      </c>
      <c r="AA380" s="25" t="s">
        <v>24400</v>
      </c>
      <c r="AB380" s="25">
        <v>2018</v>
      </c>
      <c r="AC380" s="25" t="s">
        <v>6</v>
      </c>
      <c r="AD380" s="25" t="s">
        <v>6</v>
      </c>
      <c r="AE380" s="118" t="s">
        <v>6</v>
      </c>
    </row>
    <row r="381" spans="1:31" x14ac:dyDescent="0.35">
      <c r="A381" t="s">
        <v>62</v>
      </c>
      <c r="B381" t="s">
        <v>33</v>
      </c>
      <c r="C381" t="s">
        <v>33</v>
      </c>
      <c r="E381" s="20"/>
      <c r="F381" s="20"/>
      <c r="G381" s="20"/>
      <c r="H381" s="20"/>
      <c r="I381" s="20"/>
      <c r="J381" s="20" t="str">
        <f t="shared" si="23"/>
        <v>Journal</v>
      </c>
      <c r="K381" s="20"/>
      <c r="L381" s="20"/>
      <c r="M381" s="20"/>
      <c r="N381" s="20"/>
      <c r="O381" s="20"/>
      <c r="P381" s="20"/>
      <c r="Q381" s="20">
        <f t="shared" si="24"/>
        <v>0</v>
      </c>
      <c r="R381" s="20"/>
      <c r="S381" s="3">
        <v>0</v>
      </c>
      <c r="T381" s="133" t="s">
        <v>24401</v>
      </c>
      <c r="U381" s="26" t="s">
        <v>22913</v>
      </c>
      <c r="V381" s="26" t="s">
        <v>6</v>
      </c>
      <c r="W381" s="26" t="s">
        <v>13399</v>
      </c>
      <c r="X381" s="26">
        <v>6</v>
      </c>
      <c r="Y381" s="26" t="s">
        <v>6</v>
      </c>
      <c r="Z381" s="26" t="s">
        <v>22913</v>
      </c>
      <c r="AA381" s="26" t="s">
        <v>13400</v>
      </c>
      <c r="AB381" s="26">
        <v>2011</v>
      </c>
      <c r="AC381" s="26" t="s">
        <v>6</v>
      </c>
      <c r="AD381" s="26" t="s">
        <v>6</v>
      </c>
      <c r="AE381" s="116" t="s">
        <v>6</v>
      </c>
    </row>
    <row r="382" spans="1:31" x14ac:dyDescent="0.35">
      <c r="A382" t="str">
        <f t="shared" si="27"/>
        <v>Duplicated</v>
      </c>
      <c r="B382" t="s">
        <v>33</v>
      </c>
      <c r="C382" t="s">
        <v>33</v>
      </c>
      <c r="E382" s="20"/>
      <c r="F382" s="20"/>
      <c r="G382" s="20"/>
      <c r="H382" s="20"/>
      <c r="I382" s="20"/>
      <c r="J382" s="20" t="str">
        <f t="shared" si="23"/>
        <v>Conference</v>
      </c>
      <c r="K382" s="20"/>
      <c r="L382" s="20"/>
      <c r="M382" s="20"/>
      <c r="N382" s="20"/>
      <c r="O382" s="20"/>
      <c r="P382" s="20"/>
      <c r="Q382" s="20">
        <f t="shared" si="24"/>
        <v>0</v>
      </c>
      <c r="R382" s="20"/>
      <c r="S382" s="3">
        <v>1</v>
      </c>
      <c r="T382" s="133" t="s">
        <v>12028</v>
      </c>
      <c r="U382" s="25" t="s">
        <v>24402</v>
      </c>
      <c r="V382" s="25" t="s">
        <v>6</v>
      </c>
      <c r="W382" s="25" t="s">
        <v>24403</v>
      </c>
      <c r="X382" s="25">
        <v>10</v>
      </c>
      <c r="Y382" s="25" t="s">
        <v>6</v>
      </c>
      <c r="Z382" s="25" t="s">
        <v>17693</v>
      </c>
      <c r="AA382" s="25" t="s">
        <v>24404</v>
      </c>
      <c r="AB382" s="25">
        <v>2018</v>
      </c>
      <c r="AC382" s="25" t="s">
        <v>6</v>
      </c>
      <c r="AD382" s="25" t="s">
        <v>6</v>
      </c>
      <c r="AE382" s="118" t="s">
        <v>6</v>
      </c>
    </row>
    <row r="383" spans="1:31" x14ac:dyDescent="0.35">
      <c r="A383" t="s">
        <v>67</v>
      </c>
      <c r="B383" t="s">
        <v>33</v>
      </c>
      <c r="C383" t="s">
        <v>33</v>
      </c>
      <c r="E383" s="20"/>
      <c r="F383" s="20"/>
      <c r="G383" s="20"/>
      <c r="H383" s="20"/>
      <c r="I383" s="20"/>
      <c r="J383" s="20" t="str">
        <f t="shared" si="23"/>
        <v>Conference</v>
      </c>
      <c r="K383" s="20"/>
      <c r="L383" s="20"/>
      <c r="M383" s="20"/>
      <c r="N383" s="20"/>
      <c r="O383" s="20"/>
      <c r="P383" s="20"/>
      <c r="Q383" s="20">
        <f t="shared" si="24"/>
        <v>0</v>
      </c>
      <c r="R383" s="20"/>
      <c r="S383" s="3">
        <v>0</v>
      </c>
      <c r="T383" s="133" t="s">
        <v>24405</v>
      </c>
      <c r="U383" s="26" t="s">
        <v>24406</v>
      </c>
      <c r="V383" s="26" t="s">
        <v>6</v>
      </c>
      <c r="W383" s="26" t="s">
        <v>24407</v>
      </c>
      <c r="X383" s="26">
        <v>10</v>
      </c>
      <c r="Y383" s="26" t="s">
        <v>6</v>
      </c>
      <c r="Z383" s="26" t="s">
        <v>24408</v>
      </c>
      <c r="AA383" s="26" t="s">
        <v>24409</v>
      </c>
      <c r="AB383" s="26">
        <v>2009</v>
      </c>
      <c r="AC383" s="26" t="s">
        <v>6</v>
      </c>
      <c r="AD383" s="26" t="s">
        <v>6</v>
      </c>
      <c r="AE383" s="116" t="s">
        <v>6</v>
      </c>
    </row>
    <row r="384" spans="1:31" x14ac:dyDescent="0.35">
      <c r="A384" t="s">
        <v>70</v>
      </c>
      <c r="B384" t="s">
        <v>33</v>
      </c>
      <c r="C384" t="s">
        <v>33</v>
      </c>
      <c r="E384" s="20"/>
      <c r="F384" s="20"/>
      <c r="G384" s="20"/>
      <c r="H384" s="20"/>
      <c r="I384" s="20"/>
      <c r="J384" s="20" t="str">
        <f t="shared" si="23"/>
        <v>Journal</v>
      </c>
      <c r="K384" s="20"/>
      <c r="L384" s="20"/>
      <c r="M384" s="20"/>
      <c r="N384" s="20"/>
      <c r="O384" s="20"/>
      <c r="P384" s="20"/>
      <c r="Q384" s="20">
        <f t="shared" si="24"/>
        <v>0</v>
      </c>
      <c r="R384" s="20"/>
      <c r="S384" s="3">
        <v>0</v>
      </c>
      <c r="T384" s="133" t="s">
        <v>24410</v>
      </c>
      <c r="U384" s="25" t="s">
        <v>24411</v>
      </c>
      <c r="V384" s="25" t="s">
        <v>6</v>
      </c>
      <c r="W384" s="25" t="s">
        <v>24412</v>
      </c>
      <c r="X384" s="25">
        <v>5</v>
      </c>
      <c r="Y384" s="25" t="s">
        <v>6</v>
      </c>
      <c r="Z384" s="25" t="s">
        <v>207</v>
      </c>
      <c r="AA384" s="25" t="s">
        <v>24413</v>
      </c>
      <c r="AB384" s="25">
        <v>2018</v>
      </c>
      <c r="AC384" s="25" t="s">
        <v>6</v>
      </c>
      <c r="AD384" s="25" t="s">
        <v>6</v>
      </c>
      <c r="AE384" s="118" t="s">
        <v>6</v>
      </c>
    </row>
    <row r="385" spans="1:31" x14ac:dyDescent="0.35">
      <c r="A385" t="s">
        <v>79</v>
      </c>
      <c r="B385" t="s">
        <v>33</v>
      </c>
      <c r="C385" t="s">
        <v>33</v>
      </c>
      <c r="E385" s="20"/>
      <c r="F385" s="20"/>
      <c r="G385" s="20"/>
      <c r="H385" s="20"/>
      <c r="I385" s="20"/>
      <c r="J385" s="20" t="str">
        <f t="shared" si="23"/>
        <v>Journal</v>
      </c>
      <c r="K385" s="20"/>
      <c r="L385" s="20"/>
      <c r="M385" s="20"/>
      <c r="N385" s="20"/>
      <c r="O385" s="20"/>
      <c r="P385" s="20"/>
      <c r="Q385" s="20">
        <f t="shared" si="24"/>
        <v>0</v>
      </c>
      <c r="R385" s="20"/>
      <c r="S385" s="3">
        <v>0</v>
      </c>
      <c r="T385" s="133" t="s">
        <v>24414</v>
      </c>
      <c r="U385" s="26" t="s">
        <v>24415</v>
      </c>
      <c r="V385" s="26" t="s">
        <v>6</v>
      </c>
      <c r="W385" s="26" t="s">
        <v>24416</v>
      </c>
      <c r="X385" s="26">
        <v>10</v>
      </c>
      <c r="Y385" s="26" t="s">
        <v>6</v>
      </c>
      <c r="Z385" s="26" t="s">
        <v>22913</v>
      </c>
      <c r="AA385" s="26" t="s">
        <v>22914</v>
      </c>
      <c r="AB385" s="26"/>
      <c r="AC385" s="26" t="s">
        <v>6</v>
      </c>
      <c r="AD385" s="26" t="s">
        <v>6</v>
      </c>
      <c r="AE385" s="116" t="s">
        <v>6</v>
      </c>
    </row>
    <row r="386" spans="1:31" x14ac:dyDescent="0.35">
      <c r="A386" t="s">
        <v>70</v>
      </c>
      <c r="B386" t="s">
        <v>33</v>
      </c>
      <c r="C386" t="s">
        <v>33</v>
      </c>
      <c r="E386" s="20" t="s">
        <v>128</v>
      </c>
      <c r="F386" s="20"/>
      <c r="G386" s="20"/>
      <c r="H386" s="20"/>
      <c r="I386" s="20"/>
      <c r="J386" s="20" t="str">
        <f t="shared" si="23"/>
        <v>Journal</v>
      </c>
      <c r="K386" s="20"/>
      <c r="L386" s="20"/>
      <c r="M386" s="20"/>
      <c r="N386" s="20"/>
      <c r="O386" s="20"/>
      <c r="P386" s="20"/>
      <c r="Q386" s="20">
        <f t="shared" si="24"/>
        <v>0</v>
      </c>
      <c r="R386" s="20"/>
      <c r="S386" s="3">
        <v>0</v>
      </c>
      <c r="T386" s="133" t="s">
        <v>24417</v>
      </c>
      <c r="U386" s="25" t="s">
        <v>24418</v>
      </c>
      <c r="V386" s="25" t="s">
        <v>6</v>
      </c>
      <c r="W386" s="25" t="s">
        <v>24419</v>
      </c>
      <c r="X386" s="25">
        <v>10</v>
      </c>
      <c r="Y386" s="25" t="s">
        <v>6</v>
      </c>
      <c r="Z386" s="25" t="s">
        <v>22913</v>
      </c>
      <c r="AA386" s="25" t="s">
        <v>22914</v>
      </c>
      <c r="AB386" s="25">
        <v>2012</v>
      </c>
      <c r="AC386" s="25" t="s">
        <v>6</v>
      </c>
      <c r="AD386" s="25" t="s">
        <v>6</v>
      </c>
      <c r="AE386" s="118" t="s">
        <v>6</v>
      </c>
    </row>
    <row r="387" spans="1:31" x14ac:dyDescent="0.35">
      <c r="A387" t="s">
        <v>53</v>
      </c>
      <c r="B387" t="s">
        <v>33</v>
      </c>
      <c r="C387" t="s">
        <v>33</v>
      </c>
      <c r="E387" s="20"/>
      <c r="F387" s="20" t="s">
        <v>94</v>
      </c>
      <c r="G387" s="20" t="s">
        <v>111</v>
      </c>
      <c r="H387" s="20" t="s">
        <v>21321</v>
      </c>
      <c r="I387" s="20" t="s">
        <v>111</v>
      </c>
      <c r="J387" s="20" t="str">
        <f t="shared" ref="J387:J450" si="28">IF(ISNUMBER(SEARCH("Workshop", Z387)),"Workshop",IF(OR(ISNUMBER(SEARCH("Conference", Z387)), ISNUMBER(SEARCH("Symposium", Z387)), ISNUMBER(SEARCH("Lecture Notes", Z387)), ISNUMBER(SEARCH("Proceedings", Z387))),"Conference", "Journal"))</f>
        <v>Journal</v>
      </c>
      <c r="K387" s="20">
        <v>1</v>
      </c>
      <c r="L387" s="20">
        <v>1</v>
      </c>
      <c r="M387" s="20">
        <v>1</v>
      </c>
      <c r="N387" s="20">
        <v>1</v>
      </c>
      <c r="O387" s="20">
        <v>0</v>
      </c>
      <c r="P387" s="20">
        <v>0</v>
      </c>
      <c r="Q387" s="20">
        <f t="shared" ref="Q387:Q450" si="29">SUM(K387:P387)</f>
        <v>4</v>
      </c>
      <c r="R387" s="20" t="s">
        <v>25219</v>
      </c>
      <c r="S387" s="3">
        <v>0</v>
      </c>
      <c r="T387" s="133" t="s">
        <v>24420</v>
      </c>
      <c r="U387" s="26" t="s">
        <v>24421</v>
      </c>
      <c r="V387" s="26" t="s">
        <v>6</v>
      </c>
      <c r="W387" s="26" t="s">
        <v>24422</v>
      </c>
      <c r="X387" s="26">
        <v>10</v>
      </c>
      <c r="Y387" s="26" t="s">
        <v>6</v>
      </c>
      <c r="Z387" s="26" t="s">
        <v>22913</v>
      </c>
      <c r="AA387" s="26" t="s">
        <v>22914</v>
      </c>
      <c r="AB387" s="26"/>
      <c r="AC387" s="26" t="s">
        <v>6</v>
      </c>
      <c r="AD387" s="26" t="s">
        <v>6</v>
      </c>
      <c r="AE387" s="116" t="s">
        <v>6</v>
      </c>
    </row>
    <row r="388" spans="1:31" x14ac:dyDescent="0.35">
      <c r="A388" t="s">
        <v>67</v>
      </c>
      <c r="B388" t="s">
        <v>33</v>
      </c>
      <c r="C388" t="s">
        <v>33</v>
      </c>
      <c r="E388" s="20"/>
      <c r="F388" s="20"/>
      <c r="G388" s="20"/>
      <c r="H388" s="20"/>
      <c r="I388" s="20"/>
      <c r="J388" s="20" t="str">
        <f t="shared" si="28"/>
        <v>Journal</v>
      </c>
      <c r="K388" s="20"/>
      <c r="L388" s="20"/>
      <c r="M388" s="20"/>
      <c r="N388" s="20"/>
      <c r="O388" s="20"/>
      <c r="P388" s="20"/>
      <c r="Q388" s="20">
        <f t="shared" si="29"/>
        <v>0</v>
      </c>
      <c r="R388" s="20"/>
      <c r="S388" s="3">
        <v>0</v>
      </c>
      <c r="T388" s="133" t="s">
        <v>24423</v>
      </c>
      <c r="U388" s="25" t="s">
        <v>24424</v>
      </c>
      <c r="V388" s="25" t="s">
        <v>6</v>
      </c>
      <c r="W388" s="25" t="s">
        <v>24425</v>
      </c>
      <c r="X388" s="25">
        <v>7</v>
      </c>
      <c r="Y388" s="25" t="s">
        <v>6</v>
      </c>
      <c r="Z388" s="25" t="s">
        <v>24426</v>
      </c>
      <c r="AA388" s="25" t="s">
        <v>24427</v>
      </c>
      <c r="AB388" s="25">
        <v>2019</v>
      </c>
      <c r="AC388" s="25" t="s">
        <v>6</v>
      </c>
      <c r="AD388" s="25" t="s">
        <v>6</v>
      </c>
      <c r="AE388" s="118" t="s">
        <v>6</v>
      </c>
    </row>
    <row r="389" spans="1:31" x14ac:dyDescent="0.35">
      <c r="A389" t="s">
        <v>67</v>
      </c>
      <c r="B389" t="s">
        <v>33</v>
      </c>
      <c r="C389" t="s">
        <v>33</v>
      </c>
      <c r="E389" s="20"/>
      <c r="F389" s="20"/>
      <c r="G389" s="20"/>
      <c r="H389" s="20"/>
      <c r="I389" s="20"/>
      <c r="J389" s="20" t="str">
        <f t="shared" si="28"/>
        <v>Conference</v>
      </c>
      <c r="K389" s="20"/>
      <c r="L389" s="20"/>
      <c r="M389" s="20"/>
      <c r="N389" s="20"/>
      <c r="O389" s="20"/>
      <c r="P389" s="20"/>
      <c r="Q389" s="20">
        <f t="shared" si="29"/>
        <v>0</v>
      </c>
      <c r="R389" s="20"/>
      <c r="S389" s="3">
        <v>0</v>
      </c>
      <c r="T389" s="133" t="s">
        <v>24428</v>
      </c>
      <c r="U389" s="26" t="s">
        <v>24429</v>
      </c>
      <c r="V389" s="26" t="s">
        <v>6</v>
      </c>
      <c r="W389" s="26" t="s">
        <v>24430</v>
      </c>
      <c r="X389" s="26">
        <v>10</v>
      </c>
      <c r="Y389" s="26" t="s">
        <v>6</v>
      </c>
      <c r="Z389" s="26" t="s">
        <v>24431</v>
      </c>
      <c r="AA389" s="26" t="s">
        <v>24432</v>
      </c>
      <c r="AB389" s="26">
        <v>2014</v>
      </c>
      <c r="AC389" s="26" t="s">
        <v>6</v>
      </c>
      <c r="AD389" s="26" t="s">
        <v>6</v>
      </c>
      <c r="AE389" s="116" t="s">
        <v>6</v>
      </c>
    </row>
    <row r="390" spans="1:31" x14ac:dyDescent="0.35">
      <c r="A390" t="str">
        <f t="shared" si="27"/>
        <v>Duplicated</v>
      </c>
      <c r="B390" t="s">
        <v>33</v>
      </c>
      <c r="C390" t="s">
        <v>33</v>
      </c>
      <c r="E390" s="20"/>
      <c r="F390" s="20"/>
      <c r="G390" s="20"/>
      <c r="H390" s="20"/>
      <c r="I390" s="20"/>
      <c r="J390" s="20" t="str">
        <f t="shared" si="28"/>
        <v>Journal</v>
      </c>
      <c r="K390" s="20"/>
      <c r="L390" s="20"/>
      <c r="M390" s="20"/>
      <c r="N390" s="20"/>
      <c r="O390" s="20"/>
      <c r="P390" s="20"/>
      <c r="Q390" s="20">
        <f t="shared" si="29"/>
        <v>0</v>
      </c>
      <c r="R390" s="20"/>
      <c r="S390" s="3">
        <v>1</v>
      </c>
      <c r="T390" s="133" t="s">
        <v>24433</v>
      </c>
      <c r="U390" s="25" t="s">
        <v>24434</v>
      </c>
      <c r="V390" s="25" t="s">
        <v>6</v>
      </c>
      <c r="W390" s="25" t="s">
        <v>24435</v>
      </c>
      <c r="X390" s="25">
        <v>7</v>
      </c>
      <c r="Y390" s="25" t="s">
        <v>6</v>
      </c>
      <c r="Z390" s="25" t="s">
        <v>6436</v>
      </c>
      <c r="AA390" s="25" t="s">
        <v>24436</v>
      </c>
      <c r="AB390" s="25">
        <v>2018</v>
      </c>
      <c r="AC390" s="25" t="s">
        <v>6</v>
      </c>
      <c r="AD390" s="25" t="s">
        <v>6</v>
      </c>
      <c r="AE390" s="118" t="s">
        <v>6</v>
      </c>
    </row>
    <row r="391" spans="1:31" x14ac:dyDescent="0.35">
      <c r="A391" t="s">
        <v>79</v>
      </c>
      <c r="B391" t="s">
        <v>33</v>
      </c>
      <c r="C391" t="s">
        <v>33</v>
      </c>
      <c r="E391" s="20"/>
      <c r="F391" s="20"/>
      <c r="G391" s="20"/>
      <c r="H391" s="20"/>
      <c r="I391" s="20"/>
      <c r="J391" s="20" t="str">
        <f t="shared" si="28"/>
        <v>Journal</v>
      </c>
      <c r="K391" s="20"/>
      <c r="L391" s="20"/>
      <c r="M391" s="20"/>
      <c r="N391" s="20"/>
      <c r="O391" s="20"/>
      <c r="P391" s="20"/>
      <c r="Q391" s="20">
        <f t="shared" si="29"/>
        <v>0</v>
      </c>
      <c r="R391" s="20"/>
      <c r="S391" s="3">
        <v>0</v>
      </c>
      <c r="T391" s="133" t="s">
        <v>24437</v>
      </c>
      <c r="U391" s="26" t="s">
        <v>24438</v>
      </c>
      <c r="V391" s="26" t="s">
        <v>6</v>
      </c>
      <c r="W391" s="26" t="s">
        <v>24439</v>
      </c>
      <c r="X391" s="26">
        <v>10</v>
      </c>
      <c r="Y391" s="26" t="s">
        <v>6</v>
      </c>
      <c r="Z391" s="26" t="s">
        <v>22913</v>
      </c>
      <c r="AA391" s="26" t="s">
        <v>22914</v>
      </c>
      <c r="AB391" s="26">
        <v>2012</v>
      </c>
      <c r="AC391" s="26" t="s">
        <v>6</v>
      </c>
      <c r="AD391" s="26" t="s">
        <v>6</v>
      </c>
      <c r="AE391" s="116" t="s">
        <v>6</v>
      </c>
    </row>
    <row r="392" spans="1:31" x14ac:dyDescent="0.35">
      <c r="A392" t="s">
        <v>70</v>
      </c>
      <c r="B392" t="s">
        <v>33</v>
      </c>
      <c r="C392" t="s">
        <v>33</v>
      </c>
      <c r="E392" s="20"/>
      <c r="F392" s="20"/>
      <c r="G392" s="20"/>
      <c r="H392" s="20"/>
      <c r="I392" s="20"/>
      <c r="J392" s="20" t="str">
        <f t="shared" si="28"/>
        <v>Journal</v>
      </c>
      <c r="K392" s="20"/>
      <c r="L392" s="20"/>
      <c r="M392" s="20"/>
      <c r="N392" s="20"/>
      <c r="O392" s="20"/>
      <c r="P392" s="20"/>
      <c r="Q392" s="20">
        <f t="shared" si="29"/>
        <v>0</v>
      </c>
      <c r="R392" s="20"/>
      <c r="S392" s="3">
        <v>0</v>
      </c>
      <c r="T392" s="133" t="s">
        <v>24440</v>
      </c>
      <c r="U392" s="25" t="s">
        <v>24441</v>
      </c>
      <c r="V392" s="25" t="s">
        <v>6</v>
      </c>
      <c r="W392" s="25" t="s">
        <v>24442</v>
      </c>
      <c r="X392" s="25">
        <v>6</v>
      </c>
      <c r="Y392" s="25" t="s">
        <v>6</v>
      </c>
      <c r="Z392" s="25" t="s">
        <v>22913</v>
      </c>
      <c r="AA392" s="25" t="s">
        <v>14462</v>
      </c>
      <c r="AB392" s="25">
        <v>2015</v>
      </c>
      <c r="AC392" s="25" t="s">
        <v>6</v>
      </c>
      <c r="AD392" s="25" t="s">
        <v>6</v>
      </c>
      <c r="AE392" s="118" t="s">
        <v>6</v>
      </c>
    </row>
    <row r="393" spans="1:31" x14ac:dyDescent="0.35">
      <c r="A393" t="s">
        <v>67</v>
      </c>
      <c r="B393" t="s">
        <v>33</v>
      </c>
      <c r="C393" t="s">
        <v>33</v>
      </c>
      <c r="E393" s="20"/>
      <c r="F393" s="20"/>
      <c r="G393" s="20"/>
      <c r="H393" s="20"/>
      <c r="I393" s="20"/>
      <c r="J393" s="20" t="str">
        <f t="shared" si="28"/>
        <v>Journal</v>
      </c>
      <c r="K393" s="20"/>
      <c r="L393" s="20"/>
      <c r="M393" s="20"/>
      <c r="N393" s="20"/>
      <c r="O393" s="20"/>
      <c r="P393" s="20"/>
      <c r="Q393" s="20">
        <f t="shared" si="29"/>
        <v>0</v>
      </c>
      <c r="R393" s="20"/>
      <c r="S393" s="3">
        <v>0</v>
      </c>
      <c r="T393" s="133" t="s">
        <v>24443</v>
      </c>
      <c r="U393" s="26" t="s">
        <v>24444</v>
      </c>
      <c r="V393" s="26" t="s">
        <v>6</v>
      </c>
      <c r="W393" s="26" t="s">
        <v>24445</v>
      </c>
      <c r="X393" s="26">
        <v>7</v>
      </c>
      <c r="Y393" s="26" t="s">
        <v>6</v>
      </c>
      <c r="Z393" s="26" t="s">
        <v>24446</v>
      </c>
      <c r="AA393" s="26" t="s">
        <v>24447</v>
      </c>
      <c r="AB393" s="26">
        <v>2013</v>
      </c>
      <c r="AC393" s="26" t="s">
        <v>6</v>
      </c>
      <c r="AD393" s="26" t="s">
        <v>6</v>
      </c>
      <c r="AE393" s="116" t="s">
        <v>6</v>
      </c>
    </row>
    <row r="394" spans="1:31" x14ac:dyDescent="0.35">
      <c r="A394" t="s">
        <v>67</v>
      </c>
      <c r="B394" t="s">
        <v>33</v>
      </c>
      <c r="C394" t="s">
        <v>33</v>
      </c>
      <c r="E394" s="20"/>
      <c r="F394" s="20"/>
      <c r="G394" s="20"/>
      <c r="H394" s="20"/>
      <c r="I394" s="20"/>
      <c r="J394" s="20" t="str">
        <f t="shared" si="28"/>
        <v>Journal</v>
      </c>
      <c r="K394" s="20"/>
      <c r="L394" s="20"/>
      <c r="M394" s="20"/>
      <c r="N394" s="20"/>
      <c r="O394" s="20"/>
      <c r="P394" s="20"/>
      <c r="Q394" s="20">
        <f t="shared" si="29"/>
        <v>0</v>
      </c>
      <c r="R394" s="20"/>
      <c r="S394" s="3">
        <v>0</v>
      </c>
      <c r="T394" s="133" t="s">
        <v>24448</v>
      </c>
      <c r="U394" s="25" t="s">
        <v>22913</v>
      </c>
      <c r="V394" s="25" t="s">
        <v>6</v>
      </c>
      <c r="W394" s="25" t="s">
        <v>24449</v>
      </c>
      <c r="X394" s="25">
        <v>7</v>
      </c>
      <c r="Y394" s="25" t="s">
        <v>6</v>
      </c>
      <c r="Z394" s="25" t="s">
        <v>556</v>
      </c>
      <c r="AA394" s="25" t="s">
        <v>24450</v>
      </c>
      <c r="AB394" s="25">
        <v>2015</v>
      </c>
      <c r="AC394" s="25" t="s">
        <v>6</v>
      </c>
      <c r="AD394" s="25" t="s">
        <v>6</v>
      </c>
      <c r="AE394" s="118" t="s">
        <v>6</v>
      </c>
    </row>
    <row r="395" spans="1:31" x14ac:dyDescent="0.35">
      <c r="A395" t="s">
        <v>70</v>
      </c>
      <c r="B395" t="s">
        <v>33</v>
      </c>
      <c r="C395" t="s">
        <v>33</v>
      </c>
      <c r="E395" s="20" t="s">
        <v>128</v>
      </c>
      <c r="F395" s="20"/>
      <c r="G395" s="20"/>
      <c r="H395" s="20"/>
      <c r="I395" s="20"/>
      <c r="J395" s="20" t="str">
        <f t="shared" si="28"/>
        <v>Journal</v>
      </c>
      <c r="K395" s="20"/>
      <c r="L395" s="20"/>
      <c r="M395" s="20"/>
      <c r="N395" s="20"/>
      <c r="O395" s="20"/>
      <c r="P395" s="20"/>
      <c r="Q395" s="20">
        <f t="shared" si="29"/>
        <v>0</v>
      </c>
      <c r="R395" s="20"/>
      <c r="S395" s="3">
        <v>0</v>
      </c>
      <c r="T395" s="133" t="s">
        <v>24451</v>
      </c>
      <c r="U395" s="26" t="s">
        <v>24452</v>
      </c>
      <c r="V395" s="26" t="s">
        <v>6</v>
      </c>
      <c r="W395" s="26" t="s">
        <v>24453</v>
      </c>
      <c r="X395" s="26">
        <v>7</v>
      </c>
      <c r="Y395" s="26" t="s">
        <v>6</v>
      </c>
      <c r="Z395" s="26" t="s">
        <v>24446</v>
      </c>
      <c r="AA395" s="26" t="s">
        <v>24454</v>
      </c>
      <c r="AB395" s="26">
        <v>2012</v>
      </c>
      <c r="AC395" s="26" t="s">
        <v>6</v>
      </c>
      <c r="AD395" s="26" t="s">
        <v>6</v>
      </c>
      <c r="AE395" s="116" t="s">
        <v>6</v>
      </c>
    </row>
    <row r="396" spans="1:31" x14ac:dyDescent="0.35">
      <c r="A396" t="s">
        <v>70</v>
      </c>
      <c r="B396" t="s">
        <v>33</v>
      </c>
      <c r="C396" t="s">
        <v>33</v>
      </c>
      <c r="E396" s="20"/>
      <c r="F396" s="20"/>
      <c r="G396" s="20"/>
      <c r="H396" s="20"/>
      <c r="I396" s="20"/>
      <c r="J396" s="20" t="str">
        <f t="shared" si="28"/>
        <v>Journal</v>
      </c>
      <c r="K396" s="20"/>
      <c r="L396" s="20"/>
      <c r="M396" s="20"/>
      <c r="N396" s="20"/>
      <c r="O396" s="20"/>
      <c r="P396" s="20"/>
      <c r="Q396" s="20">
        <f t="shared" si="29"/>
        <v>0</v>
      </c>
      <c r="R396" s="20"/>
      <c r="S396" s="3">
        <v>0</v>
      </c>
      <c r="T396" s="133" t="s">
        <v>24455</v>
      </c>
      <c r="U396" s="25" t="s">
        <v>24456</v>
      </c>
      <c r="V396" s="25" t="s">
        <v>6</v>
      </c>
      <c r="W396" s="25" t="s">
        <v>24457</v>
      </c>
      <c r="X396" s="25">
        <v>10</v>
      </c>
      <c r="Y396" s="25" t="s">
        <v>6</v>
      </c>
      <c r="Z396" s="25" t="s">
        <v>24458</v>
      </c>
      <c r="AA396" s="25" t="s">
        <v>12648</v>
      </c>
      <c r="AB396" s="25">
        <v>2012</v>
      </c>
      <c r="AC396" s="25" t="s">
        <v>6</v>
      </c>
      <c r="AD396" s="25" t="s">
        <v>6</v>
      </c>
      <c r="AE396" s="118" t="s">
        <v>6</v>
      </c>
    </row>
    <row r="397" spans="1:31" x14ac:dyDescent="0.35">
      <c r="A397" t="s">
        <v>79</v>
      </c>
      <c r="B397" t="s">
        <v>33</v>
      </c>
      <c r="C397" t="s">
        <v>33</v>
      </c>
      <c r="E397" s="20"/>
      <c r="F397" s="20"/>
      <c r="G397" s="20"/>
      <c r="H397" s="20"/>
      <c r="I397" s="20"/>
      <c r="J397" s="20" t="str">
        <f t="shared" si="28"/>
        <v>Journal</v>
      </c>
      <c r="K397" s="20"/>
      <c r="L397" s="20"/>
      <c r="M397" s="20"/>
      <c r="N397" s="20"/>
      <c r="O397" s="20"/>
      <c r="P397" s="20"/>
      <c r="Q397" s="20">
        <f t="shared" si="29"/>
        <v>0</v>
      </c>
      <c r="R397" s="20"/>
      <c r="S397" s="3">
        <v>0</v>
      </c>
      <c r="T397" s="133" t="s">
        <v>24459</v>
      </c>
      <c r="U397" s="26" t="s">
        <v>22913</v>
      </c>
      <c r="V397" s="26" t="s">
        <v>6</v>
      </c>
      <c r="W397" s="26" t="s">
        <v>24460</v>
      </c>
      <c r="X397" s="26">
        <v>10</v>
      </c>
      <c r="Y397" s="26" t="s">
        <v>6</v>
      </c>
      <c r="Z397" s="26" t="s">
        <v>22913</v>
      </c>
      <c r="AA397" s="26" t="s">
        <v>22914</v>
      </c>
      <c r="AB397" s="26">
        <v>2013</v>
      </c>
      <c r="AC397" s="26" t="s">
        <v>6</v>
      </c>
      <c r="AD397" s="26" t="s">
        <v>6</v>
      </c>
      <c r="AE397" s="116" t="s">
        <v>6</v>
      </c>
    </row>
    <row r="398" spans="1:31" x14ac:dyDescent="0.35">
      <c r="A398" t="s">
        <v>67</v>
      </c>
      <c r="B398" t="s">
        <v>33</v>
      </c>
      <c r="C398" t="s">
        <v>33</v>
      </c>
      <c r="E398" s="20"/>
      <c r="F398" s="20"/>
      <c r="G398" s="20"/>
      <c r="H398" s="20"/>
      <c r="I398" s="20"/>
      <c r="J398" s="20" t="str">
        <f t="shared" si="28"/>
        <v>Conference</v>
      </c>
      <c r="K398" s="20"/>
      <c r="L398" s="20"/>
      <c r="M398" s="20"/>
      <c r="N398" s="20"/>
      <c r="O398" s="20"/>
      <c r="P398" s="20"/>
      <c r="Q398" s="20">
        <f t="shared" si="29"/>
        <v>0</v>
      </c>
      <c r="R398" s="20"/>
      <c r="S398" s="3">
        <v>0</v>
      </c>
      <c r="T398" s="133" t="s">
        <v>24461</v>
      </c>
      <c r="U398" s="25" t="s">
        <v>24462</v>
      </c>
      <c r="V398" s="25" t="s">
        <v>6</v>
      </c>
      <c r="W398" s="25" t="s">
        <v>24463</v>
      </c>
      <c r="X398" s="25">
        <v>10</v>
      </c>
      <c r="Y398" s="25" t="s">
        <v>6</v>
      </c>
      <c r="Z398" s="25" t="s">
        <v>24464</v>
      </c>
      <c r="AA398" s="25" t="s">
        <v>24465</v>
      </c>
      <c r="AB398" s="25">
        <v>2014</v>
      </c>
      <c r="AC398" s="25" t="s">
        <v>6</v>
      </c>
      <c r="AD398" s="25" t="s">
        <v>6</v>
      </c>
      <c r="AE398" s="118" t="s">
        <v>6</v>
      </c>
    </row>
    <row r="399" spans="1:31" x14ac:dyDescent="0.35">
      <c r="A399" t="s">
        <v>70</v>
      </c>
      <c r="B399" t="s">
        <v>33</v>
      </c>
      <c r="C399" t="s">
        <v>33</v>
      </c>
      <c r="E399" s="20" t="s">
        <v>128</v>
      </c>
      <c r="F399" s="20"/>
      <c r="G399" s="20"/>
      <c r="H399" s="20"/>
      <c r="I399" s="20"/>
      <c r="J399" s="20" t="str">
        <f t="shared" si="28"/>
        <v>Journal</v>
      </c>
      <c r="K399" s="20"/>
      <c r="L399" s="20"/>
      <c r="M399" s="20"/>
      <c r="N399" s="20"/>
      <c r="O399" s="20"/>
      <c r="P399" s="20"/>
      <c r="Q399" s="20">
        <f t="shared" si="29"/>
        <v>0</v>
      </c>
      <c r="R399" s="20"/>
      <c r="S399" s="3">
        <v>0</v>
      </c>
      <c r="T399" s="133" t="s">
        <v>24466</v>
      </c>
      <c r="U399" s="26" t="s">
        <v>24467</v>
      </c>
      <c r="V399" s="26" t="s">
        <v>6</v>
      </c>
      <c r="W399" s="26" t="s">
        <v>24468</v>
      </c>
      <c r="X399" s="26">
        <v>7</v>
      </c>
      <c r="Y399" s="26" t="s">
        <v>6</v>
      </c>
      <c r="Z399" s="26" t="s">
        <v>9094</v>
      </c>
      <c r="AA399" s="26" t="s">
        <v>24469</v>
      </c>
      <c r="AB399" s="26">
        <v>2010</v>
      </c>
      <c r="AC399" s="26" t="s">
        <v>6</v>
      </c>
      <c r="AD399" s="26" t="s">
        <v>6</v>
      </c>
      <c r="AE399" s="116" t="s">
        <v>6</v>
      </c>
    </row>
    <row r="400" spans="1:31" x14ac:dyDescent="0.35">
      <c r="A400" t="str">
        <f t="shared" si="27"/>
        <v>Duplicated</v>
      </c>
      <c r="B400" t="s">
        <v>33</v>
      </c>
      <c r="C400" t="s">
        <v>33</v>
      </c>
      <c r="E400" s="20"/>
      <c r="F400" s="20"/>
      <c r="G400" s="20"/>
      <c r="H400" s="20"/>
      <c r="I400" s="20"/>
      <c r="J400" s="20" t="str">
        <f t="shared" si="28"/>
        <v>Journal</v>
      </c>
      <c r="K400" s="20"/>
      <c r="L400" s="20"/>
      <c r="M400" s="20"/>
      <c r="N400" s="20"/>
      <c r="O400" s="20"/>
      <c r="P400" s="20"/>
      <c r="Q400" s="20">
        <f t="shared" si="29"/>
        <v>0</v>
      </c>
      <c r="R400" s="20"/>
      <c r="S400" s="3">
        <v>1</v>
      </c>
      <c r="T400" s="133" t="s">
        <v>24470</v>
      </c>
      <c r="U400" s="25" t="s">
        <v>24471</v>
      </c>
      <c r="V400" s="25" t="s">
        <v>6</v>
      </c>
      <c r="W400" s="25" t="s">
        <v>24472</v>
      </c>
      <c r="X400" s="25">
        <v>5</v>
      </c>
      <c r="Y400" s="25" t="s">
        <v>6</v>
      </c>
      <c r="Z400" s="25" t="s">
        <v>24473</v>
      </c>
      <c r="AA400" s="25" t="s">
        <v>24474</v>
      </c>
      <c r="AB400" s="25">
        <v>2011</v>
      </c>
      <c r="AC400" s="25" t="s">
        <v>6</v>
      </c>
      <c r="AD400" s="25" t="s">
        <v>6</v>
      </c>
      <c r="AE400" s="118" t="s">
        <v>6</v>
      </c>
    </row>
    <row r="401" spans="1:31" x14ac:dyDescent="0.35">
      <c r="A401" t="s">
        <v>67</v>
      </c>
      <c r="B401" t="s">
        <v>33</v>
      </c>
      <c r="C401" t="s">
        <v>33</v>
      </c>
      <c r="E401" s="20"/>
      <c r="F401" s="20"/>
      <c r="G401" s="20"/>
      <c r="H401" s="20"/>
      <c r="I401" s="20"/>
      <c r="J401" s="20" t="str">
        <f t="shared" si="28"/>
        <v>Journal</v>
      </c>
      <c r="K401" s="20"/>
      <c r="L401" s="20"/>
      <c r="M401" s="20"/>
      <c r="N401" s="20"/>
      <c r="O401" s="20"/>
      <c r="P401" s="20"/>
      <c r="Q401" s="20">
        <f t="shared" si="29"/>
        <v>0</v>
      </c>
      <c r="R401" s="20"/>
      <c r="S401" s="3">
        <v>0</v>
      </c>
      <c r="T401" s="133" t="s">
        <v>24475</v>
      </c>
      <c r="U401" s="26" t="s">
        <v>24476</v>
      </c>
      <c r="V401" s="26" t="s">
        <v>6</v>
      </c>
      <c r="W401" s="26" t="s">
        <v>24477</v>
      </c>
      <c r="X401" s="26">
        <v>7</v>
      </c>
      <c r="Y401" s="26" t="s">
        <v>6</v>
      </c>
      <c r="Z401" s="26" t="s">
        <v>24478</v>
      </c>
      <c r="AA401" s="26" t="s">
        <v>24479</v>
      </c>
      <c r="AB401" s="26">
        <v>2014</v>
      </c>
      <c r="AC401" s="26" t="s">
        <v>6</v>
      </c>
      <c r="AD401" s="26" t="s">
        <v>6</v>
      </c>
      <c r="AE401" s="116" t="s">
        <v>6</v>
      </c>
    </row>
    <row r="402" spans="1:31" x14ac:dyDescent="0.35">
      <c r="A402" t="s">
        <v>70</v>
      </c>
      <c r="B402" t="s">
        <v>33</v>
      </c>
      <c r="C402" t="s">
        <v>33</v>
      </c>
      <c r="E402" s="20"/>
      <c r="F402" s="20"/>
      <c r="G402" s="20"/>
      <c r="H402" s="20"/>
      <c r="I402" s="20"/>
      <c r="J402" s="20" t="str">
        <f t="shared" si="28"/>
        <v>Journal</v>
      </c>
      <c r="K402" s="20"/>
      <c r="L402" s="20"/>
      <c r="M402" s="20"/>
      <c r="N402" s="20"/>
      <c r="O402" s="20"/>
      <c r="P402" s="20"/>
      <c r="Q402" s="20">
        <f t="shared" si="29"/>
        <v>0</v>
      </c>
      <c r="R402" s="20"/>
      <c r="S402" s="3">
        <v>0</v>
      </c>
      <c r="T402" s="133" t="s">
        <v>24480</v>
      </c>
      <c r="U402" s="25" t="s">
        <v>22913</v>
      </c>
      <c r="V402" s="25" t="s">
        <v>6</v>
      </c>
      <c r="W402" s="25" t="s">
        <v>24481</v>
      </c>
      <c r="X402" s="25">
        <v>10</v>
      </c>
      <c r="Y402" s="25" t="s">
        <v>6</v>
      </c>
      <c r="Z402" s="25" t="s">
        <v>22913</v>
      </c>
      <c r="AA402" s="25" t="s">
        <v>22914</v>
      </c>
      <c r="AB402" s="25">
        <v>2011</v>
      </c>
      <c r="AC402" s="25" t="s">
        <v>6</v>
      </c>
      <c r="AD402" s="25" t="s">
        <v>6</v>
      </c>
      <c r="AE402" s="118" t="s">
        <v>6</v>
      </c>
    </row>
    <row r="403" spans="1:31" x14ac:dyDescent="0.35">
      <c r="A403" t="str">
        <f t="shared" si="27"/>
        <v>Duplicated</v>
      </c>
      <c r="B403" t="s">
        <v>33</v>
      </c>
      <c r="C403" t="s">
        <v>33</v>
      </c>
      <c r="E403" s="20"/>
      <c r="F403" s="20"/>
      <c r="G403" s="20"/>
      <c r="H403" s="20"/>
      <c r="I403" s="20"/>
      <c r="J403" s="20" t="str">
        <f t="shared" si="28"/>
        <v>Journal</v>
      </c>
      <c r="K403" s="20"/>
      <c r="L403" s="20"/>
      <c r="M403" s="20"/>
      <c r="N403" s="20"/>
      <c r="O403" s="20"/>
      <c r="P403" s="20"/>
      <c r="Q403" s="20">
        <f t="shared" si="29"/>
        <v>0</v>
      </c>
      <c r="R403" s="20"/>
      <c r="S403" s="3">
        <v>1</v>
      </c>
      <c r="T403" s="133" t="s">
        <v>24482</v>
      </c>
      <c r="U403" s="26" t="s">
        <v>24483</v>
      </c>
      <c r="V403" s="26" t="s">
        <v>6</v>
      </c>
      <c r="W403" s="26" t="s">
        <v>16634</v>
      </c>
      <c r="X403" s="26">
        <v>7</v>
      </c>
      <c r="Y403" s="26" t="s">
        <v>6</v>
      </c>
      <c r="Z403" s="26" t="s">
        <v>1853</v>
      </c>
      <c r="AA403" s="26" t="s">
        <v>24484</v>
      </c>
      <c r="AB403" s="26">
        <v>2009</v>
      </c>
      <c r="AC403" s="26" t="s">
        <v>6</v>
      </c>
      <c r="AD403" s="26" t="s">
        <v>6</v>
      </c>
      <c r="AE403" s="116" t="s">
        <v>6</v>
      </c>
    </row>
    <row r="404" spans="1:31" x14ac:dyDescent="0.35">
      <c r="A404" t="s">
        <v>67</v>
      </c>
      <c r="B404" t="s">
        <v>33</v>
      </c>
      <c r="C404" t="s">
        <v>33</v>
      </c>
      <c r="E404" s="20"/>
      <c r="F404" s="20"/>
      <c r="G404" s="20"/>
      <c r="H404" s="20"/>
      <c r="I404" s="20"/>
      <c r="J404" s="20" t="str">
        <f t="shared" si="28"/>
        <v>Journal</v>
      </c>
      <c r="K404" s="20"/>
      <c r="L404" s="20"/>
      <c r="M404" s="20"/>
      <c r="N404" s="20"/>
      <c r="O404" s="20"/>
      <c r="P404" s="20"/>
      <c r="Q404" s="20">
        <f t="shared" si="29"/>
        <v>0</v>
      </c>
      <c r="R404" s="20"/>
      <c r="S404" s="3">
        <v>0</v>
      </c>
      <c r="T404" s="133" t="s">
        <v>24485</v>
      </c>
      <c r="U404" s="25" t="s">
        <v>24486</v>
      </c>
      <c r="V404" s="25" t="s">
        <v>6</v>
      </c>
      <c r="W404" s="25" t="s">
        <v>24487</v>
      </c>
      <c r="X404" s="25">
        <v>7</v>
      </c>
      <c r="Y404" s="25" t="s">
        <v>6</v>
      </c>
      <c r="Z404" s="25" t="s">
        <v>24446</v>
      </c>
      <c r="AA404" s="25" t="s">
        <v>24488</v>
      </c>
      <c r="AB404" s="25">
        <v>2012</v>
      </c>
      <c r="AC404" s="25" t="s">
        <v>6</v>
      </c>
      <c r="AD404" s="25" t="s">
        <v>6</v>
      </c>
      <c r="AE404" s="118" t="s">
        <v>6</v>
      </c>
    </row>
    <row r="405" spans="1:31" x14ac:dyDescent="0.35">
      <c r="A405" t="s">
        <v>79</v>
      </c>
      <c r="B405" t="s">
        <v>33</v>
      </c>
      <c r="C405" t="s">
        <v>33</v>
      </c>
      <c r="E405" s="20"/>
      <c r="F405" s="20"/>
      <c r="G405" s="20"/>
      <c r="H405" s="20"/>
      <c r="I405" s="20"/>
      <c r="J405" s="20" t="str">
        <f t="shared" si="28"/>
        <v>Journal</v>
      </c>
      <c r="K405" s="20"/>
      <c r="L405" s="20"/>
      <c r="M405" s="20"/>
      <c r="N405" s="20"/>
      <c r="O405" s="20"/>
      <c r="P405" s="20"/>
      <c r="Q405" s="20">
        <f t="shared" si="29"/>
        <v>0</v>
      </c>
      <c r="R405" s="20"/>
      <c r="S405" s="3">
        <v>0</v>
      </c>
      <c r="T405" s="133" t="s">
        <v>24489</v>
      </c>
      <c r="U405" s="26" t="s">
        <v>24490</v>
      </c>
      <c r="V405" s="26" t="s">
        <v>6</v>
      </c>
      <c r="W405" s="26" t="s">
        <v>24491</v>
      </c>
      <c r="X405" s="26">
        <v>5</v>
      </c>
      <c r="Y405" s="26" t="s">
        <v>6</v>
      </c>
      <c r="Z405" s="26" t="s">
        <v>24492</v>
      </c>
      <c r="AA405" s="26" t="s">
        <v>24493</v>
      </c>
      <c r="AB405" s="26">
        <v>2009</v>
      </c>
      <c r="AC405" s="26" t="s">
        <v>6</v>
      </c>
      <c r="AD405" s="26" t="s">
        <v>6</v>
      </c>
      <c r="AE405" s="116" t="s">
        <v>6</v>
      </c>
    </row>
    <row r="406" spans="1:31" x14ac:dyDescent="0.35">
      <c r="A406" t="s">
        <v>70</v>
      </c>
      <c r="B406" t="s">
        <v>33</v>
      </c>
      <c r="C406" t="s">
        <v>33</v>
      </c>
      <c r="E406" s="20"/>
      <c r="F406" s="20"/>
      <c r="G406" s="20"/>
      <c r="H406" s="20"/>
      <c r="I406" s="20"/>
      <c r="J406" s="20" t="str">
        <f t="shared" si="28"/>
        <v>Journal</v>
      </c>
      <c r="K406" s="20"/>
      <c r="L406" s="20"/>
      <c r="M406" s="20"/>
      <c r="N406" s="20"/>
      <c r="O406" s="20"/>
      <c r="P406" s="20"/>
      <c r="Q406" s="20">
        <f t="shared" si="29"/>
        <v>0</v>
      </c>
      <c r="R406" s="20"/>
      <c r="S406" s="3">
        <v>0</v>
      </c>
      <c r="T406" s="133" t="s">
        <v>24494</v>
      </c>
      <c r="U406" s="25" t="s">
        <v>24495</v>
      </c>
      <c r="V406" s="25" t="s">
        <v>6</v>
      </c>
      <c r="W406" s="25" t="s">
        <v>24496</v>
      </c>
      <c r="X406" s="25">
        <v>7</v>
      </c>
      <c r="Y406" s="25" t="s">
        <v>6</v>
      </c>
      <c r="Z406" s="25" t="s">
        <v>24478</v>
      </c>
      <c r="AA406" s="25" t="s">
        <v>24497</v>
      </c>
      <c r="AB406" s="25">
        <v>2013</v>
      </c>
      <c r="AC406" s="25" t="s">
        <v>6</v>
      </c>
      <c r="AD406" s="25" t="s">
        <v>6</v>
      </c>
      <c r="AE406" s="118" t="s">
        <v>6</v>
      </c>
    </row>
    <row r="407" spans="1:31" x14ac:dyDescent="0.35">
      <c r="A407" t="s">
        <v>67</v>
      </c>
      <c r="B407" t="s">
        <v>33</v>
      </c>
      <c r="C407" t="s">
        <v>33</v>
      </c>
      <c r="E407" s="20"/>
      <c r="F407" s="20"/>
      <c r="G407" s="20"/>
      <c r="H407" s="20"/>
      <c r="I407" s="20"/>
      <c r="J407" s="20" t="str">
        <f t="shared" si="28"/>
        <v>Journal</v>
      </c>
      <c r="K407" s="20"/>
      <c r="L407" s="20"/>
      <c r="M407" s="20"/>
      <c r="N407" s="20"/>
      <c r="O407" s="20"/>
      <c r="P407" s="20"/>
      <c r="Q407" s="20">
        <f t="shared" si="29"/>
        <v>0</v>
      </c>
      <c r="R407" s="20"/>
      <c r="S407" s="3">
        <v>0</v>
      </c>
      <c r="T407" s="133" t="s">
        <v>24498</v>
      </c>
      <c r="U407" s="26" t="s">
        <v>22913</v>
      </c>
      <c r="V407" s="26" t="s">
        <v>6</v>
      </c>
      <c r="W407" s="26" t="s">
        <v>24499</v>
      </c>
      <c r="X407" s="26">
        <v>7</v>
      </c>
      <c r="Y407" s="26" t="s">
        <v>6</v>
      </c>
      <c r="Z407" s="26" t="s">
        <v>23981</v>
      </c>
      <c r="AA407" s="26" t="s">
        <v>24500</v>
      </c>
      <c r="AB407" s="26">
        <v>2011</v>
      </c>
      <c r="AC407" s="26" t="s">
        <v>6</v>
      </c>
      <c r="AD407" s="26" t="s">
        <v>6</v>
      </c>
      <c r="AE407" s="116" t="s">
        <v>6</v>
      </c>
    </row>
    <row r="408" spans="1:31" x14ac:dyDescent="0.35">
      <c r="A408" t="s">
        <v>70</v>
      </c>
      <c r="B408" t="s">
        <v>33</v>
      </c>
      <c r="C408" t="s">
        <v>33</v>
      </c>
      <c r="E408" s="20"/>
      <c r="F408" s="20"/>
      <c r="G408" s="20"/>
      <c r="H408" s="20"/>
      <c r="I408" s="20"/>
      <c r="J408" s="20" t="str">
        <f t="shared" si="28"/>
        <v>Conference</v>
      </c>
      <c r="K408" s="20"/>
      <c r="L408" s="20"/>
      <c r="M408" s="20"/>
      <c r="N408" s="20"/>
      <c r="O408" s="20"/>
      <c r="P408" s="20"/>
      <c r="Q408" s="20">
        <f t="shared" si="29"/>
        <v>0</v>
      </c>
      <c r="R408" s="20"/>
      <c r="S408" s="3">
        <v>0</v>
      </c>
      <c r="T408" s="133" t="s">
        <v>24502</v>
      </c>
      <c r="U408" s="25" t="s">
        <v>24503</v>
      </c>
      <c r="V408" s="25" t="s">
        <v>6</v>
      </c>
      <c r="W408" s="25" t="s">
        <v>24504</v>
      </c>
      <c r="X408" s="25">
        <v>10</v>
      </c>
      <c r="Y408" s="25" t="s">
        <v>6</v>
      </c>
      <c r="Z408" s="25" t="s">
        <v>24505</v>
      </c>
      <c r="AA408" s="25" t="s">
        <v>24506</v>
      </c>
      <c r="AB408" s="25">
        <v>2009</v>
      </c>
      <c r="AC408" s="25" t="s">
        <v>6</v>
      </c>
      <c r="AD408" s="25" t="s">
        <v>6</v>
      </c>
      <c r="AE408" s="118" t="s">
        <v>6</v>
      </c>
    </row>
    <row r="409" spans="1:31" x14ac:dyDescent="0.35">
      <c r="A409" t="s">
        <v>70</v>
      </c>
      <c r="B409" t="s">
        <v>33</v>
      </c>
      <c r="C409" t="s">
        <v>33</v>
      </c>
      <c r="E409" s="20" t="s">
        <v>128</v>
      </c>
      <c r="F409" s="20"/>
      <c r="G409" s="20"/>
      <c r="H409" s="20"/>
      <c r="I409" s="20"/>
      <c r="J409" s="20" t="str">
        <f t="shared" si="28"/>
        <v>Conference</v>
      </c>
      <c r="K409" s="20"/>
      <c r="L409" s="20"/>
      <c r="M409" s="20"/>
      <c r="N409" s="20"/>
      <c r="O409" s="20"/>
      <c r="P409" s="20"/>
      <c r="Q409" s="20">
        <f t="shared" si="29"/>
        <v>0</v>
      </c>
      <c r="R409" s="20"/>
      <c r="S409" s="3">
        <v>0</v>
      </c>
      <c r="T409" s="133" t="s">
        <v>24507</v>
      </c>
      <c r="U409" s="26" t="s">
        <v>24508</v>
      </c>
      <c r="V409" s="26" t="s">
        <v>6</v>
      </c>
      <c r="W409" s="26" t="s">
        <v>24509</v>
      </c>
      <c r="X409" s="26">
        <v>10</v>
      </c>
      <c r="Y409" s="26" t="s">
        <v>6</v>
      </c>
      <c r="Z409" s="26" t="s">
        <v>24510</v>
      </c>
      <c r="AA409" s="26" t="s">
        <v>24511</v>
      </c>
      <c r="AB409" s="26">
        <v>2011</v>
      </c>
      <c r="AC409" s="26" t="s">
        <v>6</v>
      </c>
      <c r="AD409" s="26" t="s">
        <v>6</v>
      </c>
      <c r="AE409" s="116" t="s">
        <v>6</v>
      </c>
    </row>
    <row r="410" spans="1:31" x14ac:dyDescent="0.35">
      <c r="A410" t="str">
        <f t="shared" ref="A410:A417" si="30">IF(S410=1,"Duplicated","")</f>
        <v>Duplicated</v>
      </c>
      <c r="B410" t="s">
        <v>33</v>
      </c>
      <c r="C410" t="s">
        <v>33</v>
      </c>
      <c r="E410" s="20"/>
      <c r="F410" s="20"/>
      <c r="G410" s="20"/>
      <c r="H410" s="20"/>
      <c r="I410" s="20"/>
      <c r="J410" s="20" t="str">
        <f t="shared" si="28"/>
        <v>Conference</v>
      </c>
      <c r="K410" s="20"/>
      <c r="L410" s="20"/>
      <c r="M410" s="20"/>
      <c r="N410" s="20"/>
      <c r="O410" s="20"/>
      <c r="P410" s="20"/>
      <c r="Q410" s="20">
        <f t="shared" si="29"/>
        <v>0</v>
      </c>
      <c r="R410" s="20"/>
      <c r="S410" s="3">
        <v>1</v>
      </c>
      <c r="T410" s="133" t="s">
        <v>16417</v>
      </c>
      <c r="U410" s="25" t="s">
        <v>16418</v>
      </c>
      <c r="V410" s="25" t="s">
        <v>6</v>
      </c>
      <c r="W410" s="25" t="s">
        <v>16420</v>
      </c>
      <c r="X410" s="25">
        <v>10</v>
      </c>
      <c r="Y410" s="25" t="s">
        <v>6</v>
      </c>
      <c r="Z410" s="25" t="s">
        <v>24512</v>
      </c>
      <c r="AA410" s="25" t="s">
        <v>22914</v>
      </c>
      <c r="AB410" s="25">
        <v>2019</v>
      </c>
      <c r="AC410" s="25" t="s">
        <v>6</v>
      </c>
      <c r="AD410" s="25" t="s">
        <v>6</v>
      </c>
      <c r="AE410" s="118" t="s">
        <v>6</v>
      </c>
    </row>
    <row r="411" spans="1:31" x14ac:dyDescent="0.35">
      <c r="A411" t="s">
        <v>70</v>
      </c>
      <c r="B411" t="s">
        <v>33</v>
      </c>
      <c r="C411" t="s">
        <v>33</v>
      </c>
      <c r="E411" s="20" t="s">
        <v>128</v>
      </c>
      <c r="F411" s="20"/>
      <c r="G411" s="20"/>
      <c r="H411" s="20"/>
      <c r="I411" s="20"/>
      <c r="J411" s="20" t="str">
        <f t="shared" si="28"/>
        <v>Conference</v>
      </c>
      <c r="K411" s="20"/>
      <c r="L411" s="20"/>
      <c r="M411" s="20"/>
      <c r="N411" s="20"/>
      <c r="O411" s="20"/>
      <c r="P411" s="20"/>
      <c r="Q411" s="20">
        <f t="shared" si="29"/>
        <v>0</v>
      </c>
      <c r="R411" s="20"/>
      <c r="S411" s="3">
        <v>0</v>
      </c>
      <c r="T411" s="133" t="s">
        <v>24513</v>
      </c>
      <c r="U411" s="26" t="s">
        <v>24514</v>
      </c>
      <c r="V411" s="26" t="s">
        <v>6</v>
      </c>
      <c r="W411" s="26" t="s">
        <v>24515</v>
      </c>
      <c r="X411" s="26">
        <v>10</v>
      </c>
      <c r="Y411" s="26" t="s">
        <v>6</v>
      </c>
      <c r="Z411" s="26" t="s">
        <v>24516</v>
      </c>
      <c r="AA411" s="26" t="s">
        <v>24517</v>
      </c>
      <c r="AB411" s="26"/>
      <c r="AC411" s="26" t="s">
        <v>6</v>
      </c>
      <c r="AD411" s="26" t="s">
        <v>6</v>
      </c>
      <c r="AE411" s="116" t="s">
        <v>6</v>
      </c>
    </row>
    <row r="412" spans="1:31" x14ac:dyDescent="0.35">
      <c r="A412" t="str">
        <f t="shared" si="30"/>
        <v>Duplicated</v>
      </c>
      <c r="B412" t="s">
        <v>33</v>
      </c>
      <c r="C412" t="s">
        <v>33</v>
      </c>
      <c r="E412" s="20"/>
      <c r="F412" s="20"/>
      <c r="G412" s="20"/>
      <c r="H412" s="20"/>
      <c r="I412" s="20"/>
      <c r="J412" s="20" t="str">
        <f t="shared" si="28"/>
        <v>Journal</v>
      </c>
      <c r="K412" s="20"/>
      <c r="L412" s="20"/>
      <c r="M412" s="20"/>
      <c r="N412" s="20"/>
      <c r="O412" s="20"/>
      <c r="P412" s="20"/>
      <c r="Q412" s="20">
        <f t="shared" si="29"/>
        <v>0</v>
      </c>
      <c r="R412" s="20"/>
      <c r="S412" s="3">
        <v>1</v>
      </c>
      <c r="T412" s="133" t="s">
        <v>4739</v>
      </c>
      <c r="U412" s="25" t="s">
        <v>22913</v>
      </c>
      <c r="V412" s="25" t="s">
        <v>6</v>
      </c>
      <c r="W412" s="25" t="s">
        <v>24518</v>
      </c>
      <c r="X412" s="25">
        <v>7</v>
      </c>
      <c r="Y412" s="25" t="s">
        <v>6</v>
      </c>
      <c r="Z412" s="25" t="s">
        <v>261</v>
      </c>
      <c r="AA412" s="25" t="s">
        <v>24519</v>
      </c>
      <c r="AB412" s="25">
        <v>2017</v>
      </c>
      <c r="AC412" s="25" t="s">
        <v>6</v>
      </c>
      <c r="AD412" s="25" t="s">
        <v>6</v>
      </c>
      <c r="AE412" s="118" t="s">
        <v>6</v>
      </c>
    </row>
    <row r="413" spans="1:31" x14ac:dyDescent="0.35">
      <c r="A413" t="s">
        <v>67</v>
      </c>
      <c r="B413" t="s">
        <v>33</v>
      </c>
      <c r="C413" t="s">
        <v>33</v>
      </c>
      <c r="E413" s="20"/>
      <c r="F413" s="20"/>
      <c r="G413" s="20"/>
      <c r="H413" s="20"/>
      <c r="I413" s="20"/>
      <c r="J413" s="20" t="str">
        <f t="shared" si="28"/>
        <v>Journal</v>
      </c>
      <c r="K413" s="20"/>
      <c r="L413" s="20"/>
      <c r="M413" s="20"/>
      <c r="N413" s="20"/>
      <c r="O413" s="20"/>
      <c r="P413" s="20"/>
      <c r="Q413" s="20">
        <f t="shared" si="29"/>
        <v>0</v>
      </c>
      <c r="R413" s="20"/>
      <c r="S413" s="3">
        <v>0</v>
      </c>
      <c r="T413" s="133" t="s">
        <v>24520</v>
      </c>
      <c r="U413" s="26" t="s">
        <v>24521</v>
      </c>
      <c r="V413" s="26" t="s">
        <v>6</v>
      </c>
      <c r="W413" s="26" t="s">
        <v>24522</v>
      </c>
      <c r="X413" s="26">
        <v>7</v>
      </c>
      <c r="Y413" s="26" t="s">
        <v>6</v>
      </c>
      <c r="Z413" s="26" t="s">
        <v>24523</v>
      </c>
      <c r="AA413" s="26" t="s">
        <v>24524</v>
      </c>
      <c r="AB413" s="26">
        <v>2011</v>
      </c>
      <c r="AC413" s="26" t="s">
        <v>6</v>
      </c>
      <c r="AD413" s="26" t="s">
        <v>6</v>
      </c>
      <c r="AE413" s="116" t="s">
        <v>6</v>
      </c>
    </row>
    <row r="414" spans="1:31" x14ac:dyDescent="0.35">
      <c r="A414" t="s">
        <v>70</v>
      </c>
      <c r="B414" t="s">
        <v>33</v>
      </c>
      <c r="C414" t="s">
        <v>33</v>
      </c>
      <c r="E414" s="20"/>
      <c r="F414" s="20"/>
      <c r="G414" s="20"/>
      <c r="H414" s="20"/>
      <c r="I414" s="20"/>
      <c r="J414" s="20" t="str">
        <f t="shared" si="28"/>
        <v>Conference</v>
      </c>
      <c r="K414" s="20"/>
      <c r="L414" s="20"/>
      <c r="M414" s="20"/>
      <c r="N414" s="20"/>
      <c r="O414" s="20"/>
      <c r="P414" s="20"/>
      <c r="Q414" s="20">
        <f t="shared" si="29"/>
        <v>0</v>
      </c>
      <c r="R414" s="20"/>
      <c r="S414" s="3">
        <v>0</v>
      </c>
      <c r="T414" s="133" t="s">
        <v>24525</v>
      </c>
      <c r="U414" s="25" t="s">
        <v>24526</v>
      </c>
      <c r="V414" s="25" t="s">
        <v>6</v>
      </c>
      <c r="W414" s="25" t="s">
        <v>24527</v>
      </c>
      <c r="X414" s="25">
        <v>10</v>
      </c>
      <c r="Y414" s="25" t="s">
        <v>6</v>
      </c>
      <c r="Z414" s="25" t="s">
        <v>24528</v>
      </c>
      <c r="AA414" s="25" t="s">
        <v>24529</v>
      </c>
      <c r="AB414" s="25">
        <v>2014</v>
      </c>
      <c r="AC414" s="25" t="s">
        <v>6</v>
      </c>
      <c r="AD414" s="25" t="s">
        <v>6</v>
      </c>
      <c r="AE414" s="118" t="s">
        <v>6</v>
      </c>
    </row>
    <row r="415" spans="1:31" x14ac:dyDescent="0.35">
      <c r="A415" t="s">
        <v>67</v>
      </c>
      <c r="B415" t="s">
        <v>33</v>
      </c>
      <c r="C415" t="s">
        <v>33</v>
      </c>
      <c r="E415" s="20"/>
      <c r="F415" s="20"/>
      <c r="G415" s="20"/>
      <c r="H415" s="20"/>
      <c r="I415" s="20"/>
      <c r="J415" s="20" t="str">
        <f t="shared" si="28"/>
        <v>Journal</v>
      </c>
      <c r="K415" s="20"/>
      <c r="L415" s="20"/>
      <c r="M415" s="20"/>
      <c r="N415" s="20"/>
      <c r="O415" s="20"/>
      <c r="P415" s="20"/>
      <c r="Q415" s="20">
        <f t="shared" si="29"/>
        <v>0</v>
      </c>
      <c r="R415" s="20"/>
      <c r="S415" s="3">
        <v>0</v>
      </c>
      <c r="T415" s="133" t="s">
        <v>24530</v>
      </c>
      <c r="U415" s="26" t="s">
        <v>22913</v>
      </c>
      <c r="V415" s="26" t="s">
        <v>6</v>
      </c>
      <c r="W415" s="26" t="s">
        <v>24531</v>
      </c>
      <c r="X415" s="26">
        <v>10</v>
      </c>
      <c r="Y415" s="26" t="s">
        <v>6</v>
      </c>
      <c r="Z415" s="26" t="s">
        <v>22913</v>
      </c>
      <c r="AA415" s="26" t="s">
        <v>22914</v>
      </c>
      <c r="AB415" s="26">
        <v>2016</v>
      </c>
      <c r="AC415" s="26" t="s">
        <v>6</v>
      </c>
      <c r="AD415" s="26" t="s">
        <v>6</v>
      </c>
      <c r="AE415" s="116" t="s">
        <v>6</v>
      </c>
    </row>
    <row r="416" spans="1:31" x14ac:dyDescent="0.35">
      <c r="A416" t="s">
        <v>70</v>
      </c>
      <c r="B416" t="s">
        <v>33</v>
      </c>
      <c r="C416" t="s">
        <v>33</v>
      </c>
      <c r="E416" s="20"/>
      <c r="F416" s="20"/>
      <c r="G416" s="20"/>
      <c r="H416" s="20"/>
      <c r="I416" s="20"/>
      <c r="J416" s="20" t="str">
        <f t="shared" si="28"/>
        <v>Journal</v>
      </c>
      <c r="K416" s="20"/>
      <c r="L416" s="20"/>
      <c r="M416" s="20"/>
      <c r="N416" s="20"/>
      <c r="O416" s="20"/>
      <c r="P416" s="20"/>
      <c r="Q416" s="20">
        <f t="shared" si="29"/>
        <v>0</v>
      </c>
      <c r="R416" s="20"/>
      <c r="S416" s="3">
        <v>0</v>
      </c>
      <c r="T416" s="133" t="s">
        <v>24532</v>
      </c>
      <c r="U416" s="25" t="s">
        <v>24533</v>
      </c>
      <c r="V416" s="25" t="s">
        <v>6</v>
      </c>
      <c r="W416" s="25" t="s">
        <v>24534</v>
      </c>
      <c r="X416" s="25">
        <v>7</v>
      </c>
      <c r="Y416" s="25" t="s">
        <v>6</v>
      </c>
      <c r="Z416" s="25" t="s">
        <v>10239</v>
      </c>
      <c r="AA416" s="25" t="s">
        <v>24535</v>
      </c>
      <c r="AB416" s="25">
        <v>2009</v>
      </c>
      <c r="AC416" s="25" t="s">
        <v>6</v>
      </c>
      <c r="AD416" s="25" t="s">
        <v>6</v>
      </c>
      <c r="AE416" s="118" t="s">
        <v>6</v>
      </c>
    </row>
    <row r="417" spans="1:31" x14ac:dyDescent="0.35">
      <c r="A417" t="str">
        <f t="shared" si="30"/>
        <v>Duplicated</v>
      </c>
      <c r="B417" t="s">
        <v>33</v>
      </c>
      <c r="C417" t="s">
        <v>33</v>
      </c>
      <c r="E417" s="20"/>
      <c r="F417" s="20"/>
      <c r="G417" s="20"/>
      <c r="H417" s="20"/>
      <c r="I417" s="20"/>
      <c r="J417" s="20" t="str">
        <f t="shared" si="28"/>
        <v>Journal</v>
      </c>
      <c r="K417" s="20"/>
      <c r="L417" s="20"/>
      <c r="M417" s="20"/>
      <c r="N417" s="20"/>
      <c r="O417" s="20"/>
      <c r="P417" s="20"/>
      <c r="Q417" s="20">
        <f t="shared" si="29"/>
        <v>0</v>
      </c>
      <c r="R417" s="20"/>
      <c r="S417" s="3">
        <v>1</v>
      </c>
      <c r="T417" s="133" t="s">
        <v>24536</v>
      </c>
      <c r="U417" s="26" t="s">
        <v>7241</v>
      </c>
      <c r="V417" s="26" t="s">
        <v>6</v>
      </c>
      <c r="W417" s="26" t="s">
        <v>24537</v>
      </c>
      <c r="X417" s="26">
        <v>10</v>
      </c>
      <c r="Y417" s="26" t="s">
        <v>6</v>
      </c>
      <c r="Z417" s="26" t="s">
        <v>24538</v>
      </c>
      <c r="AA417" s="26" t="s">
        <v>24539</v>
      </c>
      <c r="AB417" s="26">
        <v>2013</v>
      </c>
      <c r="AC417" s="26" t="s">
        <v>6</v>
      </c>
      <c r="AD417" s="26" t="s">
        <v>6</v>
      </c>
      <c r="AE417" s="116" t="s">
        <v>6</v>
      </c>
    </row>
    <row r="418" spans="1:31" x14ac:dyDescent="0.35">
      <c r="A418" t="s">
        <v>67</v>
      </c>
      <c r="B418" t="s">
        <v>33</v>
      </c>
      <c r="C418" t="s">
        <v>33</v>
      </c>
      <c r="E418" s="20"/>
      <c r="F418" s="20"/>
      <c r="G418" s="20"/>
      <c r="H418" s="20"/>
      <c r="I418" s="20"/>
      <c r="J418" s="20" t="str">
        <f t="shared" si="28"/>
        <v>Journal</v>
      </c>
      <c r="K418" s="20"/>
      <c r="L418" s="20"/>
      <c r="M418" s="20"/>
      <c r="N418" s="20"/>
      <c r="O418" s="20"/>
      <c r="P418" s="20"/>
      <c r="Q418" s="20">
        <f t="shared" si="29"/>
        <v>0</v>
      </c>
      <c r="R418" s="20"/>
      <c r="S418" s="3">
        <v>0</v>
      </c>
      <c r="T418" s="133" t="s">
        <v>24540</v>
      </c>
      <c r="U418" s="25" t="s">
        <v>22913</v>
      </c>
      <c r="V418" s="25" t="s">
        <v>6</v>
      </c>
      <c r="W418" s="25" t="s">
        <v>24541</v>
      </c>
      <c r="X418" s="25">
        <v>10</v>
      </c>
      <c r="Y418" s="25" t="s">
        <v>6</v>
      </c>
      <c r="Z418" s="25" t="s">
        <v>22913</v>
      </c>
      <c r="AA418" s="25" t="s">
        <v>22914</v>
      </c>
      <c r="AB418" s="25">
        <v>2014</v>
      </c>
      <c r="AC418" s="25" t="s">
        <v>6</v>
      </c>
      <c r="AD418" s="25" t="s">
        <v>6</v>
      </c>
      <c r="AE418" s="118" t="s">
        <v>6</v>
      </c>
    </row>
    <row r="419" spans="1:31" x14ac:dyDescent="0.35">
      <c r="A419" t="s">
        <v>70</v>
      </c>
      <c r="B419" t="s">
        <v>33</v>
      </c>
      <c r="C419" t="s">
        <v>33</v>
      </c>
      <c r="E419" s="20"/>
      <c r="F419" s="20"/>
      <c r="G419" s="20"/>
      <c r="H419" s="20"/>
      <c r="I419" s="20"/>
      <c r="J419" s="20" t="str">
        <f t="shared" si="28"/>
        <v>Journal</v>
      </c>
      <c r="K419" s="20"/>
      <c r="L419" s="20"/>
      <c r="M419" s="20"/>
      <c r="N419" s="20"/>
      <c r="O419" s="20"/>
      <c r="P419" s="20"/>
      <c r="Q419" s="20">
        <f t="shared" si="29"/>
        <v>0</v>
      </c>
      <c r="R419" s="20"/>
      <c r="S419" s="3">
        <v>0</v>
      </c>
      <c r="T419" s="133" t="s">
        <v>24542</v>
      </c>
      <c r="U419" s="26" t="s">
        <v>24543</v>
      </c>
      <c r="V419" s="26" t="s">
        <v>6</v>
      </c>
      <c r="W419" s="26" t="s">
        <v>24544</v>
      </c>
      <c r="X419" s="26">
        <v>7</v>
      </c>
      <c r="Y419" s="26" t="s">
        <v>6</v>
      </c>
      <c r="Z419" s="26" t="s">
        <v>24545</v>
      </c>
      <c r="AA419" s="26" t="s">
        <v>24546</v>
      </c>
      <c r="AB419" s="26">
        <v>2017</v>
      </c>
      <c r="AC419" s="26" t="s">
        <v>6</v>
      </c>
      <c r="AD419" s="26" t="s">
        <v>6</v>
      </c>
      <c r="AE419" s="116" t="s">
        <v>6</v>
      </c>
    </row>
    <row r="420" spans="1:31" x14ac:dyDescent="0.35">
      <c r="A420" t="s">
        <v>79</v>
      </c>
      <c r="B420" t="s">
        <v>33</v>
      </c>
      <c r="C420" t="s">
        <v>33</v>
      </c>
      <c r="E420" s="20"/>
      <c r="F420" s="20"/>
      <c r="G420" s="20"/>
      <c r="H420" s="20"/>
      <c r="I420" s="20"/>
      <c r="J420" s="20" t="str">
        <f t="shared" si="28"/>
        <v>Conference</v>
      </c>
      <c r="K420" s="20"/>
      <c r="L420" s="20"/>
      <c r="M420" s="20"/>
      <c r="N420" s="20"/>
      <c r="O420" s="20"/>
      <c r="P420" s="20"/>
      <c r="Q420" s="20">
        <f t="shared" si="29"/>
        <v>0</v>
      </c>
      <c r="R420" s="20"/>
      <c r="S420" s="3">
        <v>0</v>
      </c>
      <c r="T420" s="133" t="s">
        <v>24547</v>
      </c>
      <c r="U420" s="25" t="s">
        <v>24548</v>
      </c>
      <c r="V420" s="25" t="s">
        <v>6</v>
      </c>
      <c r="W420" s="25" t="s">
        <v>24549</v>
      </c>
      <c r="X420" s="25">
        <v>5</v>
      </c>
      <c r="Y420" s="25" t="s">
        <v>6</v>
      </c>
      <c r="Z420" s="25" t="s">
        <v>23006</v>
      </c>
      <c r="AA420" s="25" t="s">
        <v>24550</v>
      </c>
      <c r="AB420" s="25">
        <v>2011</v>
      </c>
      <c r="AC420" s="25" t="s">
        <v>6</v>
      </c>
      <c r="AD420" s="25" t="s">
        <v>6</v>
      </c>
      <c r="AE420" s="118" t="s">
        <v>6</v>
      </c>
    </row>
    <row r="421" spans="1:31" x14ac:dyDescent="0.35">
      <c r="A421" t="s">
        <v>82</v>
      </c>
      <c r="B421" t="s">
        <v>33</v>
      </c>
      <c r="C421" t="s">
        <v>33</v>
      </c>
      <c r="E421" s="20"/>
      <c r="F421" s="20"/>
      <c r="G421" s="20"/>
      <c r="H421" s="20"/>
      <c r="I421" s="20"/>
      <c r="J421" s="20" t="str">
        <f t="shared" si="28"/>
        <v>Journal</v>
      </c>
      <c r="K421" s="20"/>
      <c r="L421" s="20"/>
      <c r="M421" s="20"/>
      <c r="N421" s="20"/>
      <c r="O421" s="20"/>
      <c r="P421" s="20"/>
      <c r="Q421" s="20">
        <f t="shared" si="29"/>
        <v>0</v>
      </c>
      <c r="R421" s="20"/>
      <c r="S421" s="3">
        <v>0</v>
      </c>
      <c r="T421" s="133" t="s">
        <v>24551</v>
      </c>
      <c r="U421" s="26" t="s">
        <v>22913</v>
      </c>
      <c r="V421" s="26" t="s">
        <v>6</v>
      </c>
      <c r="W421" s="26" t="s">
        <v>24552</v>
      </c>
      <c r="X421" s="26">
        <v>7</v>
      </c>
      <c r="Y421" s="26" t="s">
        <v>6</v>
      </c>
      <c r="Z421" s="26" t="s">
        <v>6898</v>
      </c>
      <c r="AA421" s="26" t="s">
        <v>24553</v>
      </c>
      <c r="AB421" s="26">
        <v>2009</v>
      </c>
      <c r="AC421" s="26" t="s">
        <v>6</v>
      </c>
      <c r="AD421" s="26" t="s">
        <v>6</v>
      </c>
      <c r="AE421" s="116" t="s">
        <v>6</v>
      </c>
    </row>
    <row r="422" spans="1:31" x14ac:dyDescent="0.35">
      <c r="A422" t="s">
        <v>70</v>
      </c>
      <c r="B422" t="s">
        <v>33</v>
      </c>
      <c r="C422" t="s">
        <v>33</v>
      </c>
      <c r="E422" s="20" t="s">
        <v>128</v>
      </c>
      <c r="F422" s="20"/>
      <c r="G422" s="20"/>
      <c r="H422" s="20"/>
      <c r="I422" s="20"/>
      <c r="J422" s="20" t="str">
        <f t="shared" si="28"/>
        <v>Conference</v>
      </c>
      <c r="K422" s="20"/>
      <c r="L422" s="20"/>
      <c r="M422" s="20"/>
      <c r="N422" s="20"/>
      <c r="O422" s="20"/>
      <c r="P422" s="20"/>
      <c r="Q422" s="20">
        <f t="shared" si="29"/>
        <v>0</v>
      </c>
      <c r="R422" s="20"/>
      <c r="S422" s="3">
        <v>0</v>
      </c>
      <c r="T422" s="133" t="s">
        <v>24554</v>
      </c>
      <c r="U422" s="25" t="s">
        <v>24555</v>
      </c>
      <c r="V422" s="25" t="s">
        <v>6</v>
      </c>
      <c r="W422" s="25" t="s">
        <v>24556</v>
      </c>
      <c r="X422" s="25">
        <v>10</v>
      </c>
      <c r="Y422" s="25" t="s">
        <v>6</v>
      </c>
      <c r="Z422" s="25" t="s">
        <v>24557</v>
      </c>
      <c r="AA422" s="25" t="s">
        <v>24558</v>
      </c>
      <c r="AB422" s="25">
        <v>2012</v>
      </c>
      <c r="AC422" s="25" t="s">
        <v>6</v>
      </c>
      <c r="AD422" s="25" t="s">
        <v>6</v>
      </c>
      <c r="AE422" s="118" t="s">
        <v>6</v>
      </c>
    </row>
    <row r="423" spans="1:31" x14ac:dyDescent="0.35">
      <c r="A423" t="s">
        <v>79</v>
      </c>
      <c r="B423" t="s">
        <v>33</v>
      </c>
      <c r="C423" t="s">
        <v>33</v>
      </c>
      <c r="E423" s="20"/>
      <c r="F423" s="20"/>
      <c r="G423" s="20"/>
      <c r="H423" s="20"/>
      <c r="I423" s="20"/>
      <c r="J423" s="20" t="str">
        <f t="shared" si="28"/>
        <v>Journal</v>
      </c>
      <c r="K423" s="20"/>
      <c r="L423" s="20"/>
      <c r="M423" s="20"/>
      <c r="N423" s="20"/>
      <c r="O423" s="20"/>
      <c r="P423" s="20"/>
      <c r="Q423" s="20">
        <f t="shared" si="29"/>
        <v>0</v>
      </c>
      <c r="R423" s="20"/>
      <c r="S423" s="3">
        <v>0</v>
      </c>
      <c r="T423" s="133" t="s">
        <v>24559</v>
      </c>
      <c r="U423" s="26" t="s">
        <v>24560</v>
      </c>
      <c r="V423" s="26" t="s">
        <v>6</v>
      </c>
      <c r="W423" s="26" t="s">
        <v>24561</v>
      </c>
      <c r="X423" s="26">
        <v>7</v>
      </c>
      <c r="Y423" s="26" t="s">
        <v>6</v>
      </c>
      <c r="Z423" s="26" t="s">
        <v>24562</v>
      </c>
      <c r="AA423" s="26" t="s">
        <v>24563</v>
      </c>
      <c r="AB423" s="26">
        <v>2016</v>
      </c>
      <c r="AC423" s="26" t="s">
        <v>6</v>
      </c>
      <c r="AD423" s="26" t="s">
        <v>6</v>
      </c>
      <c r="AE423" s="116" t="s">
        <v>6</v>
      </c>
    </row>
    <row r="424" spans="1:31" x14ac:dyDescent="0.35">
      <c r="A424" t="s">
        <v>67</v>
      </c>
      <c r="B424" t="s">
        <v>33</v>
      </c>
      <c r="C424" t="s">
        <v>33</v>
      </c>
      <c r="E424" s="20"/>
      <c r="F424" s="20"/>
      <c r="G424" s="20"/>
      <c r="H424" s="20"/>
      <c r="I424" s="20"/>
      <c r="J424" s="20" t="str">
        <f t="shared" si="28"/>
        <v>Journal</v>
      </c>
      <c r="K424" s="20"/>
      <c r="L424" s="20"/>
      <c r="M424" s="20"/>
      <c r="N424" s="20"/>
      <c r="O424" s="20"/>
      <c r="P424" s="20"/>
      <c r="Q424" s="20">
        <f t="shared" si="29"/>
        <v>0</v>
      </c>
      <c r="R424" s="20"/>
      <c r="S424" s="3">
        <v>0</v>
      </c>
      <c r="T424" s="133" t="s">
        <v>24564</v>
      </c>
      <c r="U424" s="25" t="s">
        <v>22913</v>
      </c>
      <c r="V424" s="25" t="s">
        <v>6</v>
      </c>
      <c r="W424" s="25" t="s">
        <v>24565</v>
      </c>
      <c r="X424" s="25">
        <v>7</v>
      </c>
      <c r="Y424" s="25" t="s">
        <v>6</v>
      </c>
      <c r="Z424" s="25" t="s">
        <v>24566</v>
      </c>
      <c r="AA424" s="25" t="s">
        <v>24567</v>
      </c>
      <c r="AB424" s="25">
        <v>2019</v>
      </c>
      <c r="AC424" s="25" t="s">
        <v>6</v>
      </c>
      <c r="AD424" s="25" t="s">
        <v>6</v>
      </c>
      <c r="AE424" s="118" t="s">
        <v>6</v>
      </c>
    </row>
    <row r="425" spans="1:31" x14ac:dyDescent="0.35">
      <c r="A425" t="s">
        <v>70</v>
      </c>
      <c r="B425" t="s">
        <v>33</v>
      </c>
      <c r="C425" t="s">
        <v>33</v>
      </c>
      <c r="E425" s="20" t="s">
        <v>128</v>
      </c>
      <c r="F425" s="20"/>
      <c r="G425" s="20"/>
      <c r="H425" s="20"/>
      <c r="I425" s="20"/>
      <c r="J425" s="20" t="str">
        <f t="shared" si="28"/>
        <v>Journal</v>
      </c>
      <c r="K425" s="20"/>
      <c r="L425" s="20"/>
      <c r="M425" s="20"/>
      <c r="N425" s="20"/>
      <c r="O425" s="20"/>
      <c r="P425" s="20"/>
      <c r="Q425" s="20">
        <f t="shared" si="29"/>
        <v>0</v>
      </c>
      <c r="R425" s="20"/>
      <c r="S425" s="3">
        <v>0</v>
      </c>
      <c r="T425" s="133" t="s">
        <v>24568</v>
      </c>
      <c r="U425" s="26" t="s">
        <v>24569</v>
      </c>
      <c r="V425" s="26" t="s">
        <v>6</v>
      </c>
      <c r="W425" s="26" t="s">
        <v>24570</v>
      </c>
      <c r="X425" s="26">
        <v>10</v>
      </c>
      <c r="Y425" s="26" t="s">
        <v>6</v>
      </c>
      <c r="Z425" s="26" t="s">
        <v>24571</v>
      </c>
      <c r="AA425" s="26" t="s">
        <v>24572</v>
      </c>
      <c r="AB425" s="26">
        <v>2014</v>
      </c>
      <c r="AC425" s="26" t="s">
        <v>6</v>
      </c>
      <c r="AD425" s="26" t="s">
        <v>6</v>
      </c>
      <c r="AE425" s="116" t="s">
        <v>6</v>
      </c>
    </row>
    <row r="426" spans="1:31" x14ac:dyDescent="0.35">
      <c r="A426" t="s">
        <v>70</v>
      </c>
      <c r="B426" t="s">
        <v>33</v>
      </c>
      <c r="C426" t="s">
        <v>33</v>
      </c>
      <c r="E426" s="20" t="s">
        <v>128</v>
      </c>
      <c r="F426" s="20"/>
      <c r="G426" s="20"/>
      <c r="H426" s="20"/>
      <c r="I426" s="20"/>
      <c r="J426" s="20" t="str">
        <f t="shared" si="28"/>
        <v>Journal</v>
      </c>
      <c r="K426" s="20"/>
      <c r="L426" s="20"/>
      <c r="M426" s="20"/>
      <c r="N426" s="20"/>
      <c r="O426" s="20"/>
      <c r="P426" s="20"/>
      <c r="Q426" s="20">
        <f t="shared" si="29"/>
        <v>0</v>
      </c>
      <c r="R426" s="20"/>
      <c r="S426" s="3">
        <v>0</v>
      </c>
      <c r="T426" s="133" t="s">
        <v>24573</v>
      </c>
      <c r="U426" s="25" t="s">
        <v>24574</v>
      </c>
      <c r="V426" s="25" t="s">
        <v>6</v>
      </c>
      <c r="W426" s="25" t="s">
        <v>24575</v>
      </c>
      <c r="X426" s="25">
        <v>7</v>
      </c>
      <c r="Y426" s="25" t="s">
        <v>6</v>
      </c>
      <c r="Z426" s="25" t="s">
        <v>7796</v>
      </c>
      <c r="AA426" s="25" t="s">
        <v>24576</v>
      </c>
      <c r="AB426" s="25">
        <v>2012</v>
      </c>
      <c r="AC426" s="25" t="s">
        <v>6</v>
      </c>
      <c r="AD426" s="25" t="s">
        <v>6</v>
      </c>
      <c r="AE426" s="118" t="s">
        <v>6</v>
      </c>
    </row>
    <row r="427" spans="1:31" x14ac:dyDescent="0.35">
      <c r="A427" t="s">
        <v>82</v>
      </c>
      <c r="B427" t="s">
        <v>33</v>
      </c>
      <c r="C427" t="s">
        <v>33</v>
      </c>
      <c r="E427" s="20"/>
      <c r="F427" s="20"/>
      <c r="G427" s="20"/>
      <c r="H427" s="20"/>
      <c r="I427" s="20"/>
      <c r="J427" s="20" t="str">
        <f t="shared" si="28"/>
        <v>Conference</v>
      </c>
      <c r="K427" s="20"/>
      <c r="L427" s="20"/>
      <c r="M427" s="20"/>
      <c r="N427" s="20"/>
      <c r="O427" s="20"/>
      <c r="P427" s="20"/>
      <c r="Q427" s="20">
        <f t="shared" si="29"/>
        <v>0</v>
      </c>
      <c r="R427" s="20"/>
      <c r="S427" s="3">
        <v>0</v>
      </c>
      <c r="T427" s="133" t="s">
        <v>24577</v>
      </c>
      <c r="U427" s="26" t="s">
        <v>24578</v>
      </c>
      <c r="V427" s="26" t="s">
        <v>6</v>
      </c>
      <c r="W427" s="26" t="s">
        <v>24579</v>
      </c>
      <c r="X427" s="26">
        <v>5</v>
      </c>
      <c r="Y427" s="26" t="s">
        <v>6</v>
      </c>
      <c r="Z427" s="26" t="s">
        <v>23006</v>
      </c>
      <c r="AA427" s="26" t="s">
        <v>24580</v>
      </c>
      <c r="AB427" s="26">
        <v>2011</v>
      </c>
      <c r="AC427" s="26" t="s">
        <v>6</v>
      </c>
      <c r="AD427" s="26" t="s">
        <v>6</v>
      </c>
      <c r="AE427" s="116" t="s">
        <v>6</v>
      </c>
    </row>
    <row r="428" spans="1:31" x14ac:dyDescent="0.35">
      <c r="A428" t="s">
        <v>79</v>
      </c>
      <c r="B428" t="s">
        <v>33</v>
      </c>
      <c r="C428" t="s">
        <v>33</v>
      </c>
      <c r="E428" s="20"/>
      <c r="F428" s="20"/>
      <c r="G428" s="20"/>
      <c r="H428" s="20"/>
      <c r="I428" s="20"/>
      <c r="J428" s="20" t="str">
        <f t="shared" si="28"/>
        <v>Conference</v>
      </c>
      <c r="K428" s="20"/>
      <c r="L428" s="20"/>
      <c r="M428" s="20"/>
      <c r="N428" s="20"/>
      <c r="O428" s="20"/>
      <c r="P428" s="20"/>
      <c r="Q428" s="20">
        <f t="shared" si="29"/>
        <v>0</v>
      </c>
      <c r="R428" s="20"/>
      <c r="S428" s="3">
        <v>0</v>
      </c>
      <c r="T428" s="133" t="s">
        <v>24581</v>
      </c>
      <c r="U428" s="25" t="s">
        <v>24582</v>
      </c>
      <c r="V428" s="25" t="s">
        <v>6</v>
      </c>
      <c r="W428" s="25" t="s">
        <v>24583</v>
      </c>
      <c r="X428" s="25">
        <v>10</v>
      </c>
      <c r="Y428" s="25" t="s">
        <v>6</v>
      </c>
      <c r="Z428" s="25" t="s">
        <v>24431</v>
      </c>
      <c r="AA428" s="25" t="s">
        <v>24584</v>
      </c>
      <c r="AB428" s="25">
        <v>2014</v>
      </c>
      <c r="AC428" s="25" t="s">
        <v>6</v>
      </c>
      <c r="AD428" s="25" t="s">
        <v>6</v>
      </c>
      <c r="AE428" s="118" t="s">
        <v>6</v>
      </c>
    </row>
    <row r="429" spans="1:31" x14ac:dyDescent="0.35">
      <c r="A429" t="s">
        <v>70</v>
      </c>
      <c r="B429" t="s">
        <v>33</v>
      </c>
      <c r="C429" t="s">
        <v>33</v>
      </c>
      <c r="E429" s="20"/>
      <c r="F429" s="20"/>
      <c r="G429" s="20"/>
      <c r="H429" s="20"/>
      <c r="I429" s="20"/>
      <c r="J429" s="20" t="str">
        <f t="shared" si="28"/>
        <v>Journal</v>
      </c>
      <c r="K429" s="20"/>
      <c r="L429" s="20"/>
      <c r="M429" s="20"/>
      <c r="N429" s="20"/>
      <c r="O429" s="20"/>
      <c r="P429" s="20"/>
      <c r="Q429" s="20">
        <f t="shared" si="29"/>
        <v>0</v>
      </c>
      <c r="R429" s="20"/>
      <c r="S429" s="3">
        <v>0</v>
      </c>
      <c r="T429" s="133" t="s">
        <v>24585</v>
      </c>
      <c r="U429" s="26" t="s">
        <v>22913</v>
      </c>
      <c r="V429" s="26" t="s">
        <v>6</v>
      </c>
      <c r="W429" s="26" t="s">
        <v>24586</v>
      </c>
      <c r="X429" s="26">
        <v>6</v>
      </c>
      <c r="Y429" s="26" t="s">
        <v>6</v>
      </c>
      <c r="Z429" s="26" t="s">
        <v>22913</v>
      </c>
      <c r="AA429" s="26" t="s">
        <v>22914</v>
      </c>
      <c r="AB429" s="26">
        <v>2018</v>
      </c>
      <c r="AC429" s="26" t="s">
        <v>6</v>
      </c>
      <c r="AD429" s="26" t="s">
        <v>6</v>
      </c>
      <c r="AE429" s="116" t="s">
        <v>6</v>
      </c>
    </row>
    <row r="430" spans="1:31" x14ac:dyDescent="0.35">
      <c r="A430" t="s">
        <v>70</v>
      </c>
      <c r="B430" t="s">
        <v>33</v>
      </c>
      <c r="C430" t="s">
        <v>33</v>
      </c>
      <c r="E430" s="20"/>
      <c r="F430" s="20"/>
      <c r="G430" s="20"/>
      <c r="H430" s="20"/>
      <c r="I430" s="20"/>
      <c r="J430" s="20" t="str">
        <f t="shared" si="28"/>
        <v>Conference</v>
      </c>
      <c r="K430" s="20"/>
      <c r="L430" s="20"/>
      <c r="M430" s="20"/>
      <c r="N430" s="20"/>
      <c r="O430" s="20"/>
      <c r="P430" s="20"/>
      <c r="Q430" s="20">
        <f t="shared" si="29"/>
        <v>0</v>
      </c>
      <c r="R430" s="20"/>
      <c r="S430" s="3">
        <v>0</v>
      </c>
      <c r="T430" s="133" t="s">
        <v>24587</v>
      </c>
      <c r="U430" s="25" t="s">
        <v>24588</v>
      </c>
      <c r="V430" s="25" t="s">
        <v>6</v>
      </c>
      <c r="W430" s="25" t="s">
        <v>24589</v>
      </c>
      <c r="X430" s="25">
        <v>10</v>
      </c>
      <c r="Y430" s="25" t="s">
        <v>6</v>
      </c>
      <c r="Z430" s="25" t="s">
        <v>24590</v>
      </c>
      <c r="AA430" s="25" t="s">
        <v>24591</v>
      </c>
      <c r="AB430" s="25">
        <v>2015</v>
      </c>
      <c r="AC430" s="25" t="s">
        <v>6</v>
      </c>
      <c r="AD430" s="25" t="s">
        <v>6</v>
      </c>
      <c r="AE430" s="118" t="s">
        <v>6</v>
      </c>
    </row>
    <row r="431" spans="1:31" x14ac:dyDescent="0.35">
      <c r="A431" t="s">
        <v>70</v>
      </c>
      <c r="B431" t="s">
        <v>33</v>
      </c>
      <c r="C431" t="s">
        <v>33</v>
      </c>
      <c r="E431" s="20"/>
      <c r="F431" s="20"/>
      <c r="G431" s="20"/>
      <c r="H431" s="20"/>
      <c r="I431" s="20"/>
      <c r="J431" s="20" t="str">
        <f t="shared" si="28"/>
        <v>Journal</v>
      </c>
      <c r="K431" s="20"/>
      <c r="L431" s="20"/>
      <c r="M431" s="20"/>
      <c r="N431" s="20"/>
      <c r="O431" s="20"/>
      <c r="P431" s="20"/>
      <c r="Q431" s="20">
        <f t="shared" si="29"/>
        <v>0</v>
      </c>
      <c r="R431" s="20"/>
      <c r="S431" s="3">
        <v>0</v>
      </c>
      <c r="T431" s="133" t="s">
        <v>24592</v>
      </c>
      <c r="U431" s="26" t="s">
        <v>24593</v>
      </c>
      <c r="V431" s="26" t="s">
        <v>6</v>
      </c>
      <c r="W431" s="26" t="s">
        <v>24594</v>
      </c>
      <c r="X431" s="26">
        <v>7</v>
      </c>
      <c r="Y431" s="26" t="s">
        <v>6</v>
      </c>
      <c r="Z431" s="26" t="s">
        <v>24595</v>
      </c>
      <c r="AA431" s="26" t="s">
        <v>24596</v>
      </c>
      <c r="AB431" s="26">
        <v>2016</v>
      </c>
      <c r="AC431" s="26" t="s">
        <v>6</v>
      </c>
      <c r="AD431" s="26" t="s">
        <v>6</v>
      </c>
      <c r="AE431" s="116" t="s">
        <v>6</v>
      </c>
    </row>
    <row r="432" spans="1:31" x14ac:dyDescent="0.35">
      <c r="A432" t="s">
        <v>79</v>
      </c>
      <c r="B432" t="s">
        <v>33</v>
      </c>
      <c r="C432" t="s">
        <v>33</v>
      </c>
      <c r="E432" s="20"/>
      <c r="F432" s="20"/>
      <c r="G432" s="20"/>
      <c r="H432" s="20"/>
      <c r="I432" s="20"/>
      <c r="J432" s="20" t="str">
        <f t="shared" si="28"/>
        <v>Journal</v>
      </c>
      <c r="K432" s="20"/>
      <c r="L432" s="20"/>
      <c r="M432" s="20"/>
      <c r="N432" s="20"/>
      <c r="O432" s="20"/>
      <c r="P432" s="20"/>
      <c r="Q432" s="20">
        <f t="shared" si="29"/>
        <v>0</v>
      </c>
      <c r="R432" s="20"/>
      <c r="S432" s="3">
        <v>0</v>
      </c>
      <c r="T432" s="133" t="s">
        <v>24597</v>
      </c>
      <c r="U432" s="25" t="s">
        <v>24598</v>
      </c>
      <c r="V432" s="25" t="s">
        <v>6</v>
      </c>
      <c r="W432" s="25" t="s">
        <v>24599</v>
      </c>
      <c r="X432" s="25">
        <v>5</v>
      </c>
      <c r="Y432" s="25" t="s">
        <v>6</v>
      </c>
      <c r="Z432" s="25" t="s">
        <v>24492</v>
      </c>
      <c r="AA432" s="25" t="s">
        <v>24600</v>
      </c>
      <c r="AB432" s="25">
        <v>2009</v>
      </c>
      <c r="AC432" s="25" t="s">
        <v>6</v>
      </c>
      <c r="AD432" s="25" t="s">
        <v>6</v>
      </c>
      <c r="AE432" s="118" t="s">
        <v>6</v>
      </c>
    </row>
    <row r="433" spans="1:31" x14ac:dyDescent="0.35">
      <c r="A433" t="s">
        <v>79</v>
      </c>
      <c r="B433" t="s">
        <v>33</v>
      </c>
      <c r="C433" t="s">
        <v>33</v>
      </c>
      <c r="E433" s="20"/>
      <c r="F433" s="20"/>
      <c r="G433" s="20"/>
      <c r="H433" s="20"/>
      <c r="I433" s="20"/>
      <c r="J433" s="20" t="str">
        <f t="shared" si="28"/>
        <v>Journal</v>
      </c>
      <c r="K433" s="20"/>
      <c r="L433" s="20"/>
      <c r="M433" s="20"/>
      <c r="N433" s="20"/>
      <c r="O433" s="20"/>
      <c r="P433" s="20"/>
      <c r="Q433" s="20">
        <f t="shared" si="29"/>
        <v>0</v>
      </c>
      <c r="R433" s="20"/>
      <c r="S433" s="3">
        <v>0</v>
      </c>
      <c r="T433" s="133" t="s">
        <v>24601</v>
      </c>
      <c r="U433" s="26" t="s">
        <v>24602</v>
      </c>
      <c r="V433" s="26" t="s">
        <v>6</v>
      </c>
      <c r="W433" s="26" t="s">
        <v>24603</v>
      </c>
      <c r="X433" s="26">
        <v>5</v>
      </c>
      <c r="Y433" s="26" t="s">
        <v>6</v>
      </c>
      <c r="Z433" s="26" t="s">
        <v>24604</v>
      </c>
      <c r="AA433" s="26" t="s">
        <v>24605</v>
      </c>
      <c r="AB433" s="26">
        <v>2016</v>
      </c>
      <c r="AC433" s="26" t="s">
        <v>6</v>
      </c>
      <c r="AD433" s="26" t="s">
        <v>6</v>
      </c>
      <c r="AE433" s="116" t="s">
        <v>6</v>
      </c>
    </row>
    <row r="434" spans="1:31" x14ac:dyDescent="0.35">
      <c r="A434" t="s">
        <v>70</v>
      </c>
      <c r="B434" t="s">
        <v>33</v>
      </c>
      <c r="C434" t="s">
        <v>33</v>
      </c>
      <c r="E434" s="20" t="s">
        <v>128</v>
      </c>
      <c r="F434" s="20"/>
      <c r="G434" s="20"/>
      <c r="H434" s="20"/>
      <c r="I434" s="20"/>
      <c r="J434" s="20" t="str">
        <f t="shared" si="28"/>
        <v>Conference</v>
      </c>
      <c r="K434" s="20"/>
      <c r="L434" s="20"/>
      <c r="M434" s="20"/>
      <c r="N434" s="20"/>
      <c r="O434" s="20"/>
      <c r="P434" s="20"/>
      <c r="Q434" s="20">
        <f t="shared" si="29"/>
        <v>0</v>
      </c>
      <c r="R434" s="20"/>
      <c r="S434" s="3">
        <v>0</v>
      </c>
      <c r="T434" s="133" t="s">
        <v>24606</v>
      </c>
      <c r="U434" s="25" t="s">
        <v>24607</v>
      </c>
      <c r="V434" s="25" t="s">
        <v>6</v>
      </c>
      <c r="W434" s="25" t="s">
        <v>24608</v>
      </c>
      <c r="X434" s="25">
        <v>7</v>
      </c>
      <c r="Y434" s="25" t="s">
        <v>6</v>
      </c>
      <c r="Z434" s="25" t="s">
        <v>23006</v>
      </c>
      <c r="AA434" s="25" t="s">
        <v>22914</v>
      </c>
      <c r="AB434" s="25">
        <v>2009</v>
      </c>
      <c r="AC434" s="25" t="s">
        <v>6</v>
      </c>
      <c r="AD434" s="25" t="s">
        <v>6</v>
      </c>
      <c r="AE434" s="118" t="s">
        <v>6</v>
      </c>
    </row>
    <row r="435" spans="1:31" x14ac:dyDescent="0.35">
      <c r="A435" t="s">
        <v>70</v>
      </c>
      <c r="B435" t="s">
        <v>33</v>
      </c>
      <c r="C435" t="s">
        <v>33</v>
      </c>
      <c r="E435" s="20" t="s">
        <v>128</v>
      </c>
      <c r="F435" s="20"/>
      <c r="G435" s="20"/>
      <c r="H435" s="20"/>
      <c r="I435" s="20"/>
      <c r="J435" s="20" t="str">
        <f t="shared" si="28"/>
        <v>Journal</v>
      </c>
      <c r="K435" s="20"/>
      <c r="L435" s="20"/>
      <c r="M435" s="20"/>
      <c r="N435" s="20"/>
      <c r="O435" s="20"/>
      <c r="P435" s="20"/>
      <c r="Q435" s="20">
        <f t="shared" si="29"/>
        <v>0</v>
      </c>
      <c r="R435" s="20"/>
      <c r="S435" s="3">
        <v>0</v>
      </c>
      <c r="T435" s="133" t="s">
        <v>24609</v>
      </c>
      <c r="U435" s="26" t="s">
        <v>24610</v>
      </c>
      <c r="V435" s="26" t="s">
        <v>6</v>
      </c>
      <c r="W435" s="26" t="s">
        <v>24611</v>
      </c>
      <c r="X435" s="26">
        <v>7</v>
      </c>
      <c r="Y435" s="26" t="s">
        <v>6</v>
      </c>
      <c r="Z435" s="26" t="s">
        <v>5409</v>
      </c>
      <c r="AA435" s="26" t="s">
        <v>24612</v>
      </c>
      <c r="AB435" s="26">
        <v>2010</v>
      </c>
      <c r="AC435" s="26" t="s">
        <v>6</v>
      </c>
      <c r="AD435" s="26" t="s">
        <v>6</v>
      </c>
      <c r="AE435" s="116" t="s">
        <v>6</v>
      </c>
    </row>
    <row r="436" spans="1:31" x14ac:dyDescent="0.35">
      <c r="A436" t="s">
        <v>67</v>
      </c>
      <c r="B436" t="s">
        <v>33</v>
      </c>
      <c r="C436" t="s">
        <v>33</v>
      </c>
      <c r="E436" s="20"/>
      <c r="F436" s="20"/>
      <c r="G436" s="20"/>
      <c r="H436" s="20"/>
      <c r="I436" s="20"/>
      <c r="J436" s="20" t="str">
        <f t="shared" si="28"/>
        <v>Journal</v>
      </c>
      <c r="K436" s="20"/>
      <c r="L436" s="20"/>
      <c r="M436" s="20"/>
      <c r="N436" s="20"/>
      <c r="O436" s="20"/>
      <c r="P436" s="20"/>
      <c r="Q436" s="20">
        <f t="shared" si="29"/>
        <v>0</v>
      </c>
      <c r="R436" s="20"/>
      <c r="S436" s="3">
        <v>0</v>
      </c>
      <c r="T436" s="133" t="s">
        <v>24613</v>
      </c>
      <c r="U436" s="25" t="s">
        <v>24614</v>
      </c>
      <c r="V436" s="25" t="s">
        <v>6</v>
      </c>
      <c r="W436" s="25" t="s">
        <v>24615</v>
      </c>
      <c r="X436" s="25">
        <v>7</v>
      </c>
      <c r="Y436" s="25" t="s">
        <v>6</v>
      </c>
      <c r="Z436" s="25" t="s">
        <v>24616</v>
      </c>
      <c r="AA436" s="25" t="s">
        <v>24617</v>
      </c>
      <c r="AB436" s="25">
        <v>2010</v>
      </c>
      <c r="AC436" s="25" t="s">
        <v>6</v>
      </c>
      <c r="AD436" s="25" t="s">
        <v>6</v>
      </c>
      <c r="AE436" s="118" t="s">
        <v>6</v>
      </c>
    </row>
    <row r="437" spans="1:31" x14ac:dyDescent="0.35">
      <c r="A437" t="s">
        <v>67</v>
      </c>
      <c r="B437" t="s">
        <v>33</v>
      </c>
      <c r="C437" t="s">
        <v>33</v>
      </c>
      <c r="E437" s="20"/>
      <c r="F437" s="20"/>
      <c r="G437" s="20"/>
      <c r="H437" s="20"/>
      <c r="I437" s="20"/>
      <c r="J437" s="20" t="str">
        <f t="shared" si="28"/>
        <v>Conference</v>
      </c>
      <c r="K437" s="20"/>
      <c r="L437" s="20"/>
      <c r="M437" s="20"/>
      <c r="N437" s="20"/>
      <c r="O437" s="20"/>
      <c r="P437" s="20"/>
      <c r="Q437" s="20">
        <f t="shared" si="29"/>
        <v>0</v>
      </c>
      <c r="R437" s="20"/>
      <c r="S437" s="3">
        <v>0</v>
      </c>
      <c r="T437" s="133" t="s">
        <v>24618</v>
      </c>
      <c r="U437" s="26" t="s">
        <v>24619</v>
      </c>
      <c r="V437" s="26" t="s">
        <v>6</v>
      </c>
      <c r="W437" s="26" t="s">
        <v>24620</v>
      </c>
      <c r="X437" s="26">
        <v>10</v>
      </c>
      <c r="Y437" s="26" t="s">
        <v>6</v>
      </c>
      <c r="Z437" s="26" t="s">
        <v>17010</v>
      </c>
      <c r="AA437" s="26" t="s">
        <v>24621</v>
      </c>
      <c r="AB437" s="26">
        <v>2013</v>
      </c>
      <c r="AC437" s="26" t="s">
        <v>6</v>
      </c>
      <c r="AD437" s="26" t="s">
        <v>6</v>
      </c>
      <c r="AE437" s="116" t="s">
        <v>6</v>
      </c>
    </row>
    <row r="438" spans="1:31" x14ac:dyDescent="0.35">
      <c r="A438" t="str">
        <f t="shared" ref="A438:A457" si="31">IF(S438=1,"Duplicated","")</f>
        <v>Duplicated</v>
      </c>
      <c r="B438" t="s">
        <v>33</v>
      </c>
      <c r="C438" t="s">
        <v>33</v>
      </c>
      <c r="E438" s="20"/>
      <c r="F438" s="20"/>
      <c r="G438" s="20"/>
      <c r="H438" s="20"/>
      <c r="I438" s="20"/>
      <c r="J438" s="20" t="str">
        <f t="shared" si="28"/>
        <v>Journal</v>
      </c>
      <c r="K438" s="20"/>
      <c r="L438" s="20"/>
      <c r="M438" s="20"/>
      <c r="N438" s="20"/>
      <c r="O438" s="20"/>
      <c r="P438" s="20"/>
      <c r="Q438" s="20">
        <f t="shared" si="29"/>
        <v>0</v>
      </c>
      <c r="R438" s="20"/>
      <c r="S438" s="3">
        <v>1</v>
      </c>
      <c r="T438" s="133" t="s">
        <v>24622</v>
      </c>
      <c r="U438" s="25" t="s">
        <v>13495</v>
      </c>
      <c r="V438" s="25" t="s">
        <v>6</v>
      </c>
      <c r="W438" s="25" t="s">
        <v>13496</v>
      </c>
      <c r="X438" s="25">
        <v>5</v>
      </c>
      <c r="Y438" s="25" t="s">
        <v>6</v>
      </c>
      <c r="Z438" s="25" t="s">
        <v>24623</v>
      </c>
      <c r="AA438" s="25" t="s">
        <v>24624</v>
      </c>
      <c r="AB438" s="25">
        <v>2009</v>
      </c>
      <c r="AC438" s="25" t="s">
        <v>6</v>
      </c>
      <c r="AD438" s="25" t="s">
        <v>6</v>
      </c>
      <c r="AE438" s="118" t="s">
        <v>6</v>
      </c>
    </row>
    <row r="439" spans="1:31" x14ac:dyDescent="0.35">
      <c r="A439" t="s">
        <v>67</v>
      </c>
      <c r="B439" t="s">
        <v>33</v>
      </c>
      <c r="C439" t="s">
        <v>33</v>
      </c>
      <c r="E439" s="20"/>
      <c r="F439" s="20"/>
      <c r="G439" s="20"/>
      <c r="H439" s="20"/>
      <c r="I439" s="20"/>
      <c r="J439" s="20" t="str">
        <f t="shared" si="28"/>
        <v>Journal</v>
      </c>
      <c r="K439" s="20"/>
      <c r="L439" s="20"/>
      <c r="M439" s="20"/>
      <c r="N439" s="20"/>
      <c r="O439" s="20"/>
      <c r="P439" s="20"/>
      <c r="Q439" s="20">
        <f t="shared" si="29"/>
        <v>0</v>
      </c>
      <c r="R439" s="20"/>
      <c r="S439" s="3">
        <v>0</v>
      </c>
      <c r="T439" s="133" t="s">
        <v>24625</v>
      </c>
      <c r="U439" s="26" t="s">
        <v>24626</v>
      </c>
      <c r="V439" s="26" t="s">
        <v>6</v>
      </c>
      <c r="W439" s="26" t="s">
        <v>24627</v>
      </c>
      <c r="X439" s="26">
        <v>7</v>
      </c>
      <c r="Y439" s="26" t="s">
        <v>6</v>
      </c>
      <c r="Z439" s="26" t="s">
        <v>24426</v>
      </c>
      <c r="AA439" s="26" t="s">
        <v>24628</v>
      </c>
      <c r="AB439" s="26">
        <v>2010</v>
      </c>
      <c r="AC439" s="26" t="s">
        <v>6</v>
      </c>
      <c r="AD439" s="26" t="s">
        <v>6</v>
      </c>
      <c r="AE439" s="116" t="s">
        <v>6</v>
      </c>
    </row>
    <row r="440" spans="1:31" x14ac:dyDescent="0.35">
      <c r="A440" t="s">
        <v>67</v>
      </c>
      <c r="B440" t="s">
        <v>33</v>
      </c>
      <c r="C440" t="s">
        <v>33</v>
      </c>
      <c r="E440" s="20"/>
      <c r="F440" s="20"/>
      <c r="G440" s="20"/>
      <c r="H440" s="20"/>
      <c r="I440" s="20"/>
      <c r="J440" s="20" t="str">
        <f t="shared" si="28"/>
        <v>Conference</v>
      </c>
      <c r="K440" s="20"/>
      <c r="L440" s="20"/>
      <c r="M440" s="20"/>
      <c r="N440" s="20"/>
      <c r="O440" s="20"/>
      <c r="P440" s="20"/>
      <c r="Q440" s="20">
        <f t="shared" si="29"/>
        <v>0</v>
      </c>
      <c r="R440" s="20"/>
      <c r="S440" s="3">
        <v>0</v>
      </c>
      <c r="T440" s="133" t="s">
        <v>24629</v>
      </c>
      <c r="U440" s="25" t="s">
        <v>24630</v>
      </c>
      <c r="V440" s="25" t="s">
        <v>6</v>
      </c>
      <c r="W440" s="25" t="s">
        <v>24631</v>
      </c>
      <c r="X440" s="25">
        <v>10</v>
      </c>
      <c r="Y440" s="25" t="s">
        <v>6</v>
      </c>
      <c r="Z440" s="25" t="s">
        <v>24632</v>
      </c>
      <c r="AA440" s="25" t="s">
        <v>24633</v>
      </c>
      <c r="AB440" s="25"/>
      <c r="AC440" s="25" t="s">
        <v>6</v>
      </c>
      <c r="AD440" s="25" t="s">
        <v>6</v>
      </c>
      <c r="AE440" s="118" t="s">
        <v>6</v>
      </c>
    </row>
    <row r="441" spans="1:31" x14ac:dyDescent="0.35">
      <c r="A441" t="s">
        <v>67</v>
      </c>
      <c r="B441" t="s">
        <v>33</v>
      </c>
      <c r="C441" t="s">
        <v>33</v>
      </c>
      <c r="E441" s="20"/>
      <c r="F441" s="20"/>
      <c r="G441" s="20"/>
      <c r="H441" s="20"/>
      <c r="I441" s="20"/>
      <c r="J441" s="20" t="str">
        <f t="shared" si="28"/>
        <v>Journal</v>
      </c>
      <c r="K441" s="20"/>
      <c r="L441" s="20"/>
      <c r="M441" s="20"/>
      <c r="N441" s="20"/>
      <c r="O441" s="20"/>
      <c r="P441" s="20"/>
      <c r="Q441" s="20">
        <f t="shared" si="29"/>
        <v>0</v>
      </c>
      <c r="R441" s="20"/>
      <c r="S441" s="3">
        <v>0</v>
      </c>
      <c r="T441" s="133" t="s">
        <v>24634</v>
      </c>
      <c r="U441" s="26" t="s">
        <v>24635</v>
      </c>
      <c r="V441" s="26" t="s">
        <v>6</v>
      </c>
      <c r="W441" s="26" t="s">
        <v>24636</v>
      </c>
      <c r="X441" s="26">
        <v>7</v>
      </c>
      <c r="Y441" s="26" t="s">
        <v>6</v>
      </c>
      <c r="Z441" s="26" t="s">
        <v>1999</v>
      </c>
      <c r="AA441" s="26" t="s">
        <v>12648</v>
      </c>
      <c r="AB441" s="26">
        <v>2011</v>
      </c>
      <c r="AC441" s="26" t="s">
        <v>6</v>
      </c>
      <c r="AD441" s="26" t="s">
        <v>6</v>
      </c>
      <c r="AE441" s="116" t="s">
        <v>6</v>
      </c>
    </row>
    <row r="442" spans="1:31" x14ac:dyDescent="0.35">
      <c r="A442" t="s">
        <v>70</v>
      </c>
      <c r="B442" t="s">
        <v>33</v>
      </c>
      <c r="C442" t="s">
        <v>33</v>
      </c>
      <c r="E442" s="20"/>
      <c r="F442" s="20"/>
      <c r="G442" s="20"/>
      <c r="H442" s="20"/>
      <c r="I442" s="20"/>
      <c r="J442" s="20" t="str">
        <f t="shared" si="28"/>
        <v>Conference</v>
      </c>
      <c r="K442" s="20"/>
      <c r="L442" s="20"/>
      <c r="M442" s="20"/>
      <c r="N442" s="20"/>
      <c r="O442" s="20"/>
      <c r="P442" s="20"/>
      <c r="Q442" s="20">
        <f t="shared" si="29"/>
        <v>0</v>
      </c>
      <c r="R442" s="20"/>
      <c r="S442" s="3">
        <v>0</v>
      </c>
      <c r="T442" s="133" t="s">
        <v>24637</v>
      </c>
      <c r="U442" s="25" t="s">
        <v>24638</v>
      </c>
      <c r="V442" s="25" t="s">
        <v>6</v>
      </c>
      <c r="W442" s="25" t="s">
        <v>24639</v>
      </c>
      <c r="X442" s="25">
        <v>10</v>
      </c>
      <c r="Y442" s="25" t="s">
        <v>6</v>
      </c>
      <c r="Z442" s="25" t="s">
        <v>24640</v>
      </c>
      <c r="AA442" s="25" t="s">
        <v>24641</v>
      </c>
      <c r="AB442" s="25">
        <v>2009</v>
      </c>
      <c r="AC442" s="25" t="s">
        <v>6</v>
      </c>
      <c r="AD442" s="25" t="s">
        <v>6</v>
      </c>
      <c r="AE442" s="118" t="s">
        <v>6</v>
      </c>
    </row>
    <row r="443" spans="1:31" x14ac:dyDescent="0.35">
      <c r="A443" t="s">
        <v>79</v>
      </c>
      <c r="B443" t="s">
        <v>33</v>
      </c>
      <c r="C443" t="s">
        <v>33</v>
      </c>
      <c r="E443" s="20"/>
      <c r="F443" s="20"/>
      <c r="G443" s="20"/>
      <c r="H443" s="20"/>
      <c r="I443" s="20"/>
      <c r="J443" s="20" t="str">
        <f t="shared" si="28"/>
        <v>Journal</v>
      </c>
      <c r="K443" s="20"/>
      <c r="L443" s="20"/>
      <c r="M443" s="20"/>
      <c r="N443" s="20"/>
      <c r="O443" s="20"/>
      <c r="P443" s="20"/>
      <c r="Q443" s="20">
        <f t="shared" si="29"/>
        <v>0</v>
      </c>
      <c r="R443" s="20"/>
      <c r="S443" s="3">
        <v>0</v>
      </c>
      <c r="T443" s="133" t="s">
        <v>24642</v>
      </c>
      <c r="U443" s="26" t="s">
        <v>24643</v>
      </c>
      <c r="V443" s="26" t="s">
        <v>6</v>
      </c>
      <c r="W443" s="26" t="s">
        <v>24644</v>
      </c>
      <c r="X443" s="26">
        <v>7</v>
      </c>
      <c r="Y443" s="26" t="s">
        <v>6</v>
      </c>
      <c r="Z443" s="26" t="s">
        <v>1999</v>
      </c>
      <c r="AA443" s="26" t="s">
        <v>24645</v>
      </c>
      <c r="AB443" s="26">
        <v>2010</v>
      </c>
      <c r="AC443" s="26" t="s">
        <v>6</v>
      </c>
      <c r="AD443" s="26" t="s">
        <v>6</v>
      </c>
      <c r="AE443" s="116" t="s">
        <v>6</v>
      </c>
    </row>
    <row r="444" spans="1:31" x14ac:dyDescent="0.35">
      <c r="A444" t="s">
        <v>82</v>
      </c>
      <c r="B444" t="s">
        <v>33</v>
      </c>
      <c r="C444" t="s">
        <v>33</v>
      </c>
      <c r="E444" s="20"/>
      <c r="F444" s="20"/>
      <c r="G444" s="20"/>
      <c r="H444" s="20"/>
      <c r="I444" s="20"/>
      <c r="J444" s="20" t="str">
        <f t="shared" si="28"/>
        <v>Journal</v>
      </c>
      <c r="K444" s="20"/>
      <c r="L444" s="20"/>
      <c r="M444" s="20"/>
      <c r="N444" s="20"/>
      <c r="O444" s="20"/>
      <c r="P444" s="20"/>
      <c r="Q444" s="20">
        <f t="shared" si="29"/>
        <v>0</v>
      </c>
      <c r="R444" s="20"/>
      <c r="S444" s="3">
        <v>0</v>
      </c>
      <c r="T444" s="133" t="s">
        <v>24646</v>
      </c>
      <c r="U444" s="25" t="s">
        <v>24647</v>
      </c>
      <c r="V444" s="25" t="s">
        <v>6</v>
      </c>
      <c r="W444" s="25" t="s">
        <v>24648</v>
      </c>
      <c r="X444" s="25">
        <v>7</v>
      </c>
      <c r="Y444" s="25" t="s">
        <v>6</v>
      </c>
      <c r="Z444" s="25" t="s">
        <v>7796</v>
      </c>
      <c r="AA444" s="25" t="s">
        <v>24649</v>
      </c>
      <c r="AB444" s="25">
        <v>2014</v>
      </c>
      <c r="AC444" s="25" t="s">
        <v>6</v>
      </c>
      <c r="AD444" s="25" t="s">
        <v>6</v>
      </c>
      <c r="AE444" s="118" t="s">
        <v>6</v>
      </c>
    </row>
    <row r="445" spans="1:31" x14ac:dyDescent="0.35">
      <c r="A445" t="s">
        <v>70</v>
      </c>
      <c r="B445" t="s">
        <v>33</v>
      </c>
      <c r="C445" t="s">
        <v>33</v>
      </c>
      <c r="E445" s="20"/>
      <c r="F445" s="20"/>
      <c r="G445" s="20"/>
      <c r="H445" s="20"/>
      <c r="I445" s="20"/>
      <c r="J445" s="20" t="str">
        <f t="shared" si="28"/>
        <v>Conference</v>
      </c>
      <c r="K445" s="20"/>
      <c r="L445" s="20"/>
      <c r="M445" s="20"/>
      <c r="N445" s="20"/>
      <c r="O445" s="20"/>
      <c r="P445" s="20"/>
      <c r="Q445" s="20">
        <f t="shared" si="29"/>
        <v>0</v>
      </c>
      <c r="R445" s="20"/>
      <c r="S445" s="3">
        <v>0</v>
      </c>
      <c r="T445" s="133" t="s">
        <v>24650</v>
      </c>
      <c r="U445" s="26" t="s">
        <v>24651</v>
      </c>
      <c r="V445" s="26" t="s">
        <v>6</v>
      </c>
      <c r="W445" s="26" t="s">
        <v>24652</v>
      </c>
      <c r="X445" s="26">
        <v>10</v>
      </c>
      <c r="Y445" s="26" t="s">
        <v>6</v>
      </c>
      <c r="Z445" s="26" t="s">
        <v>24653</v>
      </c>
      <c r="AA445" s="26" t="s">
        <v>24654</v>
      </c>
      <c r="AB445" s="26">
        <v>2012</v>
      </c>
      <c r="AC445" s="26" t="s">
        <v>6</v>
      </c>
      <c r="AD445" s="26" t="s">
        <v>6</v>
      </c>
      <c r="AE445" s="116" t="s">
        <v>6</v>
      </c>
    </row>
    <row r="446" spans="1:31" x14ac:dyDescent="0.35">
      <c r="A446" t="s">
        <v>67</v>
      </c>
      <c r="B446" t="s">
        <v>33</v>
      </c>
      <c r="C446" t="s">
        <v>33</v>
      </c>
      <c r="E446" s="20"/>
      <c r="F446" s="20"/>
      <c r="G446" s="20"/>
      <c r="H446" s="20"/>
      <c r="I446" s="20"/>
      <c r="J446" s="20" t="str">
        <f t="shared" si="28"/>
        <v>Conference</v>
      </c>
      <c r="K446" s="20"/>
      <c r="L446" s="20"/>
      <c r="M446" s="20"/>
      <c r="N446" s="20"/>
      <c r="O446" s="20"/>
      <c r="P446" s="20"/>
      <c r="Q446" s="20">
        <f t="shared" si="29"/>
        <v>0</v>
      </c>
      <c r="R446" s="20"/>
      <c r="S446" s="3">
        <v>0</v>
      </c>
      <c r="T446" s="133" t="s">
        <v>24655</v>
      </c>
      <c r="U446" s="25" t="s">
        <v>24656</v>
      </c>
      <c r="V446" s="25" t="s">
        <v>6</v>
      </c>
      <c r="W446" s="25" t="s">
        <v>24657</v>
      </c>
      <c r="X446" s="25">
        <v>10</v>
      </c>
      <c r="Y446" s="25" t="s">
        <v>6</v>
      </c>
      <c r="Z446" s="25" t="s">
        <v>17010</v>
      </c>
      <c r="AA446" s="25" t="s">
        <v>24658</v>
      </c>
      <c r="AB446" s="25">
        <v>2011</v>
      </c>
      <c r="AC446" s="25" t="s">
        <v>6</v>
      </c>
      <c r="AD446" s="25" t="s">
        <v>6</v>
      </c>
      <c r="AE446" s="118" t="s">
        <v>6</v>
      </c>
    </row>
    <row r="447" spans="1:31" x14ac:dyDescent="0.35">
      <c r="A447" t="s">
        <v>82</v>
      </c>
      <c r="B447" t="s">
        <v>33</v>
      </c>
      <c r="C447" t="s">
        <v>33</v>
      </c>
      <c r="E447" s="20"/>
      <c r="F447" s="20"/>
      <c r="G447" s="20"/>
      <c r="H447" s="20"/>
      <c r="I447" s="20"/>
      <c r="J447" s="20" t="str">
        <f t="shared" si="28"/>
        <v>Journal</v>
      </c>
      <c r="K447" s="20"/>
      <c r="L447" s="20"/>
      <c r="M447" s="20"/>
      <c r="N447" s="20"/>
      <c r="O447" s="20"/>
      <c r="P447" s="20"/>
      <c r="Q447" s="20">
        <f t="shared" si="29"/>
        <v>0</v>
      </c>
      <c r="R447" s="20"/>
      <c r="S447" s="3">
        <v>0</v>
      </c>
      <c r="T447" s="133" t="s">
        <v>24659</v>
      </c>
      <c r="U447" s="26" t="s">
        <v>22913</v>
      </c>
      <c r="V447" s="26" t="s">
        <v>6</v>
      </c>
      <c r="W447" s="26" t="s">
        <v>24660</v>
      </c>
      <c r="X447" s="26">
        <v>7</v>
      </c>
      <c r="Y447" s="26" t="s">
        <v>6</v>
      </c>
      <c r="Z447" s="26" t="s">
        <v>24174</v>
      </c>
      <c r="AA447" s="26" t="s">
        <v>24661</v>
      </c>
      <c r="AB447" s="26">
        <v>2012</v>
      </c>
      <c r="AC447" s="26" t="s">
        <v>6</v>
      </c>
      <c r="AD447" s="26" t="s">
        <v>6</v>
      </c>
      <c r="AE447" s="116" t="s">
        <v>6</v>
      </c>
    </row>
    <row r="448" spans="1:31" x14ac:dyDescent="0.35">
      <c r="A448" t="s">
        <v>67</v>
      </c>
      <c r="B448" t="s">
        <v>33</v>
      </c>
      <c r="C448" t="s">
        <v>33</v>
      </c>
      <c r="E448" s="20"/>
      <c r="F448" s="20"/>
      <c r="G448" s="20"/>
      <c r="H448" s="20"/>
      <c r="I448" s="20"/>
      <c r="J448" s="20" t="str">
        <f t="shared" si="28"/>
        <v>Journal</v>
      </c>
      <c r="K448" s="20"/>
      <c r="L448" s="20"/>
      <c r="M448" s="20"/>
      <c r="N448" s="20"/>
      <c r="O448" s="20"/>
      <c r="P448" s="20"/>
      <c r="Q448" s="20">
        <f t="shared" si="29"/>
        <v>0</v>
      </c>
      <c r="R448" s="20"/>
      <c r="S448" s="3">
        <v>0</v>
      </c>
      <c r="T448" s="133" t="s">
        <v>24662</v>
      </c>
      <c r="U448" s="25" t="s">
        <v>24663</v>
      </c>
      <c r="V448" s="25" t="s">
        <v>6</v>
      </c>
      <c r="W448" s="25" t="s">
        <v>24664</v>
      </c>
      <c r="X448" s="25">
        <v>7</v>
      </c>
      <c r="Y448" s="25" t="s">
        <v>6</v>
      </c>
      <c r="Z448" s="25" t="s">
        <v>24665</v>
      </c>
      <c r="AA448" s="25" t="s">
        <v>24666</v>
      </c>
      <c r="AB448" s="25">
        <v>2014</v>
      </c>
      <c r="AC448" s="25" t="s">
        <v>6</v>
      </c>
      <c r="AD448" s="25" t="s">
        <v>6</v>
      </c>
      <c r="AE448" s="118" t="s">
        <v>6</v>
      </c>
    </row>
    <row r="449" spans="1:31" x14ac:dyDescent="0.35">
      <c r="A449" t="s">
        <v>70</v>
      </c>
      <c r="B449" t="s">
        <v>33</v>
      </c>
      <c r="C449" t="s">
        <v>33</v>
      </c>
      <c r="E449" s="20"/>
      <c r="F449" s="20"/>
      <c r="G449" s="20"/>
      <c r="H449" s="20"/>
      <c r="I449" s="20"/>
      <c r="J449" s="20" t="str">
        <f t="shared" si="28"/>
        <v>Journal</v>
      </c>
      <c r="K449" s="20"/>
      <c r="L449" s="20"/>
      <c r="M449" s="20"/>
      <c r="N449" s="20"/>
      <c r="O449" s="20"/>
      <c r="P449" s="20"/>
      <c r="Q449" s="20">
        <f t="shared" si="29"/>
        <v>0</v>
      </c>
      <c r="R449" s="20"/>
      <c r="S449" s="3">
        <v>0</v>
      </c>
      <c r="T449" s="133" t="s">
        <v>24667</v>
      </c>
      <c r="U449" s="26" t="s">
        <v>24668</v>
      </c>
      <c r="V449" s="26" t="s">
        <v>6</v>
      </c>
      <c r="W449" s="26" t="s">
        <v>24669</v>
      </c>
      <c r="X449" s="26">
        <v>7</v>
      </c>
      <c r="Y449" s="26" t="s">
        <v>6</v>
      </c>
      <c r="Z449" s="26" t="s">
        <v>1999</v>
      </c>
      <c r="AA449" s="26" t="s">
        <v>24670</v>
      </c>
      <c r="AB449" s="26">
        <v>2011</v>
      </c>
      <c r="AC449" s="26" t="s">
        <v>6</v>
      </c>
      <c r="AD449" s="26" t="s">
        <v>6</v>
      </c>
      <c r="AE449" s="116" t="s">
        <v>6</v>
      </c>
    </row>
    <row r="450" spans="1:31" x14ac:dyDescent="0.35">
      <c r="A450" t="s">
        <v>70</v>
      </c>
      <c r="B450" t="s">
        <v>33</v>
      </c>
      <c r="C450" t="s">
        <v>33</v>
      </c>
      <c r="E450" s="20" t="s">
        <v>128</v>
      </c>
      <c r="F450" s="20"/>
      <c r="G450" s="20"/>
      <c r="H450" s="20"/>
      <c r="I450" s="20"/>
      <c r="J450" s="20" t="str">
        <f t="shared" si="28"/>
        <v>Journal</v>
      </c>
      <c r="K450" s="20"/>
      <c r="L450" s="20"/>
      <c r="M450" s="20"/>
      <c r="N450" s="20"/>
      <c r="O450" s="20"/>
      <c r="P450" s="20"/>
      <c r="Q450" s="20">
        <f t="shared" si="29"/>
        <v>0</v>
      </c>
      <c r="R450" s="20"/>
      <c r="S450" s="3">
        <v>0</v>
      </c>
      <c r="T450" s="133" t="s">
        <v>24671</v>
      </c>
      <c r="U450" s="25" t="s">
        <v>24672</v>
      </c>
      <c r="V450" s="25" t="s">
        <v>6</v>
      </c>
      <c r="W450" s="25" t="s">
        <v>24673</v>
      </c>
      <c r="X450" s="25">
        <v>7</v>
      </c>
      <c r="Y450" s="25" t="s">
        <v>6</v>
      </c>
      <c r="Z450" s="25" t="s">
        <v>2536</v>
      </c>
      <c r="AA450" s="25" t="s">
        <v>24674</v>
      </c>
      <c r="AB450" s="25">
        <v>2015</v>
      </c>
      <c r="AC450" s="25" t="s">
        <v>6</v>
      </c>
      <c r="AD450" s="25" t="s">
        <v>6</v>
      </c>
      <c r="AE450" s="118" t="s">
        <v>6</v>
      </c>
    </row>
    <row r="451" spans="1:31" x14ac:dyDescent="0.35">
      <c r="A451" t="s">
        <v>67</v>
      </c>
      <c r="B451" t="s">
        <v>33</v>
      </c>
      <c r="C451" t="s">
        <v>33</v>
      </c>
      <c r="E451" s="20"/>
      <c r="F451" s="20"/>
      <c r="G451" s="20"/>
      <c r="H451" s="20"/>
      <c r="I451" s="20"/>
      <c r="J451" s="20" t="str">
        <f t="shared" ref="J451:J514" si="32">IF(ISNUMBER(SEARCH("Workshop", Z451)),"Workshop",IF(OR(ISNUMBER(SEARCH("Conference", Z451)), ISNUMBER(SEARCH("Symposium", Z451)), ISNUMBER(SEARCH("Lecture Notes", Z451)), ISNUMBER(SEARCH("Proceedings", Z451))),"Conference", "Journal"))</f>
        <v>Journal</v>
      </c>
      <c r="K451" s="20"/>
      <c r="L451" s="20"/>
      <c r="M451" s="20"/>
      <c r="N451" s="20"/>
      <c r="O451" s="20"/>
      <c r="P451" s="20"/>
      <c r="Q451" s="20">
        <f t="shared" ref="Q451:Q514" si="33">SUM(K451:P451)</f>
        <v>0</v>
      </c>
      <c r="R451" s="20"/>
      <c r="S451" s="3">
        <v>0</v>
      </c>
      <c r="T451" s="133" t="s">
        <v>24675</v>
      </c>
      <c r="U451" s="26" t="s">
        <v>24676</v>
      </c>
      <c r="V451" s="26" t="s">
        <v>6</v>
      </c>
      <c r="W451" s="26" t="s">
        <v>24677</v>
      </c>
      <c r="X451" s="26">
        <v>10</v>
      </c>
      <c r="Y451" s="26" t="s">
        <v>6</v>
      </c>
      <c r="Z451" s="26" t="s">
        <v>22913</v>
      </c>
      <c r="AA451" s="26" t="s">
        <v>22914</v>
      </c>
      <c r="AB451" s="26">
        <v>2009</v>
      </c>
      <c r="AC451" s="26" t="s">
        <v>6</v>
      </c>
      <c r="AD451" s="26" t="s">
        <v>6</v>
      </c>
      <c r="AE451" s="116" t="s">
        <v>6</v>
      </c>
    </row>
    <row r="452" spans="1:31" x14ac:dyDescent="0.35">
      <c r="A452" t="s">
        <v>67</v>
      </c>
      <c r="B452" t="s">
        <v>33</v>
      </c>
      <c r="C452" t="s">
        <v>33</v>
      </c>
      <c r="E452" s="20"/>
      <c r="F452" s="20"/>
      <c r="G452" s="20"/>
      <c r="H452" s="20"/>
      <c r="I452" s="20"/>
      <c r="J452" s="20" t="str">
        <f t="shared" si="32"/>
        <v>Journal</v>
      </c>
      <c r="K452" s="20"/>
      <c r="L452" s="20"/>
      <c r="M452" s="20"/>
      <c r="N452" s="20"/>
      <c r="O452" s="20"/>
      <c r="P452" s="20"/>
      <c r="Q452" s="20">
        <f t="shared" si="33"/>
        <v>0</v>
      </c>
      <c r="R452" s="20"/>
      <c r="S452" s="3">
        <v>0</v>
      </c>
      <c r="T452" s="133" t="s">
        <v>24678</v>
      </c>
      <c r="U452" s="25" t="s">
        <v>24679</v>
      </c>
      <c r="V452" s="25" t="s">
        <v>6</v>
      </c>
      <c r="W452" s="25" t="s">
        <v>24680</v>
      </c>
      <c r="X452" s="25">
        <v>7</v>
      </c>
      <c r="Y452" s="25" t="s">
        <v>6</v>
      </c>
      <c r="Z452" s="25" t="s">
        <v>24446</v>
      </c>
      <c r="AA452" s="25" t="s">
        <v>24681</v>
      </c>
      <c r="AB452" s="25">
        <v>2013</v>
      </c>
      <c r="AC452" s="25" t="s">
        <v>6</v>
      </c>
      <c r="AD452" s="25" t="s">
        <v>6</v>
      </c>
      <c r="AE452" s="118" t="s">
        <v>6</v>
      </c>
    </row>
    <row r="453" spans="1:31" x14ac:dyDescent="0.35">
      <c r="A453" t="s">
        <v>70</v>
      </c>
      <c r="B453" t="s">
        <v>33</v>
      </c>
      <c r="C453" t="s">
        <v>33</v>
      </c>
      <c r="E453" s="20"/>
      <c r="F453" s="20"/>
      <c r="G453" s="20"/>
      <c r="H453" s="20"/>
      <c r="I453" s="20"/>
      <c r="J453" s="20" t="str">
        <f t="shared" si="32"/>
        <v>Conference</v>
      </c>
      <c r="K453" s="20"/>
      <c r="L453" s="20"/>
      <c r="M453" s="20"/>
      <c r="N453" s="20"/>
      <c r="O453" s="20"/>
      <c r="P453" s="20"/>
      <c r="Q453" s="20">
        <f t="shared" si="33"/>
        <v>0</v>
      </c>
      <c r="R453" s="20"/>
      <c r="S453" s="3">
        <v>0</v>
      </c>
      <c r="T453" s="133" t="s">
        <v>24682</v>
      </c>
      <c r="U453" s="26" t="s">
        <v>24683</v>
      </c>
      <c r="V453" s="26" t="s">
        <v>6</v>
      </c>
      <c r="W453" s="26" t="s">
        <v>24684</v>
      </c>
      <c r="X453" s="26">
        <v>10</v>
      </c>
      <c r="Y453" s="26" t="s">
        <v>6</v>
      </c>
      <c r="Z453" s="26" t="s">
        <v>24685</v>
      </c>
      <c r="AA453" s="26" t="s">
        <v>24686</v>
      </c>
      <c r="AB453" s="26">
        <v>2016</v>
      </c>
      <c r="AC453" s="26" t="s">
        <v>6</v>
      </c>
      <c r="AD453" s="26" t="s">
        <v>6</v>
      </c>
      <c r="AE453" s="116" t="s">
        <v>6</v>
      </c>
    </row>
    <row r="454" spans="1:31" x14ac:dyDescent="0.35">
      <c r="A454" t="s">
        <v>70</v>
      </c>
      <c r="B454" t="s">
        <v>33</v>
      </c>
      <c r="C454" t="s">
        <v>33</v>
      </c>
      <c r="E454" s="20"/>
      <c r="F454" s="20"/>
      <c r="G454" s="20"/>
      <c r="H454" s="20"/>
      <c r="I454" s="20"/>
      <c r="J454" s="20" t="str">
        <f t="shared" si="32"/>
        <v>Conference</v>
      </c>
      <c r="K454" s="20"/>
      <c r="L454" s="20"/>
      <c r="M454" s="20"/>
      <c r="N454" s="20"/>
      <c r="O454" s="20"/>
      <c r="P454" s="20"/>
      <c r="Q454" s="20">
        <f t="shared" si="33"/>
        <v>0</v>
      </c>
      <c r="R454" s="20"/>
      <c r="S454" s="3">
        <v>0</v>
      </c>
      <c r="T454" s="133" t="s">
        <v>24687</v>
      </c>
      <c r="U454" s="25" t="s">
        <v>24688</v>
      </c>
      <c r="V454" s="25" t="s">
        <v>6</v>
      </c>
      <c r="W454" s="25" t="s">
        <v>24689</v>
      </c>
      <c r="X454" s="25">
        <v>10</v>
      </c>
      <c r="Y454" s="25" t="s">
        <v>6</v>
      </c>
      <c r="Z454" s="25" t="s">
        <v>24464</v>
      </c>
      <c r="AA454" s="25" t="s">
        <v>24690</v>
      </c>
      <c r="AB454" s="25">
        <v>2014</v>
      </c>
      <c r="AC454" s="25" t="s">
        <v>6</v>
      </c>
      <c r="AD454" s="25" t="s">
        <v>6</v>
      </c>
      <c r="AE454" s="118" t="s">
        <v>6</v>
      </c>
    </row>
    <row r="455" spans="1:31" x14ac:dyDescent="0.35">
      <c r="A455" t="s">
        <v>67</v>
      </c>
      <c r="B455" t="s">
        <v>33</v>
      </c>
      <c r="C455" t="s">
        <v>33</v>
      </c>
      <c r="E455" s="20"/>
      <c r="F455" s="20"/>
      <c r="G455" s="20"/>
      <c r="H455" s="20"/>
      <c r="I455" s="20"/>
      <c r="J455" s="20" t="str">
        <f t="shared" si="32"/>
        <v>Journal</v>
      </c>
      <c r="K455" s="20"/>
      <c r="L455" s="20"/>
      <c r="M455" s="20"/>
      <c r="N455" s="20"/>
      <c r="O455" s="20"/>
      <c r="P455" s="20"/>
      <c r="Q455" s="20">
        <f t="shared" si="33"/>
        <v>0</v>
      </c>
      <c r="R455" s="20"/>
      <c r="S455" s="3">
        <v>0</v>
      </c>
      <c r="T455" s="133" t="s">
        <v>24691</v>
      </c>
      <c r="U455" s="26" t="s">
        <v>24692</v>
      </c>
      <c r="V455" s="26" t="s">
        <v>6</v>
      </c>
      <c r="W455" s="26" t="s">
        <v>24693</v>
      </c>
      <c r="X455" s="26">
        <v>10</v>
      </c>
      <c r="Y455" s="26" t="s">
        <v>6</v>
      </c>
      <c r="Z455" s="26" t="s">
        <v>22913</v>
      </c>
      <c r="AA455" s="26" t="s">
        <v>22914</v>
      </c>
      <c r="AB455" s="26">
        <v>2012</v>
      </c>
      <c r="AC455" s="26" t="s">
        <v>6</v>
      </c>
      <c r="AD455" s="26" t="s">
        <v>6</v>
      </c>
      <c r="AE455" s="116" t="s">
        <v>6</v>
      </c>
    </row>
    <row r="456" spans="1:31" x14ac:dyDescent="0.35">
      <c r="A456" t="s">
        <v>67</v>
      </c>
      <c r="B456" t="s">
        <v>33</v>
      </c>
      <c r="C456" t="s">
        <v>33</v>
      </c>
      <c r="E456" s="20"/>
      <c r="F456" s="20"/>
      <c r="G456" s="20"/>
      <c r="H456" s="20"/>
      <c r="I456" s="20"/>
      <c r="J456" s="20" t="str">
        <f t="shared" si="32"/>
        <v>Journal</v>
      </c>
      <c r="K456" s="20"/>
      <c r="L456" s="20"/>
      <c r="M456" s="20"/>
      <c r="N456" s="20"/>
      <c r="O456" s="20"/>
      <c r="P456" s="20"/>
      <c r="Q456" s="20">
        <f t="shared" si="33"/>
        <v>0</v>
      </c>
      <c r="R456" s="20"/>
      <c r="S456" s="3">
        <v>0</v>
      </c>
      <c r="T456" s="133" t="s">
        <v>24694</v>
      </c>
      <c r="U456" s="25" t="s">
        <v>24695</v>
      </c>
      <c r="V456" s="25" t="s">
        <v>6</v>
      </c>
      <c r="W456" s="25" t="s">
        <v>24696</v>
      </c>
      <c r="X456" s="25">
        <v>5</v>
      </c>
      <c r="Y456" s="25" t="s">
        <v>6</v>
      </c>
      <c r="Z456" s="25" t="s">
        <v>23902</v>
      </c>
      <c r="AA456" s="25" t="s">
        <v>24697</v>
      </c>
      <c r="AB456" s="25">
        <v>2011</v>
      </c>
      <c r="AC456" s="25" t="s">
        <v>6</v>
      </c>
      <c r="AD456" s="25" t="s">
        <v>6</v>
      </c>
      <c r="AE456" s="118" t="s">
        <v>6</v>
      </c>
    </row>
    <row r="457" spans="1:31" x14ac:dyDescent="0.35">
      <c r="A457" t="str">
        <f t="shared" si="31"/>
        <v>Duplicated</v>
      </c>
      <c r="B457" t="s">
        <v>33</v>
      </c>
      <c r="C457" t="s">
        <v>33</v>
      </c>
      <c r="E457" s="20"/>
      <c r="F457" s="20"/>
      <c r="G457" s="20"/>
      <c r="H457" s="20"/>
      <c r="I457" s="20"/>
      <c r="J457" s="20" t="str">
        <f t="shared" si="32"/>
        <v>Conference</v>
      </c>
      <c r="K457" s="20"/>
      <c r="L457" s="20"/>
      <c r="M457" s="20"/>
      <c r="N457" s="20"/>
      <c r="O457" s="20"/>
      <c r="P457" s="20"/>
      <c r="Q457" s="20">
        <f t="shared" si="33"/>
        <v>0</v>
      </c>
      <c r="R457" s="20"/>
      <c r="S457" s="3">
        <v>1</v>
      </c>
      <c r="T457" s="133" t="s">
        <v>24698</v>
      </c>
      <c r="U457" s="26" t="s">
        <v>24699</v>
      </c>
      <c r="V457" s="26" t="s">
        <v>6</v>
      </c>
      <c r="W457" s="26" t="s">
        <v>24700</v>
      </c>
      <c r="X457" s="26">
        <v>10</v>
      </c>
      <c r="Y457" s="26" t="s">
        <v>6</v>
      </c>
      <c r="Z457" s="26" t="s">
        <v>24701</v>
      </c>
      <c r="AA457" s="26" t="s">
        <v>24702</v>
      </c>
      <c r="AB457" s="26">
        <v>2020</v>
      </c>
      <c r="AC457" s="26" t="s">
        <v>6</v>
      </c>
      <c r="AD457" s="26" t="s">
        <v>6</v>
      </c>
      <c r="AE457" s="116" t="s">
        <v>6</v>
      </c>
    </row>
    <row r="458" spans="1:31" x14ac:dyDescent="0.35">
      <c r="A458" t="s">
        <v>67</v>
      </c>
      <c r="B458" t="s">
        <v>33</v>
      </c>
      <c r="C458" t="s">
        <v>33</v>
      </c>
      <c r="E458" s="20"/>
      <c r="F458" s="20"/>
      <c r="G458" s="20"/>
      <c r="H458" s="20"/>
      <c r="I458" s="20"/>
      <c r="J458" s="20" t="str">
        <f t="shared" si="32"/>
        <v>Journal</v>
      </c>
      <c r="K458" s="20"/>
      <c r="L458" s="20"/>
      <c r="M458" s="20"/>
      <c r="N458" s="20"/>
      <c r="O458" s="20"/>
      <c r="P458" s="20"/>
      <c r="Q458" s="20">
        <f t="shared" si="33"/>
        <v>0</v>
      </c>
      <c r="R458" s="20"/>
      <c r="S458" s="3">
        <v>0</v>
      </c>
      <c r="T458" s="133" t="s">
        <v>24703</v>
      </c>
      <c r="U458" s="25" t="s">
        <v>22913</v>
      </c>
      <c r="V458" s="25" t="s">
        <v>6</v>
      </c>
      <c r="W458" s="25" t="s">
        <v>24704</v>
      </c>
      <c r="X458" s="25">
        <v>7</v>
      </c>
      <c r="Y458" s="25" t="s">
        <v>6</v>
      </c>
      <c r="Z458" s="25" t="s">
        <v>556</v>
      </c>
      <c r="AA458" s="25" t="s">
        <v>24705</v>
      </c>
      <c r="AB458" s="25">
        <v>2013</v>
      </c>
      <c r="AC458" s="25" t="s">
        <v>6</v>
      </c>
      <c r="AD458" s="25" t="s">
        <v>6</v>
      </c>
      <c r="AE458" s="118" t="s">
        <v>6</v>
      </c>
    </row>
    <row r="459" spans="1:31" x14ac:dyDescent="0.35">
      <c r="A459" t="s">
        <v>67</v>
      </c>
      <c r="B459" t="s">
        <v>33</v>
      </c>
      <c r="C459" t="s">
        <v>33</v>
      </c>
      <c r="E459" s="20"/>
      <c r="F459" s="20"/>
      <c r="G459" s="20"/>
      <c r="H459" s="20"/>
      <c r="I459" s="20"/>
      <c r="J459" s="20" t="str">
        <f t="shared" si="32"/>
        <v>Journal</v>
      </c>
      <c r="K459" s="20"/>
      <c r="L459" s="20"/>
      <c r="M459" s="20"/>
      <c r="N459" s="20"/>
      <c r="O459" s="20"/>
      <c r="P459" s="20"/>
      <c r="Q459" s="20">
        <f t="shared" si="33"/>
        <v>0</v>
      </c>
      <c r="R459" s="20"/>
      <c r="S459" s="3">
        <v>0</v>
      </c>
      <c r="T459" s="133" t="s">
        <v>24706</v>
      </c>
      <c r="U459" s="26" t="s">
        <v>24707</v>
      </c>
      <c r="V459" s="26" t="s">
        <v>6</v>
      </c>
      <c r="W459" s="26" t="s">
        <v>24708</v>
      </c>
      <c r="X459" s="26">
        <v>7</v>
      </c>
      <c r="Y459" s="26" t="s">
        <v>6</v>
      </c>
      <c r="Z459" s="26" t="s">
        <v>24665</v>
      </c>
      <c r="AA459" s="26" t="s">
        <v>24709</v>
      </c>
      <c r="AB459" s="26">
        <v>2014</v>
      </c>
      <c r="AC459" s="26" t="s">
        <v>6</v>
      </c>
      <c r="AD459" s="26" t="s">
        <v>6</v>
      </c>
      <c r="AE459" s="116" t="s">
        <v>6</v>
      </c>
    </row>
    <row r="460" spans="1:31" x14ac:dyDescent="0.35">
      <c r="A460" t="s">
        <v>67</v>
      </c>
      <c r="B460" t="s">
        <v>33</v>
      </c>
      <c r="C460" t="s">
        <v>33</v>
      </c>
      <c r="E460" s="20"/>
      <c r="F460" s="20"/>
      <c r="G460" s="20"/>
      <c r="H460" s="20"/>
      <c r="I460" s="20"/>
      <c r="J460" s="20" t="str">
        <f t="shared" si="32"/>
        <v>Journal</v>
      </c>
      <c r="K460" s="20"/>
      <c r="L460" s="20"/>
      <c r="M460" s="20"/>
      <c r="N460" s="20"/>
      <c r="O460" s="20"/>
      <c r="P460" s="20"/>
      <c r="Q460" s="20">
        <f t="shared" si="33"/>
        <v>0</v>
      </c>
      <c r="R460" s="20"/>
      <c r="S460" s="3">
        <v>0</v>
      </c>
      <c r="T460" s="133" t="s">
        <v>24710</v>
      </c>
      <c r="U460" s="25" t="s">
        <v>24711</v>
      </c>
      <c r="V460" s="25" t="s">
        <v>6</v>
      </c>
      <c r="W460" s="25" t="s">
        <v>24712</v>
      </c>
      <c r="X460" s="25">
        <v>10</v>
      </c>
      <c r="Y460" s="25" t="s">
        <v>6</v>
      </c>
      <c r="Z460" s="25" t="s">
        <v>15957</v>
      </c>
      <c r="AA460" s="25" t="s">
        <v>24713</v>
      </c>
      <c r="AB460" s="25">
        <v>2014</v>
      </c>
      <c r="AC460" s="25" t="s">
        <v>6</v>
      </c>
      <c r="AD460" s="25" t="s">
        <v>6</v>
      </c>
      <c r="AE460" s="118" t="s">
        <v>6</v>
      </c>
    </row>
    <row r="461" spans="1:31" x14ac:dyDescent="0.35">
      <c r="A461" t="s">
        <v>67</v>
      </c>
      <c r="B461" t="s">
        <v>33</v>
      </c>
      <c r="C461" t="s">
        <v>33</v>
      </c>
      <c r="E461" s="20"/>
      <c r="F461" s="20"/>
      <c r="G461" s="20"/>
      <c r="H461" s="20"/>
      <c r="I461" s="20"/>
      <c r="J461" s="20" t="str">
        <f t="shared" si="32"/>
        <v>Conference</v>
      </c>
      <c r="K461" s="20"/>
      <c r="L461" s="20"/>
      <c r="M461" s="20"/>
      <c r="N461" s="20"/>
      <c r="O461" s="20"/>
      <c r="P461" s="20"/>
      <c r="Q461" s="20">
        <f t="shared" si="33"/>
        <v>0</v>
      </c>
      <c r="R461" s="20"/>
      <c r="S461" s="3">
        <v>0</v>
      </c>
      <c r="T461" s="133" t="s">
        <v>24714</v>
      </c>
      <c r="U461" s="26" t="s">
        <v>24715</v>
      </c>
      <c r="V461" s="26" t="s">
        <v>6</v>
      </c>
      <c r="W461" s="26" t="s">
        <v>24716</v>
      </c>
      <c r="X461" s="26">
        <v>5</v>
      </c>
      <c r="Y461" s="26" t="s">
        <v>6</v>
      </c>
      <c r="Z461" s="26" t="s">
        <v>23006</v>
      </c>
      <c r="AA461" s="26" t="s">
        <v>24717</v>
      </c>
      <c r="AB461" s="26">
        <v>2015</v>
      </c>
      <c r="AC461" s="26" t="s">
        <v>6</v>
      </c>
      <c r="AD461" s="26" t="s">
        <v>6</v>
      </c>
      <c r="AE461" s="116" t="s">
        <v>6</v>
      </c>
    </row>
    <row r="462" spans="1:31" x14ac:dyDescent="0.35">
      <c r="A462" t="s">
        <v>70</v>
      </c>
      <c r="B462" t="s">
        <v>33</v>
      </c>
      <c r="C462" t="s">
        <v>33</v>
      </c>
      <c r="E462" s="20"/>
      <c r="F462" s="20"/>
      <c r="G462" s="20"/>
      <c r="H462" s="20"/>
      <c r="I462" s="20"/>
      <c r="J462" s="20" t="str">
        <f t="shared" si="32"/>
        <v>Journal</v>
      </c>
      <c r="K462" s="20"/>
      <c r="L462" s="20"/>
      <c r="M462" s="20"/>
      <c r="N462" s="20"/>
      <c r="O462" s="20"/>
      <c r="P462" s="20"/>
      <c r="Q462" s="20">
        <f t="shared" si="33"/>
        <v>0</v>
      </c>
      <c r="R462" s="20"/>
      <c r="S462" s="3">
        <v>0</v>
      </c>
      <c r="T462" s="133" t="s">
        <v>24718</v>
      </c>
      <c r="U462" s="25" t="s">
        <v>24719</v>
      </c>
      <c r="V462" s="25" t="s">
        <v>6</v>
      </c>
      <c r="W462" s="25" t="s">
        <v>24720</v>
      </c>
      <c r="X462" s="25">
        <v>7</v>
      </c>
      <c r="Y462" s="25" t="s">
        <v>6</v>
      </c>
      <c r="Z462" s="25" t="s">
        <v>24446</v>
      </c>
      <c r="AA462" s="25" t="s">
        <v>24721</v>
      </c>
      <c r="AB462" s="25">
        <v>2011</v>
      </c>
      <c r="AC462" s="25" t="s">
        <v>6</v>
      </c>
      <c r="AD462" s="25" t="s">
        <v>6</v>
      </c>
      <c r="AE462" s="118" t="s">
        <v>6</v>
      </c>
    </row>
    <row r="463" spans="1:31" x14ac:dyDescent="0.35">
      <c r="A463" t="s">
        <v>65</v>
      </c>
      <c r="B463" t="s">
        <v>33</v>
      </c>
      <c r="C463" t="s">
        <v>33</v>
      </c>
      <c r="D463" t="s">
        <v>64</v>
      </c>
      <c r="E463" s="20"/>
      <c r="F463" s="20" t="s">
        <v>96</v>
      </c>
      <c r="G463" s="20" t="s">
        <v>111</v>
      </c>
      <c r="H463" s="20" t="s">
        <v>21717</v>
      </c>
      <c r="I463" s="20" t="s">
        <v>14606</v>
      </c>
      <c r="J463" s="20" t="str">
        <f t="shared" si="32"/>
        <v>Journal</v>
      </c>
      <c r="K463">
        <v>1</v>
      </c>
      <c r="L463">
        <v>1</v>
      </c>
      <c r="M463">
        <v>1</v>
      </c>
      <c r="N463">
        <v>1</v>
      </c>
      <c r="O463">
        <v>0</v>
      </c>
      <c r="P463">
        <v>0</v>
      </c>
      <c r="Q463" s="20">
        <f t="shared" si="33"/>
        <v>4</v>
      </c>
      <c r="R463" s="20" t="s">
        <v>25220</v>
      </c>
      <c r="S463" s="3">
        <v>0</v>
      </c>
      <c r="T463" s="133" t="s">
        <v>24722</v>
      </c>
      <c r="U463" s="26" t="s">
        <v>24723</v>
      </c>
      <c r="V463" s="26" t="s">
        <v>6</v>
      </c>
      <c r="W463" s="26" t="s">
        <v>24724</v>
      </c>
      <c r="X463" s="26">
        <v>5</v>
      </c>
      <c r="Y463" s="26" t="s">
        <v>6</v>
      </c>
      <c r="Z463" s="26" t="s">
        <v>24725</v>
      </c>
      <c r="AA463" s="26" t="s">
        <v>24726</v>
      </c>
      <c r="AB463" s="26">
        <v>2007</v>
      </c>
      <c r="AC463" s="26" t="s">
        <v>6</v>
      </c>
      <c r="AD463" s="26" t="s">
        <v>6</v>
      </c>
      <c r="AE463" s="116" t="s">
        <v>6</v>
      </c>
    </row>
    <row r="464" spans="1:31" x14ac:dyDescent="0.35">
      <c r="A464" t="s">
        <v>79</v>
      </c>
      <c r="B464" t="s">
        <v>33</v>
      </c>
      <c r="C464" t="s">
        <v>33</v>
      </c>
      <c r="E464" s="20"/>
      <c r="F464" s="20"/>
      <c r="G464" s="20"/>
      <c r="H464" s="20"/>
      <c r="I464" s="20"/>
      <c r="J464" s="20" t="str">
        <f t="shared" si="32"/>
        <v>Journal</v>
      </c>
      <c r="K464" s="20"/>
      <c r="L464" s="20"/>
      <c r="M464" s="20"/>
      <c r="N464" s="20"/>
      <c r="O464" s="20"/>
      <c r="P464" s="20"/>
      <c r="Q464" s="20">
        <f t="shared" si="33"/>
        <v>0</v>
      </c>
      <c r="R464" s="20"/>
      <c r="S464" s="3">
        <v>0</v>
      </c>
      <c r="T464" s="133" t="s">
        <v>24727</v>
      </c>
      <c r="U464" s="25" t="s">
        <v>22913</v>
      </c>
      <c r="V464" s="25" t="s">
        <v>6</v>
      </c>
      <c r="W464" s="25" t="s">
        <v>24728</v>
      </c>
      <c r="X464" s="25">
        <v>10</v>
      </c>
      <c r="Y464" s="25" t="s">
        <v>6</v>
      </c>
      <c r="Z464" s="25" t="s">
        <v>22913</v>
      </c>
      <c r="AA464" s="25" t="s">
        <v>22914</v>
      </c>
      <c r="AB464" s="25">
        <v>2009</v>
      </c>
      <c r="AC464" s="25" t="s">
        <v>6</v>
      </c>
      <c r="AD464" s="25" t="s">
        <v>6</v>
      </c>
      <c r="AE464" s="118" t="s">
        <v>6</v>
      </c>
    </row>
    <row r="465" spans="1:31" x14ac:dyDescent="0.35">
      <c r="A465" t="s">
        <v>70</v>
      </c>
      <c r="B465" t="s">
        <v>33</v>
      </c>
      <c r="C465" t="s">
        <v>33</v>
      </c>
      <c r="E465" s="20" t="s">
        <v>128</v>
      </c>
      <c r="F465" s="20"/>
      <c r="G465" s="20"/>
      <c r="H465" s="20"/>
      <c r="I465" s="20"/>
      <c r="J465" s="20" t="str">
        <f t="shared" si="32"/>
        <v>Journal</v>
      </c>
      <c r="K465" s="20"/>
      <c r="L465" s="20"/>
      <c r="M465" s="20"/>
      <c r="N465" s="20"/>
      <c r="O465" s="20"/>
      <c r="P465" s="20"/>
      <c r="Q465" s="20">
        <f t="shared" si="33"/>
        <v>0</v>
      </c>
      <c r="R465" s="20"/>
      <c r="S465" s="3">
        <v>0</v>
      </c>
      <c r="T465" s="133" t="s">
        <v>24729</v>
      </c>
      <c r="U465" s="26" t="s">
        <v>24730</v>
      </c>
      <c r="V465" s="26" t="s">
        <v>6</v>
      </c>
      <c r="W465" s="26" t="s">
        <v>24731</v>
      </c>
      <c r="X465" s="26">
        <v>5</v>
      </c>
      <c r="Y465" s="26" t="s">
        <v>6</v>
      </c>
      <c r="Z465" s="26" t="s">
        <v>23926</v>
      </c>
      <c r="AA465" s="26" t="s">
        <v>24732</v>
      </c>
      <c r="AB465" s="26">
        <v>2009</v>
      </c>
      <c r="AC465" s="26" t="s">
        <v>6</v>
      </c>
      <c r="AD465" s="26" t="s">
        <v>6</v>
      </c>
      <c r="AE465" s="116" t="s">
        <v>6</v>
      </c>
    </row>
    <row r="466" spans="1:31" x14ac:dyDescent="0.35">
      <c r="A466" t="s">
        <v>70</v>
      </c>
      <c r="B466" t="s">
        <v>33</v>
      </c>
      <c r="C466" t="s">
        <v>33</v>
      </c>
      <c r="E466" s="20"/>
      <c r="F466" s="20"/>
      <c r="G466" s="20"/>
      <c r="H466" s="20"/>
      <c r="I466" s="20"/>
      <c r="J466" s="20" t="str">
        <f t="shared" si="32"/>
        <v>Journal</v>
      </c>
      <c r="K466" s="20"/>
      <c r="L466" s="20"/>
      <c r="M466" s="20"/>
      <c r="N466" s="20"/>
      <c r="O466" s="20"/>
      <c r="P466" s="20"/>
      <c r="Q466" s="20">
        <f t="shared" si="33"/>
        <v>0</v>
      </c>
      <c r="R466" s="20"/>
      <c r="S466" s="3">
        <v>0</v>
      </c>
      <c r="T466" s="133" t="s">
        <v>24733</v>
      </c>
      <c r="U466" s="25" t="s">
        <v>24734</v>
      </c>
      <c r="V466" s="25" t="s">
        <v>6</v>
      </c>
      <c r="W466" s="25" t="s">
        <v>24735</v>
      </c>
      <c r="X466" s="25">
        <v>7</v>
      </c>
      <c r="Y466" s="25" t="s">
        <v>6</v>
      </c>
      <c r="Z466" s="25" t="s">
        <v>4823</v>
      </c>
      <c r="AA466" s="25" t="s">
        <v>24736</v>
      </c>
      <c r="AB466" s="25">
        <v>2010</v>
      </c>
      <c r="AC466" s="25" t="s">
        <v>6</v>
      </c>
      <c r="AD466" s="25" t="s">
        <v>6</v>
      </c>
      <c r="AE466" s="118" t="s">
        <v>6</v>
      </c>
    </row>
    <row r="467" spans="1:31" x14ac:dyDescent="0.35">
      <c r="A467" t="s">
        <v>70</v>
      </c>
      <c r="B467" t="s">
        <v>33</v>
      </c>
      <c r="C467" t="s">
        <v>33</v>
      </c>
      <c r="E467" s="20"/>
      <c r="F467" s="20"/>
      <c r="G467" s="20"/>
      <c r="H467" s="20"/>
      <c r="I467" s="20"/>
      <c r="J467" s="20" t="str">
        <f t="shared" si="32"/>
        <v>Journal</v>
      </c>
      <c r="K467" s="20"/>
      <c r="L467" s="20"/>
      <c r="M467" s="20"/>
      <c r="N467" s="20"/>
      <c r="O467" s="20"/>
      <c r="P467" s="20"/>
      <c r="Q467" s="20">
        <f t="shared" si="33"/>
        <v>0</v>
      </c>
      <c r="R467" s="20"/>
      <c r="S467" s="3">
        <v>0</v>
      </c>
      <c r="T467" s="133" t="s">
        <v>24737</v>
      </c>
      <c r="U467" s="26" t="s">
        <v>24738</v>
      </c>
      <c r="V467" s="26" t="s">
        <v>6</v>
      </c>
      <c r="W467" s="26" t="s">
        <v>24739</v>
      </c>
      <c r="X467" s="26">
        <v>10</v>
      </c>
      <c r="Y467" s="26" t="s">
        <v>6</v>
      </c>
      <c r="Z467" s="26" t="s">
        <v>22913</v>
      </c>
      <c r="AA467" s="26" t="s">
        <v>24367</v>
      </c>
      <c r="AB467" s="26">
        <v>2012</v>
      </c>
      <c r="AC467" s="26" t="s">
        <v>6</v>
      </c>
      <c r="AD467" s="26" t="s">
        <v>6</v>
      </c>
      <c r="AE467" s="116" t="s">
        <v>6</v>
      </c>
    </row>
    <row r="468" spans="1:31" x14ac:dyDescent="0.35">
      <c r="A468" t="s">
        <v>67</v>
      </c>
      <c r="B468" t="s">
        <v>33</v>
      </c>
      <c r="C468" t="s">
        <v>33</v>
      </c>
      <c r="E468" s="20"/>
      <c r="F468" s="20"/>
      <c r="G468" s="20"/>
      <c r="H468" s="20"/>
      <c r="I468" s="20"/>
      <c r="J468" s="20" t="str">
        <f t="shared" si="32"/>
        <v>Journal</v>
      </c>
      <c r="K468" s="20"/>
      <c r="L468" s="20"/>
      <c r="M468" s="20"/>
      <c r="N468" s="20"/>
      <c r="O468" s="20"/>
      <c r="P468" s="20"/>
      <c r="Q468" s="20">
        <f t="shared" si="33"/>
        <v>0</v>
      </c>
      <c r="R468" s="20"/>
      <c r="S468" s="3">
        <v>0</v>
      </c>
      <c r="T468" s="133" t="s">
        <v>24740</v>
      </c>
      <c r="U468" s="25" t="s">
        <v>24741</v>
      </c>
      <c r="V468" s="25" t="s">
        <v>6</v>
      </c>
      <c r="W468" s="25" t="s">
        <v>24742</v>
      </c>
      <c r="X468" s="25">
        <v>7</v>
      </c>
      <c r="Y468" s="25" t="s">
        <v>6</v>
      </c>
      <c r="Z468" s="25" t="s">
        <v>23981</v>
      </c>
      <c r="AA468" s="25" t="s">
        <v>24743</v>
      </c>
      <c r="AB468" s="25">
        <v>2012</v>
      </c>
      <c r="AC468" s="25" t="s">
        <v>6</v>
      </c>
      <c r="AD468" s="25" t="s">
        <v>6</v>
      </c>
      <c r="AE468" s="118" t="s">
        <v>6</v>
      </c>
    </row>
    <row r="469" spans="1:31" x14ac:dyDescent="0.35">
      <c r="A469" t="s">
        <v>79</v>
      </c>
      <c r="B469" t="s">
        <v>33</v>
      </c>
      <c r="C469" t="s">
        <v>33</v>
      </c>
      <c r="E469" s="20"/>
      <c r="F469" s="20"/>
      <c r="G469" s="20"/>
      <c r="H469" s="20"/>
      <c r="I469" s="20"/>
      <c r="J469" s="20" t="str">
        <f t="shared" si="32"/>
        <v>Journal</v>
      </c>
      <c r="K469" s="20"/>
      <c r="L469" s="20"/>
      <c r="M469" s="20"/>
      <c r="N469" s="20"/>
      <c r="O469" s="20"/>
      <c r="P469" s="20"/>
      <c r="Q469" s="20">
        <f t="shared" si="33"/>
        <v>0</v>
      </c>
      <c r="R469" s="20"/>
      <c r="S469" s="3">
        <v>0</v>
      </c>
      <c r="T469" s="133" t="s">
        <v>24744</v>
      </c>
      <c r="U469" s="26" t="s">
        <v>24745</v>
      </c>
      <c r="V469" s="26" t="s">
        <v>6</v>
      </c>
      <c r="W469" s="26" t="s">
        <v>24746</v>
      </c>
      <c r="X469" s="26">
        <v>10</v>
      </c>
      <c r="Y469" s="26" t="s">
        <v>6</v>
      </c>
      <c r="Z469" s="26" t="s">
        <v>22913</v>
      </c>
      <c r="AA469" s="26" t="s">
        <v>22914</v>
      </c>
      <c r="AB469" s="26">
        <v>2015</v>
      </c>
      <c r="AC469" s="26" t="s">
        <v>6</v>
      </c>
      <c r="AD469" s="26" t="s">
        <v>6</v>
      </c>
      <c r="AE469" s="116" t="s">
        <v>6</v>
      </c>
    </row>
    <row r="470" spans="1:31" x14ac:dyDescent="0.35">
      <c r="A470" t="s">
        <v>82</v>
      </c>
      <c r="B470" t="s">
        <v>33</v>
      </c>
      <c r="C470" t="s">
        <v>33</v>
      </c>
      <c r="E470" s="20"/>
      <c r="F470" s="20"/>
      <c r="G470" s="20"/>
      <c r="H470" s="20"/>
      <c r="I470" s="20"/>
      <c r="J470" s="20" t="str">
        <f t="shared" si="32"/>
        <v>Journal</v>
      </c>
      <c r="K470" s="20"/>
      <c r="L470" s="20"/>
      <c r="M470" s="20"/>
      <c r="N470" s="20"/>
      <c r="O470" s="20"/>
      <c r="P470" s="20"/>
      <c r="Q470" s="20">
        <f t="shared" si="33"/>
        <v>0</v>
      </c>
      <c r="R470" s="20"/>
      <c r="S470" s="3">
        <v>0</v>
      </c>
      <c r="T470" s="133" t="s">
        <v>24747</v>
      </c>
      <c r="U470" s="25" t="s">
        <v>24748</v>
      </c>
      <c r="V470" s="25" t="s">
        <v>6</v>
      </c>
      <c r="W470" s="25" t="s">
        <v>24749</v>
      </c>
      <c r="X470" s="25">
        <v>7</v>
      </c>
      <c r="Y470" s="25" t="s">
        <v>6</v>
      </c>
      <c r="Z470" s="25" t="s">
        <v>24446</v>
      </c>
      <c r="AA470" s="25" t="s">
        <v>24750</v>
      </c>
      <c r="AB470" s="25">
        <v>2013</v>
      </c>
      <c r="AC470" s="25" t="s">
        <v>6</v>
      </c>
      <c r="AD470" s="25" t="s">
        <v>6</v>
      </c>
      <c r="AE470" s="118" t="s">
        <v>6</v>
      </c>
    </row>
    <row r="471" spans="1:31" x14ac:dyDescent="0.35">
      <c r="A471" t="s">
        <v>79</v>
      </c>
      <c r="B471" t="s">
        <v>33</v>
      </c>
      <c r="C471" t="s">
        <v>33</v>
      </c>
      <c r="E471" s="20"/>
      <c r="F471" s="20"/>
      <c r="G471" s="20"/>
      <c r="H471" s="20"/>
      <c r="I471" s="20"/>
      <c r="J471" s="20" t="str">
        <f t="shared" si="32"/>
        <v>Journal</v>
      </c>
      <c r="K471" s="20"/>
      <c r="L471" s="20"/>
      <c r="M471" s="20"/>
      <c r="N471" s="20"/>
      <c r="O471" s="20"/>
      <c r="P471" s="20"/>
      <c r="Q471" s="20">
        <f t="shared" si="33"/>
        <v>0</v>
      </c>
      <c r="R471" s="20"/>
      <c r="S471" s="3">
        <v>0</v>
      </c>
      <c r="T471" s="133" t="s">
        <v>24751</v>
      </c>
      <c r="U471" s="26" t="s">
        <v>24752</v>
      </c>
      <c r="V471" s="26" t="s">
        <v>6</v>
      </c>
      <c r="W471" s="26" t="s">
        <v>24753</v>
      </c>
      <c r="X471" s="26">
        <v>10</v>
      </c>
      <c r="Y471" s="26" t="s">
        <v>6</v>
      </c>
      <c r="Z471" s="26" t="s">
        <v>22913</v>
      </c>
      <c r="AA471" s="26" t="s">
        <v>22914</v>
      </c>
      <c r="AB471" s="26">
        <v>2014</v>
      </c>
      <c r="AC471" s="26" t="s">
        <v>6</v>
      </c>
      <c r="AD471" s="26" t="s">
        <v>6</v>
      </c>
      <c r="AE471" s="116" t="s">
        <v>6</v>
      </c>
    </row>
    <row r="472" spans="1:31" x14ac:dyDescent="0.35">
      <c r="A472" t="str">
        <f t="shared" ref="A472:A476" si="34">IF(S472=1,"Duplicated","")</f>
        <v>Duplicated</v>
      </c>
      <c r="B472" t="s">
        <v>33</v>
      </c>
      <c r="C472" t="s">
        <v>33</v>
      </c>
      <c r="E472" s="20"/>
      <c r="F472" s="20"/>
      <c r="G472" s="20"/>
      <c r="H472" s="20"/>
      <c r="I472" s="20"/>
      <c r="J472" s="20" t="str">
        <f t="shared" si="32"/>
        <v>Journal</v>
      </c>
      <c r="K472" s="20"/>
      <c r="L472" s="20"/>
      <c r="M472" s="20"/>
      <c r="N472" s="20"/>
      <c r="O472" s="20"/>
      <c r="P472" s="20"/>
      <c r="Q472" s="20">
        <f t="shared" si="33"/>
        <v>0</v>
      </c>
      <c r="R472" s="20"/>
      <c r="S472" s="3">
        <v>1</v>
      </c>
      <c r="T472" s="133" t="s">
        <v>6439</v>
      </c>
      <c r="U472" s="25" t="s">
        <v>24754</v>
      </c>
      <c r="V472" s="25" t="s">
        <v>6</v>
      </c>
      <c r="W472" s="25" t="s">
        <v>12924</v>
      </c>
      <c r="X472" s="25">
        <v>7</v>
      </c>
      <c r="Y472" s="25" t="s">
        <v>6</v>
      </c>
      <c r="Z472" s="25" t="s">
        <v>6436</v>
      </c>
      <c r="AA472" s="25" t="s">
        <v>14086</v>
      </c>
      <c r="AB472" s="25">
        <v>2017</v>
      </c>
      <c r="AC472" s="25" t="s">
        <v>6</v>
      </c>
      <c r="AD472" s="25" t="s">
        <v>6</v>
      </c>
      <c r="AE472" s="118" t="s">
        <v>6</v>
      </c>
    </row>
    <row r="473" spans="1:31" x14ac:dyDescent="0.35">
      <c r="A473" t="s">
        <v>67</v>
      </c>
      <c r="B473" t="s">
        <v>33</v>
      </c>
      <c r="C473" t="s">
        <v>33</v>
      </c>
      <c r="E473" s="20"/>
      <c r="F473" s="20"/>
      <c r="G473" s="20"/>
      <c r="H473" s="20"/>
      <c r="I473" s="20"/>
      <c r="J473" s="20" t="str">
        <f t="shared" si="32"/>
        <v>Journal</v>
      </c>
      <c r="K473" s="20"/>
      <c r="L473" s="20"/>
      <c r="M473" s="20"/>
      <c r="N473" s="20"/>
      <c r="O473" s="20"/>
      <c r="P473" s="20"/>
      <c r="Q473" s="20">
        <f t="shared" si="33"/>
        <v>0</v>
      </c>
      <c r="R473" s="20" t="s">
        <v>25211</v>
      </c>
      <c r="S473" s="3">
        <v>0</v>
      </c>
      <c r="T473" s="133" t="s">
        <v>24755</v>
      </c>
      <c r="U473" s="26" t="s">
        <v>24756</v>
      </c>
      <c r="V473" s="26" t="s">
        <v>6</v>
      </c>
      <c r="W473" s="26" t="s">
        <v>24757</v>
      </c>
      <c r="X473" s="26">
        <v>7</v>
      </c>
      <c r="Y473" s="26" t="s">
        <v>6</v>
      </c>
      <c r="Z473" s="26" t="s">
        <v>10239</v>
      </c>
      <c r="AA473" s="26" t="s">
        <v>24535</v>
      </c>
      <c r="AB473" s="26">
        <v>2009</v>
      </c>
      <c r="AC473" s="26" t="s">
        <v>6</v>
      </c>
      <c r="AD473" s="26" t="s">
        <v>6</v>
      </c>
      <c r="AE473" s="116" t="s">
        <v>6</v>
      </c>
    </row>
    <row r="474" spans="1:31" x14ac:dyDescent="0.35">
      <c r="A474" t="s">
        <v>67</v>
      </c>
      <c r="B474" t="s">
        <v>33</v>
      </c>
      <c r="C474" t="s">
        <v>33</v>
      </c>
      <c r="E474" s="20"/>
      <c r="F474" s="20"/>
      <c r="G474" s="20"/>
      <c r="H474" s="20"/>
      <c r="I474" s="20"/>
      <c r="J474" s="20" t="str">
        <f t="shared" si="32"/>
        <v>Journal</v>
      </c>
      <c r="K474" s="20"/>
      <c r="L474" s="20"/>
      <c r="M474" s="20"/>
      <c r="N474" s="20"/>
      <c r="O474" s="20"/>
      <c r="P474" s="20"/>
      <c r="Q474" s="20">
        <f t="shared" si="33"/>
        <v>0</v>
      </c>
      <c r="R474" s="20" t="s">
        <v>25211</v>
      </c>
      <c r="S474" s="3">
        <v>0</v>
      </c>
      <c r="T474" s="133" t="s">
        <v>24755</v>
      </c>
      <c r="U474" s="25" t="s">
        <v>24758</v>
      </c>
      <c r="V474" s="25" t="s">
        <v>6</v>
      </c>
      <c r="W474" s="25" t="s">
        <v>24757</v>
      </c>
      <c r="X474" s="25">
        <v>7</v>
      </c>
      <c r="Y474" s="25" t="s">
        <v>6</v>
      </c>
      <c r="Z474" s="25" t="s">
        <v>24759</v>
      </c>
      <c r="AA474" s="25" t="s">
        <v>24760</v>
      </c>
      <c r="AB474" s="25">
        <v>2009</v>
      </c>
      <c r="AC474" s="25" t="s">
        <v>6</v>
      </c>
      <c r="AD474" s="25" t="s">
        <v>6</v>
      </c>
      <c r="AE474" s="118" t="s">
        <v>6</v>
      </c>
    </row>
    <row r="475" spans="1:31" x14ac:dyDescent="0.35">
      <c r="A475" t="s">
        <v>67</v>
      </c>
      <c r="B475" t="s">
        <v>33</v>
      </c>
      <c r="C475" t="s">
        <v>33</v>
      </c>
      <c r="D475" t="s">
        <v>92</v>
      </c>
      <c r="E475" s="20"/>
      <c r="F475" s="20" t="s">
        <v>98</v>
      </c>
      <c r="G475" s="20" t="s">
        <v>105</v>
      </c>
      <c r="H475" s="20" t="s">
        <v>21413</v>
      </c>
      <c r="I475" s="20" t="s">
        <v>25208</v>
      </c>
      <c r="J475" s="20" t="str">
        <f t="shared" si="32"/>
        <v>Journal</v>
      </c>
      <c r="K475">
        <v>0.5</v>
      </c>
      <c r="L475">
        <v>1</v>
      </c>
      <c r="M475">
        <v>1</v>
      </c>
      <c r="N475">
        <v>0.5</v>
      </c>
      <c r="O475">
        <v>0</v>
      </c>
      <c r="P475">
        <v>0</v>
      </c>
      <c r="Q475" s="20">
        <f t="shared" si="33"/>
        <v>3</v>
      </c>
      <c r="R475" s="20" t="s">
        <v>25209</v>
      </c>
      <c r="S475" s="3">
        <v>0</v>
      </c>
      <c r="T475" s="133" t="s">
        <v>24761</v>
      </c>
      <c r="U475" s="26" t="s">
        <v>24762</v>
      </c>
      <c r="V475" s="26" t="s">
        <v>6</v>
      </c>
      <c r="W475" s="26" t="s">
        <v>24763</v>
      </c>
      <c r="X475" s="26">
        <v>6</v>
      </c>
      <c r="Y475" s="26" t="s">
        <v>6</v>
      </c>
      <c r="Z475" s="26" t="s">
        <v>22913</v>
      </c>
      <c r="AA475" s="26" t="s">
        <v>22914</v>
      </c>
      <c r="AB475" s="26">
        <v>2011</v>
      </c>
      <c r="AC475" s="26" t="s">
        <v>6</v>
      </c>
      <c r="AD475" s="26" t="s">
        <v>6</v>
      </c>
      <c r="AE475" s="116" t="s">
        <v>6</v>
      </c>
    </row>
    <row r="476" spans="1:31" x14ac:dyDescent="0.35">
      <c r="A476" t="str">
        <f t="shared" si="34"/>
        <v>Duplicated</v>
      </c>
      <c r="B476" t="s">
        <v>33</v>
      </c>
      <c r="C476" t="s">
        <v>33</v>
      </c>
      <c r="E476" s="20"/>
      <c r="F476" s="20"/>
      <c r="G476" s="20"/>
      <c r="H476" s="20"/>
      <c r="I476" s="20"/>
      <c r="J476" s="20" t="str">
        <f t="shared" si="32"/>
        <v>Conference</v>
      </c>
      <c r="K476" s="20"/>
      <c r="L476" s="20"/>
      <c r="M476" s="20"/>
      <c r="N476" s="20"/>
      <c r="O476" s="20"/>
      <c r="P476" s="20"/>
      <c r="Q476" s="20">
        <f t="shared" si="33"/>
        <v>0</v>
      </c>
      <c r="R476" s="20"/>
      <c r="S476" s="3">
        <v>1</v>
      </c>
      <c r="T476" s="133" t="s">
        <v>24764</v>
      </c>
      <c r="U476" s="25" t="s">
        <v>14188</v>
      </c>
      <c r="V476" s="25" t="s">
        <v>6</v>
      </c>
      <c r="W476" s="25" t="s">
        <v>14189</v>
      </c>
      <c r="X476" s="25">
        <v>10</v>
      </c>
      <c r="Y476" s="25" t="s">
        <v>6</v>
      </c>
      <c r="Z476" s="25" t="s">
        <v>24765</v>
      </c>
      <c r="AA476" s="25" t="s">
        <v>24766</v>
      </c>
      <c r="AB476" s="25">
        <v>2014</v>
      </c>
      <c r="AC476" s="25" t="s">
        <v>6</v>
      </c>
      <c r="AD476" s="25" t="s">
        <v>6</v>
      </c>
      <c r="AE476" s="118" t="s">
        <v>6</v>
      </c>
    </row>
    <row r="477" spans="1:31" x14ac:dyDescent="0.35">
      <c r="A477" t="s">
        <v>70</v>
      </c>
      <c r="B477" t="s">
        <v>33</v>
      </c>
      <c r="C477" t="s">
        <v>33</v>
      </c>
      <c r="E477" s="20" t="s">
        <v>128</v>
      </c>
      <c r="F477" s="20"/>
      <c r="G477" s="20"/>
      <c r="H477" s="20"/>
      <c r="I477" s="20"/>
      <c r="J477" s="20" t="str">
        <f t="shared" si="32"/>
        <v>Journal</v>
      </c>
      <c r="K477" s="20"/>
      <c r="L477" s="20"/>
      <c r="M477" s="20"/>
      <c r="N477" s="20"/>
      <c r="O477" s="20"/>
      <c r="P477" s="20"/>
      <c r="Q477" s="20">
        <f t="shared" si="33"/>
        <v>0</v>
      </c>
      <c r="R477" s="20"/>
      <c r="S477" s="3">
        <v>0</v>
      </c>
      <c r="T477" s="133" t="s">
        <v>24767</v>
      </c>
      <c r="U477" s="26" t="s">
        <v>24768</v>
      </c>
      <c r="V477" s="26" t="s">
        <v>6</v>
      </c>
      <c r="W477" s="26" t="s">
        <v>24769</v>
      </c>
      <c r="X477" s="26">
        <v>5</v>
      </c>
      <c r="Y477" s="26" t="s">
        <v>6</v>
      </c>
      <c r="Z477" s="26" t="s">
        <v>24770</v>
      </c>
      <c r="AA477" s="26" t="s">
        <v>24771</v>
      </c>
      <c r="AB477" s="26">
        <v>2015</v>
      </c>
      <c r="AC477" s="26" t="s">
        <v>6</v>
      </c>
      <c r="AD477" s="26" t="s">
        <v>6</v>
      </c>
      <c r="AE477" s="116" t="s">
        <v>6</v>
      </c>
    </row>
    <row r="478" spans="1:31" x14ac:dyDescent="0.35">
      <c r="A478" t="s">
        <v>70</v>
      </c>
      <c r="B478" t="s">
        <v>33</v>
      </c>
      <c r="C478" t="s">
        <v>33</v>
      </c>
      <c r="E478" s="20" t="s">
        <v>128</v>
      </c>
      <c r="F478" s="20"/>
      <c r="G478" s="20"/>
      <c r="H478" s="20"/>
      <c r="I478" s="20"/>
      <c r="J478" s="20" t="str">
        <f t="shared" si="32"/>
        <v>Journal</v>
      </c>
      <c r="K478" s="20"/>
      <c r="L478" s="20"/>
      <c r="M478" s="20"/>
      <c r="N478" s="20"/>
      <c r="O478" s="20"/>
      <c r="P478" s="20"/>
      <c r="Q478" s="20">
        <f t="shared" si="33"/>
        <v>0</v>
      </c>
      <c r="R478" s="20"/>
      <c r="S478" s="3">
        <v>0</v>
      </c>
      <c r="T478" s="133" t="s">
        <v>24772</v>
      </c>
      <c r="U478" s="25" t="s">
        <v>24773</v>
      </c>
      <c r="V478" s="25" t="s">
        <v>6</v>
      </c>
      <c r="W478" s="25" t="s">
        <v>24774</v>
      </c>
      <c r="X478" s="25">
        <v>7</v>
      </c>
      <c r="Y478" s="25" t="s">
        <v>6</v>
      </c>
      <c r="Z478" s="25" t="s">
        <v>23029</v>
      </c>
      <c r="AA478" s="25" t="s">
        <v>24775</v>
      </c>
      <c r="AB478" s="25">
        <v>2014</v>
      </c>
      <c r="AC478" s="25" t="s">
        <v>6</v>
      </c>
      <c r="AD478" s="25" t="s">
        <v>6</v>
      </c>
      <c r="AE478" s="118" t="s">
        <v>6</v>
      </c>
    </row>
    <row r="479" spans="1:31" x14ac:dyDescent="0.35">
      <c r="A479" t="s">
        <v>70</v>
      </c>
      <c r="B479" t="s">
        <v>33</v>
      </c>
      <c r="C479" t="s">
        <v>33</v>
      </c>
      <c r="E479" s="20"/>
      <c r="F479" s="20"/>
      <c r="G479" s="20"/>
      <c r="H479" s="20"/>
      <c r="I479" s="20"/>
      <c r="J479" s="20" t="str">
        <f t="shared" si="32"/>
        <v>Conference</v>
      </c>
      <c r="K479" s="20"/>
      <c r="L479" s="20"/>
      <c r="M479" s="20"/>
      <c r="N479" s="20"/>
      <c r="O479" s="20"/>
      <c r="P479" s="20"/>
      <c r="Q479" s="20">
        <f t="shared" si="33"/>
        <v>0</v>
      </c>
      <c r="R479" s="20"/>
      <c r="S479" s="3">
        <v>0</v>
      </c>
      <c r="T479" s="133" t="s">
        <v>24776</v>
      </c>
      <c r="U479" s="26" t="s">
        <v>24777</v>
      </c>
      <c r="V479" s="26" t="s">
        <v>6</v>
      </c>
      <c r="W479" s="26" t="s">
        <v>24778</v>
      </c>
      <c r="X479" s="26">
        <v>10</v>
      </c>
      <c r="Y479" s="26" t="s">
        <v>6</v>
      </c>
      <c r="Z479" s="26" t="s">
        <v>24779</v>
      </c>
      <c r="AA479" s="26" t="s">
        <v>22914</v>
      </c>
      <c r="AB479" s="26">
        <v>2018</v>
      </c>
      <c r="AC479" s="26" t="s">
        <v>6</v>
      </c>
      <c r="AD479" s="26" t="s">
        <v>6</v>
      </c>
      <c r="AE479" s="116" t="s">
        <v>6</v>
      </c>
    </row>
    <row r="480" spans="1:31" x14ac:dyDescent="0.35">
      <c r="A480" t="s">
        <v>70</v>
      </c>
      <c r="B480" t="s">
        <v>33</v>
      </c>
      <c r="C480" t="s">
        <v>33</v>
      </c>
      <c r="E480" s="20"/>
      <c r="F480" s="20"/>
      <c r="G480" s="20"/>
      <c r="H480" s="20"/>
      <c r="I480" s="20"/>
      <c r="J480" s="20" t="str">
        <f t="shared" si="32"/>
        <v>Conference</v>
      </c>
      <c r="K480" s="20"/>
      <c r="L480" s="20"/>
      <c r="M480" s="20"/>
      <c r="N480" s="20"/>
      <c r="O480" s="20"/>
      <c r="P480" s="20"/>
      <c r="Q480" s="20">
        <f t="shared" si="33"/>
        <v>0</v>
      </c>
      <c r="R480" s="20"/>
      <c r="S480" s="3">
        <v>0</v>
      </c>
      <c r="T480" s="133" t="s">
        <v>24780</v>
      </c>
      <c r="U480" s="25" t="s">
        <v>24781</v>
      </c>
      <c r="V480" s="25" t="s">
        <v>6</v>
      </c>
      <c r="W480" s="25" t="s">
        <v>24782</v>
      </c>
      <c r="X480" s="25">
        <v>10</v>
      </c>
      <c r="Y480" s="25" t="s">
        <v>6</v>
      </c>
      <c r="Z480" s="25" t="s">
        <v>24783</v>
      </c>
      <c r="AA480" s="25" t="s">
        <v>24784</v>
      </c>
      <c r="AB480" s="25">
        <v>2013</v>
      </c>
      <c r="AC480" s="25" t="s">
        <v>6</v>
      </c>
      <c r="AD480" s="25" t="s">
        <v>6</v>
      </c>
      <c r="AE480" s="118" t="s">
        <v>6</v>
      </c>
    </row>
    <row r="481" spans="1:31" x14ac:dyDescent="0.35">
      <c r="A481" t="s">
        <v>70</v>
      </c>
      <c r="B481" t="s">
        <v>33</v>
      </c>
      <c r="C481" t="s">
        <v>33</v>
      </c>
      <c r="E481" s="20"/>
      <c r="F481" s="20"/>
      <c r="G481" s="20"/>
      <c r="H481" s="20"/>
      <c r="I481" s="20"/>
      <c r="J481" s="20" t="str">
        <f t="shared" si="32"/>
        <v>Conference</v>
      </c>
      <c r="K481" s="20"/>
      <c r="L481" s="20"/>
      <c r="M481" s="20"/>
      <c r="N481" s="20"/>
      <c r="O481" s="20"/>
      <c r="P481" s="20"/>
      <c r="Q481" s="20">
        <f t="shared" si="33"/>
        <v>0</v>
      </c>
      <c r="R481" s="20"/>
      <c r="S481" s="3">
        <v>0</v>
      </c>
      <c r="T481" s="133" t="s">
        <v>24785</v>
      </c>
      <c r="U481" s="26" t="s">
        <v>24786</v>
      </c>
      <c r="V481" s="26" t="s">
        <v>6</v>
      </c>
      <c r="W481" s="26" t="s">
        <v>24787</v>
      </c>
      <c r="X481" s="26">
        <v>10</v>
      </c>
      <c r="Y481" s="26" t="s">
        <v>6</v>
      </c>
      <c r="Z481" s="26" t="s">
        <v>24788</v>
      </c>
      <c r="AA481" s="26" t="s">
        <v>24789</v>
      </c>
      <c r="AB481" s="26">
        <v>2015</v>
      </c>
      <c r="AC481" s="26" t="s">
        <v>6</v>
      </c>
      <c r="AD481" s="26" t="s">
        <v>6</v>
      </c>
      <c r="AE481" s="116" t="s">
        <v>6</v>
      </c>
    </row>
    <row r="482" spans="1:31" x14ac:dyDescent="0.35">
      <c r="A482" t="s">
        <v>70</v>
      </c>
      <c r="B482" t="s">
        <v>33</v>
      </c>
      <c r="C482" t="s">
        <v>33</v>
      </c>
      <c r="E482" s="20"/>
      <c r="F482" s="20"/>
      <c r="G482" s="20"/>
      <c r="H482" s="20"/>
      <c r="I482" s="20"/>
      <c r="J482" s="20" t="str">
        <f t="shared" si="32"/>
        <v>Journal</v>
      </c>
      <c r="K482" s="20"/>
      <c r="L482" s="20"/>
      <c r="M482" s="20"/>
      <c r="N482" s="20"/>
      <c r="O482" s="20"/>
      <c r="P482" s="20"/>
      <c r="Q482" s="20">
        <f t="shared" si="33"/>
        <v>0</v>
      </c>
      <c r="R482" s="20"/>
      <c r="S482" s="3">
        <v>0</v>
      </c>
      <c r="T482" s="133" t="s">
        <v>24790</v>
      </c>
      <c r="U482" s="25" t="s">
        <v>22913</v>
      </c>
      <c r="V482" s="25" t="s">
        <v>6</v>
      </c>
      <c r="W482" s="25" t="s">
        <v>24791</v>
      </c>
      <c r="X482" s="25">
        <v>7</v>
      </c>
      <c r="Y482" s="25" t="s">
        <v>6</v>
      </c>
      <c r="Z482" s="25" t="s">
        <v>261</v>
      </c>
      <c r="AA482" s="25" t="s">
        <v>12070</v>
      </c>
      <c r="AB482" s="25">
        <v>2012</v>
      </c>
      <c r="AC482" s="25" t="s">
        <v>6</v>
      </c>
      <c r="AD482" s="25" t="s">
        <v>6</v>
      </c>
      <c r="AE482" s="118" t="s">
        <v>6</v>
      </c>
    </row>
    <row r="483" spans="1:31" x14ac:dyDescent="0.35">
      <c r="A483" t="s">
        <v>70</v>
      </c>
      <c r="B483" t="s">
        <v>33</v>
      </c>
      <c r="C483" t="s">
        <v>33</v>
      </c>
      <c r="E483" s="20"/>
      <c r="F483" s="20"/>
      <c r="G483" s="20"/>
      <c r="H483" s="20"/>
      <c r="I483" s="20"/>
      <c r="J483" s="20" t="str">
        <f t="shared" si="32"/>
        <v>Conference</v>
      </c>
      <c r="K483" s="20"/>
      <c r="L483" s="20"/>
      <c r="M483" s="20"/>
      <c r="N483" s="20"/>
      <c r="O483" s="20"/>
      <c r="P483" s="20"/>
      <c r="Q483" s="20">
        <f t="shared" si="33"/>
        <v>0</v>
      </c>
      <c r="R483" s="20"/>
      <c r="S483" s="3">
        <v>0</v>
      </c>
      <c r="T483" s="133" t="s">
        <v>24792</v>
      </c>
      <c r="U483" s="26" t="s">
        <v>24793</v>
      </c>
      <c r="V483" s="26" t="s">
        <v>6</v>
      </c>
      <c r="W483" s="26" t="s">
        <v>24794</v>
      </c>
      <c r="X483" s="26">
        <v>10</v>
      </c>
      <c r="Y483" s="26" t="s">
        <v>6</v>
      </c>
      <c r="Z483" s="26" t="s">
        <v>24795</v>
      </c>
      <c r="AA483" s="26" t="s">
        <v>24796</v>
      </c>
      <c r="AB483" s="26">
        <v>2012</v>
      </c>
      <c r="AC483" s="26" t="s">
        <v>6</v>
      </c>
      <c r="AD483" s="26" t="s">
        <v>6</v>
      </c>
      <c r="AE483" s="116" t="s">
        <v>6</v>
      </c>
    </row>
    <row r="484" spans="1:31" x14ac:dyDescent="0.35">
      <c r="A484" t="s">
        <v>70</v>
      </c>
      <c r="B484" t="s">
        <v>33</v>
      </c>
      <c r="C484" t="s">
        <v>33</v>
      </c>
      <c r="E484" s="20"/>
      <c r="F484" s="20"/>
      <c r="G484" s="20"/>
      <c r="H484" s="20"/>
      <c r="I484" s="20"/>
      <c r="J484" s="20" t="str">
        <f t="shared" si="32"/>
        <v>Journal</v>
      </c>
      <c r="K484" s="20"/>
      <c r="L484" s="20"/>
      <c r="M484" s="20"/>
      <c r="N484" s="20"/>
      <c r="O484" s="20"/>
      <c r="P484" s="20"/>
      <c r="Q484" s="20">
        <f t="shared" si="33"/>
        <v>0</v>
      </c>
      <c r="R484" s="20"/>
      <c r="S484" s="3">
        <v>0</v>
      </c>
      <c r="T484" s="133" t="s">
        <v>24797</v>
      </c>
      <c r="U484" s="25" t="s">
        <v>24798</v>
      </c>
      <c r="V484" s="25" t="s">
        <v>6</v>
      </c>
      <c r="W484" s="25" t="s">
        <v>24799</v>
      </c>
      <c r="X484" s="25">
        <v>7</v>
      </c>
      <c r="Y484" s="25" t="s">
        <v>6</v>
      </c>
      <c r="Z484" s="25" t="s">
        <v>24800</v>
      </c>
      <c r="AA484" s="25" t="s">
        <v>24801</v>
      </c>
      <c r="AB484" s="25">
        <v>2015</v>
      </c>
      <c r="AC484" s="25" t="s">
        <v>6</v>
      </c>
      <c r="AD484" s="25" t="s">
        <v>6</v>
      </c>
      <c r="AE484" s="118" t="s">
        <v>6</v>
      </c>
    </row>
    <row r="485" spans="1:31" x14ac:dyDescent="0.35">
      <c r="A485" t="s">
        <v>70</v>
      </c>
      <c r="B485" t="s">
        <v>33</v>
      </c>
      <c r="C485" t="s">
        <v>33</v>
      </c>
      <c r="E485" s="20"/>
      <c r="F485" s="20"/>
      <c r="G485" s="20"/>
      <c r="H485" s="20"/>
      <c r="I485" s="20"/>
      <c r="J485" s="20" t="str">
        <f t="shared" si="32"/>
        <v>Journal</v>
      </c>
      <c r="K485" s="20"/>
      <c r="L485" s="20"/>
      <c r="M485" s="20"/>
      <c r="N485" s="20"/>
      <c r="O485" s="20"/>
      <c r="P485" s="20"/>
      <c r="Q485" s="20">
        <f t="shared" si="33"/>
        <v>0</v>
      </c>
      <c r="R485" s="20"/>
      <c r="S485" s="3">
        <v>0</v>
      </c>
      <c r="T485" s="133" t="s">
        <v>24802</v>
      </c>
      <c r="U485" s="26" t="s">
        <v>24803</v>
      </c>
      <c r="V485" s="26" t="s">
        <v>6</v>
      </c>
      <c r="W485" s="26" t="s">
        <v>24804</v>
      </c>
      <c r="X485" s="26">
        <v>7</v>
      </c>
      <c r="Y485" s="26" t="s">
        <v>6</v>
      </c>
      <c r="Z485" s="26" t="s">
        <v>24805</v>
      </c>
      <c r="AA485" s="26" t="s">
        <v>24806</v>
      </c>
      <c r="AB485" s="26">
        <v>2009</v>
      </c>
      <c r="AC485" s="26" t="s">
        <v>6</v>
      </c>
      <c r="AD485" s="26" t="s">
        <v>6</v>
      </c>
      <c r="AE485" s="116" t="s">
        <v>6</v>
      </c>
    </row>
    <row r="486" spans="1:31" x14ac:dyDescent="0.35">
      <c r="A486" t="s">
        <v>70</v>
      </c>
      <c r="B486" t="s">
        <v>33</v>
      </c>
      <c r="C486" t="s">
        <v>33</v>
      </c>
      <c r="E486" s="20"/>
      <c r="F486" s="20"/>
      <c r="G486" s="20"/>
      <c r="H486" s="20"/>
      <c r="I486" s="20"/>
      <c r="J486" s="20" t="str">
        <f t="shared" si="32"/>
        <v>Conference</v>
      </c>
      <c r="K486" s="20"/>
      <c r="L486" s="20"/>
      <c r="M486" s="20"/>
      <c r="N486" s="20"/>
      <c r="O486" s="20"/>
      <c r="P486" s="20"/>
      <c r="Q486" s="20">
        <f t="shared" si="33"/>
        <v>0</v>
      </c>
      <c r="R486" s="20"/>
      <c r="S486" s="3">
        <v>0</v>
      </c>
      <c r="T486" s="133" t="s">
        <v>24807</v>
      </c>
      <c r="U486" s="25" t="s">
        <v>24808</v>
      </c>
      <c r="V486" s="25" t="s">
        <v>6</v>
      </c>
      <c r="W486" s="25" t="s">
        <v>24809</v>
      </c>
      <c r="X486" s="25">
        <v>10</v>
      </c>
      <c r="Y486" s="25" t="s">
        <v>6</v>
      </c>
      <c r="Z486" s="25" t="s">
        <v>24810</v>
      </c>
      <c r="AA486" s="25" t="s">
        <v>24811</v>
      </c>
      <c r="AB486" s="25">
        <v>2019</v>
      </c>
      <c r="AC486" s="25" t="s">
        <v>6</v>
      </c>
      <c r="AD486" s="25" t="s">
        <v>6</v>
      </c>
      <c r="AE486" s="118" t="s">
        <v>6</v>
      </c>
    </row>
    <row r="487" spans="1:31" x14ac:dyDescent="0.35">
      <c r="A487" t="s">
        <v>82</v>
      </c>
      <c r="B487" t="s">
        <v>33</v>
      </c>
      <c r="C487" t="s">
        <v>33</v>
      </c>
      <c r="E487" s="20"/>
      <c r="F487" s="20"/>
      <c r="G487" s="20"/>
      <c r="H487" s="20"/>
      <c r="I487" s="20"/>
      <c r="J487" s="20" t="str">
        <f t="shared" si="32"/>
        <v>Journal</v>
      </c>
      <c r="K487" s="20"/>
      <c r="L487" s="20"/>
      <c r="M487" s="20"/>
      <c r="N487" s="20"/>
      <c r="O487" s="20"/>
      <c r="P487" s="20"/>
      <c r="Q487" s="20">
        <f t="shared" si="33"/>
        <v>0</v>
      </c>
      <c r="R487" s="20"/>
      <c r="S487" s="3">
        <v>0</v>
      </c>
      <c r="T487" s="133" t="s">
        <v>24812</v>
      </c>
      <c r="U487" s="26" t="s">
        <v>24813</v>
      </c>
      <c r="V487" s="26" t="s">
        <v>6</v>
      </c>
      <c r="W487" s="26" t="s">
        <v>24814</v>
      </c>
      <c r="X487" s="26">
        <v>7</v>
      </c>
      <c r="Y487" s="26" t="s">
        <v>6</v>
      </c>
      <c r="Z487" s="26" t="s">
        <v>4823</v>
      </c>
      <c r="AA487" s="26" t="s">
        <v>24815</v>
      </c>
      <c r="AB487" s="26">
        <v>2019</v>
      </c>
      <c r="AC487" s="26" t="s">
        <v>6</v>
      </c>
      <c r="AD487" s="26" t="s">
        <v>6</v>
      </c>
      <c r="AE487" s="116" t="s">
        <v>6</v>
      </c>
    </row>
    <row r="488" spans="1:31" x14ac:dyDescent="0.35">
      <c r="A488" t="s">
        <v>82</v>
      </c>
      <c r="B488" t="s">
        <v>33</v>
      </c>
      <c r="C488" t="s">
        <v>33</v>
      </c>
      <c r="E488" s="20"/>
      <c r="F488" s="20"/>
      <c r="G488" s="20"/>
      <c r="H488" s="20"/>
      <c r="I488" s="20"/>
      <c r="J488" s="20" t="str">
        <f t="shared" si="32"/>
        <v>Conference</v>
      </c>
      <c r="K488" s="20"/>
      <c r="L488" s="20"/>
      <c r="M488" s="20"/>
      <c r="N488" s="20"/>
      <c r="O488" s="20"/>
      <c r="P488" s="20"/>
      <c r="Q488" s="20">
        <f t="shared" si="33"/>
        <v>0</v>
      </c>
      <c r="R488" s="20"/>
      <c r="S488" s="3">
        <v>0</v>
      </c>
      <c r="T488" s="133" t="s">
        <v>24816</v>
      </c>
      <c r="U488" s="25" t="s">
        <v>24817</v>
      </c>
      <c r="V488" s="25" t="s">
        <v>6</v>
      </c>
      <c r="W488" s="25" t="s">
        <v>24818</v>
      </c>
      <c r="X488" s="25">
        <v>10</v>
      </c>
      <c r="Y488" s="25" t="s">
        <v>6</v>
      </c>
      <c r="Z488" s="25" t="s">
        <v>15580</v>
      </c>
      <c r="AA488" s="25" t="s">
        <v>24819</v>
      </c>
      <c r="AB488" s="25">
        <v>2011</v>
      </c>
      <c r="AC488" s="25" t="s">
        <v>6</v>
      </c>
      <c r="AD488" s="25" t="s">
        <v>6</v>
      </c>
      <c r="AE488" s="118" t="s">
        <v>6</v>
      </c>
    </row>
    <row r="489" spans="1:31" x14ac:dyDescent="0.35">
      <c r="A489" t="s">
        <v>70</v>
      </c>
      <c r="B489" t="s">
        <v>33</v>
      </c>
      <c r="C489" t="s">
        <v>33</v>
      </c>
      <c r="E489" s="20"/>
      <c r="F489" s="20"/>
      <c r="G489" s="20"/>
      <c r="H489" s="20"/>
      <c r="I489" s="20"/>
      <c r="J489" s="20" t="str">
        <f t="shared" si="32"/>
        <v>Conference</v>
      </c>
      <c r="K489" s="20"/>
      <c r="L489" s="20"/>
      <c r="M489" s="20"/>
      <c r="N489" s="20"/>
      <c r="O489" s="20"/>
      <c r="P489" s="20"/>
      <c r="Q489" s="20">
        <f t="shared" si="33"/>
        <v>0</v>
      </c>
      <c r="R489" s="20"/>
      <c r="S489" s="3">
        <v>0</v>
      </c>
      <c r="T489" s="133" t="s">
        <v>24820</v>
      </c>
      <c r="U489" s="26" t="s">
        <v>24821</v>
      </c>
      <c r="V489" s="26" t="s">
        <v>6</v>
      </c>
      <c r="W489" s="26" t="s">
        <v>24822</v>
      </c>
      <c r="X489" s="26">
        <v>10</v>
      </c>
      <c r="Y489" s="26" t="s">
        <v>6</v>
      </c>
      <c r="Z489" s="26" t="s">
        <v>24823</v>
      </c>
      <c r="AA489" s="26" t="s">
        <v>24824</v>
      </c>
      <c r="AB489" s="26">
        <v>2017</v>
      </c>
      <c r="AC489" s="26" t="s">
        <v>6</v>
      </c>
      <c r="AD489" s="26" t="s">
        <v>6</v>
      </c>
      <c r="AE489" s="116" t="s">
        <v>6</v>
      </c>
    </row>
    <row r="490" spans="1:31" x14ac:dyDescent="0.35">
      <c r="A490" t="s">
        <v>70</v>
      </c>
      <c r="B490" t="s">
        <v>33</v>
      </c>
      <c r="C490" t="s">
        <v>33</v>
      </c>
      <c r="E490" s="20"/>
      <c r="F490" s="20"/>
      <c r="G490" s="20"/>
      <c r="H490" s="20"/>
      <c r="I490" s="20"/>
      <c r="J490" s="20" t="str">
        <f t="shared" si="32"/>
        <v>Conference</v>
      </c>
      <c r="K490" s="20"/>
      <c r="L490" s="20"/>
      <c r="M490" s="20"/>
      <c r="N490" s="20"/>
      <c r="O490" s="20"/>
      <c r="P490" s="20"/>
      <c r="Q490" s="20">
        <f t="shared" si="33"/>
        <v>0</v>
      </c>
      <c r="R490" s="20"/>
      <c r="S490" s="3">
        <v>0</v>
      </c>
      <c r="T490" s="133" t="s">
        <v>24825</v>
      </c>
      <c r="U490" s="25" t="s">
        <v>24826</v>
      </c>
      <c r="V490" s="25" t="s">
        <v>6</v>
      </c>
      <c r="W490" s="25" t="s">
        <v>24827</v>
      </c>
      <c r="X490" s="25">
        <v>10</v>
      </c>
      <c r="Y490" s="25" t="s">
        <v>6</v>
      </c>
      <c r="Z490" s="25" t="s">
        <v>24828</v>
      </c>
      <c r="AA490" s="25" t="s">
        <v>24829</v>
      </c>
      <c r="AB490" s="25">
        <v>2011</v>
      </c>
      <c r="AC490" s="25" t="s">
        <v>6</v>
      </c>
      <c r="AD490" s="25" t="s">
        <v>6</v>
      </c>
      <c r="AE490" s="118" t="s">
        <v>6</v>
      </c>
    </row>
    <row r="491" spans="1:31" x14ac:dyDescent="0.35">
      <c r="A491" t="s">
        <v>70</v>
      </c>
      <c r="B491" t="s">
        <v>33</v>
      </c>
      <c r="C491" t="s">
        <v>33</v>
      </c>
      <c r="E491" s="20"/>
      <c r="F491" s="20"/>
      <c r="G491" s="20"/>
      <c r="H491" s="20"/>
      <c r="I491" s="20"/>
      <c r="J491" s="20" t="str">
        <f t="shared" si="32"/>
        <v>Conference</v>
      </c>
      <c r="K491" s="20"/>
      <c r="L491" s="20"/>
      <c r="M491" s="20"/>
      <c r="N491" s="20"/>
      <c r="O491" s="20"/>
      <c r="P491" s="20"/>
      <c r="Q491" s="20">
        <f t="shared" si="33"/>
        <v>0</v>
      </c>
      <c r="R491" s="20"/>
      <c r="S491" s="3">
        <v>0</v>
      </c>
      <c r="T491" s="133" t="s">
        <v>24830</v>
      </c>
      <c r="U491" s="26" t="s">
        <v>24831</v>
      </c>
      <c r="V491" s="26" t="s">
        <v>6</v>
      </c>
      <c r="W491" s="26" t="s">
        <v>24832</v>
      </c>
      <c r="X491" s="26">
        <v>10</v>
      </c>
      <c r="Y491" s="26" t="s">
        <v>6</v>
      </c>
      <c r="Z491" s="26" t="s">
        <v>17403</v>
      </c>
      <c r="AA491" s="26" t="s">
        <v>24833</v>
      </c>
      <c r="AB491" s="26">
        <v>2015</v>
      </c>
      <c r="AC491" s="26" t="s">
        <v>6</v>
      </c>
      <c r="AD491" s="26" t="s">
        <v>6</v>
      </c>
      <c r="AE491" s="116" t="s">
        <v>6</v>
      </c>
    </row>
    <row r="492" spans="1:31" x14ac:dyDescent="0.35">
      <c r="A492" t="s">
        <v>70</v>
      </c>
      <c r="B492" t="s">
        <v>33</v>
      </c>
      <c r="C492" t="s">
        <v>33</v>
      </c>
      <c r="E492" s="20" t="s">
        <v>128</v>
      </c>
      <c r="F492" s="20"/>
      <c r="G492" s="20"/>
      <c r="H492" s="20"/>
      <c r="I492" s="20"/>
      <c r="J492" s="20" t="str">
        <f t="shared" si="32"/>
        <v>Journal</v>
      </c>
      <c r="K492" s="20"/>
      <c r="L492" s="20"/>
      <c r="M492" s="20"/>
      <c r="N492" s="20"/>
      <c r="O492" s="20"/>
      <c r="P492" s="20"/>
      <c r="Q492" s="20">
        <f t="shared" si="33"/>
        <v>0</v>
      </c>
      <c r="R492" s="20"/>
      <c r="S492" s="3">
        <v>0</v>
      </c>
      <c r="T492" s="133" t="s">
        <v>24834</v>
      </c>
      <c r="U492" s="25" t="s">
        <v>24835</v>
      </c>
      <c r="V492" s="25" t="s">
        <v>6</v>
      </c>
      <c r="W492" s="25" t="s">
        <v>24836</v>
      </c>
      <c r="X492" s="25">
        <v>7</v>
      </c>
      <c r="Y492" s="25" t="s">
        <v>6</v>
      </c>
      <c r="Z492" s="25" t="s">
        <v>23029</v>
      </c>
      <c r="AA492" s="25" t="s">
        <v>23638</v>
      </c>
      <c r="AB492" s="25">
        <v>2019</v>
      </c>
      <c r="AC492" s="25" t="s">
        <v>6</v>
      </c>
      <c r="AD492" s="25" t="s">
        <v>6</v>
      </c>
      <c r="AE492" s="118" t="s">
        <v>6</v>
      </c>
    </row>
    <row r="493" spans="1:31" x14ac:dyDescent="0.35">
      <c r="A493" t="s">
        <v>70</v>
      </c>
      <c r="B493" t="s">
        <v>33</v>
      </c>
      <c r="C493" t="s">
        <v>33</v>
      </c>
      <c r="E493" s="20"/>
      <c r="F493" s="20"/>
      <c r="G493" s="20"/>
      <c r="H493" s="20"/>
      <c r="I493" s="20"/>
      <c r="J493" s="20" t="str">
        <f t="shared" si="32"/>
        <v>Conference</v>
      </c>
      <c r="K493" s="20"/>
      <c r="L493" s="20"/>
      <c r="M493" s="20"/>
      <c r="N493" s="20"/>
      <c r="O493" s="20"/>
      <c r="P493" s="20"/>
      <c r="Q493" s="20">
        <f t="shared" si="33"/>
        <v>0</v>
      </c>
      <c r="R493" s="20"/>
      <c r="S493" s="3">
        <v>0</v>
      </c>
      <c r="T493" s="133" t="s">
        <v>24837</v>
      </c>
      <c r="U493" s="26" t="s">
        <v>24838</v>
      </c>
      <c r="V493" s="26" t="s">
        <v>6</v>
      </c>
      <c r="W493" s="26" t="s">
        <v>24839</v>
      </c>
      <c r="X493" s="26">
        <v>10</v>
      </c>
      <c r="Y493" s="26" t="s">
        <v>6</v>
      </c>
      <c r="Z493" s="26" t="s">
        <v>24840</v>
      </c>
      <c r="AA493" s="26" t="s">
        <v>24841</v>
      </c>
      <c r="AB493" s="26">
        <v>2010</v>
      </c>
      <c r="AC493" s="26" t="s">
        <v>6</v>
      </c>
      <c r="AD493" s="26" t="s">
        <v>6</v>
      </c>
      <c r="AE493" s="116" t="s">
        <v>6</v>
      </c>
    </row>
    <row r="494" spans="1:31" x14ac:dyDescent="0.35">
      <c r="A494" t="s">
        <v>70</v>
      </c>
      <c r="B494" t="s">
        <v>33</v>
      </c>
      <c r="C494" t="s">
        <v>33</v>
      </c>
      <c r="E494" s="20"/>
      <c r="F494" s="20"/>
      <c r="G494" s="20"/>
      <c r="H494" s="20"/>
      <c r="I494" s="20"/>
      <c r="J494" s="20" t="str">
        <f t="shared" si="32"/>
        <v>Conference</v>
      </c>
      <c r="K494" s="20"/>
      <c r="L494" s="20"/>
      <c r="M494" s="20"/>
      <c r="N494" s="20"/>
      <c r="O494" s="20"/>
      <c r="P494" s="20"/>
      <c r="Q494" s="20">
        <f t="shared" si="33"/>
        <v>0</v>
      </c>
      <c r="R494" s="20"/>
      <c r="S494" s="3">
        <v>0</v>
      </c>
      <c r="T494" s="133" t="s">
        <v>24842</v>
      </c>
      <c r="U494" s="25" t="s">
        <v>24843</v>
      </c>
      <c r="V494" s="25" t="s">
        <v>6</v>
      </c>
      <c r="W494" s="25" t="s">
        <v>24844</v>
      </c>
      <c r="X494" s="25">
        <v>10</v>
      </c>
      <c r="Y494" s="25" t="s">
        <v>6</v>
      </c>
      <c r="Z494" s="25" t="s">
        <v>24152</v>
      </c>
      <c r="AA494" s="25" t="s">
        <v>24845</v>
      </c>
      <c r="AB494" s="25">
        <v>2010</v>
      </c>
      <c r="AC494" s="25" t="s">
        <v>6</v>
      </c>
      <c r="AD494" s="25" t="s">
        <v>6</v>
      </c>
      <c r="AE494" s="118" t="s">
        <v>6</v>
      </c>
    </row>
    <row r="495" spans="1:31" x14ac:dyDescent="0.35">
      <c r="A495" t="s">
        <v>70</v>
      </c>
      <c r="B495" t="s">
        <v>33</v>
      </c>
      <c r="C495" t="s">
        <v>33</v>
      </c>
      <c r="E495" s="20"/>
      <c r="F495" s="20"/>
      <c r="G495" s="20"/>
      <c r="H495" s="20"/>
      <c r="I495" s="20"/>
      <c r="J495" s="20" t="str">
        <f t="shared" si="32"/>
        <v>Journal</v>
      </c>
      <c r="K495" s="20"/>
      <c r="L495" s="20"/>
      <c r="M495" s="20"/>
      <c r="N495" s="20"/>
      <c r="O495" s="20"/>
      <c r="P495" s="20"/>
      <c r="Q495" s="20">
        <f t="shared" si="33"/>
        <v>0</v>
      </c>
      <c r="R495" s="20"/>
      <c r="S495" s="3">
        <v>0</v>
      </c>
      <c r="T495" s="133" t="s">
        <v>24846</v>
      </c>
      <c r="U495" s="26" t="s">
        <v>24847</v>
      </c>
      <c r="V495" s="26" t="s">
        <v>6</v>
      </c>
      <c r="W495" s="26" t="s">
        <v>24848</v>
      </c>
      <c r="X495" s="26">
        <v>6</v>
      </c>
      <c r="Y495" s="26" t="s">
        <v>6</v>
      </c>
      <c r="Z495" s="26" t="s">
        <v>22913</v>
      </c>
      <c r="AA495" s="26" t="s">
        <v>22914</v>
      </c>
      <c r="AB495" s="26">
        <v>2017</v>
      </c>
      <c r="AC495" s="26" t="s">
        <v>6</v>
      </c>
      <c r="AD495" s="26" t="s">
        <v>6</v>
      </c>
      <c r="AE495" s="116" t="s">
        <v>6</v>
      </c>
    </row>
    <row r="496" spans="1:31" x14ac:dyDescent="0.35">
      <c r="A496" t="s">
        <v>70</v>
      </c>
      <c r="B496" t="s">
        <v>33</v>
      </c>
      <c r="C496" t="s">
        <v>33</v>
      </c>
      <c r="E496" s="20" t="s">
        <v>128</v>
      </c>
      <c r="F496" s="20"/>
      <c r="G496" s="20"/>
      <c r="H496" s="20"/>
      <c r="I496" s="20"/>
      <c r="J496" s="20" t="str">
        <f t="shared" si="32"/>
        <v>Journal</v>
      </c>
      <c r="K496" s="20"/>
      <c r="L496" s="20"/>
      <c r="M496" s="20"/>
      <c r="N496" s="20"/>
      <c r="O496" s="20"/>
      <c r="P496" s="20"/>
      <c r="Q496" s="20">
        <f t="shared" si="33"/>
        <v>0</v>
      </c>
      <c r="R496" s="20"/>
      <c r="S496" s="3">
        <v>0</v>
      </c>
      <c r="T496" s="133" t="s">
        <v>24849</v>
      </c>
      <c r="U496" s="25" t="s">
        <v>24850</v>
      </c>
      <c r="V496" s="25" t="s">
        <v>6</v>
      </c>
      <c r="W496" s="25" t="s">
        <v>24851</v>
      </c>
      <c r="X496" s="25">
        <v>7</v>
      </c>
      <c r="Y496" s="25" t="s">
        <v>6</v>
      </c>
      <c r="Z496" s="25" t="s">
        <v>23029</v>
      </c>
      <c r="AA496" s="25" t="s">
        <v>24852</v>
      </c>
      <c r="AB496" s="25">
        <v>2016</v>
      </c>
      <c r="AC496" s="25" t="s">
        <v>6</v>
      </c>
      <c r="AD496" s="25" t="s">
        <v>6</v>
      </c>
      <c r="AE496" s="118" t="s">
        <v>6</v>
      </c>
    </row>
    <row r="497" spans="1:31" x14ac:dyDescent="0.35">
      <c r="A497" t="s">
        <v>40</v>
      </c>
      <c r="B497" t="s">
        <v>33</v>
      </c>
      <c r="C497" t="s">
        <v>33</v>
      </c>
      <c r="E497" s="20"/>
      <c r="F497" s="20"/>
      <c r="G497" s="20"/>
      <c r="H497" s="20"/>
      <c r="I497" s="20"/>
      <c r="J497" s="20" t="str">
        <f t="shared" si="32"/>
        <v>Journal</v>
      </c>
      <c r="K497" s="20"/>
      <c r="L497" s="20"/>
      <c r="M497" s="20"/>
      <c r="N497" s="20"/>
      <c r="O497" s="20"/>
      <c r="P497" s="20"/>
      <c r="Q497" s="20">
        <f t="shared" si="33"/>
        <v>0</v>
      </c>
      <c r="R497" s="20"/>
      <c r="S497" s="3">
        <v>0</v>
      </c>
      <c r="T497" s="133" t="s">
        <v>24853</v>
      </c>
      <c r="U497" s="26" t="s">
        <v>22913</v>
      </c>
      <c r="V497" s="26" t="s">
        <v>6</v>
      </c>
      <c r="W497" s="26" t="s">
        <v>24854</v>
      </c>
      <c r="X497" s="26">
        <v>10</v>
      </c>
      <c r="Y497" s="26" t="s">
        <v>6</v>
      </c>
      <c r="Z497" s="26" t="s">
        <v>22913</v>
      </c>
      <c r="AA497" s="26" t="s">
        <v>22914</v>
      </c>
      <c r="AB497" s="26">
        <v>2016</v>
      </c>
      <c r="AC497" s="26" t="s">
        <v>6</v>
      </c>
      <c r="AD497" s="26" t="s">
        <v>6</v>
      </c>
      <c r="AE497" s="116" t="s">
        <v>6</v>
      </c>
    </row>
    <row r="498" spans="1:31" x14ac:dyDescent="0.35">
      <c r="A498" t="s">
        <v>82</v>
      </c>
      <c r="B498" t="s">
        <v>33</v>
      </c>
      <c r="C498" t="s">
        <v>33</v>
      </c>
      <c r="E498" s="20"/>
      <c r="F498" s="20"/>
      <c r="G498" s="20"/>
      <c r="H498" s="20"/>
      <c r="I498" s="20"/>
      <c r="J498" s="20" t="str">
        <f t="shared" si="32"/>
        <v>Conference</v>
      </c>
      <c r="K498" s="20"/>
      <c r="L498" s="20"/>
      <c r="M498" s="20"/>
      <c r="N498" s="20"/>
      <c r="O498" s="20"/>
      <c r="P498" s="20"/>
      <c r="Q498" s="20">
        <f t="shared" si="33"/>
        <v>0</v>
      </c>
      <c r="R498" s="20"/>
      <c r="S498" s="3">
        <v>0</v>
      </c>
      <c r="T498" s="133" t="s">
        <v>24855</v>
      </c>
      <c r="U498" s="25" t="s">
        <v>24856</v>
      </c>
      <c r="V498" s="25" t="s">
        <v>6</v>
      </c>
      <c r="W498" s="25" t="s">
        <v>24857</v>
      </c>
      <c r="X498" s="25">
        <v>10</v>
      </c>
      <c r="Y498" s="25" t="s">
        <v>6</v>
      </c>
      <c r="Z498" s="25" t="s">
        <v>24858</v>
      </c>
      <c r="AA498" s="25" t="s">
        <v>24859</v>
      </c>
      <c r="AB498" s="25">
        <v>2019</v>
      </c>
      <c r="AC498" s="25" t="s">
        <v>6</v>
      </c>
      <c r="AD498" s="25" t="s">
        <v>6</v>
      </c>
      <c r="AE498" s="118" t="s">
        <v>6</v>
      </c>
    </row>
    <row r="499" spans="1:31" x14ac:dyDescent="0.35">
      <c r="A499" t="s">
        <v>70</v>
      </c>
      <c r="B499" t="s">
        <v>33</v>
      </c>
      <c r="C499" t="s">
        <v>33</v>
      </c>
      <c r="E499" s="20" t="s">
        <v>128</v>
      </c>
      <c r="F499" s="20"/>
      <c r="G499" s="20"/>
      <c r="H499" s="20"/>
      <c r="I499" s="20"/>
      <c r="J499" s="20" t="str">
        <f t="shared" si="32"/>
        <v>Conference</v>
      </c>
      <c r="K499" s="20"/>
      <c r="L499" s="20"/>
      <c r="M499" s="20"/>
      <c r="N499" s="20"/>
      <c r="O499" s="20"/>
      <c r="P499" s="20"/>
      <c r="Q499" s="20">
        <f t="shared" si="33"/>
        <v>0</v>
      </c>
      <c r="R499" s="20"/>
      <c r="S499" s="3">
        <v>0</v>
      </c>
      <c r="T499" s="133" t="s">
        <v>24860</v>
      </c>
      <c r="U499" s="26" t="s">
        <v>24861</v>
      </c>
      <c r="V499" s="26" t="s">
        <v>6</v>
      </c>
      <c r="W499" s="26" t="s">
        <v>24769</v>
      </c>
      <c r="X499" s="26">
        <v>5</v>
      </c>
      <c r="Y499" s="26" t="s">
        <v>6</v>
      </c>
      <c r="Z499" s="26" t="s">
        <v>23006</v>
      </c>
      <c r="AA499" s="26" t="s">
        <v>24862</v>
      </c>
      <c r="AB499" s="26">
        <v>2010</v>
      </c>
      <c r="AC499" s="26" t="s">
        <v>6</v>
      </c>
      <c r="AD499" s="26" t="s">
        <v>6</v>
      </c>
      <c r="AE499" s="116" t="s">
        <v>6</v>
      </c>
    </row>
    <row r="500" spans="1:31" x14ac:dyDescent="0.35">
      <c r="A500" t="s">
        <v>67</v>
      </c>
      <c r="B500" t="s">
        <v>33</v>
      </c>
      <c r="C500" t="s">
        <v>33</v>
      </c>
      <c r="E500" s="20"/>
      <c r="F500" s="20"/>
      <c r="G500" s="20"/>
      <c r="H500" s="20"/>
      <c r="I500" s="20"/>
      <c r="J500" s="20" t="str">
        <f t="shared" si="32"/>
        <v>Journal</v>
      </c>
      <c r="K500" s="20"/>
      <c r="L500" s="20"/>
      <c r="M500" s="20"/>
      <c r="N500" s="20"/>
      <c r="O500" s="20"/>
      <c r="P500" s="20"/>
      <c r="Q500" s="20">
        <f t="shared" si="33"/>
        <v>0</v>
      </c>
      <c r="R500" s="20"/>
      <c r="S500" s="3">
        <v>0</v>
      </c>
      <c r="T500" s="133" t="s">
        <v>24863</v>
      </c>
      <c r="U500" s="25" t="s">
        <v>24864</v>
      </c>
      <c r="V500" s="25" t="s">
        <v>6</v>
      </c>
      <c r="W500" s="25" t="s">
        <v>24865</v>
      </c>
      <c r="X500" s="25">
        <v>7</v>
      </c>
      <c r="Y500" s="25" t="s">
        <v>6</v>
      </c>
      <c r="Z500" s="25" t="s">
        <v>2536</v>
      </c>
      <c r="AA500" s="25" t="s">
        <v>24866</v>
      </c>
      <c r="AB500" s="25">
        <v>2015</v>
      </c>
      <c r="AC500" s="25" t="s">
        <v>6</v>
      </c>
      <c r="AD500" s="25" t="s">
        <v>6</v>
      </c>
      <c r="AE500" s="118" t="s">
        <v>6</v>
      </c>
    </row>
    <row r="501" spans="1:31" x14ac:dyDescent="0.35">
      <c r="A501" t="s">
        <v>70</v>
      </c>
      <c r="B501" t="s">
        <v>33</v>
      </c>
      <c r="C501" t="s">
        <v>33</v>
      </c>
      <c r="E501" s="20"/>
      <c r="F501" s="20"/>
      <c r="G501" s="20"/>
      <c r="H501" s="20"/>
      <c r="I501" s="20"/>
      <c r="J501" s="20" t="str">
        <f t="shared" si="32"/>
        <v>Conference</v>
      </c>
      <c r="K501" s="20"/>
      <c r="L501" s="20"/>
      <c r="M501" s="20"/>
      <c r="N501" s="20"/>
      <c r="O501" s="20"/>
      <c r="P501" s="20"/>
      <c r="Q501" s="20">
        <f t="shared" si="33"/>
        <v>0</v>
      </c>
      <c r="R501" s="20"/>
      <c r="S501" s="3">
        <v>0</v>
      </c>
      <c r="T501" s="133" t="s">
        <v>24867</v>
      </c>
      <c r="U501" s="26" t="s">
        <v>24868</v>
      </c>
      <c r="V501" s="26" t="s">
        <v>6</v>
      </c>
      <c r="W501" s="26" t="s">
        <v>24869</v>
      </c>
      <c r="X501" s="26">
        <v>10</v>
      </c>
      <c r="Y501" s="26" t="s">
        <v>6</v>
      </c>
      <c r="Z501" s="26" t="s">
        <v>24858</v>
      </c>
      <c r="AA501" s="26" t="s">
        <v>13201</v>
      </c>
      <c r="AB501" s="26">
        <v>2019</v>
      </c>
      <c r="AC501" s="26" t="s">
        <v>6</v>
      </c>
      <c r="AD501" s="26" t="s">
        <v>6</v>
      </c>
      <c r="AE501" s="116" t="s">
        <v>6</v>
      </c>
    </row>
    <row r="502" spans="1:31" x14ac:dyDescent="0.35">
      <c r="A502" t="s">
        <v>70</v>
      </c>
      <c r="B502" t="s">
        <v>33</v>
      </c>
      <c r="C502" t="s">
        <v>33</v>
      </c>
      <c r="E502" s="20"/>
      <c r="F502" s="20"/>
      <c r="G502" s="20"/>
      <c r="H502" s="20"/>
      <c r="I502" s="20"/>
      <c r="J502" s="20" t="str">
        <f t="shared" si="32"/>
        <v>Journal</v>
      </c>
      <c r="K502" s="20"/>
      <c r="L502" s="20"/>
      <c r="M502" s="20"/>
      <c r="N502" s="20"/>
      <c r="O502" s="20"/>
      <c r="P502" s="20"/>
      <c r="Q502" s="20">
        <f t="shared" si="33"/>
        <v>0</v>
      </c>
      <c r="R502" s="20"/>
      <c r="S502" s="3">
        <v>0</v>
      </c>
      <c r="T502" s="133" t="s">
        <v>24870</v>
      </c>
      <c r="U502" s="25" t="s">
        <v>24871</v>
      </c>
      <c r="V502" s="25" t="s">
        <v>6</v>
      </c>
      <c r="W502" s="25" t="s">
        <v>24872</v>
      </c>
      <c r="X502" s="25">
        <v>7</v>
      </c>
      <c r="Y502" s="25" t="s">
        <v>6</v>
      </c>
      <c r="Z502" s="25" t="s">
        <v>11108</v>
      </c>
      <c r="AA502" s="25" t="s">
        <v>24873</v>
      </c>
      <c r="AB502" s="25">
        <v>2013</v>
      </c>
      <c r="AC502" s="25" t="s">
        <v>6</v>
      </c>
      <c r="AD502" s="25" t="s">
        <v>6</v>
      </c>
      <c r="AE502" s="118" t="s">
        <v>6</v>
      </c>
    </row>
    <row r="503" spans="1:31" x14ac:dyDescent="0.35">
      <c r="A503" t="s">
        <v>79</v>
      </c>
      <c r="B503" t="s">
        <v>33</v>
      </c>
      <c r="C503" t="s">
        <v>33</v>
      </c>
      <c r="E503" s="20"/>
      <c r="F503" s="20"/>
      <c r="G503" s="20"/>
      <c r="H503" s="20"/>
      <c r="I503" s="20"/>
      <c r="J503" s="20" t="str">
        <f t="shared" si="32"/>
        <v>Journal</v>
      </c>
      <c r="K503" s="20"/>
      <c r="L503" s="20"/>
      <c r="M503" s="20"/>
      <c r="N503" s="20"/>
      <c r="O503" s="20"/>
      <c r="P503" s="20"/>
      <c r="Q503" s="20">
        <f t="shared" si="33"/>
        <v>0</v>
      </c>
      <c r="R503" s="20"/>
      <c r="S503" s="3">
        <v>0</v>
      </c>
      <c r="T503" s="133" t="s">
        <v>24874</v>
      </c>
      <c r="U503" s="26" t="s">
        <v>24875</v>
      </c>
      <c r="V503" s="26" t="s">
        <v>6</v>
      </c>
      <c r="W503" s="26" t="s">
        <v>24876</v>
      </c>
      <c r="X503" s="26">
        <v>7</v>
      </c>
      <c r="Y503" s="26" t="s">
        <v>6</v>
      </c>
      <c r="Z503" s="26" t="s">
        <v>2175</v>
      </c>
      <c r="AA503" s="26" t="s">
        <v>24877</v>
      </c>
      <c r="AB503" s="26">
        <v>2012</v>
      </c>
      <c r="AC503" s="26" t="s">
        <v>6</v>
      </c>
      <c r="AD503" s="26" t="s">
        <v>6</v>
      </c>
      <c r="AE503" s="116" t="s">
        <v>6</v>
      </c>
    </row>
    <row r="504" spans="1:31" x14ac:dyDescent="0.35">
      <c r="A504" t="s">
        <v>82</v>
      </c>
      <c r="B504" t="s">
        <v>33</v>
      </c>
      <c r="C504" t="s">
        <v>33</v>
      </c>
      <c r="E504" s="20"/>
      <c r="F504" s="20"/>
      <c r="G504" s="20"/>
      <c r="H504" s="20"/>
      <c r="I504" s="20"/>
      <c r="J504" s="20" t="str">
        <f t="shared" si="32"/>
        <v>Conference</v>
      </c>
      <c r="K504" s="20"/>
      <c r="L504" s="20"/>
      <c r="M504" s="20"/>
      <c r="N504" s="20"/>
      <c r="O504" s="20"/>
      <c r="P504" s="20"/>
      <c r="Q504" s="20">
        <f t="shared" si="33"/>
        <v>0</v>
      </c>
      <c r="R504" s="20"/>
      <c r="S504" s="3">
        <v>0</v>
      </c>
      <c r="T504" s="133" t="s">
        <v>24878</v>
      </c>
      <c r="U504" s="25" t="s">
        <v>24879</v>
      </c>
      <c r="V504" s="25" t="s">
        <v>6</v>
      </c>
      <c r="W504" s="25" t="s">
        <v>24880</v>
      </c>
      <c r="X504" s="25">
        <v>10</v>
      </c>
      <c r="Y504" s="25" t="s">
        <v>6</v>
      </c>
      <c r="Z504" s="25" t="s">
        <v>15608</v>
      </c>
      <c r="AA504" s="25" t="s">
        <v>24713</v>
      </c>
      <c r="AB504" s="25">
        <v>2012</v>
      </c>
      <c r="AC504" s="25" t="s">
        <v>6</v>
      </c>
      <c r="AD504" s="25" t="s">
        <v>6</v>
      </c>
      <c r="AE504" s="118" t="s">
        <v>6</v>
      </c>
    </row>
    <row r="505" spans="1:31" x14ac:dyDescent="0.35">
      <c r="A505" t="s">
        <v>70</v>
      </c>
      <c r="B505" t="s">
        <v>33</v>
      </c>
      <c r="C505" t="s">
        <v>33</v>
      </c>
      <c r="E505" s="20"/>
      <c r="F505" s="20"/>
      <c r="G505" s="20"/>
      <c r="H505" s="20"/>
      <c r="I505" s="20"/>
      <c r="J505" s="20" t="str">
        <f t="shared" si="32"/>
        <v>Journal</v>
      </c>
      <c r="K505" s="20"/>
      <c r="L505" s="20"/>
      <c r="M505" s="20"/>
      <c r="N505" s="20"/>
      <c r="O505" s="20"/>
      <c r="P505" s="20"/>
      <c r="Q505" s="20">
        <f t="shared" si="33"/>
        <v>0</v>
      </c>
      <c r="R505" s="20"/>
      <c r="S505" s="3">
        <v>0</v>
      </c>
      <c r="T505" s="133" t="s">
        <v>24881</v>
      </c>
      <c r="U505" s="26" t="s">
        <v>22913</v>
      </c>
      <c r="V505" s="26" t="s">
        <v>6</v>
      </c>
      <c r="W505" s="26" t="s">
        <v>24882</v>
      </c>
      <c r="X505" s="26">
        <v>10</v>
      </c>
      <c r="Y505" s="26" t="s">
        <v>6</v>
      </c>
      <c r="Z505" s="26" t="s">
        <v>22913</v>
      </c>
      <c r="AA505" s="26" t="s">
        <v>22914</v>
      </c>
      <c r="AB505" s="26">
        <v>2010</v>
      </c>
      <c r="AC505" s="26" t="s">
        <v>6</v>
      </c>
      <c r="AD505" s="26" t="s">
        <v>6</v>
      </c>
      <c r="AE505" s="116" t="s">
        <v>6</v>
      </c>
    </row>
    <row r="506" spans="1:31" x14ac:dyDescent="0.35">
      <c r="A506" t="s">
        <v>53</v>
      </c>
      <c r="B506" t="s">
        <v>33</v>
      </c>
      <c r="C506" t="s">
        <v>33</v>
      </c>
      <c r="E506" s="20"/>
      <c r="F506" s="20"/>
      <c r="G506" s="20"/>
      <c r="H506" s="20"/>
      <c r="I506" s="20"/>
      <c r="J506" s="20" t="str">
        <f t="shared" si="32"/>
        <v>Journal</v>
      </c>
      <c r="K506" s="20"/>
      <c r="L506" s="20"/>
      <c r="M506" s="20"/>
      <c r="N506" s="20"/>
      <c r="O506" s="20"/>
      <c r="P506" s="20"/>
      <c r="Q506" s="20">
        <f t="shared" si="33"/>
        <v>0</v>
      </c>
      <c r="R506" s="20"/>
      <c r="S506" s="3">
        <v>0</v>
      </c>
      <c r="T506" s="133" t="s">
        <v>24883</v>
      </c>
      <c r="U506" s="25" t="s">
        <v>22913</v>
      </c>
      <c r="V506" s="25" t="s">
        <v>6</v>
      </c>
      <c r="W506" s="25" t="s">
        <v>24884</v>
      </c>
      <c r="X506" s="25">
        <v>7</v>
      </c>
      <c r="Y506" s="25" t="s">
        <v>6</v>
      </c>
      <c r="Z506" s="25" t="s">
        <v>23029</v>
      </c>
      <c r="AA506" s="25" t="s">
        <v>23638</v>
      </c>
      <c r="AB506" s="25">
        <v>2011</v>
      </c>
      <c r="AC506" s="25" t="s">
        <v>6</v>
      </c>
      <c r="AD506" s="25" t="s">
        <v>6</v>
      </c>
      <c r="AE506" s="118" t="s">
        <v>6</v>
      </c>
    </row>
    <row r="507" spans="1:31" x14ac:dyDescent="0.35">
      <c r="A507" t="s">
        <v>70</v>
      </c>
      <c r="B507" t="s">
        <v>33</v>
      </c>
      <c r="C507" t="s">
        <v>33</v>
      </c>
      <c r="E507" s="20"/>
      <c r="F507" s="20"/>
      <c r="G507" s="20"/>
      <c r="H507" s="20"/>
      <c r="I507" s="20"/>
      <c r="J507" s="20" t="str">
        <f t="shared" si="32"/>
        <v>Journal</v>
      </c>
      <c r="K507" s="20"/>
      <c r="L507" s="20"/>
      <c r="M507" s="20"/>
      <c r="N507" s="20"/>
      <c r="O507" s="20"/>
      <c r="P507" s="20"/>
      <c r="Q507" s="20">
        <f t="shared" si="33"/>
        <v>0</v>
      </c>
      <c r="R507" s="20"/>
      <c r="S507" s="3">
        <v>0</v>
      </c>
      <c r="T507" s="133" t="s">
        <v>24885</v>
      </c>
      <c r="U507" s="26" t="s">
        <v>24886</v>
      </c>
      <c r="V507" s="26" t="s">
        <v>6</v>
      </c>
      <c r="W507" s="26" t="s">
        <v>24887</v>
      </c>
      <c r="X507" s="26">
        <v>7</v>
      </c>
      <c r="Y507" s="26" t="s">
        <v>6</v>
      </c>
      <c r="Z507" s="26" t="s">
        <v>24888</v>
      </c>
      <c r="AA507" s="26" t="s">
        <v>24889</v>
      </c>
      <c r="AB507" s="26">
        <v>2010</v>
      </c>
      <c r="AC507" s="26" t="s">
        <v>6</v>
      </c>
      <c r="AD507" s="26" t="s">
        <v>6</v>
      </c>
      <c r="AE507" s="116" t="s">
        <v>6</v>
      </c>
    </row>
    <row r="508" spans="1:31" x14ac:dyDescent="0.35">
      <c r="A508" t="s">
        <v>70</v>
      </c>
      <c r="B508" t="s">
        <v>33</v>
      </c>
      <c r="C508" t="s">
        <v>33</v>
      </c>
      <c r="E508" s="20"/>
      <c r="F508" s="20"/>
      <c r="G508" s="20"/>
      <c r="H508" s="20"/>
      <c r="I508" s="20"/>
      <c r="J508" s="20" t="str">
        <f t="shared" si="32"/>
        <v>Journal</v>
      </c>
      <c r="K508" s="20"/>
      <c r="L508" s="20"/>
      <c r="M508" s="20"/>
      <c r="N508" s="20"/>
      <c r="O508" s="20"/>
      <c r="P508" s="20"/>
      <c r="Q508" s="20">
        <f t="shared" si="33"/>
        <v>0</v>
      </c>
      <c r="R508" s="20"/>
      <c r="S508" s="3">
        <v>0</v>
      </c>
      <c r="T508" s="133" t="s">
        <v>24890</v>
      </c>
      <c r="U508" s="25" t="s">
        <v>24891</v>
      </c>
      <c r="V508" s="25" t="s">
        <v>6</v>
      </c>
      <c r="W508" s="25" t="s">
        <v>24892</v>
      </c>
      <c r="X508" s="25">
        <v>7</v>
      </c>
      <c r="Y508" s="25" t="s">
        <v>6</v>
      </c>
      <c r="Z508" s="25" t="s">
        <v>24893</v>
      </c>
      <c r="AA508" s="25" t="s">
        <v>24894</v>
      </c>
      <c r="AB508" s="25">
        <v>2009</v>
      </c>
      <c r="AC508" s="25" t="s">
        <v>6</v>
      </c>
      <c r="AD508" s="25" t="s">
        <v>6</v>
      </c>
      <c r="AE508" s="118" t="s">
        <v>6</v>
      </c>
    </row>
    <row r="509" spans="1:31" x14ac:dyDescent="0.35">
      <c r="A509" t="s">
        <v>70</v>
      </c>
      <c r="B509" t="s">
        <v>33</v>
      </c>
      <c r="C509" t="s">
        <v>33</v>
      </c>
      <c r="E509" s="20"/>
      <c r="F509" s="20"/>
      <c r="G509" s="20"/>
      <c r="H509" s="20"/>
      <c r="I509" s="20"/>
      <c r="J509" s="20" t="str">
        <f t="shared" si="32"/>
        <v>Conference</v>
      </c>
      <c r="K509" s="20"/>
      <c r="L509" s="20"/>
      <c r="M509" s="20"/>
      <c r="N509" s="20"/>
      <c r="O509" s="20"/>
      <c r="P509" s="20"/>
      <c r="Q509" s="20">
        <f t="shared" si="33"/>
        <v>0</v>
      </c>
      <c r="R509" s="20"/>
      <c r="S509" s="3">
        <v>0</v>
      </c>
      <c r="T509" s="133" t="s">
        <v>24895</v>
      </c>
      <c r="U509" s="26" t="s">
        <v>24847</v>
      </c>
      <c r="V509" s="26" t="s">
        <v>6</v>
      </c>
      <c r="W509" s="26" t="s">
        <v>24848</v>
      </c>
      <c r="X509" s="26">
        <v>7</v>
      </c>
      <c r="Y509" s="26" t="s">
        <v>6</v>
      </c>
      <c r="Z509" s="26" t="s">
        <v>24896</v>
      </c>
      <c r="AA509" s="26" t="s">
        <v>24897</v>
      </c>
      <c r="AB509" s="26">
        <v>2017</v>
      </c>
      <c r="AC509" s="26" t="s">
        <v>6</v>
      </c>
      <c r="AD509" s="26" t="s">
        <v>6</v>
      </c>
      <c r="AE509" s="116" t="s">
        <v>6</v>
      </c>
    </row>
    <row r="510" spans="1:31" x14ac:dyDescent="0.35">
      <c r="A510" t="s">
        <v>82</v>
      </c>
      <c r="B510" t="s">
        <v>33</v>
      </c>
      <c r="C510" t="s">
        <v>33</v>
      </c>
      <c r="E510" s="20"/>
      <c r="F510" s="20"/>
      <c r="G510" s="20"/>
      <c r="H510" s="20"/>
      <c r="I510" s="20"/>
      <c r="J510" s="20" t="str">
        <f t="shared" si="32"/>
        <v>Conference</v>
      </c>
      <c r="K510" s="20"/>
      <c r="L510" s="20"/>
      <c r="M510" s="20"/>
      <c r="N510" s="20"/>
      <c r="O510" s="20"/>
      <c r="P510" s="20"/>
      <c r="Q510" s="20">
        <f t="shared" si="33"/>
        <v>0</v>
      </c>
      <c r="R510" s="20"/>
      <c r="S510" s="3">
        <v>0</v>
      </c>
      <c r="T510" s="133" t="s">
        <v>24898</v>
      </c>
      <c r="U510" s="25" t="s">
        <v>24899</v>
      </c>
      <c r="V510" s="25" t="s">
        <v>6</v>
      </c>
      <c r="W510" s="25" t="s">
        <v>14189</v>
      </c>
      <c r="X510" s="25">
        <v>10</v>
      </c>
      <c r="Y510" s="25" t="s">
        <v>6</v>
      </c>
      <c r="Z510" s="25" t="s">
        <v>24900</v>
      </c>
      <c r="AA510" s="25" t="s">
        <v>24901</v>
      </c>
      <c r="AB510" s="25">
        <v>2012</v>
      </c>
      <c r="AC510" s="25" t="s">
        <v>6</v>
      </c>
      <c r="AD510" s="25" t="s">
        <v>6</v>
      </c>
      <c r="AE510" s="118" t="s">
        <v>6</v>
      </c>
    </row>
    <row r="511" spans="1:31" x14ac:dyDescent="0.35">
      <c r="A511" t="s">
        <v>82</v>
      </c>
      <c r="B511" t="s">
        <v>33</v>
      </c>
      <c r="C511" t="s">
        <v>33</v>
      </c>
      <c r="E511" s="20"/>
      <c r="F511" s="20"/>
      <c r="G511" s="20"/>
      <c r="H511" s="20"/>
      <c r="I511" s="20"/>
      <c r="J511" s="20" t="str">
        <f t="shared" si="32"/>
        <v>Journal</v>
      </c>
      <c r="K511" s="20"/>
      <c r="L511" s="20"/>
      <c r="M511" s="20"/>
      <c r="N511" s="20"/>
      <c r="O511" s="20"/>
      <c r="P511" s="20"/>
      <c r="Q511" s="20">
        <f t="shared" si="33"/>
        <v>0</v>
      </c>
      <c r="R511" s="20"/>
      <c r="S511" s="3">
        <v>0</v>
      </c>
      <c r="T511" s="133" t="s">
        <v>24902</v>
      </c>
      <c r="U511" s="26" t="s">
        <v>24903</v>
      </c>
      <c r="V511" s="26" t="s">
        <v>6</v>
      </c>
      <c r="W511" s="26" t="s">
        <v>24904</v>
      </c>
      <c r="X511" s="26">
        <v>10</v>
      </c>
      <c r="Y511" s="26" t="s">
        <v>6</v>
      </c>
      <c r="Z511" s="26" t="s">
        <v>24905</v>
      </c>
      <c r="AA511" s="26" t="s">
        <v>22914</v>
      </c>
      <c r="AB511" s="26">
        <v>2018</v>
      </c>
      <c r="AC511" s="26" t="s">
        <v>6</v>
      </c>
      <c r="AD511" s="26" t="s">
        <v>6</v>
      </c>
      <c r="AE511" s="116" t="s">
        <v>6</v>
      </c>
    </row>
    <row r="512" spans="1:31" x14ac:dyDescent="0.35">
      <c r="A512" t="s">
        <v>70</v>
      </c>
      <c r="B512" t="s">
        <v>33</v>
      </c>
      <c r="C512" t="s">
        <v>33</v>
      </c>
      <c r="E512" s="20" t="s">
        <v>128</v>
      </c>
      <c r="F512" s="20"/>
      <c r="G512" s="20"/>
      <c r="H512" s="20"/>
      <c r="I512" s="20"/>
      <c r="J512" s="20" t="str">
        <f t="shared" si="32"/>
        <v>Journal</v>
      </c>
      <c r="K512" s="20"/>
      <c r="L512" s="20"/>
      <c r="M512" s="20"/>
      <c r="N512" s="20"/>
      <c r="O512" s="20"/>
      <c r="P512" s="20"/>
      <c r="Q512" s="20">
        <f t="shared" si="33"/>
        <v>0</v>
      </c>
      <c r="R512" s="20"/>
      <c r="S512" s="3">
        <v>0</v>
      </c>
      <c r="T512" s="133" t="s">
        <v>24906</v>
      </c>
      <c r="U512" s="25" t="s">
        <v>24907</v>
      </c>
      <c r="V512" s="25" t="s">
        <v>6</v>
      </c>
      <c r="W512" s="25" t="s">
        <v>24908</v>
      </c>
      <c r="X512" s="25">
        <v>7</v>
      </c>
      <c r="Y512" s="25" t="s">
        <v>6</v>
      </c>
      <c r="Z512" s="25" t="s">
        <v>23029</v>
      </c>
      <c r="AA512" s="25" t="s">
        <v>24909</v>
      </c>
      <c r="AB512" s="25">
        <v>2018</v>
      </c>
      <c r="AC512" s="25" t="s">
        <v>6</v>
      </c>
      <c r="AD512" s="25" t="s">
        <v>6</v>
      </c>
      <c r="AE512" s="118" t="s">
        <v>6</v>
      </c>
    </row>
    <row r="513" spans="1:31" x14ac:dyDescent="0.35">
      <c r="A513" t="s">
        <v>70</v>
      </c>
      <c r="B513" t="s">
        <v>33</v>
      </c>
      <c r="C513" t="s">
        <v>33</v>
      </c>
      <c r="E513" s="20"/>
      <c r="F513" s="20"/>
      <c r="G513" s="20"/>
      <c r="H513" s="20"/>
      <c r="I513" s="20"/>
      <c r="J513" s="20" t="str">
        <f t="shared" si="32"/>
        <v>Journal</v>
      </c>
      <c r="K513" s="20"/>
      <c r="L513" s="20"/>
      <c r="M513" s="20"/>
      <c r="N513" s="20"/>
      <c r="O513" s="20"/>
      <c r="P513" s="20"/>
      <c r="Q513" s="20">
        <f t="shared" si="33"/>
        <v>0</v>
      </c>
      <c r="R513" s="20"/>
      <c r="S513" s="3">
        <v>0</v>
      </c>
      <c r="T513" s="133" t="s">
        <v>24912</v>
      </c>
      <c r="U513" s="26" t="s">
        <v>24913</v>
      </c>
      <c r="V513" s="26" t="s">
        <v>6</v>
      </c>
      <c r="W513" s="26" t="s">
        <v>24914</v>
      </c>
      <c r="X513" s="26">
        <v>7</v>
      </c>
      <c r="Y513" s="26" t="s">
        <v>6</v>
      </c>
      <c r="Z513" s="26" t="s">
        <v>24915</v>
      </c>
      <c r="AA513" s="26" t="s">
        <v>13396</v>
      </c>
      <c r="AB513" s="26">
        <v>2015</v>
      </c>
      <c r="AC513" s="26" t="s">
        <v>6</v>
      </c>
      <c r="AD513" s="26" t="s">
        <v>6</v>
      </c>
      <c r="AE513" s="116" t="s">
        <v>6</v>
      </c>
    </row>
    <row r="514" spans="1:31" x14ac:dyDescent="0.35">
      <c r="A514" t="s">
        <v>70</v>
      </c>
      <c r="B514" t="s">
        <v>33</v>
      </c>
      <c r="C514" t="s">
        <v>33</v>
      </c>
      <c r="E514" s="20"/>
      <c r="F514" s="20"/>
      <c r="G514" s="20"/>
      <c r="H514" s="20"/>
      <c r="I514" s="20"/>
      <c r="J514" s="20" t="str">
        <f t="shared" si="32"/>
        <v>Journal</v>
      </c>
      <c r="K514" s="20"/>
      <c r="L514" s="20"/>
      <c r="M514" s="20"/>
      <c r="N514" s="20"/>
      <c r="O514" s="20"/>
      <c r="P514" s="20"/>
      <c r="Q514" s="20">
        <f t="shared" si="33"/>
        <v>0</v>
      </c>
      <c r="R514" s="20"/>
      <c r="S514" s="3">
        <v>0</v>
      </c>
      <c r="T514" s="133" t="s">
        <v>24916</v>
      </c>
      <c r="U514" s="25" t="s">
        <v>24917</v>
      </c>
      <c r="V514" s="25" t="s">
        <v>6</v>
      </c>
      <c r="W514" s="25" t="s">
        <v>24918</v>
      </c>
      <c r="X514" s="25">
        <v>7</v>
      </c>
      <c r="Y514" s="25" t="s">
        <v>6</v>
      </c>
      <c r="Z514" s="25" t="s">
        <v>24919</v>
      </c>
      <c r="AA514" s="25" t="s">
        <v>24920</v>
      </c>
      <c r="AB514" s="25">
        <v>2015</v>
      </c>
      <c r="AC514" s="25" t="s">
        <v>6</v>
      </c>
      <c r="AD514" s="25" t="s">
        <v>6</v>
      </c>
      <c r="AE514" s="118" t="s">
        <v>6</v>
      </c>
    </row>
    <row r="515" spans="1:31" x14ac:dyDescent="0.35">
      <c r="A515" t="s">
        <v>70</v>
      </c>
      <c r="B515" t="s">
        <v>33</v>
      </c>
      <c r="C515" t="s">
        <v>33</v>
      </c>
      <c r="E515" s="20"/>
      <c r="F515" s="20"/>
      <c r="G515" s="20"/>
      <c r="H515" s="20"/>
      <c r="I515" s="20"/>
      <c r="J515" s="20" t="str">
        <f t="shared" ref="J515:J578" si="35">IF(ISNUMBER(SEARCH("Workshop", Z515)),"Workshop",IF(OR(ISNUMBER(SEARCH("Conference", Z515)), ISNUMBER(SEARCH("Symposium", Z515)), ISNUMBER(SEARCH("Lecture Notes", Z515)), ISNUMBER(SEARCH("Proceedings", Z515))),"Conference", "Journal"))</f>
        <v>Journal</v>
      </c>
      <c r="K515" s="20"/>
      <c r="L515" s="20"/>
      <c r="M515" s="20"/>
      <c r="N515" s="20"/>
      <c r="O515" s="20"/>
      <c r="P515" s="20"/>
      <c r="Q515" s="20">
        <f t="shared" ref="Q515:Q578" si="36">SUM(K515:P515)</f>
        <v>0</v>
      </c>
      <c r="R515" s="20"/>
      <c r="S515" s="3">
        <v>0</v>
      </c>
      <c r="T515" s="133" t="s">
        <v>24921</v>
      </c>
      <c r="U515" s="26" t="s">
        <v>24922</v>
      </c>
      <c r="V515" s="26" t="s">
        <v>6</v>
      </c>
      <c r="W515" s="26" t="s">
        <v>24923</v>
      </c>
      <c r="X515" s="26">
        <v>7</v>
      </c>
      <c r="Y515" s="26" t="s">
        <v>6</v>
      </c>
      <c r="Z515" s="26" t="s">
        <v>6273</v>
      </c>
      <c r="AA515" s="26" t="s">
        <v>24924</v>
      </c>
      <c r="AB515" s="26">
        <v>2009</v>
      </c>
      <c r="AC515" s="26" t="s">
        <v>6</v>
      </c>
      <c r="AD515" s="26" t="s">
        <v>6</v>
      </c>
      <c r="AE515" s="116" t="s">
        <v>6</v>
      </c>
    </row>
    <row r="516" spans="1:31" x14ac:dyDescent="0.35">
      <c r="A516" t="s">
        <v>70</v>
      </c>
      <c r="B516" t="s">
        <v>33</v>
      </c>
      <c r="C516" t="s">
        <v>33</v>
      </c>
      <c r="E516" s="20" t="s">
        <v>128</v>
      </c>
      <c r="F516" s="20"/>
      <c r="G516" s="20"/>
      <c r="H516" s="20"/>
      <c r="I516" s="20"/>
      <c r="J516" s="20" t="str">
        <f t="shared" si="35"/>
        <v>Conference</v>
      </c>
      <c r="K516" s="20"/>
      <c r="L516" s="20"/>
      <c r="M516" s="20"/>
      <c r="N516" s="20"/>
      <c r="O516" s="20"/>
      <c r="P516" s="20"/>
      <c r="Q516" s="20">
        <f t="shared" si="36"/>
        <v>0</v>
      </c>
      <c r="R516" s="20"/>
      <c r="S516" s="3">
        <v>0</v>
      </c>
      <c r="T516" s="133" t="s">
        <v>24925</v>
      </c>
      <c r="U516" s="25" t="s">
        <v>24926</v>
      </c>
      <c r="V516" s="25" t="s">
        <v>6</v>
      </c>
      <c r="W516" s="25" t="s">
        <v>24927</v>
      </c>
      <c r="X516" s="25">
        <v>10</v>
      </c>
      <c r="Y516" s="25" t="s">
        <v>6</v>
      </c>
      <c r="Z516" s="25" t="s">
        <v>17614</v>
      </c>
      <c r="AA516" s="25" t="s">
        <v>24928</v>
      </c>
      <c r="AB516" s="25">
        <v>2017</v>
      </c>
      <c r="AC516" s="25" t="s">
        <v>6</v>
      </c>
      <c r="AD516" s="25" t="s">
        <v>6</v>
      </c>
      <c r="AE516" s="118" t="s">
        <v>6</v>
      </c>
    </row>
    <row r="517" spans="1:31" x14ac:dyDescent="0.35">
      <c r="A517" t="str">
        <f t="shared" ref="A517:A525" si="37">IF(S517=1,"Duplicated","")</f>
        <v>Duplicated</v>
      </c>
      <c r="B517" t="s">
        <v>33</v>
      </c>
      <c r="C517" t="s">
        <v>33</v>
      </c>
      <c r="E517" s="20"/>
      <c r="F517" s="20"/>
      <c r="G517" s="20"/>
      <c r="H517" s="20"/>
      <c r="I517" s="20"/>
      <c r="J517" s="20" t="str">
        <f t="shared" si="35"/>
        <v>Journal</v>
      </c>
      <c r="K517" s="20"/>
      <c r="L517" s="20"/>
      <c r="M517" s="20"/>
      <c r="N517" s="20"/>
      <c r="O517" s="20"/>
      <c r="P517" s="20"/>
      <c r="Q517" s="20">
        <f t="shared" si="36"/>
        <v>0</v>
      </c>
      <c r="R517" s="20"/>
      <c r="S517" s="3">
        <v>1</v>
      </c>
      <c r="T517" s="133" t="s">
        <v>12242</v>
      </c>
      <c r="U517" s="26" t="s">
        <v>12243</v>
      </c>
      <c r="V517" s="26" t="s">
        <v>6</v>
      </c>
      <c r="W517" s="26" t="s">
        <v>12244</v>
      </c>
      <c r="X517" s="26">
        <v>7</v>
      </c>
      <c r="Y517" s="26" t="s">
        <v>6</v>
      </c>
      <c r="Z517" s="26" t="s">
        <v>11814</v>
      </c>
      <c r="AA517" s="26" t="s">
        <v>12245</v>
      </c>
      <c r="AB517" s="26">
        <v>2012</v>
      </c>
      <c r="AC517" s="26" t="s">
        <v>6</v>
      </c>
      <c r="AD517" s="26" t="s">
        <v>6</v>
      </c>
      <c r="AE517" s="116" t="s">
        <v>6</v>
      </c>
    </row>
    <row r="518" spans="1:31" x14ac:dyDescent="0.35">
      <c r="A518" t="s">
        <v>79</v>
      </c>
      <c r="B518" t="s">
        <v>33</v>
      </c>
      <c r="C518" t="s">
        <v>33</v>
      </c>
      <c r="E518" s="20"/>
      <c r="F518" s="20"/>
      <c r="G518" s="20"/>
      <c r="H518" s="20"/>
      <c r="I518" s="20"/>
      <c r="J518" s="20" t="str">
        <f t="shared" si="35"/>
        <v>Journal</v>
      </c>
      <c r="K518" s="20"/>
      <c r="L518" s="20"/>
      <c r="M518" s="20"/>
      <c r="N518" s="20"/>
      <c r="O518" s="20"/>
      <c r="P518" s="20"/>
      <c r="Q518" s="20">
        <f t="shared" si="36"/>
        <v>0</v>
      </c>
      <c r="R518" s="132" t="s">
        <v>25206</v>
      </c>
      <c r="S518" s="3">
        <v>0</v>
      </c>
      <c r="T518" s="133" t="s">
        <v>24929</v>
      </c>
      <c r="U518" s="25" t="s">
        <v>24930</v>
      </c>
      <c r="V518" s="25" t="s">
        <v>6</v>
      </c>
      <c r="W518" s="25" t="s">
        <v>13132</v>
      </c>
      <c r="X518" s="25">
        <v>7</v>
      </c>
      <c r="Y518" s="25" t="s">
        <v>6</v>
      </c>
      <c r="Z518" s="25" t="s">
        <v>24931</v>
      </c>
      <c r="AA518" s="25" t="s">
        <v>12719</v>
      </c>
      <c r="AB518" s="25">
        <v>2016</v>
      </c>
      <c r="AC518" s="25" t="s">
        <v>6</v>
      </c>
      <c r="AD518" s="25" t="s">
        <v>6</v>
      </c>
      <c r="AE518" s="118" t="s">
        <v>6</v>
      </c>
    </row>
    <row r="519" spans="1:31" x14ac:dyDescent="0.35">
      <c r="A519" t="s">
        <v>70</v>
      </c>
      <c r="B519" t="s">
        <v>33</v>
      </c>
      <c r="C519" t="s">
        <v>33</v>
      </c>
      <c r="E519" s="20"/>
      <c r="F519" s="20"/>
      <c r="G519" s="20"/>
      <c r="H519" s="20"/>
      <c r="I519" s="20"/>
      <c r="J519" s="20" t="str">
        <f t="shared" si="35"/>
        <v>Journal</v>
      </c>
      <c r="K519" s="20"/>
      <c r="L519" s="20"/>
      <c r="M519" s="20"/>
      <c r="N519" s="20"/>
      <c r="O519" s="20"/>
      <c r="P519" s="20"/>
      <c r="Q519" s="20">
        <f t="shared" si="36"/>
        <v>0</v>
      </c>
      <c r="R519" s="20"/>
      <c r="S519" s="3">
        <v>0</v>
      </c>
      <c r="T519" s="133" t="s">
        <v>24932</v>
      </c>
      <c r="U519" s="26" t="s">
        <v>24933</v>
      </c>
      <c r="V519" s="26" t="s">
        <v>6</v>
      </c>
      <c r="W519" s="26" t="s">
        <v>24934</v>
      </c>
      <c r="X519" s="26">
        <v>6</v>
      </c>
      <c r="Y519" s="26" t="s">
        <v>6</v>
      </c>
      <c r="Z519" s="26" t="s">
        <v>22913</v>
      </c>
      <c r="AA519" s="26" t="s">
        <v>24935</v>
      </c>
      <c r="AB519" s="26">
        <v>2011</v>
      </c>
      <c r="AC519" s="26" t="s">
        <v>6</v>
      </c>
      <c r="AD519" s="26" t="s">
        <v>6</v>
      </c>
      <c r="AE519" s="116" t="s">
        <v>6</v>
      </c>
    </row>
    <row r="520" spans="1:31" x14ac:dyDescent="0.35">
      <c r="A520" t="s">
        <v>49</v>
      </c>
      <c r="B520" t="s">
        <v>54</v>
      </c>
      <c r="C520" t="s">
        <v>54</v>
      </c>
      <c r="D520" t="s">
        <v>92</v>
      </c>
      <c r="E520" s="20" t="s">
        <v>127</v>
      </c>
      <c r="F520" s="20" t="s">
        <v>98</v>
      </c>
      <c r="G520" s="20" t="s">
        <v>107</v>
      </c>
      <c r="H520" s="20" t="s">
        <v>21353</v>
      </c>
      <c r="I520" s="20" t="s">
        <v>11973</v>
      </c>
      <c r="J520" s="20" t="str">
        <f t="shared" si="35"/>
        <v>Conference</v>
      </c>
      <c r="K520" s="20">
        <v>1</v>
      </c>
      <c r="L520" s="20">
        <v>1</v>
      </c>
      <c r="M520" s="20">
        <v>1</v>
      </c>
      <c r="N520" s="20">
        <v>0</v>
      </c>
      <c r="O520" s="20">
        <v>1</v>
      </c>
      <c r="P520" s="20">
        <v>1</v>
      </c>
      <c r="Q520" s="20">
        <f t="shared" si="36"/>
        <v>5</v>
      </c>
      <c r="R520" s="20" t="s">
        <v>25210</v>
      </c>
      <c r="S520" s="3">
        <v>0</v>
      </c>
      <c r="T520" s="133" t="s">
        <v>25232</v>
      </c>
      <c r="U520" s="25" t="s">
        <v>24936</v>
      </c>
      <c r="V520" s="25" t="s">
        <v>6</v>
      </c>
      <c r="W520" s="25" t="s">
        <v>13696</v>
      </c>
      <c r="X520" s="25">
        <v>10</v>
      </c>
      <c r="Y520" s="25" t="s">
        <v>6</v>
      </c>
      <c r="Z520" s="25" t="s">
        <v>15880</v>
      </c>
      <c r="AA520" s="25" t="s">
        <v>24937</v>
      </c>
      <c r="AB520" s="25">
        <v>2014</v>
      </c>
      <c r="AC520" s="25" t="s">
        <v>6</v>
      </c>
      <c r="AD520" s="25" t="s">
        <v>6</v>
      </c>
      <c r="AE520" s="118" t="s">
        <v>6</v>
      </c>
    </row>
    <row r="521" spans="1:31" x14ac:dyDescent="0.35">
      <c r="A521" t="str">
        <f t="shared" si="37"/>
        <v>Duplicated</v>
      </c>
      <c r="B521" t="s">
        <v>33</v>
      </c>
      <c r="C521" t="s">
        <v>33</v>
      </c>
      <c r="E521" s="20"/>
      <c r="F521" s="20"/>
      <c r="G521" s="20"/>
      <c r="H521" s="20"/>
      <c r="I521" s="20"/>
      <c r="J521" s="20" t="str">
        <f t="shared" si="35"/>
        <v>Conference</v>
      </c>
      <c r="K521" s="20"/>
      <c r="L521" s="20"/>
      <c r="M521" s="20"/>
      <c r="N521" s="20"/>
      <c r="O521" s="20"/>
      <c r="P521" s="20"/>
      <c r="Q521" s="20">
        <f t="shared" si="36"/>
        <v>0</v>
      </c>
      <c r="R521" s="20"/>
      <c r="S521" s="3">
        <v>1</v>
      </c>
      <c r="T521" s="133" t="s">
        <v>24938</v>
      </c>
      <c r="U521" s="26" t="s">
        <v>17831</v>
      </c>
      <c r="V521" s="26" t="s">
        <v>6</v>
      </c>
      <c r="W521" s="26" t="s">
        <v>17833</v>
      </c>
      <c r="X521" s="26">
        <v>10</v>
      </c>
      <c r="Y521" s="26" t="s">
        <v>6</v>
      </c>
      <c r="Z521" s="26" t="s">
        <v>17836</v>
      </c>
      <c r="AA521" s="26" t="s">
        <v>24939</v>
      </c>
      <c r="AB521" s="26">
        <v>2020</v>
      </c>
      <c r="AC521" s="26" t="s">
        <v>6</v>
      </c>
      <c r="AD521" s="26" t="s">
        <v>6</v>
      </c>
      <c r="AE521" s="116" t="s">
        <v>6</v>
      </c>
    </row>
    <row r="522" spans="1:31" x14ac:dyDescent="0.35">
      <c r="A522" t="s">
        <v>70</v>
      </c>
      <c r="B522" t="s">
        <v>33</v>
      </c>
      <c r="C522" t="s">
        <v>33</v>
      </c>
      <c r="E522" s="20"/>
      <c r="F522" s="20"/>
      <c r="G522" s="20"/>
      <c r="H522" s="20"/>
      <c r="I522" s="20"/>
      <c r="J522" s="20" t="str">
        <f t="shared" si="35"/>
        <v>Workshop</v>
      </c>
      <c r="K522" s="20"/>
      <c r="L522" s="20"/>
      <c r="M522" s="20"/>
      <c r="N522" s="20"/>
      <c r="O522" s="20"/>
      <c r="P522" s="20"/>
      <c r="Q522" s="20">
        <f t="shared" si="36"/>
        <v>0</v>
      </c>
      <c r="R522" s="20"/>
      <c r="S522" s="3">
        <v>0</v>
      </c>
      <c r="T522" s="133" t="s">
        <v>24940</v>
      </c>
      <c r="U522" s="25" t="s">
        <v>24941</v>
      </c>
      <c r="V522" s="25" t="s">
        <v>6</v>
      </c>
      <c r="W522" s="25" t="s">
        <v>24942</v>
      </c>
      <c r="X522" s="25">
        <v>10</v>
      </c>
      <c r="Y522" s="25" t="s">
        <v>6</v>
      </c>
      <c r="Z522" s="25" t="s">
        <v>24943</v>
      </c>
      <c r="AA522" s="25" t="s">
        <v>24944</v>
      </c>
      <c r="AB522" s="25">
        <v>2018</v>
      </c>
      <c r="AC522" s="25" t="s">
        <v>6</v>
      </c>
      <c r="AD522" s="25" t="s">
        <v>6</v>
      </c>
      <c r="AE522" s="118" t="s">
        <v>6</v>
      </c>
    </row>
    <row r="523" spans="1:31" x14ac:dyDescent="0.35">
      <c r="A523" t="s">
        <v>53</v>
      </c>
      <c r="B523" t="s">
        <v>33</v>
      </c>
      <c r="C523" t="s">
        <v>33</v>
      </c>
      <c r="E523" s="20"/>
      <c r="F523" s="20"/>
      <c r="G523" s="20"/>
      <c r="H523" s="20"/>
      <c r="I523" s="20"/>
      <c r="J523" s="20" t="str">
        <f t="shared" si="35"/>
        <v>Journal</v>
      </c>
      <c r="K523" s="20"/>
      <c r="L523" s="20"/>
      <c r="M523" s="20"/>
      <c r="N523" s="20"/>
      <c r="O523" s="20"/>
      <c r="P523" s="20"/>
      <c r="Q523" s="20">
        <f t="shared" si="36"/>
        <v>0</v>
      </c>
      <c r="R523" s="20"/>
      <c r="S523" s="3">
        <v>0</v>
      </c>
      <c r="T523" s="133" t="s">
        <v>24945</v>
      </c>
      <c r="U523" s="26" t="s">
        <v>24946</v>
      </c>
      <c r="V523" s="26" t="s">
        <v>6</v>
      </c>
      <c r="W523" s="26" t="s">
        <v>24947</v>
      </c>
      <c r="X523" s="26">
        <v>5</v>
      </c>
      <c r="Y523" s="26" t="s">
        <v>6</v>
      </c>
      <c r="Z523" s="26" t="s">
        <v>24948</v>
      </c>
      <c r="AA523" s="26" t="s">
        <v>13083</v>
      </c>
      <c r="AB523" s="26">
        <v>2013</v>
      </c>
      <c r="AC523" s="26" t="s">
        <v>6</v>
      </c>
      <c r="AD523" s="26" t="s">
        <v>6</v>
      </c>
      <c r="AE523" s="116" t="s">
        <v>6</v>
      </c>
    </row>
    <row r="524" spans="1:31" x14ac:dyDescent="0.35">
      <c r="A524" t="s">
        <v>49</v>
      </c>
      <c r="B524" t="s">
        <v>57</v>
      </c>
      <c r="C524" t="s">
        <v>57</v>
      </c>
      <c r="D524" t="s">
        <v>97</v>
      </c>
      <c r="E524" s="20" t="s">
        <v>127</v>
      </c>
      <c r="F524" s="20" t="s">
        <v>98</v>
      </c>
      <c r="G524" s="20" t="s">
        <v>107</v>
      </c>
      <c r="H524" s="20" t="s">
        <v>21413</v>
      </c>
      <c r="I524" s="20" t="s">
        <v>25202</v>
      </c>
      <c r="J524" s="20" t="str">
        <f t="shared" si="35"/>
        <v>Journal</v>
      </c>
      <c r="K524" s="20">
        <v>1</v>
      </c>
      <c r="L524" s="20">
        <v>1</v>
      </c>
      <c r="M524" s="20">
        <v>1</v>
      </c>
      <c r="N524" s="20">
        <v>0.5</v>
      </c>
      <c r="O524" s="20">
        <v>0</v>
      </c>
      <c r="P524" s="20">
        <v>1</v>
      </c>
      <c r="Q524" s="20">
        <f t="shared" si="36"/>
        <v>4.5</v>
      </c>
      <c r="R524" s="132" t="s">
        <v>25203</v>
      </c>
      <c r="S524" s="3">
        <v>0</v>
      </c>
      <c r="T524" s="133" t="s">
        <v>24949</v>
      </c>
      <c r="U524" s="25" t="s">
        <v>24950</v>
      </c>
      <c r="V524" s="25" t="s">
        <v>6</v>
      </c>
      <c r="W524" s="25" t="s">
        <v>24951</v>
      </c>
      <c r="X524" s="25">
        <v>7</v>
      </c>
      <c r="Y524" s="25" t="s">
        <v>6</v>
      </c>
      <c r="Z524" s="25" t="s">
        <v>6273</v>
      </c>
      <c r="AA524" s="25" t="s">
        <v>24952</v>
      </c>
      <c r="AB524" s="25">
        <v>2013</v>
      </c>
      <c r="AC524" s="25" t="s">
        <v>6</v>
      </c>
      <c r="AD524" s="25" t="s">
        <v>6</v>
      </c>
      <c r="AE524" s="118" t="s">
        <v>6</v>
      </c>
    </row>
    <row r="525" spans="1:31" x14ac:dyDescent="0.35">
      <c r="A525" t="str">
        <f t="shared" si="37"/>
        <v>Duplicated</v>
      </c>
      <c r="B525" t="s">
        <v>33</v>
      </c>
      <c r="C525" t="s">
        <v>33</v>
      </c>
      <c r="E525" s="20"/>
      <c r="F525" s="20"/>
      <c r="G525" s="20"/>
      <c r="H525" s="20"/>
      <c r="I525" s="20"/>
      <c r="J525" s="20" t="str">
        <f t="shared" si="35"/>
        <v>Workshop</v>
      </c>
      <c r="K525" s="20"/>
      <c r="L525" s="20"/>
      <c r="M525" s="20"/>
      <c r="N525" s="20"/>
      <c r="O525" s="20"/>
      <c r="P525" s="20"/>
      <c r="Q525" s="20">
        <f t="shared" si="36"/>
        <v>0</v>
      </c>
      <c r="R525" s="20"/>
      <c r="S525" s="3">
        <v>1</v>
      </c>
      <c r="T525" s="133" t="s">
        <v>7907</v>
      </c>
      <c r="U525" s="26" t="s">
        <v>24953</v>
      </c>
      <c r="V525" s="26" t="s">
        <v>6</v>
      </c>
      <c r="W525" s="26" t="s">
        <v>15971</v>
      </c>
      <c r="X525" s="26">
        <v>10</v>
      </c>
      <c r="Y525" s="26" t="s">
        <v>6</v>
      </c>
      <c r="Z525" s="26" t="s">
        <v>14641</v>
      </c>
      <c r="AA525" s="26" t="s">
        <v>22914</v>
      </c>
      <c r="AB525" s="26">
        <v>2015</v>
      </c>
      <c r="AC525" s="26" t="s">
        <v>6</v>
      </c>
      <c r="AD525" s="26" t="s">
        <v>6</v>
      </c>
      <c r="AE525" s="116" t="s">
        <v>6</v>
      </c>
    </row>
    <row r="526" spans="1:31" x14ac:dyDescent="0.35">
      <c r="A526" t="s">
        <v>70</v>
      </c>
      <c r="B526" t="s">
        <v>33</v>
      </c>
      <c r="C526" t="s">
        <v>33</v>
      </c>
      <c r="E526" s="20"/>
      <c r="F526" s="20"/>
      <c r="G526" s="20"/>
      <c r="H526" s="20"/>
      <c r="I526" s="20"/>
      <c r="J526" s="20" t="str">
        <f t="shared" si="35"/>
        <v>Journal</v>
      </c>
      <c r="K526" s="20"/>
      <c r="L526" s="20"/>
      <c r="M526" s="20"/>
      <c r="N526" s="20"/>
      <c r="O526" s="20"/>
      <c r="P526" s="20"/>
      <c r="Q526" s="20">
        <f t="shared" si="36"/>
        <v>0</v>
      </c>
      <c r="R526" s="20"/>
      <c r="S526" s="3">
        <v>0</v>
      </c>
      <c r="T526" s="133" t="s">
        <v>24954</v>
      </c>
      <c r="U526" s="25" t="s">
        <v>24955</v>
      </c>
      <c r="V526" s="25" t="s">
        <v>6</v>
      </c>
      <c r="W526" s="25" t="s">
        <v>24956</v>
      </c>
      <c r="X526" s="25">
        <v>7</v>
      </c>
      <c r="Y526" s="25" t="s">
        <v>6</v>
      </c>
      <c r="Z526" s="25" t="s">
        <v>6273</v>
      </c>
      <c r="AA526" s="25" t="s">
        <v>24957</v>
      </c>
      <c r="AB526" s="25">
        <v>2009</v>
      </c>
      <c r="AC526" s="25" t="s">
        <v>6</v>
      </c>
      <c r="AD526" s="25" t="s">
        <v>6</v>
      </c>
      <c r="AE526" s="118" t="s">
        <v>6</v>
      </c>
    </row>
    <row r="527" spans="1:31" x14ac:dyDescent="0.35">
      <c r="A527" t="s">
        <v>49</v>
      </c>
      <c r="B527" t="s">
        <v>77</v>
      </c>
      <c r="C527" t="s">
        <v>77</v>
      </c>
      <c r="D527" t="s">
        <v>95</v>
      </c>
      <c r="E527" s="20" t="s">
        <v>127</v>
      </c>
      <c r="F527" s="20" t="s">
        <v>98</v>
      </c>
      <c r="G527" s="20" t="s">
        <v>107</v>
      </c>
      <c r="H527" s="20" t="s">
        <v>21321</v>
      </c>
      <c r="I527" s="20" t="s">
        <v>11973</v>
      </c>
      <c r="J527" s="20" t="str">
        <f t="shared" si="35"/>
        <v>Conference</v>
      </c>
      <c r="K527" s="20">
        <v>1</v>
      </c>
      <c r="L527" s="20">
        <v>1</v>
      </c>
      <c r="M527" s="20">
        <v>1</v>
      </c>
      <c r="N527" s="20">
        <v>1</v>
      </c>
      <c r="O527" s="20">
        <v>0</v>
      </c>
      <c r="P527" s="20">
        <v>0</v>
      </c>
      <c r="Q527" s="20">
        <f t="shared" si="36"/>
        <v>4</v>
      </c>
      <c r="R527" s="20" t="s">
        <v>25200</v>
      </c>
      <c r="S527" s="3">
        <v>0</v>
      </c>
      <c r="T527" s="133" t="s">
        <v>25231</v>
      </c>
      <c r="U527" s="26" t="s">
        <v>24958</v>
      </c>
      <c r="V527" s="26" t="s">
        <v>6</v>
      </c>
      <c r="W527" s="26" t="s">
        <v>24959</v>
      </c>
      <c r="X527" s="26">
        <v>10</v>
      </c>
      <c r="Y527" s="26" t="s">
        <v>6</v>
      </c>
      <c r="Z527" s="26" t="s">
        <v>24960</v>
      </c>
      <c r="AA527" s="26" t="s">
        <v>24961</v>
      </c>
      <c r="AB527" s="26">
        <v>2014</v>
      </c>
      <c r="AC527" s="26" t="s">
        <v>6</v>
      </c>
      <c r="AD527" s="26" t="s">
        <v>6</v>
      </c>
      <c r="AE527" s="116" t="s">
        <v>6</v>
      </c>
    </row>
    <row r="528" spans="1:31" x14ac:dyDescent="0.35">
      <c r="A528" t="s">
        <v>70</v>
      </c>
      <c r="B528" t="s">
        <v>33</v>
      </c>
      <c r="C528" t="s">
        <v>33</v>
      </c>
      <c r="E528" s="20" t="s">
        <v>128</v>
      </c>
      <c r="F528" s="20"/>
      <c r="G528" s="20"/>
      <c r="H528" s="20"/>
      <c r="I528" s="20"/>
      <c r="J528" s="20" t="str">
        <f t="shared" si="35"/>
        <v>Journal</v>
      </c>
      <c r="K528" s="20"/>
      <c r="L528" s="20"/>
      <c r="M528" s="20"/>
      <c r="N528" s="20"/>
      <c r="O528" s="20"/>
      <c r="P528" s="20"/>
      <c r="Q528" s="20">
        <f t="shared" si="36"/>
        <v>0</v>
      </c>
      <c r="R528" s="20"/>
      <c r="S528" s="3">
        <v>0</v>
      </c>
      <c r="T528" s="133" t="s">
        <v>24962</v>
      </c>
      <c r="U528" s="25" t="s">
        <v>24963</v>
      </c>
      <c r="V528" s="25" t="s">
        <v>6</v>
      </c>
      <c r="W528" s="25" t="s">
        <v>24964</v>
      </c>
      <c r="X528" s="25">
        <v>7</v>
      </c>
      <c r="Y528" s="25" t="s">
        <v>6</v>
      </c>
      <c r="Z528" s="25" t="s">
        <v>23684</v>
      </c>
      <c r="AA528" s="25" t="s">
        <v>24965</v>
      </c>
      <c r="AB528" s="25">
        <v>2012</v>
      </c>
      <c r="AC528" s="25" t="s">
        <v>6</v>
      </c>
      <c r="AD528" s="25" t="s">
        <v>6</v>
      </c>
      <c r="AE528" s="118" t="s">
        <v>6</v>
      </c>
    </row>
    <row r="529" spans="1:31" x14ac:dyDescent="0.35">
      <c r="A529" t="s">
        <v>67</v>
      </c>
      <c r="B529" t="s">
        <v>33</v>
      </c>
      <c r="C529" t="s">
        <v>33</v>
      </c>
      <c r="E529" s="20"/>
      <c r="F529" s="20"/>
      <c r="G529" s="20"/>
      <c r="H529" s="20"/>
      <c r="I529" s="20"/>
      <c r="J529" s="20" t="str">
        <f t="shared" si="35"/>
        <v>Journal</v>
      </c>
      <c r="K529" s="20"/>
      <c r="L529" s="20"/>
      <c r="M529" s="20"/>
      <c r="N529" s="20"/>
      <c r="O529" s="20"/>
      <c r="P529" s="20"/>
      <c r="Q529" s="20">
        <f t="shared" si="36"/>
        <v>0</v>
      </c>
      <c r="R529" s="20"/>
      <c r="S529" s="3">
        <v>0</v>
      </c>
      <c r="T529" s="133" t="s">
        <v>24966</v>
      </c>
      <c r="U529" s="26" t="s">
        <v>22913</v>
      </c>
      <c r="V529" s="26" t="s">
        <v>6</v>
      </c>
      <c r="W529" s="26" t="s">
        <v>24967</v>
      </c>
      <c r="X529" s="26">
        <v>7</v>
      </c>
      <c r="Y529" s="26" t="s">
        <v>6</v>
      </c>
      <c r="Z529" s="26" t="s">
        <v>24968</v>
      </c>
      <c r="AA529" s="26" t="s">
        <v>22914</v>
      </c>
      <c r="AB529" s="26">
        <v>2010</v>
      </c>
      <c r="AC529" s="26" t="s">
        <v>6</v>
      </c>
      <c r="AD529" s="26" t="s">
        <v>6</v>
      </c>
      <c r="AE529" s="116" t="s">
        <v>6</v>
      </c>
    </row>
    <row r="530" spans="1:31" x14ac:dyDescent="0.35">
      <c r="A530" t="s">
        <v>70</v>
      </c>
      <c r="B530" t="s">
        <v>33</v>
      </c>
      <c r="C530" t="s">
        <v>33</v>
      </c>
      <c r="E530" s="20"/>
      <c r="F530" s="20"/>
      <c r="G530" s="20"/>
      <c r="H530" s="20"/>
      <c r="I530" s="20"/>
      <c r="J530" s="20" t="str">
        <f t="shared" si="35"/>
        <v>Journal</v>
      </c>
      <c r="K530" s="20"/>
      <c r="L530" s="20"/>
      <c r="M530" s="20"/>
      <c r="N530" s="20"/>
      <c r="O530" s="20"/>
      <c r="P530" s="20"/>
      <c r="Q530" s="20">
        <f t="shared" si="36"/>
        <v>0</v>
      </c>
      <c r="R530" s="20"/>
      <c r="S530" s="3">
        <v>0</v>
      </c>
      <c r="T530" s="133" t="s">
        <v>24969</v>
      </c>
      <c r="U530" s="25" t="s">
        <v>24970</v>
      </c>
      <c r="V530" s="25" t="s">
        <v>6</v>
      </c>
      <c r="W530" s="25" t="s">
        <v>24971</v>
      </c>
      <c r="X530" s="25">
        <v>7</v>
      </c>
      <c r="Y530" s="25" t="s">
        <v>6</v>
      </c>
      <c r="Z530" s="25" t="s">
        <v>1392</v>
      </c>
      <c r="AA530" s="25" t="s">
        <v>24972</v>
      </c>
      <c r="AB530" s="25">
        <v>2012</v>
      </c>
      <c r="AC530" s="25" t="s">
        <v>6</v>
      </c>
      <c r="AD530" s="25" t="s">
        <v>6</v>
      </c>
      <c r="AE530" s="118" t="s">
        <v>6</v>
      </c>
    </row>
    <row r="531" spans="1:31" x14ac:dyDescent="0.35">
      <c r="A531" t="s">
        <v>70</v>
      </c>
      <c r="B531" t="s">
        <v>33</v>
      </c>
      <c r="C531" t="s">
        <v>33</v>
      </c>
      <c r="E531" s="20"/>
      <c r="F531" s="20"/>
      <c r="G531" s="20"/>
      <c r="H531" s="20"/>
      <c r="I531" s="20"/>
      <c r="J531" s="20" t="str">
        <f t="shared" si="35"/>
        <v>Journal</v>
      </c>
      <c r="K531" s="20"/>
      <c r="L531" s="20"/>
      <c r="M531" s="20"/>
      <c r="N531" s="20"/>
      <c r="O531" s="20"/>
      <c r="P531" s="20"/>
      <c r="Q531" s="20">
        <f t="shared" si="36"/>
        <v>0</v>
      </c>
      <c r="R531" s="20"/>
      <c r="S531" s="3">
        <v>0</v>
      </c>
      <c r="T531" s="133" t="s">
        <v>24973</v>
      </c>
      <c r="U531" s="26" t="s">
        <v>24974</v>
      </c>
      <c r="V531" s="26" t="s">
        <v>6</v>
      </c>
      <c r="W531" s="26" t="s">
        <v>24975</v>
      </c>
      <c r="X531" s="26">
        <v>7</v>
      </c>
      <c r="Y531" s="26" t="s">
        <v>6</v>
      </c>
      <c r="Z531" s="26" t="s">
        <v>24976</v>
      </c>
      <c r="AA531" s="26" t="s">
        <v>24977</v>
      </c>
      <c r="AB531" s="26">
        <v>2013</v>
      </c>
      <c r="AC531" s="26" t="s">
        <v>6</v>
      </c>
      <c r="AD531" s="26" t="s">
        <v>6</v>
      </c>
      <c r="AE531" s="116" t="s">
        <v>6</v>
      </c>
    </row>
    <row r="532" spans="1:31" x14ac:dyDescent="0.35">
      <c r="A532" t="s">
        <v>70</v>
      </c>
      <c r="B532" t="s">
        <v>33</v>
      </c>
      <c r="C532" t="s">
        <v>33</v>
      </c>
      <c r="E532" s="20"/>
      <c r="F532" s="20"/>
      <c r="G532" s="20"/>
      <c r="H532" s="20"/>
      <c r="I532" s="20"/>
      <c r="J532" s="20" t="str">
        <f t="shared" si="35"/>
        <v>Journal</v>
      </c>
      <c r="K532" s="20"/>
      <c r="L532" s="20"/>
      <c r="M532" s="20"/>
      <c r="N532" s="20"/>
      <c r="O532" s="20"/>
      <c r="P532" s="20"/>
      <c r="Q532" s="20">
        <f t="shared" si="36"/>
        <v>0</v>
      </c>
      <c r="R532" s="20"/>
      <c r="S532" s="3">
        <v>0</v>
      </c>
      <c r="T532" s="133" t="s">
        <v>24978</v>
      </c>
      <c r="U532" s="25" t="s">
        <v>24979</v>
      </c>
      <c r="V532" s="25" t="s">
        <v>6</v>
      </c>
      <c r="W532" s="25" t="s">
        <v>24980</v>
      </c>
      <c r="X532" s="25">
        <v>7</v>
      </c>
      <c r="Y532" s="25" t="s">
        <v>6</v>
      </c>
      <c r="Z532" s="25" t="s">
        <v>24013</v>
      </c>
      <c r="AA532" s="25" t="s">
        <v>24981</v>
      </c>
      <c r="AB532" s="25">
        <v>2013</v>
      </c>
      <c r="AC532" s="25" t="s">
        <v>6</v>
      </c>
      <c r="AD532" s="25" t="s">
        <v>6</v>
      </c>
      <c r="AE532" s="118" t="s">
        <v>6</v>
      </c>
    </row>
    <row r="533" spans="1:31" x14ac:dyDescent="0.35">
      <c r="A533" t="s">
        <v>70</v>
      </c>
      <c r="B533" t="s">
        <v>33</v>
      </c>
      <c r="C533" t="s">
        <v>33</v>
      </c>
      <c r="E533" s="20"/>
      <c r="F533" s="20"/>
      <c r="G533" s="20"/>
      <c r="H533" s="20"/>
      <c r="I533" s="20"/>
      <c r="J533" s="20" t="str">
        <f t="shared" si="35"/>
        <v>Journal</v>
      </c>
      <c r="K533" s="20"/>
      <c r="L533" s="20"/>
      <c r="M533" s="20"/>
      <c r="N533" s="20"/>
      <c r="O533" s="20"/>
      <c r="P533" s="20"/>
      <c r="Q533" s="20">
        <f t="shared" si="36"/>
        <v>0</v>
      </c>
      <c r="R533" s="20"/>
      <c r="S533" s="3">
        <v>0</v>
      </c>
      <c r="T533" s="133" t="s">
        <v>24982</v>
      </c>
      <c r="U533" s="26" t="s">
        <v>24983</v>
      </c>
      <c r="V533" s="26" t="s">
        <v>6</v>
      </c>
      <c r="W533" s="26" t="s">
        <v>24984</v>
      </c>
      <c r="X533" s="26">
        <v>7</v>
      </c>
      <c r="Y533" s="26" t="s">
        <v>6</v>
      </c>
      <c r="Z533" s="26" t="s">
        <v>1386</v>
      </c>
      <c r="AA533" s="26" t="s">
        <v>23856</v>
      </c>
      <c r="AB533" s="26">
        <v>2010</v>
      </c>
      <c r="AC533" s="26" t="s">
        <v>6</v>
      </c>
      <c r="AD533" s="26" t="s">
        <v>6</v>
      </c>
      <c r="AE533" s="116" t="s">
        <v>6</v>
      </c>
    </row>
    <row r="534" spans="1:31" x14ac:dyDescent="0.35">
      <c r="A534" t="s">
        <v>70</v>
      </c>
      <c r="B534" t="s">
        <v>33</v>
      </c>
      <c r="C534" t="s">
        <v>33</v>
      </c>
      <c r="E534" s="20"/>
      <c r="F534" s="20"/>
      <c r="G534" s="20"/>
      <c r="H534" s="20"/>
      <c r="I534" s="20"/>
      <c r="J534" s="20" t="str">
        <f t="shared" si="35"/>
        <v>Journal</v>
      </c>
      <c r="K534" s="20"/>
      <c r="L534" s="20"/>
      <c r="M534" s="20"/>
      <c r="N534" s="20"/>
      <c r="O534" s="20"/>
      <c r="P534" s="20"/>
      <c r="Q534" s="20">
        <f t="shared" si="36"/>
        <v>0</v>
      </c>
      <c r="R534" s="20"/>
      <c r="S534" s="3">
        <v>0</v>
      </c>
      <c r="T534" s="133" t="s">
        <v>24985</v>
      </c>
      <c r="U534" s="25" t="s">
        <v>22913</v>
      </c>
      <c r="V534" s="25" t="s">
        <v>6</v>
      </c>
      <c r="W534" s="25" t="s">
        <v>24986</v>
      </c>
      <c r="X534" s="25">
        <v>7</v>
      </c>
      <c r="Y534" s="25" t="s">
        <v>6</v>
      </c>
      <c r="Z534" s="25" t="s">
        <v>24987</v>
      </c>
      <c r="AA534" s="25" t="s">
        <v>24988</v>
      </c>
      <c r="AB534" s="25">
        <v>2009</v>
      </c>
      <c r="AC534" s="25" t="s">
        <v>6</v>
      </c>
      <c r="AD534" s="25" t="s">
        <v>6</v>
      </c>
      <c r="AE534" s="118" t="s">
        <v>6</v>
      </c>
    </row>
    <row r="535" spans="1:31" x14ac:dyDescent="0.35">
      <c r="A535" t="s">
        <v>70</v>
      </c>
      <c r="B535" t="s">
        <v>33</v>
      </c>
      <c r="C535" t="s">
        <v>33</v>
      </c>
      <c r="E535" s="20" t="s">
        <v>128</v>
      </c>
      <c r="F535" s="20" t="s">
        <v>98</v>
      </c>
      <c r="G535" s="20" t="s">
        <v>109</v>
      </c>
      <c r="H535" s="20" t="s">
        <v>25199</v>
      </c>
      <c r="I535" s="20" t="s">
        <v>14606</v>
      </c>
      <c r="J535" s="20" t="str">
        <f t="shared" si="35"/>
        <v>Journal</v>
      </c>
      <c r="K535" s="20">
        <v>1</v>
      </c>
      <c r="L535" s="20">
        <v>1</v>
      </c>
      <c r="M535" s="20">
        <v>1</v>
      </c>
      <c r="N535" s="20">
        <v>0</v>
      </c>
      <c r="O535" s="20">
        <v>0</v>
      </c>
      <c r="P535" s="20">
        <v>0</v>
      </c>
      <c r="Q535" s="20">
        <f t="shared" si="36"/>
        <v>3</v>
      </c>
      <c r="R535" s="132" t="s">
        <v>25201</v>
      </c>
      <c r="S535" s="3">
        <v>0</v>
      </c>
      <c r="T535" s="133" t="s">
        <v>24989</v>
      </c>
      <c r="U535" s="26" t="s">
        <v>24990</v>
      </c>
      <c r="V535" s="26" t="s">
        <v>6</v>
      </c>
      <c r="W535" s="26" t="s">
        <v>24991</v>
      </c>
      <c r="X535" s="26">
        <v>5</v>
      </c>
      <c r="Y535" s="26" t="s">
        <v>6</v>
      </c>
      <c r="Z535" s="26" t="s">
        <v>866</v>
      </c>
      <c r="AA535" s="26" t="s">
        <v>14146</v>
      </c>
      <c r="AB535" s="26">
        <v>2015</v>
      </c>
      <c r="AC535" s="26" t="s">
        <v>6</v>
      </c>
      <c r="AD535" s="26" t="s">
        <v>6</v>
      </c>
      <c r="AE535" s="116" t="s">
        <v>6</v>
      </c>
    </row>
    <row r="536" spans="1:31" x14ac:dyDescent="0.35">
      <c r="A536" t="s">
        <v>70</v>
      </c>
      <c r="B536" t="s">
        <v>33</v>
      </c>
      <c r="C536" t="s">
        <v>33</v>
      </c>
      <c r="E536" s="20"/>
      <c r="F536" s="20"/>
      <c r="G536" s="20"/>
      <c r="H536" s="20"/>
      <c r="I536" s="20"/>
      <c r="J536" s="20" t="str">
        <f t="shared" si="35"/>
        <v>Journal</v>
      </c>
      <c r="K536" s="20"/>
      <c r="L536" s="20"/>
      <c r="M536" s="20"/>
      <c r="N536" s="20"/>
      <c r="O536" s="20"/>
      <c r="P536" s="20"/>
      <c r="Q536" s="20">
        <f t="shared" si="36"/>
        <v>0</v>
      </c>
      <c r="R536" s="20"/>
      <c r="S536" s="3">
        <v>0</v>
      </c>
      <c r="T536" s="133" t="s">
        <v>24992</v>
      </c>
      <c r="U536" s="25" t="s">
        <v>24993</v>
      </c>
      <c r="V536" s="25" t="s">
        <v>6</v>
      </c>
      <c r="W536" s="25" t="s">
        <v>24994</v>
      </c>
      <c r="X536" s="25">
        <v>5</v>
      </c>
      <c r="Y536" s="25" t="s">
        <v>6</v>
      </c>
      <c r="Z536" s="25" t="s">
        <v>24995</v>
      </c>
      <c r="AA536" s="25" t="s">
        <v>24996</v>
      </c>
      <c r="AB536" s="25">
        <v>2015</v>
      </c>
      <c r="AC536" s="25" t="s">
        <v>6</v>
      </c>
      <c r="AD536" s="25" t="s">
        <v>6</v>
      </c>
      <c r="AE536" s="118" t="s">
        <v>6</v>
      </c>
    </row>
    <row r="537" spans="1:31" x14ac:dyDescent="0.35">
      <c r="A537" t="s">
        <v>70</v>
      </c>
      <c r="B537" t="s">
        <v>33</v>
      </c>
      <c r="C537" t="s">
        <v>33</v>
      </c>
      <c r="E537" s="20"/>
      <c r="F537" s="20"/>
      <c r="G537" s="20"/>
      <c r="H537" s="20"/>
      <c r="I537" s="20"/>
      <c r="J537" s="20" t="str">
        <f t="shared" si="35"/>
        <v>Journal</v>
      </c>
      <c r="K537" s="20"/>
      <c r="L537" s="20"/>
      <c r="M537" s="20"/>
      <c r="N537" s="20"/>
      <c r="O537" s="20"/>
      <c r="P537" s="20"/>
      <c r="Q537" s="20">
        <f t="shared" si="36"/>
        <v>0</v>
      </c>
      <c r="R537" s="20"/>
      <c r="S537" s="3">
        <v>0</v>
      </c>
      <c r="T537" s="133" t="s">
        <v>24997</v>
      </c>
      <c r="U537" s="26" t="s">
        <v>24998</v>
      </c>
      <c r="V537" s="26" t="s">
        <v>6</v>
      </c>
      <c r="W537" s="26" t="s">
        <v>24999</v>
      </c>
      <c r="X537" s="26">
        <v>7</v>
      </c>
      <c r="Y537" s="26" t="s">
        <v>6</v>
      </c>
      <c r="Z537" s="26" t="s">
        <v>25000</v>
      </c>
      <c r="AA537" s="26" t="s">
        <v>25001</v>
      </c>
      <c r="AB537" s="26">
        <v>2011</v>
      </c>
      <c r="AC537" s="26" t="s">
        <v>6</v>
      </c>
      <c r="AD537" s="26" t="s">
        <v>6</v>
      </c>
      <c r="AE537" s="116" t="s">
        <v>6</v>
      </c>
    </row>
    <row r="538" spans="1:31" x14ac:dyDescent="0.35">
      <c r="A538" t="s">
        <v>70</v>
      </c>
      <c r="B538" t="s">
        <v>33</v>
      </c>
      <c r="C538" t="s">
        <v>33</v>
      </c>
      <c r="E538" s="20"/>
      <c r="F538" s="20"/>
      <c r="G538" s="20"/>
      <c r="H538" s="20"/>
      <c r="I538" s="20"/>
      <c r="J538" s="20" t="str">
        <f t="shared" si="35"/>
        <v>Journal</v>
      </c>
      <c r="K538" s="20"/>
      <c r="L538" s="20"/>
      <c r="M538" s="20"/>
      <c r="N538" s="20"/>
      <c r="O538" s="20"/>
      <c r="P538" s="20"/>
      <c r="Q538" s="20">
        <f t="shared" si="36"/>
        <v>0</v>
      </c>
      <c r="R538" s="20"/>
      <c r="S538" s="3">
        <v>0</v>
      </c>
      <c r="T538" s="133" t="s">
        <v>25002</v>
      </c>
      <c r="U538" s="25" t="s">
        <v>22913</v>
      </c>
      <c r="V538" s="25" t="s">
        <v>6</v>
      </c>
      <c r="W538" s="25" t="s">
        <v>25003</v>
      </c>
      <c r="X538" s="25">
        <v>7</v>
      </c>
      <c r="Y538" s="25" t="s">
        <v>6</v>
      </c>
      <c r="Z538" s="25" t="s">
        <v>25004</v>
      </c>
      <c r="AA538" s="25" t="s">
        <v>13151</v>
      </c>
      <c r="AB538" s="25">
        <v>2014</v>
      </c>
      <c r="AC538" s="25" t="s">
        <v>6</v>
      </c>
      <c r="AD538" s="25" t="s">
        <v>6</v>
      </c>
      <c r="AE538" s="118" t="s">
        <v>6</v>
      </c>
    </row>
    <row r="539" spans="1:31" x14ac:dyDescent="0.35">
      <c r="A539" t="s">
        <v>82</v>
      </c>
      <c r="B539" t="s">
        <v>33</v>
      </c>
      <c r="C539" t="s">
        <v>33</v>
      </c>
      <c r="E539" s="20"/>
      <c r="F539" s="20"/>
      <c r="G539" s="20"/>
      <c r="H539" s="20"/>
      <c r="I539" s="20"/>
      <c r="J539" s="20" t="str">
        <f t="shared" si="35"/>
        <v>Journal</v>
      </c>
      <c r="K539" s="20"/>
      <c r="L539" s="20"/>
      <c r="M539" s="20"/>
      <c r="N539" s="20"/>
      <c r="O539" s="20"/>
      <c r="P539" s="20"/>
      <c r="Q539" s="20">
        <f t="shared" si="36"/>
        <v>0</v>
      </c>
      <c r="R539" s="20"/>
      <c r="S539" s="3">
        <v>0</v>
      </c>
      <c r="T539" s="133" t="s">
        <v>25005</v>
      </c>
      <c r="U539" s="26" t="s">
        <v>22913</v>
      </c>
      <c r="V539" s="26" t="s">
        <v>6</v>
      </c>
      <c r="W539" s="26" t="s">
        <v>25006</v>
      </c>
      <c r="X539" s="26">
        <v>7</v>
      </c>
      <c r="Y539" s="26" t="s">
        <v>6</v>
      </c>
      <c r="Z539" s="26" t="s">
        <v>12797</v>
      </c>
      <c r="AA539" s="26" t="s">
        <v>25007</v>
      </c>
      <c r="AB539" s="26">
        <v>2012</v>
      </c>
      <c r="AC539" s="26" t="s">
        <v>6</v>
      </c>
      <c r="AD539" s="26" t="s">
        <v>6</v>
      </c>
      <c r="AE539" s="116" t="s">
        <v>6</v>
      </c>
    </row>
    <row r="540" spans="1:31" x14ac:dyDescent="0.35">
      <c r="A540" t="s">
        <v>70</v>
      </c>
      <c r="B540" t="s">
        <v>33</v>
      </c>
      <c r="C540" t="s">
        <v>33</v>
      </c>
      <c r="E540" s="20" t="s">
        <v>128</v>
      </c>
      <c r="F540" s="20"/>
      <c r="G540" s="20"/>
      <c r="H540" s="20"/>
      <c r="I540" s="20"/>
      <c r="J540" s="20" t="str">
        <f t="shared" si="35"/>
        <v>Journal</v>
      </c>
      <c r="K540" s="20"/>
      <c r="L540" s="20"/>
      <c r="M540" s="20"/>
      <c r="N540" s="20"/>
      <c r="O540" s="20"/>
      <c r="P540" s="20"/>
      <c r="Q540" s="20">
        <f t="shared" si="36"/>
        <v>0</v>
      </c>
      <c r="R540" s="20"/>
      <c r="S540" s="3">
        <v>0</v>
      </c>
      <c r="T540" s="133" t="s">
        <v>25008</v>
      </c>
      <c r="U540" s="25" t="s">
        <v>25009</v>
      </c>
      <c r="V540" s="25" t="s">
        <v>6</v>
      </c>
      <c r="W540" s="25" t="s">
        <v>25010</v>
      </c>
      <c r="X540" s="25">
        <v>7</v>
      </c>
      <c r="Y540" s="25" t="s">
        <v>6</v>
      </c>
      <c r="Z540" s="25" t="s">
        <v>25011</v>
      </c>
      <c r="AA540" s="25" t="s">
        <v>25012</v>
      </c>
      <c r="AB540" s="25">
        <v>2013</v>
      </c>
      <c r="AC540" s="25" t="s">
        <v>6</v>
      </c>
      <c r="AD540" s="25" t="s">
        <v>6</v>
      </c>
      <c r="AE540" s="118" t="s">
        <v>6</v>
      </c>
    </row>
    <row r="541" spans="1:31" x14ac:dyDescent="0.35">
      <c r="A541" t="s">
        <v>70</v>
      </c>
      <c r="B541" t="s">
        <v>33</v>
      </c>
      <c r="C541" t="s">
        <v>33</v>
      </c>
      <c r="E541" s="20"/>
      <c r="F541" s="20"/>
      <c r="G541" s="20"/>
      <c r="H541" s="20"/>
      <c r="I541" s="20"/>
      <c r="J541" s="20" t="str">
        <f t="shared" si="35"/>
        <v>Conference</v>
      </c>
      <c r="K541" s="20"/>
      <c r="L541" s="20"/>
      <c r="M541" s="20"/>
      <c r="N541" s="20"/>
      <c r="O541" s="20"/>
      <c r="P541" s="20"/>
      <c r="Q541" s="20">
        <f t="shared" si="36"/>
        <v>0</v>
      </c>
      <c r="R541" s="20"/>
      <c r="S541" s="3">
        <v>0</v>
      </c>
      <c r="T541" s="133" t="s">
        <v>25013</v>
      </c>
      <c r="U541" s="26" t="s">
        <v>25014</v>
      </c>
      <c r="V541" s="26" t="s">
        <v>6</v>
      </c>
      <c r="W541" s="26" t="s">
        <v>25015</v>
      </c>
      <c r="X541" s="26">
        <v>10</v>
      </c>
      <c r="Y541" s="26" t="s">
        <v>6</v>
      </c>
      <c r="Z541" s="26" t="s">
        <v>25016</v>
      </c>
      <c r="AA541" s="26" t="s">
        <v>23485</v>
      </c>
      <c r="AB541" s="26">
        <v>2014</v>
      </c>
      <c r="AC541" s="26" t="s">
        <v>6</v>
      </c>
      <c r="AD541" s="26" t="s">
        <v>6</v>
      </c>
      <c r="AE541" s="116" t="s">
        <v>6</v>
      </c>
    </row>
    <row r="542" spans="1:31" x14ac:dyDescent="0.35">
      <c r="A542" t="str">
        <f t="shared" ref="A542:A544" si="38">IF(S542=1,"Duplicated","")</f>
        <v>Duplicated</v>
      </c>
      <c r="B542" t="s">
        <v>33</v>
      </c>
      <c r="C542" t="s">
        <v>33</v>
      </c>
      <c r="E542" s="20"/>
      <c r="F542" s="20"/>
      <c r="G542" s="20"/>
      <c r="H542" s="20"/>
      <c r="I542" s="20"/>
      <c r="J542" s="20" t="str">
        <f t="shared" si="35"/>
        <v>Journal</v>
      </c>
      <c r="K542" s="20"/>
      <c r="L542" s="20"/>
      <c r="M542" s="20"/>
      <c r="N542" s="20"/>
      <c r="O542" s="20"/>
      <c r="P542" s="20"/>
      <c r="Q542" s="20">
        <f t="shared" si="36"/>
        <v>0</v>
      </c>
      <c r="R542" s="20"/>
      <c r="S542" s="3">
        <v>1</v>
      </c>
      <c r="T542" s="133" t="s">
        <v>25017</v>
      </c>
      <c r="U542" s="25" t="s">
        <v>25018</v>
      </c>
      <c r="V542" s="25" t="s">
        <v>6</v>
      </c>
      <c r="W542" s="25" t="s">
        <v>25019</v>
      </c>
      <c r="X542" s="25">
        <v>7</v>
      </c>
      <c r="Y542" s="25" t="s">
        <v>6</v>
      </c>
      <c r="Z542" s="25" t="s">
        <v>24446</v>
      </c>
      <c r="AA542" s="25" t="s">
        <v>25020</v>
      </c>
      <c r="AB542" s="25">
        <v>2012</v>
      </c>
      <c r="AC542" s="25" t="s">
        <v>6</v>
      </c>
      <c r="AD542" s="25" t="s">
        <v>6</v>
      </c>
      <c r="AE542" s="118" t="s">
        <v>6</v>
      </c>
    </row>
    <row r="543" spans="1:31" x14ac:dyDescent="0.35">
      <c r="A543" t="s">
        <v>70</v>
      </c>
      <c r="B543" t="s">
        <v>33</v>
      </c>
      <c r="C543" t="s">
        <v>33</v>
      </c>
      <c r="E543" s="20"/>
      <c r="F543" s="20"/>
      <c r="G543" s="20"/>
      <c r="H543" s="20"/>
      <c r="I543" s="20"/>
      <c r="J543" s="20" t="str">
        <f t="shared" si="35"/>
        <v>Journal</v>
      </c>
      <c r="K543" s="20"/>
      <c r="L543" s="20"/>
      <c r="M543" s="20"/>
      <c r="N543" s="20"/>
      <c r="O543" s="20"/>
      <c r="P543" s="20"/>
      <c r="Q543" s="20">
        <f t="shared" si="36"/>
        <v>0</v>
      </c>
      <c r="R543" s="20"/>
      <c r="S543" s="3">
        <v>0</v>
      </c>
      <c r="T543" s="133" t="s">
        <v>25021</v>
      </c>
      <c r="U543" s="26" t="s">
        <v>25022</v>
      </c>
      <c r="V543" s="26" t="s">
        <v>6</v>
      </c>
      <c r="W543" s="26" t="s">
        <v>25023</v>
      </c>
      <c r="X543" s="26">
        <v>7</v>
      </c>
      <c r="Y543" s="26" t="s">
        <v>6</v>
      </c>
      <c r="Z543" s="26" t="s">
        <v>24915</v>
      </c>
      <c r="AA543" s="26" t="s">
        <v>12602</v>
      </c>
      <c r="AB543" s="26">
        <v>2016</v>
      </c>
      <c r="AC543" s="26" t="s">
        <v>6</v>
      </c>
      <c r="AD543" s="26" t="s">
        <v>6</v>
      </c>
      <c r="AE543" s="116" t="s">
        <v>6</v>
      </c>
    </row>
    <row r="544" spans="1:31" x14ac:dyDescent="0.35">
      <c r="A544" t="str">
        <f t="shared" si="38"/>
        <v>Duplicated</v>
      </c>
      <c r="B544" t="s">
        <v>33</v>
      </c>
      <c r="C544" t="s">
        <v>33</v>
      </c>
      <c r="E544" s="20"/>
      <c r="F544" s="20"/>
      <c r="G544" s="20"/>
      <c r="H544" s="20"/>
      <c r="I544" s="20"/>
      <c r="J544" s="20" t="str">
        <f t="shared" si="35"/>
        <v>Journal</v>
      </c>
      <c r="K544" s="20"/>
      <c r="L544" s="20"/>
      <c r="M544" s="20"/>
      <c r="N544" s="20"/>
      <c r="O544" s="20"/>
      <c r="P544" s="20"/>
      <c r="Q544" s="20">
        <f t="shared" si="36"/>
        <v>0</v>
      </c>
      <c r="R544" s="20"/>
      <c r="S544" s="3">
        <v>1</v>
      </c>
      <c r="T544" s="133" t="s">
        <v>25024</v>
      </c>
      <c r="U544" s="25" t="s">
        <v>22913</v>
      </c>
      <c r="V544" s="25" t="s">
        <v>6</v>
      </c>
      <c r="W544" s="25" t="s">
        <v>25025</v>
      </c>
      <c r="X544" s="25">
        <v>6</v>
      </c>
      <c r="Y544" s="25" t="s">
        <v>6</v>
      </c>
      <c r="Z544" s="25" t="s">
        <v>22913</v>
      </c>
      <c r="AA544" s="25" t="s">
        <v>25026</v>
      </c>
      <c r="AB544" s="25">
        <v>2011</v>
      </c>
      <c r="AC544" s="25" t="s">
        <v>6</v>
      </c>
      <c r="AD544" s="25" t="s">
        <v>6</v>
      </c>
      <c r="AE544" s="118" t="s">
        <v>6</v>
      </c>
    </row>
    <row r="545" spans="1:31" x14ac:dyDescent="0.35">
      <c r="A545" t="s">
        <v>53</v>
      </c>
      <c r="B545" t="s">
        <v>33</v>
      </c>
      <c r="C545" t="s">
        <v>33</v>
      </c>
      <c r="E545" s="20"/>
      <c r="F545" s="20"/>
      <c r="G545" s="20"/>
      <c r="H545" s="20"/>
      <c r="I545" s="20"/>
      <c r="J545" s="20" t="str">
        <f t="shared" si="35"/>
        <v>Journal</v>
      </c>
      <c r="K545" s="20"/>
      <c r="L545" s="20"/>
      <c r="M545" s="20"/>
      <c r="N545" s="20"/>
      <c r="O545" s="20"/>
      <c r="P545" s="20"/>
      <c r="Q545" s="20">
        <f t="shared" si="36"/>
        <v>0</v>
      </c>
      <c r="R545" s="20"/>
      <c r="S545" s="3">
        <v>0</v>
      </c>
      <c r="T545" s="133" t="s">
        <v>25027</v>
      </c>
      <c r="U545" s="26" t="s">
        <v>22913</v>
      </c>
      <c r="V545" s="26" t="s">
        <v>6</v>
      </c>
      <c r="W545" s="26" t="s">
        <v>25028</v>
      </c>
      <c r="X545" s="26">
        <v>5</v>
      </c>
      <c r="Y545" s="26" t="s">
        <v>6</v>
      </c>
      <c r="Z545" s="26" t="s">
        <v>25029</v>
      </c>
      <c r="AA545" s="26" t="s">
        <v>25030</v>
      </c>
      <c r="AB545" s="26">
        <v>2015</v>
      </c>
      <c r="AC545" s="26" t="s">
        <v>6</v>
      </c>
      <c r="AD545" s="26" t="s">
        <v>6</v>
      </c>
      <c r="AE545" s="116" t="s">
        <v>6</v>
      </c>
    </row>
    <row r="546" spans="1:31" x14ac:dyDescent="0.35">
      <c r="A546" t="s">
        <v>70</v>
      </c>
      <c r="B546" t="s">
        <v>33</v>
      </c>
      <c r="C546" t="s">
        <v>33</v>
      </c>
      <c r="E546" s="20"/>
      <c r="F546" s="20"/>
      <c r="G546" s="20"/>
      <c r="H546" s="20"/>
      <c r="I546" s="20"/>
      <c r="J546" s="20" t="str">
        <f t="shared" si="35"/>
        <v>Conference</v>
      </c>
      <c r="K546" s="20"/>
      <c r="L546" s="20"/>
      <c r="M546" s="20"/>
      <c r="N546" s="20"/>
      <c r="O546" s="20"/>
      <c r="P546" s="20"/>
      <c r="Q546" s="20">
        <f t="shared" si="36"/>
        <v>0</v>
      </c>
      <c r="R546" s="20"/>
      <c r="S546" s="3">
        <v>0</v>
      </c>
      <c r="T546" s="133" t="s">
        <v>25031</v>
      </c>
      <c r="U546" s="25" t="s">
        <v>25032</v>
      </c>
      <c r="V546" s="25" t="s">
        <v>6</v>
      </c>
      <c r="W546" s="25" t="s">
        <v>25033</v>
      </c>
      <c r="X546" s="25">
        <v>10</v>
      </c>
      <c r="Y546" s="25" t="s">
        <v>6</v>
      </c>
      <c r="Z546" s="25" t="s">
        <v>23663</v>
      </c>
      <c r="AA546" s="25" t="s">
        <v>25034</v>
      </c>
      <c r="AB546" s="25">
        <v>2014</v>
      </c>
      <c r="AC546" s="25" t="s">
        <v>6</v>
      </c>
      <c r="AD546" s="25" t="s">
        <v>6</v>
      </c>
      <c r="AE546" s="118" t="s">
        <v>6</v>
      </c>
    </row>
    <row r="547" spans="1:31" x14ac:dyDescent="0.35">
      <c r="A547" t="s">
        <v>70</v>
      </c>
      <c r="B547" t="s">
        <v>33</v>
      </c>
      <c r="C547" t="s">
        <v>33</v>
      </c>
      <c r="E547" s="20"/>
      <c r="F547" s="20"/>
      <c r="G547" s="20"/>
      <c r="H547" s="20"/>
      <c r="I547" s="20"/>
      <c r="J547" s="20" t="str">
        <f t="shared" si="35"/>
        <v>Journal</v>
      </c>
      <c r="K547" s="20"/>
      <c r="L547" s="20"/>
      <c r="M547" s="20"/>
      <c r="N547" s="20"/>
      <c r="O547" s="20"/>
      <c r="P547" s="20"/>
      <c r="Q547" s="20">
        <f t="shared" si="36"/>
        <v>0</v>
      </c>
      <c r="R547" s="20"/>
      <c r="S547" s="3">
        <v>0</v>
      </c>
      <c r="T547" s="133" t="s">
        <v>25035</v>
      </c>
      <c r="U547" s="26" t="s">
        <v>25036</v>
      </c>
      <c r="V547" s="26" t="s">
        <v>6</v>
      </c>
      <c r="W547" s="26" t="s">
        <v>25037</v>
      </c>
      <c r="X547" s="26">
        <v>7</v>
      </c>
      <c r="Y547" s="26" t="s">
        <v>6</v>
      </c>
      <c r="Z547" s="26" t="s">
        <v>6273</v>
      </c>
      <c r="AA547" s="26" t="s">
        <v>25038</v>
      </c>
      <c r="AB547" s="26">
        <v>2009</v>
      </c>
      <c r="AC547" s="26" t="s">
        <v>6</v>
      </c>
      <c r="AD547" s="26" t="s">
        <v>6</v>
      </c>
      <c r="AE547" s="116" t="s">
        <v>6</v>
      </c>
    </row>
    <row r="548" spans="1:31" x14ac:dyDescent="0.35">
      <c r="A548" t="s">
        <v>67</v>
      </c>
      <c r="B548" t="s">
        <v>33</v>
      </c>
      <c r="C548" t="s">
        <v>33</v>
      </c>
      <c r="E548" s="20"/>
      <c r="F548" s="20"/>
      <c r="G548" s="20"/>
      <c r="H548" s="20"/>
      <c r="I548" s="20"/>
      <c r="J548" s="20" t="str">
        <f t="shared" si="35"/>
        <v>Conference</v>
      </c>
      <c r="K548" s="20"/>
      <c r="L548" s="20"/>
      <c r="M548" s="20"/>
      <c r="N548" s="20"/>
      <c r="O548" s="20"/>
      <c r="P548" s="20"/>
      <c r="Q548" s="20">
        <f t="shared" si="36"/>
        <v>0</v>
      </c>
      <c r="R548" s="20"/>
      <c r="S548" s="3">
        <v>0</v>
      </c>
      <c r="T548" s="133" t="s">
        <v>25039</v>
      </c>
      <c r="U548" s="25" t="s">
        <v>25040</v>
      </c>
      <c r="V548" s="25" t="s">
        <v>6</v>
      </c>
      <c r="W548" s="25" t="s">
        <v>25041</v>
      </c>
      <c r="X548" s="25">
        <v>10</v>
      </c>
      <c r="Y548" s="25" t="s">
        <v>6</v>
      </c>
      <c r="Z548" s="25" t="s">
        <v>25042</v>
      </c>
      <c r="AA548" s="25" t="s">
        <v>25043</v>
      </c>
      <c r="AB548" s="25">
        <v>2018</v>
      </c>
      <c r="AC548" s="25" t="s">
        <v>6</v>
      </c>
      <c r="AD548" s="25" t="s">
        <v>6</v>
      </c>
      <c r="AE548" s="118" t="s">
        <v>6</v>
      </c>
    </row>
    <row r="549" spans="1:31" x14ac:dyDescent="0.35">
      <c r="A549" t="s">
        <v>70</v>
      </c>
      <c r="B549" t="s">
        <v>33</v>
      </c>
      <c r="C549" t="s">
        <v>33</v>
      </c>
      <c r="E549" s="20"/>
      <c r="F549" s="20"/>
      <c r="G549" s="20"/>
      <c r="H549" s="20"/>
      <c r="I549" s="20"/>
      <c r="J549" s="20" t="str">
        <f t="shared" si="35"/>
        <v>Journal</v>
      </c>
      <c r="K549" s="20"/>
      <c r="L549" s="20"/>
      <c r="M549" s="20"/>
      <c r="N549" s="20"/>
      <c r="O549" s="20"/>
      <c r="P549" s="20"/>
      <c r="Q549" s="20">
        <f t="shared" si="36"/>
        <v>0</v>
      </c>
      <c r="R549" s="20"/>
      <c r="S549" s="3">
        <v>0</v>
      </c>
      <c r="T549" s="133" t="s">
        <v>25044</v>
      </c>
      <c r="U549" s="26" t="s">
        <v>25045</v>
      </c>
      <c r="V549" s="26" t="s">
        <v>6</v>
      </c>
      <c r="W549" s="26" t="s">
        <v>25046</v>
      </c>
      <c r="X549" s="26">
        <v>7</v>
      </c>
      <c r="Y549" s="26" t="s">
        <v>6</v>
      </c>
      <c r="Z549" s="26" t="s">
        <v>3750</v>
      </c>
      <c r="AA549" s="26" t="s">
        <v>25047</v>
      </c>
      <c r="AB549" s="26">
        <v>2015</v>
      </c>
      <c r="AC549" s="26" t="s">
        <v>6</v>
      </c>
      <c r="AD549" s="26" t="s">
        <v>6</v>
      </c>
      <c r="AE549" s="116" t="s">
        <v>6</v>
      </c>
    </row>
    <row r="550" spans="1:31" x14ac:dyDescent="0.35">
      <c r="A550" t="s">
        <v>70</v>
      </c>
      <c r="B550" t="s">
        <v>33</v>
      </c>
      <c r="C550" t="s">
        <v>33</v>
      </c>
      <c r="E550" s="20" t="s">
        <v>128</v>
      </c>
      <c r="F550" s="20"/>
      <c r="G550" s="20"/>
      <c r="H550" s="20"/>
      <c r="I550" s="20"/>
      <c r="J550" s="20" t="str">
        <f t="shared" si="35"/>
        <v>Conference</v>
      </c>
      <c r="K550" s="20"/>
      <c r="L550" s="20"/>
      <c r="M550" s="20"/>
      <c r="N550" s="20"/>
      <c r="O550" s="20"/>
      <c r="P550" s="20"/>
      <c r="Q550" s="20">
        <f t="shared" si="36"/>
        <v>0</v>
      </c>
      <c r="R550" s="20"/>
      <c r="S550" s="3">
        <v>0</v>
      </c>
      <c r="T550" s="133" t="s">
        <v>25048</v>
      </c>
      <c r="U550" s="25" t="s">
        <v>11965</v>
      </c>
      <c r="V550" s="25" t="s">
        <v>6</v>
      </c>
      <c r="W550" s="25" t="s">
        <v>11966</v>
      </c>
      <c r="X550" s="25">
        <v>10</v>
      </c>
      <c r="Y550" s="25" t="s">
        <v>6</v>
      </c>
      <c r="Z550" s="25" t="s">
        <v>17674</v>
      </c>
      <c r="AA550" s="25" t="s">
        <v>25049</v>
      </c>
      <c r="AB550" s="25">
        <v>2018</v>
      </c>
      <c r="AC550" s="25" t="s">
        <v>6</v>
      </c>
      <c r="AD550" s="25" t="s">
        <v>6</v>
      </c>
      <c r="AE550" s="118" t="s">
        <v>6</v>
      </c>
    </row>
    <row r="551" spans="1:31" x14ac:dyDescent="0.35">
      <c r="A551" t="s">
        <v>67</v>
      </c>
      <c r="B551" t="s">
        <v>33</v>
      </c>
      <c r="C551" t="s">
        <v>33</v>
      </c>
      <c r="E551" s="20"/>
      <c r="F551" s="20"/>
      <c r="G551" s="20"/>
      <c r="H551" s="20"/>
      <c r="I551" s="20"/>
      <c r="J551" s="20" t="str">
        <f t="shared" si="35"/>
        <v>Journal</v>
      </c>
      <c r="K551" s="20"/>
      <c r="L551" s="20"/>
      <c r="M551" s="20"/>
      <c r="N551" s="20"/>
      <c r="O551" s="20"/>
      <c r="P551" s="20"/>
      <c r="Q551" s="20">
        <f t="shared" si="36"/>
        <v>0</v>
      </c>
      <c r="R551" s="20"/>
      <c r="S551" s="3">
        <v>0</v>
      </c>
      <c r="T551" s="133" t="s">
        <v>25050</v>
      </c>
      <c r="U551" s="26" t="s">
        <v>25051</v>
      </c>
      <c r="V551" s="26" t="s">
        <v>6</v>
      </c>
      <c r="W551" s="26" t="s">
        <v>25052</v>
      </c>
      <c r="X551" s="26">
        <v>7</v>
      </c>
      <c r="Y551" s="26" t="s">
        <v>6</v>
      </c>
      <c r="Z551" s="26" t="s">
        <v>24545</v>
      </c>
      <c r="AA551" s="26" t="s">
        <v>25053</v>
      </c>
      <c r="AB551" s="26">
        <v>2011</v>
      </c>
      <c r="AC551" s="26" t="s">
        <v>6</v>
      </c>
      <c r="AD551" s="26" t="s">
        <v>6</v>
      </c>
      <c r="AE551" s="116" t="s">
        <v>6</v>
      </c>
    </row>
    <row r="552" spans="1:31" x14ac:dyDescent="0.35">
      <c r="A552" t="s">
        <v>53</v>
      </c>
      <c r="B552" t="s">
        <v>33</v>
      </c>
      <c r="C552" t="s">
        <v>33</v>
      </c>
      <c r="E552" s="20"/>
      <c r="F552" s="20"/>
      <c r="G552" s="20"/>
      <c r="H552" s="20"/>
      <c r="I552" s="20"/>
      <c r="J552" s="20" t="str">
        <f t="shared" si="35"/>
        <v>Journal</v>
      </c>
      <c r="K552" s="20"/>
      <c r="L552" s="20"/>
      <c r="M552" s="20"/>
      <c r="N552" s="20"/>
      <c r="O552" s="20"/>
      <c r="P552" s="20"/>
      <c r="Q552" s="20">
        <f t="shared" si="36"/>
        <v>0</v>
      </c>
      <c r="R552" s="20"/>
      <c r="S552" s="3">
        <v>0</v>
      </c>
      <c r="T552" s="133" t="s">
        <v>25054</v>
      </c>
      <c r="U552" s="25" t="s">
        <v>22913</v>
      </c>
      <c r="V552" s="25" t="s">
        <v>6</v>
      </c>
      <c r="W552" s="25" t="s">
        <v>24910</v>
      </c>
      <c r="X552" s="25">
        <v>5</v>
      </c>
      <c r="Y552" s="25" t="s">
        <v>6</v>
      </c>
      <c r="Z552" s="25" t="s">
        <v>24501</v>
      </c>
      <c r="AA552" s="25" t="s">
        <v>24911</v>
      </c>
      <c r="AB552" s="25">
        <v>2015</v>
      </c>
      <c r="AC552" s="25" t="s">
        <v>6</v>
      </c>
      <c r="AD552" s="25" t="s">
        <v>6</v>
      </c>
      <c r="AE552" s="118" t="s">
        <v>6</v>
      </c>
    </row>
    <row r="553" spans="1:31" x14ac:dyDescent="0.35">
      <c r="A553" t="s">
        <v>70</v>
      </c>
      <c r="B553" t="s">
        <v>33</v>
      </c>
      <c r="C553" t="s">
        <v>33</v>
      </c>
      <c r="E553" s="20"/>
      <c r="F553" s="20"/>
      <c r="G553" s="20"/>
      <c r="H553" s="20"/>
      <c r="I553" s="20"/>
      <c r="J553" s="20" t="str">
        <f t="shared" si="35"/>
        <v>Journal</v>
      </c>
      <c r="K553" s="20"/>
      <c r="L553" s="20"/>
      <c r="M553" s="20"/>
      <c r="N553" s="20"/>
      <c r="O553" s="20"/>
      <c r="P553" s="20"/>
      <c r="Q553" s="20">
        <f t="shared" si="36"/>
        <v>0</v>
      </c>
      <c r="R553" s="20"/>
      <c r="S553" s="3">
        <v>0</v>
      </c>
      <c r="T553" s="133" t="s">
        <v>25055</v>
      </c>
      <c r="U553" s="26" t="s">
        <v>25056</v>
      </c>
      <c r="V553" s="26" t="s">
        <v>6</v>
      </c>
      <c r="W553" s="26" t="s">
        <v>25057</v>
      </c>
      <c r="X553" s="26">
        <v>7</v>
      </c>
      <c r="Y553" s="26" t="s">
        <v>6</v>
      </c>
      <c r="Z553" s="26" t="s">
        <v>6273</v>
      </c>
      <c r="AA553" s="26" t="s">
        <v>25058</v>
      </c>
      <c r="AB553" s="26">
        <v>2009</v>
      </c>
      <c r="AC553" s="26" t="s">
        <v>6</v>
      </c>
      <c r="AD553" s="26" t="s">
        <v>6</v>
      </c>
      <c r="AE553" s="116" t="s">
        <v>6</v>
      </c>
    </row>
    <row r="554" spans="1:31" x14ac:dyDescent="0.35">
      <c r="A554" t="s">
        <v>70</v>
      </c>
      <c r="B554" t="s">
        <v>33</v>
      </c>
      <c r="C554" t="s">
        <v>33</v>
      </c>
      <c r="E554" s="20"/>
      <c r="F554" s="20"/>
      <c r="G554" s="20"/>
      <c r="H554" s="20"/>
      <c r="I554" s="20"/>
      <c r="J554" s="20" t="str">
        <f t="shared" si="35"/>
        <v>Journal</v>
      </c>
      <c r="K554" s="20"/>
      <c r="L554" s="20"/>
      <c r="M554" s="20"/>
      <c r="N554" s="20"/>
      <c r="O554" s="20"/>
      <c r="P554" s="20"/>
      <c r="Q554" s="20">
        <f t="shared" si="36"/>
        <v>0</v>
      </c>
      <c r="R554" s="20"/>
      <c r="S554" s="3">
        <v>0</v>
      </c>
      <c r="T554" s="133" t="s">
        <v>25059</v>
      </c>
      <c r="U554" s="25" t="s">
        <v>22913</v>
      </c>
      <c r="V554" s="25" t="s">
        <v>6</v>
      </c>
      <c r="W554" s="25" t="s">
        <v>25060</v>
      </c>
      <c r="X554" s="25">
        <v>7</v>
      </c>
      <c r="Y554" s="25" t="s">
        <v>6</v>
      </c>
      <c r="Z554" s="25" t="s">
        <v>25061</v>
      </c>
      <c r="AA554" s="25" t="s">
        <v>25062</v>
      </c>
      <c r="AB554" s="25">
        <v>2011</v>
      </c>
      <c r="AC554" s="25" t="s">
        <v>6</v>
      </c>
      <c r="AD554" s="25" t="s">
        <v>6</v>
      </c>
      <c r="AE554" s="118" t="s">
        <v>6</v>
      </c>
    </row>
    <row r="555" spans="1:31" x14ac:dyDescent="0.35">
      <c r="A555" t="s">
        <v>70</v>
      </c>
      <c r="B555" t="s">
        <v>33</v>
      </c>
      <c r="C555" t="s">
        <v>33</v>
      </c>
      <c r="E555" s="20"/>
      <c r="F555" s="20"/>
      <c r="G555" s="20"/>
      <c r="H555" s="20"/>
      <c r="I555" s="20"/>
      <c r="J555" s="20" t="str">
        <f t="shared" si="35"/>
        <v>Journal</v>
      </c>
      <c r="K555" s="20"/>
      <c r="L555" s="20"/>
      <c r="M555" s="20"/>
      <c r="N555" s="20"/>
      <c r="O555" s="20"/>
      <c r="P555" s="20"/>
      <c r="Q555" s="20">
        <f t="shared" si="36"/>
        <v>0</v>
      </c>
      <c r="R555" s="20"/>
      <c r="S555" s="3">
        <v>0</v>
      </c>
      <c r="T555" s="133" t="s">
        <v>25063</v>
      </c>
      <c r="U555" s="26" t="s">
        <v>22913</v>
      </c>
      <c r="V555" s="26" t="s">
        <v>6</v>
      </c>
      <c r="W555" s="26" t="s">
        <v>25064</v>
      </c>
      <c r="X555" s="26">
        <v>7</v>
      </c>
      <c r="Y555" s="26" t="s">
        <v>6</v>
      </c>
      <c r="Z555" s="26" t="s">
        <v>24987</v>
      </c>
      <c r="AA555" s="26" t="s">
        <v>25065</v>
      </c>
      <c r="AB555" s="26">
        <v>2009</v>
      </c>
      <c r="AC555" s="26" t="s">
        <v>6</v>
      </c>
      <c r="AD555" s="26" t="s">
        <v>6</v>
      </c>
      <c r="AE555" s="116" t="s">
        <v>6</v>
      </c>
    </row>
    <row r="556" spans="1:31" x14ac:dyDescent="0.35">
      <c r="A556" t="s">
        <v>53</v>
      </c>
      <c r="B556" t="s">
        <v>33</v>
      </c>
      <c r="C556" t="s">
        <v>33</v>
      </c>
      <c r="E556" s="20"/>
      <c r="F556" s="20"/>
      <c r="G556" s="20"/>
      <c r="H556" s="20"/>
      <c r="I556" s="20"/>
      <c r="J556" s="20" t="str">
        <f t="shared" si="35"/>
        <v>Workshop</v>
      </c>
      <c r="K556" s="20"/>
      <c r="L556" s="20"/>
      <c r="M556" s="20"/>
      <c r="N556" s="20"/>
      <c r="O556" s="20"/>
      <c r="P556" s="20"/>
      <c r="Q556" s="20">
        <f t="shared" si="36"/>
        <v>0</v>
      </c>
      <c r="R556" s="20"/>
      <c r="S556" s="3">
        <v>0</v>
      </c>
      <c r="T556" s="133" t="s">
        <v>25066</v>
      </c>
      <c r="U556" s="25" t="s">
        <v>22913</v>
      </c>
      <c r="V556" s="25" t="s">
        <v>6</v>
      </c>
      <c r="W556" s="25" t="s">
        <v>25067</v>
      </c>
      <c r="X556" s="25">
        <v>10</v>
      </c>
      <c r="Y556" s="25" t="s">
        <v>6</v>
      </c>
      <c r="Z556" s="25" t="s">
        <v>25068</v>
      </c>
      <c r="AA556" s="25" t="s">
        <v>22914</v>
      </c>
      <c r="AB556" s="25">
        <v>2016</v>
      </c>
      <c r="AC556" s="25" t="s">
        <v>6</v>
      </c>
      <c r="AD556" s="25" t="s">
        <v>6</v>
      </c>
      <c r="AE556" s="118" t="s">
        <v>6</v>
      </c>
    </row>
    <row r="557" spans="1:31" x14ac:dyDescent="0.35">
      <c r="A557" t="s">
        <v>70</v>
      </c>
      <c r="B557" t="s">
        <v>33</v>
      </c>
      <c r="C557" t="s">
        <v>33</v>
      </c>
      <c r="E557" s="20"/>
      <c r="F557" s="20"/>
      <c r="G557" s="20"/>
      <c r="H557" s="20"/>
      <c r="I557" s="20"/>
      <c r="J557" s="20" t="str">
        <f t="shared" si="35"/>
        <v>Journal</v>
      </c>
      <c r="K557" s="20"/>
      <c r="L557" s="20"/>
      <c r="M557" s="20"/>
      <c r="N557" s="20"/>
      <c r="O557" s="20"/>
      <c r="P557" s="20"/>
      <c r="Q557" s="20">
        <f t="shared" si="36"/>
        <v>0</v>
      </c>
      <c r="R557" s="20"/>
      <c r="S557" s="3">
        <v>0</v>
      </c>
      <c r="T557" s="133" t="s">
        <v>25069</v>
      </c>
      <c r="U557" s="26" t="s">
        <v>22913</v>
      </c>
      <c r="V557" s="26" t="s">
        <v>6</v>
      </c>
      <c r="W557" s="26" t="s">
        <v>25070</v>
      </c>
      <c r="X557" s="26">
        <v>7</v>
      </c>
      <c r="Y557" s="26" t="s">
        <v>6</v>
      </c>
      <c r="Z557" s="26" t="s">
        <v>25071</v>
      </c>
      <c r="AA557" s="26" t="s">
        <v>25072</v>
      </c>
      <c r="AB557" s="26">
        <v>2013</v>
      </c>
      <c r="AC557" s="26" t="s">
        <v>6</v>
      </c>
      <c r="AD557" s="26" t="s">
        <v>6</v>
      </c>
      <c r="AE557" s="116" t="s">
        <v>6</v>
      </c>
    </row>
    <row r="558" spans="1:31" x14ac:dyDescent="0.35">
      <c r="A558" t="str">
        <f>IF(S558=1,"Duplicated","")</f>
        <v>Duplicated</v>
      </c>
      <c r="B558" t="s">
        <v>33</v>
      </c>
      <c r="C558" t="s">
        <v>33</v>
      </c>
      <c r="E558" s="20"/>
      <c r="F558" s="20"/>
      <c r="G558" s="20"/>
      <c r="H558" s="20"/>
      <c r="I558" s="20"/>
      <c r="J558" s="20" t="str">
        <f t="shared" si="35"/>
        <v>Conference</v>
      </c>
      <c r="K558" s="20"/>
      <c r="L558" s="20"/>
      <c r="M558" s="20"/>
      <c r="N558" s="20"/>
      <c r="O558" s="20"/>
      <c r="P558" s="20"/>
      <c r="Q558" s="20">
        <f t="shared" si="36"/>
        <v>0</v>
      </c>
      <c r="R558" s="20"/>
      <c r="S558" s="3">
        <v>1</v>
      </c>
      <c r="T558" s="133" t="s">
        <v>25073</v>
      </c>
      <c r="U558" s="25" t="s">
        <v>16884</v>
      </c>
      <c r="V558" s="25" t="s">
        <v>6</v>
      </c>
      <c r="W558" s="25" t="s">
        <v>16886</v>
      </c>
      <c r="X558" s="25">
        <v>10</v>
      </c>
      <c r="Y558" s="25" t="s">
        <v>6</v>
      </c>
      <c r="Z558" s="25" t="s">
        <v>23645</v>
      </c>
      <c r="AA558" s="25" t="s">
        <v>11942</v>
      </c>
      <c r="AB558" s="25">
        <v>2010</v>
      </c>
      <c r="AC558" s="25" t="s">
        <v>6</v>
      </c>
      <c r="AD558" s="25" t="s">
        <v>6</v>
      </c>
      <c r="AE558" s="118" t="s">
        <v>6</v>
      </c>
    </row>
    <row r="559" spans="1:31" x14ac:dyDescent="0.35">
      <c r="A559" t="s">
        <v>53</v>
      </c>
      <c r="B559" t="s">
        <v>33</v>
      </c>
      <c r="C559" t="s">
        <v>33</v>
      </c>
      <c r="E559" s="20"/>
      <c r="F559" s="20"/>
      <c r="G559" s="20"/>
      <c r="H559" s="20"/>
      <c r="I559" s="20"/>
      <c r="J559" s="20" t="str">
        <f t="shared" si="35"/>
        <v>Journal</v>
      </c>
      <c r="K559" s="20"/>
      <c r="L559" s="20"/>
      <c r="M559" s="20"/>
      <c r="N559" s="20"/>
      <c r="O559" s="20"/>
      <c r="P559" s="20"/>
      <c r="Q559" s="20">
        <f t="shared" si="36"/>
        <v>0</v>
      </c>
      <c r="R559" s="20"/>
      <c r="S559" s="3">
        <v>0</v>
      </c>
      <c r="T559" s="133" t="s">
        <v>25074</v>
      </c>
      <c r="U559" s="26" t="s">
        <v>22913</v>
      </c>
      <c r="V559" s="26" t="s">
        <v>6</v>
      </c>
      <c r="W559" s="26" t="s">
        <v>25075</v>
      </c>
      <c r="X559" s="26">
        <v>7</v>
      </c>
      <c r="Y559" s="26" t="s">
        <v>6</v>
      </c>
      <c r="Z559" s="26" t="s">
        <v>24968</v>
      </c>
      <c r="AA559" s="26" t="s">
        <v>23160</v>
      </c>
      <c r="AB559" s="26">
        <v>2010</v>
      </c>
      <c r="AC559" s="26" t="s">
        <v>6</v>
      </c>
      <c r="AD559" s="26" t="s">
        <v>6</v>
      </c>
      <c r="AE559" s="116" t="s">
        <v>6</v>
      </c>
    </row>
    <row r="560" spans="1:31" x14ac:dyDescent="0.35">
      <c r="A560" t="s">
        <v>70</v>
      </c>
      <c r="B560" t="s">
        <v>33</v>
      </c>
      <c r="C560" t="s">
        <v>33</v>
      </c>
      <c r="E560" s="20"/>
      <c r="F560" s="20"/>
      <c r="G560" s="20"/>
      <c r="H560" s="20"/>
      <c r="I560" s="20"/>
      <c r="J560" s="20" t="str">
        <f t="shared" si="35"/>
        <v>Journal</v>
      </c>
      <c r="K560" s="20"/>
      <c r="L560" s="20"/>
      <c r="M560" s="20"/>
      <c r="N560" s="20"/>
      <c r="O560" s="20"/>
      <c r="P560" s="20"/>
      <c r="Q560" s="20">
        <f t="shared" si="36"/>
        <v>0</v>
      </c>
      <c r="R560" s="20"/>
      <c r="S560" s="3">
        <v>0</v>
      </c>
      <c r="T560" s="133" t="s">
        <v>25076</v>
      </c>
      <c r="U560" s="25" t="s">
        <v>25077</v>
      </c>
      <c r="V560" s="25" t="s">
        <v>6</v>
      </c>
      <c r="W560" s="25" t="s">
        <v>25078</v>
      </c>
      <c r="X560" s="25">
        <v>7</v>
      </c>
      <c r="Y560" s="25" t="s">
        <v>6</v>
      </c>
      <c r="Z560" s="25" t="s">
        <v>6436</v>
      </c>
      <c r="AA560" s="25" t="s">
        <v>25079</v>
      </c>
      <c r="AB560" s="25">
        <v>2015</v>
      </c>
      <c r="AC560" s="25" t="s">
        <v>6</v>
      </c>
      <c r="AD560" s="25" t="s">
        <v>6</v>
      </c>
      <c r="AE560" s="118" t="s">
        <v>6</v>
      </c>
    </row>
    <row r="561" spans="1:31" x14ac:dyDescent="0.35">
      <c r="A561" t="s">
        <v>79</v>
      </c>
      <c r="B561" t="s">
        <v>33</v>
      </c>
      <c r="C561" t="s">
        <v>33</v>
      </c>
      <c r="E561" s="20"/>
      <c r="F561" s="20"/>
      <c r="G561" s="20"/>
      <c r="H561" s="20"/>
      <c r="I561" s="20"/>
      <c r="J561" s="20" t="str">
        <f t="shared" si="35"/>
        <v>Journal</v>
      </c>
      <c r="K561" s="20"/>
      <c r="L561" s="20"/>
      <c r="M561" s="20"/>
      <c r="N561" s="20"/>
      <c r="O561" s="20"/>
      <c r="P561" s="20"/>
      <c r="Q561" s="20">
        <f t="shared" si="36"/>
        <v>0</v>
      </c>
      <c r="R561" s="20"/>
      <c r="S561" s="3">
        <v>0</v>
      </c>
      <c r="T561" s="133" t="s">
        <v>25080</v>
      </c>
      <c r="U561" s="26" t="s">
        <v>25081</v>
      </c>
      <c r="V561" s="26" t="s">
        <v>6</v>
      </c>
      <c r="W561" s="26" t="s">
        <v>23055</v>
      </c>
      <c r="X561" s="26">
        <v>10</v>
      </c>
      <c r="Y561" s="26" t="s">
        <v>6</v>
      </c>
      <c r="Z561" s="26" t="s">
        <v>22913</v>
      </c>
      <c r="AA561" s="26" t="s">
        <v>22914</v>
      </c>
      <c r="AB561" s="26">
        <v>2012</v>
      </c>
      <c r="AC561" s="26" t="s">
        <v>6</v>
      </c>
      <c r="AD561" s="26" t="s">
        <v>6</v>
      </c>
      <c r="AE561" s="116" t="s">
        <v>6</v>
      </c>
    </row>
    <row r="562" spans="1:31" x14ac:dyDescent="0.35">
      <c r="A562" t="s">
        <v>70</v>
      </c>
      <c r="B562" t="s">
        <v>33</v>
      </c>
      <c r="C562" t="s">
        <v>33</v>
      </c>
      <c r="E562" s="20"/>
      <c r="F562" s="20"/>
      <c r="G562" s="20"/>
      <c r="H562" s="20"/>
      <c r="I562" s="20"/>
      <c r="J562" s="20" t="str">
        <f t="shared" si="35"/>
        <v>Journal</v>
      </c>
      <c r="K562" s="20"/>
      <c r="L562" s="20"/>
      <c r="M562" s="20"/>
      <c r="N562" s="20"/>
      <c r="O562" s="20"/>
      <c r="P562" s="20"/>
      <c r="Q562" s="20">
        <f t="shared" si="36"/>
        <v>0</v>
      </c>
      <c r="R562" s="20"/>
      <c r="S562" s="3">
        <v>0</v>
      </c>
      <c r="T562" s="133" t="s">
        <v>25082</v>
      </c>
      <c r="U562" s="25" t="s">
        <v>25083</v>
      </c>
      <c r="V562" s="25" t="s">
        <v>6</v>
      </c>
      <c r="W562" s="25" t="s">
        <v>25084</v>
      </c>
      <c r="X562" s="25">
        <v>7</v>
      </c>
      <c r="Y562" s="25" t="s">
        <v>6</v>
      </c>
      <c r="Z562" s="25" t="s">
        <v>3750</v>
      </c>
      <c r="AA562" s="25" t="s">
        <v>25085</v>
      </c>
      <c r="AB562" s="25">
        <v>2018</v>
      </c>
      <c r="AC562" s="25" t="s">
        <v>6</v>
      </c>
      <c r="AD562" s="25" t="s">
        <v>6</v>
      </c>
      <c r="AE562" s="118" t="s">
        <v>6</v>
      </c>
    </row>
    <row r="563" spans="1:31" x14ac:dyDescent="0.35">
      <c r="A563" t="str">
        <f>IF(S563=1,"Duplicated","")</f>
        <v>Duplicated</v>
      </c>
      <c r="B563" t="s">
        <v>33</v>
      </c>
      <c r="C563" t="s">
        <v>33</v>
      </c>
      <c r="E563" s="20"/>
      <c r="F563" s="20"/>
      <c r="G563" s="20"/>
      <c r="H563" s="20"/>
      <c r="I563" s="20"/>
      <c r="J563" s="20" t="str">
        <f t="shared" si="35"/>
        <v>Conference</v>
      </c>
      <c r="K563" s="20"/>
      <c r="L563" s="20"/>
      <c r="M563" s="20"/>
      <c r="N563" s="20"/>
      <c r="O563" s="20"/>
      <c r="P563" s="20"/>
      <c r="Q563" s="20">
        <f t="shared" si="36"/>
        <v>0</v>
      </c>
      <c r="R563" s="20"/>
      <c r="S563" s="3">
        <v>1</v>
      </c>
      <c r="T563" s="133" t="s">
        <v>25086</v>
      </c>
      <c r="U563" s="26" t="s">
        <v>16398</v>
      </c>
      <c r="V563" s="26" t="s">
        <v>6</v>
      </c>
      <c r="W563" s="26" t="s">
        <v>25087</v>
      </c>
      <c r="X563" s="26">
        <v>10</v>
      </c>
      <c r="Y563" s="26" t="s">
        <v>6</v>
      </c>
      <c r="Z563" s="26" t="s">
        <v>16397</v>
      </c>
      <c r="AA563" s="26" t="s">
        <v>24184</v>
      </c>
      <c r="AB563" s="26">
        <v>2018</v>
      </c>
      <c r="AC563" s="26" t="s">
        <v>6</v>
      </c>
      <c r="AD563" s="26" t="s">
        <v>6</v>
      </c>
      <c r="AE563" s="116" t="s">
        <v>6</v>
      </c>
    </row>
    <row r="564" spans="1:31" x14ac:dyDescent="0.35">
      <c r="A564" t="str">
        <f>IF(S564=1,"Duplicated","")</f>
        <v>Duplicated</v>
      </c>
      <c r="B564" t="s">
        <v>33</v>
      </c>
      <c r="C564" t="s">
        <v>33</v>
      </c>
      <c r="E564" s="20"/>
      <c r="F564" s="20"/>
      <c r="G564" s="20"/>
      <c r="H564" s="20"/>
      <c r="I564" s="20"/>
      <c r="J564" s="20" t="str">
        <f t="shared" si="35"/>
        <v>Journal</v>
      </c>
      <c r="K564" s="20"/>
      <c r="L564" s="20"/>
      <c r="M564" s="20"/>
      <c r="N564" s="20"/>
      <c r="O564" s="20"/>
      <c r="P564" s="20"/>
      <c r="Q564" s="20">
        <f t="shared" si="36"/>
        <v>0</v>
      </c>
      <c r="R564" s="20"/>
      <c r="S564" s="3">
        <v>1</v>
      </c>
      <c r="T564" s="133" t="s">
        <v>9555</v>
      </c>
      <c r="U564" s="25" t="s">
        <v>16165</v>
      </c>
      <c r="V564" s="25" t="s">
        <v>6</v>
      </c>
      <c r="W564" s="25" t="s">
        <v>11987</v>
      </c>
      <c r="X564" s="25">
        <v>7</v>
      </c>
      <c r="Y564" s="25" t="s">
        <v>6</v>
      </c>
      <c r="Z564" s="25" t="s">
        <v>1452</v>
      </c>
      <c r="AA564" s="25" t="s">
        <v>11989</v>
      </c>
      <c r="AB564" s="25">
        <v>2017</v>
      </c>
      <c r="AC564" s="25" t="s">
        <v>6</v>
      </c>
      <c r="AD564" s="25" t="s">
        <v>6</v>
      </c>
      <c r="AE564" s="118" t="s">
        <v>6</v>
      </c>
    </row>
    <row r="565" spans="1:31" x14ac:dyDescent="0.35">
      <c r="A565" t="s">
        <v>70</v>
      </c>
      <c r="B565" t="s">
        <v>33</v>
      </c>
      <c r="C565" t="s">
        <v>33</v>
      </c>
      <c r="E565" s="20" t="s">
        <v>128</v>
      </c>
      <c r="F565" s="20"/>
      <c r="G565" s="20"/>
      <c r="H565" s="20"/>
      <c r="I565" s="20"/>
      <c r="J565" s="20" t="str">
        <f t="shared" si="35"/>
        <v>Conference</v>
      </c>
      <c r="K565" s="20"/>
      <c r="L565" s="20"/>
      <c r="M565" s="20"/>
      <c r="N565" s="20"/>
      <c r="O565" s="20"/>
      <c r="P565" s="20"/>
      <c r="Q565" s="20">
        <f t="shared" si="36"/>
        <v>0</v>
      </c>
      <c r="R565" s="20"/>
      <c r="S565" s="3">
        <v>0</v>
      </c>
      <c r="T565" s="133" t="s">
        <v>25088</v>
      </c>
      <c r="U565" s="26" t="s">
        <v>25089</v>
      </c>
      <c r="V565" s="26" t="s">
        <v>6</v>
      </c>
      <c r="W565" s="26" t="s">
        <v>25090</v>
      </c>
      <c r="X565" s="26">
        <v>10</v>
      </c>
      <c r="Y565" s="26" t="s">
        <v>6</v>
      </c>
      <c r="Z565" s="26" t="s">
        <v>25091</v>
      </c>
      <c r="AA565" s="26" t="s">
        <v>25092</v>
      </c>
      <c r="AB565" s="26">
        <v>2014</v>
      </c>
      <c r="AC565" s="26" t="s">
        <v>6</v>
      </c>
      <c r="AD565" s="26" t="s">
        <v>6</v>
      </c>
      <c r="AE565" s="116" t="s">
        <v>6</v>
      </c>
    </row>
    <row r="566" spans="1:31" x14ac:dyDescent="0.35">
      <c r="A566" t="s">
        <v>70</v>
      </c>
      <c r="B566" t="s">
        <v>33</v>
      </c>
      <c r="C566" t="s">
        <v>33</v>
      </c>
      <c r="E566" s="20"/>
      <c r="F566" s="20"/>
      <c r="G566" s="20"/>
      <c r="H566" s="20"/>
      <c r="I566" s="20"/>
      <c r="J566" s="20" t="str">
        <f t="shared" si="35"/>
        <v>Journal</v>
      </c>
      <c r="K566" s="20"/>
      <c r="L566" s="20"/>
      <c r="M566" s="20"/>
      <c r="N566" s="20"/>
      <c r="O566" s="20"/>
      <c r="P566" s="20"/>
      <c r="Q566" s="20">
        <f t="shared" si="36"/>
        <v>0</v>
      </c>
      <c r="R566" s="20"/>
      <c r="S566" s="3">
        <v>0</v>
      </c>
      <c r="T566" s="133" t="s">
        <v>25093</v>
      </c>
      <c r="U566" s="25" t="s">
        <v>25094</v>
      </c>
      <c r="V566" s="25" t="s">
        <v>6</v>
      </c>
      <c r="W566" s="25" t="s">
        <v>25095</v>
      </c>
      <c r="X566" s="25">
        <v>7</v>
      </c>
      <c r="Y566" s="25" t="s">
        <v>6</v>
      </c>
      <c r="Z566" s="25" t="s">
        <v>3750</v>
      </c>
      <c r="AA566" s="25" t="s">
        <v>25096</v>
      </c>
      <c r="AB566" s="25">
        <v>2013</v>
      </c>
      <c r="AC566" s="25" t="s">
        <v>6</v>
      </c>
      <c r="AD566" s="25" t="s">
        <v>6</v>
      </c>
      <c r="AE566" s="118" t="s">
        <v>6</v>
      </c>
    </row>
    <row r="567" spans="1:31" x14ac:dyDescent="0.35">
      <c r="A567" t="s">
        <v>79</v>
      </c>
      <c r="B567" t="s">
        <v>33</v>
      </c>
      <c r="C567" t="s">
        <v>33</v>
      </c>
      <c r="E567" s="20"/>
      <c r="F567" s="20"/>
      <c r="G567" s="20"/>
      <c r="H567" s="20"/>
      <c r="I567" s="20"/>
      <c r="J567" s="20" t="str">
        <f t="shared" si="35"/>
        <v>Journal</v>
      </c>
      <c r="K567" s="20"/>
      <c r="L567" s="20"/>
      <c r="M567" s="20"/>
      <c r="N567" s="20"/>
      <c r="O567" s="20"/>
      <c r="P567" s="20"/>
      <c r="Q567" s="20">
        <f t="shared" si="36"/>
        <v>0</v>
      </c>
      <c r="R567" s="20"/>
      <c r="S567" s="3">
        <v>0</v>
      </c>
      <c r="T567" s="133" t="s">
        <v>25097</v>
      </c>
      <c r="U567" s="26" t="s">
        <v>22913</v>
      </c>
      <c r="V567" s="26" t="s">
        <v>6</v>
      </c>
      <c r="W567" s="26" t="s">
        <v>25098</v>
      </c>
      <c r="X567" s="26">
        <v>10</v>
      </c>
      <c r="Y567" s="26" t="s">
        <v>6</v>
      </c>
      <c r="Z567" s="26" t="s">
        <v>22913</v>
      </c>
      <c r="AA567" s="26" t="s">
        <v>22914</v>
      </c>
      <c r="AB567" s="26">
        <v>2015</v>
      </c>
      <c r="AC567" s="26" t="s">
        <v>6</v>
      </c>
      <c r="AD567" s="26" t="s">
        <v>6</v>
      </c>
      <c r="AE567" s="116" t="s">
        <v>6</v>
      </c>
    </row>
    <row r="568" spans="1:31" x14ac:dyDescent="0.35">
      <c r="A568" t="s">
        <v>70</v>
      </c>
      <c r="B568" t="s">
        <v>33</v>
      </c>
      <c r="C568" t="s">
        <v>33</v>
      </c>
      <c r="E568" s="20"/>
      <c r="F568" s="20"/>
      <c r="G568" s="20"/>
      <c r="H568" s="20"/>
      <c r="I568" s="20"/>
      <c r="J568" s="20" t="str">
        <f t="shared" si="35"/>
        <v>Journal</v>
      </c>
      <c r="K568" s="20"/>
      <c r="L568" s="20"/>
      <c r="M568" s="20"/>
      <c r="N568" s="20"/>
      <c r="O568" s="20"/>
      <c r="P568" s="20"/>
      <c r="Q568" s="20">
        <f t="shared" si="36"/>
        <v>0</v>
      </c>
      <c r="R568" s="20"/>
      <c r="S568" s="3">
        <v>0</v>
      </c>
      <c r="T568" s="133" t="s">
        <v>25099</v>
      </c>
      <c r="U568" s="25" t="s">
        <v>25100</v>
      </c>
      <c r="V568" s="25" t="s">
        <v>6</v>
      </c>
      <c r="W568" s="25" t="s">
        <v>25101</v>
      </c>
      <c r="X568" s="25">
        <v>10</v>
      </c>
      <c r="Y568" s="25" t="s">
        <v>6</v>
      </c>
      <c r="Z568" s="25" t="s">
        <v>22913</v>
      </c>
      <c r="AA568" s="25" t="s">
        <v>25102</v>
      </c>
      <c r="AB568" s="25">
        <v>2015</v>
      </c>
      <c r="AC568" s="25" t="s">
        <v>6</v>
      </c>
      <c r="AD568" s="25" t="s">
        <v>6</v>
      </c>
      <c r="AE568" s="118" t="s">
        <v>6</v>
      </c>
    </row>
    <row r="569" spans="1:31" x14ac:dyDescent="0.35">
      <c r="A569" t="s">
        <v>70</v>
      </c>
      <c r="B569" t="s">
        <v>33</v>
      </c>
      <c r="C569" t="s">
        <v>33</v>
      </c>
      <c r="E569" s="20" t="s">
        <v>128</v>
      </c>
      <c r="F569" s="20"/>
      <c r="G569" s="20"/>
      <c r="H569" s="20"/>
      <c r="I569" s="20"/>
      <c r="J569" s="20" t="str">
        <f t="shared" si="35"/>
        <v>Conference</v>
      </c>
      <c r="K569" s="20"/>
      <c r="L569" s="20"/>
      <c r="M569" s="20"/>
      <c r="N569" s="20"/>
      <c r="O569" s="20"/>
      <c r="P569" s="20"/>
      <c r="Q569" s="20">
        <f t="shared" si="36"/>
        <v>0</v>
      </c>
      <c r="R569" s="20"/>
      <c r="S569" s="3">
        <v>0</v>
      </c>
      <c r="T569" s="133" t="s">
        <v>25103</v>
      </c>
      <c r="U569" s="26" t="s">
        <v>25104</v>
      </c>
      <c r="V569" s="26" t="s">
        <v>6</v>
      </c>
      <c r="W569" s="26" t="s">
        <v>25105</v>
      </c>
      <c r="X569" s="26">
        <v>5</v>
      </c>
      <c r="Y569" s="26" t="s">
        <v>6</v>
      </c>
      <c r="Z569" s="26" t="s">
        <v>23006</v>
      </c>
      <c r="AA569" s="26" t="s">
        <v>25106</v>
      </c>
      <c r="AB569" s="26">
        <v>2009</v>
      </c>
      <c r="AC569" s="26" t="s">
        <v>6</v>
      </c>
      <c r="AD569" s="26" t="s">
        <v>6</v>
      </c>
      <c r="AE569" s="116" t="s">
        <v>6</v>
      </c>
    </row>
    <row r="570" spans="1:31" x14ac:dyDescent="0.35">
      <c r="A570" t="s">
        <v>53</v>
      </c>
      <c r="B570" t="s">
        <v>33</v>
      </c>
      <c r="C570" t="s">
        <v>33</v>
      </c>
      <c r="E570" s="20"/>
      <c r="F570" s="20"/>
      <c r="G570" s="20"/>
      <c r="H570" s="20"/>
      <c r="I570" s="20"/>
      <c r="J570" s="20" t="str">
        <f t="shared" si="35"/>
        <v>Journal</v>
      </c>
      <c r="K570" s="20"/>
      <c r="L570" s="20"/>
      <c r="M570" s="20"/>
      <c r="N570" s="20"/>
      <c r="O570" s="20"/>
      <c r="P570" s="20"/>
      <c r="Q570" s="20">
        <f t="shared" si="36"/>
        <v>0</v>
      </c>
      <c r="R570" s="20"/>
      <c r="S570" s="3">
        <v>0</v>
      </c>
      <c r="T570" s="133" t="s">
        <v>25107</v>
      </c>
      <c r="U570" s="25" t="s">
        <v>22913</v>
      </c>
      <c r="V570" s="25" t="s">
        <v>6</v>
      </c>
      <c r="W570" s="25" t="s">
        <v>25108</v>
      </c>
      <c r="X570" s="25">
        <v>5</v>
      </c>
      <c r="Y570" s="25" t="s">
        <v>6</v>
      </c>
      <c r="Z570" s="25" t="s">
        <v>25109</v>
      </c>
      <c r="AA570" s="25" t="s">
        <v>25110</v>
      </c>
      <c r="AB570" s="25">
        <v>2009</v>
      </c>
      <c r="AC570" s="25" t="s">
        <v>6</v>
      </c>
      <c r="AD570" s="25" t="s">
        <v>6</v>
      </c>
      <c r="AE570" s="118" t="s">
        <v>6</v>
      </c>
    </row>
    <row r="571" spans="1:31" x14ac:dyDescent="0.35">
      <c r="A571" t="s">
        <v>70</v>
      </c>
      <c r="B571" t="s">
        <v>33</v>
      </c>
      <c r="C571" t="s">
        <v>33</v>
      </c>
      <c r="E571" s="20"/>
      <c r="F571" s="20"/>
      <c r="G571" s="20"/>
      <c r="H571" s="20"/>
      <c r="I571" s="20"/>
      <c r="J571" s="20" t="str">
        <f t="shared" si="35"/>
        <v>Journal</v>
      </c>
      <c r="K571" s="20"/>
      <c r="L571" s="20"/>
      <c r="M571" s="20"/>
      <c r="N571" s="20"/>
      <c r="O571" s="20"/>
      <c r="P571" s="20"/>
      <c r="Q571" s="20">
        <f t="shared" si="36"/>
        <v>0</v>
      </c>
      <c r="R571" s="20"/>
      <c r="S571" s="3">
        <v>0</v>
      </c>
      <c r="T571" s="133" t="s">
        <v>25111</v>
      </c>
      <c r="U571" s="26" t="s">
        <v>25112</v>
      </c>
      <c r="V571" s="26" t="s">
        <v>6</v>
      </c>
      <c r="W571" s="26" t="s">
        <v>25113</v>
      </c>
      <c r="X571" s="26">
        <v>7</v>
      </c>
      <c r="Y571" s="26" t="s">
        <v>6</v>
      </c>
      <c r="Z571" s="26" t="s">
        <v>25114</v>
      </c>
      <c r="AA571" s="26" t="s">
        <v>25115</v>
      </c>
      <c r="AB571" s="26">
        <v>2014</v>
      </c>
      <c r="AC571" s="26" t="s">
        <v>6</v>
      </c>
      <c r="AD571" s="26" t="s">
        <v>6</v>
      </c>
      <c r="AE571" s="116" t="s">
        <v>6</v>
      </c>
    </row>
    <row r="572" spans="1:31" x14ac:dyDescent="0.35">
      <c r="A572" t="s">
        <v>70</v>
      </c>
      <c r="B572" t="s">
        <v>33</v>
      </c>
      <c r="C572" t="s">
        <v>33</v>
      </c>
      <c r="E572" s="20" t="s">
        <v>128</v>
      </c>
      <c r="F572" s="20"/>
      <c r="G572" s="20"/>
      <c r="H572" s="20"/>
      <c r="I572" s="20"/>
      <c r="J572" s="20" t="str">
        <f t="shared" si="35"/>
        <v>Conference</v>
      </c>
      <c r="K572" s="20"/>
      <c r="L572" s="20"/>
      <c r="M572" s="20"/>
      <c r="N572" s="20"/>
      <c r="O572" s="20"/>
      <c r="P572" s="20"/>
      <c r="Q572" s="20">
        <f t="shared" si="36"/>
        <v>0</v>
      </c>
      <c r="R572" s="20"/>
      <c r="S572" s="3">
        <v>0</v>
      </c>
      <c r="T572" s="133" t="s">
        <v>25116</v>
      </c>
      <c r="U572" s="25" t="s">
        <v>25117</v>
      </c>
      <c r="V572" s="25" t="s">
        <v>6</v>
      </c>
      <c r="W572" s="25" t="s">
        <v>25118</v>
      </c>
      <c r="X572" s="25">
        <v>10</v>
      </c>
      <c r="Y572" s="25" t="s">
        <v>6</v>
      </c>
      <c r="Z572" s="25" t="s">
        <v>25119</v>
      </c>
      <c r="AA572" s="25" t="s">
        <v>25120</v>
      </c>
      <c r="AB572" s="25">
        <v>2009</v>
      </c>
      <c r="AC572" s="25" t="s">
        <v>6</v>
      </c>
      <c r="AD572" s="25" t="s">
        <v>6</v>
      </c>
      <c r="AE572" s="118" t="s">
        <v>6</v>
      </c>
    </row>
    <row r="573" spans="1:31" x14ac:dyDescent="0.35">
      <c r="A573" t="str">
        <f>IF(S573=1,"Duplicated","")</f>
        <v>Duplicated</v>
      </c>
      <c r="B573" t="s">
        <v>33</v>
      </c>
      <c r="C573" t="s">
        <v>33</v>
      </c>
      <c r="E573" s="20"/>
      <c r="F573" s="20"/>
      <c r="G573" s="20"/>
      <c r="H573" s="20"/>
      <c r="I573" s="20"/>
      <c r="J573" s="20" t="str">
        <f t="shared" si="35"/>
        <v>Conference</v>
      </c>
      <c r="K573" s="20"/>
      <c r="L573" s="20"/>
      <c r="M573" s="20"/>
      <c r="N573" s="20"/>
      <c r="O573" s="20"/>
      <c r="P573" s="20"/>
      <c r="Q573" s="20">
        <f t="shared" si="36"/>
        <v>0</v>
      </c>
      <c r="R573" s="20"/>
      <c r="S573" s="3">
        <v>1</v>
      </c>
      <c r="T573" s="133" t="s">
        <v>25121</v>
      </c>
      <c r="U573" s="26" t="s">
        <v>25122</v>
      </c>
      <c r="V573" s="26" t="s">
        <v>6</v>
      </c>
      <c r="W573" s="26" t="s">
        <v>11992</v>
      </c>
      <c r="X573" s="26">
        <v>10</v>
      </c>
      <c r="Y573" s="26" t="s">
        <v>6</v>
      </c>
      <c r="Z573" s="26" t="s">
        <v>25123</v>
      </c>
      <c r="AA573" s="26" t="s">
        <v>25124</v>
      </c>
      <c r="AB573" s="26">
        <v>2009</v>
      </c>
      <c r="AC573" s="26" t="s">
        <v>6</v>
      </c>
      <c r="AD573" s="26" t="s">
        <v>6</v>
      </c>
      <c r="AE573" s="116" t="s">
        <v>6</v>
      </c>
    </row>
    <row r="574" spans="1:31" x14ac:dyDescent="0.35">
      <c r="A574" t="s">
        <v>53</v>
      </c>
      <c r="B574" t="s">
        <v>33</v>
      </c>
      <c r="C574" t="s">
        <v>33</v>
      </c>
      <c r="E574" s="20"/>
      <c r="F574" s="20"/>
      <c r="G574" s="20"/>
      <c r="H574" s="20"/>
      <c r="I574" s="20"/>
      <c r="J574" s="20" t="str">
        <f t="shared" si="35"/>
        <v>Journal</v>
      </c>
      <c r="K574" s="20"/>
      <c r="L574" s="20"/>
      <c r="M574" s="20"/>
      <c r="N574" s="20"/>
      <c r="O574" s="20"/>
      <c r="P574" s="20"/>
      <c r="Q574" s="20">
        <f t="shared" si="36"/>
        <v>0</v>
      </c>
      <c r="R574" s="20"/>
      <c r="S574" s="3">
        <v>0</v>
      </c>
      <c r="T574" s="133" t="s">
        <v>25125</v>
      </c>
      <c r="U574" s="25" t="s">
        <v>22913</v>
      </c>
      <c r="V574" s="25" t="s">
        <v>6</v>
      </c>
      <c r="W574" s="25" t="s">
        <v>25126</v>
      </c>
      <c r="X574" s="25">
        <v>10</v>
      </c>
      <c r="Y574" s="25" t="s">
        <v>6</v>
      </c>
      <c r="Z574" s="25" t="s">
        <v>25127</v>
      </c>
      <c r="AA574" s="25" t="s">
        <v>25128</v>
      </c>
      <c r="AB574" s="25">
        <v>2015</v>
      </c>
      <c r="AC574" s="25" t="s">
        <v>6</v>
      </c>
      <c r="AD574" s="25" t="s">
        <v>6</v>
      </c>
      <c r="AE574" s="118" t="s">
        <v>6</v>
      </c>
    </row>
    <row r="575" spans="1:31" x14ac:dyDescent="0.35">
      <c r="A575" t="str">
        <f>IF(S575=1,"Duplicated","")</f>
        <v>Duplicated</v>
      </c>
      <c r="B575" t="s">
        <v>33</v>
      </c>
      <c r="C575" t="s">
        <v>33</v>
      </c>
      <c r="E575" s="20"/>
      <c r="F575" s="20"/>
      <c r="G575" s="20"/>
      <c r="H575" s="20"/>
      <c r="I575" s="20"/>
      <c r="J575" s="20" t="str">
        <f t="shared" si="35"/>
        <v>Journal</v>
      </c>
      <c r="K575" s="20"/>
      <c r="L575" s="20"/>
      <c r="M575" s="20"/>
      <c r="N575" s="20"/>
      <c r="O575" s="20"/>
      <c r="P575" s="20"/>
      <c r="Q575" s="20">
        <f t="shared" si="36"/>
        <v>0</v>
      </c>
      <c r="R575" s="20"/>
      <c r="S575" s="3">
        <v>1</v>
      </c>
      <c r="T575" s="133" t="s">
        <v>11533</v>
      </c>
      <c r="U575" s="26" t="s">
        <v>25129</v>
      </c>
      <c r="V575" s="26" t="s">
        <v>6</v>
      </c>
      <c r="W575" s="26" t="s">
        <v>25130</v>
      </c>
      <c r="X575" s="26">
        <v>7</v>
      </c>
      <c r="Y575" s="26" t="s">
        <v>6</v>
      </c>
      <c r="Z575" s="26" t="s">
        <v>922</v>
      </c>
      <c r="AA575" s="26" t="s">
        <v>25131</v>
      </c>
      <c r="AB575" s="26">
        <v>2016</v>
      </c>
      <c r="AC575" s="26" t="s">
        <v>6</v>
      </c>
      <c r="AD575" s="26" t="s">
        <v>6</v>
      </c>
      <c r="AE575" s="116" t="s">
        <v>6</v>
      </c>
    </row>
    <row r="576" spans="1:31" x14ac:dyDescent="0.35">
      <c r="A576" t="s">
        <v>70</v>
      </c>
      <c r="B576" t="s">
        <v>33</v>
      </c>
      <c r="C576" t="s">
        <v>33</v>
      </c>
      <c r="E576" s="20" t="s">
        <v>128</v>
      </c>
      <c r="F576" s="20"/>
      <c r="G576" s="20"/>
      <c r="H576" s="20"/>
      <c r="I576" s="20"/>
      <c r="J576" s="20" t="str">
        <f t="shared" si="35"/>
        <v>Conference</v>
      </c>
      <c r="K576" s="20"/>
      <c r="L576" s="20"/>
      <c r="M576" s="20"/>
      <c r="N576" s="20"/>
      <c r="O576" s="20"/>
      <c r="P576" s="20"/>
      <c r="Q576" s="20">
        <f t="shared" si="36"/>
        <v>0</v>
      </c>
      <c r="R576" s="20"/>
      <c r="S576" s="3">
        <v>0</v>
      </c>
      <c r="T576" s="133" t="s">
        <v>25132</v>
      </c>
      <c r="U576" s="25" t="s">
        <v>25133</v>
      </c>
      <c r="V576" s="25" t="s">
        <v>6</v>
      </c>
      <c r="W576" s="25" t="s">
        <v>25134</v>
      </c>
      <c r="X576" s="25">
        <v>10</v>
      </c>
      <c r="Y576" s="25" t="s">
        <v>6</v>
      </c>
      <c r="Z576" s="25" t="s">
        <v>25135</v>
      </c>
      <c r="AA576" s="25" t="s">
        <v>25136</v>
      </c>
      <c r="AB576" s="25">
        <v>2009</v>
      </c>
      <c r="AC576" s="25" t="s">
        <v>6</v>
      </c>
      <c r="AD576" s="25" t="s">
        <v>6</v>
      </c>
      <c r="AE576" s="118" t="s">
        <v>6</v>
      </c>
    </row>
    <row r="577" spans="1:31" x14ac:dyDescent="0.35">
      <c r="A577" t="s">
        <v>70</v>
      </c>
      <c r="B577" t="s">
        <v>33</v>
      </c>
      <c r="C577" t="s">
        <v>33</v>
      </c>
      <c r="E577" s="20"/>
      <c r="F577" s="20"/>
      <c r="G577" s="20"/>
      <c r="H577" s="20"/>
      <c r="I577" s="20"/>
      <c r="J577" s="20" t="str">
        <f t="shared" si="35"/>
        <v>Journal</v>
      </c>
      <c r="K577" s="20"/>
      <c r="L577" s="20"/>
      <c r="M577" s="20"/>
      <c r="N577" s="20"/>
      <c r="O577" s="20"/>
      <c r="P577" s="20"/>
      <c r="Q577" s="20">
        <f t="shared" si="36"/>
        <v>0</v>
      </c>
      <c r="R577" s="20"/>
      <c r="S577" s="3">
        <v>0</v>
      </c>
      <c r="T577" s="133" t="s">
        <v>25137</v>
      </c>
      <c r="U577" s="26" t="s">
        <v>25138</v>
      </c>
      <c r="V577" s="26" t="s">
        <v>6</v>
      </c>
      <c r="W577" s="26" t="s">
        <v>25139</v>
      </c>
      <c r="X577" s="26">
        <v>7</v>
      </c>
      <c r="Y577" s="26" t="s">
        <v>6</v>
      </c>
      <c r="Z577" s="26" t="s">
        <v>25140</v>
      </c>
      <c r="AA577" s="26" t="s">
        <v>25141</v>
      </c>
      <c r="AB577" s="26">
        <v>2014</v>
      </c>
      <c r="AC577" s="26" t="s">
        <v>6</v>
      </c>
      <c r="AD577" s="26" t="s">
        <v>6</v>
      </c>
      <c r="AE577" s="116" t="s">
        <v>6</v>
      </c>
    </row>
    <row r="578" spans="1:31" x14ac:dyDescent="0.35">
      <c r="A578" t="s">
        <v>70</v>
      </c>
      <c r="B578" t="s">
        <v>33</v>
      </c>
      <c r="C578" t="s">
        <v>33</v>
      </c>
      <c r="E578" s="20"/>
      <c r="F578" s="20"/>
      <c r="G578" s="20"/>
      <c r="H578" s="20"/>
      <c r="I578" s="20"/>
      <c r="J578" s="20" t="str">
        <f t="shared" si="35"/>
        <v>Journal</v>
      </c>
      <c r="K578" s="20"/>
      <c r="L578" s="20"/>
      <c r="M578" s="20"/>
      <c r="N578" s="20"/>
      <c r="O578" s="20"/>
      <c r="P578" s="20"/>
      <c r="Q578" s="20">
        <f t="shared" si="36"/>
        <v>0</v>
      </c>
      <c r="R578" s="20"/>
      <c r="S578" s="3">
        <v>0</v>
      </c>
      <c r="T578" s="133" t="s">
        <v>25142</v>
      </c>
      <c r="U578" s="25" t="s">
        <v>25143</v>
      </c>
      <c r="V578" s="25" t="s">
        <v>6</v>
      </c>
      <c r="W578" s="25" t="s">
        <v>25144</v>
      </c>
      <c r="X578" s="25">
        <v>7</v>
      </c>
      <c r="Y578" s="25" t="s">
        <v>6</v>
      </c>
      <c r="Z578" s="25" t="s">
        <v>10239</v>
      </c>
      <c r="AA578" s="25" t="s">
        <v>25145</v>
      </c>
      <c r="AB578" s="25">
        <v>2010</v>
      </c>
      <c r="AC578" s="25" t="s">
        <v>6</v>
      </c>
      <c r="AD578" s="25" t="s">
        <v>6</v>
      </c>
      <c r="AE578" s="118" t="s">
        <v>6</v>
      </c>
    </row>
    <row r="579" spans="1:31" x14ac:dyDescent="0.35">
      <c r="A579" t="str">
        <f>IF(S579=1,"Duplicated","")</f>
        <v>Duplicated</v>
      </c>
      <c r="B579" t="s">
        <v>33</v>
      </c>
      <c r="C579" t="s">
        <v>33</v>
      </c>
      <c r="E579" s="20"/>
      <c r="F579" s="20"/>
      <c r="G579" s="20"/>
      <c r="H579" s="20"/>
      <c r="I579" s="20"/>
      <c r="J579" s="20" t="str">
        <f t="shared" ref="J579:J592" si="39">IF(ISNUMBER(SEARCH("Workshop", Z579)),"Workshop",IF(OR(ISNUMBER(SEARCH("Conference", Z579)), ISNUMBER(SEARCH("Symposium", Z579)), ISNUMBER(SEARCH("Lecture Notes", Z579)), ISNUMBER(SEARCH("Proceedings", Z579))),"Conference", "Journal"))</f>
        <v>Conference</v>
      </c>
      <c r="K579" s="20"/>
      <c r="L579" s="20"/>
      <c r="M579" s="20"/>
      <c r="N579" s="20"/>
      <c r="O579" s="20"/>
      <c r="P579" s="20"/>
      <c r="Q579" s="20">
        <f t="shared" ref="Q579:Q592" si="40">SUM(K579:P579)</f>
        <v>0</v>
      </c>
      <c r="R579" s="20"/>
      <c r="S579" s="3">
        <v>1</v>
      </c>
      <c r="T579" s="133" t="s">
        <v>25146</v>
      </c>
      <c r="U579" s="26" t="s">
        <v>17128</v>
      </c>
      <c r="V579" s="26" t="s">
        <v>6</v>
      </c>
      <c r="W579" s="26" t="s">
        <v>17130</v>
      </c>
      <c r="X579" s="26">
        <v>10</v>
      </c>
      <c r="Y579" s="26" t="s">
        <v>6</v>
      </c>
      <c r="Z579" s="26" t="s">
        <v>23020</v>
      </c>
      <c r="AA579" s="26" t="s">
        <v>25147</v>
      </c>
      <c r="AB579" s="26">
        <v>2011</v>
      </c>
      <c r="AC579" s="26" t="s">
        <v>6</v>
      </c>
      <c r="AD579" s="26" t="s">
        <v>6</v>
      </c>
      <c r="AE579" s="116" t="s">
        <v>6</v>
      </c>
    </row>
    <row r="580" spans="1:31" x14ac:dyDescent="0.35">
      <c r="A580" t="s">
        <v>70</v>
      </c>
      <c r="B580" t="s">
        <v>33</v>
      </c>
      <c r="C580" t="s">
        <v>33</v>
      </c>
      <c r="E580" s="20" t="s">
        <v>128</v>
      </c>
      <c r="F580" s="20"/>
      <c r="G580" s="20"/>
      <c r="H580" s="20"/>
      <c r="I580" s="20"/>
      <c r="J580" s="20" t="str">
        <f t="shared" si="39"/>
        <v>Journal</v>
      </c>
      <c r="K580" s="20"/>
      <c r="L580" s="20"/>
      <c r="M580" s="20"/>
      <c r="N580" s="20"/>
      <c r="O580" s="20"/>
      <c r="P580" s="20"/>
      <c r="Q580" s="20">
        <f t="shared" si="40"/>
        <v>0</v>
      </c>
      <c r="R580" s="20"/>
      <c r="S580" s="3">
        <v>0</v>
      </c>
      <c r="T580" s="133" t="s">
        <v>25148</v>
      </c>
      <c r="U580" s="25" t="s">
        <v>25149</v>
      </c>
      <c r="V580" s="25" t="s">
        <v>6</v>
      </c>
      <c r="W580" s="25" t="s">
        <v>25150</v>
      </c>
      <c r="X580" s="25">
        <v>7</v>
      </c>
      <c r="Y580" s="25" t="s">
        <v>6</v>
      </c>
      <c r="Z580" s="25" t="s">
        <v>1398</v>
      </c>
      <c r="AA580" s="25" t="s">
        <v>25151</v>
      </c>
      <c r="AB580" s="25">
        <v>2011</v>
      </c>
      <c r="AC580" s="25" t="s">
        <v>6</v>
      </c>
      <c r="AD580" s="25" t="s">
        <v>6</v>
      </c>
      <c r="AE580" s="118" t="s">
        <v>6</v>
      </c>
    </row>
    <row r="581" spans="1:31" x14ac:dyDescent="0.35">
      <c r="A581" t="s">
        <v>70</v>
      </c>
      <c r="B581" t="s">
        <v>33</v>
      </c>
      <c r="C581" t="s">
        <v>33</v>
      </c>
      <c r="E581" s="20" t="s">
        <v>128</v>
      </c>
      <c r="F581" s="20"/>
      <c r="G581" s="20"/>
      <c r="H581" s="20"/>
      <c r="I581" s="20"/>
      <c r="J581" s="20" t="str">
        <f t="shared" si="39"/>
        <v>Workshop</v>
      </c>
      <c r="K581" s="20"/>
      <c r="L581" s="20"/>
      <c r="M581" s="20"/>
      <c r="N581" s="20"/>
      <c r="O581" s="20"/>
      <c r="P581" s="20"/>
      <c r="Q581" s="20">
        <f t="shared" si="40"/>
        <v>0</v>
      </c>
      <c r="R581" s="20"/>
      <c r="S581" s="3">
        <v>0</v>
      </c>
      <c r="T581" s="133" t="s">
        <v>25152</v>
      </c>
      <c r="U581" s="26" t="s">
        <v>25153</v>
      </c>
      <c r="V581" s="26" t="s">
        <v>6</v>
      </c>
      <c r="W581" s="26" t="s">
        <v>25154</v>
      </c>
      <c r="X581" s="26">
        <v>10</v>
      </c>
      <c r="Y581" s="26" t="s">
        <v>6</v>
      </c>
      <c r="Z581" s="26" t="s">
        <v>23056</v>
      </c>
      <c r="AA581" s="26" t="s">
        <v>25155</v>
      </c>
      <c r="AB581" s="26">
        <v>2011</v>
      </c>
      <c r="AC581" s="26" t="s">
        <v>6</v>
      </c>
      <c r="AD581" s="26" t="s">
        <v>6</v>
      </c>
      <c r="AE581" s="116" t="s">
        <v>6</v>
      </c>
    </row>
    <row r="582" spans="1:31" x14ac:dyDescent="0.35">
      <c r="A582" t="s">
        <v>70</v>
      </c>
      <c r="B582" t="s">
        <v>33</v>
      </c>
      <c r="C582" t="s">
        <v>33</v>
      </c>
      <c r="E582" s="20" t="s">
        <v>128</v>
      </c>
      <c r="F582" s="20"/>
      <c r="G582" s="20"/>
      <c r="H582" s="20"/>
      <c r="I582" s="20"/>
      <c r="J582" s="20" t="str">
        <f t="shared" si="39"/>
        <v>Journal</v>
      </c>
      <c r="K582" s="20"/>
      <c r="L582" s="20"/>
      <c r="M582" s="20"/>
      <c r="N582" s="20"/>
      <c r="O582" s="20"/>
      <c r="P582" s="20"/>
      <c r="Q582" s="20">
        <f t="shared" si="40"/>
        <v>0</v>
      </c>
      <c r="R582" s="20"/>
      <c r="S582" s="3">
        <v>0</v>
      </c>
      <c r="T582" s="133" t="s">
        <v>25156</v>
      </c>
      <c r="U582" s="25" t="s">
        <v>25157</v>
      </c>
      <c r="V582" s="25" t="s">
        <v>6</v>
      </c>
      <c r="W582" s="25" t="s">
        <v>24884</v>
      </c>
      <c r="X582" s="25">
        <v>10</v>
      </c>
      <c r="Y582" s="25" t="s">
        <v>6</v>
      </c>
      <c r="Z582" s="25" t="s">
        <v>25158</v>
      </c>
      <c r="AA582" s="25" t="s">
        <v>25159</v>
      </c>
      <c r="AB582" s="25">
        <v>2011</v>
      </c>
      <c r="AC582" s="25" t="s">
        <v>6</v>
      </c>
      <c r="AD582" s="25" t="s">
        <v>6</v>
      </c>
      <c r="AE582" s="118" t="s">
        <v>6</v>
      </c>
    </row>
    <row r="583" spans="1:31" x14ac:dyDescent="0.35">
      <c r="A583" t="s">
        <v>40</v>
      </c>
      <c r="B583" t="s">
        <v>33</v>
      </c>
      <c r="C583" t="s">
        <v>33</v>
      </c>
      <c r="E583" s="20"/>
      <c r="F583" s="20"/>
      <c r="G583" s="20"/>
      <c r="H583" s="20"/>
      <c r="I583" s="20"/>
      <c r="J583" s="20" t="str">
        <f t="shared" si="39"/>
        <v>Journal</v>
      </c>
      <c r="K583" s="20"/>
      <c r="L583" s="20"/>
      <c r="M583" s="20"/>
      <c r="N583" s="20"/>
      <c r="O583" s="20"/>
      <c r="P583" s="20"/>
      <c r="Q583" s="20">
        <f t="shared" si="40"/>
        <v>0</v>
      </c>
      <c r="R583" s="20"/>
      <c r="S583" s="3">
        <v>0</v>
      </c>
      <c r="T583" s="133" t="s">
        <v>25160</v>
      </c>
      <c r="U583" s="26" t="s">
        <v>25161</v>
      </c>
      <c r="V583" s="26" t="s">
        <v>6</v>
      </c>
      <c r="W583" s="26" t="s">
        <v>25162</v>
      </c>
      <c r="X583" s="26">
        <v>6</v>
      </c>
      <c r="Y583" s="26" t="s">
        <v>6</v>
      </c>
      <c r="Z583" s="26" t="s">
        <v>22913</v>
      </c>
      <c r="AA583" s="26" t="s">
        <v>25163</v>
      </c>
      <c r="AB583" s="26">
        <v>2009</v>
      </c>
      <c r="AC583" s="26" t="s">
        <v>6</v>
      </c>
      <c r="AD583" s="26" t="s">
        <v>6</v>
      </c>
      <c r="AE583" s="116" t="s">
        <v>6</v>
      </c>
    </row>
    <row r="584" spans="1:31" x14ac:dyDescent="0.35">
      <c r="A584" t="s">
        <v>70</v>
      </c>
      <c r="B584" t="s">
        <v>33</v>
      </c>
      <c r="C584" t="s">
        <v>33</v>
      </c>
      <c r="E584" s="20" t="s">
        <v>128</v>
      </c>
      <c r="F584" s="20"/>
      <c r="G584" s="20"/>
      <c r="H584" s="20"/>
      <c r="I584" s="20"/>
      <c r="J584" s="20" t="str">
        <f t="shared" si="39"/>
        <v>Journal</v>
      </c>
      <c r="K584" s="20"/>
      <c r="L584" s="20"/>
      <c r="M584" s="20"/>
      <c r="N584" s="20"/>
      <c r="O584" s="20"/>
      <c r="P584" s="20"/>
      <c r="Q584" s="20">
        <f t="shared" si="40"/>
        <v>0</v>
      </c>
      <c r="R584" s="20"/>
      <c r="S584" s="3">
        <v>0</v>
      </c>
      <c r="T584" s="133" t="s">
        <v>25164</v>
      </c>
      <c r="U584" s="25" t="s">
        <v>25165</v>
      </c>
      <c r="V584" s="25" t="s">
        <v>6</v>
      </c>
      <c r="W584" s="25" t="s">
        <v>25166</v>
      </c>
      <c r="X584" s="25">
        <v>7</v>
      </c>
      <c r="Y584" s="25" t="s">
        <v>6</v>
      </c>
      <c r="Z584" s="25" t="s">
        <v>1398</v>
      </c>
      <c r="AA584" s="25" t="s">
        <v>25167</v>
      </c>
      <c r="AB584" s="25">
        <v>2009</v>
      </c>
      <c r="AC584" s="25" t="s">
        <v>6</v>
      </c>
      <c r="AD584" s="25" t="s">
        <v>6</v>
      </c>
      <c r="AE584" s="118" t="s">
        <v>6</v>
      </c>
    </row>
    <row r="585" spans="1:31" x14ac:dyDescent="0.35">
      <c r="A585" t="s">
        <v>70</v>
      </c>
      <c r="B585" t="s">
        <v>33</v>
      </c>
      <c r="C585" t="s">
        <v>33</v>
      </c>
      <c r="E585" s="20" t="s">
        <v>128</v>
      </c>
      <c r="F585" s="20"/>
      <c r="G585" s="20"/>
      <c r="H585" s="20"/>
      <c r="I585" s="20"/>
      <c r="J585" s="20" t="str">
        <f t="shared" si="39"/>
        <v>Journal</v>
      </c>
      <c r="K585" s="20"/>
      <c r="L585" s="20"/>
      <c r="M585" s="20"/>
      <c r="N585" s="20"/>
      <c r="O585" s="20"/>
      <c r="P585" s="20"/>
      <c r="Q585" s="20">
        <f t="shared" si="40"/>
        <v>0</v>
      </c>
      <c r="R585" s="20"/>
      <c r="S585" s="3">
        <v>0</v>
      </c>
      <c r="T585" s="133" t="s">
        <v>22910</v>
      </c>
      <c r="U585" s="26" t="s">
        <v>6</v>
      </c>
      <c r="V585" s="26" t="s">
        <v>6</v>
      </c>
      <c r="W585" s="26" t="s">
        <v>22911</v>
      </c>
      <c r="X585" s="26">
        <v>6</v>
      </c>
      <c r="Y585" s="26" t="s">
        <v>6</v>
      </c>
      <c r="Z585" s="26" t="s">
        <v>6</v>
      </c>
      <c r="AA585" s="26" t="s">
        <v>6</v>
      </c>
      <c r="AB585" s="26">
        <v>2009</v>
      </c>
      <c r="AC585" s="26" t="s">
        <v>6</v>
      </c>
      <c r="AD585" s="26" t="s">
        <v>22912</v>
      </c>
      <c r="AE585" s="116" t="s">
        <v>6</v>
      </c>
    </row>
    <row r="586" spans="1:31" x14ac:dyDescent="0.35">
      <c r="A586" t="s">
        <v>70</v>
      </c>
      <c r="B586" t="s">
        <v>33</v>
      </c>
      <c r="C586" t="s">
        <v>33</v>
      </c>
      <c r="E586" s="20" t="s">
        <v>128</v>
      </c>
      <c r="F586" s="20"/>
      <c r="G586" s="20"/>
      <c r="H586" s="20"/>
      <c r="I586" s="20"/>
      <c r="J586" s="20" t="str">
        <f t="shared" si="39"/>
        <v>Journal</v>
      </c>
      <c r="K586" s="20"/>
      <c r="L586" s="20"/>
      <c r="M586" s="20"/>
      <c r="N586" s="20"/>
      <c r="O586" s="20"/>
      <c r="P586" s="20"/>
      <c r="Q586" s="20">
        <f t="shared" si="40"/>
        <v>0</v>
      </c>
      <c r="R586" s="20"/>
      <c r="S586" s="3">
        <v>0</v>
      </c>
      <c r="T586" s="133" t="s">
        <v>25168</v>
      </c>
      <c r="U586" s="25" t="s">
        <v>6</v>
      </c>
      <c r="V586" s="25" t="s">
        <v>6</v>
      </c>
      <c r="W586" s="25" t="s">
        <v>25169</v>
      </c>
      <c r="X586" s="25">
        <v>5</v>
      </c>
      <c r="Y586" s="25" t="s">
        <v>6</v>
      </c>
      <c r="Z586" s="25" t="s">
        <v>6</v>
      </c>
      <c r="AA586" s="25" t="s">
        <v>25170</v>
      </c>
      <c r="AB586" s="25">
        <v>2009</v>
      </c>
      <c r="AC586" s="25" t="s">
        <v>6</v>
      </c>
      <c r="AD586" s="25" t="s">
        <v>23006</v>
      </c>
      <c r="AE586" s="118" t="s">
        <v>6</v>
      </c>
    </row>
    <row r="587" spans="1:31" x14ac:dyDescent="0.35">
      <c r="A587" t="s">
        <v>70</v>
      </c>
      <c r="B587" t="s">
        <v>33</v>
      </c>
      <c r="C587" t="s">
        <v>33</v>
      </c>
      <c r="E587" s="20" t="s">
        <v>128</v>
      </c>
      <c r="F587" s="20"/>
      <c r="G587" s="20"/>
      <c r="H587" s="20"/>
      <c r="I587" s="20"/>
      <c r="J587" s="20" t="str">
        <f t="shared" si="39"/>
        <v>Journal</v>
      </c>
      <c r="K587" s="20"/>
      <c r="L587" s="20"/>
      <c r="M587" s="20"/>
      <c r="N587" s="20"/>
      <c r="O587" s="20"/>
      <c r="P587" s="20"/>
      <c r="Q587" s="20">
        <f t="shared" si="40"/>
        <v>0</v>
      </c>
      <c r="R587" s="20"/>
      <c r="S587" s="3">
        <v>0</v>
      </c>
      <c r="T587" s="133" t="s">
        <v>25171</v>
      </c>
      <c r="U587" s="26" t="s">
        <v>6</v>
      </c>
      <c r="V587" s="26" t="s">
        <v>6</v>
      </c>
      <c r="W587" s="26" t="s">
        <v>25172</v>
      </c>
      <c r="X587" s="26">
        <v>6</v>
      </c>
      <c r="Y587" s="26" t="s">
        <v>6</v>
      </c>
      <c r="Z587" s="26" t="s">
        <v>6</v>
      </c>
      <c r="AA587" s="26" t="s">
        <v>6</v>
      </c>
      <c r="AB587" s="26">
        <v>2012</v>
      </c>
      <c r="AC587" s="26" t="s">
        <v>6</v>
      </c>
      <c r="AD587" s="26" t="s">
        <v>25173</v>
      </c>
      <c r="AE587" s="116" t="s">
        <v>6</v>
      </c>
    </row>
    <row r="588" spans="1:31" x14ac:dyDescent="0.35">
      <c r="A588" t="s">
        <v>70</v>
      </c>
      <c r="B588" t="s">
        <v>33</v>
      </c>
      <c r="C588" t="s">
        <v>33</v>
      </c>
      <c r="E588" s="20" t="s">
        <v>128</v>
      </c>
      <c r="F588" s="20"/>
      <c r="G588" s="20"/>
      <c r="H588" s="20"/>
      <c r="I588" s="20"/>
      <c r="J588" s="20" t="str">
        <f t="shared" si="39"/>
        <v>Journal</v>
      </c>
      <c r="K588" s="20"/>
      <c r="L588" s="20"/>
      <c r="M588" s="20"/>
      <c r="N588" s="20"/>
      <c r="O588" s="20"/>
      <c r="P588" s="20"/>
      <c r="Q588" s="20">
        <f t="shared" si="40"/>
        <v>0</v>
      </c>
      <c r="R588" s="20"/>
      <c r="S588" s="3">
        <v>0</v>
      </c>
      <c r="T588" s="133" t="s">
        <v>25174</v>
      </c>
      <c r="U588" s="25" t="s">
        <v>6</v>
      </c>
      <c r="V588" s="25" t="s">
        <v>6</v>
      </c>
      <c r="W588" s="25" t="s">
        <v>25175</v>
      </c>
      <c r="X588" s="25">
        <v>6</v>
      </c>
      <c r="Y588" s="25" t="s">
        <v>6</v>
      </c>
      <c r="Z588" s="25" t="s">
        <v>6</v>
      </c>
      <c r="AA588" s="25" t="s">
        <v>6</v>
      </c>
      <c r="AB588" s="25">
        <v>2011</v>
      </c>
      <c r="AC588" s="25" t="s">
        <v>6</v>
      </c>
      <c r="AD588" s="25" t="s">
        <v>22975</v>
      </c>
      <c r="AE588" s="118" t="s">
        <v>6</v>
      </c>
    </row>
    <row r="589" spans="1:31" x14ac:dyDescent="0.35">
      <c r="A589" t="s">
        <v>70</v>
      </c>
      <c r="B589" t="s">
        <v>33</v>
      </c>
      <c r="C589" t="s">
        <v>33</v>
      </c>
      <c r="E589" s="20" t="s">
        <v>128</v>
      </c>
      <c r="F589" s="20"/>
      <c r="G589" s="20"/>
      <c r="H589" s="20"/>
      <c r="I589" s="20"/>
      <c r="J589" s="20" t="str">
        <f t="shared" si="39"/>
        <v>Journal</v>
      </c>
      <c r="K589" s="20"/>
      <c r="L589" s="20"/>
      <c r="M589" s="20"/>
      <c r="N589" s="20"/>
      <c r="O589" s="20"/>
      <c r="P589" s="20"/>
      <c r="Q589" s="20">
        <f t="shared" si="40"/>
        <v>0</v>
      </c>
      <c r="R589" s="20"/>
      <c r="S589" s="3">
        <v>0</v>
      </c>
      <c r="T589" s="133" t="s">
        <v>25176</v>
      </c>
      <c r="U589" s="26" t="s">
        <v>6</v>
      </c>
      <c r="V589" s="26" t="s">
        <v>6</v>
      </c>
      <c r="W589" s="26" t="s">
        <v>25177</v>
      </c>
      <c r="X589" s="26">
        <v>7</v>
      </c>
      <c r="Y589" s="26" t="s">
        <v>6</v>
      </c>
      <c r="Z589" s="26" t="s">
        <v>1853</v>
      </c>
      <c r="AA589" s="26" t="s">
        <v>23153</v>
      </c>
      <c r="AB589" s="26">
        <v>2009</v>
      </c>
      <c r="AC589" s="26" t="s">
        <v>6</v>
      </c>
      <c r="AD589" s="26" t="s">
        <v>6</v>
      </c>
      <c r="AE589" s="116" t="s">
        <v>6</v>
      </c>
    </row>
    <row r="590" spans="1:31" x14ac:dyDescent="0.35">
      <c r="A590" t="s">
        <v>70</v>
      </c>
      <c r="B590" t="s">
        <v>33</v>
      </c>
      <c r="C590" t="s">
        <v>33</v>
      </c>
      <c r="E590" s="20"/>
      <c r="F590" s="20"/>
      <c r="G590" s="20"/>
      <c r="H590" s="20"/>
      <c r="I590" s="20"/>
      <c r="J590" s="20" t="str">
        <f t="shared" si="39"/>
        <v>Journal</v>
      </c>
      <c r="K590" s="20"/>
      <c r="L590" s="20"/>
      <c r="M590" s="20"/>
      <c r="N590" s="20"/>
      <c r="O590" s="20"/>
      <c r="P590" s="20"/>
      <c r="Q590" s="20">
        <f t="shared" si="40"/>
        <v>0</v>
      </c>
      <c r="R590" s="20"/>
      <c r="S590" s="3">
        <v>0</v>
      </c>
      <c r="T590" s="133" t="s">
        <v>25178</v>
      </c>
      <c r="U590" s="25" t="s">
        <v>6</v>
      </c>
      <c r="V590" s="25" t="s">
        <v>6</v>
      </c>
      <c r="W590" s="25" t="s">
        <v>25179</v>
      </c>
      <c r="X590" s="25">
        <v>6</v>
      </c>
      <c r="Y590" s="25" t="s">
        <v>6</v>
      </c>
      <c r="Z590" s="25" t="s">
        <v>6</v>
      </c>
      <c r="AA590" s="25" t="s">
        <v>6</v>
      </c>
      <c r="AB590" s="25">
        <v>2013</v>
      </c>
      <c r="AC590" s="25" t="s">
        <v>6</v>
      </c>
      <c r="AD590" s="25" t="s">
        <v>6</v>
      </c>
      <c r="AE590" s="118" t="s">
        <v>6</v>
      </c>
    </row>
    <row r="591" spans="1:31" x14ac:dyDescent="0.35">
      <c r="A591" t="s">
        <v>70</v>
      </c>
      <c r="B591" t="s">
        <v>33</v>
      </c>
      <c r="C591" t="s">
        <v>33</v>
      </c>
      <c r="E591" s="20"/>
      <c r="F591" s="20"/>
      <c r="G591" s="20"/>
      <c r="H591" s="20"/>
      <c r="I591" s="20"/>
      <c r="J591" s="20" t="str">
        <f t="shared" si="39"/>
        <v>Journal</v>
      </c>
      <c r="K591" s="20"/>
      <c r="L591" s="20"/>
      <c r="M591" s="20"/>
      <c r="N591" s="20"/>
      <c r="O591" s="20"/>
      <c r="P591" s="20"/>
      <c r="Q591" s="20">
        <f t="shared" si="40"/>
        <v>0</v>
      </c>
      <c r="R591" s="20"/>
      <c r="S591" s="3">
        <v>0</v>
      </c>
      <c r="T591" s="133" t="s">
        <v>25180</v>
      </c>
      <c r="U591" s="26" t="s">
        <v>6</v>
      </c>
      <c r="V591" s="26" t="s">
        <v>6</v>
      </c>
      <c r="W591" s="26" t="s">
        <v>25181</v>
      </c>
      <c r="X591" s="26">
        <v>7</v>
      </c>
      <c r="Y591" s="26" t="s">
        <v>6</v>
      </c>
      <c r="Z591" s="26" t="s">
        <v>25182</v>
      </c>
      <c r="AA591" s="26" t="s">
        <v>25183</v>
      </c>
      <c r="AB591" s="26">
        <v>2009</v>
      </c>
      <c r="AC591" s="26" t="s">
        <v>6</v>
      </c>
      <c r="AD591" s="26" t="s">
        <v>6</v>
      </c>
      <c r="AE591" s="116" t="s">
        <v>6</v>
      </c>
    </row>
    <row r="592" spans="1:31" x14ac:dyDescent="0.35">
      <c r="A592" t="s">
        <v>70</v>
      </c>
      <c r="B592" t="s">
        <v>33</v>
      </c>
      <c r="C592" t="s">
        <v>33</v>
      </c>
      <c r="E592" s="20" t="s">
        <v>128</v>
      </c>
      <c r="F592" s="20"/>
      <c r="G592" s="20"/>
      <c r="H592" s="20"/>
      <c r="I592" s="20"/>
      <c r="J592" s="20" t="str">
        <f t="shared" si="39"/>
        <v>Journal</v>
      </c>
      <c r="K592" s="20"/>
      <c r="L592" s="20"/>
      <c r="M592" s="20"/>
      <c r="N592" s="20"/>
      <c r="O592" s="20"/>
      <c r="P592" s="20"/>
      <c r="Q592" s="20">
        <f t="shared" si="40"/>
        <v>0</v>
      </c>
      <c r="R592" s="20"/>
      <c r="S592" s="3">
        <v>0</v>
      </c>
      <c r="T592" s="133" t="s">
        <v>25184</v>
      </c>
      <c r="U592" s="25" t="s">
        <v>6</v>
      </c>
      <c r="V592" s="25" t="s">
        <v>6</v>
      </c>
      <c r="W592" s="25" t="s">
        <v>25185</v>
      </c>
      <c r="X592" s="25">
        <v>6</v>
      </c>
      <c r="Y592" s="25" t="s">
        <v>6</v>
      </c>
      <c r="Z592" s="25" t="s">
        <v>6</v>
      </c>
      <c r="AA592" s="25" t="s">
        <v>6</v>
      </c>
      <c r="AB592" s="25">
        <v>2010</v>
      </c>
      <c r="AC592" s="25" t="s">
        <v>6</v>
      </c>
      <c r="AD592" s="25" t="s">
        <v>25186</v>
      </c>
      <c r="AE592" s="118" t="s">
        <v>6</v>
      </c>
    </row>
  </sheetData>
  <autoFilter ref="A1:AE592" xr:uid="{C011BC0F-DE07-46DA-809E-1C1807F57008}"/>
  <conditionalFormatting sqref="A2:A592">
    <cfRule type="cellIs" priority="18" stopIfTrue="1" operator="equal">
      <formula>""</formula>
    </cfRule>
    <cfRule type="cellIs" dxfId="76" priority="20" operator="notEqual">
      <formula>"None"</formula>
    </cfRule>
    <cfRule type="cellIs" dxfId="75" priority="21" operator="equal">
      <formula>"None"</formula>
    </cfRule>
  </conditionalFormatting>
  <conditionalFormatting sqref="B2:C592">
    <cfRule type="cellIs" dxfId="74" priority="16" stopIfTrue="1" operator="equal">
      <formula>"Excluded"</formula>
    </cfRule>
    <cfRule type="cellIs" dxfId="72" priority="23" operator="notEqual">
      <formula>"Excluded"</formula>
    </cfRule>
  </conditionalFormatting>
  <conditionalFormatting sqref="D2:D260 D262:D592">
    <cfRule type="expression" dxfId="71" priority="15">
      <formula>NOT(ISBLANK($D2))</formula>
    </cfRule>
  </conditionalFormatting>
  <conditionalFormatting sqref="E2:Q592">
    <cfRule type="expression" dxfId="70" priority="9" stopIfTrue="1">
      <formula>$A2="Not Sure"</formula>
    </cfRule>
    <cfRule type="expression" dxfId="69" priority="10" stopIfTrue="1">
      <formula>$E2="Commercial"</formula>
    </cfRule>
    <cfRule type="expression" dxfId="68" priority="11">
      <formula>$A2&lt;&gt;"None"</formula>
    </cfRule>
  </conditionalFormatting>
  <conditionalFormatting sqref="S3:S592">
    <cfRule type="cellIs" dxfId="67" priority="5" operator="greaterThan">
      <formula>0.5</formula>
    </cfRule>
    <cfRule type="cellIs" dxfId="66" priority="6" operator="equal">
      <formula>"Yes"</formula>
    </cfRule>
  </conditionalFormatting>
  <conditionalFormatting sqref="T2:T592">
    <cfRule type="expression" dxfId="65" priority="1" stopIfTrue="1">
      <formula>$A2="None"</formula>
    </cfRule>
    <cfRule type="expression" dxfId="64" priority="2" stopIfTrue="1">
      <formula>$A2=""</formula>
    </cfRule>
    <cfRule type="expression" dxfId="63" priority="3" stopIfTrue="1">
      <formula>$A2&lt;&gt;"None"</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19" operator="equal" id="{C81A82A1-611A-479C-9069-489E7CBD83FD}">
            <xm:f>DataValidation!$E$9</xm:f>
            <x14:dxf>
              <fill>
                <patternFill>
                  <bgColor rgb="FFFFC000"/>
                </patternFill>
              </fill>
            </x14:dxf>
          </x14:cfRule>
          <xm:sqref>A2:A592</xm:sqref>
        </x14:conditionalFormatting>
        <x14:conditionalFormatting xmlns:xm="http://schemas.microsoft.com/office/excel/2006/main">
          <x14:cfRule type="expression" priority="17" stopIfTrue="1" id="{D151F8DD-7B4A-474A-8D4F-B506C4785365}">
            <xm:f>$A2=DataValidation!$E$1</xm:f>
            <x14:dxf>
              <font>
                <color rgb="FF006100"/>
              </font>
              <fill>
                <patternFill>
                  <bgColor rgb="FFC6EFCE"/>
                </patternFill>
              </fill>
            </x14:dxf>
          </x14:cfRule>
          <xm:sqref>B2:C592</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A8D019AC-2C1B-4DEC-AE88-2EB8690CAFFD}">
          <x14:formula1>
            <xm:f>DataValidation!$K$1:$K$23</xm:f>
          </x14:formula1>
          <xm:sqref>D2:D260 D262:D592</xm:sqref>
        </x14:dataValidation>
        <x14:dataValidation type="list" allowBlank="1" showInputMessage="1" showErrorMessage="1" xr:uid="{D95E8FD1-CED0-426F-B699-47B16AB84E4A}">
          <x14:formula1>
            <xm:f>DataValidation!$E$43:$E$45</xm:f>
          </x14:formula1>
          <xm:sqref>E2:E592</xm:sqref>
        </x14:dataValidation>
        <x14:dataValidation type="list" allowBlank="1" showInputMessage="1" showErrorMessage="1" xr:uid="{0B570442-33D5-4660-B4D8-B29845A98AC2}">
          <x14:formula1>
            <xm:f>DataValidation!$E$38:$E$40</xm:f>
          </x14:formula1>
          <xm:sqref>J2:J592</xm:sqref>
        </x14:dataValidation>
        <x14:dataValidation type="list" allowBlank="1" showInputMessage="1" showErrorMessage="1" xr:uid="{B840275E-7591-4B34-ADE6-7E632A4408FF}">
          <x14:formula1>
            <xm:f>DataValidation!$E$18:$E$20</xm:f>
          </x14:formula1>
          <xm:sqref>F2:F592</xm:sqref>
        </x14:dataValidation>
        <x14:dataValidation type="list" allowBlank="1" showInputMessage="1" showErrorMessage="1" xr:uid="{0FEE3A20-18C5-431C-8D45-0736C9AC97FA}">
          <x14:formula1>
            <xm:f>DataValidation!$E$26:$E$29</xm:f>
          </x14:formula1>
          <xm:sqref>G2:G592</xm:sqref>
        </x14:dataValidation>
        <x14:dataValidation type="list" allowBlank="1" showInputMessage="1" showErrorMessage="1" xr:uid="{49F795D4-4E8D-48EC-8E37-D746C8948868}">
          <x14:formula1>
            <xm:f>DataValidation!$H$1:$H$16</xm:f>
          </x14:formula1>
          <xm:sqref>B2:C592</xm:sqref>
        </x14:dataValidation>
        <x14:dataValidation type="list" allowBlank="1" showInputMessage="1" showErrorMessage="1" xr:uid="{DA269F2E-1CE3-4F9D-AD64-F20399937AF4}">
          <x14:formula1>
            <xm:f>DataValidation!$E$1:$E$14</xm:f>
          </x14:formula1>
          <xm:sqref>A2:A592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F3354-FB3F-40B3-BF9E-5CF1A8BF2513}">
  <sheetPr>
    <tabColor rgb="FF92D050"/>
  </sheetPr>
  <dimension ref="A1:AI99"/>
  <sheetViews>
    <sheetView tabSelected="1" topLeftCell="V1" zoomScale="80" zoomScaleNormal="80" workbookViewId="0">
      <pane ySplit="1" topLeftCell="A69" activePane="bottomLeft" state="frozen"/>
      <selection pane="bottomLeft" activeCell="AJ80" sqref="AJ80"/>
    </sheetView>
  </sheetViews>
  <sheetFormatPr baseColWidth="10" defaultColWidth="8.7265625" defaultRowHeight="14.5" x14ac:dyDescent="0.35"/>
  <cols>
    <col min="4" max="4" width="9.453125" customWidth="1"/>
    <col min="6" max="6" width="13" customWidth="1"/>
    <col min="7" max="7" width="12.7265625" customWidth="1"/>
    <col min="8" max="8" width="10.7265625" customWidth="1"/>
    <col min="9" max="9" width="10.26953125" customWidth="1"/>
    <col min="10" max="12" width="7.453125" customWidth="1"/>
    <col min="13" max="13" width="11.453125" customWidth="1"/>
    <col min="14" max="19" width="6.1796875" bestFit="1" customWidth="1"/>
    <col min="20" max="20" width="6.7265625" customWidth="1"/>
    <col min="21" max="21" width="7.1796875" customWidth="1"/>
    <col min="22" max="22" width="20.1796875" customWidth="1"/>
    <col min="23" max="23" width="33.1796875" customWidth="1"/>
    <col min="24" max="24" width="8.7265625" customWidth="1"/>
    <col min="25" max="25" width="13.1796875" customWidth="1"/>
    <col min="26" max="26" width="9.81640625" customWidth="1"/>
    <col min="27" max="27" width="12.7265625" customWidth="1"/>
    <col min="28" max="28" width="16.7265625" customWidth="1"/>
    <col min="29" max="29" width="5" customWidth="1"/>
    <col min="30" max="30" width="18.54296875" customWidth="1"/>
    <col min="31" max="31" width="8.453125" customWidth="1"/>
    <col min="32" max="32" width="5.26953125" customWidth="1"/>
    <col min="33" max="33" width="7.7265625" customWidth="1"/>
    <col min="35" max="35" width="14.7265625" customWidth="1"/>
  </cols>
  <sheetData>
    <row r="1" spans="1:35" x14ac:dyDescent="0.35">
      <c r="A1" t="s">
        <v>21522</v>
      </c>
      <c r="B1" t="s">
        <v>25419</v>
      </c>
      <c r="C1" s="1" t="s">
        <v>21516</v>
      </c>
      <c r="D1" s="1" t="s">
        <v>21299</v>
      </c>
      <c r="E1" s="1" t="s">
        <v>21524</v>
      </c>
      <c r="F1" s="1" t="s">
        <v>93</v>
      </c>
      <c r="G1" s="1" t="s">
        <v>21300</v>
      </c>
      <c r="H1" s="13" t="s">
        <v>21301</v>
      </c>
      <c r="I1" s="13" t="s">
        <v>21302</v>
      </c>
      <c r="J1" s="13" t="s">
        <v>25285</v>
      </c>
      <c r="K1" s="13" t="s">
        <v>25298</v>
      </c>
      <c r="L1" s="13" t="s">
        <v>25288</v>
      </c>
      <c r="M1" s="1" t="s">
        <v>116</v>
      </c>
      <c r="N1" s="13" t="s">
        <v>119</v>
      </c>
      <c r="O1" s="13" t="s">
        <v>121</v>
      </c>
      <c r="P1" s="13" t="s">
        <v>123</v>
      </c>
      <c r="Q1" s="13" t="s">
        <v>124</v>
      </c>
      <c r="R1" s="13" t="s">
        <v>125</v>
      </c>
      <c r="S1" s="13" t="s">
        <v>21303</v>
      </c>
      <c r="T1" s="13" t="s">
        <v>21304</v>
      </c>
      <c r="U1" s="1" t="s">
        <v>20805</v>
      </c>
      <c r="V1" t="s">
        <v>25389</v>
      </c>
      <c r="W1" t="s">
        <v>129</v>
      </c>
      <c r="X1" t="s">
        <v>130</v>
      </c>
      <c r="Y1" t="s">
        <v>21354</v>
      </c>
      <c r="Z1" t="s">
        <v>131</v>
      </c>
      <c r="AA1" t="s">
        <v>132</v>
      </c>
      <c r="AB1" t="s">
        <v>133</v>
      </c>
      <c r="AC1" t="s">
        <v>134</v>
      </c>
      <c r="AD1" t="s">
        <v>117</v>
      </c>
      <c r="AE1" t="s">
        <v>135</v>
      </c>
      <c r="AF1" t="s">
        <v>136</v>
      </c>
      <c r="AG1" t="s">
        <v>137</v>
      </c>
      <c r="AH1" t="s">
        <v>138</v>
      </c>
      <c r="AI1" t="s">
        <v>139</v>
      </c>
    </row>
    <row r="2" spans="1:35" x14ac:dyDescent="0.35">
      <c r="A2">
        <v>1</v>
      </c>
      <c r="B2">
        <v>52</v>
      </c>
      <c r="C2" t="s">
        <v>51</v>
      </c>
      <c r="D2" t="s">
        <v>99</v>
      </c>
      <c r="E2" t="str">
        <f t="shared" ref="E2:E33" si="0">IF(ISNUMBER(SEARCH("D.2.8",C2)),"Analysis",IF(OR(ISNUMBER(SEARCH("D.2.3",C2)),ISNUMBER(SEARCH("D.2.12",C2)),ISNUMBER(SEARCH("D.2.13",C2))),"Implementation",IF(OR(ISNUMBER(SEARCH("D.2.1",C2)),ISNUMBER(SEARCH("D.2.2",C2)),ISNUMBER(SEARCH("D.2.10",C2)),ISNUMBER(SEARCH("D.2.11",C2))),"Design",IF(OR(ISNUMBER(SEARCH("D.2.0",C2)),ISNUMBER(SEARCH("D.2.m",C2))),"General",IF(OR(ISNUMBER(SEARCH("D.2.4",C2)),ISNUMBER(SEARCH("D.2.5",C2)),ISNUMBER(SEARCH("D.2.7",C2))),"Quality","Management")))))</f>
        <v>General</v>
      </c>
      <c r="F2" s="20" t="s">
        <v>98</v>
      </c>
      <c r="G2" s="20" t="s">
        <v>109</v>
      </c>
      <c r="H2" s="20" t="s">
        <v>21321</v>
      </c>
      <c r="I2" s="20" t="s">
        <v>11973</v>
      </c>
      <c r="J2" s="20" t="s">
        <v>10</v>
      </c>
      <c r="K2" s="20" t="str">
        <f t="shared" ref="K2:K7" si="1">IF(S2=0,"No",IF(S2=0.5,"Subsection", "Section"))</f>
        <v>No</v>
      </c>
      <c r="L2" s="20" t="s">
        <v>25282</v>
      </c>
      <c r="M2" s="20" t="s">
        <v>122</v>
      </c>
      <c r="N2">
        <v>1</v>
      </c>
      <c r="O2">
        <v>1</v>
      </c>
      <c r="P2">
        <v>1</v>
      </c>
      <c r="Q2">
        <v>0</v>
      </c>
      <c r="R2">
        <v>0</v>
      </c>
      <c r="S2">
        <v>0</v>
      </c>
      <c r="T2">
        <f t="shared" ref="T2:T33" si="2">SUM(N2:S2)</f>
        <v>3</v>
      </c>
      <c r="U2" t="s">
        <v>21342</v>
      </c>
      <c r="V2" s="137" t="s">
        <v>25394</v>
      </c>
      <c r="W2" s="10" t="s">
        <v>20616</v>
      </c>
      <c r="X2" t="s">
        <v>16065</v>
      </c>
      <c r="Y2" t="s">
        <v>21357</v>
      </c>
      <c r="Z2" t="s">
        <v>16066</v>
      </c>
      <c r="AA2" t="s">
        <v>16067</v>
      </c>
      <c r="AB2">
        <v>6</v>
      </c>
      <c r="AD2" t="s">
        <v>16068</v>
      </c>
      <c r="AE2" t="s">
        <v>3695</v>
      </c>
      <c r="AF2" s="3">
        <v>2016</v>
      </c>
      <c r="AG2" t="s">
        <v>6</v>
      </c>
      <c r="AH2" t="s">
        <v>16068</v>
      </c>
      <c r="AI2" t="s">
        <v>6</v>
      </c>
    </row>
    <row r="3" spans="1:35" x14ac:dyDescent="0.35">
      <c r="A3">
        <v>2</v>
      </c>
      <c r="B3">
        <v>53</v>
      </c>
      <c r="C3" t="s">
        <v>51</v>
      </c>
      <c r="D3" t="s">
        <v>99</v>
      </c>
      <c r="E3" t="str">
        <f t="shared" si="0"/>
        <v>General</v>
      </c>
      <c r="F3" s="20" t="s">
        <v>98</v>
      </c>
      <c r="G3" s="20" t="s">
        <v>109</v>
      </c>
      <c r="H3" s="20" t="s">
        <v>21321</v>
      </c>
      <c r="I3" s="20" t="s">
        <v>21506</v>
      </c>
      <c r="J3" s="20" t="s">
        <v>10</v>
      </c>
      <c r="K3" s="20" t="str">
        <f t="shared" si="1"/>
        <v>No</v>
      </c>
      <c r="L3" s="20" t="s">
        <v>25282</v>
      </c>
      <c r="M3" s="20" t="s">
        <v>120</v>
      </c>
      <c r="N3">
        <v>1</v>
      </c>
      <c r="O3">
        <v>1</v>
      </c>
      <c r="P3">
        <v>0</v>
      </c>
      <c r="Q3">
        <v>0.5</v>
      </c>
      <c r="R3">
        <v>0</v>
      </c>
      <c r="S3">
        <v>0</v>
      </c>
      <c r="T3">
        <f t="shared" si="2"/>
        <v>2.5</v>
      </c>
      <c r="U3" s="20" t="s">
        <v>21507</v>
      </c>
      <c r="V3" s="137" t="s">
        <v>25393</v>
      </c>
      <c r="W3" s="10" t="s">
        <v>18302</v>
      </c>
      <c r="X3" t="s">
        <v>1625</v>
      </c>
      <c r="Y3" t="s">
        <v>21357</v>
      </c>
      <c r="Z3" t="s">
        <v>1626</v>
      </c>
      <c r="AA3" t="s">
        <v>1621</v>
      </c>
      <c r="AB3">
        <v>10</v>
      </c>
      <c r="AC3">
        <v>9789897584916</v>
      </c>
      <c r="AD3" t="s">
        <v>1627</v>
      </c>
      <c r="AE3" t="s">
        <v>1628</v>
      </c>
      <c r="AF3" s="3">
        <v>2021</v>
      </c>
      <c r="AG3" t="s">
        <v>1629</v>
      </c>
      <c r="AH3" t="s">
        <v>6</v>
      </c>
      <c r="AI3" t="s">
        <v>162</v>
      </c>
    </row>
    <row r="4" spans="1:35" x14ac:dyDescent="0.35">
      <c r="A4">
        <v>3</v>
      </c>
      <c r="B4">
        <v>14</v>
      </c>
      <c r="C4" t="s">
        <v>54</v>
      </c>
      <c r="D4" t="s">
        <v>72</v>
      </c>
      <c r="E4" t="str">
        <f t="shared" si="0"/>
        <v>Design</v>
      </c>
      <c r="F4" s="20" t="s">
        <v>94</v>
      </c>
      <c r="G4" s="20" t="s">
        <v>111</v>
      </c>
      <c r="H4" s="20" t="s">
        <v>21353</v>
      </c>
      <c r="I4" s="20" t="s">
        <v>12</v>
      </c>
      <c r="J4" s="20" t="s">
        <v>10</v>
      </c>
      <c r="K4" s="20" t="str">
        <f t="shared" si="1"/>
        <v>No</v>
      </c>
      <c r="L4" s="20" t="s">
        <v>25282</v>
      </c>
      <c r="M4" s="20" t="s">
        <v>122</v>
      </c>
      <c r="N4">
        <v>1</v>
      </c>
      <c r="O4">
        <v>0.5</v>
      </c>
      <c r="P4">
        <v>0</v>
      </c>
      <c r="Q4">
        <v>0</v>
      </c>
      <c r="R4">
        <v>0</v>
      </c>
      <c r="S4">
        <v>0</v>
      </c>
      <c r="T4">
        <f t="shared" si="2"/>
        <v>1.5</v>
      </c>
      <c r="U4" t="s">
        <v>21352</v>
      </c>
      <c r="V4" s="30" t="s">
        <v>25356</v>
      </c>
      <c r="W4" s="10" t="s">
        <v>18946</v>
      </c>
      <c r="X4" t="s">
        <v>5673</v>
      </c>
      <c r="Y4" t="s">
        <v>21356</v>
      </c>
      <c r="Z4" t="s">
        <v>5674</v>
      </c>
      <c r="AA4" t="s">
        <v>5675</v>
      </c>
      <c r="AB4">
        <v>10</v>
      </c>
      <c r="AD4" t="s">
        <v>5255</v>
      </c>
      <c r="AE4" t="s">
        <v>5676</v>
      </c>
      <c r="AF4" s="3">
        <v>2012</v>
      </c>
      <c r="AG4" t="s">
        <v>5677</v>
      </c>
      <c r="AH4" t="s">
        <v>6</v>
      </c>
      <c r="AI4" t="s">
        <v>984</v>
      </c>
    </row>
    <row r="5" spans="1:35" x14ac:dyDescent="0.35">
      <c r="A5">
        <v>4</v>
      </c>
      <c r="B5">
        <v>15</v>
      </c>
      <c r="C5" t="s">
        <v>54</v>
      </c>
      <c r="D5" t="s">
        <v>81</v>
      </c>
      <c r="E5" t="str">
        <f t="shared" si="0"/>
        <v>Design</v>
      </c>
      <c r="F5" s="20" t="s">
        <v>98</v>
      </c>
      <c r="G5" s="20" t="s">
        <v>109</v>
      </c>
      <c r="H5" s="20" t="s">
        <v>21318</v>
      </c>
      <c r="I5" s="20" t="s">
        <v>14606</v>
      </c>
      <c r="J5" s="20" t="s">
        <v>10</v>
      </c>
      <c r="K5" s="20" t="str">
        <f t="shared" si="1"/>
        <v>No</v>
      </c>
      <c r="L5" s="20" t="s">
        <v>25282</v>
      </c>
      <c r="M5" s="20" t="s">
        <v>117</v>
      </c>
      <c r="N5">
        <v>1</v>
      </c>
      <c r="O5">
        <v>0.5</v>
      </c>
      <c r="P5">
        <v>1</v>
      </c>
      <c r="Q5">
        <v>0.5</v>
      </c>
      <c r="R5">
        <v>0</v>
      </c>
      <c r="S5">
        <v>0</v>
      </c>
      <c r="T5">
        <f t="shared" si="2"/>
        <v>3</v>
      </c>
      <c r="U5" t="s">
        <v>21366</v>
      </c>
      <c r="V5" s="30" t="s">
        <v>25357</v>
      </c>
      <c r="W5" s="10" t="s">
        <v>19144</v>
      </c>
      <c r="X5" t="s">
        <v>6907</v>
      </c>
      <c r="Y5" t="s">
        <v>21356</v>
      </c>
      <c r="Z5" t="s">
        <v>6908</v>
      </c>
      <c r="AA5" t="s">
        <v>6909</v>
      </c>
      <c r="AB5">
        <v>7</v>
      </c>
      <c r="AC5">
        <v>9783030456870</v>
      </c>
      <c r="AD5" t="s">
        <v>207</v>
      </c>
      <c r="AE5" t="s">
        <v>4890</v>
      </c>
      <c r="AF5" s="3">
        <v>2020</v>
      </c>
      <c r="AG5" t="s">
        <v>6910</v>
      </c>
      <c r="AH5" t="s">
        <v>6</v>
      </c>
      <c r="AI5" t="s">
        <v>217</v>
      </c>
    </row>
    <row r="6" spans="1:35" x14ac:dyDescent="0.35">
      <c r="A6">
        <v>5</v>
      </c>
      <c r="B6">
        <v>16</v>
      </c>
      <c r="C6" t="s">
        <v>54</v>
      </c>
      <c r="D6" t="s">
        <v>55</v>
      </c>
      <c r="E6" t="str">
        <f t="shared" si="0"/>
        <v>Design</v>
      </c>
      <c r="F6" s="20" t="s">
        <v>98</v>
      </c>
      <c r="G6" s="20" t="s">
        <v>109</v>
      </c>
      <c r="H6" s="20" t="s">
        <v>21318</v>
      </c>
      <c r="I6" s="20" t="s">
        <v>14606</v>
      </c>
      <c r="J6" s="20" t="s">
        <v>10</v>
      </c>
      <c r="K6" s="20" t="str">
        <f t="shared" si="1"/>
        <v>No</v>
      </c>
      <c r="L6" s="20" t="s">
        <v>25282</v>
      </c>
      <c r="M6" s="20" t="s">
        <v>120</v>
      </c>
      <c r="N6">
        <v>1</v>
      </c>
      <c r="O6">
        <v>1</v>
      </c>
      <c r="P6">
        <v>0.5</v>
      </c>
      <c r="Q6">
        <v>0.5</v>
      </c>
      <c r="R6">
        <v>0</v>
      </c>
      <c r="S6">
        <v>0</v>
      </c>
      <c r="T6">
        <f t="shared" si="2"/>
        <v>3</v>
      </c>
      <c r="U6" t="s">
        <v>21364</v>
      </c>
      <c r="V6" s="30" t="s">
        <v>25357</v>
      </c>
      <c r="W6" s="10" t="s">
        <v>19143</v>
      </c>
      <c r="X6" t="s">
        <v>6901</v>
      </c>
      <c r="Y6" t="s">
        <v>21356</v>
      </c>
      <c r="Z6" t="s">
        <v>6902</v>
      </c>
      <c r="AA6" t="s">
        <v>6903</v>
      </c>
      <c r="AB6">
        <v>7</v>
      </c>
      <c r="AC6">
        <v>9783030456870</v>
      </c>
      <c r="AD6" t="s">
        <v>21363</v>
      </c>
      <c r="AE6" t="s">
        <v>6904</v>
      </c>
      <c r="AF6" s="3">
        <v>2020</v>
      </c>
      <c r="AG6" t="s">
        <v>6905</v>
      </c>
      <c r="AH6" t="s">
        <v>6</v>
      </c>
      <c r="AI6" t="s">
        <v>162</v>
      </c>
    </row>
    <row r="7" spans="1:35" x14ac:dyDescent="0.35">
      <c r="A7">
        <v>6</v>
      </c>
      <c r="B7">
        <v>17</v>
      </c>
      <c r="C7" t="s">
        <v>54</v>
      </c>
      <c r="D7" t="s">
        <v>81</v>
      </c>
      <c r="E7" t="str">
        <f t="shared" si="0"/>
        <v>Design</v>
      </c>
      <c r="F7" s="20" t="s">
        <v>98</v>
      </c>
      <c r="G7" s="20" t="s">
        <v>109</v>
      </c>
      <c r="H7" s="20" t="s">
        <v>21318</v>
      </c>
      <c r="I7" s="20" t="s">
        <v>14606</v>
      </c>
      <c r="J7" s="20" t="s">
        <v>10</v>
      </c>
      <c r="K7" s="20" t="str">
        <f t="shared" si="1"/>
        <v>No</v>
      </c>
      <c r="L7" s="20" t="s">
        <v>25282</v>
      </c>
      <c r="M7" s="20" t="s">
        <v>120</v>
      </c>
      <c r="N7">
        <v>1</v>
      </c>
      <c r="O7">
        <v>1</v>
      </c>
      <c r="P7">
        <v>0.5</v>
      </c>
      <c r="Q7">
        <v>0</v>
      </c>
      <c r="R7">
        <v>0</v>
      </c>
      <c r="S7">
        <v>0</v>
      </c>
      <c r="T7">
        <f t="shared" si="2"/>
        <v>2.5</v>
      </c>
      <c r="U7" t="s">
        <v>21388</v>
      </c>
      <c r="V7" s="30" t="s">
        <v>25357</v>
      </c>
      <c r="W7" s="10" t="s">
        <v>19145</v>
      </c>
      <c r="X7" t="s">
        <v>6912</v>
      </c>
      <c r="Y7" t="s">
        <v>21356</v>
      </c>
      <c r="Z7" t="s">
        <v>6</v>
      </c>
      <c r="AA7" t="s">
        <v>6909</v>
      </c>
      <c r="AB7">
        <v>7</v>
      </c>
      <c r="AC7">
        <v>9783030862602</v>
      </c>
      <c r="AD7" t="s">
        <v>5351</v>
      </c>
      <c r="AE7" t="s">
        <v>6913</v>
      </c>
      <c r="AF7" s="3">
        <v>2021</v>
      </c>
      <c r="AG7" t="s">
        <v>6914</v>
      </c>
      <c r="AH7" t="s">
        <v>6</v>
      </c>
      <c r="AI7" t="s">
        <v>162</v>
      </c>
    </row>
    <row r="8" spans="1:35" x14ac:dyDescent="0.35">
      <c r="A8">
        <v>7</v>
      </c>
      <c r="B8">
        <v>18</v>
      </c>
      <c r="C8" t="s">
        <v>54</v>
      </c>
      <c r="D8" t="s">
        <v>92</v>
      </c>
      <c r="E8" t="str">
        <f t="shared" si="0"/>
        <v>Design</v>
      </c>
      <c r="F8" s="20" t="s">
        <v>98</v>
      </c>
      <c r="G8" s="20" t="s">
        <v>107</v>
      </c>
      <c r="H8" s="20" t="s">
        <v>21331</v>
      </c>
      <c r="I8" s="20" t="s">
        <v>14606</v>
      </c>
      <c r="J8" s="20" t="s">
        <v>10</v>
      </c>
      <c r="K8" t="s">
        <v>10</v>
      </c>
      <c r="L8" s="20" t="s">
        <v>25305</v>
      </c>
      <c r="M8" s="20" t="s">
        <v>120</v>
      </c>
      <c r="N8">
        <v>1</v>
      </c>
      <c r="O8">
        <v>1</v>
      </c>
      <c r="P8">
        <v>0.5</v>
      </c>
      <c r="Q8">
        <v>1</v>
      </c>
      <c r="R8">
        <v>0.5</v>
      </c>
      <c r="S8">
        <v>0.5</v>
      </c>
      <c r="T8">
        <f t="shared" si="2"/>
        <v>4.5</v>
      </c>
      <c r="U8" t="s">
        <v>21351</v>
      </c>
      <c r="V8" s="30" t="s">
        <v>25335</v>
      </c>
      <c r="W8" s="10" t="s">
        <v>18934</v>
      </c>
      <c r="X8" t="s">
        <v>5600</v>
      </c>
      <c r="Y8" t="s">
        <v>21356</v>
      </c>
      <c r="Z8" t="s">
        <v>5601</v>
      </c>
      <c r="AA8" t="s">
        <v>5602</v>
      </c>
      <c r="AB8">
        <v>7</v>
      </c>
      <c r="AC8">
        <v>9783319058429</v>
      </c>
      <c r="AD8" t="s">
        <v>152</v>
      </c>
      <c r="AE8" t="s">
        <v>1846</v>
      </c>
      <c r="AF8" s="3">
        <v>2014</v>
      </c>
      <c r="AG8" t="s">
        <v>5603</v>
      </c>
      <c r="AH8" t="s">
        <v>6</v>
      </c>
      <c r="AI8" t="s">
        <v>4177</v>
      </c>
    </row>
    <row r="9" spans="1:35" x14ac:dyDescent="0.35">
      <c r="A9">
        <v>8</v>
      </c>
      <c r="B9">
        <v>36</v>
      </c>
      <c r="C9" t="s">
        <v>54</v>
      </c>
      <c r="D9" t="s">
        <v>92</v>
      </c>
      <c r="E9" t="str">
        <f t="shared" si="0"/>
        <v>Design</v>
      </c>
      <c r="F9" t="s">
        <v>98</v>
      </c>
      <c r="G9" t="s">
        <v>107</v>
      </c>
      <c r="H9" t="s">
        <v>21331</v>
      </c>
      <c r="I9" t="s">
        <v>12</v>
      </c>
      <c r="J9" s="20" t="s">
        <v>4</v>
      </c>
      <c r="K9" s="20" t="s">
        <v>10</v>
      </c>
      <c r="L9" s="20" t="s">
        <v>25312</v>
      </c>
      <c r="M9" t="s">
        <v>120</v>
      </c>
      <c r="N9">
        <v>1</v>
      </c>
      <c r="O9">
        <v>1</v>
      </c>
      <c r="P9">
        <v>1</v>
      </c>
      <c r="Q9">
        <v>1</v>
      </c>
      <c r="R9">
        <v>1</v>
      </c>
      <c r="S9">
        <v>0.5</v>
      </c>
      <c r="T9">
        <f t="shared" si="2"/>
        <v>5.5</v>
      </c>
      <c r="U9" s="20" t="s">
        <v>25217</v>
      </c>
      <c r="V9" s="30" t="s">
        <v>25335</v>
      </c>
      <c r="W9" s="10" t="s">
        <v>25227</v>
      </c>
      <c r="X9" t="s">
        <v>23569</v>
      </c>
      <c r="Y9" t="s">
        <v>21356</v>
      </c>
      <c r="AA9" t="s">
        <v>23570</v>
      </c>
      <c r="AB9">
        <v>10</v>
      </c>
      <c r="AD9" t="s">
        <v>23571</v>
      </c>
      <c r="AE9" t="s">
        <v>23572</v>
      </c>
      <c r="AF9">
        <v>2013</v>
      </c>
      <c r="AG9" t="s">
        <v>6</v>
      </c>
      <c r="AH9" t="s">
        <v>6</v>
      </c>
    </row>
    <row r="10" spans="1:35" x14ac:dyDescent="0.35">
      <c r="A10">
        <v>9</v>
      </c>
      <c r="B10">
        <v>41</v>
      </c>
      <c r="C10" t="s">
        <v>54</v>
      </c>
      <c r="D10" t="s">
        <v>92</v>
      </c>
      <c r="E10" t="str">
        <f t="shared" si="0"/>
        <v>Design</v>
      </c>
      <c r="F10" s="20" t="s">
        <v>98</v>
      </c>
      <c r="G10" s="20" t="s">
        <v>107</v>
      </c>
      <c r="H10" s="20" t="s">
        <v>21413</v>
      </c>
      <c r="I10" s="20" t="s">
        <v>12</v>
      </c>
      <c r="J10" s="20" t="s">
        <v>25286</v>
      </c>
      <c r="K10" s="20" t="s">
        <v>25284</v>
      </c>
      <c r="L10" s="20" t="s">
        <v>25306</v>
      </c>
      <c r="M10" t="str">
        <f>IF(ISNUMBER(SEARCH("Workshop", AD10)),"Workshop",IF(OR(ISNUMBER(SEARCH("Conference", AD10)), ISNUMBER(SEARCH("Symposium", AD10)), ISNUMBER(SEARCH("Lecture Notes", AD10)), ISNUMBER(SEARCH("Proceedings", AD10))),"Conference", "Journal"))</f>
        <v>Conference</v>
      </c>
      <c r="N10">
        <v>1</v>
      </c>
      <c r="O10">
        <v>1</v>
      </c>
      <c r="P10">
        <v>1</v>
      </c>
      <c r="Q10">
        <v>1</v>
      </c>
      <c r="R10">
        <v>0</v>
      </c>
      <c r="S10">
        <v>1</v>
      </c>
      <c r="T10">
        <f t="shared" si="2"/>
        <v>5</v>
      </c>
      <c r="U10" t="s">
        <v>22906</v>
      </c>
      <c r="V10" s="137" t="s">
        <v>25413</v>
      </c>
      <c r="W10" s="10" t="s">
        <v>21862</v>
      </c>
      <c r="X10" t="s">
        <v>21864</v>
      </c>
      <c r="Y10" t="s">
        <v>21356</v>
      </c>
      <c r="Z10" t="s">
        <v>22445</v>
      </c>
      <c r="AA10" t="s">
        <v>22446</v>
      </c>
      <c r="AB10">
        <v>10</v>
      </c>
      <c r="AC10">
        <v>9781450384223</v>
      </c>
      <c r="AD10" t="s">
        <v>308</v>
      </c>
      <c r="AE10" t="s">
        <v>6</v>
      </c>
      <c r="AF10" s="3">
        <v>2021</v>
      </c>
      <c r="AG10" t="s">
        <v>21863</v>
      </c>
      <c r="AH10" t="s">
        <v>6</v>
      </c>
      <c r="AI10" t="s">
        <v>162</v>
      </c>
    </row>
    <row r="11" spans="1:35" x14ac:dyDescent="0.35">
      <c r="A11">
        <v>10</v>
      </c>
      <c r="B11">
        <v>43</v>
      </c>
      <c r="C11" t="s">
        <v>54</v>
      </c>
      <c r="D11" t="s">
        <v>92</v>
      </c>
      <c r="E11" t="str">
        <f t="shared" si="0"/>
        <v>Design</v>
      </c>
      <c r="F11" t="s">
        <v>98</v>
      </c>
      <c r="G11" t="s">
        <v>107</v>
      </c>
      <c r="H11" t="s">
        <v>21353</v>
      </c>
      <c r="I11" t="s">
        <v>11973</v>
      </c>
      <c r="J11" s="20" t="s">
        <v>4</v>
      </c>
      <c r="K11" s="20" t="s">
        <v>25284</v>
      </c>
      <c r="L11" s="20" t="s">
        <v>25295</v>
      </c>
      <c r="M11" t="s">
        <v>120</v>
      </c>
      <c r="N11">
        <v>1</v>
      </c>
      <c r="O11">
        <v>1</v>
      </c>
      <c r="P11">
        <v>1</v>
      </c>
      <c r="Q11">
        <v>0</v>
      </c>
      <c r="R11">
        <v>1</v>
      </c>
      <c r="S11">
        <v>1</v>
      </c>
      <c r="T11">
        <f t="shared" si="2"/>
        <v>5</v>
      </c>
      <c r="U11" s="20" t="s">
        <v>25210</v>
      </c>
      <c r="V11" s="137" t="s">
        <v>25404</v>
      </c>
      <c r="W11" s="10" t="s">
        <v>25232</v>
      </c>
      <c r="X11" t="s">
        <v>24936</v>
      </c>
      <c r="Y11" t="s">
        <v>21356</v>
      </c>
      <c r="AA11" t="s">
        <v>13696</v>
      </c>
      <c r="AB11">
        <v>10</v>
      </c>
      <c r="AD11" t="s">
        <v>15880</v>
      </c>
      <c r="AE11" t="s">
        <v>24937</v>
      </c>
      <c r="AF11">
        <v>2014</v>
      </c>
      <c r="AG11" t="s">
        <v>6</v>
      </c>
      <c r="AH11" t="s">
        <v>6</v>
      </c>
    </row>
    <row r="12" spans="1:35" x14ac:dyDescent="0.35">
      <c r="A12">
        <v>11</v>
      </c>
      <c r="B12">
        <v>34</v>
      </c>
      <c r="C12" t="s">
        <v>57</v>
      </c>
      <c r="D12" t="s">
        <v>92</v>
      </c>
      <c r="E12" t="str">
        <f t="shared" si="0"/>
        <v>Design</v>
      </c>
      <c r="F12" s="20" t="s">
        <v>98</v>
      </c>
      <c r="G12" s="20" t="s">
        <v>105</v>
      </c>
      <c r="H12" s="20" t="s">
        <v>21318</v>
      </c>
      <c r="I12" s="20" t="s">
        <v>14606</v>
      </c>
      <c r="J12" s="20" t="s">
        <v>10</v>
      </c>
      <c r="K12" s="20" t="str">
        <f>IF(S12=0,"No",IF(S12=0.5,"Subsection", "Section"))</f>
        <v>No</v>
      </c>
      <c r="L12" s="20" t="s">
        <v>25282</v>
      </c>
      <c r="M12" s="20" t="s">
        <v>120</v>
      </c>
      <c r="N12">
        <v>0.5</v>
      </c>
      <c r="O12">
        <v>1</v>
      </c>
      <c r="P12">
        <v>1</v>
      </c>
      <c r="Q12">
        <v>0.5</v>
      </c>
      <c r="R12">
        <v>0</v>
      </c>
      <c r="S12">
        <v>0</v>
      </c>
      <c r="T12">
        <f t="shared" si="2"/>
        <v>3</v>
      </c>
      <c r="U12" t="s">
        <v>21497</v>
      </c>
      <c r="V12" s="30" t="s">
        <v>25410</v>
      </c>
      <c r="W12" s="10" t="s">
        <v>18714</v>
      </c>
      <c r="X12" t="s">
        <v>4227</v>
      </c>
      <c r="Y12" t="s">
        <v>21356</v>
      </c>
      <c r="Z12" t="s">
        <v>4228</v>
      </c>
      <c r="AA12" t="s">
        <v>4229</v>
      </c>
      <c r="AB12">
        <v>7</v>
      </c>
      <c r="AC12">
        <v>9783642237676</v>
      </c>
      <c r="AD12" t="s">
        <v>152</v>
      </c>
      <c r="AE12" t="s">
        <v>4230</v>
      </c>
      <c r="AF12" s="3">
        <v>2011</v>
      </c>
      <c r="AG12" t="s">
        <v>4231</v>
      </c>
      <c r="AH12" t="s">
        <v>6</v>
      </c>
      <c r="AI12" t="s">
        <v>256</v>
      </c>
    </row>
    <row r="13" spans="1:35" x14ac:dyDescent="0.35">
      <c r="A13">
        <v>12</v>
      </c>
      <c r="B13">
        <v>35</v>
      </c>
      <c r="C13" t="s">
        <v>57</v>
      </c>
      <c r="D13" t="s">
        <v>92</v>
      </c>
      <c r="E13" t="str">
        <f t="shared" si="0"/>
        <v>Design</v>
      </c>
      <c r="F13" s="20" t="s">
        <v>94</v>
      </c>
      <c r="G13" s="20" t="s">
        <v>111</v>
      </c>
      <c r="H13" s="20" t="s">
        <v>21318</v>
      </c>
      <c r="I13" s="20" t="s">
        <v>21461</v>
      </c>
      <c r="J13" s="20" t="s">
        <v>10</v>
      </c>
      <c r="K13" s="20" t="str">
        <f>IF(S13=0,"No",IF(S13=0.5,"Subsection", "Section"))</f>
        <v>No</v>
      </c>
      <c r="L13" s="20" t="s">
        <v>25282</v>
      </c>
      <c r="M13" s="20" t="s">
        <v>117</v>
      </c>
      <c r="N13">
        <v>1</v>
      </c>
      <c r="O13">
        <v>0.5</v>
      </c>
      <c r="P13">
        <v>0.5</v>
      </c>
      <c r="Q13">
        <v>1</v>
      </c>
      <c r="R13">
        <v>0</v>
      </c>
      <c r="S13">
        <v>0</v>
      </c>
      <c r="T13">
        <f t="shared" si="2"/>
        <v>3</v>
      </c>
      <c r="U13" s="33" t="s">
        <v>21504</v>
      </c>
      <c r="V13" s="30" t="s">
        <v>25410</v>
      </c>
      <c r="W13" s="10" t="s">
        <v>19542</v>
      </c>
      <c r="X13" t="s">
        <v>9330</v>
      </c>
      <c r="Y13" t="s">
        <v>21356</v>
      </c>
      <c r="Z13" t="s">
        <v>9331</v>
      </c>
      <c r="AA13" t="s">
        <v>9332</v>
      </c>
      <c r="AB13">
        <v>7</v>
      </c>
      <c r="AD13" t="s">
        <v>1415</v>
      </c>
      <c r="AE13" t="s">
        <v>9333</v>
      </c>
      <c r="AF13" s="3">
        <v>2012</v>
      </c>
      <c r="AG13" t="s">
        <v>9334</v>
      </c>
      <c r="AH13" t="s">
        <v>6</v>
      </c>
      <c r="AI13" t="s">
        <v>9335</v>
      </c>
    </row>
    <row r="14" spans="1:35" x14ac:dyDescent="0.35">
      <c r="A14">
        <v>13</v>
      </c>
      <c r="B14">
        <v>37</v>
      </c>
      <c r="C14" t="s">
        <v>57</v>
      </c>
      <c r="D14" t="s">
        <v>55</v>
      </c>
      <c r="E14" t="str">
        <f t="shared" si="0"/>
        <v>Design</v>
      </c>
      <c r="F14" s="20" t="s">
        <v>98</v>
      </c>
      <c r="G14" s="20" t="s">
        <v>109</v>
      </c>
      <c r="H14" s="20" t="s">
        <v>21413</v>
      </c>
      <c r="I14" s="20" t="s">
        <v>12</v>
      </c>
      <c r="J14" s="20" t="s">
        <v>10</v>
      </c>
      <c r="K14" s="20" t="s">
        <v>10</v>
      </c>
      <c r="L14" s="20" t="s">
        <v>25313</v>
      </c>
      <c r="M14" s="20" t="s">
        <v>120</v>
      </c>
      <c r="N14">
        <v>1</v>
      </c>
      <c r="O14">
        <v>1</v>
      </c>
      <c r="P14">
        <v>1</v>
      </c>
      <c r="Q14">
        <v>0.5</v>
      </c>
      <c r="R14">
        <v>0</v>
      </c>
      <c r="S14">
        <v>0.5</v>
      </c>
      <c r="T14">
        <f t="shared" si="2"/>
        <v>4</v>
      </c>
      <c r="U14" t="s">
        <v>21492</v>
      </c>
      <c r="V14" s="30" t="s">
        <v>25412</v>
      </c>
      <c r="W14" s="10" t="s">
        <v>20705</v>
      </c>
      <c r="X14" t="s">
        <v>16981</v>
      </c>
      <c r="Y14" t="s">
        <v>21356</v>
      </c>
      <c r="Z14" t="s">
        <v>16982</v>
      </c>
      <c r="AA14" t="s">
        <v>16983</v>
      </c>
      <c r="AB14">
        <v>6</v>
      </c>
      <c r="AC14">
        <v>9781605588636</v>
      </c>
      <c r="AD14" t="s">
        <v>16973</v>
      </c>
      <c r="AE14" t="s">
        <v>16984</v>
      </c>
      <c r="AF14" s="3">
        <v>2010</v>
      </c>
      <c r="AG14" t="s">
        <v>16985</v>
      </c>
      <c r="AH14" t="s">
        <v>16973</v>
      </c>
      <c r="AI14" t="s">
        <v>6</v>
      </c>
    </row>
    <row r="15" spans="1:35" x14ac:dyDescent="0.35">
      <c r="A15">
        <v>14</v>
      </c>
      <c r="B15">
        <v>38</v>
      </c>
      <c r="C15" t="s">
        <v>57</v>
      </c>
      <c r="D15" t="s">
        <v>92</v>
      </c>
      <c r="E15" t="str">
        <f t="shared" si="0"/>
        <v>Design</v>
      </c>
      <c r="F15" t="s">
        <v>98</v>
      </c>
      <c r="G15" t="s">
        <v>105</v>
      </c>
      <c r="H15" t="s">
        <v>21413</v>
      </c>
      <c r="I15" t="s">
        <v>12</v>
      </c>
      <c r="J15" s="20" t="s">
        <v>10</v>
      </c>
      <c r="K15" s="20" t="str">
        <f>IF(S15=0,"No",IF(S15=0.5,"Subsection", "Section"))</f>
        <v>No</v>
      </c>
      <c r="L15" s="20" t="s">
        <v>25282</v>
      </c>
      <c r="M15" t="s">
        <v>120</v>
      </c>
      <c r="N15">
        <v>1</v>
      </c>
      <c r="O15">
        <v>1</v>
      </c>
      <c r="P15">
        <v>1</v>
      </c>
      <c r="Q15">
        <v>1</v>
      </c>
      <c r="R15">
        <v>0</v>
      </c>
      <c r="S15">
        <v>0</v>
      </c>
      <c r="T15">
        <f t="shared" si="2"/>
        <v>4</v>
      </c>
      <c r="U15" s="20" t="s">
        <v>25225</v>
      </c>
      <c r="V15" s="30" t="s">
        <v>25414</v>
      </c>
      <c r="W15" s="10" t="s">
        <v>25230</v>
      </c>
      <c r="X15" t="s">
        <v>23936</v>
      </c>
      <c r="Y15" t="s">
        <v>21356</v>
      </c>
      <c r="AA15" t="s">
        <v>23937</v>
      </c>
      <c r="AB15">
        <v>10</v>
      </c>
      <c r="AD15" t="s">
        <v>23938</v>
      </c>
      <c r="AE15" t="s">
        <v>23939</v>
      </c>
      <c r="AF15">
        <v>2010</v>
      </c>
      <c r="AG15" t="s">
        <v>6</v>
      </c>
      <c r="AH15" t="s">
        <v>6</v>
      </c>
    </row>
    <row r="16" spans="1:35" x14ac:dyDescent="0.35">
      <c r="A16">
        <v>15</v>
      </c>
      <c r="B16">
        <v>39</v>
      </c>
      <c r="C16" t="s">
        <v>57</v>
      </c>
      <c r="D16" t="s">
        <v>55</v>
      </c>
      <c r="E16" t="str">
        <f t="shared" si="0"/>
        <v>Design</v>
      </c>
      <c r="F16" s="20" t="s">
        <v>98</v>
      </c>
      <c r="G16" s="20" t="s">
        <v>107</v>
      </c>
      <c r="H16" s="20" t="s">
        <v>21309</v>
      </c>
      <c r="I16" s="20" t="s">
        <v>11973</v>
      </c>
      <c r="J16" s="20" t="s">
        <v>10</v>
      </c>
      <c r="K16" s="20" t="str">
        <f>IF(S16=0,"No",IF(S16=0.5,"Subsection", "Section"))</f>
        <v>No</v>
      </c>
      <c r="L16" s="20" t="s">
        <v>25282</v>
      </c>
      <c r="M16" s="20" t="s">
        <v>120</v>
      </c>
      <c r="N16">
        <v>1</v>
      </c>
      <c r="O16">
        <v>1</v>
      </c>
      <c r="P16">
        <v>1</v>
      </c>
      <c r="Q16">
        <v>1</v>
      </c>
      <c r="R16">
        <v>0</v>
      </c>
      <c r="S16">
        <v>0</v>
      </c>
      <c r="T16">
        <f t="shared" si="2"/>
        <v>4</v>
      </c>
      <c r="U16" t="s">
        <v>21500</v>
      </c>
      <c r="V16" s="30" t="s">
        <v>25416</v>
      </c>
      <c r="W16" s="10" t="s">
        <v>19964</v>
      </c>
      <c r="X16" t="s">
        <v>11904</v>
      </c>
      <c r="Y16" t="s">
        <v>21356</v>
      </c>
      <c r="Z16" t="s">
        <v>11905</v>
      </c>
      <c r="AA16" t="s">
        <v>11906</v>
      </c>
      <c r="AB16">
        <v>10</v>
      </c>
      <c r="AC16">
        <v>9781728190686</v>
      </c>
      <c r="AD16" t="s">
        <v>11907</v>
      </c>
      <c r="AE16" t="s">
        <v>11908</v>
      </c>
      <c r="AF16" s="3">
        <v>2020</v>
      </c>
      <c r="AG16" t="s">
        <v>11909</v>
      </c>
      <c r="AH16" t="s">
        <v>6</v>
      </c>
      <c r="AI16" t="s">
        <v>162</v>
      </c>
    </row>
    <row r="17" spans="1:35" x14ac:dyDescent="0.35">
      <c r="A17">
        <v>16</v>
      </c>
      <c r="B17">
        <v>40</v>
      </c>
      <c r="C17" t="s">
        <v>57</v>
      </c>
      <c r="D17" t="s">
        <v>55</v>
      </c>
      <c r="E17" t="str">
        <f t="shared" si="0"/>
        <v>Design</v>
      </c>
      <c r="F17" s="20" t="s">
        <v>98</v>
      </c>
      <c r="G17" s="20" t="s">
        <v>105</v>
      </c>
      <c r="H17" s="20" t="s">
        <v>21433</v>
      </c>
      <c r="I17" s="20" t="s">
        <v>21328</v>
      </c>
      <c r="J17" s="20" t="s">
        <v>10</v>
      </c>
      <c r="K17" s="20" t="str">
        <f>IF(S17=0,"No",IF(S17=0.5,"Subsection", "Section"))</f>
        <v>No</v>
      </c>
      <c r="L17" s="20" t="s">
        <v>25282</v>
      </c>
      <c r="M17" s="20" t="s">
        <v>117</v>
      </c>
      <c r="N17">
        <v>0.5</v>
      </c>
      <c r="O17">
        <v>0.5</v>
      </c>
      <c r="P17">
        <v>0</v>
      </c>
      <c r="Q17">
        <v>0</v>
      </c>
      <c r="R17">
        <v>0</v>
      </c>
      <c r="S17">
        <v>0</v>
      </c>
      <c r="T17">
        <f t="shared" si="2"/>
        <v>1</v>
      </c>
      <c r="U17" t="s">
        <v>21494</v>
      </c>
      <c r="V17" s="137" t="s">
        <v>25415</v>
      </c>
      <c r="W17" s="10" t="s">
        <v>18908</v>
      </c>
      <c r="X17" t="s">
        <v>5443</v>
      </c>
      <c r="Y17" t="s">
        <v>21356</v>
      </c>
      <c r="Z17" t="s">
        <v>6</v>
      </c>
      <c r="AA17" t="s">
        <v>5444</v>
      </c>
      <c r="AB17">
        <v>7</v>
      </c>
      <c r="AD17" t="s">
        <v>2536</v>
      </c>
      <c r="AE17" t="s">
        <v>5445</v>
      </c>
      <c r="AF17" s="3">
        <v>2012</v>
      </c>
      <c r="AG17" t="s">
        <v>5446</v>
      </c>
      <c r="AH17" t="s">
        <v>6</v>
      </c>
      <c r="AI17" t="s">
        <v>4177</v>
      </c>
    </row>
    <row r="18" spans="1:35" x14ac:dyDescent="0.35">
      <c r="A18">
        <v>17</v>
      </c>
      <c r="B18">
        <v>42</v>
      </c>
      <c r="C18" t="s">
        <v>57</v>
      </c>
      <c r="D18" t="s">
        <v>97</v>
      </c>
      <c r="E18" t="str">
        <f t="shared" si="0"/>
        <v>Design</v>
      </c>
      <c r="F18" t="s">
        <v>98</v>
      </c>
      <c r="G18" t="s">
        <v>107</v>
      </c>
      <c r="H18" t="s">
        <v>21413</v>
      </c>
      <c r="I18" t="s">
        <v>25202</v>
      </c>
      <c r="J18" s="20" t="s">
        <v>25286</v>
      </c>
      <c r="K18" s="20" t="s">
        <v>25287</v>
      </c>
      <c r="L18" s="20" t="s">
        <v>25294</v>
      </c>
      <c r="M18" t="s">
        <v>117</v>
      </c>
      <c r="N18">
        <v>1</v>
      </c>
      <c r="O18">
        <v>1</v>
      </c>
      <c r="P18">
        <v>1</v>
      </c>
      <c r="Q18">
        <v>0.5</v>
      </c>
      <c r="R18">
        <v>0</v>
      </c>
      <c r="S18">
        <v>0.5</v>
      </c>
      <c r="T18">
        <f t="shared" si="2"/>
        <v>4</v>
      </c>
      <c r="U18" s="33" t="s">
        <v>25234</v>
      </c>
      <c r="V18" s="137" t="s">
        <v>25406</v>
      </c>
      <c r="W18" s="10" t="s">
        <v>24949</v>
      </c>
      <c r="X18" t="s">
        <v>24950</v>
      </c>
      <c r="Y18" t="s">
        <v>21356</v>
      </c>
      <c r="AA18" t="s">
        <v>24951</v>
      </c>
      <c r="AB18">
        <v>7</v>
      </c>
      <c r="AD18" t="s">
        <v>6273</v>
      </c>
      <c r="AE18" t="s">
        <v>24952</v>
      </c>
      <c r="AF18">
        <v>2013</v>
      </c>
      <c r="AG18" t="s">
        <v>6</v>
      </c>
      <c r="AH18" t="s">
        <v>6</v>
      </c>
    </row>
    <row r="19" spans="1:35" x14ac:dyDescent="0.35">
      <c r="A19">
        <v>18</v>
      </c>
      <c r="B19">
        <v>44</v>
      </c>
      <c r="C19" t="s">
        <v>57</v>
      </c>
      <c r="D19" t="s">
        <v>64</v>
      </c>
      <c r="E19" t="str">
        <f t="shared" si="0"/>
        <v>Design</v>
      </c>
      <c r="F19" s="20" t="s">
        <v>94</v>
      </c>
      <c r="G19" s="20" t="s">
        <v>111</v>
      </c>
      <c r="H19" s="20" t="s">
        <v>21318</v>
      </c>
      <c r="I19" s="20" t="s">
        <v>14606</v>
      </c>
      <c r="J19" s="20" t="s">
        <v>25286</v>
      </c>
      <c r="K19" s="20" t="s">
        <v>10</v>
      </c>
      <c r="L19" s="20" t="s">
        <v>25314</v>
      </c>
      <c r="M19" s="20" t="s">
        <v>120</v>
      </c>
      <c r="N19">
        <v>1</v>
      </c>
      <c r="O19">
        <v>1</v>
      </c>
      <c r="P19">
        <v>0.5</v>
      </c>
      <c r="Q19">
        <v>0.5</v>
      </c>
      <c r="R19">
        <v>0</v>
      </c>
      <c r="S19">
        <v>0.5</v>
      </c>
      <c r="T19">
        <f t="shared" si="2"/>
        <v>3.5</v>
      </c>
      <c r="U19" t="s">
        <v>21472</v>
      </c>
      <c r="V19" s="137" t="s">
        <v>25402</v>
      </c>
      <c r="W19" s="10" t="s">
        <v>18081</v>
      </c>
      <c r="X19" t="s">
        <v>178</v>
      </c>
      <c r="Y19" t="s">
        <v>21356</v>
      </c>
      <c r="Z19" t="s">
        <v>179</v>
      </c>
      <c r="AA19" t="s">
        <v>180</v>
      </c>
      <c r="AB19">
        <v>7</v>
      </c>
      <c r="AC19">
        <v>9783319490939</v>
      </c>
      <c r="AD19" t="s">
        <v>152</v>
      </c>
      <c r="AE19" t="s">
        <v>181</v>
      </c>
      <c r="AF19" s="3">
        <v>2016</v>
      </c>
      <c r="AG19" t="s">
        <v>182</v>
      </c>
      <c r="AH19" t="s">
        <v>6</v>
      </c>
      <c r="AI19" t="s">
        <v>147</v>
      </c>
    </row>
    <row r="20" spans="1:35" x14ac:dyDescent="0.35">
      <c r="A20">
        <v>19</v>
      </c>
      <c r="B20">
        <v>45</v>
      </c>
      <c r="C20" t="s">
        <v>57</v>
      </c>
      <c r="D20" t="s">
        <v>58</v>
      </c>
      <c r="E20" t="str">
        <f t="shared" si="0"/>
        <v>Design</v>
      </c>
      <c r="F20" s="20" t="s">
        <v>98</v>
      </c>
      <c r="G20" s="20" t="s">
        <v>105</v>
      </c>
      <c r="H20" s="20" t="s">
        <v>21318</v>
      </c>
      <c r="I20" s="20" t="s">
        <v>14606</v>
      </c>
      <c r="J20" s="20" t="s">
        <v>4</v>
      </c>
      <c r="K20" s="20" t="s">
        <v>25284</v>
      </c>
      <c r="L20" s="20" t="s">
        <v>25297</v>
      </c>
      <c r="M20" s="20" t="s">
        <v>120</v>
      </c>
      <c r="N20">
        <v>1</v>
      </c>
      <c r="O20">
        <v>1</v>
      </c>
      <c r="P20">
        <v>1</v>
      </c>
      <c r="Q20">
        <v>1</v>
      </c>
      <c r="R20">
        <v>1</v>
      </c>
      <c r="S20">
        <v>1</v>
      </c>
      <c r="T20">
        <f t="shared" si="2"/>
        <v>6</v>
      </c>
      <c r="U20" s="20" t="s">
        <v>21470</v>
      </c>
      <c r="V20" s="137" t="s">
        <v>25396</v>
      </c>
      <c r="W20" s="10" t="s">
        <v>18532</v>
      </c>
      <c r="X20" t="s">
        <v>3077</v>
      </c>
      <c r="Y20" t="s">
        <v>21356</v>
      </c>
      <c r="Z20" t="s">
        <v>3078</v>
      </c>
      <c r="AA20" t="s">
        <v>3079</v>
      </c>
      <c r="AB20">
        <v>7</v>
      </c>
      <c r="AC20">
        <v>9783030494346</v>
      </c>
      <c r="AD20" t="s">
        <v>152</v>
      </c>
      <c r="AE20" t="s">
        <v>3080</v>
      </c>
      <c r="AF20" s="3">
        <v>2020</v>
      </c>
      <c r="AG20" t="s">
        <v>3081</v>
      </c>
      <c r="AH20" t="s">
        <v>6</v>
      </c>
      <c r="AI20" t="s">
        <v>147</v>
      </c>
    </row>
    <row r="21" spans="1:35" x14ac:dyDescent="0.35">
      <c r="A21">
        <v>20</v>
      </c>
      <c r="B21">
        <v>46</v>
      </c>
      <c r="C21" t="s">
        <v>57</v>
      </c>
      <c r="D21" t="s">
        <v>97</v>
      </c>
      <c r="E21" t="str">
        <f t="shared" si="0"/>
        <v>Design</v>
      </c>
      <c r="F21" s="20" t="s">
        <v>98</v>
      </c>
      <c r="G21" s="20" t="s">
        <v>105</v>
      </c>
      <c r="H21" s="20" t="s">
        <v>21313</v>
      </c>
      <c r="I21" s="20" t="s">
        <v>11973</v>
      </c>
      <c r="J21" s="20" t="s">
        <v>4</v>
      </c>
      <c r="K21" s="20" t="s">
        <v>25287</v>
      </c>
      <c r="L21" s="20" t="s">
        <v>25297</v>
      </c>
      <c r="M21" s="20" t="s">
        <v>120</v>
      </c>
      <c r="N21">
        <v>1</v>
      </c>
      <c r="O21">
        <v>1</v>
      </c>
      <c r="P21">
        <v>1</v>
      </c>
      <c r="Q21">
        <v>1</v>
      </c>
      <c r="R21">
        <v>1</v>
      </c>
      <c r="S21">
        <v>1</v>
      </c>
      <c r="T21">
        <f t="shared" si="2"/>
        <v>6</v>
      </c>
      <c r="U21" t="s">
        <v>21499</v>
      </c>
      <c r="V21" s="137" t="s">
        <v>25401</v>
      </c>
      <c r="W21" s="10" t="s">
        <v>12938</v>
      </c>
      <c r="X21" t="s">
        <v>12939</v>
      </c>
      <c r="Y21" t="s">
        <v>21356</v>
      </c>
      <c r="Z21" t="s">
        <v>6</v>
      </c>
      <c r="AA21" t="s">
        <v>12940</v>
      </c>
      <c r="AB21">
        <v>7</v>
      </c>
      <c r="AD21" t="s">
        <v>12941</v>
      </c>
      <c r="AE21" t="s">
        <v>12942</v>
      </c>
      <c r="AF21" s="3">
        <v>2015</v>
      </c>
      <c r="AG21" t="s">
        <v>6</v>
      </c>
      <c r="AH21" t="s">
        <v>6</v>
      </c>
      <c r="AI21" t="s">
        <v>6</v>
      </c>
    </row>
    <row r="22" spans="1:35" x14ac:dyDescent="0.35">
      <c r="A22">
        <v>21</v>
      </c>
      <c r="B22">
        <v>47</v>
      </c>
      <c r="C22" t="s">
        <v>57</v>
      </c>
      <c r="D22" t="s">
        <v>58</v>
      </c>
      <c r="E22" t="str">
        <f t="shared" si="0"/>
        <v>Design</v>
      </c>
      <c r="F22" s="20" t="s">
        <v>94</v>
      </c>
      <c r="G22" s="20" t="s">
        <v>111</v>
      </c>
      <c r="H22" s="20" t="s">
        <v>21313</v>
      </c>
      <c r="I22" s="20" t="s">
        <v>11973</v>
      </c>
      <c r="J22" s="20" t="s">
        <v>10</v>
      </c>
      <c r="K22" s="20" t="str">
        <f>IF(S22=0,"No",IF(S22=0.5,"Subsection", "Section"))</f>
        <v>No</v>
      </c>
      <c r="L22" s="20" t="s">
        <v>25282</v>
      </c>
      <c r="M22" s="20" t="s">
        <v>120</v>
      </c>
      <c r="N22">
        <v>1</v>
      </c>
      <c r="O22">
        <v>0.5</v>
      </c>
      <c r="P22">
        <v>0</v>
      </c>
      <c r="Q22">
        <v>0</v>
      </c>
      <c r="R22">
        <v>0</v>
      </c>
      <c r="S22">
        <v>0</v>
      </c>
      <c r="T22">
        <f t="shared" si="2"/>
        <v>1.5</v>
      </c>
      <c r="U22" s="20" t="s">
        <v>21480</v>
      </c>
      <c r="V22" s="137" t="s">
        <v>25400</v>
      </c>
      <c r="W22" s="10" t="s">
        <v>18494</v>
      </c>
      <c r="X22" t="s">
        <v>2834</v>
      </c>
      <c r="Y22" t="s">
        <v>21356</v>
      </c>
      <c r="Z22" t="s">
        <v>2835</v>
      </c>
      <c r="AA22" t="s">
        <v>2836</v>
      </c>
      <c r="AB22">
        <v>10</v>
      </c>
      <c r="AC22">
        <v>9781457706523</v>
      </c>
      <c r="AD22" t="s">
        <v>2837</v>
      </c>
      <c r="AE22" t="s">
        <v>2838</v>
      </c>
      <c r="AF22" s="3">
        <v>2011</v>
      </c>
      <c r="AG22" t="s">
        <v>2839</v>
      </c>
      <c r="AH22" t="s">
        <v>6</v>
      </c>
      <c r="AI22" t="s">
        <v>176</v>
      </c>
    </row>
    <row r="23" spans="1:35" x14ac:dyDescent="0.35">
      <c r="A23">
        <v>22</v>
      </c>
      <c r="B23">
        <v>48</v>
      </c>
      <c r="C23" t="s">
        <v>57</v>
      </c>
      <c r="D23" t="s">
        <v>58</v>
      </c>
      <c r="E23" t="str">
        <f t="shared" si="0"/>
        <v>Design</v>
      </c>
      <c r="F23" s="20" t="s">
        <v>94</v>
      </c>
      <c r="G23" s="20" t="s">
        <v>111</v>
      </c>
      <c r="H23" s="20" t="s">
        <v>21313</v>
      </c>
      <c r="I23" s="20" t="s">
        <v>21509</v>
      </c>
      <c r="J23" s="20" t="s">
        <v>10</v>
      </c>
      <c r="K23" s="20" t="str">
        <f>IF(S23=0,"No",IF(S23=0.5,"Subsection", "Section"))</f>
        <v>No</v>
      </c>
      <c r="L23" s="20" t="s">
        <v>25282</v>
      </c>
      <c r="M23" s="20" t="s">
        <v>120</v>
      </c>
      <c r="N23">
        <v>1</v>
      </c>
      <c r="O23">
        <v>1</v>
      </c>
      <c r="P23">
        <v>0.5</v>
      </c>
      <c r="Q23">
        <v>1</v>
      </c>
      <c r="R23">
        <v>0</v>
      </c>
      <c r="S23">
        <v>0</v>
      </c>
      <c r="T23">
        <f t="shared" si="2"/>
        <v>3.5</v>
      </c>
      <c r="U23" t="s">
        <v>21510</v>
      </c>
      <c r="V23" s="137" t="s">
        <v>25398</v>
      </c>
      <c r="W23" s="10" t="s">
        <v>20800</v>
      </c>
      <c r="X23" t="s">
        <v>18056</v>
      </c>
      <c r="Y23" t="s">
        <v>21356</v>
      </c>
      <c r="Z23" t="s">
        <v>6</v>
      </c>
      <c r="AA23" t="s">
        <v>17624</v>
      </c>
      <c r="AB23">
        <v>6</v>
      </c>
      <c r="AD23" t="s">
        <v>18058</v>
      </c>
      <c r="AE23" t="s">
        <v>18057</v>
      </c>
      <c r="AF23" s="3">
        <v>2014</v>
      </c>
      <c r="AG23" t="s">
        <v>6</v>
      </c>
      <c r="AH23" t="s">
        <v>18058</v>
      </c>
      <c r="AI23" t="s">
        <v>6</v>
      </c>
    </row>
    <row r="24" spans="1:35" x14ac:dyDescent="0.35">
      <c r="A24">
        <v>23</v>
      </c>
      <c r="B24">
        <v>49</v>
      </c>
      <c r="C24" t="s">
        <v>57</v>
      </c>
      <c r="D24" t="s">
        <v>58</v>
      </c>
      <c r="E24" t="str">
        <f t="shared" si="0"/>
        <v>Design</v>
      </c>
      <c r="F24" s="20" t="s">
        <v>94</v>
      </c>
      <c r="G24" s="20" t="s">
        <v>111</v>
      </c>
      <c r="H24" s="20" t="s">
        <v>21313</v>
      </c>
      <c r="I24" s="20" t="s">
        <v>21475</v>
      </c>
      <c r="J24" s="20" t="s">
        <v>10</v>
      </c>
      <c r="K24" s="20" t="str">
        <f>IF(S24=0,"No",IF(S24=0.5,"Subsection", "Section"))</f>
        <v>No</v>
      </c>
      <c r="L24" s="20" t="s">
        <v>25282</v>
      </c>
      <c r="M24" s="20" t="s">
        <v>117</v>
      </c>
      <c r="N24">
        <v>1</v>
      </c>
      <c r="O24">
        <v>1</v>
      </c>
      <c r="P24">
        <v>0.5</v>
      </c>
      <c r="Q24">
        <v>0</v>
      </c>
      <c r="R24">
        <v>0</v>
      </c>
      <c r="S24">
        <v>0</v>
      </c>
      <c r="T24">
        <f t="shared" si="2"/>
        <v>2.5</v>
      </c>
      <c r="U24" s="20" t="s">
        <v>21476</v>
      </c>
      <c r="V24" s="137" t="s">
        <v>25397</v>
      </c>
      <c r="W24" s="10" t="s">
        <v>18210</v>
      </c>
      <c r="X24" t="s">
        <v>1030</v>
      </c>
      <c r="Y24" t="s">
        <v>21356</v>
      </c>
      <c r="Z24" t="s">
        <v>1031</v>
      </c>
      <c r="AA24" t="s">
        <v>1020</v>
      </c>
      <c r="AB24">
        <v>7</v>
      </c>
      <c r="AD24" t="s">
        <v>1032</v>
      </c>
      <c r="AE24" t="s">
        <v>1033</v>
      </c>
      <c r="AF24" s="3">
        <v>2021</v>
      </c>
      <c r="AG24" t="s">
        <v>1034</v>
      </c>
      <c r="AH24" t="s">
        <v>6</v>
      </c>
      <c r="AI24" t="s">
        <v>162</v>
      </c>
    </row>
    <row r="25" spans="1:35" x14ac:dyDescent="0.35">
      <c r="A25">
        <v>24</v>
      </c>
      <c r="B25">
        <v>50</v>
      </c>
      <c r="C25" t="s">
        <v>57</v>
      </c>
      <c r="D25" t="s">
        <v>78</v>
      </c>
      <c r="E25" t="str">
        <f t="shared" si="0"/>
        <v>Design</v>
      </c>
      <c r="F25" s="20" t="s">
        <v>98</v>
      </c>
      <c r="G25" s="20" t="s">
        <v>105</v>
      </c>
      <c r="H25" s="20" t="s">
        <v>21318</v>
      </c>
      <c r="I25" s="20" t="s">
        <v>14606</v>
      </c>
      <c r="J25" s="20" t="s">
        <v>4</v>
      </c>
      <c r="K25" s="20" t="s">
        <v>25284</v>
      </c>
      <c r="L25" s="20" t="s">
        <v>25297</v>
      </c>
      <c r="M25" s="20" t="s">
        <v>120</v>
      </c>
      <c r="N25">
        <v>1</v>
      </c>
      <c r="O25">
        <v>1</v>
      </c>
      <c r="P25">
        <v>1</v>
      </c>
      <c r="Q25">
        <v>1</v>
      </c>
      <c r="R25">
        <v>1</v>
      </c>
      <c r="S25">
        <v>1</v>
      </c>
      <c r="T25">
        <f t="shared" si="2"/>
        <v>6</v>
      </c>
      <c r="U25" s="20" t="s">
        <v>21471</v>
      </c>
      <c r="V25" s="137" t="s">
        <v>25396</v>
      </c>
      <c r="W25" s="10" t="s">
        <v>18533</v>
      </c>
      <c r="X25" t="s">
        <v>3083</v>
      </c>
      <c r="Y25" t="s">
        <v>21356</v>
      </c>
      <c r="Z25" t="s">
        <v>3084</v>
      </c>
      <c r="AA25" t="s">
        <v>3079</v>
      </c>
      <c r="AB25">
        <v>7</v>
      </c>
      <c r="AC25">
        <v>9783030793814</v>
      </c>
      <c r="AD25" t="s">
        <v>152</v>
      </c>
      <c r="AE25" t="s">
        <v>3085</v>
      </c>
      <c r="AF25" s="3">
        <v>2021</v>
      </c>
      <c r="AG25" t="s">
        <v>3086</v>
      </c>
      <c r="AH25" t="s">
        <v>6</v>
      </c>
      <c r="AI25" t="s">
        <v>162</v>
      </c>
    </row>
    <row r="26" spans="1:35" x14ac:dyDescent="0.35">
      <c r="A26">
        <v>25</v>
      </c>
      <c r="B26">
        <v>51</v>
      </c>
      <c r="C26" t="s">
        <v>57</v>
      </c>
      <c r="D26" t="s">
        <v>92</v>
      </c>
      <c r="E26" t="str">
        <f t="shared" si="0"/>
        <v>Design</v>
      </c>
      <c r="F26" s="20" t="s">
        <v>98</v>
      </c>
      <c r="G26" s="20" t="s">
        <v>109</v>
      </c>
      <c r="H26" s="20" t="s">
        <v>21440</v>
      </c>
      <c r="I26" s="20" t="s">
        <v>12</v>
      </c>
      <c r="J26" s="20" t="s">
        <v>10</v>
      </c>
      <c r="K26" s="20" t="s">
        <v>25287</v>
      </c>
      <c r="L26" s="20" t="s">
        <v>25307</v>
      </c>
      <c r="M26" s="20" t="s">
        <v>117</v>
      </c>
      <c r="N26">
        <v>1</v>
      </c>
      <c r="O26">
        <v>1</v>
      </c>
      <c r="P26">
        <v>1</v>
      </c>
      <c r="Q26">
        <v>1</v>
      </c>
      <c r="R26">
        <v>0</v>
      </c>
      <c r="S26">
        <v>0.5</v>
      </c>
      <c r="T26">
        <f t="shared" si="2"/>
        <v>4.5</v>
      </c>
      <c r="U26" s="20" t="s">
        <v>21482</v>
      </c>
      <c r="V26" s="137" t="s">
        <v>25395</v>
      </c>
      <c r="W26" s="10" t="s">
        <v>18572</v>
      </c>
      <c r="X26" t="s">
        <v>3325</v>
      </c>
      <c r="Y26" t="s">
        <v>21356</v>
      </c>
      <c r="Z26" t="s">
        <v>3326</v>
      </c>
      <c r="AA26" t="s">
        <v>3327</v>
      </c>
      <c r="AB26">
        <v>7</v>
      </c>
      <c r="AD26" t="s">
        <v>1853</v>
      </c>
      <c r="AE26" t="s">
        <v>6</v>
      </c>
      <c r="AF26" s="3">
        <v>2018</v>
      </c>
      <c r="AG26" t="s">
        <v>3328</v>
      </c>
      <c r="AH26" t="s">
        <v>6</v>
      </c>
      <c r="AI26" t="s">
        <v>147</v>
      </c>
    </row>
    <row r="27" spans="1:35" x14ac:dyDescent="0.35">
      <c r="A27">
        <v>26</v>
      </c>
      <c r="B27">
        <v>1</v>
      </c>
      <c r="C27" t="s">
        <v>60</v>
      </c>
      <c r="D27" t="s">
        <v>92</v>
      </c>
      <c r="E27" t="str">
        <f t="shared" si="0"/>
        <v>Implementation</v>
      </c>
      <c r="F27" s="20" t="s">
        <v>98</v>
      </c>
      <c r="G27" s="20" t="s">
        <v>109</v>
      </c>
      <c r="H27" s="20" t="s">
        <v>21306</v>
      </c>
      <c r="I27" s="20" t="s">
        <v>21401</v>
      </c>
      <c r="J27" s="20" t="s">
        <v>10</v>
      </c>
      <c r="K27" s="20" t="str">
        <f t="shared" ref="K27:K35" si="3">IF(S27=0,"No",IF(S27=0.5,"Subsection", "Section"))</f>
        <v>No</v>
      </c>
      <c r="L27" s="20" t="s">
        <v>25282</v>
      </c>
      <c r="M27" s="20" t="s">
        <v>122</v>
      </c>
      <c r="N27">
        <v>0.5</v>
      </c>
      <c r="O27">
        <v>0.5</v>
      </c>
      <c r="P27">
        <v>0.5</v>
      </c>
      <c r="Q27">
        <v>0</v>
      </c>
      <c r="R27">
        <v>0</v>
      </c>
      <c r="S27">
        <v>0</v>
      </c>
      <c r="T27">
        <f t="shared" si="2"/>
        <v>1.5</v>
      </c>
      <c r="U27" s="20" t="s">
        <v>21403</v>
      </c>
      <c r="V27" s="136" t="s">
        <v>25329</v>
      </c>
      <c r="W27" s="10" t="s">
        <v>18243</v>
      </c>
      <c r="X27" t="s">
        <v>1243</v>
      </c>
      <c r="Y27" t="s">
        <v>21355</v>
      </c>
      <c r="Z27" t="s">
        <v>1244</v>
      </c>
      <c r="AA27" t="s">
        <v>1245</v>
      </c>
      <c r="AB27">
        <v>10</v>
      </c>
      <c r="AD27" t="s">
        <v>1246</v>
      </c>
      <c r="AE27" t="s">
        <v>6</v>
      </c>
      <c r="AF27" s="3">
        <v>2013</v>
      </c>
      <c r="AG27" t="s">
        <v>1247</v>
      </c>
      <c r="AH27" t="s">
        <v>6</v>
      </c>
      <c r="AI27" t="s">
        <v>217</v>
      </c>
    </row>
    <row r="28" spans="1:35" x14ac:dyDescent="0.35">
      <c r="A28">
        <v>27</v>
      </c>
      <c r="B28">
        <v>2</v>
      </c>
      <c r="C28" t="s">
        <v>60</v>
      </c>
      <c r="D28" t="s">
        <v>97</v>
      </c>
      <c r="E28" t="str">
        <f t="shared" si="0"/>
        <v>Implementation</v>
      </c>
      <c r="F28" s="20" t="s">
        <v>94</v>
      </c>
      <c r="G28" s="20" t="s">
        <v>111</v>
      </c>
      <c r="H28" s="20" t="s">
        <v>21309</v>
      </c>
      <c r="I28" s="20" t="s">
        <v>11973</v>
      </c>
      <c r="J28" s="20" t="s">
        <v>10</v>
      </c>
      <c r="K28" s="20" t="str">
        <f t="shared" si="3"/>
        <v>No</v>
      </c>
      <c r="L28" s="20" t="s">
        <v>25282</v>
      </c>
      <c r="M28" s="20" t="s">
        <v>120</v>
      </c>
      <c r="N28">
        <v>1</v>
      </c>
      <c r="O28">
        <v>1</v>
      </c>
      <c r="P28">
        <v>1</v>
      </c>
      <c r="Q28">
        <v>0</v>
      </c>
      <c r="R28">
        <v>0</v>
      </c>
      <c r="S28">
        <v>0</v>
      </c>
      <c r="T28">
        <f t="shared" si="2"/>
        <v>3</v>
      </c>
      <c r="U28" t="s">
        <v>21397</v>
      </c>
      <c r="V28" s="136" t="s">
        <v>25330</v>
      </c>
      <c r="W28" s="10" t="s">
        <v>19561</v>
      </c>
      <c r="X28" t="s">
        <v>9442</v>
      </c>
      <c r="Y28" t="s">
        <v>21355</v>
      </c>
      <c r="Z28" t="s">
        <v>9443</v>
      </c>
      <c r="AA28" t="s">
        <v>9444</v>
      </c>
      <c r="AB28">
        <v>10</v>
      </c>
      <c r="AC28">
        <v>9781538692738</v>
      </c>
      <c r="AD28" t="s">
        <v>9445</v>
      </c>
      <c r="AE28" t="s">
        <v>9446</v>
      </c>
      <c r="AF28" s="3">
        <v>2019</v>
      </c>
      <c r="AG28" t="s">
        <v>9447</v>
      </c>
      <c r="AH28" t="s">
        <v>6</v>
      </c>
      <c r="AI28" t="s">
        <v>162</v>
      </c>
    </row>
    <row r="29" spans="1:35" x14ac:dyDescent="0.35">
      <c r="A29">
        <v>28</v>
      </c>
      <c r="B29">
        <v>3</v>
      </c>
      <c r="C29" t="s">
        <v>60</v>
      </c>
      <c r="D29" t="s">
        <v>97</v>
      </c>
      <c r="E29" t="str">
        <f t="shared" si="0"/>
        <v>Implementation</v>
      </c>
      <c r="F29" s="20" t="s">
        <v>94</v>
      </c>
      <c r="G29" s="20" t="s">
        <v>111</v>
      </c>
      <c r="H29" s="20" t="s">
        <v>21316</v>
      </c>
      <c r="I29" s="20" t="s">
        <v>11973</v>
      </c>
      <c r="J29" s="20" t="s">
        <v>10</v>
      </c>
      <c r="K29" s="20" t="str">
        <f t="shared" si="3"/>
        <v>No</v>
      </c>
      <c r="L29" s="20" t="s">
        <v>25282</v>
      </c>
      <c r="M29" s="20" t="s">
        <v>120</v>
      </c>
      <c r="N29">
        <v>0.5</v>
      </c>
      <c r="O29">
        <v>1</v>
      </c>
      <c r="P29">
        <v>0.5</v>
      </c>
      <c r="Q29">
        <v>0.5</v>
      </c>
      <c r="R29">
        <v>0</v>
      </c>
      <c r="S29">
        <v>0</v>
      </c>
      <c r="T29">
        <f t="shared" si="2"/>
        <v>2.5</v>
      </c>
      <c r="U29" t="s">
        <v>21398</v>
      </c>
      <c r="V29" s="136" t="s">
        <v>25331</v>
      </c>
      <c r="W29" s="10" t="s">
        <v>20193</v>
      </c>
      <c r="X29" t="s">
        <v>13586</v>
      </c>
      <c r="Y29" t="s">
        <v>21355</v>
      </c>
      <c r="Z29" t="s">
        <v>6</v>
      </c>
      <c r="AA29" t="s">
        <v>13587</v>
      </c>
      <c r="AB29">
        <v>7</v>
      </c>
      <c r="AD29" t="s">
        <v>13588</v>
      </c>
      <c r="AE29" t="s">
        <v>13589</v>
      </c>
      <c r="AF29" s="3">
        <v>2009</v>
      </c>
      <c r="AG29" t="s">
        <v>6</v>
      </c>
      <c r="AH29" t="s">
        <v>6</v>
      </c>
      <c r="AI29" t="s">
        <v>6</v>
      </c>
    </row>
    <row r="30" spans="1:35" x14ac:dyDescent="0.35">
      <c r="A30">
        <v>29</v>
      </c>
      <c r="B30">
        <v>4</v>
      </c>
      <c r="C30" t="s">
        <v>60</v>
      </c>
      <c r="D30" t="s">
        <v>97</v>
      </c>
      <c r="E30" t="str">
        <f t="shared" si="0"/>
        <v>Implementation</v>
      </c>
      <c r="F30" s="20" t="s">
        <v>98</v>
      </c>
      <c r="G30" s="20" t="s">
        <v>109</v>
      </c>
      <c r="H30" s="20" t="s">
        <v>21321</v>
      </c>
      <c r="I30" s="20" t="s">
        <v>12</v>
      </c>
      <c r="J30" s="20" t="s">
        <v>25286</v>
      </c>
      <c r="K30" s="20" t="str">
        <f t="shared" si="3"/>
        <v>Subsection</v>
      </c>
      <c r="L30" s="20" t="s">
        <v>25304</v>
      </c>
      <c r="M30" s="20" t="s">
        <v>117</v>
      </c>
      <c r="N30">
        <v>1</v>
      </c>
      <c r="O30">
        <v>1</v>
      </c>
      <c r="P30">
        <v>1</v>
      </c>
      <c r="Q30">
        <v>1</v>
      </c>
      <c r="R30">
        <v>0.5</v>
      </c>
      <c r="S30">
        <v>0.5</v>
      </c>
      <c r="T30">
        <f t="shared" si="2"/>
        <v>5</v>
      </c>
      <c r="U30" t="s">
        <v>21245</v>
      </c>
      <c r="V30" s="137" t="s">
        <v>25334</v>
      </c>
      <c r="W30" s="10" t="s">
        <v>20328</v>
      </c>
      <c r="X30" t="s">
        <v>14255</v>
      </c>
      <c r="Y30" t="s">
        <v>21355</v>
      </c>
      <c r="Z30" t="s">
        <v>6</v>
      </c>
      <c r="AA30" t="s">
        <v>14256</v>
      </c>
      <c r="AB30">
        <v>7</v>
      </c>
      <c r="AD30" t="s">
        <v>12988</v>
      </c>
      <c r="AE30" t="s">
        <v>14257</v>
      </c>
      <c r="AF30" s="3">
        <v>2017</v>
      </c>
      <c r="AG30" t="s">
        <v>6</v>
      </c>
      <c r="AH30" t="s">
        <v>6</v>
      </c>
      <c r="AI30" t="s">
        <v>6</v>
      </c>
    </row>
    <row r="31" spans="1:35" x14ac:dyDescent="0.35">
      <c r="A31">
        <v>30</v>
      </c>
      <c r="B31">
        <v>5</v>
      </c>
      <c r="C31" t="s">
        <v>60</v>
      </c>
      <c r="D31" t="s">
        <v>97</v>
      </c>
      <c r="E31" t="str">
        <f t="shared" si="0"/>
        <v>Implementation</v>
      </c>
      <c r="F31" s="20" t="s">
        <v>98</v>
      </c>
      <c r="G31" s="20" t="s">
        <v>107</v>
      </c>
      <c r="H31" s="20" t="s">
        <v>21333</v>
      </c>
      <c r="I31" s="20" t="s">
        <v>11973</v>
      </c>
      <c r="J31" s="20" t="s">
        <v>10</v>
      </c>
      <c r="K31" s="20" t="str">
        <f t="shared" si="3"/>
        <v>No</v>
      </c>
      <c r="L31" s="20" t="s">
        <v>25282</v>
      </c>
      <c r="M31" s="20" t="s">
        <v>120</v>
      </c>
      <c r="N31">
        <v>0.5</v>
      </c>
      <c r="O31">
        <v>1</v>
      </c>
      <c r="P31">
        <v>0</v>
      </c>
      <c r="Q31">
        <v>0.5</v>
      </c>
      <c r="R31">
        <v>0</v>
      </c>
      <c r="S31">
        <v>0</v>
      </c>
      <c r="T31">
        <f t="shared" si="2"/>
        <v>2</v>
      </c>
      <c r="U31" t="s">
        <v>21392</v>
      </c>
      <c r="V31" s="136" t="s">
        <v>25338</v>
      </c>
      <c r="W31" s="10" t="s">
        <v>20590</v>
      </c>
      <c r="X31" t="s">
        <v>15811</v>
      </c>
      <c r="Y31" t="s">
        <v>21355</v>
      </c>
      <c r="Z31" t="s">
        <v>15812</v>
      </c>
      <c r="AA31" t="s">
        <v>15813</v>
      </c>
      <c r="AB31">
        <v>6</v>
      </c>
      <c r="AD31" t="s">
        <v>15815</v>
      </c>
      <c r="AE31" t="s">
        <v>15814</v>
      </c>
      <c r="AF31" s="3">
        <v>2013</v>
      </c>
      <c r="AG31" t="s">
        <v>6</v>
      </c>
      <c r="AH31" t="s">
        <v>15815</v>
      </c>
      <c r="AI31" t="s">
        <v>6</v>
      </c>
    </row>
    <row r="32" spans="1:35" x14ac:dyDescent="0.35">
      <c r="A32">
        <v>31</v>
      </c>
      <c r="B32">
        <v>6</v>
      </c>
      <c r="C32" t="s">
        <v>60</v>
      </c>
      <c r="D32" t="s">
        <v>78</v>
      </c>
      <c r="E32" t="str">
        <f t="shared" si="0"/>
        <v>Implementation</v>
      </c>
      <c r="F32" s="20" t="s">
        <v>98</v>
      </c>
      <c r="G32" s="20" t="s">
        <v>109</v>
      </c>
      <c r="H32" s="20" t="s">
        <v>21321</v>
      </c>
      <c r="I32" s="20" t="s">
        <v>12</v>
      </c>
      <c r="J32" s="20" t="s">
        <v>10</v>
      </c>
      <c r="K32" s="20" t="str">
        <f t="shared" si="3"/>
        <v>Subsection</v>
      </c>
      <c r="L32" s="20" t="s">
        <v>25289</v>
      </c>
      <c r="M32" s="20" t="s">
        <v>117</v>
      </c>
      <c r="N32">
        <v>1</v>
      </c>
      <c r="O32">
        <v>1</v>
      </c>
      <c r="P32">
        <v>1</v>
      </c>
      <c r="Q32">
        <v>1</v>
      </c>
      <c r="R32">
        <v>0</v>
      </c>
      <c r="S32">
        <v>0.5</v>
      </c>
      <c r="T32">
        <f t="shared" si="2"/>
        <v>4.5</v>
      </c>
      <c r="U32" t="s">
        <v>21393</v>
      </c>
      <c r="V32" s="137" t="s">
        <v>25339</v>
      </c>
      <c r="W32" s="10" t="s">
        <v>20493</v>
      </c>
      <c r="X32" t="s">
        <v>15049</v>
      </c>
      <c r="Y32" t="s">
        <v>21355</v>
      </c>
      <c r="Z32" t="s">
        <v>6</v>
      </c>
      <c r="AA32" t="s">
        <v>15050</v>
      </c>
      <c r="AB32">
        <v>7</v>
      </c>
      <c r="AD32" t="s">
        <v>12988</v>
      </c>
      <c r="AE32" t="s">
        <v>15051</v>
      </c>
      <c r="AF32" s="3">
        <v>2019</v>
      </c>
      <c r="AG32" t="s">
        <v>6</v>
      </c>
      <c r="AH32" t="s">
        <v>6</v>
      </c>
      <c r="AI32" t="s">
        <v>6</v>
      </c>
    </row>
    <row r="33" spans="1:35" x14ac:dyDescent="0.35">
      <c r="A33">
        <v>32</v>
      </c>
      <c r="B33">
        <v>80</v>
      </c>
      <c r="C33" t="s">
        <v>63</v>
      </c>
      <c r="D33" t="s">
        <v>99</v>
      </c>
      <c r="E33" t="str">
        <f t="shared" si="0"/>
        <v>Quality</v>
      </c>
      <c r="F33" s="20" t="s">
        <v>98</v>
      </c>
      <c r="G33" s="20" t="s">
        <v>109</v>
      </c>
      <c r="H33" s="20" t="s">
        <v>21327</v>
      </c>
      <c r="I33" s="20" t="s">
        <v>21328</v>
      </c>
      <c r="J33" s="20" t="s">
        <v>10</v>
      </c>
      <c r="K33" s="20" t="str">
        <f t="shared" si="3"/>
        <v>No</v>
      </c>
      <c r="L33" s="20" t="s">
        <v>25282</v>
      </c>
      <c r="M33" s="20" t="s">
        <v>117</v>
      </c>
      <c r="N33">
        <v>1</v>
      </c>
      <c r="O33">
        <v>1</v>
      </c>
      <c r="P33">
        <v>1</v>
      </c>
      <c r="Q33">
        <v>1</v>
      </c>
      <c r="R33">
        <v>0</v>
      </c>
      <c r="S33">
        <v>0</v>
      </c>
      <c r="T33">
        <f t="shared" si="2"/>
        <v>4</v>
      </c>
      <c r="U33" t="s">
        <v>21362</v>
      </c>
      <c r="V33" s="137" t="s">
        <v>25366</v>
      </c>
      <c r="W33" s="10" t="s">
        <v>19898</v>
      </c>
      <c r="X33" t="s">
        <v>11489</v>
      </c>
      <c r="Y33" t="s">
        <v>21360</v>
      </c>
      <c r="Z33" t="s">
        <v>11490</v>
      </c>
      <c r="AA33" t="s">
        <v>11491</v>
      </c>
      <c r="AB33">
        <v>7</v>
      </c>
      <c r="AD33" t="s">
        <v>11492</v>
      </c>
      <c r="AE33" t="s">
        <v>11493</v>
      </c>
      <c r="AF33" s="3">
        <v>2020</v>
      </c>
      <c r="AG33" t="s">
        <v>11494</v>
      </c>
      <c r="AH33" t="s">
        <v>6</v>
      </c>
      <c r="AI33" t="s">
        <v>217</v>
      </c>
    </row>
    <row r="34" spans="1:35" x14ac:dyDescent="0.35">
      <c r="A34">
        <v>33</v>
      </c>
      <c r="B34">
        <v>81</v>
      </c>
      <c r="C34" t="s">
        <v>63</v>
      </c>
      <c r="D34" t="s">
        <v>99</v>
      </c>
      <c r="E34" t="str">
        <f t="shared" ref="E34:E65" si="4">IF(ISNUMBER(SEARCH("D.2.8",C34)),"Analysis",IF(OR(ISNUMBER(SEARCH("D.2.3",C34)),ISNUMBER(SEARCH("D.2.12",C34)),ISNUMBER(SEARCH("D.2.13",C34))),"Implementation",IF(OR(ISNUMBER(SEARCH("D.2.1",C34)),ISNUMBER(SEARCH("D.2.2",C34)),ISNUMBER(SEARCH("D.2.10",C34)),ISNUMBER(SEARCH("D.2.11",C34))),"Design",IF(OR(ISNUMBER(SEARCH("D.2.0",C34)),ISNUMBER(SEARCH("D.2.m",C34))),"General",IF(OR(ISNUMBER(SEARCH("D.2.4",C34)),ISNUMBER(SEARCH("D.2.5",C34)),ISNUMBER(SEARCH("D.2.7",C34))),"Quality","Management")))))</f>
        <v>Quality</v>
      </c>
      <c r="F34" s="20" t="s">
        <v>94</v>
      </c>
      <c r="G34" s="20" t="s">
        <v>111</v>
      </c>
      <c r="H34" s="20" t="s">
        <v>21329</v>
      </c>
      <c r="I34" s="20" t="s">
        <v>11973</v>
      </c>
      <c r="J34" s="20" t="s">
        <v>10</v>
      </c>
      <c r="K34" s="20" t="str">
        <f t="shared" si="3"/>
        <v>No</v>
      </c>
      <c r="L34" s="20" t="s">
        <v>25282</v>
      </c>
      <c r="M34" s="20" t="s">
        <v>120</v>
      </c>
      <c r="N34">
        <v>1</v>
      </c>
      <c r="O34">
        <v>1</v>
      </c>
      <c r="P34">
        <v>1</v>
      </c>
      <c r="Q34">
        <v>0.5</v>
      </c>
      <c r="R34">
        <v>0</v>
      </c>
      <c r="S34">
        <v>0</v>
      </c>
      <c r="T34">
        <f t="shared" ref="T34:T65" si="5">SUM(N34:S34)</f>
        <v>3.5</v>
      </c>
      <c r="U34" t="s">
        <v>21330</v>
      </c>
      <c r="V34" s="137" t="s">
        <v>25365</v>
      </c>
      <c r="W34" s="10" t="s">
        <v>19987</v>
      </c>
      <c r="X34" t="s">
        <v>12176</v>
      </c>
      <c r="Y34" t="s">
        <v>21360</v>
      </c>
      <c r="Z34" t="s">
        <v>6</v>
      </c>
      <c r="AA34" t="s">
        <v>12177</v>
      </c>
      <c r="AB34">
        <v>7</v>
      </c>
      <c r="AD34" t="s">
        <v>12178</v>
      </c>
      <c r="AE34" t="s">
        <v>12179</v>
      </c>
      <c r="AF34" s="3">
        <v>2018</v>
      </c>
      <c r="AG34" t="s">
        <v>6</v>
      </c>
      <c r="AH34" t="s">
        <v>6</v>
      </c>
      <c r="AI34" t="s">
        <v>6</v>
      </c>
    </row>
    <row r="35" spans="1:35" x14ac:dyDescent="0.35">
      <c r="A35">
        <v>34</v>
      </c>
      <c r="B35">
        <v>82</v>
      </c>
      <c r="C35" t="s">
        <v>63</v>
      </c>
      <c r="D35" t="s">
        <v>99</v>
      </c>
      <c r="E35" t="str">
        <f t="shared" si="4"/>
        <v>Quality</v>
      </c>
      <c r="F35" s="20" t="s">
        <v>98</v>
      </c>
      <c r="G35" s="20" t="s">
        <v>105</v>
      </c>
      <c r="H35" s="20" t="s">
        <v>21316</v>
      </c>
      <c r="I35" s="20" t="s">
        <v>11973</v>
      </c>
      <c r="J35" s="20" t="s">
        <v>10</v>
      </c>
      <c r="K35" s="20" t="str">
        <f t="shared" si="3"/>
        <v>No</v>
      </c>
      <c r="L35" s="20" t="s">
        <v>25282</v>
      </c>
      <c r="M35" s="20" t="s">
        <v>120</v>
      </c>
      <c r="N35">
        <v>0.5</v>
      </c>
      <c r="O35">
        <v>0.5</v>
      </c>
      <c r="P35">
        <v>0</v>
      </c>
      <c r="Q35">
        <v>0.5</v>
      </c>
      <c r="R35">
        <v>0</v>
      </c>
      <c r="S35">
        <v>0</v>
      </c>
      <c r="T35">
        <f t="shared" si="5"/>
        <v>1.5</v>
      </c>
      <c r="U35" s="20" t="s">
        <v>21317</v>
      </c>
      <c r="V35" s="137" t="s">
        <v>25362</v>
      </c>
      <c r="W35" s="10" t="s">
        <v>18525</v>
      </c>
      <c r="X35" t="s">
        <v>3026</v>
      </c>
      <c r="Y35" t="s">
        <v>21360</v>
      </c>
      <c r="Z35" t="s">
        <v>3027</v>
      </c>
      <c r="AA35" t="s">
        <v>3028</v>
      </c>
      <c r="AB35">
        <v>10</v>
      </c>
      <c r="AC35">
        <v>9781424445073</v>
      </c>
      <c r="AD35" t="s">
        <v>3029</v>
      </c>
      <c r="AE35" t="s">
        <v>6</v>
      </c>
      <c r="AF35" s="3">
        <v>2009</v>
      </c>
      <c r="AG35" t="s">
        <v>3030</v>
      </c>
      <c r="AH35" t="s">
        <v>6</v>
      </c>
      <c r="AI35" t="s">
        <v>283</v>
      </c>
    </row>
    <row r="36" spans="1:35" x14ac:dyDescent="0.35">
      <c r="A36">
        <v>35</v>
      </c>
      <c r="B36">
        <v>83</v>
      </c>
      <c r="C36" t="s">
        <v>63</v>
      </c>
      <c r="D36" t="s">
        <v>61</v>
      </c>
      <c r="E36" t="str">
        <f t="shared" si="4"/>
        <v>Quality</v>
      </c>
      <c r="F36" s="20" t="s">
        <v>94</v>
      </c>
      <c r="G36" s="20" t="s">
        <v>111</v>
      </c>
      <c r="H36" s="20" t="s">
        <v>21318</v>
      </c>
      <c r="I36" s="20" t="s">
        <v>14606</v>
      </c>
      <c r="J36" s="20" t="s">
        <v>25286</v>
      </c>
      <c r="K36" s="20" t="s">
        <v>10</v>
      </c>
      <c r="L36" s="20" t="s">
        <v>25320</v>
      </c>
      <c r="M36" s="20" t="s">
        <v>120</v>
      </c>
      <c r="N36">
        <v>1</v>
      </c>
      <c r="O36">
        <v>0.5</v>
      </c>
      <c r="P36">
        <v>0.5</v>
      </c>
      <c r="Q36">
        <v>0</v>
      </c>
      <c r="R36">
        <v>0</v>
      </c>
      <c r="S36">
        <v>0.5</v>
      </c>
      <c r="T36">
        <f t="shared" si="5"/>
        <v>2.5</v>
      </c>
      <c r="U36" t="s">
        <v>21319</v>
      </c>
      <c r="V36" s="137" t="s">
        <v>25359</v>
      </c>
      <c r="W36" s="10" t="s">
        <v>18604</v>
      </c>
      <c r="X36" t="s">
        <v>3526</v>
      </c>
      <c r="Y36" t="s">
        <v>21360</v>
      </c>
      <c r="Z36" t="s">
        <v>3527</v>
      </c>
      <c r="AA36" t="s">
        <v>3528</v>
      </c>
      <c r="AB36">
        <v>7</v>
      </c>
      <c r="AC36">
        <v>9783642343469</v>
      </c>
      <c r="AD36" t="s">
        <v>21320</v>
      </c>
      <c r="AE36" t="s">
        <v>3529</v>
      </c>
      <c r="AF36" s="3">
        <v>2012</v>
      </c>
      <c r="AG36" t="s">
        <v>3530</v>
      </c>
      <c r="AH36" t="s">
        <v>6</v>
      </c>
      <c r="AI36" t="s">
        <v>480</v>
      </c>
    </row>
    <row r="37" spans="1:35" x14ac:dyDescent="0.35">
      <c r="A37">
        <v>36</v>
      </c>
      <c r="B37">
        <v>84</v>
      </c>
      <c r="C37" t="s">
        <v>63</v>
      </c>
      <c r="D37" t="s">
        <v>61</v>
      </c>
      <c r="E37" t="str">
        <f t="shared" si="4"/>
        <v>Quality</v>
      </c>
      <c r="F37" s="20" t="s">
        <v>94</v>
      </c>
      <c r="G37" s="20" t="s">
        <v>111</v>
      </c>
      <c r="H37" s="20" t="s">
        <v>21324</v>
      </c>
      <c r="I37" s="20" t="s">
        <v>11973</v>
      </c>
      <c r="J37" s="20" t="s">
        <v>10</v>
      </c>
      <c r="K37" s="20" t="str">
        <f>IF(S37=0,"No",IF(S37=0.5,"Subsection", "Section"))</f>
        <v>No</v>
      </c>
      <c r="L37" s="20" t="s">
        <v>25282</v>
      </c>
      <c r="M37" s="20" t="s">
        <v>120</v>
      </c>
      <c r="N37">
        <v>0.5</v>
      </c>
      <c r="O37">
        <v>0</v>
      </c>
      <c r="P37">
        <v>0</v>
      </c>
      <c r="Q37">
        <v>0</v>
      </c>
      <c r="R37">
        <v>0</v>
      </c>
      <c r="S37">
        <v>0</v>
      </c>
      <c r="T37">
        <f t="shared" si="5"/>
        <v>0.5</v>
      </c>
      <c r="U37" t="s">
        <v>21325</v>
      </c>
      <c r="V37" s="137" t="s">
        <v>25358</v>
      </c>
      <c r="W37" s="10" t="s">
        <v>18853</v>
      </c>
      <c r="X37" t="s">
        <v>5092</v>
      </c>
      <c r="Y37" t="s">
        <v>21360</v>
      </c>
      <c r="Z37" t="s">
        <v>5093</v>
      </c>
      <c r="AA37" t="s">
        <v>5094</v>
      </c>
      <c r="AB37">
        <v>10</v>
      </c>
      <c r="AC37">
        <v>9781728173979</v>
      </c>
      <c r="AD37" t="s">
        <v>5095</v>
      </c>
      <c r="AE37" t="s">
        <v>5096</v>
      </c>
      <c r="AF37" s="3">
        <v>2020</v>
      </c>
      <c r="AG37" t="s">
        <v>5097</v>
      </c>
      <c r="AH37" t="s">
        <v>6</v>
      </c>
      <c r="AI37" t="s">
        <v>162</v>
      </c>
    </row>
    <row r="38" spans="1:35" x14ac:dyDescent="0.35">
      <c r="A38">
        <v>37</v>
      </c>
      <c r="B38">
        <v>85</v>
      </c>
      <c r="C38" t="s">
        <v>63</v>
      </c>
      <c r="D38" t="s">
        <v>99</v>
      </c>
      <c r="E38" t="str">
        <f t="shared" si="4"/>
        <v>Quality</v>
      </c>
      <c r="F38" s="20" t="s">
        <v>98</v>
      </c>
      <c r="G38" s="20" t="s">
        <v>109</v>
      </c>
      <c r="H38" s="20" t="s">
        <v>21324</v>
      </c>
      <c r="I38" s="20" t="s">
        <v>11973</v>
      </c>
      <c r="J38" s="20" t="s">
        <v>10</v>
      </c>
      <c r="K38" s="20" t="str">
        <f>IF(S38=0,"No",IF(S38=0.5,"Subsection", "Section"))</f>
        <v>No</v>
      </c>
      <c r="L38" s="20" t="s">
        <v>25282</v>
      </c>
      <c r="M38" s="20" t="s">
        <v>120</v>
      </c>
      <c r="N38">
        <v>1</v>
      </c>
      <c r="O38">
        <v>1</v>
      </c>
      <c r="P38">
        <v>0</v>
      </c>
      <c r="Q38">
        <v>1</v>
      </c>
      <c r="R38">
        <v>0</v>
      </c>
      <c r="S38">
        <v>0</v>
      </c>
      <c r="T38">
        <f t="shared" si="5"/>
        <v>3</v>
      </c>
      <c r="U38" t="s">
        <v>21219</v>
      </c>
      <c r="V38" s="138" t="s">
        <v>25411</v>
      </c>
      <c r="W38" s="10" t="s">
        <v>20143</v>
      </c>
      <c r="X38" t="s">
        <v>13311</v>
      </c>
      <c r="Y38" t="s">
        <v>21360</v>
      </c>
      <c r="Z38" t="s">
        <v>6</v>
      </c>
      <c r="AA38" t="s">
        <v>13312</v>
      </c>
      <c r="AB38">
        <v>7</v>
      </c>
      <c r="AD38" t="s">
        <v>13313</v>
      </c>
      <c r="AE38" t="s">
        <v>13314</v>
      </c>
      <c r="AF38" s="3">
        <v>2019</v>
      </c>
      <c r="AG38" t="s">
        <v>6</v>
      </c>
      <c r="AH38" t="s">
        <v>6</v>
      </c>
      <c r="AI38" t="s">
        <v>6</v>
      </c>
    </row>
    <row r="39" spans="1:35" x14ac:dyDescent="0.35">
      <c r="A39">
        <v>38</v>
      </c>
      <c r="B39">
        <v>86</v>
      </c>
      <c r="C39" t="s">
        <v>66</v>
      </c>
      <c r="D39" t="s">
        <v>99</v>
      </c>
      <c r="E39" t="str">
        <f t="shared" si="4"/>
        <v>Quality</v>
      </c>
      <c r="F39" s="20" t="s">
        <v>94</v>
      </c>
      <c r="G39" s="20" t="s">
        <v>111</v>
      </c>
      <c r="H39" s="20" t="s">
        <v>21457</v>
      </c>
      <c r="I39" s="20" t="s">
        <v>21307</v>
      </c>
      <c r="J39" s="20" t="s">
        <v>10</v>
      </c>
      <c r="K39" s="20" t="str">
        <f>IF(S39=0,"No",IF(S39=0.5,"Subsection", "Section"))</f>
        <v>No</v>
      </c>
      <c r="L39" s="20" t="s">
        <v>25282</v>
      </c>
      <c r="M39" s="20" t="s">
        <v>117</v>
      </c>
      <c r="N39">
        <v>1</v>
      </c>
      <c r="O39">
        <v>1</v>
      </c>
      <c r="P39">
        <v>0.5</v>
      </c>
      <c r="Q39">
        <v>1</v>
      </c>
      <c r="R39">
        <v>0</v>
      </c>
      <c r="S39">
        <v>0</v>
      </c>
      <c r="T39">
        <f t="shared" si="5"/>
        <v>3.5</v>
      </c>
      <c r="U39" t="s">
        <v>21458</v>
      </c>
      <c r="V39" s="137" t="s">
        <v>25350</v>
      </c>
      <c r="W39" s="10" t="s">
        <v>18687</v>
      </c>
      <c r="X39" t="s">
        <v>4063</v>
      </c>
      <c r="Y39" t="s">
        <v>21360</v>
      </c>
      <c r="Z39" t="s">
        <v>4064</v>
      </c>
      <c r="AA39" t="s">
        <v>4065</v>
      </c>
      <c r="AB39">
        <v>7</v>
      </c>
      <c r="AD39" t="s">
        <v>1386</v>
      </c>
      <c r="AE39" t="s">
        <v>4066</v>
      </c>
      <c r="AF39" s="3">
        <v>2016</v>
      </c>
      <c r="AG39" t="s">
        <v>4067</v>
      </c>
      <c r="AH39" t="s">
        <v>6</v>
      </c>
      <c r="AI39" t="s">
        <v>217</v>
      </c>
    </row>
    <row r="40" spans="1:35" x14ac:dyDescent="0.35">
      <c r="A40">
        <v>39</v>
      </c>
      <c r="B40">
        <v>87</v>
      </c>
      <c r="C40" t="s">
        <v>66</v>
      </c>
      <c r="D40" t="s">
        <v>99</v>
      </c>
      <c r="E40" t="str">
        <f t="shared" si="4"/>
        <v>Quality</v>
      </c>
      <c r="F40" s="20" t="s">
        <v>98</v>
      </c>
      <c r="G40" s="20" t="s">
        <v>109</v>
      </c>
      <c r="H40" s="20" t="s">
        <v>21321</v>
      </c>
      <c r="I40" s="20" t="s">
        <v>21461</v>
      </c>
      <c r="J40" s="20" t="s">
        <v>10</v>
      </c>
      <c r="K40" s="20" t="str">
        <f>IF(S40=0,"No",IF(S40=0.5,"Subsection", "Section"))</f>
        <v>No</v>
      </c>
      <c r="L40" s="20" t="s">
        <v>25282</v>
      </c>
      <c r="M40" s="20" t="s">
        <v>117</v>
      </c>
      <c r="N40">
        <v>1</v>
      </c>
      <c r="O40">
        <v>1</v>
      </c>
      <c r="P40">
        <v>1</v>
      </c>
      <c r="Q40">
        <v>1</v>
      </c>
      <c r="R40">
        <v>0</v>
      </c>
      <c r="S40">
        <v>0</v>
      </c>
      <c r="T40">
        <f t="shared" si="5"/>
        <v>4</v>
      </c>
      <c r="U40" t="s">
        <v>21463</v>
      </c>
      <c r="V40" s="137" t="s">
        <v>25349</v>
      </c>
      <c r="W40" s="10" t="s">
        <v>19974</v>
      </c>
      <c r="X40" t="s">
        <v>11999</v>
      </c>
      <c r="Y40" t="s">
        <v>21360</v>
      </c>
      <c r="Z40" t="s">
        <v>6</v>
      </c>
      <c r="AA40" t="s">
        <v>12000</v>
      </c>
      <c r="AB40">
        <v>7</v>
      </c>
      <c r="AD40" t="s">
        <v>12001</v>
      </c>
      <c r="AE40" t="s">
        <v>12002</v>
      </c>
      <c r="AF40" s="3">
        <v>2017</v>
      </c>
      <c r="AG40" t="s">
        <v>6</v>
      </c>
      <c r="AH40" t="s">
        <v>6</v>
      </c>
      <c r="AI40" t="s">
        <v>6</v>
      </c>
    </row>
    <row r="41" spans="1:35" x14ac:dyDescent="0.35">
      <c r="A41">
        <v>40</v>
      </c>
      <c r="B41">
        <v>88</v>
      </c>
      <c r="C41" t="s">
        <v>66</v>
      </c>
      <c r="D41" t="s">
        <v>99</v>
      </c>
      <c r="E41" t="str">
        <f t="shared" si="4"/>
        <v>Quality</v>
      </c>
      <c r="F41" s="20" t="s">
        <v>94</v>
      </c>
      <c r="G41" s="20" t="s">
        <v>111</v>
      </c>
      <c r="H41" s="20" t="s">
        <v>21324</v>
      </c>
      <c r="I41" s="20" t="s">
        <v>14606</v>
      </c>
      <c r="J41" s="20" t="s">
        <v>25286</v>
      </c>
      <c r="K41" s="20" t="s">
        <v>25287</v>
      </c>
      <c r="L41" s="20" t="s">
        <v>25321</v>
      </c>
      <c r="M41" s="20" t="s">
        <v>120</v>
      </c>
      <c r="N41">
        <v>1</v>
      </c>
      <c r="O41">
        <v>1</v>
      </c>
      <c r="P41">
        <v>0.5</v>
      </c>
      <c r="Q41">
        <v>0.5</v>
      </c>
      <c r="R41">
        <v>0</v>
      </c>
      <c r="S41">
        <v>0.5</v>
      </c>
      <c r="T41">
        <f t="shared" si="5"/>
        <v>3.5</v>
      </c>
      <c r="U41" t="s">
        <v>21459</v>
      </c>
      <c r="V41" s="137" t="s">
        <v>25347</v>
      </c>
      <c r="W41" s="10" t="s">
        <v>18781</v>
      </c>
      <c r="X41" t="s">
        <v>4640</v>
      </c>
      <c r="Y41" t="s">
        <v>21360</v>
      </c>
      <c r="Z41" t="s">
        <v>4641</v>
      </c>
      <c r="AA41" t="s">
        <v>4642</v>
      </c>
      <c r="AB41">
        <v>7</v>
      </c>
      <c r="AC41">
        <v>9783030324087</v>
      </c>
      <c r="AD41" t="s">
        <v>152</v>
      </c>
      <c r="AE41" t="s">
        <v>4643</v>
      </c>
      <c r="AF41" s="3">
        <v>2019</v>
      </c>
      <c r="AG41" t="s">
        <v>4644</v>
      </c>
      <c r="AH41" t="s">
        <v>6</v>
      </c>
      <c r="AI41" t="s">
        <v>217</v>
      </c>
    </row>
    <row r="42" spans="1:35" x14ac:dyDescent="0.35">
      <c r="A42">
        <v>41</v>
      </c>
      <c r="B42">
        <v>89</v>
      </c>
      <c r="C42" t="s">
        <v>66</v>
      </c>
      <c r="D42" t="s">
        <v>99</v>
      </c>
      <c r="E42" t="str">
        <f t="shared" si="4"/>
        <v>Quality</v>
      </c>
      <c r="F42" s="20" t="s">
        <v>98</v>
      </c>
      <c r="G42" s="20" t="s">
        <v>109</v>
      </c>
      <c r="H42" s="20" t="s">
        <v>21429</v>
      </c>
      <c r="I42" s="20" t="s">
        <v>11973</v>
      </c>
      <c r="J42" s="20" t="s">
        <v>25286</v>
      </c>
      <c r="K42" s="20" t="s">
        <v>25284</v>
      </c>
      <c r="L42" s="20" t="s">
        <v>25322</v>
      </c>
      <c r="M42" s="20" t="s">
        <v>120</v>
      </c>
      <c r="N42">
        <v>1</v>
      </c>
      <c r="O42">
        <v>1</v>
      </c>
      <c r="P42">
        <v>1</v>
      </c>
      <c r="Q42">
        <v>0.5</v>
      </c>
      <c r="R42">
        <v>0</v>
      </c>
      <c r="S42">
        <v>1</v>
      </c>
      <c r="T42">
        <f t="shared" si="5"/>
        <v>4.5</v>
      </c>
      <c r="U42" t="s">
        <v>21456</v>
      </c>
      <c r="V42" s="137" t="s">
        <v>25346</v>
      </c>
      <c r="W42" s="10" t="s">
        <v>20224</v>
      </c>
      <c r="X42" t="s">
        <v>13730</v>
      </c>
      <c r="Y42" t="s">
        <v>21360</v>
      </c>
      <c r="Z42" t="s">
        <v>6</v>
      </c>
      <c r="AA42" t="s">
        <v>13731</v>
      </c>
      <c r="AB42">
        <v>7</v>
      </c>
      <c r="AD42" t="s">
        <v>13732</v>
      </c>
      <c r="AE42" t="s">
        <v>13733</v>
      </c>
      <c r="AF42" s="3">
        <v>2015</v>
      </c>
      <c r="AG42" t="s">
        <v>6</v>
      </c>
      <c r="AH42" t="s">
        <v>6</v>
      </c>
      <c r="AI42" t="s">
        <v>6</v>
      </c>
    </row>
    <row r="43" spans="1:35" x14ac:dyDescent="0.35">
      <c r="A43">
        <v>42</v>
      </c>
      <c r="B43">
        <v>90</v>
      </c>
      <c r="C43" t="s">
        <v>66</v>
      </c>
      <c r="D43" t="s">
        <v>99</v>
      </c>
      <c r="E43" t="str">
        <f t="shared" si="4"/>
        <v>Quality</v>
      </c>
      <c r="F43" s="20" t="s">
        <v>98</v>
      </c>
      <c r="G43" s="20" t="s">
        <v>109</v>
      </c>
      <c r="H43" s="20" t="s">
        <v>21306</v>
      </c>
      <c r="I43" s="20" t="s">
        <v>12</v>
      </c>
      <c r="J43" s="20" t="s">
        <v>25286</v>
      </c>
      <c r="K43" s="20" t="s">
        <v>10</v>
      </c>
      <c r="L43" s="20" t="s">
        <v>25323</v>
      </c>
      <c r="M43" s="20" t="s">
        <v>120</v>
      </c>
      <c r="N43">
        <v>1</v>
      </c>
      <c r="O43">
        <v>0.5</v>
      </c>
      <c r="P43">
        <v>1</v>
      </c>
      <c r="Q43">
        <v>0.5</v>
      </c>
      <c r="R43">
        <v>0</v>
      </c>
      <c r="S43">
        <v>0.5</v>
      </c>
      <c r="T43">
        <f t="shared" si="5"/>
        <v>3.5</v>
      </c>
      <c r="U43" t="s">
        <v>21464</v>
      </c>
      <c r="V43" s="137" t="s">
        <v>25345</v>
      </c>
      <c r="W43" s="10" t="s">
        <v>19200</v>
      </c>
      <c r="X43" t="s">
        <v>7247</v>
      </c>
      <c r="Y43" t="s">
        <v>21360</v>
      </c>
      <c r="Z43" t="s">
        <v>7248</v>
      </c>
      <c r="AA43" t="s">
        <v>7249</v>
      </c>
      <c r="AB43">
        <v>10</v>
      </c>
      <c r="AC43">
        <v>9781450343671</v>
      </c>
      <c r="AD43" t="s">
        <v>7250</v>
      </c>
      <c r="AE43" t="s">
        <v>7251</v>
      </c>
      <c r="AF43" s="3">
        <v>2016</v>
      </c>
      <c r="AG43" t="s">
        <v>7252</v>
      </c>
      <c r="AH43" t="s">
        <v>6</v>
      </c>
      <c r="AI43" t="s">
        <v>256</v>
      </c>
    </row>
    <row r="44" spans="1:35" x14ac:dyDescent="0.35">
      <c r="A44">
        <v>43</v>
      </c>
      <c r="B44">
        <v>91</v>
      </c>
      <c r="C44" t="s">
        <v>66</v>
      </c>
      <c r="D44" t="s">
        <v>99</v>
      </c>
      <c r="E44" t="str">
        <f t="shared" si="4"/>
        <v>Quality</v>
      </c>
      <c r="F44" s="20" t="s">
        <v>98</v>
      </c>
      <c r="G44" s="20" t="s">
        <v>109</v>
      </c>
      <c r="H44" s="20" t="s">
        <v>21306</v>
      </c>
      <c r="I44" s="20" t="s">
        <v>12</v>
      </c>
      <c r="J44" s="20" t="s">
        <v>10</v>
      </c>
      <c r="K44" s="20" t="str">
        <f>IF(S44=0,"No",IF(S44=0.5,"Subsection", "Section"))</f>
        <v>No</v>
      </c>
      <c r="L44" s="20" t="s">
        <v>25282</v>
      </c>
      <c r="M44" s="20" t="s">
        <v>120</v>
      </c>
      <c r="N44">
        <v>1</v>
      </c>
      <c r="O44">
        <v>0.5</v>
      </c>
      <c r="P44">
        <v>0.5</v>
      </c>
      <c r="Q44">
        <v>1</v>
      </c>
      <c r="R44">
        <v>0</v>
      </c>
      <c r="S44">
        <v>0</v>
      </c>
      <c r="T44">
        <f t="shared" si="5"/>
        <v>3</v>
      </c>
      <c r="U44" t="s">
        <v>21465</v>
      </c>
      <c r="V44" s="137" t="s">
        <v>25344</v>
      </c>
      <c r="W44" s="10" t="s">
        <v>19201</v>
      </c>
      <c r="X44" t="s">
        <v>7254</v>
      </c>
      <c r="Y44" t="s">
        <v>21360</v>
      </c>
      <c r="Z44" t="s">
        <v>7255</v>
      </c>
      <c r="AA44" t="s">
        <v>7256</v>
      </c>
      <c r="AB44">
        <v>10</v>
      </c>
      <c r="AC44">
        <v>9781450367080</v>
      </c>
      <c r="AD44" t="s">
        <v>1310</v>
      </c>
      <c r="AE44" t="s">
        <v>6</v>
      </c>
      <c r="AF44" s="3">
        <v>2020</v>
      </c>
      <c r="AG44" t="s">
        <v>7257</v>
      </c>
      <c r="AH44" t="s">
        <v>6</v>
      </c>
      <c r="AI44" t="s">
        <v>162</v>
      </c>
    </row>
    <row r="45" spans="1:35" x14ac:dyDescent="0.35">
      <c r="A45">
        <v>44</v>
      </c>
      <c r="B45">
        <v>92</v>
      </c>
      <c r="C45" t="s">
        <v>66</v>
      </c>
      <c r="D45" t="s">
        <v>99</v>
      </c>
      <c r="E45" t="str">
        <f t="shared" si="4"/>
        <v>Quality</v>
      </c>
      <c r="F45" t="s">
        <v>98</v>
      </c>
      <c r="G45" t="s">
        <v>109</v>
      </c>
      <c r="H45" t="s">
        <v>21413</v>
      </c>
      <c r="I45" t="s">
        <v>21307</v>
      </c>
      <c r="J45" s="20" t="s">
        <v>4</v>
      </c>
      <c r="K45" s="20" t="s">
        <v>25287</v>
      </c>
      <c r="L45" s="20" t="s">
        <v>25324</v>
      </c>
      <c r="M45" t="str">
        <f>IF(ISNUMBER(SEARCH("Workshop", AD45)),"Workshop",IF(OR(ISNUMBER(SEARCH("Conference", AD45)), ISNUMBER(SEARCH("Symposium", AD45)), ISNUMBER(SEARCH("Lecture Notes", AD45)), ISNUMBER(SEARCH("Proceedings", AD45))),"Conference", "Journal"))</f>
        <v>Journal</v>
      </c>
      <c r="N45">
        <v>1</v>
      </c>
      <c r="O45">
        <v>1</v>
      </c>
      <c r="P45">
        <v>1</v>
      </c>
      <c r="Q45">
        <v>1</v>
      </c>
      <c r="R45">
        <v>0</v>
      </c>
      <c r="S45">
        <v>1</v>
      </c>
      <c r="T45">
        <f t="shared" si="5"/>
        <v>5</v>
      </c>
      <c r="U45" t="s">
        <v>22909</v>
      </c>
      <c r="V45" s="137" t="s">
        <v>25343</v>
      </c>
      <c r="W45" s="10" t="s">
        <v>21935</v>
      </c>
      <c r="X45" t="s">
        <v>21938</v>
      </c>
      <c r="Y45" t="s">
        <v>21360</v>
      </c>
      <c r="Z45" t="s">
        <v>6</v>
      </c>
      <c r="AA45" t="s">
        <v>22496</v>
      </c>
      <c r="AB45">
        <v>7</v>
      </c>
      <c r="AD45" t="s">
        <v>21936</v>
      </c>
      <c r="AE45" t="s">
        <v>6</v>
      </c>
      <c r="AF45" s="3">
        <v>2021</v>
      </c>
      <c r="AG45" t="s">
        <v>21937</v>
      </c>
      <c r="AH45" t="s">
        <v>6</v>
      </c>
      <c r="AI45" t="s">
        <v>217</v>
      </c>
    </row>
    <row r="46" spans="1:35" x14ac:dyDescent="0.35">
      <c r="A46">
        <v>45</v>
      </c>
      <c r="B46">
        <v>93</v>
      </c>
      <c r="C46" t="s">
        <v>66</v>
      </c>
      <c r="D46" t="s">
        <v>99</v>
      </c>
      <c r="E46" t="str">
        <f t="shared" si="4"/>
        <v>Quality</v>
      </c>
      <c r="F46" s="20" t="s">
        <v>94</v>
      </c>
      <c r="G46" s="20" t="s">
        <v>111</v>
      </c>
      <c r="H46" s="20" t="s">
        <v>21321</v>
      </c>
      <c r="I46" s="20" t="s">
        <v>12</v>
      </c>
      <c r="J46" s="20" t="s">
        <v>10</v>
      </c>
      <c r="K46" s="20" t="str">
        <f>IF(S46=0,"No",IF(S46=0.5,"Subsection", "Section"))</f>
        <v>No</v>
      </c>
      <c r="L46" s="20" t="s">
        <v>25282</v>
      </c>
      <c r="M46" s="20" t="s">
        <v>120</v>
      </c>
      <c r="N46">
        <v>1</v>
      </c>
      <c r="O46">
        <v>1</v>
      </c>
      <c r="P46">
        <v>1</v>
      </c>
      <c r="Q46">
        <v>1</v>
      </c>
      <c r="R46">
        <v>0</v>
      </c>
      <c r="S46">
        <v>0</v>
      </c>
      <c r="T46">
        <f t="shared" si="5"/>
        <v>4</v>
      </c>
      <c r="U46" t="s">
        <v>21469</v>
      </c>
      <c r="V46" s="137" t="s">
        <v>25341</v>
      </c>
      <c r="W46" s="10" t="s">
        <v>19928</v>
      </c>
      <c r="X46" t="s">
        <v>11694</v>
      </c>
      <c r="Y46" t="s">
        <v>21360</v>
      </c>
      <c r="Z46" t="s">
        <v>11695</v>
      </c>
      <c r="AA46" t="s">
        <v>11696</v>
      </c>
      <c r="AB46">
        <v>10</v>
      </c>
      <c r="AC46">
        <v>9781450344043</v>
      </c>
      <c r="AD46" t="s">
        <v>11697</v>
      </c>
      <c r="AE46" t="s">
        <v>7855</v>
      </c>
      <c r="AF46" s="3">
        <v>2017</v>
      </c>
      <c r="AG46" t="s">
        <v>11698</v>
      </c>
      <c r="AH46" t="s">
        <v>6</v>
      </c>
      <c r="AI46" t="s">
        <v>162</v>
      </c>
    </row>
    <row r="47" spans="1:35" x14ac:dyDescent="0.35">
      <c r="A47">
        <v>46</v>
      </c>
      <c r="B47">
        <v>94</v>
      </c>
      <c r="C47" t="s">
        <v>66</v>
      </c>
      <c r="D47" t="s">
        <v>99</v>
      </c>
      <c r="E47" t="str">
        <f t="shared" si="4"/>
        <v>Quality</v>
      </c>
      <c r="F47" s="20" t="s">
        <v>98</v>
      </c>
      <c r="G47" s="20" t="s">
        <v>109</v>
      </c>
      <c r="H47" s="20" t="s">
        <v>21452</v>
      </c>
      <c r="I47" s="20" t="s">
        <v>11973</v>
      </c>
      <c r="J47" s="20" t="s">
        <v>10</v>
      </c>
      <c r="K47" s="20" t="str">
        <f>IF(S47=0,"No",IF(S47=0.5,"Subsection", "Section"))</f>
        <v>No</v>
      </c>
      <c r="L47" s="20" t="s">
        <v>25282</v>
      </c>
      <c r="M47" s="20" t="s">
        <v>120</v>
      </c>
      <c r="N47">
        <v>1</v>
      </c>
      <c r="O47">
        <v>1</v>
      </c>
      <c r="P47">
        <v>0</v>
      </c>
      <c r="Q47">
        <v>0</v>
      </c>
      <c r="R47">
        <v>0</v>
      </c>
      <c r="S47">
        <v>0</v>
      </c>
      <c r="T47">
        <f t="shared" si="5"/>
        <v>2</v>
      </c>
      <c r="U47" t="s">
        <v>21453</v>
      </c>
      <c r="V47" s="137" t="s">
        <v>25340</v>
      </c>
      <c r="W47" s="10" t="s">
        <v>20631</v>
      </c>
      <c r="X47" t="s">
        <v>16224</v>
      </c>
      <c r="Y47" t="s">
        <v>21360</v>
      </c>
      <c r="Z47" t="s">
        <v>16225</v>
      </c>
      <c r="AA47" t="s">
        <v>16226</v>
      </c>
      <c r="AB47">
        <v>6</v>
      </c>
      <c r="AD47" t="s">
        <v>16228</v>
      </c>
      <c r="AE47" t="s">
        <v>16227</v>
      </c>
      <c r="AF47" s="3">
        <v>2017</v>
      </c>
      <c r="AG47" t="s">
        <v>6</v>
      </c>
      <c r="AH47" t="s">
        <v>16228</v>
      </c>
      <c r="AI47" t="s">
        <v>6</v>
      </c>
    </row>
    <row r="48" spans="1:35" x14ac:dyDescent="0.35">
      <c r="A48">
        <v>47</v>
      </c>
      <c r="B48">
        <v>95</v>
      </c>
      <c r="C48" t="s">
        <v>66</v>
      </c>
      <c r="D48" t="s">
        <v>99</v>
      </c>
      <c r="E48" t="str">
        <f t="shared" si="4"/>
        <v>Quality</v>
      </c>
      <c r="F48" s="20" t="s">
        <v>94</v>
      </c>
      <c r="G48" s="20" t="s">
        <v>111</v>
      </c>
      <c r="H48" s="20" t="s">
        <v>21321</v>
      </c>
      <c r="I48" s="20" t="s">
        <v>11973</v>
      </c>
      <c r="J48" s="20" t="s">
        <v>4</v>
      </c>
      <c r="K48" s="20" t="s">
        <v>25284</v>
      </c>
      <c r="L48" s="20" t="s">
        <v>25325</v>
      </c>
      <c r="M48" s="20" t="s">
        <v>120</v>
      </c>
      <c r="N48">
        <v>1</v>
      </c>
      <c r="O48">
        <v>1</v>
      </c>
      <c r="P48">
        <v>1</v>
      </c>
      <c r="Q48">
        <v>1</v>
      </c>
      <c r="R48">
        <v>1</v>
      </c>
      <c r="S48">
        <v>1</v>
      </c>
      <c r="T48">
        <f t="shared" si="5"/>
        <v>6</v>
      </c>
      <c r="U48" t="s">
        <v>21451</v>
      </c>
      <c r="V48" s="137" t="s">
        <v>25337</v>
      </c>
      <c r="W48" s="10" t="s">
        <v>20669</v>
      </c>
      <c r="X48" t="s">
        <v>16595</v>
      </c>
      <c r="Y48" t="s">
        <v>21360</v>
      </c>
      <c r="Z48" t="s">
        <v>16601</v>
      </c>
      <c r="AA48" t="s">
        <v>16597</v>
      </c>
      <c r="AB48">
        <v>6</v>
      </c>
      <c r="AD48" t="s">
        <v>16602</v>
      </c>
      <c r="AE48" t="s">
        <v>10673</v>
      </c>
      <c r="AF48" s="3">
        <v>2021</v>
      </c>
      <c r="AG48" t="s">
        <v>6</v>
      </c>
      <c r="AH48" t="s">
        <v>16602</v>
      </c>
      <c r="AI48" t="s">
        <v>6</v>
      </c>
    </row>
    <row r="49" spans="1:35" x14ac:dyDescent="0.35">
      <c r="A49">
        <v>48</v>
      </c>
      <c r="B49">
        <v>96</v>
      </c>
      <c r="C49" t="s">
        <v>66</v>
      </c>
      <c r="D49" t="s">
        <v>99</v>
      </c>
      <c r="E49" t="str">
        <f t="shared" si="4"/>
        <v>Quality</v>
      </c>
      <c r="F49" s="20" t="s">
        <v>98</v>
      </c>
      <c r="G49" s="20" t="s">
        <v>109</v>
      </c>
      <c r="H49" s="20" t="s">
        <v>21321</v>
      </c>
      <c r="I49" s="20" t="s">
        <v>11973</v>
      </c>
      <c r="J49" s="20" t="s">
        <v>10</v>
      </c>
      <c r="K49" s="20" t="s">
        <v>25284</v>
      </c>
      <c r="L49" s="20" t="s">
        <v>25326</v>
      </c>
      <c r="M49" s="20" t="s">
        <v>117</v>
      </c>
      <c r="N49">
        <v>0.5</v>
      </c>
      <c r="O49">
        <v>1</v>
      </c>
      <c r="P49">
        <v>0.5</v>
      </c>
      <c r="Q49">
        <v>0</v>
      </c>
      <c r="R49">
        <v>0</v>
      </c>
      <c r="S49">
        <v>1</v>
      </c>
      <c r="T49">
        <f t="shared" si="5"/>
        <v>3</v>
      </c>
      <c r="U49" t="s">
        <v>21505</v>
      </c>
      <c r="V49" s="137" t="s">
        <v>25336</v>
      </c>
      <c r="W49" s="10" t="s">
        <v>20167</v>
      </c>
      <c r="X49" t="s">
        <v>13430</v>
      </c>
      <c r="Y49" t="s">
        <v>21360</v>
      </c>
      <c r="Z49" t="s">
        <v>6</v>
      </c>
      <c r="AA49" t="s">
        <v>13431</v>
      </c>
      <c r="AB49">
        <v>7</v>
      </c>
      <c r="AD49" t="s">
        <v>11988</v>
      </c>
      <c r="AE49" t="s">
        <v>13432</v>
      </c>
      <c r="AF49" s="3">
        <v>2011</v>
      </c>
      <c r="AG49" t="s">
        <v>6</v>
      </c>
      <c r="AH49" t="s">
        <v>6</v>
      </c>
      <c r="AI49" t="s">
        <v>6</v>
      </c>
    </row>
    <row r="50" spans="1:35" x14ac:dyDescent="0.35">
      <c r="A50">
        <v>49</v>
      </c>
      <c r="B50">
        <v>97</v>
      </c>
      <c r="C50" t="s">
        <v>66</v>
      </c>
      <c r="D50" t="s">
        <v>95</v>
      </c>
      <c r="E50" t="str">
        <f t="shared" si="4"/>
        <v>Quality</v>
      </c>
      <c r="F50" t="s">
        <v>98</v>
      </c>
      <c r="G50" t="s">
        <v>107</v>
      </c>
      <c r="H50" t="s">
        <v>21331</v>
      </c>
      <c r="I50" t="s">
        <v>12</v>
      </c>
      <c r="J50" s="20" t="s">
        <v>4</v>
      </c>
      <c r="K50" s="20" t="s">
        <v>10</v>
      </c>
      <c r="L50" s="20" t="s">
        <v>25327</v>
      </c>
      <c r="M50" t="s">
        <v>120</v>
      </c>
      <c r="N50">
        <v>1</v>
      </c>
      <c r="O50">
        <v>1</v>
      </c>
      <c r="P50">
        <v>1</v>
      </c>
      <c r="Q50">
        <v>1</v>
      </c>
      <c r="R50">
        <v>1</v>
      </c>
      <c r="S50">
        <v>1</v>
      </c>
      <c r="T50">
        <f t="shared" si="5"/>
        <v>6</v>
      </c>
      <c r="U50" s="33" t="s">
        <v>25233</v>
      </c>
      <c r="V50" s="137" t="s">
        <v>25335</v>
      </c>
      <c r="W50" s="10" t="s">
        <v>25228</v>
      </c>
      <c r="X50" t="s">
        <v>23701</v>
      </c>
      <c r="Y50" t="s">
        <v>21358</v>
      </c>
      <c r="AA50" t="s">
        <v>13655</v>
      </c>
      <c r="AB50">
        <v>10</v>
      </c>
      <c r="AD50" t="s">
        <v>23702</v>
      </c>
      <c r="AE50" t="s">
        <v>12070</v>
      </c>
      <c r="AF50">
        <v>2014</v>
      </c>
      <c r="AG50" t="s">
        <v>6</v>
      </c>
      <c r="AH50" t="s">
        <v>6</v>
      </c>
    </row>
    <row r="51" spans="1:35" x14ac:dyDescent="0.35">
      <c r="A51">
        <v>50</v>
      </c>
      <c r="B51">
        <v>10</v>
      </c>
      <c r="C51" t="s">
        <v>68</v>
      </c>
      <c r="D51" t="s">
        <v>84</v>
      </c>
      <c r="E51" t="str">
        <f t="shared" si="4"/>
        <v>Management</v>
      </c>
      <c r="F51" s="20" t="s">
        <v>98</v>
      </c>
      <c r="G51" s="20" t="s">
        <v>109</v>
      </c>
      <c r="H51" s="20" t="s">
        <v>21413</v>
      </c>
      <c r="I51" s="20" t="s">
        <v>12</v>
      </c>
      <c r="J51" s="20" t="s">
        <v>10</v>
      </c>
      <c r="K51" s="20" t="str">
        <f>IF(S51=0,"No",IF(S51=0.5,"Subsection", "Section"))</f>
        <v>No</v>
      </c>
      <c r="L51" s="20" t="s">
        <v>25282</v>
      </c>
      <c r="M51" s="20" t="s">
        <v>122</v>
      </c>
      <c r="N51">
        <v>1</v>
      </c>
      <c r="O51">
        <v>1</v>
      </c>
      <c r="P51">
        <v>0.5</v>
      </c>
      <c r="Q51">
        <v>0.5</v>
      </c>
      <c r="R51">
        <v>0</v>
      </c>
      <c r="S51">
        <v>0</v>
      </c>
      <c r="T51">
        <f t="shared" si="5"/>
        <v>3</v>
      </c>
      <c r="U51" t="s">
        <v>21347</v>
      </c>
      <c r="V51" s="30" t="s">
        <v>25352</v>
      </c>
      <c r="W51" s="10" t="s">
        <v>17810</v>
      </c>
      <c r="X51" t="s">
        <v>17811</v>
      </c>
      <c r="Y51" t="s">
        <v>21358</v>
      </c>
      <c r="Z51" t="s">
        <v>17812</v>
      </c>
      <c r="AA51" t="s">
        <v>17813</v>
      </c>
      <c r="AB51">
        <v>6</v>
      </c>
      <c r="AC51">
        <v>9781450369015</v>
      </c>
      <c r="AD51" t="s">
        <v>17816</v>
      </c>
      <c r="AE51" t="s">
        <v>17814</v>
      </c>
      <c r="AF51" s="3">
        <v>2019</v>
      </c>
      <c r="AG51" t="s">
        <v>17815</v>
      </c>
      <c r="AH51" t="s">
        <v>17816</v>
      </c>
      <c r="AI51" t="s">
        <v>6</v>
      </c>
    </row>
    <row r="52" spans="1:35" x14ac:dyDescent="0.35">
      <c r="A52">
        <v>51</v>
      </c>
      <c r="B52">
        <v>60</v>
      </c>
      <c r="C52" t="s">
        <v>68</v>
      </c>
      <c r="D52" t="s">
        <v>84</v>
      </c>
      <c r="E52" t="str">
        <f t="shared" si="4"/>
        <v>Management</v>
      </c>
      <c r="F52" s="20" t="s">
        <v>98</v>
      </c>
      <c r="G52" s="20" t="s">
        <v>107</v>
      </c>
      <c r="H52" s="20" t="s">
        <v>21306</v>
      </c>
      <c r="I52" s="20" t="s">
        <v>21307</v>
      </c>
      <c r="J52" s="20" t="s">
        <v>4</v>
      </c>
      <c r="K52" s="20" t="s">
        <v>25287</v>
      </c>
      <c r="L52" s="20" t="s">
        <v>25302</v>
      </c>
      <c r="M52" s="20" t="s">
        <v>117</v>
      </c>
      <c r="N52">
        <v>1</v>
      </c>
      <c r="O52">
        <v>0</v>
      </c>
      <c r="P52">
        <v>0.5</v>
      </c>
      <c r="Q52">
        <v>1</v>
      </c>
      <c r="R52">
        <v>1</v>
      </c>
      <c r="S52">
        <v>1</v>
      </c>
      <c r="T52">
        <f t="shared" si="5"/>
        <v>4.5</v>
      </c>
      <c r="U52" s="33" t="s">
        <v>21361</v>
      </c>
      <c r="V52" s="137" t="s">
        <v>25387</v>
      </c>
      <c r="W52" s="10" t="s">
        <v>19409</v>
      </c>
      <c r="X52" t="s">
        <v>8524</v>
      </c>
      <c r="Y52" t="s">
        <v>21358</v>
      </c>
      <c r="Z52" t="s">
        <v>8525</v>
      </c>
      <c r="AA52" t="s">
        <v>8526</v>
      </c>
      <c r="AB52">
        <v>7</v>
      </c>
      <c r="AD52" t="s">
        <v>1392</v>
      </c>
      <c r="AE52" t="s">
        <v>6</v>
      </c>
      <c r="AF52" s="3">
        <v>2021</v>
      </c>
      <c r="AG52" t="s">
        <v>8527</v>
      </c>
      <c r="AH52" t="s">
        <v>6</v>
      </c>
      <c r="AI52" t="s">
        <v>1120</v>
      </c>
    </row>
    <row r="53" spans="1:35" x14ac:dyDescent="0.35">
      <c r="A53">
        <v>52</v>
      </c>
      <c r="B53">
        <v>64</v>
      </c>
      <c r="C53" t="s">
        <v>68</v>
      </c>
      <c r="D53" t="s">
        <v>78</v>
      </c>
      <c r="E53" t="str">
        <f t="shared" si="4"/>
        <v>Management</v>
      </c>
      <c r="F53" s="20" t="s">
        <v>98</v>
      </c>
      <c r="G53" s="20" t="s">
        <v>105</v>
      </c>
      <c r="H53" s="20" t="s">
        <v>21306</v>
      </c>
      <c r="I53" s="20" t="s">
        <v>12</v>
      </c>
      <c r="J53" s="20" t="s">
        <v>25286</v>
      </c>
      <c r="K53" s="20" t="s">
        <v>10</v>
      </c>
      <c r="L53" s="20" t="s">
        <v>25309</v>
      </c>
      <c r="M53" s="20" t="s">
        <v>120</v>
      </c>
      <c r="N53">
        <v>1</v>
      </c>
      <c r="O53">
        <v>1</v>
      </c>
      <c r="P53">
        <v>0.5</v>
      </c>
      <c r="Q53">
        <v>0.5</v>
      </c>
      <c r="R53">
        <v>0</v>
      </c>
      <c r="S53">
        <v>0.5</v>
      </c>
      <c r="T53">
        <f t="shared" si="5"/>
        <v>3.5</v>
      </c>
      <c r="U53" t="s">
        <v>21343</v>
      </c>
      <c r="V53" s="137" t="s">
        <v>25383</v>
      </c>
      <c r="W53" s="10" t="s">
        <v>19112</v>
      </c>
      <c r="X53" t="s">
        <v>6711</v>
      </c>
      <c r="Y53" t="s">
        <v>21358</v>
      </c>
      <c r="Z53" t="s">
        <v>6712</v>
      </c>
      <c r="AA53" t="s">
        <v>6713</v>
      </c>
      <c r="AB53">
        <v>10</v>
      </c>
      <c r="AC53">
        <v>9781450372176</v>
      </c>
      <c r="AD53" t="s">
        <v>17786</v>
      </c>
      <c r="AE53" t="s">
        <v>6</v>
      </c>
      <c r="AF53" s="3">
        <v>2019</v>
      </c>
      <c r="AG53" t="s">
        <v>6714</v>
      </c>
      <c r="AH53" t="s">
        <v>6</v>
      </c>
      <c r="AI53" t="s">
        <v>217</v>
      </c>
    </row>
    <row r="54" spans="1:35" x14ac:dyDescent="0.35">
      <c r="A54">
        <v>53</v>
      </c>
      <c r="B54">
        <v>54</v>
      </c>
      <c r="C54" t="s">
        <v>71</v>
      </c>
      <c r="D54" t="s">
        <v>100</v>
      </c>
      <c r="E54" t="str">
        <f t="shared" si="4"/>
        <v>Quality</v>
      </c>
      <c r="F54" s="20" t="s">
        <v>94</v>
      </c>
      <c r="G54" s="20" t="s">
        <v>111</v>
      </c>
      <c r="H54" s="20" t="s">
        <v>21331</v>
      </c>
      <c r="I54" s="20" t="s">
        <v>12</v>
      </c>
      <c r="J54" s="20" t="s">
        <v>10</v>
      </c>
      <c r="K54" s="20" t="str">
        <f>IF(S54=0,"No",IF(S54=0.5,"Subsection", "Section"))</f>
        <v>No</v>
      </c>
      <c r="L54" s="20" t="s">
        <v>25282</v>
      </c>
      <c r="M54" s="20" t="s">
        <v>122</v>
      </c>
      <c r="N54">
        <v>1</v>
      </c>
      <c r="O54">
        <v>1</v>
      </c>
      <c r="P54">
        <v>0</v>
      </c>
      <c r="Q54">
        <v>0</v>
      </c>
      <c r="R54">
        <v>0</v>
      </c>
      <c r="S54">
        <v>0</v>
      </c>
      <c r="T54">
        <f t="shared" si="5"/>
        <v>2</v>
      </c>
      <c r="U54" t="s">
        <v>21410</v>
      </c>
      <c r="V54" s="137" t="s">
        <v>25392</v>
      </c>
      <c r="W54" s="10" t="s">
        <v>19295</v>
      </c>
      <c r="X54" t="s">
        <v>7832</v>
      </c>
      <c r="Y54" t="s">
        <v>21360</v>
      </c>
      <c r="Z54" t="s">
        <v>7833</v>
      </c>
      <c r="AA54" t="s">
        <v>7834</v>
      </c>
      <c r="AB54">
        <v>10</v>
      </c>
      <c r="AC54">
        <v>9781450323116</v>
      </c>
      <c r="AD54" t="s">
        <v>7835</v>
      </c>
      <c r="AE54" t="s">
        <v>7836</v>
      </c>
      <c r="AF54" s="3">
        <v>2013</v>
      </c>
      <c r="AG54" t="s">
        <v>7837</v>
      </c>
      <c r="AH54" t="s">
        <v>6</v>
      </c>
      <c r="AI54" t="s">
        <v>147</v>
      </c>
    </row>
    <row r="55" spans="1:35" x14ac:dyDescent="0.35">
      <c r="A55">
        <v>54</v>
      </c>
      <c r="B55">
        <v>98</v>
      </c>
      <c r="C55" t="s">
        <v>71</v>
      </c>
      <c r="D55" t="s">
        <v>100</v>
      </c>
      <c r="E55" t="str">
        <f t="shared" si="4"/>
        <v>Quality</v>
      </c>
      <c r="F55" s="20" t="s">
        <v>98</v>
      </c>
      <c r="G55" s="20" t="s">
        <v>109</v>
      </c>
      <c r="H55" s="20" t="s">
        <v>21321</v>
      </c>
      <c r="I55" s="20" t="s">
        <v>11973</v>
      </c>
      <c r="J55" s="20" t="s">
        <v>10</v>
      </c>
      <c r="K55" s="20" t="str">
        <f>IF(S55=0,"No",IF(S55=0.5,"Subsection", "Section"))</f>
        <v>No</v>
      </c>
      <c r="L55" s="20" t="s">
        <v>25282</v>
      </c>
      <c r="M55" s="20" t="s">
        <v>120</v>
      </c>
      <c r="N55">
        <v>1</v>
      </c>
      <c r="O55">
        <v>1</v>
      </c>
      <c r="P55">
        <v>0</v>
      </c>
      <c r="Q55">
        <v>1</v>
      </c>
      <c r="R55">
        <v>0</v>
      </c>
      <c r="S55">
        <v>0</v>
      </c>
      <c r="T55">
        <f t="shared" si="5"/>
        <v>3</v>
      </c>
      <c r="U55" t="s">
        <v>21462</v>
      </c>
      <c r="V55" s="137" t="s">
        <v>25333</v>
      </c>
      <c r="W55" s="10" t="s">
        <v>18962</v>
      </c>
      <c r="X55" t="s">
        <v>5777</v>
      </c>
      <c r="Y55" t="s">
        <v>21360</v>
      </c>
      <c r="Z55" t="s">
        <v>5778</v>
      </c>
      <c r="AA55" t="s">
        <v>5779</v>
      </c>
      <c r="AB55">
        <v>10</v>
      </c>
      <c r="AC55">
        <v>9781509022991</v>
      </c>
      <c r="AD55" t="s">
        <v>5780</v>
      </c>
      <c r="AE55" t="s">
        <v>4985</v>
      </c>
      <c r="AF55" s="3">
        <v>2016</v>
      </c>
      <c r="AG55" t="s">
        <v>5781</v>
      </c>
      <c r="AH55" t="s">
        <v>6</v>
      </c>
      <c r="AI55" t="s">
        <v>217</v>
      </c>
    </row>
    <row r="56" spans="1:35" x14ac:dyDescent="0.35">
      <c r="A56">
        <v>55</v>
      </c>
      <c r="B56">
        <v>99</v>
      </c>
      <c r="C56" t="s">
        <v>71</v>
      </c>
      <c r="D56" t="s">
        <v>100</v>
      </c>
      <c r="E56" t="str">
        <f t="shared" si="4"/>
        <v>Quality</v>
      </c>
      <c r="F56" s="20" t="s">
        <v>98</v>
      </c>
      <c r="G56" s="20" t="s">
        <v>105</v>
      </c>
      <c r="H56" s="20" t="s">
        <v>21316</v>
      </c>
      <c r="I56" s="20" t="s">
        <v>12</v>
      </c>
      <c r="J56" s="20" t="s">
        <v>10</v>
      </c>
      <c r="K56" s="20" t="s">
        <v>10</v>
      </c>
      <c r="L56" s="20" t="s">
        <v>25328</v>
      </c>
      <c r="M56" t="str">
        <f>IF(ISNUMBER(SEARCH("Workshop", AD56)),"Workshop",IF(OR(ISNUMBER(SEARCH("Conference", AD56)), ISNUMBER(SEARCH("Symposium", AD56)), ISNUMBER(SEARCH("Lecture Notes", AD56)), ISNUMBER(SEARCH("Proceedings", AD56))),"Conference", "Journal"))</f>
        <v>Conference</v>
      </c>
      <c r="N56">
        <v>1</v>
      </c>
      <c r="O56">
        <v>1</v>
      </c>
      <c r="P56">
        <v>0.5</v>
      </c>
      <c r="Q56">
        <v>1</v>
      </c>
      <c r="R56">
        <v>0</v>
      </c>
      <c r="S56">
        <v>0.5</v>
      </c>
      <c r="T56">
        <f t="shared" si="5"/>
        <v>4</v>
      </c>
      <c r="U56" t="s">
        <v>22904</v>
      </c>
      <c r="V56" s="137" t="s">
        <v>25332</v>
      </c>
      <c r="W56" s="10" t="s">
        <v>21853</v>
      </c>
      <c r="X56" t="s">
        <v>22437</v>
      </c>
      <c r="Y56" t="s">
        <v>21360</v>
      </c>
      <c r="Z56" t="s">
        <v>22438</v>
      </c>
      <c r="AA56" t="s">
        <v>22439</v>
      </c>
      <c r="AB56">
        <v>10</v>
      </c>
      <c r="AC56">
        <v>9781450384278</v>
      </c>
      <c r="AD56" t="s">
        <v>308</v>
      </c>
      <c r="AE56" t="s">
        <v>4612</v>
      </c>
      <c r="AF56" s="3">
        <v>2021</v>
      </c>
      <c r="AG56" t="s">
        <v>21854</v>
      </c>
      <c r="AH56" t="s">
        <v>6</v>
      </c>
      <c r="AI56" t="s">
        <v>217</v>
      </c>
    </row>
    <row r="57" spans="1:35" x14ac:dyDescent="0.35">
      <c r="A57">
        <v>56</v>
      </c>
      <c r="B57">
        <v>70</v>
      </c>
      <c r="C57" t="s">
        <v>74</v>
      </c>
      <c r="D57" t="s">
        <v>99</v>
      </c>
      <c r="E57" t="str">
        <f t="shared" si="4"/>
        <v>Analysis</v>
      </c>
      <c r="F57" s="20" t="s">
        <v>98</v>
      </c>
      <c r="G57" s="20" t="s">
        <v>109</v>
      </c>
      <c r="H57" s="20" t="s">
        <v>21377</v>
      </c>
      <c r="I57" s="20" t="s">
        <v>12</v>
      </c>
      <c r="J57" s="20" t="s">
        <v>10</v>
      </c>
      <c r="K57" s="20" t="str">
        <f>IF(S57=0,"No",IF(S57=0.5,"Subsection", "Section"))</f>
        <v>No</v>
      </c>
      <c r="L57" s="20" t="s">
        <v>25282</v>
      </c>
      <c r="M57" s="20" t="s">
        <v>120</v>
      </c>
      <c r="N57">
        <v>1</v>
      </c>
      <c r="O57">
        <v>1</v>
      </c>
      <c r="P57">
        <v>1</v>
      </c>
      <c r="Q57">
        <v>1</v>
      </c>
      <c r="R57">
        <v>0</v>
      </c>
      <c r="S57">
        <v>0</v>
      </c>
      <c r="T57">
        <f t="shared" si="5"/>
        <v>4</v>
      </c>
      <c r="U57" t="s">
        <v>21379</v>
      </c>
      <c r="V57" s="137" t="s">
        <v>25378</v>
      </c>
      <c r="W57" s="10" t="s">
        <v>20678</v>
      </c>
      <c r="X57" t="s">
        <v>16736</v>
      </c>
      <c r="Y57" t="s">
        <v>21359</v>
      </c>
      <c r="Z57" t="s">
        <v>16737</v>
      </c>
      <c r="AA57" t="s">
        <v>16738</v>
      </c>
      <c r="AB57">
        <v>6</v>
      </c>
      <c r="AC57">
        <v>9781605586335</v>
      </c>
      <c r="AD57" t="s">
        <v>16734</v>
      </c>
      <c r="AE57" t="s">
        <v>16739</v>
      </c>
      <c r="AF57" s="3">
        <v>2009</v>
      </c>
      <c r="AG57" t="s">
        <v>16740</v>
      </c>
      <c r="AH57" t="s">
        <v>16734</v>
      </c>
      <c r="AI57" t="s">
        <v>6</v>
      </c>
    </row>
    <row r="58" spans="1:35" x14ac:dyDescent="0.35">
      <c r="A58">
        <v>57</v>
      </c>
      <c r="B58">
        <v>71</v>
      </c>
      <c r="C58" t="s">
        <v>74</v>
      </c>
      <c r="D58" t="s">
        <v>99</v>
      </c>
      <c r="E58" t="str">
        <f t="shared" si="4"/>
        <v>Analysis</v>
      </c>
      <c r="F58" s="20" t="s">
        <v>98</v>
      </c>
      <c r="G58" s="20" t="s">
        <v>109</v>
      </c>
      <c r="H58" s="20" t="s">
        <v>21313</v>
      </c>
      <c r="I58" s="20" t="s">
        <v>11973</v>
      </c>
      <c r="J58" s="20" t="s">
        <v>10</v>
      </c>
      <c r="K58" s="20" t="str">
        <f>IF(S58=0,"No",IF(S58=0.5,"Subsection", "Section"))</f>
        <v>No</v>
      </c>
      <c r="L58" s="20" t="s">
        <v>25282</v>
      </c>
      <c r="M58" s="20" t="s">
        <v>120</v>
      </c>
      <c r="N58">
        <v>1</v>
      </c>
      <c r="O58">
        <v>0.5</v>
      </c>
      <c r="P58">
        <v>0</v>
      </c>
      <c r="Q58">
        <v>0</v>
      </c>
      <c r="R58">
        <v>0</v>
      </c>
      <c r="S58">
        <v>0</v>
      </c>
      <c r="T58">
        <f t="shared" si="5"/>
        <v>1.5</v>
      </c>
      <c r="U58" t="s">
        <v>21107</v>
      </c>
      <c r="V58" s="137" t="s">
        <v>25377</v>
      </c>
      <c r="W58" s="10" t="s">
        <v>18975</v>
      </c>
      <c r="X58" t="s">
        <v>5868</v>
      </c>
      <c r="Y58" t="s">
        <v>21359</v>
      </c>
      <c r="Z58" t="s">
        <v>5869</v>
      </c>
      <c r="AA58" t="s">
        <v>5870</v>
      </c>
      <c r="AB58">
        <v>10</v>
      </c>
      <c r="AC58">
        <v>9781538648469</v>
      </c>
      <c r="AD58" t="s">
        <v>388</v>
      </c>
      <c r="AE58" t="s">
        <v>5871</v>
      </c>
      <c r="AF58" s="3">
        <v>2018</v>
      </c>
      <c r="AG58" t="s">
        <v>5872</v>
      </c>
      <c r="AH58" t="s">
        <v>6</v>
      </c>
      <c r="AI58" t="s">
        <v>703</v>
      </c>
    </row>
    <row r="59" spans="1:35" x14ac:dyDescent="0.35">
      <c r="A59">
        <v>58</v>
      </c>
      <c r="B59">
        <v>72</v>
      </c>
      <c r="C59" t="s">
        <v>74</v>
      </c>
      <c r="D59" t="s">
        <v>99</v>
      </c>
      <c r="E59" t="str">
        <f t="shared" si="4"/>
        <v>Analysis</v>
      </c>
      <c r="F59" s="20" t="s">
        <v>98</v>
      </c>
      <c r="G59" s="20" t="s">
        <v>109</v>
      </c>
      <c r="H59" s="20" t="s">
        <v>21321</v>
      </c>
      <c r="I59" s="20" t="s">
        <v>11973</v>
      </c>
      <c r="J59" s="20" t="s">
        <v>10</v>
      </c>
      <c r="K59" s="20" t="str">
        <f>IF(S59=0,"No",IF(S59=0.5,"Subsection", "Section"))</f>
        <v>No</v>
      </c>
      <c r="L59" s="20" t="s">
        <v>25282</v>
      </c>
      <c r="M59" s="20" t="s">
        <v>120</v>
      </c>
      <c r="N59">
        <v>1</v>
      </c>
      <c r="O59">
        <v>1</v>
      </c>
      <c r="P59">
        <v>1</v>
      </c>
      <c r="Q59">
        <v>1</v>
      </c>
      <c r="R59">
        <v>0</v>
      </c>
      <c r="S59">
        <v>0</v>
      </c>
      <c r="T59">
        <f t="shared" si="5"/>
        <v>4</v>
      </c>
      <c r="U59" t="s">
        <v>21372</v>
      </c>
      <c r="V59" s="137" t="s">
        <v>25373</v>
      </c>
      <c r="W59" s="10" t="s">
        <v>20160</v>
      </c>
      <c r="X59" t="s">
        <v>13398</v>
      </c>
      <c r="Y59" t="s">
        <v>21359</v>
      </c>
      <c r="Z59" t="s">
        <v>6</v>
      </c>
      <c r="AA59" t="s">
        <v>13399</v>
      </c>
      <c r="AB59">
        <v>7</v>
      </c>
      <c r="AD59" t="s">
        <v>12350</v>
      </c>
      <c r="AE59" t="s">
        <v>13400</v>
      </c>
      <c r="AF59" s="3">
        <v>2011</v>
      </c>
      <c r="AG59" t="s">
        <v>6</v>
      </c>
      <c r="AH59" t="s">
        <v>6</v>
      </c>
      <c r="AI59" t="s">
        <v>6</v>
      </c>
    </row>
    <row r="60" spans="1:35" x14ac:dyDescent="0.35">
      <c r="A60">
        <v>59</v>
      </c>
      <c r="B60">
        <v>73</v>
      </c>
      <c r="C60" t="s">
        <v>74</v>
      </c>
      <c r="D60" t="s">
        <v>99</v>
      </c>
      <c r="E60" t="str">
        <f t="shared" si="4"/>
        <v>Analysis</v>
      </c>
      <c r="F60" s="20" t="s">
        <v>94</v>
      </c>
      <c r="G60" s="20" t="s">
        <v>111</v>
      </c>
      <c r="H60" s="20" t="s">
        <v>21313</v>
      </c>
      <c r="I60" s="20" t="s">
        <v>11973</v>
      </c>
      <c r="J60" s="20" t="s">
        <v>10</v>
      </c>
      <c r="K60" s="20" t="str">
        <f>IF(S60=0,"No",IF(S60=0.5,"Subsection", "Section"))</f>
        <v>No</v>
      </c>
      <c r="L60" s="20" t="s">
        <v>25282</v>
      </c>
      <c r="M60" s="20" t="s">
        <v>120</v>
      </c>
      <c r="N60">
        <v>0.5</v>
      </c>
      <c r="O60">
        <v>1</v>
      </c>
      <c r="P60">
        <v>0.5</v>
      </c>
      <c r="Q60">
        <v>1</v>
      </c>
      <c r="R60">
        <v>0</v>
      </c>
      <c r="S60">
        <v>0</v>
      </c>
      <c r="T60">
        <f t="shared" si="5"/>
        <v>3</v>
      </c>
      <c r="U60" t="s">
        <v>21378</v>
      </c>
      <c r="V60" s="137" t="s">
        <v>25376</v>
      </c>
      <c r="W60" s="10" t="s">
        <v>20599</v>
      </c>
      <c r="X60" t="s">
        <v>15923</v>
      </c>
      <c r="Y60" t="s">
        <v>21359</v>
      </c>
      <c r="Z60" t="s">
        <v>15924</v>
      </c>
      <c r="AA60" t="s">
        <v>15925</v>
      </c>
      <c r="AB60">
        <v>6</v>
      </c>
      <c r="AD60" t="s">
        <v>15918</v>
      </c>
      <c r="AE60" t="s">
        <v>10770</v>
      </c>
      <c r="AF60" s="3">
        <v>2014</v>
      </c>
      <c r="AG60" t="s">
        <v>6</v>
      </c>
      <c r="AH60" t="s">
        <v>15918</v>
      </c>
      <c r="AI60" t="s">
        <v>6</v>
      </c>
    </row>
    <row r="61" spans="1:35" x14ac:dyDescent="0.35">
      <c r="A61">
        <v>60</v>
      </c>
      <c r="B61">
        <v>74</v>
      </c>
      <c r="C61" t="s">
        <v>74</v>
      </c>
      <c r="D61" t="s">
        <v>99</v>
      </c>
      <c r="E61" t="str">
        <f t="shared" si="4"/>
        <v>Analysis</v>
      </c>
      <c r="F61" s="20" t="s">
        <v>98</v>
      </c>
      <c r="G61" s="20" t="s">
        <v>109</v>
      </c>
      <c r="H61" s="20" t="s">
        <v>21321</v>
      </c>
      <c r="I61" s="20" t="s">
        <v>12</v>
      </c>
      <c r="J61" s="20" t="s">
        <v>10</v>
      </c>
      <c r="K61" s="20" t="str">
        <f>IF(S61=0,"No",IF(S61=0.5,"Subsection", "Section"))</f>
        <v>No</v>
      </c>
      <c r="L61" s="20" t="s">
        <v>25282</v>
      </c>
      <c r="M61" s="20" t="s">
        <v>120</v>
      </c>
      <c r="N61">
        <v>0.5</v>
      </c>
      <c r="O61">
        <v>0.5</v>
      </c>
      <c r="P61">
        <v>1</v>
      </c>
      <c r="Q61">
        <v>0.5</v>
      </c>
      <c r="R61">
        <v>0</v>
      </c>
      <c r="S61">
        <v>0</v>
      </c>
      <c r="T61">
        <f t="shared" si="5"/>
        <v>2.5</v>
      </c>
      <c r="U61" t="s">
        <v>21441</v>
      </c>
      <c r="V61" s="137" t="s">
        <v>25374</v>
      </c>
      <c r="W61" s="10" t="s">
        <v>17787</v>
      </c>
      <c r="X61" t="s">
        <v>17788</v>
      </c>
      <c r="Y61" t="s">
        <v>21359</v>
      </c>
      <c r="Z61" t="s">
        <v>17789</v>
      </c>
      <c r="AA61" t="s">
        <v>17790</v>
      </c>
      <c r="AB61">
        <v>6</v>
      </c>
      <c r="AC61">
        <v>9781450372176</v>
      </c>
      <c r="AD61" t="s">
        <v>17786</v>
      </c>
      <c r="AE61" t="s">
        <v>6</v>
      </c>
      <c r="AF61" s="3">
        <v>2019</v>
      </c>
      <c r="AG61" t="s">
        <v>17791</v>
      </c>
      <c r="AH61" t="s">
        <v>17786</v>
      </c>
      <c r="AI61" t="s">
        <v>6</v>
      </c>
    </row>
    <row r="62" spans="1:35" x14ac:dyDescent="0.35">
      <c r="A62">
        <v>61</v>
      </c>
      <c r="B62">
        <v>75</v>
      </c>
      <c r="C62" t="s">
        <v>74</v>
      </c>
      <c r="D62" t="s">
        <v>99</v>
      </c>
      <c r="E62" t="str">
        <f t="shared" si="4"/>
        <v>Analysis</v>
      </c>
      <c r="F62" s="20" t="s">
        <v>98</v>
      </c>
      <c r="G62" s="20" t="s">
        <v>109</v>
      </c>
      <c r="H62" s="20" t="s">
        <v>21321</v>
      </c>
      <c r="I62" s="20" t="s">
        <v>11973</v>
      </c>
      <c r="J62" s="20" t="s">
        <v>10</v>
      </c>
      <c r="K62" s="20" t="s">
        <v>10</v>
      </c>
      <c r="L62" s="20" t="s">
        <v>25318</v>
      </c>
      <c r="M62" s="20" t="s">
        <v>120</v>
      </c>
      <c r="N62">
        <v>1</v>
      </c>
      <c r="O62">
        <v>1</v>
      </c>
      <c r="P62">
        <v>1</v>
      </c>
      <c r="Q62">
        <v>1</v>
      </c>
      <c r="R62">
        <v>0</v>
      </c>
      <c r="S62">
        <v>0.5</v>
      </c>
      <c r="T62">
        <f t="shared" si="5"/>
        <v>4.5</v>
      </c>
      <c r="U62" t="s">
        <v>21376</v>
      </c>
      <c r="V62" s="137" t="s">
        <v>25373</v>
      </c>
      <c r="W62" s="10" t="s">
        <v>20211</v>
      </c>
      <c r="X62" t="s">
        <v>13673</v>
      </c>
      <c r="Y62" t="s">
        <v>21359</v>
      </c>
      <c r="Z62" t="s">
        <v>6</v>
      </c>
      <c r="AA62" t="s">
        <v>13399</v>
      </c>
      <c r="AB62">
        <v>7</v>
      </c>
      <c r="AD62" t="s">
        <v>13674</v>
      </c>
      <c r="AE62" t="s">
        <v>13675</v>
      </c>
      <c r="AF62" s="3">
        <v>2012</v>
      </c>
      <c r="AG62" t="s">
        <v>6</v>
      </c>
      <c r="AH62" t="s">
        <v>6</v>
      </c>
      <c r="AI62" t="s">
        <v>6</v>
      </c>
    </row>
    <row r="63" spans="1:35" x14ac:dyDescent="0.35">
      <c r="A63">
        <v>62</v>
      </c>
      <c r="B63">
        <v>76</v>
      </c>
      <c r="C63" t="s">
        <v>74</v>
      </c>
      <c r="D63" t="s">
        <v>99</v>
      </c>
      <c r="E63" t="str">
        <f t="shared" si="4"/>
        <v>Analysis</v>
      </c>
      <c r="F63" t="s">
        <v>94</v>
      </c>
      <c r="G63" t="s">
        <v>111</v>
      </c>
      <c r="H63" t="s">
        <v>21413</v>
      </c>
      <c r="I63" t="s">
        <v>11973</v>
      </c>
      <c r="J63" s="20" t="s">
        <v>10</v>
      </c>
      <c r="K63" s="20" t="str">
        <f>IF(S63=0,"No",IF(S63=0.5,"Subsection", "Section"))</f>
        <v>No</v>
      </c>
      <c r="L63" s="20" t="s">
        <v>25282</v>
      </c>
      <c r="M63" t="s">
        <v>122</v>
      </c>
      <c r="N63">
        <v>1</v>
      </c>
      <c r="O63">
        <v>1</v>
      </c>
      <c r="P63">
        <v>0</v>
      </c>
      <c r="Q63">
        <v>0</v>
      </c>
      <c r="R63">
        <v>0</v>
      </c>
      <c r="S63">
        <v>0</v>
      </c>
      <c r="T63">
        <f t="shared" si="5"/>
        <v>2</v>
      </c>
      <c r="U63" s="20" t="s">
        <v>25224</v>
      </c>
      <c r="V63" s="137" t="s">
        <v>25371</v>
      </c>
      <c r="W63" s="10" t="s">
        <v>25229</v>
      </c>
      <c r="X63" t="s">
        <v>23792</v>
      </c>
      <c r="Y63" t="s">
        <v>21359</v>
      </c>
      <c r="AA63" t="s">
        <v>23793</v>
      </c>
      <c r="AB63">
        <v>6</v>
      </c>
      <c r="AD63" t="s">
        <v>22913</v>
      </c>
      <c r="AE63" t="s">
        <v>14462</v>
      </c>
      <c r="AF63">
        <v>2009</v>
      </c>
      <c r="AG63" t="s">
        <v>6</v>
      </c>
      <c r="AH63" t="s">
        <v>6</v>
      </c>
    </row>
    <row r="64" spans="1:35" x14ac:dyDescent="0.35">
      <c r="A64">
        <v>63</v>
      </c>
      <c r="B64">
        <v>77</v>
      </c>
      <c r="C64" t="s">
        <v>74</v>
      </c>
      <c r="D64" t="s">
        <v>64</v>
      </c>
      <c r="E64" t="str">
        <f t="shared" si="4"/>
        <v>Analysis</v>
      </c>
      <c r="F64" s="20" t="s">
        <v>98</v>
      </c>
      <c r="G64" s="20" t="s">
        <v>109</v>
      </c>
      <c r="H64" s="20" t="s">
        <v>21369</v>
      </c>
      <c r="I64" s="20" t="s">
        <v>11973</v>
      </c>
      <c r="J64" s="20" t="s">
        <v>10</v>
      </c>
      <c r="K64" s="20" t="str">
        <f>IF(S64=0,"No",IF(S64=0.5,"Subsection", "Section"))</f>
        <v>No</v>
      </c>
      <c r="L64" s="20" t="s">
        <v>25282</v>
      </c>
      <c r="M64" s="20" t="s">
        <v>120</v>
      </c>
      <c r="N64">
        <v>1</v>
      </c>
      <c r="O64">
        <v>0.5</v>
      </c>
      <c r="P64">
        <v>1</v>
      </c>
      <c r="Q64">
        <v>1</v>
      </c>
      <c r="R64">
        <v>0</v>
      </c>
      <c r="S64">
        <v>0</v>
      </c>
      <c r="T64">
        <f t="shared" si="5"/>
        <v>3.5</v>
      </c>
      <c r="U64" t="s">
        <v>21370</v>
      </c>
      <c r="V64" s="137" t="s">
        <v>25369</v>
      </c>
      <c r="W64" s="10" t="s">
        <v>19973</v>
      </c>
      <c r="X64" t="s">
        <v>11991</v>
      </c>
      <c r="Y64" t="s">
        <v>21359</v>
      </c>
      <c r="Z64" t="s">
        <v>6</v>
      </c>
      <c r="AA64" t="s">
        <v>11992</v>
      </c>
      <c r="AB64">
        <v>7</v>
      </c>
      <c r="AD64" t="s">
        <v>11993</v>
      </c>
      <c r="AE64" t="s">
        <v>11994</v>
      </c>
      <c r="AF64" s="3">
        <v>2009</v>
      </c>
      <c r="AG64" t="s">
        <v>6</v>
      </c>
      <c r="AH64" t="s">
        <v>6</v>
      </c>
      <c r="AI64" t="s">
        <v>6</v>
      </c>
    </row>
    <row r="65" spans="1:35" x14ac:dyDescent="0.35">
      <c r="A65">
        <v>64</v>
      </c>
      <c r="B65">
        <v>78</v>
      </c>
      <c r="C65" t="s">
        <v>74</v>
      </c>
      <c r="D65" t="s">
        <v>99</v>
      </c>
      <c r="E65" t="str">
        <f t="shared" si="4"/>
        <v>Analysis</v>
      </c>
      <c r="F65" s="20" t="s">
        <v>98</v>
      </c>
      <c r="G65" s="20" t="s">
        <v>107</v>
      </c>
      <c r="H65" s="20" t="s">
        <v>21502</v>
      </c>
      <c r="I65" s="20" t="s">
        <v>12</v>
      </c>
      <c r="J65" s="20" t="s">
        <v>10</v>
      </c>
      <c r="K65" s="20" t="str">
        <f>IF(S65=0,"No",IF(S65=0.5,"Subsection", "Section"))</f>
        <v>No</v>
      </c>
      <c r="L65" s="20" t="s">
        <v>25282</v>
      </c>
      <c r="M65" s="20" t="s">
        <v>120</v>
      </c>
      <c r="N65">
        <v>1</v>
      </c>
      <c r="O65">
        <v>1</v>
      </c>
      <c r="P65">
        <v>0</v>
      </c>
      <c r="Q65">
        <v>0.5</v>
      </c>
      <c r="R65">
        <v>0</v>
      </c>
      <c r="S65">
        <v>0</v>
      </c>
      <c r="T65">
        <f t="shared" si="5"/>
        <v>2.5</v>
      </c>
      <c r="U65" t="s">
        <v>21503</v>
      </c>
      <c r="V65" s="137" t="s">
        <v>25368</v>
      </c>
      <c r="W65" s="10" t="s">
        <v>19698</v>
      </c>
      <c r="X65" t="s">
        <v>10286</v>
      </c>
      <c r="Y65" t="s">
        <v>21359</v>
      </c>
      <c r="Z65" t="s">
        <v>10287</v>
      </c>
      <c r="AA65" t="s">
        <v>10288</v>
      </c>
      <c r="AB65">
        <v>10</v>
      </c>
      <c r="AC65">
        <v>9781450314107</v>
      </c>
      <c r="AD65" t="s">
        <v>21533</v>
      </c>
      <c r="AE65" t="s">
        <v>6</v>
      </c>
      <c r="AF65" s="3">
        <v>2012</v>
      </c>
      <c r="AG65" s="30" t="s">
        <v>10289</v>
      </c>
      <c r="AH65" t="s">
        <v>6</v>
      </c>
      <c r="AI65" t="s">
        <v>337</v>
      </c>
    </row>
    <row r="66" spans="1:35" x14ac:dyDescent="0.35">
      <c r="A66">
        <v>65</v>
      </c>
      <c r="B66">
        <v>79</v>
      </c>
      <c r="C66" t="s">
        <v>74</v>
      </c>
      <c r="D66" t="s">
        <v>99</v>
      </c>
      <c r="E66" t="str">
        <f t="shared" ref="E66:E99" si="6">IF(ISNUMBER(SEARCH("D.2.8",C66)),"Analysis",IF(OR(ISNUMBER(SEARCH("D.2.3",C66)),ISNUMBER(SEARCH("D.2.12",C66)),ISNUMBER(SEARCH("D.2.13",C66))),"Implementation",IF(OR(ISNUMBER(SEARCH("D.2.1",C66)),ISNUMBER(SEARCH("D.2.2",C66)),ISNUMBER(SEARCH("D.2.10",C66)),ISNUMBER(SEARCH("D.2.11",C66))),"Design",IF(OR(ISNUMBER(SEARCH("D.2.0",C66)),ISNUMBER(SEARCH("D.2.m",C66))),"General",IF(OR(ISNUMBER(SEARCH("D.2.4",C66)),ISNUMBER(SEARCH("D.2.5",C66)),ISNUMBER(SEARCH("D.2.7",C66))),"Quality","Management")))))</f>
        <v>Analysis</v>
      </c>
      <c r="F66" t="s">
        <v>94</v>
      </c>
      <c r="G66" s="20" t="s">
        <v>111</v>
      </c>
      <c r="H66" s="20" t="s">
        <v>21318</v>
      </c>
      <c r="I66" s="20" t="s">
        <v>14606</v>
      </c>
      <c r="J66" s="20" t="s">
        <v>10</v>
      </c>
      <c r="K66" s="20" t="s">
        <v>10</v>
      </c>
      <c r="L66" s="20" t="s">
        <v>25319</v>
      </c>
      <c r="M66" s="20" t="s">
        <v>117</v>
      </c>
      <c r="N66">
        <v>1</v>
      </c>
      <c r="O66">
        <v>1</v>
      </c>
      <c r="P66">
        <v>1</v>
      </c>
      <c r="Q66">
        <v>0.5</v>
      </c>
      <c r="R66">
        <v>0</v>
      </c>
      <c r="S66">
        <v>0.5</v>
      </c>
      <c r="T66">
        <f t="shared" ref="T66:T96" si="7">SUM(N66:S66)</f>
        <v>4</v>
      </c>
      <c r="U66" t="s">
        <v>21375</v>
      </c>
      <c r="V66" s="137" t="s">
        <v>25367</v>
      </c>
      <c r="W66" s="10" t="s">
        <v>20184</v>
      </c>
      <c r="X66" t="s">
        <v>13543</v>
      </c>
      <c r="Y66" t="s">
        <v>21359</v>
      </c>
      <c r="Z66" t="s">
        <v>6</v>
      </c>
      <c r="AA66" t="s">
        <v>13544</v>
      </c>
      <c r="AB66">
        <v>7</v>
      </c>
      <c r="AD66" t="s">
        <v>922</v>
      </c>
      <c r="AE66" t="s">
        <v>13545</v>
      </c>
      <c r="AF66" s="3">
        <v>2019</v>
      </c>
      <c r="AG66" t="s">
        <v>6</v>
      </c>
      <c r="AH66" t="s">
        <v>6</v>
      </c>
      <c r="AI66" t="s">
        <v>6</v>
      </c>
    </row>
    <row r="67" spans="1:35" x14ac:dyDescent="0.35">
      <c r="A67">
        <v>66</v>
      </c>
      <c r="B67">
        <v>55</v>
      </c>
      <c r="C67" t="s">
        <v>77</v>
      </c>
      <c r="D67" t="s">
        <v>95</v>
      </c>
      <c r="E67" t="str">
        <f t="shared" si="6"/>
        <v>Management</v>
      </c>
      <c r="F67" s="20" t="s">
        <v>94</v>
      </c>
      <c r="G67" s="20" t="s">
        <v>111</v>
      </c>
      <c r="H67" s="20" t="s">
        <v>21306</v>
      </c>
      <c r="I67" s="20" t="s">
        <v>21307</v>
      </c>
      <c r="J67" s="20" t="s">
        <v>4</v>
      </c>
      <c r="K67" s="20" t="s">
        <v>25287</v>
      </c>
      <c r="L67" s="20" t="s">
        <v>25300</v>
      </c>
      <c r="M67" s="20" t="s">
        <v>117</v>
      </c>
      <c r="N67">
        <v>1</v>
      </c>
      <c r="O67">
        <v>1</v>
      </c>
      <c r="P67">
        <v>1</v>
      </c>
      <c r="Q67">
        <v>1</v>
      </c>
      <c r="R67">
        <v>1</v>
      </c>
      <c r="S67">
        <v>1</v>
      </c>
      <c r="T67">
        <f t="shared" si="7"/>
        <v>6</v>
      </c>
      <c r="U67" t="s">
        <v>21420</v>
      </c>
      <c r="V67" s="137" t="s">
        <v>25391</v>
      </c>
      <c r="W67" s="10" t="s">
        <v>18114</v>
      </c>
      <c r="X67" t="s">
        <v>404</v>
      </c>
      <c r="Y67" t="s">
        <v>21358</v>
      </c>
      <c r="Z67" t="s">
        <v>405</v>
      </c>
      <c r="AA67" t="s">
        <v>399</v>
      </c>
      <c r="AB67">
        <v>7</v>
      </c>
      <c r="AD67" t="s">
        <v>261</v>
      </c>
      <c r="AE67" t="s">
        <v>406</v>
      </c>
      <c r="AF67" s="3">
        <v>2016</v>
      </c>
      <c r="AG67" t="s">
        <v>407</v>
      </c>
      <c r="AH67" t="s">
        <v>6</v>
      </c>
      <c r="AI67" t="s">
        <v>176</v>
      </c>
    </row>
    <row r="68" spans="1:35" x14ac:dyDescent="0.35">
      <c r="A68">
        <v>67</v>
      </c>
      <c r="B68">
        <v>56</v>
      </c>
      <c r="C68" t="s">
        <v>77</v>
      </c>
      <c r="D68" t="s">
        <v>95</v>
      </c>
      <c r="E68" t="str">
        <f t="shared" si="6"/>
        <v>Management</v>
      </c>
      <c r="F68" s="20" t="s">
        <v>98</v>
      </c>
      <c r="G68" s="20" t="s">
        <v>107</v>
      </c>
      <c r="H68" s="20" t="s">
        <v>21331</v>
      </c>
      <c r="I68" s="20" t="s">
        <v>21382</v>
      </c>
      <c r="J68" s="20" t="s">
        <v>25286</v>
      </c>
      <c r="K68" s="20" t="s">
        <v>25287</v>
      </c>
      <c r="L68" s="20" t="s">
        <v>25308</v>
      </c>
      <c r="M68" s="20" t="s">
        <v>117</v>
      </c>
      <c r="N68">
        <v>0.5</v>
      </c>
      <c r="O68">
        <v>1</v>
      </c>
      <c r="P68">
        <v>1</v>
      </c>
      <c r="Q68">
        <v>1</v>
      </c>
      <c r="R68">
        <v>0.5</v>
      </c>
      <c r="S68">
        <v>0.5</v>
      </c>
      <c r="T68">
        <f t="shared" si="7"/>
        <v>4.5</v>
      </c>
      <c r="U68" t="s">
        <v>21438</v>
      </c>
      <c r="V68" s="137" t="s">
        <v>25335</v>
      </c>
      <c r="W68" s="10" t="s">
        <v>20207</v>
      </c>
      <c r="X68" t="s">
        <v>13654</v>
      </c>
      <c r="Y68" t="s">
        <v>21358</v>
      </c>
      <c r="Z68" t="s">
        <v>6</v>
      </c>
      <c r="AA68" t="s">
        <v>13655</v>
      </c>
      <c r="AB68">
        <v>7</v>
      </c>
      <c r="AD68" t="s">
        <v>1808</v>
      </c>
      <c r="AE68" t="s">
        <v>13656</v>
      </c>
      <c r="AF68" s="3">
        <v>2017</v>
      </c>
      <c r="AG68" t="s">
        <v>6</v>
      </c>
      <c r="AH68" t="s">
        <v>6</v>
      </c>
      <c r="AI68" t="s">
        <v>6</v>
      </c>
    </row>
    <row r="69" spans="1:35" x14ac:dyDescent="0.35">
      <c r="A69">
        <v>68</v>
      </c>
      <c r="B69">
        <v>57</v>
      </c>
      <c r="C69" t="s">
        <v>77</v>
      </c>
      <c r="D69" t="s">
        <v>95</v>
      </c>
      <c r="E69" t="str">
        <f t="shared" si="6"/>
        <v>Management</v>
      </c>
      <c r="F69" s="20" t="s">
        <v>96</v>
      </c>
      <c r="G69" s="20" t="s">
        <v>111</v>
      </c>
      <c r="H69" s="20" t="s">
        <v>21321</v>
      </c>
      <c r="I69" s="20" t="s">
        <v>11973</v>
      </c>
      <c r="J69" s="20" t="s">
        <v>10</v>
      </c>
      <c r="K69" s="20" t="str">
        <f>IF(S69=0,"No",IF(S69=0.5,"Subsection", "Section"))</f>
        <v>No</v>
      </c>
      <c r="L69" s="20" t="s">
        <v>25282</v>
      </c>
      <c r="M69" s="20" t="s">
        <v>120</v>
      </c>
      <c r="N69">
        <v>0.5</v>
      </c>
      <c r="O69">
        <v>0.5</v>
      </c>
      <c r="P69">
        <v>0</v>
      </c>
      <c r="Q69">
        <v>0</v>
      </c>
      <c r="R69">
        <v>0</v>
      </c>
      <c r="S69">
        <v>0</v>
      </c>
      <c r="T69">
        <f t="shared" si="7"/>
        <v>1</v>
      </c>
      <c r="U69" s="35" t="s">
        <v>21446</v>
      </c>
      <c r="V69" s="30" t="s">
        <v>25418</v>
      </c>
      <c r="W69" s="10" t="s">
        <v>18917</v>
      </c>
      <c r="X69" t="s">
        <v>5503</v>
      </c>
      <c r="Y69" t="s">
        <v>21358</v>
      </c>
      <c r="Z69" t="s">
        <v>5504</v>
      </c>
      <c r="AA69" t="s">
        <v>5505</v>
      </c>
      <c r="AB69">
        <v>10</v>
      </c>
      <c r="AC69">
        <v>9780769535968</v>
      </c>
      <c r="AD69" t="s">
        <v>5506</v>
      </c>
      <c r="AE69" t="s">
        <v>1544</v>
      </c>
      <c r="AF69" s="3">
        <v>2009</v>
      </c>
      <c r="AG69" t="s">
        <v>5507</v>
      </c>
      <c r="AH69" t="s">
        <v>6</v>
      </c>
      <c r="AI69" t="s">
        <v>5508</v>
      </c>
    </row>
    <row r="70" spans="1:35" x14ac:dyDescent="0.35">
      <c r="A70">
        <v>69</v>
      </c>
      <c r="B70">
        <v>58</v>
      </c>
      <c r="C70" t="s">
        <v>77</v>
      </c>
      <c r="D70" t="s">
        <v>95</v>
      </c>
      <c r="E70" t="str">
        <f t="shared" si="6"/>
        <v>Management</v>
      </c>
      <c r="F70" s="20" t="s">
        <v>94</v>
      </c>
      <c r="G70" s="20" t="s">
        <v>111</v>
      </c>
      <c r="H70" s="20" t="s">
        <v>21429</v>
      </c>
      <c r="I70" s="20" t="s">
        <v>11973</v>
      </c>
      <c r="J70" s="20" t="s">
        <v>10</v>
      </c>
      <c r="K70" s="20" t="str">
        <f>IF(S70=0,"No",IF(S70=0.5,"Subsection", "Section"))</f>
        <v>No</v>
      </c>
      <c r="L70" s="20" t="s">
        <v>25282</v>
      </c>
      <c r="M70" s="20" t="s">
        <v>120</v>
      </c>
      <c r="N70">
        <v>0.5</v>
      </c>
      <c r="O70">
        <v>0.5</v>
      </c>
      <c r="P70">
        <v>0</v>
      </c>
      <c r="Q70">
        <v>0</v>
      </c>
      <c r="R70">
        <v>0</v>
      </c>
      <c r="S70">
        <v>0</v>
      </c>
      <c r="T70">
        <f t="shared" si="7"/>
        <v>1</v>
      </c>
      <c r="U70" t="s">
        <v>21428</v>
      </c>
      <c r="V70" s="137" t="s">
        <v>25390</v>
      </c>
      <c r="W70" s="10" t="s">
        <v>20039</v>
      </c>
      <c r="X70" t="s">
        <v>12708</v>
      </c>
      <c r="Y70" t="s">
        <v>21358</v>
      </c>
      <c r="Z70" t="s">
        <v>6</v>
      </c>
      <c r="AA70" t="s">
        <v>12709</v>
      </c>
      <c r="AB70">
        <v>7</v>
      </c>
      <c r="AD70" t="s">
        <v>12710</v>
      </c>
      <c r="AE70" t="s">
        <v>11973</v>
      </c>
      <c r="AF70" s="3">
        <v>2018</v>
      </c>
      <c r="AG70" t="s">
        <v>6</v>
      </c>
      <c r="AH70" t="s">
        <v>6</v>
      </c>
      <c r="AI70" t="s">
        <v>6</v>
      </c>
    </row>
    <row r="71" spans="1:35" x14ac:dyDescent="0.35">
      <c r="A71">
        <v>70</v>
      </c>
      <c r="B71">
        <v>59</v>
      </c>
      <c r="C71" t="s">
        <v>77</v>
      </c>
      <c r="D71" t="s">
        <v>95</v>
      </c>
      <c r="E71" t="str">
        <f t="shared" si="6"/>
        <v>Management</v>
      </c>
      <c r="F71" s="20" t="s">
        <v>98</v>
      </c>
      <c r="G71" s="20" t="s">
        <v>107</v>
      </c>
      <c r="H71" s="20" t="s">
        <v>21413</v>
      </c>
      <c r="I71" s="20" t="s">
        <v>11973</v>
      </c>
      <c r="J71" s="20" t="s">
        <v>25286</v>
      </c>
      <c r="K71" s="20" t="s">
        <v>10</v>
      </c>
      <c r="L71" s="20" t="s">
        <v>25301</v>
      </c>
      <c r="M71" s="20" t="s">
        <v>120</v>
      </c>
      <c r="N71">
        <v>1</v>
      </c>
      <c r="O71">
        <v>1</v>
      </c>
      <c r="P71">
        <v>1</v>
      </c>
      <c r="Q71">
        <v>1</v>
      </c>
      <c r="R71">
        <v>0</v>
      </c>
      <c r="S71">
        <v>0.5</v>
      </c>
      <c r="T71">
        <f t="shared" si="7"/>
        <v>4.5</v>
      </c>
      <c r="U71" s="33" t="s">
        <v>21414</v>
      </c>
      <c r="V71" s="137" t="s">
        <v>25388</v>
      </c>
      <c r="W71" s="10" t="s">
        <v>20566</v>
      </c>
      <c r="X71" t="s">
        <v>15588</v>
      </c>
      <c r="Y71" t="s">
        <v>21358</v>
      </c>
      <c r="Z71" t="s">
        <v>15589</v>
      </c>
      <c r="AA71" t="s">
        <v>15590</v>
      </c>
      <c r="AB71">
        <v>6</v>
      </c>
      <c r="AD71" t="s">
        <v>15586</v>
      </c>
      <c r="AE71" t="s">
        <v>15591</v>
      </c>
      <c r="AF71" s="3">
        <v>2012</v>
      </c>
      <c r="AG71" t="s">
        <v>6</v>
      </c>
      <c r="AH71" t="s">
        <v>15586</v>
      </c>
      <c r="AI71" t="s">
        <v>6</v>
      </c>
    </row>
    <row r="72" spans="1:35" x14ac:dyDescent="0.35">
      <c r="A72">
        <v>71</v>
      </c>
      <c r="B72">
        <v>61</v>
      </c>
      <c r="C72" t="s">
        <v>77</v>
      </c>
      <c r="D72" t="s">
        <v>95</v>
      </c>
      <c r="E72" t="str">
        <f t="shared" si="6"/>
        <v>Management</v>
      </c>
      <c r="F72" s="20" t="s">
        <v>98</v>
      </c>
      <c r="G72" s="20" t="s">
        <v>109</v>
      </c>
      <c r="H72" s="20" t="s">
        <v>21309</v>
      </c>
      <c r="I72" s="20" t="s">
        <v>11973</v>
      </c>
      <c r="J72" s="20" t="s">
        <v>10</v>
      </c>
      <c r="K72" s="20" t="str">
        <f>IF(S72=0,"No",IF(S72=0.5,"Subsection", "Section"))</f>
        <v>No</v>
      </c>
      <c r="L72" s="20" t="s">
        <v>25282</v>
      </c>
      <c r="M72" s="20" t="s">
        <v>120</v>
      </c>
      <c r="N72">
        <v>1</v>
      </c>
      <c r="O72">
        <v>1</v>
      </c>
      <c r="P72">
        <v>0.5</v>
      </c>
      <c r="Q72">
        <v>0</v>
      </c>
      <c r="R72">
        <v>0</v>
      </c>
      <c r="S72">
        <v>0</v>
      </c>
      <c r="T72">
        <f t="shared" si="7"/>
        <v>2.5</v>
      </c>
      <c r="U72" t="s">
        <v>21427</v>
      </c>
      <c r="V72" s="137" t="s">
        <v>25386</v>
      </c>
      <c r="W72" s="10" t="s">
        <v>12898</v>
      </c>
      <c r="X72" t="s">
        <v>12899</v>
      </c>
      <c r="Y72" t="s">
        <v>21358</v>
      </c>
      <c r="Z72" t="s">
        <v>6</v>
      </c>
      <c r="AA72" t="s">
        <v>12900</v>
      </c>
      <c r="AB72">
        <v>7</v>
      </c>
      <c r="AD72" t="s">
        <v>12901</v>
      </c>
      <c r="AE72" t="s">
        <v>12902</v>
      </c>
      <c r="AF72" s="3">
        <v>2013</v>
      </c>
      <c r="AG72" t="s">
        <v>6</v>
      </c>
      <c r="AH72" t="s">
        <v>6</v>
      </c>
      <c r="AI72" t="s">
        <v>6</v>
      </c>
    </row>
    <row r="73" spans="1:35" x14ac:dyDescent="0.35">
      <c r="A73">
        <v>72</v>
      </c>
      <c r="B73">
        <v>62</v>
      </c>
      <c r="C73" t="s">
        <v>77</v>
      </c>
      <c r="D73" t="s">
        <v>95</v>
      </c>
      <c r="E73" t="str">
        <f t="shared" si="6"/>
        <v>Management</v>
      </c>
      <c r="F73" s="20" t="s">
        <v>94</v>
      </c>
      <c r="G73" s="20" t="s">
        <v>111</v>
      </c>
      <c r="H73" s="20" t="s">
        <v>21418</v>
      </c>
      <c r="I73" s="20" t="s">
        <v>21307</v>
      </c>
      <c r="J73" s="20" t="s">
        <v>25286</v>
      </c>
      <c r="K73" s="20" t="s">
        <v>25284</v>
      </c>
      <c r="L73" s="20" t="s">
        <v>25303</v>
      </c>
      <c r="M73" s="20" t="s">
        <v>117</v>
      </c>
      <c r="N73">
        <v>1</v>
      </c>
      <c r="O73">
        <v>1</v>
      </c>
      <c r="P73">
        <v>1</v>
      </c>
      <c r="Q73">
        <v>0</v>
      </c>
      <c r="R73">
        <v>0</v>
      </c>
      <c r="S73">
        <v>0.5</v>
      </c>
      <c r="T73">
        <f t="shared" si="7"/>
        <v>3.5</v>
      </c>
      <c r="U73" s="20" t="s">
        <v>21419</v>
      </c>
      <c r="V73" s="137" t="s">
        <v>25385</v>
      </c>
      <c r="W73" s="10" t="s">
        <v>18093</v>
      </c>
      <c r="X73" t="s">
        <v>258</v>
      </c>
      <c r="Y73" t="s">
        <v>21358</v>
      </c>
      <c r="Z73" t="s">
        <v>259</v>
      </c>
      <c r="AA73" t="s">
        <v>260</v>
      </c>
      <c r="AB73">
        <v>7</v>
      </c>
      <c r="AD73" t="s">
        <v>261</v>
      </c>
      <c r="AE73" t="s">
        <v>262</v>
      </c>
      <c r="AF73" s="3">
        <v>2017</v>
      </c>
      <c r="AG73" t="s">
        <v>263</v>
      </c>
      <c r="AH73" t="s">
        <v>6</v>
      </c>
      <c r="AI73" t="s">
        <v>155</v>
      </c>
    </row>
    <row r="74" spans="1:35" x14ac:dyDescent="0.35">
      <c r="A74">
        <v>73</v>
      </c>
      <c r="B74">
        <v>63</v>
      </c>
      <c r="C74" t="s">
        <v>77</v>
      </c>
      <c r="D74" t="s">
        <v>95</v>
      </c>
      <c r="E74" t="str">
        <f t="shared" si="6"/>
        <v>Management</v>
      </c>
      <c r="F74" s="20" t="s">
        <v>98</v>
      </c>
      <c r="G74" s="20" t="s">
        <v>107</v>
      </c>
      <c r="H74" s="20" t="s">
        <v>21321</v>
      </c>
      <c r="I74" s="20" t="s">
        <v>11973</v>
      </c>
      <c r="J74" s="20" t="s">
        <v>10</v>
      </c>
      <c r="K74" s="20" t="str">
        <f>IF(S74=0,"No",IF(S74=0.5,"Subsection", "Section"))</f>
        <v>No</v>
      </c>
      <c r="L74" s="20" t="s">
        <v>25282</v>
      </c>
      <c r="M74" s="20" t="s">
        <v>120</v>
      </c>
      <c r="N74">
        <v>1</v>
      </c>
      <c r="O74">
        <v>1</v>
      </c>
      <c r="P74">
        <v>1</v>
      </c>
      <c r="Q74">
        <v>1</v>
      </c>
      <c r="R74">
        <v>0</v>
      </c>
      <c r="S74">
        <v>0</v>
      </c>
      <c r="T74">
        <f t="shared" si="7"/>
        <v>4</v>
      </c>
      <c r="U74" t="s">
        <v>21437</v>
      </c>
      <c r="V74" s="137" t="s">
        <v>25384</v>
      </c>
      <c r="W74" s="10" t="s">
        <v>20605</v>
      </c>
      <c r="X74" t="s">
        <v>15980</v>
      </c>
      <c r="Y74" t="s">
        <v>21358</v>
      </c>
      <c r="Z74" t="s">
        <v>15981</v>
      </c>
      <c r="AA74" t="s">
        <v>15982</v>
      </c>
      <c r="AB74">
        <v>6</v>
      </c>
      <c r="AD74" t="s">
        <v>15983</v>
      </c>
      <c r="AE74" t="s">
        <v>188</v>
      </c>
      <c r="AF74" s="3">
        <v>2015</v>
      </c>
      <c r="AG74" t="s">
        <v>6</v>
      </c>
      <c r="AH74" t="s">
        <v>15983</v>
      </c>
      <c r="AI74" t="s">
        <v>6</v>
      </c>
    </row>
    <row r="75" spans="1:35" x14ac:dyDescent="0.35">
      <c r="A75">
        <v>74</v>
      </c>
      <c r="B75">
        <v>65</v>
      </c>
      <c r="C75" t="s">
        <v>77</v>
      </c>
      <c r="D75" t="s">
        <v>95</v>
      </c>
      <c r="E75" t="str">
        <f t="shared" si="6"/>
        <v>Management</v>
      </c>
      <c r="F75" t="s">
        <v>98</v>
      </c>
      <c r="G75" t="s">
        <v>107</v>
      </c>
      <c r="H75" t="s">
        <v>21321</v>
      </c>
      <c r="I75" t="s">
        <v>11973</v>
      </c>
      <c r="J75" s="20" t="s">
        <v>10</v>
      </c>
      <c r="K75" s="20" t="str">
        <f>IF(S75=0,"No",IF(S75=0.5,"Subsection", "Section"))</f>
        <v>No</v>
      </c>
      <c r="L75" s="20" t="s">
        <v>25282</v>
      </c>
      <c r="M75" t="s">
        <v>120</v>
      </c>
      <c r="N75">
        <v>1</v>
      </c>
      <c r="O75">
        <v>1</v>
      </c>
      <c r="P75">
        <v>1</v>
      </c>
      <c r="Q75">
        <v>1</v>
      </c>
      <c r="R75">
        <v>0</v>
      </c>
      <c r="S75">
        <v>0</v>
      </c>
      <c r="T75">
        <f t="shared" si="7"/>
        <v>4</v>
      </c>
      <c r="U75" s="20" t="s">
        <v>25200</v>
      </c>
      <c r="V75" s="137" t="s">
        <v>25382</v>
      </c>
      <c r="W75" s="10" t="s">
        <v>25231</v>
      </c>
      <c r="X75" t="s">
        <v>24958</v>
      </c>
      <c r="Y75" t="s">
        <v>21358</v>
      </c>
      <c r="AA75" t="s">
        <v>24959</v>
      </c>
      <c r="AB75">
        <v>10</v>
      </c>
      <c r="AD75" t="s">
        <v>24960</v>
      </c>
      <c r="AE75" t="s">
        <v>24961</v>
      </c>
      <c r="AF75">
        <v>2014</v>
      </c>
      <c r="AG75" t="s">
        <v>6</v>
      </c>
      <c r="AH75" t="s">
        <v>6</v>
      </c>
    </row>
    <row r="76" spans="1:35" x14ac:dyDescent="0.35">
      <c r="A76">
        <v>75</v>
      </c>
      <c r="B76">
        <v>66</v>
      </c>
      <c r="C76" t="s">
        <v>77</v>
      </c>
      <c r="D76" t="s">
        <v>95</v>
      </c>
      <c r="E76" t="str">
        <f t="shared" si="6"/>
        <v>Management</v>
      </c>
      <c r="F76" t="s">
        <v>98</v>
      </c>
      <c r="G76" t="s">
        <v>107</v>
      </c>
      <c r="H76" t="s">
        <v>21440</v>
      </c>
      <c r="I76" t="s">
        <v>11973</v>
      </c>
      <c r="J76" s="20" t="s">
        <v>4</v>
      </c>
      <c r="K76" s="20" t="s">
        <v>25287</v>
      </c>
      <c r="L76" s="20" t="s">
        <v>25315</v>
      </c>
      <c r="M76" t="s">
        <v>120</v>
      </c>
      <c r="N76">
        <v>1</v>
      </c>
      <c r="O76">
        <v>1</v>
      </c>
      <c r="P76">
        <v>1</v>
      </c>
      <c r="Q76">
        <v>1</v>
      </c>
      <c r="R76">
        <v>1</v>
      </c>
      <c r="S76">
        <v>1</v>
      </c>
      <c r="T76">
        <f t="shared" si="7"/>
        <v>6</v>
      </c>
      <c r="U76" s="20" t="s">
        <v>25216</v>
      </c>
      <c r="V76" s="137" t="s">
        <v>25381</v>
      </c>
      <c r="W76" s="10" t="s">
        <v>25226</v>
      </c>
      <c r="X76" t="s">
        <v>23403</v>
      </c>
      <c r="Y76" t="s">
        <v>21358</v>
      </c>
      <c r="AA76" t="s">
        <v>23404</v>
      </c>
      <c r="AB76">
        <v>10</v>
      </c>
      <c r="AD76" t="s">
        <v>23405</v>
      </c>
      <c r="AE76" t="s">
        <v>12605</v>
      </c>
      <c r="AF76">
        <v>2017</v>
      </c>
      <c r="AG76" t="s">
        <v>6</v>
      </c>
      <c r="AH76" t="s">
        <v>6</v>
      </c>
    </row>
    <row r="77" spans="1:35" x14ac:dyDescent="0.35">
      <c r="A77">
        <v>76</v>
      </c>
      <c r="B77">
        <v>67</v>
      </c>
      <c r="C77" t="s">
        <v>77</v>
      </c>
      <c r="D77" t="s">
        <v>95</v>
      </c>
      <c r="E77" t="str">
        <f t="shared" si="6"/>
        <v>Management</v>
      </c>
      <c r="F77" t="s">
        <v>98</v>
      </c>
      <c r="G77" t="s">
        <v>107</v>
      </c>
      <c r="H77" t="s">
        <v>22905</v>
      </c>
      <c r="I77" t="s">
        <v>11973</v>
      </c>
      <c r="J77" s="20" t="s">
        <v>10</v>
      </c>
      <c r="K77" s="20" t="s">
        <v>25287</v>
      </c>
      <c r="L77" s="20" t="s">
        <v>25316</v>
      </c>
      <c r="M77" t="str">
        <f>IF(ISNUMBER(SEARCH("Workshop", AD77)),"Workshop",IF(OR(ISNUMBER(SEARCH("Conference", AD77)), ISNUMBER(SEARCH("Symposium", AD77)), ISNUMBER(SEARCH("Lecture Notes", AD77)), ISNUMBER(SEARCH("Proceedings", AD77))),"Conference", "Journal"))</f>
        <v>Journal</v>
      </c>
      <c r="N77">
        <v>1</v>
      </c>
      <c r="O77">
        <v>0.5</v>
      </c>
      <c r="P77">
        <v>0.5</v>
      </c>
      <c r="Q77">
        <v>1</v>
      </c>
      <c r="R77">
        <v>0</v>
      </c>
      <c r="S77">
        <v>1</v>
      </c>
      <c r="T77">
        <f t="shared" si="7"/>
        <v>4</v>
      </c>
      <c r="U77" t="s">
        <v>22907</v>
      </c>
      <c r="V77" s="137" t="s">
        <v>25380</v>
      </c>
      <c r="W77" s="10" t="s">
        <v>22258</v>
      </c>
      <c r="X77" t="s">
        <v>22144</v>
      </c>
      <c r="Y77" t="s">
        <v>21358</v>
      </c>
      <c r="AA77" t="s">
        <v>22651</v>
      </c>
      <c r="AB77">
        <v>7</v>
      </c>
      <c r="AD77" t="s">
        <v>1452</v>
      </c>
      <c r="AE77" t="s">
        <v>22644</v>
      </c>
      <c r="AF77" s="3">
        <v>2021</v>
      </c>
      <c r="AG77" t="s">
        <v>6</v>
      </c>
      <c r="AH77" t="s">
        <v>6</v>
      </c>
      <c r="AI77" t="s">
        <v>6</v>
      </c>
    </row>
    <row r="78" spans="1:35" x14ac:dyDescent="0.35">
      <c r="A78">
        <v>77</v>
      </c>
      <c r="B78">
        <v>69</v>
      </c>
      <c r="C78" t="s">
        <v>77</v>
      </c>
      <c r="D78" t="s">
        <v>95</v>
      </c>
      <c r="E78" t="str">
        <f t="shared" si="6"/>
        <v>Management</v>
      </c>
      <c r="F78" s="20" t="s">
        <v>98</v>
      </c>
      <c r="G78" s="20" t="s">
        <v>107</v>
      </c>
      <c r="H78" s="20" t="s">
        <v>21423</v>
      </c>
      <c r="I78" s="20" t="s">
        <v>21307</v>
      </c>
      <c r="J78" s="20" t="s">
        <v>10</v>
      </c>
      <c r="K78" s="20" t="s">
        <v>25287</v>
      </c>
      <c r="L78" s="20" t="s">
        <v>25317</v>
      </c>
      <c r="M78" s="20" t="s">
        <v>117</v>
      </c>
      <c r="N78">
        <v>1</v>
      </c>
      <c r="O78">
        <v>1</v>
      </c>
      <c r="P78">
        <v>1</v>
      </c>
      <c r="Q78">
        <v>1</v>
      </c>
      <c r="R78">
        <v>0.5</v>
      </c>
      <c r="S78">
        <v>1</v>
      </c>
      <c r="T78">
        <f t="shared" si="7"/>
        <v>5.5</v>
      </c>
      <c r="U78" t="s">
        <v>21424</v>
      </c>
      <c r="V78" s="137" t="s">
        <v>25379</v>
      </c>
      <c r="W78" s="10" t="s">
        <v>20452</v>
      </c>
      <c r="X78" t="s">
        <v>14859</v>
      </c>
      <c r="Y78" t="s">
        <v>21358</v>
      </c>
      <c r="Z78" t="s">
        <v>6</v>
      </c>
      <c r="AA78" t="s">
        <v>14860</v>
      </c>
      <c r="AB78">
        <v>7</v>
      </c>
      <c r="AD78" t="s">
        <v>1392</v>
      </c>
      <c r="AE78" t="s">
        <v>14861</v>
      </c>
      <c r="AF78" s="3">
        <v>2019</v>
      </c>
      <c r="AG78" t="s">
        <v>6</v>
      </c>
      <c r="AH78" t="s">
        <v>6</v>
      </c>
      <c r="AI78" t="s">
        <v>6</v>
      </c>
    </row>
    <row r="79" spans="1:35" x14ac:dyDescent="0.35">
      <c r="A79">
        <v>78</v>
      </c>
      <c r="B79">
        <v>19</v>
      </c>
      <c r="C79" t="s">
        <v>80</v>
      </c>
      <c r="D79" t="s">
        <v>92</v>
      </c>
      <c r="E79" t="str">
        <f t="shared" si="6"/>
        <v>Design</v>
      </c>
      <c r="F79" s="20" t="s">
        <v>94</v>
      </c>
      <c r="G79" s="20" t="s">
        <v>111</v>
      </c>
      <c r="H79" s="20" t="s">
        <v>21321</v>
      </c>
      <c r="I79" s="20" t="s">
        <v>12</v>
      </c>
      <c r="J79" s="20" t="s">
        <v>10</v>
      </c>
      <c r="K79" s="20" t="str">
        <f t="shared" ref="K79:K89" si="8">IF(S79=0,"No",IF(S79=0.5,"Subsection", "Section"))</f>
        <v>No</v>
      </c>
      <c r="L79" s="20" t="s">
        <v>25282</v>
      </c>
      <c r="M79" s="20" t="s">
        <v>120</v>
      </c>
      <c r="N79">
        <v>1</v>
      </c>
      <c r="O79">
        <v>1</v>
      </c>
      <c r="P79">
        <v>1</v>
      </c>
      <c r="Q79">
        <v>1</v>
      </c>
      <c r="R79">
        <v>0</v>
      </c>
      <c r="S79">
        <v>0</v>
      </c>
      <c r="T79">
        <f t="shared" si="7"/>
        <v>4</v>
      </c>
      <c r="U79" t="s">
        <v>21390</v>
      </c>
      <c r="V79" s="30" t="s">
        <v>25360</v>
      </c>
      <c r="W79" s="10" t="s">
        <v>20709</v>
      </c>
      <c r="X79" t="s">
        <v>17064</v>
      </c>
      <c r="Y79" t="s">
        <v>21356</v>
      </c>
      <c r="Z79" t="s">
        <v>17065</v>
      </c>
      <c r="AA79" t="s">
        <v>17066</v>
      </c>
      <c r="AB79">
        <v>6</v>
      </c>
      <c r="AC79">
        <v>9781450307444</v>
      </c>
      <c r="AD79" t="s">
        <v>17069</v>
      </c>
      <c r="AE79" t="s">
        <v>17067</v>
      </c>
      <c r="AF79" s="3">
        <v>2011</v>
      </c>
      <c r="AG79" t="s">
        <v>17068</v>
      </c>
      <c r="AH79" t="s">
        <v>17069</v>
      </c>
      <c r="AI79" t="s">
        <v>6</v>
      </c>
    </row>
    <row r="80" spans="1:35" x14ac:dyDescent="0.35">
      <c r="A80">
        <v>79</v>
      </c>
      <c r="B80">
        <v>20</v>
      </c>
      <c r="C80" t="s">
        <v>80</v>
      </c>
      <c r="D80" t="s">
        <v>92</v>
      </c>
      <c r="E80" t="str">
        <f t="shared" si="6"/>
        <v>Design</v>
      </c>
      <c r="F80" s="20" t="s">
        <v>98</v>
      </c>
      <c r="G80" s="20" t="s">
        <v>109</v>
      </c>
      <c r="H80" s="20" t="s">
        <v>21405</v>
      </c>
      <c r="I80" s="20" t="s">
        <v>11973</v>
      </c>
      <c r="J80" s="20" t="s">
        <v>10</v>
      </c>
      <c r="K80" s="20" t="str">
        <f t="shared" si="8"/>
        <v>Section</v>
      </c>
      <c r="L80" s="20" t="s">
        <v>25291</v>
      </c>
      <c r="M80" s="20" t="s">
        <v>120</v>
      </c>
      <c r="N80">
        <v>1</v>
      </c>
      <c r="O80">
        <v>1</v>
      </c>
      <c r="P80">
        <v>1</v>
      </c>
      <c r="Q80">
        <v>0.5</v>
      </c>
      <c r="R80">
        <v>0.5</v>
      </c>
      <c r="S80">
        <v>1</v>
      </c>
      <c r="T80">
        <f t="shared" si="7"/>
        <v>5</v>
      </c>
      <c r="U80" s="33" t="s">
        <v>21407</v>
      </c>
      <c r="V80" s="30" t="s">
        <v>25361</v>
      </c>
      <c r="W80" s="10" t="s">
        <v>19529</v>
      </c>
      <c r="X80" t="s">
        <v>9254</v>
      </c>
      <c r="Y80" t="s">
        <v>21356</v>
      </c>
      <c r="Z80" t="s">
        <v>9255</v>
      </c>
      <c r="AA80" t="s">
        <v>9256</v>
      </c>
      <c r="AB80">
        <v>10</v>
      </c>
      <c r="AC80">
        <v>9781467311199</v>
      </c>
      <c r="AD80" t="s">
        <v>2305</v>
      </c>
      <c r="AE80" t="s">
        <v>9257</v>
      </c>
      <c r="AF80" s="3">
        <v>2012</v>
      </c>
      <c r="AG80" t="s">
        <v>9258</v>
      </c>
      <c r="AH80" t="s">
        <v>6</v>
      </c>
      <c r="AI80" t="s">
        <v>695</v>
      </c>
    </row>
    <row r="81" spans="1:35" x14ac:dyDescent="0.35">
      <c r="A81">
        <v>80</v>
      </c>
      <c r="B81">
        <v>21</v>
      </c>
      <c r="C81" t="s">
        <v>80</v>
      </c>
      <c r="D81" t="s">
        <v>92</v>
      </c>
      <c r="E81" t="str">
        <f t="shared" si="6"/>
        <v>Design</v>
      </c>
      <c r="F81" s="20" t="s">
        <v>98</v>
      </c>
      <c r="G81" s="20" t="s">
        <v>109</v>
      </c>
      <c r="H81" s="20" t="s">
        <v>21333</v>
      </c>
      <c r="I81" s="20" t="s">
        <v>12</v>
      </c>
      <c r="J81" s="20" t="s">
        <v>10</v>
      </c>
      <c r="K81" s="20" t="str">
        <f t="shared" si="8"/>
        <v>No</v>
      </c>
      <c r="L81" s="20" t="s">
        <v>25282</v>
      </c>
      <c r="M81" s="20" t="s">
        <v>120</v>
      </c>
      <c r="N81">
        <v>1</v>
      </c>
      <c r="O81">
        <v>1</v>
      </c>
      <c r="P81">
        <v>0</v>
      </c>
      <c r="Q81">
        <v>0.5</v>
      </c>
      <c r="R81">
        <v>0</v>
      </c>
      <c r="S81">
        <v>0</v>
      </c>
      <c r="T81">
        <f t="shared" si="7"/>
        <v>2.5</v>
      </c>
      <c r="U81" t="s">
        <v>21381</v>
      </c>
      <c r="V81" s="30" t="s">
        <v>25363</v>
      </c>
      <c r="W81" s="10" t="s">
        <v>18730</v>
      </c>
      <c r="X81" t="s">
        <v>4316</v>
      </c>
      <c r="Y81" t="s">
        <v>21356</v>
      </c>
      <c r="Z81" t="s">
        <v>4317</v>
      </c>
      <c r="AA81" t="s">
        <v>4318</v>
      </c>
      <c r="AB81">
        <v>10</v>
      </c>
      <c r="AC81">
        <v>9781450347730</v>
      </c>
      <c r="AD81" t="s">
        <v>21532</v>
      </c>
      <c r="AE81" t="s">
        <v>6</v>
      </c>
      <c r="AF81" s="3">
        <v>2016</v>
      </c>
      <c r="AG81" s="30" t="s">
        <v>4319</v>
      </c>
      <c r="AH81" t="s">
        <v>6</v>
      </c>
      <c r="AI81" t="s">
        <v>337</v>
      </c>
    </row>
    <row r="82" spans="1:35" x14ac:dyDescent="0.35">
      <c r="A82">
        <v>81</v>
      </c>
      <c r="B82">
        <v>22</v>
      </c>
      <c r="C82" t="s">
        <v>80</v>
      </c>
      <c r="D82" t="s">
        <v>92</v>
      </c>
      <c r="E82" t="str">
        <f t="shared" si="6"/>
        <v>Design</v>
      </c>
      <c r="F82" s="20" t="s">
        <v>98</v>
      </c>
      <c r="G82" s="20" t="s">
        <v>109</v>
      </c>
      <c r="H82" s="20" t="s">
        <v>21321</v>
      </c>
      <c r="I82" s="20" t="s">
        <v>11973</v>
      </c>
      <c r="J82" s="20" t="s">
        <v>10</v>
      </c>
      <c r="K82" s="20" t="str">
        <f t="shared" si="8"/>
        <v>No</v>
      </c>
      <c r="L82" s="20" t="s">
        <v>25282</v>
      </c>
      <c r="M82" s="20" t="s">
        <v>120</v>
      </c>
      <c r="N82">
        <v>0</v>
      </c>
      <c r="O82">
        <v>0.5</v>
      </c>
      <c r="P82">
        <v>0</v>
      </c>
      <c r="Q82">
        <v>0</v>
      </c>
      <c r="R82">
        <v>0</v>
      </c>
      <c r="S82">
        <v>0</v>
      </c>
      <c r="T82">
        <f t="shared" si="7"/>
        <v>0.5</v>
      </c>
      <c r="U82" t="s">
        <v>21387</v>
      </c>
      <c r="V82" s="30" t="s">
        <v>25364</v>
      </c>
      <c r="W82" s="10" t="s">
        <v>20047</v>
      </c>
      <c r="X82" t="s">
        <v>12780</v>
      </c>
      <c r="Y82" t="s">
        <v>21356</v>
      </c>
      <c r="Z82" t="s">
        <v>6</v>
      </c>
      <c r="AA82" t="s">
        <v>12781</v>
      </c>
      <c r="AB82">
        <v>7</v>
      </c>
      <c r="AD82" t="s">
        <v>12782</v>
      </c>
      <c r="AE82" t="s">
        <v>12783</v>
      </c>
      <c r="AF82" s="3">
        <v>2019</v>
      </c>
      <c r="AG82" t="s">
        <v>6</v>
      </c>
      <c r="AH82" t="s">
        <v>6</v>
      </c>
      <c r="AI82" t="s">
        <v>6</v>
      </c>
    </row>
    <row r="83" spans="1:35" x14ac:dyDescent="0.35">
      <c r="A83">
        <v>82</v>
      </c>
      <c r="B83">
        <v>23</v>
      </c>
      <c r="C83" t="s">
        <v>80</v>
      </c>
      <c r="D83" t="s">
        <v>92</v>
      </c>
      <c r="E83" t="str">
        <f t="shared" si="6"/>
        <v>Design</v>
      </c>
      <c r="F83" s="20" t="s">
        <v>94</v>
      </c>
      <c r="G83" s="20" t="s">
        <v>111</v>
      </c>
      <c r="H83" s="20" t="s">
        <v>21321</v>
      </c>
      <c r="I83" s="20" t="s">
        <v>21382</v>
      </c>
      <c r="J83" s="20" t="s">
        <v>10</v>
      </c>
      <c r="K83" s="20" t="str">
        <f t="shared" si="8"/>
        <v>No</v>
      </c>
      <c r="L83" s="20" t="s">
        <v>25282</v>
      </c>
      <c r="M83" s="20" t="s">
        <v>117</v>
      </c>
      <c r="N83">
        <v>0.5</v>
      </c>
      <c r="O83">
        <v>1</v>
      </c>
      <c r="P83">
        <v>0</v>
      </c>
      <c r="Q83">
        <v>0</v>
      </c>
      <c r="R83">
        <v>0</v>
      </c>
      <c r="S83">
        <v>0</v>
      </c>
      <c r="T83">
        <f t="shared" si="7"/>
        <v>1.5</v>
      </c>
      <c r="U83" t="s">
        <v>21383</v>
      </c>
      <c r="V83" s="30" t="s">
        <v>25417</v>
      </c>
      <c r="W83" s="10" t="s">
        <v>19578</v>
      </c>
      <c r="X83" t="s">
        <v>9541</v>
      </c>
      <c r="Y83" t="s">
        <v>21356</v>
      </c>
      <c r="Z83" t="s">
        <v>9542</v>
      </c>
      <c r="AA83" t="s">
        <v>9536</v>
      </c>
      <c r="AB83">
        <v>7</v>
      </c>
      <c r="AD83" t="s">
        <v>9543</v>
      </c>
      <c r="AE83" t="s">
        <v>9544</v>
      </c>
      <c r="AF83" s="3">
        <v>2011</v>
      </c>
      <c r="AG83" t="s">
        <v>9545</v>
      </c>
      <c r="AH83" t="s">
        <v>6</v>
      </c>
      <c r="AI83" t="s">
        <v>703</v>
      </c>
    </row>
    <row r="84" spans="1:35" x14ac:dyDescent="0.35">
      <c r="A84">
        <v>83</v>
      </c>
      <c r="B84">
        <v>24</v>
      </c>
      <c r="C84" t="s">
        <v>83</v>
      </c>
      <c r="D84" t="s">
        <v>58</v>
      </c>
      <c r="E84" t="str">
        <f t="shared" si="6"/>
        <v>Design</v>
      </c>
      <c r="F84" s="20" t="s">
        <v>98</v>
      </c>
      <c r="G84" s="20" t="s">
        <v>109</v>
      </c>
      <c r="H84" s="20" t="s">
        <v>21431</v>
      </c>
      <c r="I84" s="20" t="s">
        <v>14606</v>
      </c>
      <c r="J84" s="20" t="s">
        <v>10</v>
      </c>
      <c r="K84" s="20" t="str">
        <f t="shared" si="8"/>
        <v>No</v>
      </c>
      <c r="L84" s="20" t="s">
        <v>25282</v>
      </c>
      <c r="M84" s="20" t="s">
        <v>117</v>
      </c>
      <c r="N84">
        <v>1</v>
      </c>
      <c r="O84">
        <v>1</v>
      </c>
      <c r="P84">
        <v>1</v>
      </c>
      <c r="Q84">
        <v>1</v>
      </c>
      <c r="R84">
        <v>0</v>
      </c>
      <c r="S84">
        <v>0</v>
      </c>
      <c r="T84">
        <f t="shared" si="7"/>
        <v>4</v>
      </c>
      <c r="U84" t="s">
        <v>21432</v>
      </c>
      <c r="V84" s="30" t="s">
        <v>25370</v>
      </c>
      <c r="W84" s="10" t="s">
        <v>20422</v>
      </c>
      <c r="X84" t="s">
        <v>14707</v>
      </c>
      <c r="Y84" t="s">
        <v>21356</v>
      </c>
      <c r="Z84" t="s">
        <v>6</v>
      </c>
      <c r="AA84" t="s">
        <v>14708</v>
      </c>
      <c r="AB84">
        <v>7</v>
      </c>
      <c r="AD84" t="s">
        <v>11814</v>
      </c>
      <c r="AE84" t="s">
        <v>14709</v>
      </c>
      <c r="AF84" s="3">
        <v>2013</v>
      </c>
      <c r="AG84" t="s">
        <v>6</v>
      </c>
      <c r="AH84" t="s">
        <v>6</v>
      </c>
      <c r="AI84" t="s">
        <v>6</v>
      </c>
    </row>
    <row r="85" spans="1:35" x14ac:dyDescent="0.35">
      <c r="A85">
        <v>84</v>
      </c>
      <c r="B85">
        <v>25</v>
      </c>
      <c r="C85" t="s">
        <v>83</v>
      </c>
      <c r="D85" t="s">
        <v>58</v>
      </c>
      <c r="E85" t="str">
        <f t="shared" si="6"/>
        <v>Design</v>
      </c>
      <c r="F85" s="20" t="s">
        <v>94</v>
      </c>
      <c r="G85" s="20" t="s">
        <v>111</v>
      </c>
      <c r="H85" s="20" t="s">
        <v>21321</v>
      </c>
      <c r="I85" s="20" t="s">
        <v>21307</v>
      </c>
      <c r="J85" s="20" t="s">
        <v>10</v>
      </c>
      <c r="K85" s="20" t="str">
        <f t="shared" si="8"/>
        <v>No</v>
      </c>
      <c r="L85" s="20" t="s">
        <v>25282</v>
      </c>
      <c r="M85" s="20" t="s">
        <v>117</v>
      </c>
      <c r="N85">
        <v>0.5</v>
      </c>
      <c r="O85">
        <v>1</v>
      </c>
      <c r="P85">
        <v>0.5</v>
      </c>
      <c r="Q85">
        <v>1</v>
      </c>
      <c r="R85">
        <v>0</v>
      </c>
      <c r="S85">
        <v>0</v>
      </c>
      <c r="T85">
        <f t="shared" si="7"/>
        <v>3</v>
      </c>
      <c r="U85" s="20" t="s">
        <v>21448</v>
      </c>
      <c r="V85" s="30" t="s">
        <v>25372</v>
      </c>
      <c r="W85" s="10" t="s">
        <v>18301</v>
      </c>
      <c r="X85" t="s">
        <v>1619</v>
      </c>
      <c r="Y85" t="s">
        <v>21356</v>
      </c>
      <c r="Z85" t="s">
        <v>1620</v>
      </c>
      <c r="AA85" t="s">
        <v>1621</v>
      </c>
      <c r="AB85">
        <v>7</v>
      </c>
      <c r="AD85" t="s">
        <v>1622</v>
      </c>
      <c r="AE85" t="s">
        <v>6</v>
      </c>
      <c r="AF85" s="3">
        <v>2021</v>
      </c>
      <c r="AG85" t="s">
        <v>1623</v>
      </c>
      <c r="AH85" t="s">
        <v>6</v>
      </c>
      <c r="AI85" t="s">
        <v>162</v>
      </c>
    </row>
    <row r="86" spans="1:35" x14ac:dyDescent="0.35">
      <c r="A86">
        <v>85</v>
      </c>
      <c r="B86">
        <v>26</v>
      </c>
      <c r="C86" t="s">
        <v>83</v>
      </c>
      <c r="D86" t="s">
        <v>58</v>
      </c>
      <c r="E86" t="str">
        <f t="shared" si="6"/>
        <v>Design</v>
      </c>
      <c r="F86" s="20" t="s">
        <v>98</v>
      </c>
      <c r="G86" s="20" t="s">
        <v>105</v>
      </c>
      <c r="H86" s="20" t="s">
        <v>21435</v>
      </c>
      <c r="I86" s="20" t="s">
        <v>12</v>
      </c>
      <c r="J86" s="20" t="s">
        <v>10</v>
      </c>
      <c r="K86" s="20" t="str">
        <f t="shared" si="8"/>
        <v>No</v>
      </c>
      <c r="L86" s="20" t="s">
        <v>25282</v>
      </c>
      <c r="M86" s="20" t="s">
        <v>117</v>
      </c>
      <c r="N86">
        <v>1</v>
      </c>
      <c r="O86">
        <v>1</v>
      </c>
      <c r="P86">
        <v>0</v>
      </c>
      <c r="Q86">
        <v>1</v>
      </c>
      <c r="R86">
        <v>0</v>
      </c>
      <c r="S86">
        <v>0</v>
      </c>
      <c r="T86">
        <f t="shared" si="7"/>
        <v>3</v>
      </c>
      <c r="U86" t="s">
        <v>21211</v>
      </c>
      <c r="V86" s="30" t="s">
        <v>25375</v>
      </c>
      <c r="W86" s="10" t="s">
        <v>20078</v>
      </c>
      <c r="X86" t="s">
        <v>12986</v>
      </c>
      <c r="Y86" t="s">
        <v>21356</v>
      </c>
      <c r="Z86" t="s">
        <v>6</v>
      </c>
      <c r="AA86" t="s">
        <v>12987</v>
      </c>
      <c r="AB86">
        <v>7</v>
      </c>
      <c r="AD86" t="s">
        <v>12988</v>
      </c>
      <c r="AE86" t="s">
        <v>12989</v>
      </c>
      <c r="AF86" s="3">
        <v>2018</v>
      </c>
      <c r="AG86" t="s">
        <v>6</v>
      </c>
      <c r="AH86" t="s">
        <v>6</v>
      </c>
      <c r="AI86" t="s">
        <v>6</v>
      </c>
    </row>
    <row r="87" spans="1:35" x14ac:dyDescent="0.35">
      <c r="A87">
        <v>86</v>
      </c>
      <c r="B87">
        <v>27</v>
      </c>
      <c r="C87" t="s">
        <v>83</v>
      </c>
      <c r="D87" t="s">
        <v>58</v>
      </c>
      <c r="E87" t="str">
        <f t="shared" si="6"/>
        <v>Design</v>
      </c>
      <c r="F87" s="20" t="s">
        <v>98</v>
      </c>
      <c r="G87" s="20" t="s">
        <v>107</v>
      </c>
      <c r="H87" s="20" t="s">
        <v>21433</v>
      </c>
      <c r="I87" s="20" t="s">
        <v>14606</v>
      </c>
      <c r="J87" s="20" t="s">
        <v>10</v>
      </c>
      <c r="K87" s="20" t="str">
        <f t="shared" si="8"/>
        <v>No</v>
      </c>
      <c r="L87" s="20" t="s">
        <v>25282</v>
      </c>
      <c r="M87" s="20" t="s">
        <v>117</v>
      </c>
      <c r="N87">
        <v>1</v>
      </c>
      <c r="O87">
        <v>1</v>
      </c>
      <c r="P87">
        <v>1</v>
      </c>
      <c r="Q87">
        <v>1</v>
      </c>
      <c r="R87">
        <v>0</v>
      </c>
      <c r="S87">
        <v>0</v>
      </c>
      <c r="T87">
        <f t="shared" si="7"/>
        <v>4</v>
      </c>
      <c r="U87" t="s">
        <v>21439</v>
      </c>
      <c r="V87" s="30" t="s">
        <v>25399</v>
      </c>
      <c r="W87" s="10" t="s">
        <v>20119</v>
      </c>
      <c r="X87" t="s">
        <v>13191</v>
      </c>
      <c r="Y87" t="s">
        <v>21356</v>
      </c>
      <c r="Z87" t="s">
        <v>6</v>
      </c>
      <c r="AA87" t="s">
        <v>13192</v>
      </c>
      <c r="AB87">
        <v>7</v>
      </c>
      <c r="AD87" t="s">
        <v>13193</v>
      </c>
      <c r="AE87" t="s">
        <v>13194</v>
      </c>
      <c r="AF87" s="3">
        <v>2015</v>
      </c>
      <c r="AG87" t="s">
        <v>6</v>
      </c>
      <c r="AH87" t="s">
        <v>6</v>
      </c>
      <c r="AI87" t="s">
        <v>6</v>
      </c>
    </row>
    <row r="88" spans="1:35" x14ac:dyDescent="0.35">
      <c r="A88">
        <v>87</v>
      </c>
      <c r="B88">
        <v>28</v>
      </c>
      <c r="C88" t="s">
        <v>83</v>
      </c>
      <c r="D88" t="s">
        <v>58</v>
      </c>
      <c r="E88" t="str">
        <f t="shared" si="6"/>
        <v>Design</v>
      </c>
      <c r="F88" s="20" t="s">
        <v>94</v>
      </c>
      <c r="G88" s="20" t="s">
        <v>111</v>
      </c>
      <c r="H88" s="20" t="s">
        <v>21440</v>
      </c>
      <c r="I88" s="20" t="s">
        <v>12</v>
      </c>
      <c r="J88" s="20" t="s">
        <v>10</v>
      </c>
      <c r="K88" s="20" t="str">
        <f t="shared" si="8"/>
        <v>Section</v>
      </c>
      <c r="L88" s="20" t="s">
        <v>25292</v>
      </c>
      <c r="M88" s="20" t="s">
        <v>120</v>
      </c>
      <c r="N88">
        <v>0.5</v>
      </c>
      <c r="O88">
        <v>0.5</v>
      </c>
      <c r="P88">
        <v>1</v>
      </c>
      <c r="Q88">
        <v>0.5</v>
      </c>
      <c r="R88">
        <v>0.5</v>
      </c>
      <c r="S88">
        <v>1</v>
      </c>
      <c r="T88">
        <f t="shared" si="7"/>
        <v>4</v>
      </c>
      <c r="U88" t="s">
        <v>21466</v>
      </c>
      <c r="V88" s="30" t="s">
        <v>25403</v>
      </c>
      <c r="W88" s="10" t="s">
        <v>19308</v>
      </c>
      <c r="X88" t="s">
        <v>7913</v>
      </c>
      <c r="Y88" t="s">
        <v>21356</v>
      </c>
      <c r="Z88" t="s">
        <v>7914</v>
      </c>
      <c r="AA88" t="s">
        <v>7915</v>
      </c>
      <c r="AB88">
        <v>10</v>
      </c>
      <c r="AC88">
        <v>9781450325769</v>
      </c>
      <c r="AD88" t="s">
        <v>7916</v>
      </c>
      <c r="AE88" t="s">
        <v>7917</v>
      </c>
      <c r="AF88" s="3">
        <v>2014</v>
      </c>
      <c r="AG88" t="s">
        <v>7918</v>
      </c>
      <c r="AH88" t="s">
        <v>6</v>
      </c>
      <c r="AI88" t="s">
        <v>155</v>
      </c>
    </row>
    <row r="89" spans="1:35" x14ac:dyDescent="0.35">
      <c r="A89">
        <v>88</v>
      </c>
      <c r="B89">
        <v>29</v>
      </c>
      <c r="C89" t="s">
        <v>83</v>
      </c>
      <c r="D89" t="s">
        <v>58</v>
      </c>
      <c r="E89" t="str">
        <f t="shared" si="6"/>
        <v>Design</v>
      </c>
      <c r="F89" s="20" t="s">
        <v>98</v>
      </c>
      <c r="G89" s="20" t="s">
        <v>109</v>
      </c>
      <c r="H89" s="20" t="s">
        <v>21440</v>
      </c>
      <c r="I89" s="20" t="s">
        <v>11973</v>
      </c>
      <c r="J89" s="20" t="s">
        <v>4</v>
      </c>
      <c r="K89" s="20" t="str">
        <f t="shared" si="8"/>
        <v>Section</v>
      </c>
      <c r="L89" s="20" t="s">
        <v>25299</v>
      </c>
      <c r="M89" s="20" t="s">
        <v>122</v>
      </c>
      <c r="N89">
        <v>1</v>
      </c>
      <c r="O89">
        <v>1</v>
      </c>
      <c r="P89">
        <v>1</v>
      </c>
      <c r="Q89">
        <v>1</v>
      </c>
      <c r="R89">
        <v>1</v>
      </c>
      <c r="S89">
        <v>1</v>
      </c>
      <c r="T89">
        <f t="shared" si="7"/>
        <v>6</v>
      </c>
      <c r="U89" t="s">
        <v>21442</v>
      </c>
      <c r="V89" s="30" t="s">
        <v>25403</v>
      </c>
      <c r="W89" s="10" t="s">
        <v>19307</v>
      </c>
      <c r="X89" t="s">
        <v>7908</v>
      </c>
      <c r="Y89" t="s">
        <v>21356</v>
      </c>
      <c r="Z89" t="s">
        <v>7909</v>
      </c>
      <c r="AA89" t="s">
        <v>7910</v>
      </c>
      <c r="AB89">
        <v>10</v>
      </c>
      <c r="AC89">
        <v>9781479919345</v>
      </c>
      <c r="AD89" t="s">
        <v>3954</v>
      </c>
      <c r="AE89" t="s">
        <v>4649</v>
      </c>
      <c r="AF89" s="3">
        <v>2015</v>
      </c>
      <c r="AG89" t="s">
        <v>7911</v>
      </c>
      <c r="AH89" t="s">
        <v>6</v>
      </c>
      <c r="AI89" t="s">
        <v>155</v>
      </c>
    </row>
    <row r="90" spans="1:35" x14ac:dyDescent="0.35">
      <c r="A90">
        <v>89</v>
      </c>
      <c r="B90">
        <v>30</v>
      </c>
      <c r="C90" t="s">
        <v>83</v>
      </c>
      <c r="D90" t="s">
        <v>58</v>
      </c>
      <c r="E90" t="str">
        <f t="shared" si="6"/>
        <v>Design</v>
      </c>
      <c r="F90" s="20" t="s">
        <v>98</v>
      </c>
      <c r="G90" s="20" t="s">
        <v>107</v>
      </c>
      <c r="H90" s="20" t="s">
        <v>21444</v>
      </c>
      <c r="I90" s="20" t="s">
        <v>14606</v>
      </c>
      <c r="J90" s="20" t="s">
        <v>10</v>
      </c>
      <c r="K90" s="20" t="s">
        <v>10</v>
      </c>
      <c r="L90" s="20" t="s">
        <v>25310</v>
      </c>
      <c r="M90" s="20" t="s">
        <v>117</v>
      </c>
      <c r="N90">
        <v>1</v>
      </c>
      <c r="O90">
        <v>1</v>
      </c>
      <c r="P90">
        <v>0</v>
      </c>
      <c r="Q90">
        <v>1</v>
      </c>
      <c r="R90">
        <v>0</v>
      </c>
      <c r="S90">
        <v>0.5</v>
      </c>
      <c r="T90">
        <f t="shared" si="7"/>
        <v>3.5</v>
      </c>
      <c r="U90" t="s">
        <v>21445</v>
      </c>
      <c r="V90" s="30" t="s">
        <v>25405</v>
      </c>
      <c r="W90" s="10" t="s">
        <v>19213</v>
      </c>
      <c r="X90" t="s">
        <v>7325</v>
      </c>
      <c r="Y90" t="s">
        <v>21356</v>
      </c>
      <c r="Z90" t="s">
        <v>7326</v>
      </c>
      <c r="AA90" t="s">
        <v>7327</v>
      </c>
      <c r="AB90">
        <v>7</v>
      </c>
      <c r="AC90">
        <v>9781614994336</v>
      </c>
      <c r="AD90" t="s">
        <v>5267</v>
      </c>
      <c r="AE90" t="s">
        <v>7328</v>
      </c>
      <c r="AF90" s="3">
        <v>2014</v>
      </c>
      <c r="AG90" t="s">
        <v>7329</v>
      </c>
      <c r="AH90" t="s">
        <v>6</v>
      </c>
      <c r="AI90" t="s">
        <v>162</v>
      </c>
    </row>
    <row r="91" spans="1:35" x14ac:dyDescent="0.35">
      <c r="A91">
        <v>90</v>
      </c>
      <c r="B91">
        <v>31</v>
      </c>
      <c r="C91" t="s">
        <v>83</v>
      </c>
      <c r="D91" t="s">
        <v>58</v>
      </c>
      <c r="E91" t="str">
        <f t="shared" si="6"/>
        <v>Design</v>
      </c>
      <c r="F91" s="20" t="s">
        <v>98</v>
      </c>
      <c r="G91" s="20" t="s">
        <v>105</v>
      </c>
      <c r="H91" s="20" t="s">
        <v>21313</v>
      </c>
      <c r="I91" s="20" t="s">
        <v>11973</v>
      </c>
      <c r="J91" s="20" t="s">
        <v>25286</v>
      </c>
      <c r="K91" s="20" t="s">
        <v>10</v>
      </c>
      <c r="L91" s="20" t="s">
        <v>25293</v>
      </c>
      <c r="M91" s="20" t="s">
        <v>120</v>
      </c>
      <c r="N91">
        <v>1</v>
      </c>
      <c r="O91">
        <v>1</v>
      </c>
      <c r="P91">
        <v>1</v>
      </c>
      <c r="Q91">
        <v>0</v>
      </c>
      <c r="R91">
        <v>1</v>
      </c>
      <c r="S91">
        <v>1</v>
      </c>
      <c r="T91">
        <f t="shared" si="7"/>
        <v>5</v>
      </c>
      <c r="U91" t="s">
        <v>21434</v>
      </c>
      <c r="V91" s="30" t="s">
        <v>25407</v>
      </c>
      <c r="W91" s="133" t="s">
        <v>20117</v>
      </c>
      <c r="X91" t="s">
        <v>13182</v>
      </c>
      <c r="Y91" t="s">
        <v>21356</v>
      </c>
      <c r="Z91" t="s">
        <v>6</v>
      </c>
      <c r="AA91" t="s">
        <v>13183</v>
      </c>
      <c r="AB91">
        <v>7</v>
      </c>
      <c r="AD91" t="s">
        <v>13184</v>
      </c>
      <c r="AE91" t="s">
        <v>12278</v>
      </c>
      <c r="AF91" s="3">
        <v>2020</v>
      </c>
      <c r="AG91" t="s">
        <v>6</v>
      </c>
      <c r="AH91" t="s">
        <v>6</v>
      </c>
      <c r="AI91" t="s">
        <v>6</v>
      </c>
    </row>
    <row r="92" spans="1:35" x14ac:dyDescent="0.35">
      <c r="A92">
        <v>91</v>
      </c>
      <c r="B92">
        <v>32</v>
      </c>
      <c r="C92" t="s">
        <v>83</v>
      </c>
      <c r="D92" t="s">
        <v>100</v>
      </c>
      <c r="E92" t="str">
        <f t="shared" si="6"/>
        <v>Design</v>
      </c>
      <c r="F92" s="20" t="s">
        <v>94</v>
      </c>
      <c r="G92" s="20" t="s">
        <v>111</v>
      </c>
      <c r="H92" s="20" t="s">
        <v>21331</v>
      </c>
      <c r="I92" s="20" t="s">
        <v>11973</v>
      </c>
      <c r="J92" s="20" t="s">
        <v>10</v>
      </c>
      <c r="K92" s="20" t="str">
        <f>IF(S92=0,"No",IF(S92=0.5,"Subsection", "Section"))</f>
        <v>No</v>
      </c>
      <c r="L92" s="20" t="s">
        <v>25282</v>
      </c>
      <c r="M92" s="20" t="s">
        <v>122</v>
      </c>
      <c r="N92">
        <v>1</v>
      </c>
      <c r="O92">
        <v>1</v>
      </c>
      <c r="P92">
        <v>0</v>
      </c>
      <c r="Q92">
        <v>0</v>
      </c>
      <c r="R92">
        <v>0</v>
      </c>
      <c r="S92">
        <v>0</v>
      </c>
      <c r="T92">
        <f t="shared" si="7"/>
        <v>2</v>
      </c>
      <c r="U92" t="s">
        <v>21411</v>
      </c>
      <c r="V92" s="30" t="s">
        <v>25408</v>
      </c>
      <c r="W92" s="133" t="s">
        <v>19294</v>
      </c>
      <c r="X92" t="s">
        <v>7825</v>
      </c>
      <c r="Y92" t="s">
        <v>21356</v>
      </c>
      <c r="Z92" t="s">
        <v>7826</v>
      </c>
      <c r="AA92" t="s">
        <v>7827</v>
      </c>
      <c r="AB92">
        <v>10</v>
      </c>
      <c r="AC92">
        <v>9780769539430</v>
      </c>
      <c r="AD92" t="s">
        <v>7828</v>
      </c>
      <c r="AE92" t="s">
        <v>7829</v>
      </c>
      <c r="AF92" s="3">
        <v>2009</v>
      </c>
      <c r="AG92" t="s">
        <v>7830</v>
      </c>
      <c r="AH92" t="s">
        <v>6</v>
      </c>
      <c r="AI92" t="s">
        <v>703</v>
      </c>
    </row>
    <row r="93" spans="1:35" x14ac:dyDescent="0.35">
      <c r="A93">
        <v>92</v>
      </c>
      <c r="B93">
        <v>33</v>
      </c>
      <c r="C93" t="s">
        <v>83</v>
      </c>
      <c r="D93" t="s">
        <v>58</v>
      </c>
      <c r="E93" t="str">
        <f t="shared" si="6"/>
        <v>Design</v>
      </c>
      <c r="F93" s="20" t="s">
        <v>94</v>
      </c>
      <c r="G93" s="20" t="s">
        <v>111</v>
      </c>
      <c r="H93" s="20" t="s">
        <v>21321</v>
      </c>
      <c r="I93" s="20" t="s">
        <v>11973</v>
      </c>
      <c r="J93" s="20" t="s">
        <v>25286</v>
      </c>
      <c r="K93" s="20" t="s">
        <v>10</v>
      </c>
      <c r="L93" s="20" t="s">
        <v>25311</v>
      </c>
      <c r="M93" s="20" t="s">
        <v>117</v>
      </c>
      <c r="N93">
        <v>1</v>
      </c>
      <c r="O93">
        <v>0.5</v>
      </c>
      <c r="P93">
        <v>0.5</v>
      </c>
      <c r="Q93">
        <v>0</v>
      </c>
      <c r="R93">
        <v>0</v>
      </c>
      <c r="S93">
        <v>0.5</v>
      </c>
      <c r="T93">
        <f t="shared" si="7"/>
        <v>2.5</v>
      </c>
      <c r="U93" t="s">
        <v>21436</v>
      </c>
      <c r="V93" s="30" t="s">
        <v>25409</v>
      </c>
      <c r="W93" s="133" t="s">
        <v>20054</v>
      </c>
      <c r="X93" t="s">
        <v>12823</v>
      </c>
      <c r="Y93" t="s">
        <v>21356</v>
      </c>
      <c r="Z93" t="s">
        <v>6</v>
      </c>
      <c r="AA93" t="s">
        <v>12824</v>
      </c>
      <c r="AB93">
        <v>7</v>
      </c>
      <c r="AD93" t="s">
        <v>12183</v>
      </c>
      <c r="AE93" t="s">
        <v>12825</v>
      </c>
      <c r="AF93" s="3">
        <v>2020</v>
      </c>
      <c r="AG93" t="s">
        <v>6</v>
      </c>
      <c r="AH93" t="s">
        <v>6</v>
      </c>
      <c r="AI93" t="s">
        <v>6</v>
      </c>
    </row>
    <row r="94" spans="1:35" x14ac:dyDescent="0.35">
      <c r="A94">
        <v>93</v>
      </c>
      <c r="B94">
        <v>7</v>
      </c>
      <c r="C94" t="s">
        <v>86</v>
      </c>
      <c r="D94" t="s">
        <v>64</v>
      </c>
      <c r="E94" t="str">
        <f t="shared" si="6"/>
        <v>Implementation</v>
      </c>
      <c r="F94" s="20" t="s">
        <v>98</v>
      </c>
      <c r="G94" s="20" t="s">
        <v>109</v>
      </c>
      <c r="H94" s="20" t="s">
        <v>21306</v>
      </c>
      <c r="I94" s="20" t="s">
        <v>11973</v>
      </c>
      <c r="J94" s="20" t="s">
        <v>10</v>
      </c>
      <c r="K94" s="20" t="str">
        <f t="shared" ref="K94:K99" si="9">IF(S94=0,"No",IF(S94=0.5,"Subsection", "Section"))</f>
        <v>No</v>
      </c>
      <c r="L94" s="20" t="s">
        <v>25282</v>
      </c>
      <c r="M94" s="20" t="s">
        <v>117</v>
      </c>
      <c r="N94">
        <v>1</v>
      </c>
      <c r="O94">
        <v>1</v>
      </c>
      <c r="P94">
        <v>1</v>
      </c>
      <c r="Q94">
        <v>1</v>
      </c>
      <c r="R94">
        <v>0</v>
      </c>
      <c r="S94">
        <v>0</v>
      </c>
      <c r="T94">
        <f t="shared" si="7"/>
        <v>4</v>
      </c>
      <c r="U94" t="s">
        <v>21341</v>
      </c>
      <c r="V94" s="30" t="s">
        <v>25342</v>
      </c>
      <c r="W94" s="133" t="s">
        <v>13993</v>
      </c>
      <c r="X94" t="s">
        <v>13994</v>
      </c>
      <c r="Y94" t="s">
        <v>21355</v>
      </c>
      <c r="Z94" t="s">
        <v>6</v>
      </c>
      <c r="AA94" t="s">
        <v>13995</v>
      </c>
      <c r="AB94">
        <v>7</v>
      </c>
      <c r="AD94" t="s">
        <v>11988</v>
      </c>
      <c r="AE94" t="s">
        <v>13003</v>
      </c>
      <c r="AF94" s="3">
        <v>2011</v>
      </c>
      <c r="AG94" t="s">
        <v>6</v>
      </c>
      <c r="AH94" t="s">
        <v>6</v>
      </c>
      <c r="AI94" t="s">
        <v>6</v>
      </c>
    </row>
    <row r="95" spans="1:35" x14ac:dyDescent="0.35">
      <c r="A95">
        <v>94</v>
      </c>
      <c r="B95">
        <v>8</v>
      </c>
      <c r="C95" t="s">
        <v>86</v>
      </c>
      <c r="D95" t="s">
        <v>58</v>
      </c>
      <c r="E95" t="str">
        <f t="shared" si="6"/>
        <v>Implementation</v>
      </c>
      <c r="F95" t="s">
        <v>98</v>
      </c>
      <c r="G95" t="s">
        <v>109</v>
      </c>
      <c r="H95" t="s">
        <v>21353</v>
      </c>
      <c r="I95" t="s">
        <v>11973</v>
      </c>
      <c r="J95" s="20" t="s">
        <v>25286</v>
      </c>
      <c r="K95" s="20" t="str">
        <f t="shared" si="9"/>
        <v>Section</v>
      </c>
      <c r="L95" s="20" t="s">
        <v>25290</v>
      </c>
      <c r="M95" t="str">
        <f>IF(ISNUMBER(SEARCH("Workshop", AD95)),"Workshop",IF(OR(ISNUMBER(SEARCH("Conference", AD95)), ISNUMBER(SEARCH("Symposium", AD95)), ISNUMBER(SEARCH("Lecture Notes", AD95)), ISNUMBER(SEARCH("Proceedings", AD95))),"Conference", "Journal"))</f>
        <v>Conference</v>
      </c>
      <c r="N95">
        <v>1</v>
      </c>
      <c r="O95">
        <v>1</v>
      </c>
      <c r="P95">
        <v>1</v>
      </c>
      <c r="Q95">
        <v>1</v>
      </c>
      <c r="R95">
        <v>0</v>
      </c>
      <c r="S95">
        <v>1</v>
      </c>
      <c r="T95">
        <f t="shared" si="7"/>
        <v>5</v>
      </c>
      <c r="U95" t="s">
        <v>22908</v>
      </c>
      <c r="V95" s="30" t="s">
        <v>25348</v>
      </c>
      <c r="W95" s="133" t="s">
        <v>22211</v>
      </c>
      <c r="X95" t="s">
        <v>22212</v>
      </c>
      <c r="Y95" t="s">
        <v>21355</v>
      </c>
      <c r="AA95" t="s">
        <v>22751</v>
      </c>
      <c r="AB95">
        <v>7</v>
      </c>
      <c r="AD95" t="s">
        <v>22752</v>
      </c>
      <c r="AE95" t="s">
        <v>22753</v>
      </c>
      <c r="AF95" s="3">
        <v>2021</v>
      </c>
      <c r="AG95" t="s">
        <v>6</v>
      </c>
      <c r="AH95" t="s">
        <v>6</v>
      </c>
      <c r="AI95" t="s">
        <v>6</v>
      </c>
    </row>
    <row r="96" spans="1:35" x14ac:dyDescent="0.35">
      <c r="A96">
        <v>95</v>
      </c>
      <c r="B96">
        <v>9</v>
      </c>
      <c r="C96" t="s">
        <v>88</v>
      </c>
      <c r="D96" t="s">
        <v>84</v>
      </c>
      <c r="E96" t="str">
        <f t="shared" si="6"/>
        <v>Implementation</v>
      </c>
      <c r="F96" s="20" t="s">
        <v>94</v>
      </c>
      <c r="G96" s="20" t="s">
        <v>111</v>
      </c>
      <c r="H96" s="20" t="s">
        <v>21313</v>
      </c>
      <c r="I96" s="20" t="s">
        <v>21314</v>
      </c>
      <c r="J96" s="20" t="s">
        <v>10</v>
      </c>
      <c r="K96" s="20" t="str">
        <f t="shared" si="9"/>
        <v>No</v>
      </c>
      <c r="L96" s="20" t="s">
        <v>25282</v>
      </c>
      <c r="M96" s="20" t="s">
        <v>117</v>
      </c>
      <c r="N96">
        <v>0.5</v>
      </c>
      <c r="O96">
        <v>1</v>
      </c>
      <c r="P96">
        <v>0.5</v>
      </c>
      <c r="Q96">
        <v>0.5</v>
      </c>
      <c r="R96">
        <v>0</v>
      </c>
      <c r="S96">
        <v>0</v>
      </c>
      <c r="T96">
        <f t="shared" si="7"/>
        <v>2.5</v>
      </c>
      <c r="U96" s="20" t="s">
        <v>21315</v>
      </c>
      <c r="V96" s="30" t="s">
        <v>25351</v>
      </c>
      <c r="W96" s="133" t="s">
        <v>18269</v>
      </c>
      <c r="X96" t="s">
        <v>1407</v>
      </c>
      <c r="Y96" t="s">
        <v>21355</v>
      </c>
      <c r="Z96" t="s">
        <v>1408</v>
      </c>
      <c r="AA96" t="s">
        <v>1409</v>
      </c>
      <c r="AB96">
        <v>7</v>
      </c>
      <c r="AD96" t="s">
        <v>478</v>
      </c>
      <c r="AE96" t="s">
        <v>6</v>
      </c>
      <c r="AF96" s="3">
        <v>2017</v>
      </c>
      <c r="AG96" t="s">
        <v>1410</v>
      </c>
      <c r="AH96" t="s">
        <v>6</v>
      </c>
      <c r="AI96" t="s">
        <v>283</v>
      </c>
    </row>
    <row r="97" spans="1:35" x14ac:dyDescent="0.35">
      <c r="A97">
        <v>96</v>
      </c>
      <c r="B97">
        <v>11</v>
      </c>
      <c r="C97" t="s">
        <v>88</v>
      </c>
      <c r="D97" t="s">
        <v>97</v>
      </c>
      <c r="E97" t="str">
        <f t="shared" si="6"/>
        <v>Implementation</v>
      </c>
      <c r="F97" s="20" t="s">
        <v>98</v>
      </c>
      <c r="G97" s="20" t="s">
        <v>109</v>
      </c>
      <c r="H97" s="20" t="s">
        <v>21321</v>
      </c>
      <c r="I97" s="20" t="s">
        <v>11973</v>
      </c>
      <c r="J97" s="20" t="s">
        <v>10</v>
      </c>
      <c r="K97" s="20" t="str">
        <f t="shared" si="9"/>
        <v>No</v>
      </c>
      <c r="L97" s="20" t="s">
        <v>25282</v>
      </c>
      <c r="M97" s="20" t="s">
        <v>120</v>
      </c>
      <c r="N97">
        <v>1</v>
      </c>
      <c r="O97">
        <v>0.5</v>
      </c>
      <c r="P97">
        <v>1</v>
      </c>
      <c r="Q97">
        <v>0.5</v>
      </c>
      <c r="R97">
        <v>0</v>
      </c>
      <c r="S97">
        <v>0</v>
      </c>
      <c r="T97">
        <f t="shared" ref="T97:T99" si="10">SUM(N97:S97)</f>
        <v>3</v>
      </c>
      <c r="U97" t="s">
        <v>21322</v>
      </c>
      <c r="V97" s="30" t="s">
        <v>25353</v>
      </c>
      <c r="W97" s="133" t="s">
        <v>18678</v>
      </c>
      <c r="X97" t="s">
        <v>4007</v>
      </c>
      <c r="Y97" t="s">
        <v>21355</v>
      </c>
      <c r="Z97" t="s">
        <v>4008</v>
      </c>
      <c r="AA97" t="s">
        <v>4009</v>
      </c>
      <c r="AB97">
        <v>10</v>
      </c>
      <c r="AC97">
        <v>9781728101378</v>
      </c>
      <c r="AD97" t="s">
        <v>4010</v>
      </c>
      <c r="AE97" t="s">
        <v>6</v>
      </c>
      <c r="AF97" s="3">
        <v>2019</v>
      </c>
      <c r="AG97" t="s">
        <v>4011</v>
      </c>
      <c r="AH97" t="s">
        <v>6</v>
      </c>
      <c r="AI97" t="s">
        <v>162</v>
      </c>
    </row>
    <row r="98" spans="1:35" x14ac:dyDescent="0.35">
      <c r="A98">
        <v>97</v>
      </c>
      <c r="B98">
        <v>12</v>
      </c>
      <c r="C98" t="s">
        <v>88</v>
      </c>
      <c r="D98" t="s">
        <v>97</v>
      </c>
      <c r="E98" t="str">
        <f t="shared" si="6"/>
        <v>Implementation</v>
      </c>
      <c r="F98" s="20" t="s">
        <v>98</v>
      </c>
      <c r="G98" s="20" t="s">
        <v>109</v>
      </c>
      <c r="H98" s="20" t="s">
        <v>21321</v>
      </c>
      <c r="I98" s="20" t="s">
        <v>14606</v>
      </c>
      <c r="J98" s="20" t="s">
        <v>10</v>
      </c>
      <c r="K98" s="20" t="str">
        <f t="shared" si="9"/>
        <v>No</v>
      </c>
      <c r="L98" s="20" t="s">
        <v>25282</v>
      </c>
      <c r="M98" t="s">
        <v>120</v>
      </c>
      <c r="N98">
        <v>1</v>
      </c>
      <c r="O98">
        <v>0.5</v>
      </c>
      <c r="P98">
        <v>1</v>
      </c>
      <c r="Q98">
        <v>0.5</v>
      </c>
      <c r="R98">
        <v>0</v>
      </c>
      <c r="S98">
        <v>0</v>
      </c>
      <c r="T98">
        <f t="shared" si="10"/>
        <v>3</v>
      </c>
      <c r="U98" t="s">
        <v>21323</v>
      </c>
      <c r="V98" s="30" t="s">
        <v>25354</v>
      </c>
      <c r="W98" s="133" t="s">
        <v>18679</v>
      </c>
      <c r="X98" t="s">
        <v>4013</v>
      </c>
      <c r="Y98" t="s">
        <v>21355</v>
      </c>
      <c r="Z98" t="s">
        <v>4014</v>
      </c>
      <c r="AA98" t="s">
        <v>4015</v>
      </c>
      <c r="AB98">
        <v>7</v>
      </c>
      <c r="AC98">
        <v>9783030700058</v>
      </c>
      <c r="AD98" t="s">
        <v>866</v>
      </c>
      <c r="AE98" t="s">
        <v>4016</v>
      </c>
      <c r="AF98" s="3">
        <v>2021</v>
      </c>
      <c r="AG98" t="s">
        <v>4017</v>
      </c>
      <c r="AH98" t="s">
        <v>6</v>
      </c>
      <c r="AI98" t="s">
        <v>162</v>
      </c>
    </row>
    <row r="99" spans="1:35" x14ac:dyDescent="0.35">
      <c r="A99">
        <v>98</v>
      </c>
      <c r="B99">
        <v>13</v>
      </c>
      <c r="C99" t="s">
        <v>88</v>
      </c>
      <c r="D99" t="s">
        <v>97</v>
      </c>
      <c r="E99" t="str">
        <f t="shared" si="6"/>
        <v>Implementation</v>
      </c>
      <c r="F99" s="20" t="s">
        <v>98</v>
      </c>
      <c r="G99" s="20" t="s">
        <v>109</v>
      </c>
      <c r="H99" t="s">
        <v>21333</v>
      </c>
      <c r="I99" s="20" t="s">
        <v>14606</v>
      </c>
      <c r="J99" s="20" t="s">
        <v>10</v>
      </c>
      <c r="K99" s="20" t="str">
        <f t="shared" si="9"/>
        <v>No</v>
      </c>
      <c r="L99" s="20" t="s">
        <v>25282</v>
      </c>
      <c r="M99" s="20" t="s">
        <v>120</v>
      </c>
      <c r="N99">
        <v>1</v>
      </c>
      <c r="O99">
        <v>0.5</v>
      </c>
      <c r="P99">
        <v>1</v>
      </c>
      <c r="Q99">
        <v>0.5</v>
      </c>
      <c r="R99">
        <v>0</v>
      </c>
      <c r="S99">
        <v>0</v>
      </c>
      <c r="T99">
        <f t="shared" si="10"/>
        <v>3</v>
      </c>
      <c r="U99" t="s">
        <v>21334</v>
      </c>
      <c r="V99" s="137" t="s">
        <v>25355</v>
      </c>
      <c r="W99" s="133" t="s">
        <v>21335</v>
      </c>
      <c r="X99" t="s">
        <v>13108</v>
      </c>
      <c r="Y99" t="s">
        <v>21355</v>
      </c>
      <c r="Z99" t="s">
        <v>6</v>
      </c>
      <c r="AA99" t="s">
        <v>13109</v>
      </c>
      <c r="AB99">
        <v>7</v>
      </c>
      <c r="AD99" t="s">
        <v>13110</v>
      </c>
      <c r="AE99" t="s">
        <v>13111</v>
      </c>
      <c r="AF99" s="3">
        <v>2018</v>
      </c>
      <c r="AG99" t="s">
        <v>6</v>
      </c>
      <c r="AH99" t="s">
        <v>6</v>
      </c>
      <c r="AI99" t="s">
        <v>6</v>
      </c>
    </row>
  </sheetData>
  <autoFilter ref="B1:AL99" xr:uid="{8C8F3354-FB3F-40B3-BF9E-5CF1A8BF2513}">
    <sortState xmlns:xlrd2="http://schemas.microsoft.com/office/spreadsheetml/2017/richdata2" ref="B2:AI99">
      <sortCondition ref="C1:C99"/>
    </sortState>
  </autoFilter>
  <sortState xmlns:xlrd2="http://schemas.microsoft.com/office/spreadsheetml/2017/richdata2" ref="A2:AI100">
    <sortCondition ref="A1:A100"/>
  </sortState>
  <conditionalFormatting sqref="C2:C99">
    <cfRule type="cellIs" dxfId="61" priority="50" stopIfTrue="1" operator="equal">
      <formula>"Excluded"</formula>
    </cfRule>
    <cfRule type="cellIs" dxfId="60" priority="54" operator="notEqual">
      <formula>"Excluded"</formula>
    </cfRule>
  </conditionalFormatting>
  <conditionalFormatting sqref="C86:C90">
    <cfRule type="cellIs" dxfId="59" priority="45" operator="equal">
      <formula>"Excluded"</formula>
    </cfRule>
  </conditionalFormatting>
  <conditionalFormatting sqref="D2:E99">
    <cfRule type="expression" dxfId="56" priority="49">
      <formula>NOT(ISBLANK($D2))</formula>
    </cfRule>
  </conditionalFormatting>
  <conditionalFormatting sqref="F3:I85 M3:S85 J3:L99 T3:T99 F2:T2">
    <cfRule type="expression" dxfId="55" priority="56" stopIfTrue="1">
      <formula>#REF!="Commercial"</formula>
    </cfRule>
  </conditionalFormatting>
  <conditionalFormatting sqref="F86:I99 M86:S99">
    <cfRule type="expression" dxfId="54" priority="13" stopIfTrue="1">
      <formula>$E86="Commercial"</formula>
    </cfRule>
  </conditionalFormatting>
  <conditionalFormatting sqref="F2:T2">
    <cfRule type="expression" dxfId="53" priority="57">
      <formula>#REF!&lt;&gt;"None"</formula>
    </cfRule>
  </conditionalFormatting>
  <conditionalFormatting sqref="F2:T99">
    <cfRule type="expression" dxfId="52" priority="12" stopIfTrue="1">
      <formula>#REF!="Not Sure"</formula>
    </cfRule>
  </conditionalFormatting>
  <conditionalFormatting sqref="F3:T99">
    <cfRule type="expression" dxfId="51" priority="14">
      <formula>#REF!&lt;&gt;"None"</formula>
    </cfRule>
  </conditionalFormatting>
  <conditionalFormatting sqref="J2:J99">
    <cfRule type="containsText" dxfId="50" priority="4" operator="containsText" text="Future">
      <formula>NOT(ISERROR(SEARCH("Future",J2)))</formula>
    </cfRule>
    <cfRule type="containsText" dxfId="49" priority="5" operator="containsText" text="Yes">
      <formula>NOT(ISERROR(SEARCH("Yes",J2)))</formula>
    </cfRule>
  </conditionalFormatting>
  <conditionalFormatting sqref="J2:K99">
    <cfRule type="containsText" dxfId="48" priority="3" operator="containsText" text="No">
      <formula>NOT(ISERROR(SEARCH("No",J2)))</formula>
    </cfRule>
  </conditionalFormatting>
  <conditionalFormatting sqref="K2:K99">
    <cfRule type="beginsWith" dxfId="47" priority="1" operator="beginsWith" text="Section">
      <formula>LEFT(K2,LEN("Section"))="Section"</formula>
    </cfRule>
    <cfRule type="beginsWith" dxfId="46" priority="2" operator="beginsWith" text="Subsection">
      <formula>LEFT(K2,LEN("Subsection"))="Subsection"</formula>
    </cfRule>
  </conditionalFormatting>
  <conditionalFormatting sqref="L2:L99">
    <cfRule type="expression" dxfId="45" priority="7">
      <formula>$S2=1</formula>
    </cfRule>
    <cfRule type="expression" dxfId="44" priority="8">
      <formula>$S2=0.5</formula>
    </cfRule>
    <cfRule type="expression" dxfId="43" priority="9">
      <formula>$S2=0</formula>
    </cfRule>
  </conditionalFormatting>
  <conditionalFormatting sqref="W2:W90">
    <cfRule type="expression" dxfId="42" priority="43">
      <formula>#REF!&lt;&gt;""</formula>
    </cfRule>
    <cfRule type="expression" dxfId="41" priority="44">
      <formula>#REF!=""</formula>
    </cfRule>
  </conditionalFormatting>
  <conditionalFormatting sqref="W86:W90">
    <cfRule type="expression" dxfId="40" priority="47">
      <formula>#REF!&lt;&gt;""</formula>
    </cfRule>
    <cfRule type="expression" dxfId="39" priority="48">
      <formula>#REF!=""</formula>
    </cfRule>
  </conditionalFormatting>
  <conditionalFormatting sqref="W91:W99">
    <cfRule type="expression" dxfId="38" priority="39" stopIfTrue="1">
      <formula>#REF!="None"</formula>
    </cfRule>
    <cfRule type="expression" dxfId="37" priority="40" stopIfTrue="1">
      <formula>#REF!=""</formula>
    </cfRule>
    <cfRule type="expression" dxfId="36" priority="41" stopIfTrue="1">
      <formula>#REF!&lt;&gt;"None"</formula>
    </cfRule>
  </conditionalFormatting>
  <hyperlinks>
    <hyperlink ref="AG81" r:id="rId1" xr:uid="{70B33389-B1D9-4B8E-BBFE-2512E8C40F72}"/>
    <hyperlink ref="AG65" r:id="rId2" xr:uid="{8A0FB5BD-EE03-476E-B131-AA9EE0EC0D6E}"/>
    <hyperlink ref="V27" r:id="rId3" xr:uid="{4D27B036-61A0-4434-8FCF-391CBDE065E3}"/>
    <hyperlink ref="V28" r:id="rId4" xr:uid="{51F5C123-B852-4433-93E5-B6DC880DFE63}"/>
    <hyperlink ref="V29" r:id="rId5" xr:uid="{D26FB369-4C27-435E-86D1-64967C44F9EB}"/>
    <hyperlink ref="V56" r:id="rId6" xr:uid="{D58648BF-0397-43CD-BD94-27FDAE03DA4D}"/>
    <hyperlink ref="V55" r:id="rId7" xr:uid="{7C2214DB-933F-427D-8D2E-32B3E70CAEBD}"/>
    <hyperlink ref="V30" r:id="rId8" xr:uid="{1FBC0753-7087-43B9-8C1A-1D6AD121B416}"/>
    <hyperlink ref="V50" r:id="rId9" xr:uid="{C5051438-C063-426E-A011-9D1896E3BEC9}"/>
    <hyperlink ref="V49" r:id="rId10" xr:uid="{2C9D86D4-59B3-45BD-AB22-0C51BCFE32B8}"/>
    <hyperlink ref="V48" r:id="rId11" xr:uid="{B917725D-2566-4714-9C45-B0F70E4ABB45}"/>
    <hyperlink ref="V31" r:id="rId12" display="mailto:vladeta.stojanovic@hpi.de" xr:uid="{CCE2B68C-236D-403D-A87F-8373F4BEA0D3}"/>
    <hyperlink ref="V32" r:id="rId13" xr:uid="{3AB86496-1C83-47E9-A1E7-A10AA598F52A}"/>
    <hyperlink ref="V47" r:id="rId14" xr:uid="{96969464-6091-4C0A-AD25-83734BDFEED9}"/>
    <hyperlink ref="V46" r:id="rId15" xr:uid="{3B9B3D6D-BD2D-44F2-820F-9ACFE8C8F502}"/>
    <hyperlink ref="V94" r:id="rId16" xr:uid="{3CE57787-580C-4B6A-B2CF-3B1B7142F4A5}"/>
    <hyperlink ref="V45" r:id="rId17" xr:uid="{E7FE19D4-3EEA-4B72-A72E-A45CDFC27FF2}"/>
    <hyperlink ref="V44" r:id="rId18" xr:uid="{EF782EFC-DF2A-4B74-A974-7DAC4F52D0B4}"/>
    <hyperlink ref="V43" r:id="rId19" xr:uid="{114AB4E5-54E8-4DCD-87E3-10EB6A9598FA}"/>
    <hyperlink ref="V42" r:id="rId20" xr:uid="{441F2935-1901-4CCE-9119-B4988807D1B2}"/>
    <hyperlink ref="V41" r:id="rId21" xr:uid="{8A6F7E12-F5AB-44A0-9840-A5E015D04B21}"/>
    <hyperlink ref="V95" r:id="rId22" xr:uid="{5F5D9692-30F2-4E6F-8265-4F4B2680EAE9}"/>
    <hyperlink ref="V40" r:id="rId23" xr:uid="{B3254CFB-FA4B-466B-8293-AC41DCB8A570}"/>
    <hyperlink ref="V39" r:id="rId24" xr:uid="{91DF604F-0CE8-4DC7-A048-782A1A749CEA}"/>
    <hyperlink ref="V96" r:id="rId25" xr:uid="{56014FDC-1C58-4479-9289-8B562B237DDD}"/>
    <hyperlink ref="V51" r:id="rId26" xr:uid="{0886A5C8-EEFE-44FA-98DC-ECC044DF72D1}"/>
    <hyperlink ref="V97" r:id="rId27" xr:uid="{B0406270-0B22-4CAB-9612-63D1B0882797}"/>
    <hyperlink ref="V98" r:id="rId28" xr:uid="{E55C5272-354F-4D7F-ABF5-B3015A0CC809}"/>
    <hyperlink ref="V99" r:id="rId29" xr:uid="{D765D8A5-64F6-46F0-8DD4-45FEAF59202A}"/>
    <hyperlink ref="V4" r:id="rId30" xr:uid="{C9B27B6B-4121-4C2F-84FC-6BBDE8CF3B0F}"/>
    <hyperlink ref="V5" r:id="rId31" xr:uid="{96FA607C-580C-4334-8554-83220019F320}"/>
    <hyperlink ref="V6" r:id="rId32" xr:uid="{1AFE4C24-5065-47B2-B938-1610CF96DCD3}"/>
    <hyperlink ref="V37" r:id="rId33" xr:uid="{0ECD088A-8256-4587-8F23-FDAF2CBA0B3D}"/>
    <hyperlink ref="V7" r:id="rId34" xr:uid="{EA9D5C28-FCC4-4C22-A229-A6FCD62CF877}"/>
    <hyperlink ref="V8" r:id="rId35" xr:uid="{757EF143-BB24-4519-ACD6-9EC8E3D32A51}"/>
    <hyperlink ref="V36" r:id="rId36" xr:uid="{18261158-8B2E-4A43-939A-B1AFD2D45291}"/>
    <hyperlink ref="V79" r:id="rId37" xr:uid="{E3E507D0-2587-4EAE-B9AA-9A461F17BCCE}"/>
    <hyperlink ref="V80" r:id="rId38" xr:uid="{948F38B9-7231-4260-BF75-E92BE8942763}"/>
    <hyperlink ref="V35" r:id="rId39" xr:uid="{2D963256-CA68-45AA-998C-9F24A7FB7AB4}"/>
    <hyperlink ref="V81" r:id="rId40" xr:uid="{0747EDE8-6AD4-4507-B793-3399F0FF3C0D}"/>
    <hyperlink ref="V34" r:id="rId41" xr:uid="{2B9BF211-3E69-48AF-89BF-91BCFD9368D0}"/>
    <hyperlink ref="V33" r:id="rId42" xr:uid="{09153A19-E5CC-4CDB-9DB3-30F608DC264B}"/>
    <hyperlink ref="V66" r:id="rId43" xr:uid="{BCC4536F-AFE3-42BA-AFAE-88E148335F78}"/>
    <hyperlink ref="V65" r:id="rId44" xr:uid="{E9B7CE00-7C24-4C0F-9775-ACE41A74D997}"/>
    <hyperlink ref="V64" r:id="rId45" xr:uid="{9DF7BB35-01C5-4F8F-8583-49D4779D48D1}"/>
    <hyperlink ref="V82" r:id="rId46" xr:uid="{ED6CC594-1CA2-4C33-8D15-93A9AA409F46}"/>
    <hyperlink ref="V84" r:id="rId47" xr:uid="{187DA1AE-727E-4540-9F3A-A2BDDF42930A}"/>
    <hyperlink ref="V63" r:id="rId48" xr:uid="{743D8786-EAB9-4E13-8C6A-546E05416E26}"/>
    <hyperlink ref="V85" r:id="rId49" xr:uid="{019E62FE-5DC1-4CBD-95FB-C142530172E5}"/>
    <hyperlink ref="V62" r:id="rId50" xr:uid="{D5BD44D9-96D2-4C4A-BE24-0D6F74DFBA11}"/>
    <hyperlink ref="V61" r:id="rId51" xr:uid="{307DCDEA-6792-4F76-944E-F3E145780442}"/>
    <hyperlink ref="V86" r:id="rId52" xr:uid="{8872A2DC-3D7A-4E8A-8A0F-A60BDB1F3B0D}"/>
    <hyperlink ref="V60" r:id="rId53" xr:uid="{4A8FE6F6-E3E6-4D80-A811-21EE17A05FB3}"/>
    <hyperlink ref="V59" r:id="rId54" xr:uid="{79861606-15D5-44E4-92B2-F17087EBD409}"/>
    <hyperlink ref="V58" r:id="rId55" xr:uid="{5219B718-0B31-4F23-8E12-B98F70B75BD3}"/>
    <hyperlink ref="V57" r:id="rId56" xr:uid="{04CC19D4-8942-491E-ADF2-E2202B5CE38B}"/>
    <hyperlink ref="V78" r:id="rId57" xr:uid="{3F5CEDE8-0B2A-4D90-95BF-15A1569F1FDA}"/>
    <hyperlink ref="V77" r:id="rId58" xr:uid="{E64A4723-BAD4-4790-AAE9-1CD99D7035D0}"/>
    <hyperlink ref="V76" r:id="rId59" xr:uid="{5683A0FD-2F7F-4FBA-AE18-0AA06A6824F7}"/>
    <hyperlink ref="V75" r:id="rId60" xr:uid="{7E368677-F61B-4D30-AE7A-6F5E1B6D7870}"/>
    <hyperlink ref="V53" r:id="rId61" xr:uid="{AD5C876A-6A4D-402F-8814-7170C5A0BC8A}"/>
    <hyperlink ref="V74" r:id="rId62" xr:uid="{623A8456-4F07-4142-AA55-DEFC6C30468A}"/>
    <hyperlink ref="V73" r:id="rId63" xr:uid="{3252E437-1159-49C6-A011-7DD8CDEFA82F}"/>
    <hyperlink ref="V72" r:id="rId64" xr:uid="{26A750B4-2449-42A3-8D59-AB10D9DB817E}"/>
    <hyperlink ref="V52" r:id="rId65" xr:uid="{B45D3ACC-1872-4408-914D-85C027C9090D}"/>
    <hyperlink ref="V71" r:id="rId66" xr:uid="{DA625671-97DA-45CE-8BAA-39149D35912B}"/>
    <hyperlink ref="V70" r:id="rId67" xr:uid="{F14E5254-9054-4A66-8216-B0619F1DD746}"/>
    <hyperlink ref="V68" r:id="rId68" xr:uid="{0F5BAC46-81E1-4199-AD24-EDA82B41E3C9}"/>
    <hyperlink ref="V67" r:id="rId69" xr:uid="{0B70CC6D-DEEA-4FA6-830E-8F39136752FA}"/>
    <hyperlink ref="V54" r:id="rId70" xr:uid="{92F9A81C-8AE5-4859-813D-AA9EC9D64703}"/>
    <hyperlink ref="V3" r:id="rId71" xr:uid="{00B955F0-3847-4268-BF95-CD6504486082}"/>
    <hyperlink ref="V2" r:id="rId72" xr:uid="{9E8ED576-1BED-4ADB-B030-C39F0E5BA9DF}"/>
    <hyperlink ref="V26" r:id="rId73" xr:uid="{C428F8BB-62A8-4D46-948E-1573F1881AE8}"/>
    <hyperlink ref="V25" r:id="rId74" xr:uid="{3286120D-9942-4882-A74A-A10A9683664C}"/>
    <hyperlink ref="V24" r:id="rId75" xr:uid="{60F130AC-20EB-48AF-B46B-F4A75A2CB235}"/>
    <hyperlink ref="V23" r:id="rId76" xr:uid="{7BB27CB2-89CF-496B-B941-C89C3362C725}"/>
    <hyperlink ref="V87" r:id="rId77" xr:uid="{1E63195B-0AD5-41E6-BB13-0E7682625E41}"/>
    <hyperlink ref="V22" r:id="rId78" xr:uid="{F7FC2E94-C4E2-41EB-9DD9-91B76A4266D5}"/>
    <hyperlink ref="V21" r:id="rId79" xr:uid="{8A294757-657A-488C-8F40-1548699F8B7E}"/>
    <hyperlink ref="V20" r:id="rId80" xr:uid="{5DB7A672-FCBC-46CB-8447-73ADB592299B}"/>
    <hyperlink ref="V19" r:id="rId81" xr:uid="{0AD6EF6B-E197-4B8E-BE16-DA779392FA77}"/>
    <hyperlink ref="V88" r:id="rId82" xr:uid="{71C25F9B-0D41-4683-A90A-6D3FAD98B6D7}"/>
    <hyperlink ref="V11" r:id="rId83" xr:uid="{F329D22D-C93C-42EF-98F9-5808ED2FCFF5}"/>
    <hyperlink ref="V89" r:id="rId84" xr:uid="{BCFE44DF-E090-4B3F-BED0-F457950EA3D9}"/>
    <hyperlink ref="V90" r:id="rId85" xr:uid="{AAFA2FEB-AFEE-4099-9CD9-089ED3FB8172}"/>
    <hyperlink ref="V18" r:id="rId86" xr:uid="{308932B2-4E7A-49EC-A608-BE509F4E43ED}"/>
    <hyperlink ref="V91" r:id="rId87" xr:uid="{F1E00511-36E5-4A97-AA49-633F85EF67B5}"/>
    <hyperlink ref="V92" r:id="rId88" xr:uid="{03E10B79-05F7-47CC-A91C-719FE49D85D7}"/>
    <hyperlink ref="V93" r:id="rId89" xr:uid="{F4DACF56-D793-4CF9-A47A-C607BF1D765D}"/>
    <hyperlink ref="V12" r:id="rId90" xr:uid="{5FE2B5D3-C0DC-4A68-AEC7-3417180F1CDD}"/>
    <hyperlink ref="V38" r:id="rId91" xr:uid="{AF8838E4-562F-409D-94B1-CB15E625D4B0}"/>
    <hyperlink ref="V13" r:id="rId92" xr:uid="{1708CD5B-E071-4002-9E55-F544F10F0C1C}"/>
    <hyperlink ref="V9" r:id="rId93" xr:uid="{AF5CE5E4-8A6D-4F02-A353-BCA889EC2D1A}"/>
    <hyperlink ref="V14" r:id="rId94" xr:uid="{8ECD2F59-7FF9-4B9B-A3F8-5F1FEC3AA12F}"/>
    <hyperlink ref="V10" r:id="rId95" xr:uid="{60B7B0F8-F2A0-43DC-8BFE-8B9D96133560}"/>
    <hyperlink ref="V15" r:id="rId96" xr:uid="{4497615A-71B8-4F5C-A666-A18248E92920}"/>
    <hyperlink ref="V17" r:id="rId97" xr:uid="{CC42396E-A32B-4386-8ACF-F6BC10EAB0CB}"/>
    <hyperlink ref="V16" r:id="rId98" xr:uid="{0CDC7187-732A-42F8-9EE2-4A0FA553717E}"/>
    <hyperlink ref="V83" r:id="rId99" xr:uid="{97397190-4054-4611-BC2E-F851FDC3084B}"/>
    <hyperlink ref="V69" r:id="rId100" xr:uid="{CBBDA1D7-25A8-4F85-A70B-389808D35C5B}"/>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1" stopIfTrue="1" id="{1754908B-CDED-4E26-9CAF-236C9E271893}">
            <xm:f>#REF!=DataValidation!$E$1</xm:f>
            <x14:dxf>
              <font>
                <color rgb="FF006100"/>
              </font>
              <fill>
                <patternFill>
                  <bgColor rgb="FFC6EFCE"/>
                </patternFill>
              </fill>
            </x14:dxf>
          </x14:cfRule>
          <xm:sqref>C2:C85</xm:sqref>
        </x14:conditionalFormatting>
        <x14:conditionalFormatting xmlns:xm="http://schemas.microsoft.com/office/excel/2006/main">
          <x14:cfRule type="expression" priority="46" stopIfTrue="1" id="{83DF32E5-5328-482F-BE6B-AB182EDB3512}">
            <xm:f>#REF!=DataValidation!$E$1</xm:f>
            <x14:dxf>
              <font>
                <color rgb="FF006100"/>
              </font>
              <fill>
                <patternFill>
                  <bgColor rgb="FFC6EFCE"/>
                </patternFill>
              </fill>
            </x14:dxf>
          </x14:cfRule>
          <xm:sqref>C86:C90</xm:sqref>
        </x14:conditionalFormatting>
        <x14:conditionalFormatting xmlns:xm="http://schemas.microsoft.com/office/excel/2006/main">
          <x14:cfRule type="expression" priority="42" stopIfTrue="1" id="{37B66A96-D186-486C-80AD-F7E5804F6E89}">
            <xm:f>#REF!=DataValidation!$E$1</xm:f>
            <x14:dxf>
              <font>
                <color rgb="FF006100"/>
              </font>
              <fill>
                <patternFill>
                  <bgColor rgb="FFC6EFCE"/>
                </patternFill>
              </fill>
            </x14:dxf>
          </x14:cfRule>
          <xm:sqref>C91:C99</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D13140B6-9FF4-4A16-BAEC-C773B0FBF39A}">
          <x14:formula1>
            <xm:f>DataValidation!$H$1:$H$16</xm:f>
          </x14:formula1>
          <xm:sqref>C2:C99</xm:sqref>
        </x14:dataValidation>
        <x14:dataValidation type="list" allowBlank="1" showInputMessage="1" showErrorMessage="1" xr:uid="{4C37699E-4BD9-4B18-B805-C045F94AA1AC}">
          <x14:formula1>
            <xm:f>DataValidation!$E$26:$E$29</xm:f>
          </x14:formula1>
          <xm:sqref>G2:G99</xm:sqref>
        </x14:dataValidation>
        <x14:dataValidation type="list" allowBlank="1" showInputMessage="1" showErrorMessage="1" xr:uid="{93555FB7-366B-4B67-B8BA-3A8E4F552CB4}">
          <x14:formula1>
            <xm:f>DataValidation!$E$18:$E$20</xm:f>
          </x14:formula1>
          <xm:sqref>F2:F99</xm:sqref>
        </x14:dataValidation>
        <x14:dataValidation type="list" allowBlank="1" showInputMessage="1" showErrorMessage="1" xr:uid="{5B2C10D7-27BB-4BAA-800C-A79A0DF34B23}">
          <x14:formula1>
            <xm:f>DataValidation!$E$38:$E$40</xm:f>
          </x14:formula1>
          <xm:sqref>M2:M99</xm:sqref>
        </x14:dataValidation>
        <x14:dataValidation type="list" allowBlank="1" showInputMessage="1" showErrorMessage="1" xr:uid="{92333C5E-81BC-4D6D-96B8-04CE9C376823}">
          <x14:formula1>
            <xm:f>DataValidation!$K$1:$K$23</xm:f>
          </x14:formula1>
          <xm:sqref>D2:D99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6C19-A80E-4798-AF83-D03E2C8790B0}">
  <sheetPr codeName="Sheet15" filterMode="1">
    <tabColor rgb="FF92D050"/>
  </sheetPr>
  <dimension ref="A1:K92"/>
  <sheetViews>
    <sheetView zoomScaleNormal="100" workbookViewId="0">
      <selection activeCell="E41" sqref="E41"/>
    </sheetView>
  </sheetViews>
  <sheetFormatPr baseColWidth="10" defaultColWidth="8.7265625" defaultRowHeight="14.5" x14ac:dyDescent="0.35"/>
  <cols>
    <col min="1" max="1" width="9.81640625" bestFit="1" customWidth="1"/>
    <col min="2" max="2" width="16.1796875" customWidth="1"/>
    <col min="3" max="3" width="10.54296875" customWidth="1"/>
    <col min="4" max="4" width="15.7265625" customWidth="1"/>
    <col min="5" max="5" width="23.453125" customWidth="1"/>
    <col min="6" max="6" width="17" customWidth="1"/>
    <col min="7" max="7" width="10.54296875" style="66" customWidth="1"/>
    <col min="8" max="8" width="14.81640625" customWidth="1"/>
    <col min="9" max="9" width="13.54296875" customWidth="1"/>
    <col min="10" max="10" width="23.453125" customWidth="1"/>
  </cols>
  <sheetData>
    <row r="1" spans="1:11" x14ac:dyDescent="0.35">
      <c r="B1" s="1" t="s">
        <v>126</v>
      </c>
      <c r="C1" s="1" t="s">
        <v>21302</v>
      </c>
      <c r="D1" s="1" t="s">
        <v>21622</v>
      </c>
      <c r="E1" s="1" t="s">
        <v>21712</v>
      </c>
      <c r="F1" s="1" t="s">
        <v>21301</v>
      </c>
      <c r="G1" s="65" t="s">
        <v>136</v>
      </c>
      <c r="H1" s="1" t="s">
        <v>21523</v>
      </c>
      <c r="I1" s="1" t="s">
        <v>93</v>
      </c>
      <c r="J1" s="1" t="s">
        <v>21534</v>
      </c>
    </row>
    <row r="2" spans="1:11" hidden="1" x14ac:dyDescent="0.35">
      <c r="A2" t="s">
        <v>21624</v>
      </c>
      <c r="B2" s="20" t="s">
        <v>128</v>
      </c>
      <c r="G2"/>
      <c r="J2" t="s">
        <v>21535</v>
      </c>
      <c r="K2" s="20" t="s">
        <v>6</v>
      </c>
    </row>
    <row r="3" spans="1:11" hidden="1" x14ac:dyDescent="0.35">
      <c r="A3" t="s">
        <v>21625</v>
      </c>
      <c r="B3" s="20" t="s">
        <v>21623</v>
      </c>
      <c r="G3"/>
      <c r="J3" t="s">
        <v>21536</v>
      </c>
      <c r="K3" s="20" t="s">
        <v>6</v>
      </c>
    </row>
    <row r="4" spans="1:11" hidden="1" x14ac:dyDescent="0.35">
      <c r="A4" t="s">
        <v>21626</v>
      </c>
      <c r="B4" s="20" t="s">
        <v>21623</v>
      </c>
      <c r="G4"/>
      <c r="J4" t="s">
        <v>21537</v>
      </c>
      <c r="K4" s="20" t="s">
        <v>6</v>
      </c>
    </row>
    <row r="5" spans="1:11" x14ac:dyDescent="0.35">
      <c r="A5" t="s">
        <v>21630</v>
      </c>
      <c r="B5" s="20" t="s">
        <v>127</v>
      </c>
      <c r="C5" t="s">
        <v>14606</v>
      </c>
      <c r="D5" t="s">
        <v>120</v>
      </c>
      <c r="E5" t="s">
        <v>21357</v>
      </c>
      <c r="F5" t="s">
        <v>21331</v>
      </c>
      <c r="G5" s="66">
        <v>2002</v>
      </c>
      <c r="H5" t="s">
        <v>111</v>
      </c>
      <c r="I5" t="s">
        <v>94</v>
      </c>
      <c r="J5" t="s">
        <v>21542</v>
      </c>
      <c r="K5" s="20" t="s">
        <v>6</v>
      </c>
    </row>
    <row r="6" spans="1:11" hidden="1" x14ac:dyDescent="0.35">
      <c r="A6" t="s">
        <v>21628</v>
      </c>
      <c r="B6" s="20" t="s">
        <v>128</v>
      </c>
      <c r="G6"/>
      <c r="J6" t="s">
        <v>21539</v>
      </c>
      <c r="K6" s="20" t="s">
        <v>6</v>
      </c>
    </row>
    <row r="7" spans="1:11" x14ac:dyDescent="0.35">
      <c r="A7" t="s">
        <v>21632</v>
      </c>
      <c r="B7" s="20" t="s">
        <v>127</v>
      </c>
      <c r="C7" t="s">
        <v>12</v>
      </c>
      <c r="D7" t="s">
        <v>117</v>
      </c>
      <c r="E7" t="s">
        <v>21357</v>
      </c>
      <c r="F7" t="s">
        <v>111</v>
      </c>
      <c r="G7" s="66">
        <v>2004</v>
      </c>
      <c r="H7" t="s">
        <v>111</v>
      </c>
      <c r="I7" t="s">
        <v>94</v>
      </c>
      <c r="J7" t="s">
        <v>21543</v>
      </c>
      <c r="K7" s="20" t="s">
        <v>6</v>
      </c>
    </row>
    <row r="8" spans="1:11" x14ac:dyDescent="0.35">
      <c r="A8" t="s">
        <v>21641</v>
      </c>
      <c r="B8" t="s">
        <v>127</v>
      </c>
      <c r="C8" t="s">
        <v>12</v>
      </c>
      <c r="D8" t="s">
        <v>120</v>
      </c>
      <c r="E8" t="s">
        <v>21714</v>
      </c>
      <c r="F8" t="s">
        <v>21321</v>
      </c>
      <c r="G8" s="66">
        <v>2004</v>
      </c>
      <c r="H8" t="s">
        <v>111</v>
      </c>
      <c r="I8" t="s">
        <v>96</v>
      </c>
      <c r="J8" t="s">
        <v>21552</v>
      </c>
      <c r="K8" s="20" t="s">
        <v>6</v>
      </c>
    </row>
    <row r="9" spans="1:11" hidden="1" x14ac:dyDescent="0.35">
      <c r="A9" t="s">
        <v>21631</v>
      </c>
      <c r="B9" s="20" t="s">
        <v>128</v>
      </c>
      <c r="G9"/>
      <c r="J9" t="s">
        <v>21541</v>
      </c>
      <c r="K9" s="20" t="s">
        <v>6</v>
      </c>
    </row>
    <row r="10" spans="1:11" x14ac:dyDescent="0.35">
      <c r="A10" t="s">
        <v>21663</v>
      </c>
      <c r="B10" t="s">
        <v>127</v>
      </c>
      <c r="C10" t="s">
        <v>14606</v>
      </c>
      <c r="D10" t="s">
        <v>120</v>
      </c>
      <c r="E10" t="s">
        <v>21716</v>
      </c>
      <c r="F10" t="s">
        <v>21717</v>
      </c>
      <c r="G10" s="66">
        <v>2004</v>
      </c>
      <c r="H10" t="s">
        <v>111</v>
      </c>
      <c r="I10" t="s">
        <v>94</v>
      </c>
      <c r="J10" t="s">
        <v>21574</v>
      </c>
      <c r="K10" s="20" t="s">
        <v>6</v>
      </c>
    </row>
    <row r="11" spans="1:11" x14ac:dyDescent="0.35">
      <c r="A11" t="s">
        <v>21667</v>
      </c>
      <c r="B11" t="s">
        <v>127</v>
      </c>
      <c r="C11" t="s">
        <v>11973</v>
      </c>
      <c r="D11" t="s">
        <v>120</v>
      </c>
      <c r="E11" t="s">
        <v>21716</v>
      </c>
      <c r="F11" t="s">
        <v>21306</v>
      </c>
      <c r="G11" s="66">
        <v>2004</v>
      </c>
      <c r="H11" t="s">
        <v>111</v>
      </c>
      <c r="I11" t="s">
        <v>96</v>
      </c>
      <c r="J11" t="s">
        <v>21578</v>
      </c>
      <c r="K11" s="20" t="s">
        <v>21710</v>
      </c>
    </row>
    <row r="12" spans="1:11" x14ac:dyDescent="0.35">
      <c r="A12" t="s">
        <v>21634</v>
      </c>
      <c r="B12" s="20" t="s">
        <v>127</v>
      </c>
      <c r="C12" t="s">
        <v>11973</v>
      </c>
      <c r="D12" t="s">
        <v>120</v>
      </c>
      <c r="E12" t="s">
        <v>21714</v>
      </c>
      <c r="F12" t="s">
        <v>21306</v>
      </c>
      <c r="G12" s="66">
        <v>2005</v>
      </c>
      <c r="H12" t="s">
        <v>21520</v>
      </c>
      <c r="I12" t="s">
        <v>98</v>
      </c>
      <c r="J12" t="s">
        <v>21545</v>
      </c>
      <c r="K12" s="20" t="s">
        <v>6</v>
      </c>
    </row>
    <row r="13" spans="1:11" hidden="1" x14ac:dyDescent="0.35">
      <c r="A13" t="s">
        <v>21635</v>
      </c>
      <c r="B13" s="20" t="s">
        <v>128</v>
      </c>
      <c r="G13"/>
      <c r="J13" t="s">
        <v>21546</v>
      </c>
      <c r="K13" s="20" t="s">
        <v>6</v>
      </c>
    </row>
    <row r="14" spans="1:11" hidden="1" x14ac:dyDescent="0.35">
      <c r="A14" t="s">
        <v>21636</v>
      </c>
      <c r="B14" s="20" t="s">
        <v>128</v>
      </c>
      <c r="G14"/>
      <c r="J14" t="s">
        <v>21547</v>
      </c>
      <c r="K14" s="20" t="s">
        <v>6</v>
      </c>
    </row>
    <row r="15" spans="1:11" hidden="1" x14ac:dyDescent="0.35">
      <c r="A15" t="s">
        <v>21637</v>
      </c>
      <c r="B15" s="20" t="s">
        <v>128</v>
      </c>
      <c r="G15"/>
      <c r="J15" t="s">
        <v>21548</v>
      </c>
      <c r="K15" s="20" t="s">
        <v>6</v>
      </c>
    </row>
    <row r="16" spans="1:11" hidden="1" x14ac:dyDescent="0.35">
      <c r="A16" t="s">
        <v>21638</v>
      </c>
      <c r="B16" t="s">
        <v>128</v>
      </c>
      <c r="G16"/>
      <c r="J16" t="s">
        <v>21549</v>
      </c>
      <c r="K16" s="20" t="s">
        <v>6</v>
      </c>
    </row>
    <row r="17" spans="1:11" hidden="1" x14ac:dyDescent="0.35">
      <c r="A17" t="s">
        <v>21639</v>
      </c>
      <c r="B17" t="s">
        <v>128</v>
      </c>
      <c r="G17"/>
      <c r="J17" t="s">
        <v>21550</v>
      </c>
      <c r="K17" s="20" t="s">
        <v>6</v>
      </c>
    </row>
    <row r="18" spans="1:11" hidden="1" x14ac:dyDescent="0.35">
      <c r="A18" t="s">
        <v>21640</v>
      </c>
      <c r="B18" t="s">
        <v>128</v>
      </c>
      <c r="G18"/>
      <c r="J18" t="s">
        <v>21551</v>
      </c>
      <c r="K18" s="20" t="s">
        <v>6</v>
      </c>
    </row>
    <row r="19" spans="1:11" x14ac:dyDescent="0.35">
      <c r="A19" t="s">
        <v>21654</v>
      </c>
      <c r="B19" t="s">
        <v>127</v>
      </c>
      <c r="C19" t="s">
        <v>21307</v>
      </c>
      <c r="D19" t="s">
        <v>117</v>
      </c>
      <c r="E19" t="s">
        <v>21714</v>
      </c>
      <c r="F19" t="s">
        <v>21413</v>
      </c>
      <c r="G19" s="66">
        <v>2005</v>
      </c>
      <c r="H19" t="s">
        <v>107</v>
      </c>
      <c r="I19" t="s">
        <v>98</v>
      </c>
      <c r="J19" t="s">
        <v>21565</v>
      </c>
      <c r="K19" t="s">
        <v>21709</v>
      </c>
    </row>
    <row r="20" spans="1:11" x14ac:dyDescent="0.35">
      <c r="A20" t="s">
        <v>21693</v>
      </c>
      <c r="B20" t="s">
        <v>127</v>
      </c>
      <c r="C20" t="s">
        <v>11973</v>
      </c>
      <c r="D20" t="s">
        <v>120</v>
      </c>
      <c r="E20" t="s">
        <v>21358</v>
      </c>
      <c r="F20" t="s">
        <v>21413</v>
      </c>
      <c r="G20" s="66">
        <v>2005</v>
      </c>
      <c r="H20" t="s">
        <v>111</v>
      </c>
      <c r="I20" t="s">
        <v>96</v>
      </c>
      <c r="J20" t="s">
        <v>21604</v>
      </c>
      <c r="K20" s="20" t="s">
        <v>6</v>
      </c>
    </row>
    <row r="21" spans="1:11" hidden="1" x14ac:dyDescent="0.35">
      <c r="A21" t="s">
        <v>21643</v>
      </c>
      <c r="B21" t="s">
        <v>128</v>
      </c>
      <c r="G21"/>
      <c r="J21" t="s">
        <v>21554</v>
      </c>
      <c r="K21" s="20" t="s">
        <v>6</v>
      </c>
    </row>
    <row r="22" spans="1:11" hidden="1" x14ac:dyDescent="0.35">
      <c r="A22" t="s">
        <v>21644</v>
      </c>
      <c r="B22" t="s">
        <v>128</v>
      </c>
      <c r="G22"/>
      <c r="J22" t="s">
        <v>21555</v>
      </c>
      <c r="K22" s="20" t="s">
        <v>6</v>
      </c>
    </row>
    <row r="23" spans="1:11" hidden="1" x14ac:dyDescent="0.35">
      <c r="A23" t="s">
        <v>21645</v>
      </c>
      <c r="B23" t="s">
        <v>21623</v>
      </c>
      <c r="G23"/>
      <c r="J23" t="s">
        <v>21556</v>
      </c>
      <c r="K23" s="20" t="s">
        <v>6</v>
      </c>
    </row>
    <row r="24" spans="1:11" hidden="1" x14ac:dyDescent="0.35">
      <c r="A24" t="s">
        <v>21646</v>
      </c>
      <c r="B24" t="s">
        <v>21623</v>
      </c>
      <c r="G24"/>
      <c r="J24" t="s">
        <v>21557</v>
      </c>
      <c r="K24" s="20" t="s">
        <v>6</v>
      </c>
    </row>
    <row r="25" spans="1:11" hidden="1" x14ac:dyDescent="0.35">
      <c r="A25" t="s">
        <v>21647</v>
      </c>
      <c r="B25" t="s">
        <v>128</v>
      </c>
      <c r="G25"/>
      <c r="J25" t="s">
        <v>21558</v>
      </c>
      <c r="K25" s="20" t="s">
        <v>6</v>
      </c>
    </row>
    <row r="26" spans="1:11" hidden="1" x14ac:dyDescent="0.35">
      <c r="A26" t="s">
        <v>21648</v>
      </c>
      <c r="B26" t="s">
        <v>128</v>
      </c>
      <c r="G26"/>
      <c r="J26" t="s">
        <v>21559</v>
      </c>
      <c r="K26" s="20" t="s">
        <v>6</v>
      </c>
    </row>
    <row r="27" spans="1:11" hidden="1" x14ac:dyDescent="0.35">
      <c r="A27" t="s">
        <v>21649</v>
      </c>
      <c r="B27" t="s">
        <v>21623</v>
      </c>
      <c r="G27"/>
      <c r="J27" t="s">
        <v>21560</v>
      </c>
      <c r="K27" s="20" t="s">
        <v>6</v>
      </c>
    </row>
    <row r="28" spans="1:11" hidden="1" x14ac:dyDescent="0.35">
      <c r="A28" t="s">
        <v>21650</v>
      </c>
      <c r="B28" t="s">
        <v>82</v>
      </c>
      <c r="G28"/>
      <c r="J28" t="s">
        <v>21561</v>
      </c>
      <c r="K28" s="20" t="s">
        <v>6</v>
      </c>
    </row>
    <row r="29" spans="1:11" hidden="1" x14ac:dyDescent="0.35">
      <c r="A29" t="s">
        <v>21651</v>
      </c>
      <c r="B29" t="s">
        <v>82</v>
      </c>
      <c r="G29"/>
      <c r="J29" t="s">
        <v>21562</v>
      </c>
      <c r="K29" s="20" t="s">
        <v>6</v>
      </c>
    </row>
    <row r="30" spans="1:11" x14ac:dyDescent="0.35">
      <c r="A30" t="s">
        <v>21629</v>
      </c>
      <c r="B30" s="20" t="s">
        <v>127</v>
      </c>
      <c r="C30" t="s">
        <v>21307</v>
      </c>
      <c r="D30" t="s">
        <v>117</v>
      </c>
      <c r="E30" t="s">
        <v>21713</v>
      </c>
      <c r="F30" t="s">
        <v>21353</v>
      </c>
      <c r="G30" s="66">
        <v>2007</v>
      </c>
      <c r="H30" t="s">
        <v>105</v>
      </c>
      <c r="I30" t="s">
        <v>98</v>
      </c>
      <c r="J30" t="s">
        <v>21540</v>
      </c>
      <c r="K30" s="20" t="s">
        <v>6</v>
      </c>
    </row>
    <row r="31" spans="1:11" hidden="1" x14ac:dyDescent="0.35">
      <c r="A31" t="s">
        <v>21653</v>
      </c>
      <c r="B31" t="s">
        <v>128</v>
      </c>
      <c r="G31"/>
      <c r="J31" t="s">
        <v>21564</v>
      </c>
      <c r="K31" s="20" t="s">
        <v>6</v>
      </c>
    </row>
    <row r="32" spans="1:11" x14ac:dyDescent="0.35">
      <c r="A32" t="s">
        <v>21642</v>
      </c>
      <c r="B32" t="s">
        <v>127</v>
      </c>
      <c r="C32" t="s">
        <v>21307</v>
      </c>
      <c r="D32" t="s">
        <v>117</v>
      </c>
      <c r="E32" t="s">
        <v>21715</v>
      </c>
      <c r="F32" t="s">
        <v>21306</v>
      </c>
      <c r="G32" s="66">
        <v>2007</v>
      </c>
      <c r="H32" t="s">
        <v>111</v>
      </c>
      <c r="I32" t="s">
        <v>96</v>
      </c>
      <c r="J32" t="s">
        <v>21553</v>
      </c>
      <c r="K32" s="20" t="s">
        <v>21710</v>
      </c>
    </row>
    <row r="33" spans="1:11" hidden="1" x14ac:dyDescent="0.35">
      <c r="A33" t="s">
        <v>21655</v>
      </c>
      <c r="B33" t="s">
        <v>128</v>
      </c>
      <c r="G33"/>
      <c r="J33" t="s">
        <v>21566</v>
      </c>
      <c r="K33" s="20" t="s">
        <v>6</v>
      </c>
    </row>
    <row r="34" spans="1:11" hidden="1" x14ac:dyDescent="0.35">
      <c r="A34" t="s">
        <v>21656</v>
      </c>
      <c r="B34" t="s">
        <v>21623</v>
      </c>
      <c r="G34"/>
      <c r="J34" t="s">
        <v>21567</v>
      </c>
      <c r="K34" s="20" t="s">
        <v>6</v>
      </c>
    </row>
    <row r="35" spans="1:11" x14ac:dyDescent="0.35">
      <c r="A35" t="s">
        <v>21652</v>
      </c>
      <c r="B35" t="s">
        <v>127</v>
      </c>
      <c r="C35" t="s">
        <v>14606</v>
      </c>
      <c r="D35" t="s">
        <v>122</v>
      </c>
      <c r="E35" t="s">
        <v>21713</v>
      </c>
      <c r="F35" t="s">
        <v>21306</v>
      </c>
      <c r="G35" s="66">
        <v>2007</v>
      </c>
      <c r="H35" t="s">
        <v>111</v>
      </c>
      <c r="I35" t="s">
        <v>94</v>
      </c>
      <c r="J35" t="s">
        <v>21563</v>
      </c>
      <c r="K35" s="20" t="s">
        <v>6</v>
      </c>
    </row>
    <row r="36" spans="1:11" hidden="1" x14ac:dyDescent="0.35">
      <c r="A36" t="s">
        <v>21658</v>
      </c>
      <c r="B36" t="s">
        <v>21623</v>
      </c>
      <c r="G36"/>
      <c r="J36" t="s">
        <v>21569</v>
      </c>
      <c r="K36" s="20" t="s">
        <v>6</v>
      </c>
    </row>
    <row r="37" spans="1:11" hidden="1" x14ac:dyDescent="0.35">
      <c r="A37" t="s">
        <v>21659</v>
      </c>
      <c r="B37" t="s">
        <v>21623</v>
      </c>
      <c r="G37"/>
      <c r="J37" t="s">
        <v>21570</v>
      </c>
      <c r="K37" s="20" t="s">
        <v>6</v>
      </c>
    </row>
    <row r="38" spans="1:11" hidden="1" x14ac:dyDescent="0.35">
      <c r="A38" t="s">
        <v>21660</v>
      </c>
      <c r="B38" t="s">
        <v>21623</v>
      </c>
      <c r="G38"/>
      <c r="J38" t="s">
        <v>21571</v>
      </c>
      <c r="K38" s="20" t="s">
        <v>6</v>
      </c>
    </row>
    <row r="39" spans="1:11" hidden="1" x14ac:dyDescent="0.35">
      <c r="A39" t="s">
        <v>21661</v>
      </c>
      <c r="B39" t="s">
        <v>21623</v>
      </c>
      <c r="G39"/>
      <c r="J39" t="s">
        <v>21572</v>
      </c>
      <c r="K39" s="20" t="s">
        <v>6</v>
      </c>
    </row>
    <row r="40" spans="1:11" hidden="1" x14ac:dyDescent="0.35">
      <c r="A40" t="s">
        <v>21662</v>
      </c>
      <c r="B40" t="s">
        <v>128</v>
      </c>
      <c r="G40"/>
      <c r="J40" t="s">
        <v>21573</v>
      </c>
      <c r="K40" s="20" t="s">
        <v>6</v>
      </c>
    </row>
    <row r="41" spans="1:11" x14ac:dyDescent="0.35">
      <c r="A41" t="s">
        <v>21676</v>
      </c>
      <c r="B41" t="s">
        <v>127</v>
      </c>
      <c r="C41" t="s">
        <v>12</v>
      </c>
      <c r="D41" t="s">
        <v>120</v>
      </c>
      <c r="E41" t="s">
        <v>21358</v>
      </c>
      <c r="F41" t="s">
        <v>21331</v>
      </c>
      <c r="G41" s="66">
        <v>2008</v>
      </c>
      <c r="H41" t="s">
        <v>111</v>
      </c>
      <c r="I41" t="s">
        <v>94</v>
      </c>
      <c r="J41" t="s">
        <v>21587</v>
      </c>
      <c r="K41" s="20" t="s">
        <v>6</v>
      </c>
    </row>
    <row r="42" spans="1:11" hidden="1" x14ac:dyDescent="0.35">
      <c r="A42" t="s">
        <v>21664</v>
      </c>
      <c r="B42" t="s">
        <v>128</v>
      </c>
      <c r="G42"/>
      <c r="J42" t="s">
        <v>21575</v>
      </c>
      <c r="K42" s="20" t="s">
        <v>6</v>
      </c>
    </row>
    <row r="43" spans="1:11" hidden="1" x14ac:dyDescent="0.35">
      <c r="A43" t="s">
        <v>21665</v>
      </c>
      <c r="B43" t="s">
        <v>128</v>
      </c>
      <c r="G43"/>
      <c r="J43" t="s">
        <v>21576</v>
      </c>
      <c r="K43" s="20" t="s">
        <v>6</v>
      </c>
    </row>
    <row r="44" spans="1:11" hidden="1" x14ac:dyDescent="0.35">
      <c r="A44" t="s">
        <v>21666</v>
      </c>
      <c r="B44" t="s">
        <v>128</v>
      </c>
      <c r="G44"/>
      <c r="J44" t="s">
        <v>21577</v>
      </c>
      <c r="K44" s="20" t="s">
        <v>6</v>
      </c>
    </row>
    <row r="45" spans="1:11" x14ac:dyDescent="0.35">
      <c r="A45" t="s">
        <v>21680</v>
      </c>
      <c r="B45" t="s">
        <v>127</v>
      </c>
      <c r="C45" t="s">
        <v>12</v>
      </c>
      <c r="D45" t="s">
        <v>120</v>
      </c>
      <c r="E45" t="s">
        <v>21713</v>
      </c>
      <c r="F45" t="s">
        <v>21321</v>
      </c>
      <c r="G45" s="66">
        <v>2008</v>
      </c>
      <c r="H45" t="s">
        <v>111</v>
      </c>
      <c r="I45" t="s">
        <v>96</v>
      </c>
      <c r="J45" t="s">
        <v>21591</v>
      </c>
      <c r="K45" s="20" t="s">
        <v>6</v>
      </c>
    </row>
    <row r="46" spans="1:11" hidden="1" x14ac:dyDescent="0.35">
      <c r="A46" t="s">
        <v>21668</v>
      </c>
      <c r="B46" t="s">
        <v>128</v>
      </c>
      <c r="G46"/>
      <c r="J46" t="s">
        <v>21579</v>
      </c>
      <c r="K46" s="20" t="s">
        <v>6</v>
      </c>
    </row>
    <row r="47" spans="1:11" hidden="1" x14ac:dyDescent="0.35">
      <c r="A47" t="s">
        <v>21669</v>
      </c>
      <c r="B47" t="s">
        <v>128</v>
      </c>
      <c r="G47"/>
      <c r="J47" t="s">
        <v>21580</v>
      </c>
      <c r="K47" s="20" t="s">
        <v>6</v>
      </c>
    </row>
    <row r="48" spans="1:11" hidden="1" x14ac:dyDescent="0.35">
      <c r="A48" t="s">
        <v>21670</v>
      </c>
      <c r="B48" t="s">
        <v>21623</v>
      </c>
      <c r="G48"/>
      <c r="J48" t="s">
        <v>21581</v>
      </c>
      <c r="K48" s="20" t="s">
        <v>6</v>
      </c>
    </row>
    <row r="49" spans="1:11" hidden="1" x14ac:dyDescent="0.35">
      <c r="A49" t="s">
        <v>21671</v>
      </c>
      <c r="B49" t="s">
        <v>67</v>
      </c>
      <c r="G49"/>
      <c r="J49" t="s">
        <v>21582</v>
      </c>
      <c r="K49" s="20" t="s">
        <v>6</v>
      </c>
    </row>
    <row r="50" spans="1:11" hidden="1" x14ac:dyDescent="0.35">
      <c r="A50" t="s">
        <v>21672</v>
      </c>
      <c r="B50" t="s">
        <v>128</v>
      </c>
      <c r="G50"/>
      <c r="J50" t="s">
        <v>21583</v>
      </c>
      <c r="K50" s="20" t="s">
        <v>6</v>
      </c>
    </row>
    <row r="51" spans="1:11" x14ac:dyDescent="0.35">
      <c r="A51" t="s">
        <v>21681</v>
      </c>
      <c r="B51" t="s">
        <v>127</v>
      </c>
      <c r="C51" t="s">
        <v>12</v>
      </c>
      <c r="D51" t="s">
        <v>120</v>
      </c>
      <c r="E51" t="s">
        <v>21714</v>
      </c>
      <c r="F51" t="s">
        <v>21321</v>
      </c>
      <c r="G51" s="66">
        <v>2008</v>
      </c>
      <c r="H51" t="s">
        <v>107</v>
      </c>
      <c r="I51" t="s">
        <v>98</v>
      </c>
      <c r="J51" t="s">
        <v>21592</v>
      </c>
      <c r="K51" s="20" t="s">
        <v>6</v>
      </c>
    </row>
    <row r="52" spans="1:11" hidden="1" x14ac:dyDescent="0.35">
      <c r="A52" t="s">
        <v>21674</v>
      </c>
      <c r="B52" t="s">
        <v>128</v>
      </c>
      <c r="G52"/>
      <c r="J52" t="s">
        <v>21585</v>
      </c>
      <c r="K52" s="20" t="s">
        <v>6</v>
      </c>
    </row>
    <row r="53" spans="1:11" hidden="1" x14ac:dyDescent="0.35">
      <c r="A53" t="s">
        <v>21675</v>
      </c>
      <c r="B53" t="s">
        <v>128</v>
      </c>
      <c r="G53"/>
      <c r="J53" t="s">
        <v>21586</v>
      </c>
      <c r="K53" s="20" t="s">
        <v>6</v>
      </c>
    </row>
    <row r="54" spans="1:11" x14ac:dyDescent="0.35">
      <c r="A54" t="s">
        <v>21694</v>
      </c>
      <c r="B54" t="s">
        <v>127</v>
      </c>
      <c r="C54" t="s">
        <v>12</v>
      </c>
      <c r="D54" t="s">
        <v>117</v>
      </c>
      <c r="E54" t="s">
        <v>21715</v>
      </c>
      <c r="F54" t="s">
        <v>21321</v>
      </c>
      <c r="G54" s="66">
        <v>2008</v>
      </c>
      <c r="H54" t="s">
        <v>111</v>
      </c>
      <c r="I54" t="s">
        <v>96</v>
      </c>
      <c r="J54" t="s">
        <v>21605</v>
      </c>
      <c r="K54" s="20" t="s">
        <v>6</v>
      </c>
    </row>
    <row r="55" spans="1:11" x14ac:dyDescent="0.35">
      <c r="A55" t="s">
        <v>21699</v>
      </c>
      <c r="B55" t="s">
        <v>127</v>
      </c>
      <c r="C55" t="s">
        <v>12</v>
      </c>
      <c r="D55" t="s">
        <v>117</v>
      </c>
      <c r="E55" t="s">
        <v>21714</v>
      </c>
      <c r="F55" t="s">
        <v>21321</v>
      </c>
      <c r="G55" s="66">
        <v>2008</v>
      </c>
      <c r="H55" t="s">
        <v>111</v>
      </c>
      <c r="I55" t="s">
        <v>96</v>
      </c>
      <c r="J55" t="s">
        <v>21610</v>
      </c>
      <c r="K55" s="20" t="s">
        <v>6</v>
      </c>
    </row>
    <row r="56" spans="1:11" x14ac:dyDescent="0.35">
      <c r="A56" t="s">
        <v>21627</v>
      </c>
      <c r="B56" s="20" t="s">
        <v>127</v>
      </c>
      <c r="C56" t="s">
        <v>11973</v>
      </c>
      <c r="D56" t="s">
        <v>120</v>
      </c>
      <c r="E56" t="s">
        <v>21358</v>
      </c>
      <c r="F56" t="s">
        <v>21353</v>
      </c>
      <c r="G56" s="66">
        <v>2009</v>
      </c>
      <c r="H56" t="s">
        <v>111</v>
      </c>
      <c r="I56" t="s">
        <v>96</v>
      </c>
      <c r="J56" t="s">
        <v>21538</v>
      </c>
      <c r="K56" s="20" t="s">
        <v>6</v>
      </c>
    </row>
    <row r="57" spans="1:11" hidden="1" x14ac:dyDescent="0.35">
      <c r="A57" t="s">
        <v>21679</v>
      </c>
      <c r="B57" t="s">
        <v>128</v>
      </c>
      <c r="G57"/>
      <c r="J57" t="s">
        <v>21590</v>
      </c>
      <c r="K57" s="20" t="s">
        <v>6</v>
      </c>
    </row>
    <row r="58" spans="1:11" x14ac:dyDescent="0.35">
      <c r="A58" t="s">
        <v>21633</v>
      </c>
      <c r="B58" s="20" t="s">
        <v>127</v>
      </c>
      <c r="C58" t="s">
        <v>12</v>
      </c>
      <c r="D58" t="s">
        <v>120</v>
      </c>
      <c r="E58" t="s">
        <v>21714</v>
      </c>
      <c r="F58" t="s">
        <v>21413</v>
      </c>
      <c r="G58" s="66">
        <v>2009</v>
      </c>
      <c r="H58" t="s">
        <v>111</v>
      </c>
      <c r="I58" t="s">
        <v>96</v>
      </c>
      <c r="J58" t="s">
        <v>21544</v>
      </c>
      <c r="K58" s="20" t="s">
        <v>6</v>
      </c>
    </row>
    <row r="59" spans="1:11" x14ac:dyDescent="0.35">
      <c r="A59" t="s">
        <v>21657</v>
      </c>
      <c r="B59" t="s">
        <v>127</v>
      </c>
      <c r="C59" t="s">
        <v>11973</v>
      </c>
      <c r="D59" t="s">
        <v>120</v>
      </c>
      <c r="E59" t="s">
        <v>21358</v>
      </c>
      <c r="F59" t="s">
        <v>21321</v>
      </c>
      <c r="G59" s="66">
        <v>2009</v>
      </c>
      <c r="H59" t="s">
        <v>111</v>
      </c>
      <c r="I59" t="s">
        <v>94</v>
      </c>
      <c r="J59" t="s">
        <v>21568</v>
      </c>
      <c r="K59" s="20" t="s">
        <v>6</v>
      </c>
    </row>
    <row r="60" spans="1:11" hidden="1" x14ac:dyDescent="0.35">
      <c r="A60" t="s">
        <v>21682</v>
      </c>
      <c r="B60" t="s">
        <v>128</v>
      </c>
      <c r="G60"/>
      <c r="J60" t="s">
        <v>21593</v>
      </c>
      <c r="K60" s="20" t="s">
        <v>6</v>
      </c>
    </row>
    <row r="61" spans="1:11" hidden="1" x14ac:dyDescent="0.35">
      <c r="A61" t="s">
        <v>21683</v>
      </c>
      <c r="B61" t="s">
        <v>128</v>
      </c>
      <c r="G61"/>
      <c r="J61" t="s">
        <v>21594</v>
      </c>
      <c r="K61" s="20" t="s">
        <v>6</v>
      </c>
    </row>
    <row r="62" spans="1:11" hidden="1" x14ac:dyDescent="0.35">
      <c r="A62" t="s">
        <v>21684</v>
      </c>
      <c r="B62" t="s">
        <v>21623</v>
      </c>
      <c r="G62"/>
      <c r="J62" t="s">
        <v>21595</v>
      </c>
      <c r="K62" s="20" t="s">
        <v>6</v>
      </c>
    </row>
    <row r="63" spans="1:11" hidden="1" x14ac:dyDescent="0.35">
      <c r="A63" t="s">
        <v>21685</v>
      </c>
      <c r="B63" t="s">
        <v>21623</v>
      </c>
      <c r="G63"/>
      <c r="J63" t="s">
        <v>21596</v>
      </c>
      <c r="K63" s="20" t="s">
        <v>6</v>
      </c>
    </row>
    <row r="64" spans="1:11" hidden="1" x14ac:dyDescent="0.35">
      <c r="A64" t="s">
        <v>21686</v>
      </c>
      <c r="B64" t="s">
        <v>21623</v>
      </c>
      <c r="G64"/>
      <c r="J64" t="s">
        <v>21597</v>
      </c>
      <c r="K64" s="20" t="s">
        <v>6</v>
      </c>
    </row>
    <row r="65" spans="1:11" hidden="1" x14ac:dyDescent="0.35">
      <c r="A65" t="s">
        <v>21687</v>
      </c>
      <c r="B65" t="s">
        <v>128</v>
      </c>
      <c r="G65"/>
      <c r="J65" t="s">
        <v>21598</v>
      </c>
      <c r="K65" s="20" t="s">
        <v>6</v>
      </c>
    </row>
    <row r="66" spans="1:11" hidden="1" x14ac:dyDescent="0.35">
      <c r="A66" t="s">
        <v>21688</v>
      </c>
      <c r="B66" t="s">
        <v>128</v>
      </c>
      <c r="G66"/>
      <c r="J66" t="s">
        <v>21599</v>
      </c>
      <c r="K66" s="20" t="s">
        <v>6</v>
      </c>
    </row>
    <row r="67" spans="1:11" hidden="1" x14ac:dyDescent="0.35">
      <c r="A67" t="s">
        <v>21689</v>
      </c>
      <c r="B67" t="s">
        <v>128</v>
      </c>
      <c r="G67"/>
      <c r="J67" t="s">
        <v>21600</v>
      </c>
      <c r="K67" s="20" t="s">
        <v>6</v>
      </c>
    </row>
    <row r="68" spans="1:11" hidden="1" x14ac:dyDescent="0.35">
      <c r="A68" t="s">
        <v>21690</v>
      </c>
      <c r="B68" t="s">
        <v>128</v>
      </c>
      <c r="G68"/>
      <c r="J68" t="s">
        <v>21601</v>
      </c>
      <c r="K68" s="20" t="s">
        <v>6</v>
      </c>
    </row>
    <row r="69" spans="1:11" hidden="1" x14ac:dyDescent="0.35">
      <c r="A69" t="s">
        <v>21691</v>
      </c>
      <c r="B69" t="s">
        <v>128</v>
      </c>
      <c r="G69"/>
      <c r="J69" t="s">
        <v>21602</v>
      </c>
      <c r="K69" s="20" t="s">
        <v>6</v>
      </c>
    </row>
    <row r="70" spans="1:11" hidden="1" x14ac:dyDescent="0.35">
      <c r="A70" t="s">
        <v>21692</v>
      </c>
      <c r="B70" t="s">
        <v>79</v>
      </c>
      <c r="G70"/>
      <c r="J70" t="s">
        <v>21603</v>
      </c>
      <c r="K70" s="20" t="s">
        <v>6</v>
      </c>
    </row>
    <row r="71" spans="1:11" x14ac:dyDescent="0.35">
      <c r="A71" t="s">
        <v>21673</v>
      </c>
      <c r="B71" t="s">
        <v>127</v>
      </c>
      <c r="C71" t="s">
        <v>12</v>
      </c>
      <c r="D71" t="s">
        <v>120</v>
      </c>
      <c r="E71" t="s">
        <v>21714</v>
      </c>
      <c r="F71" t="s">
        <v>21331</v>
      </c>
      <c r="G71" s="66">
        <v>2009</v>
      </c>
      <c r="H71" t="s">
        <v>111</v>
      </c>
      <c r="I71" t="s">
        <v>94</v>
      </c>
      <c r="J71" t="s">
        <v>21584</v>
      </c>
      <c r="K71" s="20" t="s">
        <v>6</v>
      </c>
    </row>
    <row r="72" spans="1:11" x14ac:dyDescent="0.35">
      <c r="A72" t="s">
        <v>21677</v>
      </c>
      <c r="B72" t="s">
        <v>127</v>
      </c>
      <c r="C72" t="s">
        <v>11973</v>
      </c>
      <c r="D72" t="s">
        <v>120</v>
      </c>
      <c r="E72" t="s">
        <v>21714</v>
      </c>
      <c r="F72" t="s">
        <v>21316</v>
      </c>
      <c r="G72" s="66">
        <v>2009</v>
      </c>
      <c r="H72" t="s">
        <v>107</v>
      </c>
      <c r="I72" t="s">
        <v>98</v>
      </c>
      <c r="J72" t="s">
        <v>21588</v>
      </c>
      <c r="K72" s="20" t="s">
        <v>6</v>
      </c>
    </row>
    <row r="73" spans="1:11" hidden="1" x14ac:dyDescent="0.35">
      <c r="A73" t="s">
        <v>21695</v>
      </c>
      <c r="B73" t="s">
        <v>128</v>
      </c>
      <c r="G73"/>
      <c r="J73" t="s">
        <v>21606</v>
      </c>
      <c r="K73" s="20" t="s">
        <v>6</v>
      </c>
    </row>
    <row r="74" spans="1:11" x14ac:dyDescent="0.35">
      <c r="A74" t="s">
        <v>21678</v>
      </c>
      <c r="B74" t="s">
        <v>127</v>
      </c>
      <c r="C74" t="s">
        <v>12</v>
      </c>
      <c r="D74" t="s">
        <v>117</v>
      </c>
      <c r="E74" t="s">
        <v>21358</v>
      </c>
      <c r="F74" t="s">
        <v>21313</v>
      </c>
      <c r="G74" s="66">
        <v>2009</v>
      </c>
      <c r="H74" t="s">
        <v>107</v>
      </c>
      <c r="I74" t="s">
        <v>98</v>
      </c>
      <c r="J74" t="s">
        <v>21589</v>
      </c>
      <c r="K74" s="20" t="s">
        <v>6</v>
      </c>
    </row>
    <row r="75" spans="1:11" hidden="1" x14ac:dyDescent="0.35">
      <c r="A75" t="s">
        <v>21697</v>
      </c>
      <c r="B75" t="s">
        <v>82</v>
      </c>
      <c r="G75"/>
      <c r="J75" t="s">
        <v>21608</v>
      </c>
      <c r="K75" s="20" t="s">
        <v>6</v>
      </c>
    </row>
    <row r="76" spans="1:11" hidden="1" x14ac:dyDescent="0.35">
      <c r="A76" t="s">
        <v>21698</v>
      </c>
      <c r="B76" t="s">
        <v>128</v>
      </c>
      <c r="G76"/>
      <c r="J76" t="s">
        <v>21609</v>
      </c>
      <c r="K76" s="20" t="s">
        <v>6</v>
      </c>
    </row>
    <row r="77" spans="1:11" x14ac:dyDescent="0.35">
      <c r="A77" t="s">
        <v>21696</v>
      </c>
      <c r="B77" t="s">
        <v>127</v>
      </c>
      <c r="C77" t="s">
        <v>14606</v>
      </c>
      <c r="D77" t="s">
        <v>120</v>
      </c>
      <c r="E77" t="s">
        <v>21714</v>
      </c>
      <c r="F77" t="s">
        <v>21353</v>
      </c>
      <c r="G77" s="66">
        <v>2009</v>
      </c>
      <c r="H77" t="s">
        <v>105</v>
      </c>
      <c r="I77" t="s">
        <v>98</v>
      </c>
      <c r="J77" t="s">
        <v>21607</v>
      </c>
      <c r="K77" s="20" t="s">
        <v>6</v>
      </c>
    </row>
    <row r="78" spans="1:11" hidden="1" x14ac:dyDescent="0.35">
      <c r="A78" t="s">
        <v>21700</v>
      </c>
      <c r="B78" t="s">
        <v>128</v>
      </c>
      <c r="G78"/>
      <c r="J78" t="s">
        <v>21611</v>
      </c>
      <c r="K78" s="20" t="s">
        <v>6</v>
      </c>
    </row>
    <row r="79" spans="1:11" hidden="1" x14ac:dyDescent="0.35">
      <c r="A79" t="s">
        <v>21701</v>
      </c>
      <c r="B79" t="s">
        <v>21623</v>
      </c>
      <c r="G79"/>
      <c r="J79" t="s">
        <v>21612</v>
      </c>
      <c r="K79" s="20" t="s">
        <v>6</v>
      </c>
    </row>
    <row r="80" spans="1:11" x14ac:dyDescent="0.35">
      <c r="A80" t="s">
        <v>21702</v>
      </c>
      <c r="B80" t="s">
        <v>127</v>
      </c>
      <c r="C80" t="s">
        <v>12</v>
      </c>
      <c r="D80" t="s">
        <v>117</v>
      </c>
      <c r="E80" t="s">
        <v>21715</v>
      </c>
      <c r="F80" t="s">
        <v>21321</v>
      </c>
      <c r="G80" s="66">
        <v>2009</v>
      </c>
      <c r="H80" t="s">
        <v>111</v>
      </c>
      <c r="I80" t="s">
        <v>96</v>
      </c>
      <c r="J80" t="s">
        <v>21614</v>
      </c>
      <c r="K80" s="20" t="s">
        <v>6</v>
      </c>
    </row>
    <row r="81" spans="1:11" hidden="1" x14ac:dyDescent="0.35">
      <c r="A81" t="s">
        <v>21703</v>
      </c>
      <c r="B81" t="s">
        <v>128</v>
      </c>
      <c r="C81" t="s">
        <v>21613</v>
      </c>
      <c r="G81"/>
      <c r="K81" s="20" t="s">
        <v>6</v>
      </c>
    </row>
    <row r="82" spans="1:11" hidden="1" x14ac:dyDescent="0.35">
      <c r="A82" t="s">
        <v>21704</v>
      </c>
      <c r="B82" t="s">
        <v>128</v>
      </c>
      <c r="C82" t="s">
        <v>21615</v>
      </c>
      <c r="G82"/>
      <c r="K82" s="20" t="s">
        <v>6</v>
      </c>
    </row>
    <row r="83" spans="1:11" hidden="1" x14ac:dyDescent="0.35">
      <c r="A83" t="s">
        <v>21705</v>
      </c>
      <c r="B83" t="s">
        <v>40</v>
      </c>
      <c r="C83" t="s">
        <v>21616</v>
      </c>
      <c r="G83"/>
      <c r="K83" s="20" t="s">
        <v>6</v>
      </c>
    </row>
    <row r="84" spans="1:11" hidden="1" x14ac:dyDescent="0.35">
      <c r="A84" t="s">
        <v>21706</v>
      </c>
      <c r="B84" t="s">
        <v>21623</v>
      </c>
      <c r="C84" t="s">
        <v>21617</v>
      </c>
      <c r="G84"/>
      <c r="K84" s="20" t="s">
        <v>6</v>
      </c>
    </row>
    <row r="85" spans="1:11" hidden="1" x14ac:dyDescent="0.35">
      <c r="A85" t="s">
        <v>21707</v>
      </c>
      <c r="B85" s="20" t="s">
        <v>21623</v>
      </c>
      <c r="C85" t="s">
        <v>21618</v>
      </c>
      <c r="G85"/>
      <c r="K85" s="20" t="s">
        <v>6</v>
      </c>
    </row>
    <row r="88" spans="1:11" x14ac:dyDescent="0.35">
      <c r="A88" s="55" t="s">
        <v>21708</v>
      </c>
      <c r="B88" s="56">
        <f>COUNTIF(B2:B85,"Commercial")</f>
        <v>24</v>
      </c>
      <c r="C88" s="57">
        <f>B88/B$90</f>
        <v>0.2857142857142857</v>
      </c>
      <c r="D88" s="62"/>
      <c r="E88" s="62"/>
      <c r="F88" s="62"/>
      <c r="G88" s="62"/>
      <c r="H88" s="62"/>
      <c r="I88" s="62"/>
      <c r="J88" s="62"/>
    </row>
    <row r="89" spans="1:11" x14ac:dyDescent="0.35">
      <c r="A89" s="19" t="s">
        <v>33</v>
      </c>
      <c r="B89" s="53">
        <f>COUNTA(B2:B85)-B88</f>
        <v>60</v>
      </c>
      <c r="C89" s="54">
        <f>B89/B$90</f>
        <v>0.7142857142857143</v>
      </c>
      <c r="D89" s="63"/>
      <c r="E89" s="63"/>
      <c r="F89" s="63"/>
      <c r="G89" s="63"/>
      <c r="H89" s="63"/>
      <c r="I89" s="63"/>
      <c r="J89" s="63"/>
    </row>
    <row r="90" spans="1:11" ht="15" thickBot="1" x14ac:dyDescent="0.4">
      <c r="A90" s="6" t="s">
        <v>21365</v>
      </c>
      <c r="B90" s="7">
        <f>B88+B89</f>
        <v>84</v>
      </c>
      <c r="C90" s="52">
        <f>B90/B91</f>
        <v>1</v>
      </c>
      <c r="D90" s="64"/>
      <c r="E90" s="64"/>
      <c r="F90" s="64"/>
      <c r="G90" s="64"/>
      <c r="H90" s="64"/>
      <c r="I90" s="64"/>
      <c r="J90" s="64"/>
    </row>
    <row r="91" spans="1:11" ht="15.5" thickTop="1" thickBot="1" x14ac:dyDescent="0.4">
      <c r="A91" s="58" t="s">
        <v>15</v>
      </c>
      <c r="B91" s="59">
        <v>84</v>
      </c>
    </row>
    <row r="92" spans="1:11" ht="15" thickTop="1" x14ac:dyDescent="0.35"/>
  </sheetData>
  <autoFilter ref="A1:L85" xr:uid="{88386C19-A80E-4798-AF83-D03E2C8790B0}">
    <filterColumn colId="1">
      <filters>
        <filter val="Commercial"/>
      </filters>
    </filterColumn>
    <sortState xmlns:xlrd2="http://schemas.microsoft.com/office/spreadsheetml/2017/richdata2" ref="A5:K80">
      <sortCondition ref="G1:G85"/>
    </sortState>
  </autoFilter>
  <phoneticPr fontId="8" type="noConversion"/>
  <conditionalFormatting sqref="B2:J85 K32 K45">
    <cfRule type="expression" dxfId="35" priority="12" stopIfTrue="1">
      <formula>$B2="Not Sure"</formula>
    </cfRule>
    <cfRule type="expression" dxfId="34" priority="13" stopIfTrue="1">
      <formula>$B2="Commercial"</formula>
    </cfRule>
    <cfRule type="expression" dxfId="33" priority="14" stopIfTrue="1">
      <formula>$B2="None"</formula>
    </cfRule>
    <cfRule type="expression" dxfId="32" priority="888" stopIfTrue="1">
      <formula>$B2="Non commercial"</formula>
    </cfRule>
    <cfRule type="expression" dxfId="31" priority="889">
      <formula>$B2&lt;&gt;""</formula>
    </cfRule>
  </conditionalFormatting>
  <conditionalFormatting sqref="C90:J90">
    <cfRule type="colorScale" priority="1">
      <colorScale>
        <cfvo type="num" val="0"/>
        <cfvo type="num" val="0.5"/>
        <cfvo type="num" val="1"/>
        <color rgb="FFFF0000"/>
        <color rgb="FFFFEB84"/>
        <color rgb="FF00B050"/>
      </colorScale>
    </cfRule>
  </conditionalFormatting>
  <conditionalFormatting sqref="K20">
    <cfRule type="expression" dxfId="30" priority="7" stopIfTrue="1">
      <formula>$B20="Not Sure"</formula>
    </cfRule>
    <cfRule type="expression" dxfId="29" priority="8" stopIfTrue="1">
      <formula>$B20="Commercial"</formula>
    </cfRule>
    <cfRule type="expression" dxfId="28" priority="9" stopIfTrue="1">
      <formula>$B20="None"</formula>
    </cfRule>
    <cfRule type="expression" dxfId="27" priority="10" stopIfTrue="1">
      <formula>$B20="Non commercial"</formula>
    </cfRule>
    <cfRule type="expression" dxfId="26" priority="11">
      <formula>$B20&lt;&gt;""</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8376498-D67D-4433-B06D-4BBDAB09E72A}">
          <x14:formula1>
            <xm:f>DataValidation!$E$43:$E$60</xm:f>
          </x14:formula1>
          <xm:sqref>B2:B85</xm:sqref>
        </x14:dataValidation>
        <x14:dataValidation type="list" allowBlank="1" showInputMessage="1" showErrorMessage="1" xr:uid="{F7A3984C-0C48-4909-A91D-CDEF67F91342}">
          <x14:formula1>
            <xm:f>DataValidation!$K$1:$K$23</xm:f>
          </x14:formula1>
          <xm:sqref>B2:B85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931B3-15D1-49B8-A5EC-8AB9AE7756D0}">
  <sheetPr codeName="Sheet14">
    <tabColor theme="9" tint="0.39997558519241921"/>
  </sheetPr>
  <dimension ref="A1:U39"/>
  <sheetViews>
    <sheetView workbookViewId="0">
      <selection activeCell="B27" sqref="B27"/>
    </sheetView>
  </sheetViews>
  <sheetFormatPr baseColWidth="10" defaultColWidth="8.7265625" defaultRowHeight="14.5" x14ac:dyDescent="0.35"/>
  <cols>
    <col min="1" max="1" width="110.26953125" customWidth="1"/>
    <col min="2" max="2" width="19.54296875" customWidth="1"/>
    <col min="3" max="3" width="45" customWidth="1"/>
  </cols>
  <sheetData>
    <row r="1" spans="1:21" ht="15" thickBot="1" x14ac:dyDescent="0.4">
      <c r="A1" s="1" t="s">
        <v>129</v>
      </c>
      <c r="B1" s="1" t="s">
        <v>21741</v>
      </c>
      <c r="C1" s="1" t="s">
        <v>20805</v>
      </c>
    </row>
    <row r="2" spans="1:21" ht="15.5" thickTop="1" thickBot="1" x14ac:dyDescent="0.4">
      <c r="A2" s="58" t="s">
        <v>18917</v>
      </c>
      <c r="B2" s="80" t="s">
        <v>6</v>
      </c>
      <c r="C2" t="s">
        <v>21454</v>
      </c>
      <c r="E2" s="20" t="s">
        <v>6</v>
      </c>
      <c r="F2" s="20" t="s">
        <v>6</v>
      </c>
      <c r="G2" s="20" t="s">
        <v>6</v>
      </c>
      <c r="H2" s="20" t="s">
        <v>6</v>
      </c>
      <c r="I2" s="20" t="s">
        <v>6</v>
      </c>
      <c r="J2" s="20" t="s">
        <v>6</v>
      </c>
      <c r="K2" s="20" t="s">
        <v>6</v>
      </c>
      <c r="L2" s="20" t="s">
        <v>6</v>
      </c>
      <c r="M2" s="20" t="s">
        <v>6</v>
      </c>
      <c r="N2" s="20" t="s">
        <v>6</v>
      </c>
      <c r="O2" s="20" t="s">
        <v>6</v>
      </c>
      <c r="P2" s="20" t="s">
        <v>6</v>
      </c>
      <c r="Q2" s="20" t="s">
        <v>6</v>
      </c>
      <c r="R2" s="20" t="s">
        <v>6</v>
      </c>
      <c r="S2" s="20" t="s">
        <v>6</v>
      </c>
      <c r="T2" s="20" t="s">
        <v>6</v>
      </c>
      <c r="U2" s="20" t="s">
        <v>6</v>
      </c>
    </row>
    <row r="3" spans="1:21" ht="15.5" thickTop="1" thickBot="1" x14ac:dyDescent="0.4">
      <c r="A3" s="58" t="s">
        <v>20751</v>
      </c>
      <c r="B3" s="80" t="s">
        <v>21781</v>
      </c>
      <c r="E3" s="20" t="s">
        <v>6</v>
      </c>
      <c r="F3" s="20" t="s">
        <v>6</v>
      </c>
      <c r="G3" s="20" t="s">
        <v>6</v>
      </c>
      <c r="H3" s="20" t="s">
        <v>6</v>
      </c>
      <c r="I3" s="20" t="s">
        <v>6</v>
      </c>
      <c r="J3" s="20" t="s">
        <v>6</v>
      </c>
      <c r="K3" s="20" t="s">
        <v>6</v>
      </c>
      <c r="L3" s="20" t="s">
        <v>6</v>
      </c>
      <c r="M3" s="20" t="s">
        <v>6</v>
      </c>
      <c r="N3" s="20" t="s">
        <v>6</v>
      </c>
      <c r="O3" s="20" t="s">
        <v>6</v>
      </c>
      <c r="P3" s="20" t="s">
        <v>6</v>
      </c>
      <c r="Q3" s="20" t="s">
        <v>6</v>
      </c>
      <c r="R3" s="20" t="s">
        <v>6</v>
      </c>
      <c r="S3" s="20" t="s">
        <v>6</v>
      </c>
      <c r="T3" s="20" t="s">
        <v>6</v>
      </c>
      <c r="U3" s="20" t="s">
        <v>6</v>
      </c>
    </row>
    <row r="4" spans="1:21" ht="15.5" thickTop="1" thickBot="1" x14ac:dyDescent="0.4">
      <c r="A4" s="58" t="s">
        <v>19040</v>
      </c>
      <c r="B4" s="68" t="s">
        <v>21782</v>
      </c>
    </row>
    <row r="5" spans="1:21" ht="15.5" thickTop="1" thickBot="1" x14ac:dyDescent="0.4">
      <c r="A5" s="58" t="s">
        <v>19409</v>
      </c>
      <c r="B5" s="81" t="s">
        <v>21783</v>
      </c>
      <c r="C5" t="s">
        <v>21454</v>
      </c>
      <c r="E5" s="20" t="s">
        <v>6</v>
      </c>
      <c r="F5" s="20" t="s">
        <v>6</v>
      </c>
      <c r="G5" s="20" t="s">
        <v>6</v>
      </c>
      <c r="H5" s="20" t="s">
        <v>6</v>
      </c>
      <c r="I5" s="20" t="s">
        <v>6</v>
      </c>
      <c r="J5" s="20" t="s">
        <v>6</v>
      </c>
      <c r="K5" s="20" t="s">
        <v>6</v>
      </c>
      <c r="L5" s="20" t="s">
        <v>6</v>
      </c>
      <c r="M5" s="20" t="s">
        <v>6</v>
      </c>
      <c r="N5" s="20" t="s">
        <v>6</v>
      </c>
      <c r="O5" s="20" t="s">
        <v>6</v>
      </c>
      <c r="P5" s="20" t="s">
        <v>6</v>
      </c>
      <c r="Q5" s="20" t="s">
        <v>6</v>
      </c>
      <c r="R5" s="20" t="s">
        <v>6</v>
      </c>
      <c r="S5" s="20" t="s">
        <v>6</v>
      </c>
      <c r="T5" s="20" t="s">
        <v>6</v>
      </c>
      <c r="U5" s="20" t="s">
        <v>6</v>
      </c>
    </row>
    <row r="6" spans="1:21" ht="15" thickTop="1" x14ac:dyDescent="0.35">
      <c r="A6" s="79" t="s">
        <v>20074</v>
      </c>
      <c r="B6" s="81" t="s">
        <v>21788</v>
      </c>
      <c r="C6" s="78" t="s">
        <v>21790</v>
      </c>
      <c r="E6" s="20" t="s">
        <v>6</v>
      </c>
      <c r="F6" s="20" t="s">
        <v>6</v>
      </c>
      <c r="G6" s="20" t="s">
        <v>6</v>
      </c>
      <c r="H6" s="20" t="s">
        <v>6</v>
      </c>
      <c r="I6" s="20" t="s">
        <v>6</v>
      </c>
      <c r="J6" s="20" t="s">
        <v>6</v>
      </c>
      <c r="K6" s="20" t="s">
        <v>6</v>
      </c>
      <c r="L6" s="20" t="s">
        <v>6</v>
      </c>
      <c r="M6" s="20" t="s">
        <v>6</v>
      </c>
      <c r="N6" s="20" t="s">
        <v>6</v>
      </c>
      <c r="O6" s="20" t="s">
        <v>6</v>
      </c>
      <c r="P6" s="20" t="s">
        <v>6</v>
      </c>
      <c r="Q6" s="20" t="s">
        <v>6</v>
      </c>
      <c r="R6" s="20" t="s">
        <v>6</v>
      </c>
      <c r="S6" s="20" t="s">
        <v>6</v>
      </c>
      <c r="T6" s="20" t="s">
        <v>6</v>
      </c>
      <c r="U6" s="20" t="s">
        <v>6</v>
      </c>
    </row>
    <row r="7" spans="1:21" x14ac:dyDescent="0.35">
      <c r="A7" s="79" t="s">
        <v>19246</v>
      </c>
      <c r="B7" s="80" t="s">
        <v>21789</v>
      </c>
      <c r="C7" s="82" t="s">
        <v>21791</v>
      </c>
      <c r="E7" s="20" t="s">
        <v>6</v>
      </c>
      <c r="F7" s="20" t="s">
        <v>6</v>
      </c>
      <c r="G7" s="20" t="s">
        <v>6</v>
      </c>
      <c r="H7" s="20" t="s">
        <v>6</v>
      </c>
      <c r="I7" s="20" t="s">
        <v>6</v>
      </c>
      <c r="J7" s="20" t="s">
        <v>6</v>
      </c>
      <c r="K7" s="20" t="s">
        <v>6</v>
      </c>
      <c r="L7" s="20" t="s">
        <v>6</v>
      </c>
      <c r="M7" s="20" t="s">
        <v>6</v>
      </c>
      <c r="N7" s="20" t="s">
        <v>6</v>
      </c>
      <c r="O7" s="20" t="s">
        <v>6</v>
      </c>
      <c r="P7" s="20" t="s">
        <v>6</v>
      </c>
      <c r="Q7" s="20" t="s">
        <v>6</v>
      </c>
      <c r="R7" s="20" t="s">
        <v>6</v>
      </c>
      <c r="S7" s="20" t="s">
        <v>6</v>
      </c>
      <c r="T7" s="20" t="s">
        <v>6</v>
      </c>
      <c r="U7" s="20" t="s">
        <v>6</v>
      </c>
    </row>
    <row r="8" spans="1:21" x14ac:dyDescent="0.35">
      <c r="A8" s="79" t="s">
        <v>11952</v>
      </c>
      <c r="B8" s="80"/>
      <c r="C8" s="78" t="s">
        <v>21792</v>
      </c>
    </row>
    <row r="9" spans="1:21" x14ac:dyDescent="0.35">
      <c r="A9" s="79" t="s">
        <v>19171</v>
      </c>
      <c r="B9" s="80" t="s">
        <v>21784</v>
      </c>
      <c r="C9" s="78" t="s">
        <v>21803</v>
      </c>
      <c r="E9" s="20"/>
      <c r="F9" s="20"/>
      <c r="G9" s="20"/>
      <c r="H9" s="20"/>
      <c r="I9" s="20"/>
      <c r="J9" s="20"/>
      <c r="K9" s="20"/>
      <c r="L9" s="20"/>
      <c r="M9" s="20"/>
      <c r="N9" s="20"/>
      <c r="O9" s="20"/>
      <c r="P9" s="20"/>
      <c r="Q9" s="20"/>
      <c r="R9" s="20"/>
      <c r="S9" s="20"/>
      <c r="T9" s="20"/>
      <c r="U9" s="20"/>
    </row>
    <row r="10" spans="1:21" x14ac:dyDescent="0.35">
      <c r="A10" s="79" t="s">
        <v>18573</v>
      </c>
      <c r="B10" s="80" t="s">
        <v>21793</v>
      </c>
      <c r="C10" s="78" t="s">
        <v>21794</v>
      </c>
    </row>
    <row r="11" spans="1:21" x14ac:dyDescent="0.35">
      <c r="A11" s="79" t="s">
        <v>21742</v>
      </c>
      <c r="B11" s="80" t="s">
        <v>21787</v>
      </c>
      <c r="C11" s="78" t="s">
        <v>21804</v>
      </c>
    </row>
    <row r="12" spans="1:21" x14ac:dyDescent="0.35">
      <c r="A12" s="68" t="s">
        <v>19408</v>
      </c>
      <c r="B12" s="68" t="s">
        <v>21785</v>
      </c>
      <c r="C12" s="78" t="s">
        <v>21795</v>
      </c>
    </row>
    <row r="13" spans="1:21" x14ac:dyDescent="0.35">
      <c r="A13" s="68" t="s">
        <v>19209</v>
      </c>
      <c r="B13" s="68" t="s">
        <v>21796</v>
      </c>
      <c r="C13" s="78" t="s">
        <v>21797</v>
      </c>
      <c r="E13" s="20" t="s">
        <v>6</v>
      </c>
      <c r="F13" s="20" t="s">
        <v>6</v>
      </c>
      <c r="G13" s="20" t="s">
        <v>6</v>
      </c>
      <c r="H13" s="20" t="s">
        <v>6</v>
      </c>
      <c r="I13" s="20" t="s">
        <v>6</v>
      </c>
      <c r="J13" s="20" t="s">
        <v>6</v>
      </c>
      <c r="K13" s="20" t="s">
        <v>6</v>
      </c>
      <c r="L13" s="20" t="s">
        <v>6</v>
      </c>
      <c r="M13" s="20" t="s">
        <v>6</v>
      </c>
      <c r="N13" s="20" t="s">
        <v>6</v>
      </c>
      <c r="O13" s="20" t="s">
        <v>6</v>
      </c>
      <c r="P13" s="20" t="s">
        <v>6</v>
      </c>
      <c r="Q13" s="20" t="s">
        <v>6</v>
      </c>
      <c r="R13" s="20" t="s">
        <v>6</v>
      </c>
      <c r="S13" s="20" t="s">
        <v>6</v>
      </c>
      <c r="T13" s="20" t="s">
        <v>6</v>
      </c>
      <c r="U13" s="20" t="s">
        <v>6</v>
      </c>
    </row>
    <row r="14" spans="1:21" x14ac:dyDescent="0.35">
      <c r="A14" s="68" t="s">
        <v>19404</v>
      </c>
      <c r="B14" s="60" t="s">
        <v>21798</v>
      </c>
      <c r="C14" s="78" t="s">
        <v>21805</v>
      </c>
      <c r="E14" s="20" t="s">
        <v>6</v>
      </c>
      <c r="F14" s="20" t="s">
        <v>6</v>
      </c>
      <c r="G14" s="20" t="s">
        <v>6</v>
      </c>
      <c r="H14" s="20" t="s">
        <v>6</v>
      </c>
      <c r="I14" s="20" t="s">
        <v>6</v>
      </c>
      <c r="J14" s="20" t="s">
        <v>6</v>
      </c>
      <c r="K14" s="20" t="s">
        <v>6</v>
      </c>
      <c r="L14" s="20" t="s">
        <v>6</v>
      </c>
      <c r="M14" s="20" t="s">
        <v>6</v>
      </c>
      <c r="N14" s="20" t="s">
        <v>6</v>
      </c>
      <c r="O14" s="20" t="s">
        <v>6</v>
      </c>
      <c r="P14" s="20" t="s">
        <v>6</v>
      </c>
      <c r="Q14" s="20" t="s">
        <v>6</v>
      </c>
      <c r="R14" s="20" t="s">
        <v>6</v>
      </c>
      <c r="S14" s="20" t="s">
        <v>6</v>
      </c>
      <c r="T14" s="20" t="s">
        <v>6</v>
      </c>
      <c r="U14" s="20" t="s">
        <v>6</v>
      </c>
    </row>
    <row r="15" spans="1:21" x14ac:dyDescent="0.35">
      <c r="A15" s="68" t="s">
        <v>19812</v>
      </c>
      <c r="B15" s="60" t="s">
        <v>21799</v>
      </c>
      <c r="C15" s="82" t="s">
        <v>21800</v>
      </c>
      <c r="E15" s="20" t="s">
        <v>6</v>
      </c>
      <c r="F15" s="20" t="s">
        <v>6</v>
      </c>
      <c r="G15" s="20" t="s">
        <v>6</v>
      </c>
      <c r="H15" s="20" t="s">
        <v>6</v>
      </c>
      <c r="I15" s="20" t="s">
        <v>6</v>
      </c>
      <c r="J15" s="20" t="s">
        <v>6</v>
      </c>
      <c r="K15" s="20" t="s">
        <v>6</v>
      </c>
      <c r="L15" s="20" t="s">
        <v>6</v>
      </c>
      <c r="M15" s="20" t="s">
        <v>6</v>
      </c>
      <c r="N15" s="20" t="s">
        <v>6</v>
      </c>
      <c r="O15" s="20" t="s">
        <v>6</v>
      </c>
      <c r="P15" s="20" t="s">
        <v>6</v>
      </c>
      <c r="Q15" s="20" t="s">
        <v>6</v>
      </c>
      <c r="R15" s="20" t="s">
        <v>6</v>
      </c>
      <c r="S15" s="20" t="s">
        <v>6</v>
      </c>
      <c r="T15" s="20" t="s">
        <v>6</v>
      </c>
      <c r="U15" s="20" t="s">
        <v>6</v>
      </c>
    </row>
    <row r="16" spans="1:21" x14ac:dyDescent="0.35">
      <c r="A16" s="68" t="s">
        <v>19958</v>
      </c>
      <c r="B16" s="60" t="s">
        <v>21801</v>
      </c>
      <c r="C16" s="78" t="s">
        <v>21802</v>
      </c>
      <c r="E16" s="20" t="s">
        <v>6</v>
      </c>
      <c r="F16" s="20" t="s">
        <v>6</v>
      </c>
      <c r="G16" s="20" t="s">
        <v>6</v>
      </c>
      <c r="H16" s="20" t="s">
        <v>6</v>
      </c>
      <c r="I16" s="20" t="s">
        <v>6</v>
      </c>
      <c r="J16" s="20" t="s">
        <v>6</v>
      </c>
      <c r="K16" s="20" t="s">
        <v>6</v>
      </c>
      <c r="L16" s="20" t="s">
        <v>6</v>
      </c>
      <c r="M16" s="20" t="s">
        <v>6</v>
      </c>
      <c r="N16" s="20" t="s">
        <v>6</v>
      </c>
      <c r="O16" s="20" t="s">
        <v>6</v>
      </c>
      <c r="P16" s="20" t="s">
        <v>6</v>
      </c>
      <c r="Q16" s="20" t="s">
        <v>6</v>
      </c>
      <c r="R16" s="20" t="s">
        <v>6</v>
      </c>
      <c r="S16" s="20" t="s">
        <v>6</v>
      </c>
      <c r="T16" s="20" t="s">
        <v>6</v>
      </c>
      <c r="U16" s="20" t="s">
        <v>6</v>
      </c>
    </row>
    <row r="17" spans="1:21" x14ac:dyDescent="0.35">
      <c r="A17" s="68" t="s">
        <v>21780</v>
      </c>
      <c r="B17" s="30" t="s">
        <v>21786</v>
      </c>
      <c r="C17" t="s">
        <v>21806</v>
      </c>
    </row>
    <row r="18" spans="1:21" x14ac:dyDescent="0.35">
      <c r="A18" s="78" t="s">
        <v>19529</v>
      </c>
      <c r="B18" s="78"/>
      <c r="C18" s="78" t="s">
        <v>21407</v>
      </c>
    </row>
    <row r="19" spans="1:21" x14ac:dyDescent="0.35">
      <c r="A19" s="68" t="s">
        <v>19348</v>
      </c>
      <c r="B19" s="60" t="s">
        <v>21808</v>
      </c>
      <c r="C19" s="78" t="s">
        <v>21807</v>
      </c>
      <c r="E19" s="20" t="s">
        <v>6</v>
      </c>
      <c r="F19" s="20" t="s">
        <v>6</v>
      </c>
      <c r="G19" s="20" t="s">
        <v>6</v>
      </c>
      <c r="H19" s="20" t="s">
        <v>6</v>
      </c>
      <c r="I19" s="20" t="s">
        <v>6</v>
      </c>
      <c r="J19" s="20" t="s">
        <v>6</v>
      </c>
      <c r="K19" s="20" t="s">
        <v>6</v>
      </c>
      <c r="L19" s="20" t="s">
        <v>6</v>
      </c>
      <c r="M19" s="20" t="s">
        <v>6</v>
      </c>
      <c r="N19" s="20" t="s">
        <v>6</v>
      </c>
      <c r="O19" s="20" t="s">
        <v>6</v>
      </c>
      <c r="P19" s="20" t="s">
        <v>6</v>
      </c>
      <c r="Q19" s="20" t="s">
        <v>6</v>
      </c>
      <c r="R19" s="20" t="s">
        <v>6</v>
      </c>
      <c r="S19" s="20" t="s">
        <v>6</v>
      </c>
      <c r="T19" s="20" t="s">
        <v>6</v>
      </c>
      <c r="U19" s="20" t="s">
        <v>6</v>
      </c>
    </row>
    <row r="20" spans="1:21" x14ac:dyDescent="0.35">
      <c r="A20" s="79" t="s">
        <v>25260</v>
      </c>
      <c r="B20" s="30" t="s">
        <v>25265</v>
      </c>
      <c r="C20" s="78" t="s">
        <v>25264</v>
      </c>
      <c r="D20" t="s">
        <v>25268</v>
      </c>
    </row>
    <row r="21" spans="1:21" x14ac:dyDescent="0.35">
      <c r="A21" s="79" t="s">
        <v>25261</v>
      </c>
      <c r="B21" s="30" t="s">
        <v>25267</v>
      </c>
      <c r="C21" s="78" t="s">
        <v>25266</v>
      </c>
      <c r="D21" t="s">
        <v>25269</v>
      </c>
    </row>
    <row r="22" spans="1:21" x14ac:dyDescent="0.35">
      <c r="A22" s="68" t="s">
        <v>25262</v>
      </c>
      <c r="D22" t="s">
        <v>25268</v>
      </c>
    </row>
    <row r="23" spans="1:21" x14ac:dyDescent="0.35">
      <c r="A23" s="78" t="s">
        <v>22965</v>
      </c>
      <c r="B23" s="30"/>
    </row>
    <row r="24" spans="1:21" x14ac:dyDescent="0.35">
      <c r="A24" s="79" t="s">
        <v>25228</v>
      </c>
      <c r="B24" s="30" t="s">
        <v>25271</v>
      </c>
      <c r="C24" s="78" t="s">
        <v>25270</v>
      </c>
      <c r="D24" t="s">
        <v>107</v>
      </c>
    </row>
    <row r="25" spans="1:21" x14ac:dyDescent="0.35">
      <c r="A25" s="68" t="s">
        <v>25263</v>
      </c>
      <c r="B25" s="30" t="s">
        <v>25272</v>
      </c>
      <c r="D25" t="s">
        <v>25269</v>
      </c>
    </row>
    <row r="26" spans="1:21" x14ac:dyDescent="0.35">
      <c r="A26" s="79" t="s">
        <v>24929</v>
      </c>
      <c r="B26" s="30" t="s">
        <v>25274</v>
      </c>
      <c r="C26" t="s">
        <v>25273</v>
      </c>
      <c r="D26" t="s">
        <v>25268</v>
      </c>
    </row>
    <row r="27" spans="1:21" x14ac:dyDescent="0.35">
      <c r="A27" s="79" t="s">
        <v>24949</v>
      </c>
      <c r="B27" s="30" t="s">
        <v>25275</v>
      </c>
      <c r="C27" t="s">
        <v>25276</v>
      </c>
      <c r="D27" t="s">
        <v>107</v>
      </c>
    </row>
    <row r="29" spans="1:21" ht="15" thickBot="1" x14ac:dyDescent="0.4"/>
    <row r="30" spans="1:21" ht="15.5" thickTop="1" thickBot="1" x14ac:dyDescent="0.4">
      <c r="A30" s="58" t="s">
        <v>21779</v>
      </c>
    </row>
    <row r="31" spans="1:21" ht="15" thickTop="1" x14ac:dyDescent="0.35">
      <c r="A31" s="68" t="s">
        <v>21778</v>
      </c>
    </row>
    <row r="32" spans="1:21" x14ac:dyDescent="0.35">
      <c r="A32" s="79" t="s">
        <v>25278</v>
      </c>
    </row>
    <row r="33" spans="1:3" x14ac:dyDescent="0.35">
      <c r="A33" s="4" t="s">
        <v>25277</v>
      </c>
    </row>
    <row r="35" spans="1:3" x14ac:dyDescent="0.35">
      <c r="A35" t="s">
        <v>21777</v>
      </c>
    </row>
    <row r="36" spans="1:3" x14ac:dyDescent="0.35">
      <c r="A36" s="78" t="s">
        <v>21765</v>
      </c>
      <c r="B36" s="78" t="s">
        <v>21766</v>
      </c>
      <c r="C36" s="78" t="s">
        <v>21767</v>
      </c>
    </row>
    <row r="37" spans="1:3" x14ac:dyDescent="0.35">
      <c r="A37" s="78" t="s">
        <v>21769</v>
      </c>
      <c r="B37" s="78" t="s">
        <v>21768</v>
      </c>
      <c r="C37" s="78" t="s">
        <v>21770</v>
      </c>
    </row>
    <row r="38" spans="1:3" x14ac:dyDescent="0.35">
      <c r="A38" s="4" t="s">
        <v>21772</v>
      </c>
      <c r="B38" s="4" t="s">
        <v>21771</v>
      </c>
      <c r="C38" s="4" t="s">
        <v>21773</v>
      </c>
    </row>
    <row r="39" spans="1:3" x14ac:dyDescent="0.35">
      <c r="A39" s="68" t="s">
        <v>21775</v>
      </c>
      <c r="B39" s="68" t="s">
        <v>21774</v>
      </c>
      <c r="C39" s="68" t="s">
        <v>21776</v>
      </c>
    </row>
  </sheetData>
  <conditionalFormatting sqref="A2:A4 A6:A16 A19:A22 A24:A27">
    <cfRule type="expression" dxfId="25" priority="39">
      <formula>#REF!&lt;&gt;""</formula>
    </cfRule>
    <cfRule type="expression" dxfId="24" priority="40">
      <formula>#REF!=""</formula>
    </cfRule>
  </conditionalFormatting>
  <conditionalFormatting sqref="A2:A12 A17:A22 A24:A27">
    <cfRule type="expression" dxfId="23" priority="22">
      <formula>#REF!&lt;&gt;""</formula>
    </cfRule>
    <cfRule type="expression" dxfId="22" priority="23">
      <formula>#REF!=""</formula>
    </cfRule>
  </conditionalFormatting>
  <conditionalFormatting sqref="A30">
    <cfRule type="expression" dxfId="21" priority="9">
      <formula>#REF!&lt;&gt;""</formula>
    </cfRule>
    <cfRule type="expression" dxfId="20" priority="10">
      <formula>#REF!=""</formula>
    </cfRule>
  </conditionalFormatting>
  <conditionalFormatting sqref="A32:A33">
    <cfRule type="expression" dxfId="19" priority="1">
      <formula>#REF!&lt;&gt;""</formula>
    </cfRule>
    <cfRule type="expression" dxfId="18" priority="2">
      <formula>#REF!=""</formula>
    </cfRule>
  </conditionalFormatting>
  <hyperlinks>
    <hyperlink ref="B36" r:id="rId1" xr:uid="{967B5141-EA0B-45EF-B6B2-860C743B9534}"/>
    <hyperlink ref="B38" r:id="rId2" display="https://doi.org/10.1109/CSCI54926.2021.00367" xr:uid="{F2FCAF9D-8E3E-4DE1-A931-4286B1EBCECF}"/>
    <hyperlink ref="B39" r:id="rId3" display="https://doi.org/10.1002/joe.21982" xr:uid="{634F47CC-2D90-4327-8322-E2B4E9AC0BC2}"/>
    <hyperlink ref="B4" r:id="rId4" xr:uid="{ED331B3D-457D-4ADB-845B-EEB3CF61EDB3}"/>
    <hyperlink ref="B5" r:id="rId5" xr:uid="{CD8887EE-BB32-4C86-9C4F-128FA67C45B8}"/>
    <hyperlink ref="B9" r:id="rId6" xr:uid="{DE3FD914-A903-42FB-BC2C-BB5228B8A3C0}"/>
    <hyperlink ref="B11" r:id="rId7" display="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 xr:uid="{B192E14E-4037-4383-B9E4-BFA72285C557}"/>
    <hyperlink ref="B6" r:id="rId8" xr:uid="{439DB427-A405-4DDD-8A4B-FDC368DAFFB2}"/>
    <hyperlink ref="B7" r:id="rId9" xr:uid="{664B3EFE-28FF-42B4-A89A-9B37A154A98D}"/>
    <hyperlink ref="B14" r:id="rId10" xr:uid="{09C30BEF-DB51-422A-9602-19082B45F4E4}"/>
    <hyperlink ref="B15" r:id="rId11" xr:uid="{45AC6F79-488E-4719-A201-FDA3640BE574}"/>
    <hyperlink ref="B16" r:id="rId12" xr:uid="{6379ED2B-085E-459E-B5FB-9051ABE7C1B4}"/>
    <hyperlink ref="B17" r:id="rId13" xr:uid="{931972F2-3EC0-454D-AD19-916B5A8AA116}"/>
    <hyperlink ref="B19" r:id="rId14" xr:uid="{210CC0ED-3481-4208-A159-EF3E41B9897F}"/>
    <hyperlink ref="B20" r:id="rId15" xr:uid="{EB751899-E4B7-43C7-AF55-74FFEDCE876D}"/>
    <hyperlink ref="B21" r:id="rId16" xr:uid="{A6BE6F00-FD33-484C-9E2E-61C4A8AE9CC4}"/>
    <hyperlink ref="B24" r:id="rId17" xr:uid="{B9B2B3DE-61C5-4111-961C-9DCCBA077470}"/>
    <hyperlink ref="B25" r:id="rId18" xr:uid="{9CEA55D6-60FA-4283-9925-C22105AAB71B}"/>
    <hyperlink ref="B27" r:id="rId19" xr:uid="{E4D811A3-CD17-4C95-A5D2-05D74BF420FF}"/>
    <hyperlink ref="B26" r:id="rId20" xr:uid="{8F3054F1-6106-48A3-9900-932BBD1E454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8A86F-F9AB-4B8B-B285-C8AB6B78725C}">
  <sheetPr codeName="Sheet16">
    <tabColor theme="5" tint="-0.249977111117893"/>
  </sheetPr>
  <dimension ref="C6:AS248"/>
  <sheetViews>
    <sheetView topLeftCell="A10" zoomScale="85" zoomScaleNormal="85" workbookViewId="0">
      <selection activeCell="D25" sqref="D25"/>
    </sheetView>
  </sheetViews>
  <sheetFormatPr baseColWidth="10" defaultColWidth="8.81640625" defaultRowHeight="14.5" x14ac:dyDescent="0.35"/>
  <cols>
    <col min="1" max="1" width="32.1796875" bestFit="1" customWidth="1"/>
    <col min="2" max="2" width="4.453125" customWidth="1"/>
    <col min="3" max="3" width="105.26953125" customWidth="1"/>
    <col min="4" max="4" width="12.1796875" bestFit="1" customWidth="1"/>
    <col min="5" max="5" width="15.453125" customWidth="1"/>
    <col min="6" max="6" width="14.1796875" bestFit="1" customWidth="1"/>
    <col min="7" max="7" width="8.453125" bestFit="1" customWidth="1"/>
    <col min="8" max="8" width="8.453125" customWidth="1"/>
    <col min="9" max="9" width="19.1796875" bestFit="1" customWidth="1"/>
    <col min="10" max="10" width="6" bestFit="1" customWidth="1"/>
    <col min="11" max="11" width="26.1796875" bestFit="1" customWidth="1"/>
    <col min="12" max="12" width="13.1796875" bestFit="1" customWidth="1"/>
    <col min="13" max="13" width="40.453125" bestFit="1" customWidth="1"/>
    <col min="14" max="14" width="17.54296875" bestFit="1" customWidth="1"/>
    <col min="15" max="15" width="13.81640625" customWidth="1"/>
    <col min="16" max="16" width="26.1796875" customWidth="1"/>
    <col min="17" max="17" width="22.1796875" customWidth="1"/>
    <col min="18" max="18" width="12.81640625" bestFit="1" customWidth="1"/>
    <col min="19" max="19" width="11.1796875" bestFit="1" customWidth="1"/>
    <col min="20" max="20" width="16.81640625" bestFit="1" customWidth="1"/>
    <col min="21" max="21" width="20" bestFit="1" customWidth="1"/>
    <col min="22" max="22" width="14.453125" customWidth="1"/>
    <col min="23" max="23" width="12.81640625" bestFit="1" customWidth="1"/>
    <col min="24" max="24" width="12.81640625" customWidth="1"/>
    <col min="25" max="25" width="11" bestFit="1" customWidth="1"/>
    <col min="26" max="26" width="48.7265625" bestFit="1" customWidth="1"/>
    <col min="27" max="27" width="10.26953125" bestFit="1" customWidth="1"/>
    <col min="28" max="28" width="10.26953125" customWidth="1"/>
    <col min="29" max="29" width="16.1796875" bestFit="1" customWidth="1"/>
    <col min="30" max="30" width="16.1796875" customWidth="1"/>
    <col min="31" max="31" width="9.81640625" bestFit="1" customWidth="1"/>
    <col min="32" max="32" width="15.54296875" bestFit="1" customWidth="1"/>
    <col min="33" max="33" width="7" bestFit="1" customWidth="1"/>
    <col min="34" max="34" width="8.1796875" bestFit="1" customWidth="1"/>
    <col min="35" max="35" width="12.81640625" bestFit="1" customWidth="1"/>
    <col min="36" max="36" width="8.26953125" bestFit="1" customWidth="1"/>
    <col min="37" max="37" width="7.453125" bestFit="1" customWidth="1"/>
    <col min="39" max="39" width="9.81640625" customWidth="1"/>
    <col min="40" max="40" width="17.54296875" customWidth="1"/>
    <col min="41" max="41" width="13" customWidth="1"/>
    <col min="43" max="43" width="36" customWidth="1"/>
    <col min="45" max="45" width="9.54296875" bestFit="1" customWidth="1"/>
  </cols>
  <sheetData>
    <row r="6" spans="3:24" x14ac:dyDescent="0.35">
      <c r="U6" s="41" t="s">
        <v>21301</v>
      </c>
      <c r="V6" s="41"/>
      <c r="W6" s="41" t="s">
        <v>21515</v>
      </c>
      <c r="X6" s="71"/>
    </row>
    <row r="7" spans="3:24" x14ac:dyDescent="0.35">
      <c r="U7" s="6" t="s">
        <v>21321</v>
      </c>
      <c r="V7" s="6"/>
      <c r="W7" s="6">
        <f>COUNTIFS(FinalSelection!H:H,$U7)</f>
        <v>22</v>
      </c>
    </row>
    <row r="8" spans="3:24" x14ac:dyDescent="0.35">
      <c r="U8" s="6" t="s">
        <v>21318</v>
      </c>
      <c r="V8" s="6"/>
      <c r="W8" s="6">
        <f>COUNTIFS(FinalSelection!H:H,$U8)</f>
        <v>10</v>
      </c>
    </row>
    <row r="9" spans="3:24" x14ac:dyDescent="0.35">
      <c r="U9" s="6" t="s">
        <v>21313</v>
      </c>
      <c r="V9" s="6"/>
      <c r="W9" s="6">
        <f>COUNTIFS(FinalSelection!H:H,$U9)</f>
        <v>8</v>
      </c>
    </row>
    <row r="10" spans="3:24" x14ac:dyDescent="0.35">
      <c r="U10" s="6" t="s">
        <v>21413</v>
      </c>
      <c r="V10" s="6"/>
      <c r="W10" s="6">
        <f>COUNTIFS(FinalSelection!H:H,$U10)</f>
        <v>8</v>
      </c>
    </row>
    <row r="11" spans="3:24" x14ac:dyDescent="0.35">
      <c r="U11" s="6" t="s">
        <v>21306</v>
      </c>
      <c r="V11" s="6"/>
      <c r="W11" s="6">
        <f>COUNTIFS(FinalSelection!H:H,$U11)</f>
        <v>7</v>
      </c>
    </row>
    <row r="12" spans="3:24" x14ac:dyDescent="0.35">
      <c r="P12" s="41" t="s">
        <v>21514</v>
      </c>
      <c r="Q12" s="41"/>
      <c r="R12" s="41" t="s">
        <v>21515</v>
      </c>
      <c r="U12" s="6" t="s">
        <v>21331</v>
      </c>
      <c r="V12" s="6"/>
      <c r="W12" s="6">
        <f>COUNTIFS(FinalSelection!H:H,$U12)</f>
        <v>6</v>
      </c>
    </row>
    <row r="13" spans="3:24" x14ac:dyDescent="0.35">
      <c r="C13" s="36" t="s">
        <v>136</v>
      </c>
      <c r="D13" s="37" t="str">
        <f>DataValidation!$E$38</f>
        <v>Journal</v>
      </c>
      <c r="E13" s="37" t="str">
        <f>DataValidation!$E$39</f>
        <v>Conference</v>
      </c>
      <c r="F13" s="37" t="str">
        <f>DataValidation!$E$40</f>
        <v>Workshop</v>
      </c>
      <c r="G13" s="36" t="s">
        <v>15</v>
      </c>
      <c r="H13" s="36" t="s">
        <v>21718</v>
      </c>
      <c r="I13" s="36" t="s">
        <v>21511</v>
      </c>
      <c r="J13" s="36" t="s">
        <v>21719</v>
      </c>
      <c r="P13" s="6" t="s">
        <v>11973</v>
      </c>
      <c r="Q13" s="6"/>
      <c r="R13" s="6">
        <f>COUNTIFS(FinalSelection!I:I,$P13)</f>
        <v>40</v>
      </c>
      <c r="S13" s="135"/>
      <c r="U13" s="6" t="s">
        <v>21440</v>
      </c>
      <c r="V13" s="6"/>
      <c r="W13" s="6">
        <f>COUNTIFS(FinalSelection!H:H,$U13)</f>
        <v>4</v>
      </c>
    </row>
    <row r="14" spans="3:24" x14ac:dyDescent="0.35">
      <c r="C14" s="39">
        <v>2004</v>
      </c>
      <c r="D14" s="6"/>
      <c r="E14" s="6"/>
      <c r="F14" s="6"/>
      <c r="G14" s="6"/>
      <c r="H14" s="6">
        <f>COUNTIF(IST2010_IndustryScale!$G$5:$G$80,"&lt;=2004")</f>
        <v>5</v>
      </c>
      <c r="I14" s="40"/>
      <c r="J14" s="40">
        <f>$H14/$H$14</f>
        <v>1</v>
      </c>
      <c r="P14" s="6" t="s">
        <v>12</v>
      </c>
      <c r="Q14" s="6"/>
      <c r="R14" s="6">
        <f>COUNTIFS(FinalSelection!I:I,$P14)</f>
        <v>23</v>
      </c>
      <c r="S14" s="135"/>
      <c r="U14" s="6" t="s">
        <v>21324</v>
      </c>
      <c r="V14" s="6"/>
      <c r="W14" s="6">
        <f>COUNTIFS(FinalSelection!H:H,$U14)</f>
        <v>3</v>
      </c>
    </row>
    <row r="15" spans="3:24" x14ac:dyDescent="0.35">
      <c r="C15" s="39">
        <v>2005</v>
      </c>
      <c r="D15" s="6"/>
      <c r="E15" s="6"/>
      <c r="F15" s="6"/>
      <c r="G15" s="6"/>
      <c r="H15" s="6">
        <f>COUNTIF(IST2010_IndustryScale!$G$5:$G$80,'Data&amp;Graphs'!$C15)</f>
        <v>3</v>
      </c>
      <c r="I15" s="40"/>
      <c r="J15" s="40">
        <f t="shared" ref="J15:J19" si="0">$H15/$H$14</f>
        <v>0.6</v>
      </c>
      <c r="P15" s="6" t="s">
        <v>14606</v>
      </c>
      <c r="Q15" s="6"/>
      <c r="R15" s="6">
        <f>COUNTIFS(FinalSelection!I:I,$P15)</f>
        <v>16</v>
      </c>
      <c r="S15" s="135"/>
      <c r="U15" s="6" t="s">
        <v>21309</v>
      </c>
      <c r="V15" s="6"/>
      <c r="W15" s="6">
        <f>COUNTIFS(FinalSelection!H:H,$U15)</f>
        <v>3</v>
      </c>
    </row>
    <row r="16" spans="3:24" x14ac:dyDescent="0.35">
      <c r="C16" s="39">
        <v>2006</v>
      </c>
      <c r="D16" s="6"/>
      <c r="E16" s="6"/>
      <c r="F16" s="6"/>
      <c r="G16" s="6"/>
      <c r="H16" s="6">
        <f>COUNTIF(IST2010_IndustryScale!$G$5:$G$80,'Data&amp;Graphs'!$C16)</f>
        <v>0</v>
      </c>
      <c r="I16" s="40"/>
      <c r="J16" s="40">
        <f t="shared" si="0"/>
        <v>0</v>
      </c>
      <c r="P16" s="6" t="s">
        <v>21307</v>
      </c>
      <c r="Q16" s="6"/>
      <c r="R16" s="6">
        <f>COUNTIFS(FinalSelection!I:I,$P16)</f>
        <v>7</v>
      </c>
      <c r="S16" s="135"/>
      <c r="U16" s="6" t="s">
        <v>21333</v>
      </c>
      <c r="V16" s="6"/>
      <c r="W16" s="6">
        <f>COUNTIFS(FinalSelection!H:H,$U16)</f>
        <v>3</v>
      </c>
    </row>
    <row r="17" spans="3:23" x14ac:dyDescent="0.35">
      <c r="C17" s="39">
        <v>2007</v>
      </c>
      <c r="D17" s="6"/>
      <c r="E17" s="6"/>
      <c r="F17" s="6"/>
      <c r="G17" s="6"/>
      <c r="H17" s="6">
        <f>COUNTIF(IST2010_IndustryScale!$G$5:$G$80,'Data&amp;Graphs'!$C17)</f>
        <v>3</v>
      </c>
      <c r="I17" s="40"/>
      <c r="J17" s="40">
        <f t="shared" si="0"/>
        <v>0.6</v>
      </c>
      <c r="P17" s="42" t="s">
        <v>21382</v>
      </c>
      <c r="Q17" s="42"/>
      <c r="R17" s="6">
        <f>COUNTIFS(FinalSelection!I:I,$P17)</f>
        <v>2</v>
      </c>
      <c r="S17" s="135"/>
      <c r="U17" s="6" t="s">
        <v>21316</v>
      </c>
      <c r="V17" s="6"/>
      <c r="W17" s="6">
        <f>COUNTIFS(FinalSelection!H:H,$U17)</f>
        <v>3</v>
      </c>
    </row>
    <row r="18" spans="3:23" x14ac:dyDescent="0.35">
      <c r="C18" s="39">
        <v>2008</v>
      </c>
      <c r="D18" s="6"/>
      <c r="E18" s="6"/>
      <c r="F18" s="6"/>
      <c r="G18" s="6"/>
      <c r="H18" s="6">
        <f>COUNTIF(IST2010_IndustryScale!$G$5:$G$80,'Data&amp;Graphs'!$C18)</f>
        <v>5</v>
      </c>
      <c r="I18" s="40"/>
      <c r="J18" s="40">
        <f t="shared" si="0"/>
        <v>1</v>
      </c>
      <c r="P18" s="42" t="s">
        <v>21328</v>
      </c>
      <c r="Q18" s="42"/>
      <c r="R18" s="6">
        <f>COUNTIFS(FinalSelection!I:I,$P18)</f>
        <v>2</v>
      </c>
      <c r="S18" s="135"/>
      <c r="U18" s="6" t="s">
        <v>21353</v>
      </c>
      <c r="V18" s="6"/>
      <c r="W18" s="6">
        <f>COUNTIFS(FinalSelection!H:H,$U18)</f>
        <v>3</v>
      </c>
    </row>
    <row r="19" spans="3:23" x14ac:dyDescent="0.35">
      <c r="C19" s="39">
        <v>2009</v>
      </c>
      <c r="D19" s="6">
        <f>COUNTIFS(FinalSelection!$AF:$AF,$C19,FinalSelection!$M:$M,D$13)</f>
        <v>0</v>
      </c>
      <c r="E19" s="6">
        <f>COUNTIFS(FinalSelection!$AF:$AF,$C19,FinalSelection!$M:$M,E$13)</f>
        <v>5</v>
      </c>
      <c r="F19" s="6">
        <f>COUNTIFS(FinalSelection!$AF:$AF,$C19,FinalSelection!$M:$M,F$13)</f>
        <v>2</v>
      </c>
      <c r="G19" s="6">
        <f t="shared" ref="G19:G31" si="1">SUM(D19:F19)</f>
        <v>7</v>
      </c>
      <c r="H19" s="6">
        <f>COUNTIF(IST2010_IndustryScale!$G$5:$G$80,'Data&amp;Graphs'!$C19)</f>
        <v>8</v>
      </c>
      <c r="I19" s="40">
        <f>$G19/$G$19</f>
        <v>1</v>
      </c>
      <c r="J19" s="40">
        <f t="shared" si="0"/>
        <v>1.6</v>
      </c>
      <c r="P19" s="42" t="s">
        <v>21461</v>
      </c>
      <c r="Q19" s="42"/>
      <c r="R19" s="6">
        <f>COUNTIFS(FinalSelection!I:I,$P19)</f>
        <v>2</v>
      </c>
      <c r="S19" s="135"/>
      <c r="U19" s="6" t="s">
        <v>21429</v>
      </c>
      <c r="V19" s="6"/>
      <c r="W19" s="6">
        <f>COUNTIFS(FinalSelection!H:H,$U19)</f>
        <v>2</v>
      </c>
    </row>
    <row r="20" spans="3:23" x14ac:dyDescent="0.35">
      <c r="C20" s="39">
        <v>2010</v>
      </c>
      <c r="D20" s="6">
        <f>COUNTIFS(FinalSelection!$AF:$AF,$C20,FinalSelection!$M:$M,D$13)</f>
        <v>0</v>
      </c>
      <c r="E20" s="6">
        <f>COUNTIFS(FinalSelection!$AF:$AF,$C20,FinalSelection!$M:$M,E$13)</f>
        <v>2</v>
      </c>
      <c r="F20" s="6">
        <f>COUNTIFS(FinalSelection!$AF:$AF,$C20,FinalSelection!$M:$M,F$13)</f>
        <v>0</v>
      </c>
      <c r="G20" s="6">
        <f t="shared" si="1"/>
        <v>2</v>
      </c>
      <c r="H20" s="6"/>
      <c r="I20" s="40">
        <f t="shared" ref="I20:I31" si="2">$G20/$G$19</f>
        <v>0.2857142857142857</v>
      </c>
      <c r="P20" s="42" t="s">
        <v>21509</v>
      </c>
      <c r="Q20" s="42"/>
      <c r="R20" s="6">
        <f>COUNTIFS(FinalSelection!I:I,$P20)</f>
        <v>1</v>
      </c>
      <c r="S20" s="135"/>
      <c r="U20" s="6" t="s">
        <v>21433</v>
      </c>
      <c r="V20" s="6"/>
      <c r="W20" s="6">
        <f>COUNTIFS(FinalSelection!H:H,$U20)</f>
        <v>2</v>
      </c>
    </row>
    <row r="21" spans="3:23" x14ac:dyDescent="0.35">
      <c r="C21" s="39">
        <v>2011</v>
      </c>
      <c r="D21" s="6">
        <f>COUNTIFS(FinalSelection!$AF:$AF,$C21,FinalSelection!$M:$M,D$13)</f>
        <v>3</v>
      </c>
      <c r="E21" s="6">
        <f>COUNTIFS(FinalSelection!$AF:$AF,$C21,FinalSelection!$M:$M,E$13)</f>
        <v>4</v>
      </c>
      <c r="F21" s="6">
        <f>COUNTIFS(FinalSelection!$AF:$AF,$C21,FinalSelection!$M:$M,F$13)</f>
        <v>0</v>
      </c>
      <c r="G21" s="6">
        <f t="shared" si="1"/>
        <v>7</v>
      </c>
      <c r="H21" s="6"/>
      <c r="I21" s="40">
        <f t="shared" si="2"/>
        <v>1</v>
      </c>
      <c r="P21" s="42" t="s">
        <v>21314</v>
      </c>
      <c r="Q21" s="42"/>
      <c r="R21" s="6">
        <f>COUNTIFS(FinalSelection!I:I,$P21)</f>
        <v>1</v>
      </c>
      <c r="S21" s="135"/>
      <c r="U21" s="6" t="s">
        <v>21418</v>
      </c>
      <c r="V21" s="6"/>
      <c r="W21" s="6">
        <f>COUNTIFS(FinalSelection!H:H,$U21)</f>
        <v>1</v>
      </c>
    </row>
    <row r="22" spans="3:23" x14ac:dyDescent="0.35">
      <c r="C22" s="39">
        <v>2012</v>
      </c>
      <c r="D22" s="6">
        <f>COUNTIFS(FinalSelection!$AF:$AF,$C22,FinalSelection!$M:$M,D$13)</f>
        <v>2</v>
      </c>
      <c r="E22" s="6">
        <f>COUNTIFS(FinalSelection!$AF:$AF,$C22,FinalSelection!$M:$M,E$13)</f>
        <v>5</v>
      </c>
      <c r="F22" s="6">
        <f>COUNTIFS(FinalSelection!$AF:$AF,$C22,FinalSelection!$M:$M,F$13)</f>
        <v>1</v>
      </c>
      <c r="G22" s="6">
        <f t="shared" si="1"/>
        <v>8</v>
      </c>
      <c r="H22" s="6"/>
      <c r="I22" s="40">
        <f t="shared" si="2"/>
        <v>1.1428571428571428</v>
      </c>
      <c r="P22" s="42" t="s">
        <v>21506</v>
      </c>
      <c r="Q22" s="42"/>
      <c r="R22" s="6">
        <f>COUNTIFS(FinalSelection!I:I,$P22)</f>
        <v>1</v>
      </c>
      <c r="S22" s="135"/>
      <c r="U22" s="6" t="s">
        <v>21423</v>
      </c>
      <c r="V22" s="6"/>
      <c r="W22" s="6">
        <f>COUNTIFS(FinalSelection!H:H,$U22)</f>
        <v>1</v>
      </c>
    </row>
    <row r="23" spans="3:23" x14ac:dyDescent="0.35">
      <c r="C23" s="39">
        <v>2013</v>
      </c>
      <c r="D23" s="6">
        <f>COUNTIFS(FinalSelection!$AF:$AF,$C23,FinalSelection!$M:$M,D$13)</f>
        <v>2</v>
      </c>
      <c r="E23" s="6">
        <f>COUNTIFS(FinalSelection!$AF:$AF,$C23,FinalSelection!$M:$M,E$13)</f>
        <v>3</v>
      </c>
      <c r="F23" s="6">
        <f>COUNTIFS(FinalSelection!$AF:$AF,$C23,FinalSelection!$M:$M,F$13)</f>
        <v>2</v>
      </c>
      <c r="G23" s="6">
        <f t="shared" si="1"/>
        <v>7</v>
      </c>
      <c r="H23" s="6"/>
      <c r="I23" s="40">
        <f t="shared" si="2"/>
        <v>1</v>
      </c>
      <c r="P23" s="42" t="s">
        <v>21475</v>
      </c>
      <c r="Q23" s="42"/>
      <c r="R23" s="6">
        <f>COUNTIFS(FinalSelection!I:I,$P23)</f>
        <v>1</v>
      </c>
      <c r="S23" s="135"/>
      <c r="U23" s="6" t="s">
        <v>21329</v>
      </c>
      <c r="V23" s="6"/>
      <c r="W23" s="6">
        <f>COUNTIFS(FinalSelection!H:H,$U23)</f>
        <v>1</v>
      </c>
    </row>
    <row r="24" spans="3:23" x14ac:dyDescent="0.35">
      <c r="C24" s="39">
        <v>2014</v>
      </c>
      <c r="D24" s="6">
        <f>COUNTIFS(FinalSelection!$AF:$AF,$C24,FinalSelection!$M:$M,D$13)</f>
        <v>1</v>
      </c>
      <c r="E24" s="6">
        <f>COUNTIFS(FinalSelection!$AF:$AF,$C24,FinalSelection!$M:$M,E$13)</f>
        <v>7</v>
      </c>
      <c r="F24" s="6">
        <f>COUNTIFS(FinalSelection!$AF:$AF,$C24,FinalSelection!$M:$M,F$13)</f>
        <v>0</v>
      </c>
      <c r="G24" s="6">
        <f t="shared" si="1"/>
        <v>8</v>
      </c>
      <c r="H24" s="6"/>
      <c r="I24" s="40">
        <f t="shared" si="2"/>
        <v>1.1428571428571428</v>
      </c>
      <c r="P24" s="42" t="s">
        <v>21401</v>
      </c>
      <c r="Q24" s="42"/>
      <c r="R24" s="6">
        <f>COUNTIFS(FinalSelection!I:I,$P24)</f>
        <v>1</v>
      </c>
      <c r="S24" s="135"/>
      <c r="U24" s="6" t="s">
        <v>21405</v>
      </c>
      <c r="V24" s="6"/>
      <c r="W24" s="6">
        <f>COUNTIFS(FinalSelection!H:H,$U24)</f>
        <v>1</v>
      </c>
    </row>
    <row r="25" spans="3:23" x14ac:dyDescent="0.35">
      <c r="C25" s="39">
        <v>2015</v>
      </c>
      <c r="D25" s="6">
        <f>COUNTIFS(FinalSelection!$AF:$AF,$C25,FinalSelection!$M:$M,D$13)</f>
        <v>1</v>
      </c>
      <c r="E25" s="6">
        <f>COUNTIFS(FinalSelection!$AF:$AF,$C25,FinalSelection!$M:$M,E$13)</f>
        <v>3</v>
      </c>
      <c r="F25" s="6">
        <f>COUNTIFS(FinalSelection!$AF:$AF,$C25,FinalSelection!$M:$M,F$13)</f>
        <v>1</v>
      </c>
      <c r="G25" s="6">
        <f t="shared" si="1"/>
        <v>5</v>
      </c>
      <c r="H25" s="6"/>
      <c r="I25" s="40">
        <f t="shared" si="2"/>
        <v>0.7142857142857143</v>
      </c>
      <c r="P25" s="42" t="s">
        <v>25202</v>
      </c>
      <c r="Q25" s="42"/>
      <c r="R25" s="6">
        <f>COUNTIFS(FinalSelection!I:I,$P25)</f>
        <v>1</v>
      </c>
      <c r="S25" s="135"/>
      <c r="U25" s="6" t="s">
        <v>21444</v>
      </c>
      <c r="V25" s="6"/>
      <c r="W25" s="6">
        <f>COUNTIFS(FinalSelection!H:H,$U25)</f>
        <v>1</v>
      </c>
    </row>
    <row r="26" spans="3:23" x14ac:dyDescent="0.35">
      <c r="C26" s="39">
        <v>2016</v>
      </c>
      <c r="D26" s="6">
        <f>COUNTIFS(FinalSelection!$AF:$AF,$C26,FinalSelection!$M:$M,D$13)</f>
        <v>2</v>
      </c>
      <c r="E26" s="6">
        <f>COUNTIFS(FinalSelection!$AF:$AF,$C26,FinalSelection!$M:$M,E$13)</f>
        <v>4</v>
      </c>
      <c r="F26" s="6">
        <f>COUNTIFS(FinalSelection!$AF:$AF,$C26,FinalSelection!$M:$M,F$13)</f>
        <v>1</v>
      </c>
      <c r="G26" s="6">
        <f t="shared" si="1"/>
        <v>7</v>
      </c>
      <c r="H26" s="6"/>
      <c r="I26" s="40">
        <f t="shared" si="2"/>
        <v>1</v>
      </c>
      <c r="U26" s="6" t="s">
        <v>21452</v>
      </c>
      <c r="V26" s="6"/>
      <c r="W26" s="6">
        <f>COUNTIFS(FinalSelection!H:H,$U26)</f>
        <v>1</v>
      </c>
    </row>
    <row r="27" spans="3:23" x14ac:dyDescent="0.35">
      <c r="C27" s="39">
        <v>2017</v>
      </c>
      <c r="D27" s="6">
        <f>COUNTIFS(FinalSelection!$AF:$AF,$C27,FinalSelection!$M:$M,D$13)</f>
        <v>5</v>
      </c>
      <c r="E27" s="6">
        <f>COUNTIFS(FinalSelection!$AF:$AF,$C27,FinalSelection!$M:$M,E$13)</f>
        <v>3</v>
      </c>
      <c r="F27" s="6">
        <f>COUNTIFS(FinalSelection!$AF:$AF,$C27,FinalSelection!$M:$M,F$13)</f>
        <v>0</v>
      </c>
      <c r="G27" s="6">
        <f t="shared" si="1"/>
        <v>8</v>
      </c>
      <c r="H27" s="6"/>
      <c r="I27" s="40">
        <f t="shared" si="2"/>
        <v>1.1428571428571428</v>
      </c>
      <c r="P27" s="42" t="s">
        <v>21517</v>
      </c>
      <c r="Q27" s="42"/>
      <c r="R27" s="42">
        <f>SUM(R17:R25)</f>
        <v>12</v>
      </c>
      <c r="U27" s="6" t="s">
        <v>21457</v>
      </c>
      <c r="V27" s="6"/>
      <c r="W27" s="6">
        <f>COUNTIFS(FinalSelection!H:H,$U27)</f>
        <v>1</v>
      </c>
    </row>
    <row r="28" spans="3:23" x14ac:dyDescent="0.35">
      <c r="C28" s="39">
        <v>2018</v>
      </c>
      <c r="D28" s="6">
        <f>COUNTIFS(FinalSelection!$AF:$AF,$C28,FinalSelection!$M:$M,D$13)</f>
        <v>2</v>
      </c>
      <c r="E28" s="6">
        <f>COUNTIFS(FinalSelection!$AF:$AF,$C28,FinalSelection!$M:$M,E$13)</f>
        <v>4</v>
      </c>
      <c r="F28" s="6">
        <f>COUNTIFS(FinalSelection!$AF:$AF,$C28,FinalSelection!$M:$M,F$13)</f>
        <v>0</v>
      </c>
      <c r="G28" s="6">
        <f t="shared" si="1"/>
        <v>6</v>
      </c>
      <c r="H28" s="6"/>
      <c r="I28" s="40">
        <f t="shared" si="2"/>
        <v>0.8571428571428571</v>
      </c>
      <c r="P28" s="43" t="s">
        <v>15</v>
      </c>
      <c r="Q28" s="43"/>
      <c r="R28" s="43">
        <f>SUM(R13:R25)</f>
        <v>98</v>
      </c>
      <c r="U28" s="6" t="s">
        <v>21369</v>
      </c>
      <c r="V28" s="6"/>
      <c r="W28" s="6">
        <f>COUNTIFS(FinalSelection!H:H,$U28)</f>
        <v>1</v>
      </c>
    </row>
    <row r="29" spans="3:23" x14ac:dyDescent="0.35">
      <c r="C29" s="39">
        <v>2019</v>
      </c>
      <c r="D29" s="6">
        <f>COUNTIFS(FinalSelection!$AF:$AF,$C29,FinalSelection!$M:$M,D$13)</f>
        <v>3</v>
      </c>
      <c r="E29" s="6">
        <f>COUNTIFS(FinalSelection!$AF:$AF,$C29,FinalSelection!$M:$M,E$13)</f>
        <v>7</v>
      </c>
      <c r="F29" s="6">
        <f>COUNTIFS(FinalSelection!$AF:$AF,$C29,FinalSelection!$M:$M,F$13)</f>
        <v>1</v>
      </c>
      <c r="G29" s="6">
        <f t="shared" si="1"/>
        <v>11</v>
      </c>
      <c r="H29" s="6"/>
      <c r="I29" s="40">
        <f t="shared" si="2"/>
        <v>1.5714285714285714</v>
      </c>
      <c r="U29" s="6" t="s">
        <v>21327</v>
      </c>
      <c r="V29" s="6"/>
      <c r="W29" s="6">
        <f>COUNTIFS(FinalSelection!H:H,$U29)</f>
        <v>1</v>
      </c>
    </row>
    <row r="30" spans="3:23" x14ac:dyDescent="0.35">
      <c r="C30" s="39">
        <v>2020</v>
      </c>
      <c r="D30" s="6">
        <f>COUNTIFS(FinalSelection!$AF:$AF,$C30,FinalSelection!$M:$M,D$13)</f>
        <v>3</v>
      </c>
      <c r="E30" s="6">
        <f>COUNTIFS(FinalSelection!$AF:$AF,$C30,FinalSelection!$M:$M,E$13)</f>
        <v>6</v>
      </c>
      <c r="F30" s="6">
        <f>COUNTIFS(FinalSelection!$AF:$AF,$C30,FinalSelection!$M:$M,F$13)</f>
        <v>0</v>
      </c>
      <c r="G30" s="6">
        <f t="shared" si="1"/>
        <v>9</v>
      </c>
      <c r="H30" s="6"/>
      <c r="I30" s="40">
        <f t="shared" si="2"/>
        <v>1.2857142857142858</v>
      </c>
      <c r="U30" s="6" t="s">
        <v>21377</v>
      </c>
      <c r="V30" s="6"/>
      <c r="W30" s="6">
        <f>COUNTIFS(FinalSelection!H:H,$U30)</f>
        <v>1</v>
      </c>
    </row>
    <row r="31" spans="3:23" x14ac:dyDescent="0.35">
      <c r="C31" s="39">
        <v>2021</v>
      </c>
      <c r="D31" s="6">
        <f>COUNTIFS(FinalSelection!$AF:$AF,$C31,FinalSelection!$M:$M,D$13)</f>
        <v>5</v>
      </c>
      <c r="E31" s="6">
        <f>COUNTIFS(FinalSelection!$AF:$AF,$C31,FinalSelection!$M:$M,E$13)</f>
        <v>8</v>
      </c>
      <c r="F31" s="6">
        <f>COUNTIFS(FinalSelection!$AF:$AF,$C31,FinalSelection!$M:$M,F$13)</f>
        <v>0</v>
      </c>
      <c r="G31" s="6">
        <f t="shared" si="1"/>
        <v>13</v>
      </c>
      <c r="H31" s="6"/>
      <c r="I31" s="40">
        <f t="shared" si="2"/>
        <v>1.8571428571428572</v>
      </c>
      <c r="U31" s="6" t="s">
        <v>21431</v>
      </c>
      <c r="V31" s="6"/>
      <c r="W31" s="6">
        <f>COUNTIFS(FinalSelection!H:H,$U31)</f>
        <v>1</v>
      </c>
    </row>
    <row r="32" spans="3:23" x14ac:dyDescent="0.35">
      <c r="C32" s="38" t="s">
        <v>15</v>
      </c>
      <c r="D32" s="6">
        <f>SUM(D19:D31)</f>
        <v>29</v>
      </c>
      <c r="E32" s="6">
        <f>SUM(E19:E31)</f>
        <v>61</v>
      </c>
      <c r="F32" s="6">
        <f>SUM(F19:F31)</f>
        <v>8</v>
      </c>
      <c r="G32" s="6">
        <f>SUM(D32:F32)</f>
        <v>98</v>
      </c>
      <c r="H32" s="6"/>
      <c r="I32" s="40"/>
      <c r="U32" s="6" t="s">
        <v>21435</v>
      </c>
      <c r="V32" s="6"/>
      <c r="W32" s="6">
        <f>COUNTIFS(FinalSelection!H:H,$U32)</f>
        <v>1</v>
      </c>
    </row>
    <row r="33" spans="4:24" x14ac:dyDescent="0.35">
      <c r="U33" s="6" t="s">
        <v>21502</v>
      </c>
      <c r="V33" s="6"/>
      <c r="W33" s="6">
        <f>COUNTIFS(FinalSelection!H:H,$U33)</f>
        <v>1</v>
      </c>
    </row>
    <row r="34" spans="4:24" x14ac:dyDescent="0.35">
      <c r="U34" s="6" t="s">
        <v>22905</v>
      </c>
      <c r="V34" s="6"/>
      <c r="W34" s="6">
        <f>COUNTIFS(FinalSelection!H:H,$U34)</f>
        <v>1</v>
      </c>
    </row>
    <row r="35" spans="4:24" x14ac:dyDescent="0.35">
      <c r="X35" s="72"/>
    </row>
    <row r="36" spans="4:24" x14ac:dyDescent="0.35">
      <c r="U36" s="42" t="s">
        <v>21517</v>
      </c>
      <c r="V36" s="42"/>
      <c r="W36" s="42">
        <f>SUM(W21:W34)</f>
        <v>14</v>
      </c>
      <c r="X36" s="73"/>
    </row>
    <row r="37" spans="4:24" x14ac:dyDescent="0.35">
      <c r="U37" s="43" t="s">
        <v>15</v>
      </c>
      <c r="V37" s="43"/>
      <c r="W37" s="43">
        <f>SUM(W7:W34)</f>
        <v>98</v>
      </c>
    </row>
    <row r="38" spans="4:24" x14ac:dyDescent="0.35">
      <c r="D38" t="s">
        <v>21526</v>
      </c>
    </row>
    <row r="39" spans="4:24" x14ac:dyDescent="0.35">
      <c r="D39" t="s">
        <v>21527</v>
      </c>
    </row>
    <row r="50" spans="3:45" x14ac:dyDescent="0.35">
      <c r="C50" s="9"/>
    </row>
    <row r="53" spans="3:45" x14ac:dyDescent="0.35">
      <c r="E53" s="9"/>
    </row>
    <row r="55" spans="3:45" x14ac:dyDescent="0.35">
      <c r="C55" s="41" t="s">
        <v>21512</v>
      </c>
      <c r="D55" s="41" t="s">
        <v>21513</v>
      </c>
    </row>
    <row r="56" spans="3:45" x14ac:dyDescent="0.35">
      <c r="C56" t="s">
        <v>152</v>
      </c>
      <c r="D56" s="6">
        <f>COUNTIFS(FinalSelection!AD:AD,C56)</f>
        <v>6</v>
      </c>
    </row>
    <row r="57" spans="3:45" x14ac:dyDescent="0.35">
      <c r="C57" t="s">
        <v>12988</v>
      </c>
      <c r="D57" s="6">
        <f>COUNTIFS(FinalSelection!AD:AD,C57)</f>
        <v>3</v>
      </c>
    </row>
    <row r="58" spans="3:45" x14ac:dyDescent="0.35">
      <c r="C58" t="s">
        <v>11988</v>
      </c>
      <c r="D58" s="6">
        <f>COUNTIFS(FinalSelection!AD:AD,C58)</f>
        <v>3</v>
      </c>
    </row>
    <row r="59" spans="3:45" x14ac:dyDescent="0.35">
      <c r="C59" t="s">
        <v>261</v>
      </c>
      <c r="D59" s="6">
        <f>COUNTIFS(FinalSelection!AD:AD,C59)</f>
        <v>2</v>
      </c>
    </row>
    <row r="60" spans="3:45" x14ac:dyDescent="0.35">
      <c r="C60" t="s">
        <v>17786</v>
      </c>
      <c r="D60" s="6">
        <f>COUNTIFS(FinalSelection!AD:AD,C60)</f>
        <v>2</v>
      </c>
    </row>
    <row r="61" spans="3:45" x14ac:dyDescent="0.35">
      <c r="C61" t="s">
        <v>1392</v>
      </c>
      <c r="D61" s="6">
        <f>COUNTIFS(FinalSelection!AD:AD,C61)</f>
        <v>2</v>
      </c>
    </row>
    <row r="62" spans="3:45" x14ac:dyDescent="0.35">
      <c r="C62" t="s">
        <v>308</v>
      </c>
      <c r="D62" s="6">
        <f>COUNTIFS(FinalSelection!AD:AD,C62)</f>
        <v>2</v>
      </c>
    </row>
    <row r="63" spans="3:45" x14ac:dyDescent="0.35">
      <c r="C63" t="s">
        <v>1032</v>
      </c>
      <c r="D63" s="6">
        <f>COUNTIFS(FinalSelection!AD:AD,C63)</f>
        <v>1</v>
      </c>
      <c r="AQ63" t="s">
        <v>21518</v>
      </c>
      <c r="AR63" t="s">
        <v>21740</v>
      </c>
      <c r="AS63" t="s">
        <v>14</v>
      </c>
    </row>
    <row r="64" spans="3:45" x14ac:dyDescent="0.35">
      <c r="C64" t="s">
        <v>1246</v>
      </c>
      <c r="D64" s="6">
        <f>COUNTIFS(FinalSelection!AD:AD,C64)</f>
        <v>1</v>
      </c>
      <c r="AP64" t="s">
        <v>21720</v>
      </c>
      <c r="AQ64" s="67" t="s">
        <v>55</v>
      </c>
      <c r="AR64" s="6">
        <f>COUNTIFS(FinalSelection!D:D,AQ64)</f>
        <v>4</v>
      </c>
      <c r="AS64" s="44">
        <f t="shared" ref="AS64:AS83" si="3">AR64/$AR$85</f>
        <v>4.0816326530612242E-2</v>
      </c>
    </row>
    <row r="65" spans="3:45" x14ac:dyDescent="0.35">
      <c r="C65" t="s">
        <v>478</v>
      </c>
      <c r="D65" s="6">
        <f>COUNTIFS(FinalSelection!AD:AD,C65)</f>
        <v>1</v>
      </c>
      <c r="Z65" s="41" t="s">
        <v>21518</v>
      </c>
      <c r="AA65" s="41" t="s">
        <v>21744</v>
      </c>
      <c r="AB65" s="41" t="s">
        <v>21525</v>
      </c>
      <c r="AC65" s="41" t="s">
        <v>21531</v>
      </c>
      <c r="AD65" s="41" t="s">
        <v>65</v>
      </c>
      <c r="AE65" s="41" t="s">
        <v>21753</v>
      </c>
      <c r="AP65" t="s">
        <v>21721</v>
      </c>
      <c r="AQ65" s="67" t="s">
        <v>58</v>
      </c>
      <c r="AR65" s="6">
        <f>COUNTIFS(FinalSelection!D:D,AQ65)</f>
        <v>14</v>
      </c>
      <c r="AS65" s="44">
        <f t="shared" si="3"/>
        <v>0.14285714285714285</v>
      </c>
    </row>
    <row r="66" spans="3:45" x14ac:dyDescent="0.35">
      <c r="C66" t="s">
        <v>1622</v>
      </c>
      <c r="D66" s="6">
        <f>COUNTIFS(FinalSelection!AD:AD,C66)</f>
        <v>1</v>
      </c>
      <c r="X66" s="47" t="s">
        <v>21357</v>
      </c>
      <c r="Y66" s="6" t="s">
        <v>18</v>
      </c>
      <c r="Z66" s="47" t="s">
        <v>51</v>
      </c>
      <c r="AA66" s="6">
        <v>4</v>
      </c>
      <c r="AB66" s="6">
        <f>COUNTIF(IST2010_IndustryScale!E:E,X66)</f>
        <v>2</v>
      </c>
      <c r="AC66" s="6">
        <f>COUNTIFS(FinalSelection!C:C,Z66)</f>
        <v>2</v>
      </c>
      <c r="AD66" s="44">
        <f t="shared" ref="AD66:AD80" si="4">AB66/$AB$82</f>
        <v>8.3333333333333329E-2</v>
      </c>
      <c r="AE66" s="44">
        <f t="shared" ref="AE66:AE80" si="5">AC66/$AA$82</f>
        <v>2.0408163265306121E-2</v>
      </c>
      <c r="AF66" s="74">
        <f>AE66-AD66</f>
        <v>-6.2925170068027211E-2</v>
      </c>
      <c r="AP66" t="s">
        <v>21722</v>
      </c>
      <c r="AQ66" s="67" t="s">
        <v>61</v>
      </c>
      <c r="AR66" s="6">
        <f>COUNTIFS(FinalSelection!D:D,AQ66)</f>
        <v>2</v>
      </c>
      <c r="AS66" s="44">
        <f t="shared" si="3"/>
        <v>2.0408163265306121E-2</v>
      </c>
    </row>
    <row r="67" spans="3:45" x14ac:dyDescent="0.35">
      <c r="C67" t="s">
        <v>1627</v>
      </c>
      <c r="D67" s="6">
        <f>COUNTIFS(FinalSelection!AD:AD,C67)</f>
        <v>1</v>
      </c>
      <c r="X67" t="s">
        <v>21714</v>
      </c>
      <c r="Y67" s="6" t="s">
        <v>19</v>
      </c>
      <c r="Z67" s="47" t="s">
        <v>54</v>
      </c>
      <c r="AA67" s="6">
        <v>33</v>
      </c>
      <c r="AB67" s="6">
        <f>COUNTIF(IST2010_IndustryScale!E:E,X67)</f>
        <v>9</v>
      </c>
      <c r="AC67" s="6">
        <f>COUNTIFS(FinalSelection!C:C,Z67)</f>
        <v>8</v>
      </c>
      <c r="AD67" s="44">
        <f t="shared" si="4"/>
        <v>0.375</v>
      </c>
      <c r="AE67" s="44">
        <f t="shared" si="5"/>
        <v>8.1632653061224483E-2</v>
      </c>
      <c r="AF67" s="74">
        <f t="shared" ref="AF67:AF80" si="6">AE67-AD67</f>
        <v>-0.29336734693877553</v>
      </c>
      <c r="AP67" t="s">
        <v>21723</v>
      </c>
      <c r="AQ67" s="67" t="s">
        <v>64</v>
      </c>
      <c r="AR67" s="6">
        <f>COUNTIFS(FinalSelection!D:D,AQ67)</f>
        <v>3</v>
      </c>
      <c r="AS67" s="44">
        <f t="shared" si="3"/>
        <v>3.0612244897959183E-2</v>
      </c>
    </row>
    <row r="68" spans="3:45" x14ac:dyDescent="0.35">
      <c r="C68" t="s">
        <v>2837</v>
      </c>
      <c r="D68" s="6">
        <f>COUNTIFS(FinalSelection!AD:AD,C68)</f>
        <v>1</v>
      </c>
      <c r="X68" s="47" t="s">
        <v>21745</v>
      </c>
      <c r="Y68" s="6" t="s">
        <v>20</v>
      </c>
      <c r="Z68" s="47" t="s">
        <v>57</v>
      </c>
      <c r="AA68" s="6">
        <v>2</v>
      </c>
      <c r="AB68" s="6">
        <f>COUNTIF(IST2010_IndustryScale!E:E,X68)</f>
        <v>0</v>
      </c>
      <c r="AC68" s="6">
        <f>COUNTIFS(FinalSelection!C:C,Z68)</f>
        <v>15</v>
      </c>
      <c r="AD68" s="44">
        <f t="shared" si="4"/>
        <v>0</v>
      </c>
      <c r="AE68" s="44">
        <f t="shared" si="5"/>
        <v>0.15306122448979592</v>
      </c>
      <c r="AF68" s="74">
        <f t="shared" si="6"/>
        <v>0.15306122448979592</v>
      </c>
      <c r="AP68" t="s">
        <v>21724</v>
      </c>
      <c r="AQ68" s="67" t="s">
        <v>69</v>
      </c>
      <c r="AR68" s="6">
        <f>COUNTIFS(FinalSelection!D:D,AQ68)</f>
        <v>0</v>
      </c>
      <c r="AS68" s="44">
        <f t="shared" si="3"/>
        <v>0</v>
      </c>
    </row>
    <row r="69" spans="3:45" x14ac:dyDescent="0.35">
      <c r="C69" t="s">
        <v>3029</v>
      </c>
      <c r="D69" s="6">
        <f>COUNTIFS(FinalSelection!AD:AD,C69)</f>
        <v>1</v>
      </c>
      <c r="X69" t="s">
        <v>21715</v>
      </c>
      <c r="Y69" s="6" t="s">
        <v>21</v>
      </c>
      <c r="Z69" s="47" t="s">
        <v>60</v>
      </c>
      <c r="AA69" s="6">
        <v>10</v>
      </c>
      <c r="AB69" s="6">
        <f>COUNTIF(IST2010_IndustryScale!E:E,X69)</f>
        <v>3</v>
      </c>
      <c r="AC69" s="6">
        <f>COUNTIFS(FinalSelection!C:C,Z69)</f>
        <v>6</v>
      </c>
      <c r="AD69" s="44">
        <f t="shared" si="4"/>
        <v>0.125</v>
      </c>
      <c r="AE69" s="44">
        <f t="shared" si="5"/>
        <v>6.1224489795918366E-2</v>
      </c>
      <c r="AF69" s="74">
        <f t="shared" si="6"/>
        <v>-6.3775510204081634E-2</v>
      </c>
      <c r="AP69" t="s">
        <v>21725</v>
      </c>
      <c r="AQ69" s="67" t="s">
        <v>72</v>
      </c>
      <c r="AR69" s="6">
        <f>COUNTIFS(FinalSelection!D:D,AQ69)</f>
        <v>1</v>
      </c>
      <c r="AS69" s="44">
        <f t="shared" si="3"/>
        <v>1.020408163265306E-2</v>
      </c>
    </row>
    <row r="70" spans="3:45" x14ac:dyDescent="0.35">
      <c r="C70" t="s">
        <v>1853</v>
      </c>
      <c r="D70" s="6">
        <f>COUNTIFS(FinalSelection!AD:AD,C70)</f>
        <v>1</v>
      </c>
      <c r="X70" s="47" t="s">
        <v>21746</v>
      </c>
      <c r="Y70" s="6" t="s">
        <v>22</v>
      </c>
      <c r="Z70" s="47" t="s">
        <v>63</v>
      </c>
      <c r="AA70" s="6">
        <v>0</v>
      </c>
      <c r="AB70" s="6">
        <f>COUNTIF(IST2010_IndustryScale!E:E,X70)</f>
        <v>0</v>
      </c>
      <c r="AC70" s="6">
        <f>COUNTIFS(FinalSelection!C:C,Z70)</f>
        <v>6</v>
      </c>
      <c r="AD70" s="44">
        <f t="shared" si="4"/>
        <v>0</v>
      </c>
      <c r="AE70" s="44">
        <f t="shared" si="5"/>
        <v>6.1224489795918366E-2</v>
      </c>
      <c r="AF70" s="74">
        <f t="shared" si="6"/>
        <v>6.1224489795918366E-2</v>
      </c>
      <c r="AP70" t="s">
        <v>21726</v>
      </c>
      <c r="AQ70" s="67" t="s">
        <v>75</v>
      </c>
      <c r="AR70" s="6">
        <f>COUNTIFS(FinalSelection!D:D,AQ70)</f>
        <v>0</v>
      </c>
      <c r="AS70" s="44">
        <f t="shared" si="3"/>
        <v>0</v>
      </c>
    </row>
    <row r="71" spans="3:45" x14ac:dyDescent="0.35">
      <c r="C71" t="s">
        <v>21320</v>
      </c>
      <c r="D71" s="6">
        <f>COUNTIFS(FinalSelection!AD:AD,C71)</f>
        <v>1</v>
      </c>
      <c r="X71" t="s">
        <v>21713</v>
      </c>
      <c r="Y71" s="6" t="s">
        <v>23</v>
      </c>
      <c r="Z71" s="47" t="s">
        <v>66</v>
      </c>
      <c r="AA71" s="6">
        <v>7</v>
      </c>
      <c r="AB71" s="6">
        <f>COUNTIF(IST2010_IndustryScale!E:E,X71)</f>
        <v>3</v>
      </c>
      <c r="AC71" s="6">
        <f>COUNTIFS(FinalSelection!C:C,Z71)</f>
        <v>12</v>
      </c>
      <c r="AD71" s="44">
        <f t="shared" si="4"/>
        <v>0.125</v>
      </c>
      <c r="AE71" s="44">
        <f t="shared" si="5"/>
        <v>0.12244897959183673</v>
      </c>
      <c r="AF71" s="74">
        <f t="shared" si="6"/>
        <v>-2.5510204081632681E-3</v>
      </c>
      <c r="AP71" t="s">
        <v>21727</v>
      </c>
      <c r="AQ71" s="67" t="s">
        <v>78</v>
      </c>
      <c r="AR71" s="6">
        <f>COUNTIFS(FinalSelection!D:D,AQ71)</f>
        <v>3</v>
      </c>
      <c r="AS71" s="44">
        <f t="shared" si="3"/>
        <v>3.0612244897959183E-2</v>
      </c>
    </row>
    <row r="72" spans="3:45" x14ac:dyDescent="0.35">
      <c r="C72" t="s">
        <v>4010</v>
      </c>
      <c r="D72" s="6">
        <f>COUNTIFS(FinalSelection!AD:AD,C72)</f>
        <v>1</v>
      </c>
      <c r="X72" t="s">
        <v>21716</v>
      </c>
      <c r="Y72" s="6" t="s">
        <v>24</v>
      </c>
      <c r="Z72" s="47" t="s">
        <v>68</v>
      </c>
      <c r="AA72" s="6">
        <v>8</v>
      </c>
      <c r="AB72" s="6">
        <f>COUNTIF(IST2010_IndustryScale!E:E,X72)</f>
        <v>2</v>
      </c>
      <c r="AC72" s="6">
        <f>COUNTIFS(FinalSelection!C:C,Z72)</f>
        <v>3</v>
      </c>
      <c r="AD72" s="44">
        <f t="shared" si="4"/>
        <v>8.3333333333333329E-2</v>
      </c>
      <c r="AE72" s="44">
        <f t="shared" si="5"/>
        <v>3.0612244897959183E-2</v>
      </c>
      <c r="AF72" s="74">
        <f t="shared" si="6"/>
        <v>-5.2721088435374146E-2</v>
      </c>
      <c r="AP72" t="s">
        <v>21728</v>
      </c>
      <c r="AQ72" s="67" t="s">
        <v>81</v>
      </c>
      <c r="AR72" s="6">
        <f>COUNTIFS(FinalSelection!D:D,AQ72)</f>
        <v>2</v>
      </c>
      <c r="AS72" s="44">
        <f t="shared" si="3"/>
        <v>2.0408163265306121E-2</v>
      </c>
    </row>
    <row r="73" spans="3:45" x14ac:dyDescent="0.35">
      <c r="C73" t="s">
        <v>866</v>
      </c>
      <c r="D73" s="6">
        <f>COUNTIFS(FinalSelection!AD:AD,C73)</f>
        <v>1</v>
      </c>
      <c r="X73" s="47" t="s">
        <v>21747</v>
      </c>
      <c r="Y73" s="6" t="s">
        <v>25</v>
      </c>
      <c r="Z73" s="47" t="s">
        <v>71</v>
      </c>
      <c r="AA73" s="6">
        <v>0</v>
      </c>
      <c r="AB73" s="6">
        <f>COUNTIF(IST2010_IndustryScale!E:E,X73)</f>
        <v>0</v>
      </c>
      <c r="AC73" s="6">
        <f>COUNTIFS(FinalSelection!C:C,Z73)</f>
        <v>3</v>
      </c>
      <c r="AD73" s="44">
        <f t="shared" si="4"/>
        <v>0</v>
      </c>
      <c r="AE73" s="44">
        <f t="shared" si="5"/>
        <v>3.0612244897959183E-2</v>
      </c>
      <c r="AF73" s="74">
        <f t="shared" si="6"/>
        <v>3.0612244897959183E-2</v>
      </c>
      <c r="AP73" t="s">
        <v>21729</v>
      </c>
      <c r="AQ73" s="67" t="s">
        <v>84</v>
      </c>
      <c r="AR73" s="6">
        <f>COUNTIFS(FinalSelection!D:D,AQ73)</f>
        <v>3</v>
      </c>
      <c r="AS73" s="44">
        <f t="shared" si="3"/>
        <v>3.0612244897959183E-2</v>
      </c>
    </row>
    <row r="74" spans="3:45" x14ac:dyDescent="0.35">
      <c r="C74" t="s">
        <v>1386</v>
      </c>
      <c r="D74" s="6">
        <f>COUNTIFS(FinalSelection!AD:AD,C74)</f>
        <v>1</v>
      </c>
      <c r="X74" s="47" t="s">
        <v>21748</v>
      </c>
      <c r="Y74" s="6" t="s">
        <v>26</v>
      </c>
      <c r="Z74" s="47" t="s">
        <v>74</v>
      </c>
      <c r="AA74" s="6">
        <v>2</v>
      </c>
      <c r="AB74" s="6">
        <f>COUNTIF(IST2010_IndustryScale!E:E,X74)</f>
        <v>0</v>
      </c>
      <c r="AC74" s="6">
        <f>COUNTIFS(FinalSelection!C:C,Z74)</f>
        <v>10</v>
      </c>
      <c r="AD74" s="44">
        <f t="shared" si="4"/>
        <v>0</v>
      </c>
      <c r="AE74" s="44">
        <f t="shared" si="5"/>
        <v>0.10204081632653061</v>
      </c>
      <c r="AF74" s="74">
        <f t="shared" si="6"/>
        <v>0.10204081632653061</v>
      </c>
      <c r="AP74" t="s">
        <v>21730</v>
      </c>
      <c r="AQ74" s="67" t="s">
        <v>87</v>
      </c>
      <c r="AR74" s="6">
        <f>COUNTIFS(FinalSelection!D:D,AQ74)</f>
        <v>0</v>
      </c>
      <c r="AS74" s="44">
        <f t="shared" si="3"/>
        <v>0</v>
      </c>
    </row>
    <row r="75" spans="3:45" x14ac:dyDescent="0.35">
      <c r="C75" t="s">
        <v>21532</v>
      </c>
      <c r="D75" s="6">
        <f>COUNTIFS(FinalSelection!AD:AD,C75)</f>
        <v>1</v>
      </c>
      <c r="X75" s="47" t="s">
        <v>21358</v>
      </c>
      <c r="Y75" s="6" t="s">
        <v>27</v>
      </c>
      <c r="Z75" s="47" t="s">
        <v>77</v>
      </c>
      <c r="AA75" s="6">
        <v>10</v>
      </c>
      <c r="AB75" s="6">
        <f>COUNTIF(IST2010_IndustryScale!E:E,X75)</f>
        <v>5</v>
      </c>
      <c r="AC75" s="6">
        <f>COUNTIFS(FinalSelection!C:C,Z75)</f>
        <v>12</v>
      </c>
      <c r="AD75" s="44">
        <f t="shared" si="4"/>
        <v>0.20833333333333334</v>
      </c>
      <c r="AE75" s="44">
        <f t="shared" si="5"/>
        <v>0.12244897959183673</v>
      </c>
      <c r="AF75" s="74">
        <f t="shared" si="6"/>
        <v>-8.5884353741496611E-2</v>
      </c>
      <c r="AP75" t="s">
        <v>21731</v>
      </c>
      <c r="AQ75" s="67" t="s">
        <v>89</v>
      </c>
      <c r="AR75" s="6">
        <f>COUNTIFS(FinalSelection!D:D,AQ75)</f>
        <v>0</v>
      </c>
      <c r="AS75" s="44">
        <f t="shared" si="3"/>
        <v>0</v>
      </c>
    </row>
    <row r="76" spans="3:45" x14ac:dyDescent="0.35">
      <c r="C76" t="s">
        <v>5095</v>
      </c>
      <c r="D76" s="6">
        <f>COUNTIFS(FinalSelection!AD:AD,C76)</f>
        <v>1</v>
      </c>
      <c r="X76" s="47" t="s">
        <v>21356</v>
      </c>
      <c r="Y76" s="6" t="s">
        <v>28</v>
      </c>
      <c r="Z76" s="47" t="s">
        <v>80</v>
      </c>
      <c r="AA76" s="6">
        <v>3</v>
      </c>
      <c r="AB76" s="6">
        <f>COUNTIF(IST2010_IndustryScale!E:E,X76)</f>
        <v>0</v>
      </c>
      <c r="AC76" s="6">
        <f>COUNTIFS(FinalSelection!C:C,Z76)</f>
        <v>5</v>
      </c>
      <c r="AD76" s="44">
        <f t="shared" si="4"/>
        <v>0</v>
      </c>
      <c r="AE76" s="44">
        <f t="shared" si="5"/>
        <v>5.1020408163265307E-2</v>
      </c>
      <c r="AF76" s="74">
        <f t="shared" si="6"/>
        <v>5.1020408163265307E-2</v>
      </c>
      <c r="AP76" t="s">
        <v>21732</v>
      </c>
      <c r="AQ76" s="67" t="s">
        <v>91</v>
      </c>
      <c r="AR76" s="6">
        <f>COUNTIFS(FinalSelection!D:D,AQ76)</f>
        <v>0</v>
      </c>
      <c r="AS76" s="44">
        <f t="shared" si="3"/>
        <v>0</v>
      </c>
    </row>
    <row r="77" spans="3:45" x14ac:dyDescent="0.35">
      <c r="C77" t="s">
        <v>2536</v>
      </c>
      <c r="D77" s="6">
        <f>COUNTIFS(FinalSelection!AD:AD,C77)</f>
        <v>1</v>
      </c>
      <c r="X77" s="47" t="s">
        <v>21749</v>
      </c>
      <c r="Y77" s="6" t="s">
        <v>29</v>
      </c>
      <c r="Z77" s="47" t="s">
        <v>83</v>
      </c>
      <c r="AA77" s="6">
        <v>3</v>
      </c>
      <c r="AB77" s="6">
        <f>COUNTIF(IST2010_IndustryScale!E:E,X77)</f>
        <v>0</v>
      </c>
      <c r="AC77" s="6">
        <f>COUNTIFS(FinalSelection!C:C,Z77)</f>
        <v>10</v>
      </c>
      <c r="AD77" s="44">
        <f t="shared" si="4"/>
        <v>0</v>
      </c>
      <c r="AE77" s="44">
        <f t="shared" si="5"/>
        <v>0.10204081632653061</v>
      </c>
      <c r="AF77" s="74">
        <f t="shared" si="6"/>
        <v>0.10204081632653061</v>
      </c>
      <c r="AP77" t="s">
        <v>21733</v>
      </c>
      <c r="AQ77" s="67" t="s">
        <v>92</v>
      </c>
      <c r="AR77" s="6">
        <f>COUNTIFS(FinalSelection!D:D,AQ77)</f>
        <v>14</v>
      </c>
      <c r="AS77" s="44">
        <f t="shared" si="3"/>
        <v>0.14285714285714285</v>
      </c>
    </row>
    <row r="78" spans="3:45" x14ac:dyDescent="0.35">
      <c r="C78" t="s">
        <v>5506</v>
      </c>
      <c r="D78" s="6">
        <f>COUNTIFS(FinalSelection!AD:AD,C78)</f>
        <v>1</v>
      </c>
      <c r="X78" s="47" t="s">
        <v>21750</v>
      </c>
      <c r="Y78" s="6" t="s">
        <v>30</v>
      </c>
      <c r="Z78" s="47" t="s">
        <v>86</v>
      </c>
      <c r="AA78" s="6">
        <v>0</v>
      </c>
      <c r="AB78" s="6">
        <f>COUNTIF(IST2010_IndustryScale!E:E,X78)</f>
        <v>0</v>
      </c>
      <c r="AC78" s="6">
        <f>COUNTIFS(FinalSelection!C:C,Z78)</f>
        <v>2</v>
      </c>
      <c r="AD78" s="44">
        <f t="shared" si="4"/>
        <v>0</v>
      </c>
      <c r="AE78" s="44">
        <f t="shared" si="5"/>
        <v>2.0408163265306121E-2</v>
      </c>
      <c r="AF78" s="74">
        <f t="shared" si="6"/>
        <v>2.0408163265306121E-2</v>
      </c>
      <c r="AP78" t="s">
        <v>21734</v>
      </c>
      <c r="AQ78" s="67" t="s">
        <v>95</v>
      </c>
      <c r="AR78" s="6">
        <f>COUNTIFS(FinalSelection!D:D,AQ78)</f>
        <v>13</v>
      </c>
      <c r="AS78" s="44">
        <f t="shared" si="3"/>
        <v>0.1326530612244898</v>
      </c>
    </row>
    <row r="79" spans="3:45" x14ac:dyDescent="0.35">
      <c r="C79" t="s">
        <v>5255</v>
      </c>
      <c r="D79" s="6">
        <f>COUNTIFS(FinalSelection!AD:AD,C79)</f>
        <v>1</v>
      </c>
      <c r="X79" s="47" t="s">
        <v>21751</v>
      </c>
      <c r="Y79" s="6" t="s">
        <v>31</v>
      </c>
      <c r="Z79" s="47" t="s">
        <v>88</v>
      </c>
      <c r="AA79" s="6">
        <v>2</v>
      </c>
      <c r="AB79" s="6">
        <f>COUNTIF(IST2010_IndustryScale!E:E,X79)</f>
        <v>0</v>
      </c>
      <c r="AC79" s="6">
        <f>COUNTIFS(FinalSelection!C:C,Z79)</f>
        <v>4</v>
      </c>
      <c r="AD79" s="44">
        <f t="shared" si="4"/>
        <v>0</v>
      </c>
      <c r="AE79" s="44">
        <f t="shared" si="5"/>
        <v>4.0816326530612242E-2</v>
      </c>
      <c r="AF79" s="74">
        <f t="shared" si="6"/>
        <v>4.0816326530612242E-2</v>
      </c>
      <c r="AP79" t="s">
        <v>21735</v>
      </c>
      <c r="AQ79" s="67" t="s">
        <v>97</v>
      </c>
      <c r="AR79" s="6">
        <f>COUNTIFS(FinalSelection!D:D,AQ79)</f>
        <v>9</v>
      </c>
      <c r="AS79" s="44">
        <f t="shared" si="3"/>
        <v>9.1836734693877556E-2</v>
      </c>
    </row>
    <row r="80" spans="3:45" x14ac:dyDescent="0.35">
      <c r="C80" t="s">
        <v>5780</v>
      </c>
      <c r="D80" s="6">
        <f>COUNTIFS(FinalSelection!AD:AD,C80)</f>
        <v>1</v>
      </c>
      <c r="X80" s="47" t="s">
        <v>21752</v>
      </c>
      <c r="Y80" s="6" t="s">
        <v>32</v>
      </c>
      <c r="Z80" s="47" t="s">
        <v>90</v>
      </c>
      <c r="AA80" s="6">
        <v>0</v>
      </c>
      <c r="AB80" s="6">
        <f>COUNTIF(IST2010_IndustryScale!E:E,X80)</f>
        <v>0</v>
      </c>
      <c r="AC80" s="6">
        <f>COUNTIFS(FinalSelection!C:C,Z80)</f>
        <v>0</v>
      </c>
      <c r="AD80" s="44">
        <f t="shared" si="4"/>
        <v>0</v>
      </c>
      <c r="AE80" s="44">
        <f t="shared" si="5"/>
        <v>0</v>
      </c>
      <c r="AF80" s="74">
        <f t="shared" si="6"/>
        <v>0</v>
      </c>
      <c r="AP80" t="s">
        <v>21736</v>
      </c>
      <c r="AQ80" s="67" t="s">
        <v>99</v>
      </c>
      <c r="AR80" s="6">
        <f>COUNTIFS(FinalSelection!D:D,AQ80)</f>
        <v>26</v>
      </c>
      <c r="AS80" s="44">
        <f t="shared" si="3"/>
        <v>0.26530612244897961</v>
      </c>
    </row>
    <row r="81" spans="3:45" x14ac:dyDescent="0.35">
      <c r="C81" t="s">
        <v>388</v>
      </c>
      <c r="D81" s="6">
        <f>COUNTIFS(FinalSelection!AD:AD,C81)</f>
        <v>1</v>
      </c>
      <c r="AP81" t="s">
        <v>21737</v>
      </c>
      <c r="AQ81" s="67" t="s">
        <v>100</v>
      </c>
      <c r="AR81" s="6">
        <f>COUNTIFS(FinalSelection!D:D,AQ81)</f>
        <v>4</v>
      </c>
      <c r="AS81" s="44">
        <f t="shared" si="3"/>
        <v>4.0816326530612242E-2</v>
      </c>
    </row>
    <row r="82" spans="3:45" x14ac:dyDescent="0.35">
      <c r="C82" t="s">
        <v>21363</v>
      </c>
      <c r="D82" s="6">
        <f>COUNTIFS(FinalSelection!AD:AD,C82)</f>
        <v>1</v>
      </c>
      <c r="Z82" s="43" t="s">
        <v>15</v>
      </c>
      <c r="AA82" s="43">
        <f>SUM(AC66:AC80)</f>
        <v>98</v>
      </c>
      <c r="AB82" s="43">
        <f>SUM(AB66:AB80)</f>
        <v>24</v>
      </c>
      <c r="AC82" s="46">
        <f>AA82/$AA$82</f>
        <v>1</v>
      </c>
      <c r="AD82" s="69"/>
      <c r="AP82" t="s">
        <v>21738</v>
      </c>
      <c r="AQ82" s="67" t="s">
        <v>101</v>
      </c>
      <c r="AR82" s="6">
        <f>COUNTIFS(FinalSelection!D:D,AQ82)</f>
        <v>0</v>
      </c>
      <c r="AS82" s="44">
        <f t="shared" si="3"/>
        <v>0</v>
      </c>
    </row>
    <row r="83" spans="3:45" x14ac:dyDescent="0.35">
      <c r="C83" t="s">
        <v>207</v>
      </c>
      <c r="D83" s="6">
        <f>COUNTIFS(FinalSelection!AD:AD,C83)</f>
        <v>1</v>
      </c>
      <c r="AP83" t="s">
        <v>21739</v>
      </c>
      <c r="AQ83" s="67" t="s">
        <v>102</v>
      </c>
      <c r="AR83" s="6">
        <f>COUNTIFS(FinalSelection!D:D,AQ83)</f>
        <v>0</v>
      </c>
      <c r="AS83" s="44">
        <f t="shared" si="3"/>
        <v>0</v>
      </c>
    </row>
    <row r="84" spans="3:45" x14ac:dyDescent="0.35">
      <c r="C84" t="s">
        <v>5351</v>
      </c>
      <c r="D84" s="6">
        <f>COUNTIFS(FinalSelection!AD:AD,C84)</f>
        <v>1</v>
      </c>
    </row>
    <row r="85" spans="3:45" x14ac:dyDescent="0.35">
      <c r="C85" t="s">
        <v>7250</v>
      </c>
      <c r="D85" s="6">
        <f>COUNTIFS(FinalSelection!AD:AD,C85)</f>
        <v>1</v>
      </c>
      <c r="AQ85" s="43" t="s">
        <v>15</v>
      </c>
      <c r="AR85" s="43">
        <f>SUM(AR64:AR83)</f>
        <v>98</v>
      </c>
      <c r="AS85" s="46">
        <f>SUM(AS64:AS83)</f>
        <v>1</v>
      </c>
    </row>
    <row r="86" spans="3:45" x14ac:dyDescent="0.35">
      <c r="C86" t="s">
        <v>1310</v>
      </c>
      <c r="D86" s="6">
        <f>COUNTIFS(FinalSelection!AD:AD,C86)</f>
        <v>1</v>
      </c>
    </row>
    <row r="87" spans="3:45" x14ac:dyDescent="0.35">
      <c r="C87" t="s">
        <v>5267</v>
      </c>
      <c r="D87" s="6">
        <f>COUNTIFS(FinalSelection!AD:AD,C87)</f>
        <v>1</v>
      </c>
    </row>
    <row r="88" spans="3:45" ht="29" x14ac:dyDescent="0.35">
      <c r="C88" t="s">
        <v>7828</v>
      </c>
      <c r="D88" s="6">
        <f>COUNTIFS(FinalSelection!AD:AD,C88)</f>
        <v>1</v>
      </c>
      <c r="AF88" s="75" t="s">
        <v>21754</v>
      </c>
      <c r="AG88" s="75" t="s">
        <v>21755</v>
      </c>
      <c r="AH88" s="75" t="s">
        <v>21756</v>
      </c>
      <c r="AI88" s="75" t="s">
        <v>21757</v>
      </c>
      <c r="AJ88" s="75" t="s">
        <v>21758</v>
      </c>
      <c r="AK88" s="75" t="s">
        <v>21759</v>
      </c>
      <c r="AN88" s="75" t="s">
        <v>21754</v>
      </c>
      <c r="AO88" s="75" t="s">
        <v>21755</v>
      </c>
      <c r="AP88" s="75" t="s">
        <v>21756</v>
      </c>
      <c r="AQ88" s="75" t="s">
        <v>21757</v>
      </c>
      <c r="AR88" s="75" t="s">
        <v>21758</v>
      </c>
      <c r="AS88" s="75" t="s">
        <v>21759</v>
      </c>
    </row>
    <row r="89" spans="3:45" x14ac:dyDescent="0.35">
      <c r="C89" t="s">
        <v>7835</v>
      </c>
      <c r="D89" s="6">
        <f>COUNTIFS(FinalSelection!AD:AD,C89)</f>
        <v>1</v>
      </c>
      <c r="AE89" s="36" t="s">
        <v>136</v>
      </c>
      <c r="AF89" s="36" t="s">
        <v>21355</v>
      </c>
      <c r="AG89" s="36" t="s">
        <v>21356</v>
      </c>
      <c r="AH89" s="36" t="s">
        <v>21357</v>
      </c>
      <c r="AI89" s="36" t="s">
        <v>21358</v>
      </c>
      <c r="AJ89" s="36" t="s">
        <v>21359</v>
      </c>
      <c r="AK89" s="36" t="s">
        <v>21360</v>
      </c>
      <c r="AM89" s="36" t="s">
        <v>136</v>
      </c>
      <c r="AN89" s="36" t="s">
        <v>21355</v>
      </c>
      <c r="AO89" s="36" t="s">
        <v>21356</v>
      </c>
      <c r="AP89" s="36" t="s">
        <v>21357</v>
      </c>
      <c r="AQ89" s="36" t="s">
        <v>21358</v>
      </c>
      <c r="AR89" s="36" t="s">
        <v>21359</v>
      </c>
      <c r="AS89" s="36" t="s">
        <v>21360</v>
      </c>
    </row>
    <row r="90" spans="3:45" x14ac:dyDescent="0.35">
      <c r="C90" t="s">
        <v>3954</v>
      </c>
      <c r="D90" s="6">
        <f>COUNTIFS(FinalSelection!AD:AD,C90)</f>
        <v>1</v>
      </c>
      <c r="AE90" s="50">
        <v>2009</v>
      </c>
      <c r="AF90" s="6">
        <f>COUNTIFS(FinalSelection!$E:$E,AF$89,FinalSelection!$AF:$AF,$AE90)</f>
        <v>1</v>
      </c>
      <c r="AG90" s="6">
        <f>COUNTIFS(FinalSelection!$E:$E,AG$89,FinalSelection!$AF:$AF,$AE90)</f>
        <v>1</v>
      </c>
      <c r="AH90" s="6">
        <f>COUNTIFS(FinalSelection!$E:$E,AH$89,FinalSelection!$AF:$AF,$AE90)</f>
        <v>0</v>
      </c>
      <c r="AI90" s="6">
        <f>COUNTIFS(FinalSelection!$E:$E,AI$89,FinalSelection!$AF:$AF,$AE90)</f>
        <v>1</v>
      </c>
      <c r="AJ90" s="6">
        <f>COUNTIFS(FinalSelection!$E:$E,AJ$89,FinalSelection!$AF:$AF,$AE90)</f>
        <v>3</v>
      </c>
      <c r="AK90" s="6">
        <f>COUNTIFS(FinalSelection!$E:$E,AK$89,FinalSelection!$AF:$AF,$AE90)</f>
        <v>1</v>
      </c>
      <c r="AM90" s="50" t="s">
        <v>21761</v>
      </c>
      <c r="AN90" s="77">
        <f>SUM(AF90:AF92)</f>
        <v>2</v>
      </c>
      <c r="AO90" s="77">
        <f t="shared" ref="AO90:AS90" si="7">SUM(AG90:AG92)</f>
        <v>7</v>
      </c>
      <c r="AP90" s="77">
        <f t="shared" si="7"/>
        <v>0</v>
      </c>
      <c r="AQ90" s="77">
        <f t="shared" si="7"/>
        <v>1</v>
      </c>
      <c r="AR90" s="77">
        <f t="shared" si="7"/>
        <v>4</v>
      </c>
      <c r="AS90" s="77">
        <f t="shared" si="7"/>
        <v>2</v>
      </c>
    </row>
    <row r="91" spans="3:45" x14ac:dyDescent="0.35">
      <c r="C91" t="s">
        <v>7916</v>
      </c>
      <c r="D91" s="6">
        <f>COUNTIFS(FinalSelection!AD:AD,C91)</f>
        <v>1</v>
      </c>
      <c r="M91" s="41" t="s">
        <v>21521</v>
      </c>
      <c r="N91" s="41" t="s">
        <v>21743</v>
      </c>
      <c r="O91" s="41" t="s">
        <v>21525</v>
      </c>
      <c r="P91" s="41" t="s">
        <v>21531</v>
      </c>
      <c r="Q91" s="41" t="s">
        <v>65</v>
      </c>
      <c r="R91" s="41" t="s">
        <v>21753</v>
      </c>
      <c r="T91" s="41" t="s">
        <v>21519</v>
      </c>
      <c r="U91" s="41" t="s">
        <v>21743</v>
      </c>
      <c r="V91" s="41" t="s">
        <v>21525</v>
      </c>
      <c r="W91" s="41" t="s">
        <v>21531</v>
      </c>
      <c r="X91" s="41" t="s">
        <v>65</v>
      </c>
      <c r="Y91" s="41" t="s">
        <v>21753</v>
      </c>
      <c r="AE91" s="50">
        <v>2010</v>
      </c>
      <c r="AF91" s="6">
        <f>COUNTIFS(FinalSelection!$E:$E,AF$89,FinalSelection!$AF:$AF,$AE91)</f>
        <v>0</v>
      </c>
      <c r="AG91" s="6">
        <f>COUNTIFS(FinalSelection!$E:$E,AG$89,FinalSelection!$AF:$AF,$AE91)</f>
        <v>2</v>
      </c>
      <c r="AH91" s="6">
        <f>COUNTIFS(FinalSelection!$E:$E,AH$89,FinalSelection!$AF:$AF,$AE91)</f>
        <v>0</v>
      </c>
      <c r="AI91" s="6">
        <f>COUNTIFS(FinalSelection!$E:$E,AI$89,FinalSelection!$AF:$AF,$AE91)</f>
        <v>0</v>
      </c>
      <c r="AJ91" s="6">
        <f>COUNTIFS(FinalSelection!$E:$E,AJ$89,FinalSelection!$AF:$AF,$AE91)</f>
        <v>0</v>
      </c>
      <c r="AK91" s="6">
        <f>COUNTIFS(FinalSelection!$E:$E,AK$89,FinalSelection!$AF:$AF,$AE91)</f>
        <v>0</v>
      </c>
      <c r="AM91" s="50" t="s">
        <v>21762</v>
      </c>
      <c r="AN91" s="77">
        <f>SUM(AF93:AF95)</f>
        <v>2</v>
      </c>
      <c r="AO91" s="77">
        <f t="shared" ref="AO91:AS91" si="8">SUM(AG93:AG95)</f>
        <v>12</v>
      </c>
      <c r="AP91" s="77">
        <f t="shared" si="8"/>
        <v>0</v>
      </c>
      <c r="AQ91" s="77">
        <f t="shared" si="8"/>
        <v>3</v>
      </c>
      <c r="AR91" s="77">
        <f t="shared" si="8"/>
        <v>3</v>
      </c>
      <c r="AS91" s="77">
        <f t="shared" si="8"/>
        <v>3</v>
      </c>
    </row>
    <row r="92" spans="3:45" x14ac:dyDescent="0.35">
      <c r="C92" t="s">
        <v>2305</v>
      </c>
      <c r="D92" s="6">
        <f>COUNTIFS(FinalSelection!AD:AD,C92)</f>
        <v>1</v>
      </c>
      <c r="M92" s="6" t="s">
        <v>94</v>
      </c>
      <c r="N92" s="6">
        <v>24</v>
      </c>
      <c r="O92" s="6">
        <f>COUNTIF(IST2010_IndustryScale!I$5:I$80,'Data&amp;Graphs'!M92)</f>
        <v>7</v>
      </c>
      <c r="P92" s="6">
        <f>COUNTIFS(FinalSelection!F:F,M92)</f>
        <v>29</v>
      </c>
      <c r="Q92" s="70">
        <f>O92/$O$96</f>
        <v>0.29166666666666669</v>
      </c>
      <c r="R92" s="44">
        <f>P92/$N$96</f>
        <v>0.29591836734693877</v>
      </c>
      <c r="T92" s="6" t="s">
        <v>21520</v>
      </c>
      <c r="U92" s="6">
        <v>4</v>
      </c>
      <c r="V92" s="6">
        <f>COUNTIF(IST2010_IndustryScale!H5:H80,'Data&amp;Graphs'!T92)</f>
        <v>1</v>
      </c>
      <c r="W92" s="6">
        <f>COUNTIFS(FinalSelection!G:G,T92)</f>
        <v>38</v>
      </c>
      <c r="X92" s="44">
        <f>V92/$V$96</f>
        <v>0.14285714285714285</v>
      </c>
      <c r="Y92" s="44">
        <f>W92/$U$96</f>
        <v>0.55882352941176472</v>
      </c>
      <c r="AE92" s="50">
        <v>2011</v>
      </c>
      <c r="AF92" s="6">
        <f>COUNTIFS(FinalSelection!$E:$E,AF$89,FinalSelection!$AF:$AF,$AE92)</f>
        <v>1</v>
      </c>
      <c r="AG92" s="6">
        <f>COUNTIFS(FinalSelection!$E:$E,AG$89,FinalSelection!$AF:$AF,$AE92)</f>
        <v>4</v>
      </c>
      <c r="AH92" s="6">
        <f>COUNTIFS(FinalSelection!$E:$E,AH$89,FinalSelection!$AF:$AF,$AE92)</f>
        <v>0</v>
      </c>
      <c r="AI92" s="6">
        <f>COUNTIFS(FinalSelection!$E:$E,AI$89,FinalSelection!$AF:$AF,$AE92)</f>
        <v>0</v>
      </c>
      <c r="AJ92" s="6">
        <f>COUNTIFS(FinalSelection!$E:$E,AJ$89,FinalSelection!$AF:$AF,$AE92)</f>
        <v>1</v>
      </c>
      <c r="AK92" s="6">
        <f>COUNTIFS(FinalSelection!$E:$E,AK$89,FinalSelection!$AF:$AF,$AE92)</f>
        <v>1</v>
      </c>
      <c r="AM92" s="50" t="s">
        <v>21763</v>
      </c>
      <c r="AN92" s="77">
        <f>SUM(AF96:AF98)</f>
        <v>2</v>
      </c>
      <c r="AO92" s="77">
        <f t="shared" ref="AO92:AS92" si="9">SUM(AG96:AG98)</f>
        <v>5</v>
      </c>
      <c r="AP92" s="77">
        <f t="shared" si="9"/>
        <v>1</v>
      </c>
      <c r="AQ92" s="77">
        <f t="shared" si="9"/>
        <v>5</v>
      </c>
      <c r="AR92" s="77">
        <f t="shared" si="9"/>
        <v>0</v>
      </c>
      <c r="AS92" s="77">
        <f t="shared" si="9"/>
        <v>7</v>
      </c>
    </row>
    <row r="93" spans="3:45" x14ac:dyDescent="0.35">
      <c r="C93" t="s">
        <v>1415</v>
      </c>
      <c r="D93" s="6">
        <f>COUNTIFS(FinalSelection!AD:AD,C93)</f>
        <v>1</v>
      </c>
      <c r="M93" s="6" t="s">
        <v>98</v>
      </c>
      <c r="N93" s="6">
        <v>20</v>
      </c>
      <c r="O93" s="6">
        <f>COUNTIF(IST2010_IndustryScale!I$5:I$80,'Data&amp;Graphs'!M93)</f>
        <v>7</v>
      </c>
      <c r="P93" s="6">
        <f>COUNTIFS(FinalSelection!F:F,M93)</f>
        <v>68</v>
      </c>
      <c r="Q93" s="70">
        <f>O93/$O$96</f>
        <v>0.29166666666666669</v>
      </c>
      <c r="R93" s="44">
        <f>P93/$N$96</f>
        <v>0.69387755102040816</v>
      </c>
      <c r="T93" s="6" t="s">
        <v>105</v>
      </c>
      <c r="U93" s="6">
        <v>6</v>
      </c>
      <c r="V93" s="6">
        <f>COUNTIF(IST2010_IndustryScale!H6:H81,'Data&amp;Graphs'!T93)</f>
        <v>2</v>
      </c>
      <c r="W93" s="6">
        <f>COUNTIFS(FinalSelection!G:G,T93)</f>
        <v>11</v>
      </c>
      <c r="X93" s="44">
        <f>V93/$V$96</f>
        <v>0.2857142857142857</v>
      </c>
      <c r="Y93" s="44">
        <f>W93/$U$96</f>
        <v>0.16176470588235295</v>
      </c>
      <c r="AE93" s="50">
        <v>2012</v>
      </c>
      <c r="AF93" s="6">
        <f>COUNTIFS(FinalSelection!$E:$E,AF$89,FinalSelection!$AF:$AF,$AE93)</f>
        <v>0</v>
      </c>
      <c r="AG93" s="6">
        <f>COUNTIFS(FinalSelection!$E:$E,AG$89,FinalSelection!$AF:$AF,$AE93)</f>
        <v>4</v>
      </c>
      <c r="AH93" s="6">
        <f>COUNTIFS(FinalSelection!$E:$E,AH$89,FinalSelection!$AF:$AF,$AE93)</f>
        <v>0</v>
      </c>
      <c r="AI93" s="6">
        <f>COUNTIFS(FinalSelection!$E:$E,AI$89,FinalSelection!$AF:$AF,$AE93)</f>
        <v>1</v>
      </c>
      <c r="AJ93" s="6">
        <f>COUNTIFS(FinalSelection!$E:$E,AJ$89,FinalSelection!$AF:$AF,$AE93)</f>
        <v>2</v>
      </c>
      <c r="AK93" s="6">
        <f>COUNTIFS(FinalSelection!$E:$E,AK$89,FinalSelection!$AF:$AF,$AE93)</f>
        <v>1</v>
      </c>
      <c r="AM93" s="50" t="s">
        <v>21764</v>
      </c>
      <c r="AN93" s="77">
        <f>SUM(AF99:AF102)</f>
        <v>6</v>
      </c>
      <c r="AO93" s="77">
        <f t="shared" ref="AO93:AS93" si="10">SUM(AG99:AG102)</f>
        <v>14</v>
      </c>
      <c r="AP93" s="77">
        <f t="shared" si="10"/>
        <v>1</v>
      </c>
      <c r="AQ93" s="77">
        <f t="shared" si="10"/>
        <v>6</v>
      </c>
      <c r="AR93" s="77">
        <f t="shared" si="10"/>
        <v>3</v>
      </c>
      <c r="AS93" s="77">
        <f t="shared" si="10"/>
        <v>9</v>
      </c>
    </row>
    <row r="94" spans="3:45" x14ac:dyDescent="0.35">
      <c r="C94" t="s">
        <v>9445</v>
      </c>
      <c r="D94" s="6">
        <f>COUNTIFS(FinalSelection!AD:AD,C94)</f>
        <v>1</v>
      </c>
      <c r="M94" s="6" t="s">
        <v>96</v>
      </c>
      <c r="N94" s="6">
        <v>40</v>
      </c>
      <c r="O94" s="6">
        <f>COUNTIF(IST2010_IndustryScale!I$5:I$80,'Data&amp;Graphs'!M94)</f>
        <v>10</v>
      </c>
      <c r="P94" s="6">
        <f>COUNTIFS(FinalSelection!F:F,M94)</f>
        <v>1</v>
      </c>
      <c r="Q94" s="70">
        <f>O94/$O$96</f>
        <v>0.41666666666666669</v>
      </c>
      <c r="R94" s="44">
        <f>P94/$N$96</f>
        <v>1.020408163265306E-2</v>
      </c>
      <c r="T94" s="6" t="s">
        <v>107</v>
      </c>
      <c r="U94" s="6">
        <v>10</v>
      </c>
      <c r="V94" s="6">
        <f>COUNTIF(IST2010_IndustryScale!H7:H82,'Data&amp;Graphs'!T94)</f>
        <v>4</v>
      </c>
      <c r="W94" s="6">
        <f>COUNTIFS(FinalSelection!G:G,T94)</f>
        <v>19</v>
      </c>
      <c r="X94" s="44">
        <f>V94/$V$96</f>
        <v>0.5714285714285714</v>
      </c>
      <c r="Y94" s="44">
        <f>W94/$U$96</f>
        <v>0.27941176470588236</v>
      </c>
      <c r="AE94" s="50">
        <v>2013</v>
      </c>
      <c r="AF94" s="6">
        <f>COUNTIFS(FinalSelection!$E:$E,AF$89,FinalSelection!$AF:$AF,$AE94)</f>
        <v>2</v>
      </c>
      <c r="AG94" s="6">
        <f>COUNTIFS(FinalSelection!$E:$E,AG$89,FinalSelection!$AF:$AF,$AE94)</f>
        <v>3</v>
      </c>
      <c r="AH94" s="6">
        <f>COUNTIFS(FinalSelection!$E:$E,AH$89,FinalSelection!$AF:$AF,$AE94)</f>
        <v>0</v>
      </c>
      <c r="AI94" s="6">
        <f>COUNTIFS(FinalSelection!$E:$E,AI$89,FinalSelection!$AF:$AF,$AE94)</f>
        <v>1</v>
      </c>
      <c r="AJ94" s="6">
        <f>COUNTIFS(FinalSelection!$E:$E,AJ$89,FinalSelection!$AF:$AF,$AE94)</f>
        <v>0</v>
      </c>
      <c r="AK94" s="6">
        <f>COUNTIFS(FinalSelection!$E:$E,AK$89,FinalSelection!$AF:$AF,$AE94)</f>
        <v>1</v>
      </c>
      <c r="AN94" s="28">
        <f>SUM(AN90:AN93)</f>
        <v>12</v>
      </c>
      <c r="AO94" s="28">
        <f t="shared" ref="AO94:AS94" si="11">SUM(AO90:AO93)</f>
        <v>38</v>
      </c>
      <c r="AP94" s="28">
        <f t="shared" si="11"/>
        <v>2</v>
      </c>
      <c r="AQ94" s="28">
        <f t="shared" si="11"/>
        <v>15</v>
      </c>
      <c r="AR94" s="28">
        <f t="shared" si="11"/>
        <v>10</v>
      </c>
      <c r="AS94" s="28">
        <f t="shared" si="11"/>
        <v>21</v>
      </c>
    </row>
    <row r="95" spans="3:45" x14ac:dyDescent="0.35">
      <c r="C95" t="s">
        <v>9543</v>
      </c>
      <c r="D95" s="6">
        <f>COUNTIFS(FinalSelection!AD:AD,C95)</f>
        <v>1</v>
      </c>
      <c r="M95" s="6"/>
      <c r="P95" s="45"/>
      <c r="Q95" s="45"/>
      <c r="W95" s="45"/>
      <c r="X95" s="45"/>
      <c r="Y95" s="41"/>
      <c r="AE95" s="50">
        <v>2014</v>
      </c>
      <c r="AF95" s="6">
        <f>COUNTIFS(FinalSelection!$E:$E,AF$89,FinalSelection!$AF:$AF,$AE95)</f>
        <v>0</v>
      </c>
      <c r="AG95" s="6">
        <f>COUNTIFS(FinalSelection!$E:$E,AG$89,FinalSelection!$AF:$AF,$AE95)</f>
        <v>5</v>
      </c>
      <c r="AH95" s="6">
        <f>COUNTIFS(FinalSelection!$E:$E,AH$89,FinalSelection!$AF:$AF,$AE95)</f>
        <v>0</v>
      </c>
      <c r="AI95" s="6">
        <f>COUNTIFS(FinalSelection!$E:$E,AI$89,FinalSelection!$AF:$AF,$AE95)</f>
        <v>1</v>
      </c>
      <c r="AJ95" s="6">
        <f>COUNTIFS(FinalSelection!$E:$E,AJ$89,FinalSelection!$AF:$AF,$AE95)</f>
        <v>1</v>
      </c>
      <c r="AK95" s="6">
        <f>COUNTIFS(FinalSelection!$E:$E,AK$89,FinalSelection!$AF:$AF,$AE95)</f>
        <v>1</v>
      </c>
    </row>
    <row r="96" spans="3:45" x14ac:dyDescent="0.35">
      <c r="C96" t="s">
        <v>21533</v>
      </c>
      <c r="D96" s="6">
        <f>COUNTIFS(FinalSelection!AD:AD,C96)</f>
        <v>1</v>
      </c>
      <c r="M96" s="43" t="s">
        <v>15</v>
      </c>
      <c r="N96" s="43">
        <f>SUM(P92:P94)</f>
        <v>98</v>
      </c>
      <c r="O96" s="43">
        <f>SUM(O92:O94)</f>
        <v>24</v>
      </c>
      <c r="P96" s="46">
        <f>N96/$N$96</f>
        <v>1</v>
      </c>
      <c r="Q96" s="69"/>
      <c r="T96" s="43" t="s">
        <v>15</v>
      </c>
      <c r="U96" s="43">
        <f>SUM(W92:W94)</f>
        <v>68</v>
      </c>
      <c r="V96" s="43">
        <f>SUM(V92:V94)</f>
        <v>7</v>
      </c>
      <c r="W96" s="46">
        <f>U96/$U$96</f>
        <v>1</v>
      </c>
      <c r="X96" s="46"/>
      <c r="Y96" s="44"/>
      <c r="AE96" s="50">
        <v>2015</v>
      </c>
      <c r="AF96" s="6">
        <f>COUNTIFS(FinalSelection!$E:$E,AF$89,FinalSelection!$AF:$AF,$AE96)</f>
        <v>0</v>
      </c>
      <c r="AG96" s="6">
        <f>COUNTIFS(FinalSelection!$E:$E,AG$89,FinalSelection!$AF:$AF,$AE96)</f>
        <v>3</v>
      </c>
      <c r="AH96" s="6">
        <f>COUNTIFS(FinalSelection!$E:$E,AH$89,FinalSelection!$AF:$AF,$AE96)</f>
        <v>0</v>
      </c>
      <c r="AI96" s="6">
        <f>COUNTIFS(FinalSelection!$E:$E,AI$89,FinalSelection!$AF:$AF,$AE96)</f>
        <v>1</v>
      </c>
      <c r="AJ96" s="6">
        <f>COUNTIFS(FinalSelection!$E:$E,AJ$89,FinalSelection!$AF:$AF,$AE96)</f>
        <v>0</v>
      </c>
      <c r="AK96" s="6">
        <f>COUNTIFS(FinalSelection!$E:$E,AK$89,FinalSelection!$AF:$AF,$AE96)</f>
        <v>1</v>
      </c>
    </row>
    <row r="97" spans="3:42" x14ac:dyDescent="0.35">
      <c r="C97" t="s">
        <v>11492</v>
      </c>
      <c r="D97" s="6">
        <f>COUNTIFS(FinalSelection!AD:AD,C97)</f>
        <v>1</v>
      </c>
      <c r="Y97" s="44"/>
      <c r="AE97" s="50">
        <v>2016</v>
      </c>
      <c r="AF97" s="6">
        <f>COUNTIFS(FinalSelection!$E:$E,AF$89,FinalSelection!$AF:$AF,$AE97)</f>
        <v>0</v>
      </c>
      <c r="AG97" s="6">
        <f>COUNTIFS(FinalSelection!$E:$E,AG$89,FinalSelection!$AF:$AF,$AE97)</f>
        <v>2</v>
      </c>
      <c r="AH97" s="6">
        <f>COUNTIFS(FinalSelection!$E:$E,AH$89,FinalSelection!$AF:$AF,$AE97)</f>
        <v>1</v>
      </c>
      <c r="AI97" s="6">
        <f>COUNTIFS(FinalSelection!$E:$E,AI$89,FinalSelection!$AF:$AF,$AE97)</f>
        <v>1</v>
      </c>
      <c r="AJ97" s="6">
        <f>COUNTIFS(FinalSelection!$E:$E,AJ$89,FinalSelection!$AF:$AF,$AE97)</f>
        <v>0</v>
      </c>
      <c r="AK97" s="6">
        <f>COUNTIFS(FinalSelection!$E:$E,AK$89,FinalSelection!$AF:$AF,$AE97)</f>
        <v>3</v>
      </c>
    </row>
    <row r="98" spans="3:42" x14ac:dyDescent="0.35">
      <c r="C98" t="s">
        <v>11697</v>
      </c>
      <c r="D98" s="6">
        <f>COUNTIFS(FinalSelection!AD:AD,C98)</f>
        <v>1</v>
      </c>
      <c r="Y98" s="44"/>
      <c r="AE98" s="50">
        <v>2017</v>
      </c>
      <c r="AF98" s="6">
        <f>COUNTIFS(FinalSelection!$E:$E,AF$89,FinalSelection!$AF:$AF,$AE98)</f>
        <v>2</v>
      </c>
      <c r="AG98" s="6">
        <f>COUNTIFS(FinalSelection!$E:$E,AG$89,FinalSelection!$AF:$AF,$AE98)</f>
        <v>0</v>
      </c>
      <c r="AH98" s="6">
        <f>COUNTIFS(FinalSelection!$E:$E,AH$89,FinalSelection!$AF:$AF,$AE98)</f>
        <v>0</v>
      </c>
      <c r="AI98" s="6">
        <f>COUNTIFS(FinalSelection!$E:$E,AI$89,FinalSelection!$AF:$AF,$AE98)</f>
        <v>3</v>
      </c>
      <c r="AJ98" s="6">
        <f>COUNTIFS(FinalSelection!$E:$E,AJ$89,FinalSelection!$AF:$AF,$AE98)</f>
        <v>0</v>
      </c>
      <c r="AK98" s="6">
        <f>COUNTIFS(FinalSelection!$E:$E,AK$89,FinalSelection!$AF:$AF,$AE98)</f>
        <v>3</v>
      </c>
    </row>
    <row r="99" spans="3:42" x14ac:dyDescent="0.35">
      <c r="C99" t="s">
        <v>11907</v>
      </c>
      <c r="D99" s="6">
        <f>COUNTIFS(FinalSelection!AD:AD,C99)</f>
        <v>1</v>
      </c>
      <c r="AE99" s="50">
        <v>2018</v>
      </c>
      <c r="AF99" s="6">
        <f>COUNTIFS(FinalSelection!$E:$E,AF$89,FinalSelection!$AF:$AF,$AE99)</f>
        <v>1</v>
      </c>
      <c r="AG99" s="6">
        <f>COUNTIFS(FinalSelection!$E:$E,AG$89,FinalSelection!$AF:$AF,$AE99)</f>
        <v>2</v>
      </c>
      <c r="AH99" s="6">
        <f>COUNTIFS(FinalSelection!$E:$E,AH$89,FinalSelection!$AF:$AF,$AE99)</f>
        <v>0</v>
      </c>
      <c r="AI99" s="6">
        <f>COUNTIFS(FinalSelection!$E:$E,AI$89,FinalSelection!$AF:$AF,$AE99)</f>
        <v>1</v>
      </c>
      <c r="AJ99" s="6">
        <f>COUNTIFS(FinalSelection!$E:$E,AJ$89,FinalSelection!$AF:$AF,$AE99)</f>
        <v>1</v>
      </c>
      <c r="AK99" s="6">
        <f>COUNTIFS(FinalSelection!$E:$E,AK$89,FinalSelection!$AF:$AF,$AE99)</f>
        <v>1</v>
      </c>
    </row>
    <row r="100" spans="3:42" x14ac:dyDescent="0.35">
      <c r="C100" t="s">
        <v>11993</v>
      </c>
      <c r="D100" s="6">
        <f>COUNTIFS(FinalSelection!AD:AD,C100)</f>
        <v>1</v>
      </c>
      <c r="AE100" s="50">
        <v>2019</v>
      </c>
      <c r="AF100" s="6">
        <f>COUNTIFS(FinalSelection!$E:$E,AF$89,FinalSelection!$AF:$AF,$AE100)</f>
        <v>3</v>
      </c>
      <c r="AG100" s="6">
        <f>COUNTIFS(FinalSelection!$E:$E,AG$89,FinalSelection!$AF:$AF,$AE100)</f>
        <v>1</v>
      </c>
      <c r="AH100" s="6">
        <f>COUNTIFS(FinalSelection!$E:$E,AH$89,FinalSelection!$AF:$AF,$AE100)</f>
        <v>0</v>
      </c>
      <c r="AI100" s="6">
        <f>COUNTIFS(FinalSelection!$E:$E,AI$89,FinalSelection!$AF:$AF,$AE100)</f>
        <v>3</v>
      </c>
      <c r="AJ100" s="6">
        <f>COUNTIFS(FinalSelection!$E:$E,AJ$89,FinalSelection!$AF:$AF,$AE100)</f>
        <v>2</v>
      </c>
      <c r="AK100" s="6">
        <f>COUNTIFS(FinalSelection!$E:$E,AK$89,FinalSelection!$AF:$AF,$AE100)</f>
        <v>2</v>
      </c>
    </row>
    <row r="101" spans="3:42" x14ac:dyDescent="0.35">
      <c r="C101" t="s">
        <v>12001</v>
      </c>
      <c r="D101" s="6">
        <f>COUNTIFS(FinalSelection!AD:AD,C101)</f>
        <v>1</v>
      </c>
      <c r="AE101" s="50">
        <v>2020</v>
      </c>
      <c r="AF101" s="6">
        <f>COUNTIFS(FinalSelection!$E:$E,AF$89,FinalSelection!$AF:$AF,$AE101)</f>
        <v>0</v>
      </c>
      <c r="AG101" s="6">
        <f>COUNTIFS(FinalSelection!$E:$E,AG$89,FinalSelection!$AF:$AF,$AE101)</f>
        <v>6</v>
      </c>
      <c r="AH101" s="6">
        <f>COUNTIFS(FinalSelection!$E:$E,AH$89,FinalSelection!$AF:$AF,$AE101)</f>
        <v>0</v>
      </c>
      <c r="AI101" s="6">
        <f>COUNTIFS(FinalSelection!$E:$E,AI$89,FinalSelection!$AF:$AF,$AE101)</f>
        <v>0</v>
      </c>
      <c r="AJ101" s="6">
        <f>COUNTIFS(FinalSelection!$E:$E,AJ$89,FinalSelection!$AF:$AF,$AE101)</f>
        <v>0</v>
      </c>
      <c r="AK101" s="6">
        <f>COUNTIFS(FinalSelection!$E:$E,AK$89,FinalSelection!$AF:$AF,$AE101)</f>
        <v>3</v>
      </c>
    </row>
    <row r="102" spans="3:42" x14ac:dyDescent="0.35">
      <c r="C102" t="s">
        <v>12178</v>
      </c>
      <c r="D102" s="6">
        <f>COUNTIFS(FinalSelection!AD:AD,C102)</f>
        <v>1</v>
      </c>
      <c r="AE102" s="50">
        <v>2021</v>
      </c>
      <c r="AF102" s="6">
        <f>COUNTIFS(FinalSelection!$E:$E,AF$89,FinalSelection!$AF:$AF,$AE102)</f>
        <v>2</v>
      </c>
      <c r="AG102" s="6">
        <f>COUNTIFS(FinalSelection!$E:$E,AG$89,FinalSelection!$AF:$AF,$AE102)</f>
        <v>5</v>
      </c>
      <c r="AH102" s="6">
        <f>COUNTIFS(FinalSelection!$E:$E,AH$89,FinalSelection!$AF:$AF,$AE102)</f>
        <v>1</v>
      </c>
      <c r="AI102" s="6">
        <f>COUNTIFS(FinalSelection!$E:$E,AI$89,FinalSelection!$AF:$AF,$AE102)</f>
        <v>2</v>
      </c>
      <c r="AJ102" s="6">
        <f>COUNTIFS(FinalSelection!$E:$E,AJ$89,FinalSelection!$AF:$AF,$AE102)</f>
        <v>0</v>
      </c>
      <c r="AK102" s="6">
        <f>COUNTIFS(FinalSelection!$E:$E,AK$89,FinalSelection!$AF:$AF,$AE102)</f>
        <v>3</v>
      </c>
    </row>
    <row r="103" spans="3:42" x14ac:dyDescent="0.35">
      <c r="C103" t="s">
        <v>12710</v>
      </c>
      <c r="D103" s="6">
        <f>COUNTIFS(FinalSelection!AD:AD,C103)</f>
        <v>1</v>
      </c>
      <c r="AF103">
        <f>SUM(AF90:AF102)</f>
        <v>12</v>
      </c>
      <c r="AG103">
        <f t="shared" ref="AG103:AK103" si="12">SUM(AG90:AG102)</f>
        <v>38</v>
      </c>
      <c r="AH103">
        <f t="shared" si="12"/>
        <v>2</v>
      </c>
      <c r="AI103">
        <f t="shared" si="12"/>
        <v>15</v>
      </c>
      <c r="AJ103">
        <f t="shared" si="12"/>
        <v>10</v>
      </c>
      <c r="AK103">
        <f t="shared" si="12"/>
        <v>21</v>
      </c>
    </row>
    <row r="104" spans="3:42" x14ac:dyDescent="0.35">
      <c r="C104" t="s">
        <v>12782</v>
      </c>
      <c r="D104" s="6">
        <f>COUNTIFS(FinalSelection!AD:AD,C104)</f>
        <v>1</v>
      </c>
    </row>
    <row r="105" spans="3:42" x14ac:dyDescent="0.35">
      <c r="C105" t="s">
        <v>12183</v>
      </c>
      <c r="D105" s="6">
        <f>COUNTIFS(FinalSelection!AD:AD,C105)</f>
        <v>1</v>
      </c>
      <c r="AF105" s="43" t="s">
        <v>15</v>
      </c>
      <c r="AG105" s="43">
        <f>SUM(AF90:AK102)</f>
        <v>98</v>
      </c>
    </row>
    <row r="106" spans="3:42" x14ac:dyDescent="0.35">
      <c r="C106" t="s">
        <v>12901</v>
      </c>
      <c r="D106" s="6">
        <f>COUNTIFS(FinalSelection!AD:AD,C106)</f>
        <v>1</v>
      </c>
      <c r="AA106" t="s">
        <v>21760</v>
      </c>
      <c r="AB106" s="47" t="s">
        <v>51</v>
      </c>
      <c r="AC106" s="47" t="s">
        <v>54</v>
      </c>
      <c r="AD106" s="47" t="s">
        <v>57</v>
      </c>
      <c r="AE106" s="47" t="s">
        <v>60</v>
      </c>
      <c r="AF106" s="47" t="s">
        <v>63</v>
      </c>
      <c r="AG106" s="47" t="s">
        <v>66</v>
      </c>
      <c r="AH106" s="47" t="s">
        <v>68</v>
      </c>
      <c r="AI106" s="47" t="s">
        <v>71</v>
      </c>
      <c r="AJ106" s="47" t="s">
        <v>74</v>
      </c>
      <c r="AK106" s="47" t="s">
        <v>77</v>
      </c>
      <c r="AL106" s="47" t="s">
        <v>80</v>
      </c>
      <c r="AM106" s="47" t="s">
        <v>83</v>
      </c>
      <c r="AN106" s="47" t="s">
        <v>86</v>
      </c>
      <c r="AO106" s="47" t="s">
        <v>88</v>
      </c>
      <c r="AP106" s="47" t="s">
        <v>90</v>
      </c>
    </row>
    <row r="107" spans="3:42" x14ac:dyDescent="0.35">
      <c r="C107" t="s">
        <v>12941</v>
      </c>
      <c r="D107" s="6">
        <f>COUNTIFS(FinalSelection!AD:AD,C107)</f>
        <v>1</v>
      </c>
      <c r="AB107" s="6" t="s">
        <v>18</v>
      </c>
      <c r="AC107" s="6" t="s">
        <v>19</v>
      </c>
      <c r="AD107" s="6" t="s">
        <v>20</v>
      </c>
      <c r="AE107" s="6" t="s">
        <v>21</v>
      </c>
      <c r="AF107" s="6" t="s">
        <v>22</v>
      </c>
      <c r="AG107" s="6" t="s">
        <v>23</v>
      </c>
      <c r="AH107" s="6" t="s">
        <v>24</v>
      </c>
      <c r="AI107" s="6" t="s">
        <v>25</v>
      </c>
      <c r="AJ107" s="6" t="s">
        <v>26</v>
      </c>
      <c r="AK107" s="6" t="s">
        <v>27</v>
      </c>
      <c r="AL107" s="6" t="s">
        <v>28</v>
      </c>
      <c r="AM107" s="6" t="s">
        <v>29</v>
      </c>
      <c r="AN107" s="6" t="s">
        <v>30</v>
      </c>
      <c r="AO107" s="6" t="s">
        <v>31</v>
      </c>
    </row>
    <row r="108" spans="3:42" x14ac:dyDescent="0.35">
      <c r="C108" t="s">
        <v>13110</v>
      </c>
      <c r="D108" s="6">
        <f>COUNTIFS(FinalSelection!AD:AD,C108)</f>
        <v>1</v>
      </c>
      <c r="AA108" s="76">
        <v>2009</v>
      </c>
      <c r="AB108" s="6">
        <f>COUNTIFS(FinalSelection!$C:$C,AB$106,FinalSelection!$AF:$AF,$AA108)</f>
        <v>0</v>
      </c>
      <c r="AC108" s="6">
        <f>COUNTIFS(FinalSelection!$C:$C,AC$106,FinalSelection!$AF:$AF,$AA108)</f>
        <v>0</v>
      </c>
      <c r="AD108" s="6">
        <f>COUNTIFS(FinalSelection!$C:$C,AD$106,FinalSelection!$AF:$AF,$AA108)</f>
        <v>0</v>
      </c>
      <c r="AE108" s="6">
        <f>COUNTIFS(FinalSelection!$C:$C,AE$106,FinalSelection!$AF:$AF,$AA108)</f>
        <v>1</v>
      </c>
      <c r="AF108" s="6">
        <f>COUNTIFS(FinalSelection!$C:$C,AF$106,FinalSelection!$AF:$AF,$AA108)</f>
        <v>1</v>
      </c>
      <c r="AG108" s="6">
        <f>COUNTIFS(FinalSelection!$C:$C,AG$106,FinalSelection!$AF:$AF,$AA108)</f>
        <v>0</v>
      </c>
      <c r="AH108" s="6">
        <f>COUNTIFS(FinalSelection!$C:$C,AH$106,FinalSelection!$AF:$AF,$AA108)</f>
        <v>0</v>
      </c>
      <c r="AI108" s="6">
        <f>COUNTIFS(FinalSelection!$C:$C,AI$106,FinalSelection!$AF:$AF,$AA108)</f>
        <v>0</v>
      </c>
      <c r="AJ108" s="6">
        <f>COUNTIFS(FinalSelection!$C:$C,AJ$106,FinalSelection!$AF:$AF,$AA108)</f>
        <v>3</v>
      </c>
      <c r="AK108" s="6">
        <f>COUNTIFS(FinalSelection!$C:$C,AK$106,FinalSelection!$AF:$AF,$AA108)</f>
        <v>1</v>
      </c>
      <c r="AL108" s="6">
        <f>COUNTIFS(FinalSelection!$C:$C,AL$106,FinalSelection!$AF:$AF,$AA108)</f>
        <v>0</v>
      </c>
      <c r="AM108" s="6">
        <f>COUNTIFS(FinalSelection!$C:$C,AM$106,FinalSelection!$AF:$AF,$AA108)</f>
        <v>1</v>
      </c>
      <c r="AN108" s="6">
        <f>COUNTIFS(FinalSelection!$C:$C,AN$106,FinalSelection!$AF:$AF,$AA108)</f>
        <v>0</v>
      </c>
      <c r="AO108" s="6">
        <f>COUNTIFS(FinalSelection!$C:$C,AO$106,FinalSelection!$AF:$AF,$AA108)</f>
        <v>0</v>
      </c>
      <c r="AP108" s="6">
        <f>COUNTIFS(FinalSelection!$C:$C,AP$106,FinalSelection!$AF:$AF,$AA108)</f>
        <v>0</v>
      </c>
    </row>
    <row r="109" spans="3:42" x14ac:dyDescent="0.35">
      <c r="C109" t="s">
        <v>13184</v>
      </c>
      <c r="D109" s="6">
        <f>COUNTIFS(FinalSelection!AD:AD,C109)</f>
        <v>1</v>
      </c>
      <c r="AA109" s="76">
        <v>2010</v>
      </c>
      <c r="AB109" s="6">
        <f>COUNTIFS(FinalSelection!$C:$C,AB$106,FinalSelection!$AF:$AF,$AA109)</f>
        <v>0</v>
      </c>
      <c r="AC109" s="6">
        <f>COUNTIFS(FinalSelection!$C:$C,AC$106,FinalSelection!$AF:$AF,$AA109)</f>
        <v>0</v>
      </c>
      <c r="AD109" s="6">
        <f>COUNTIFS(FinalSelection!$C:$C,AD$106,FinalSelection!$AF:$AF,$AA109)</f>
        <v>2</v>
      </c>
      <c r="AE109" s="6">
        <f>COUNTIFS(FinalSelection!$C:$C,AE$106,FinalSelection!$AF:$AF,$AA109)</f>
        <v>0</v>
      </c>
      <c r="AF109" s="6">
        <f>COUNTIFS(FinalSelection!$C:$C,AF$106,FinalSelection!$AF:$AF,$AA109)</f>
        <v>0</v>
      </c>
      <c r="AG109" s="6">
        <f>COUNTIFS(FinalSelection!$C:$C,AG$106,FinalSelection!$AF:$AF,$AA109)</f>
        <v>0</v>
      </c>
      <c r="AH109" s="6">
        <f>COUNTIFS(FinalSelection!$C:$C,AH$106,FinalSelection!$AF:$AF,$AA109)</f>
        <v>0</v>
      </c>
      <c r="AI109" s="6">
        <f>COUNTIFS(FinalSelection!$C:$C,AI$106,FinalSelection!$AF:$AF,$AA109)</f>
        <v>0</v>
      </c>
      <c r="AJ109" s="6">
        <f>COUNTIFS(FinalSelection!$C:$C,AJ$106,FinalSelection!$AF:$AF,$AA109)</f>
        <v>0</v>
      </c>
      <c r="AK109" s="6">
        <f>COUNTIFS(FinalSelection!$C:$C,AK$106,FinalSelection!$AF:$AF,$AA109)</f>
        <v>0</v>
      </c>
      <c r="AL109" s="6">
        <f>COUNTIFS(FinalSelection!$C:$C,AL$106,FinalSelection!$AF:$AF,$AA109)</f>
        <v>0</v>
      </c>
      <c r="AM109" s="6">
        <f>COUNTIFS(FinalSelection!$C:$C,AM$106,FinalSelection!$AF:$AF,$AA109)</f>
        <v>0</v>
      </c>
      <c r="AN109" s="6">
        <f>COUNTIFS(FinalSelection!$C:$C,AN$106,FinalSelection!$AF:$AF,$AA109)</f>
        <v>0</v>
      </c>
      <c r="AO109" s="6">
        <f>COUNTIFS(FinalSelection!$C:$C,AO$106,FinalSelection!$AF:$AF,$AA109)</f>
        <v>0</v>
      </c>
      <c r="AP109" s="6">
        <f>COUNTIFS(FinalSelection!$C:$C,AP$106,FinalSelection!$AF:$AF,$AA109)</f>
        <v>0</v>
      </c>
    </row>
    <row r="110" spans="3:42" x14ac:dyDescent="0.35">
      <c r="C110" t="s">
        <v>13193</v>
      </c>
      <c r="D110" s="6">
        <f>COUNTIFS(FinalSelection!AD:AD,C110)</f>
        <v>1</v>
      </c>
      <c r="AA110" s="76">
        <v>2011</v>
      </c>
      <c r="AB110" s="6">
        <f>COUNTIFS(FinalSelection!$C:$C,AB$106,FinalSelection!$AF:$AF,$AA110)</f>
        <v>0</v>
      </c>
      <c r="AC110" s="6">
        <f>COUNTIFS(FinalSelection!$C:$C,AC$106,FinalSelection!$AF:$AF,$AA110)</f>
        <v>0</v>
      </c>
      <c r="AD110" s="6">
        <f>COUNTIFS(FinalSelection!$C:$C,AD$106,FinalSelection!$AF:$AF,$AA110)</f>
        <v>2</v>
      </c>
      <c r="AE110" s="6">
        <f>COUNTIFS(FinalSelection!$C:$C,AE$106,FinalSelection!$AF:$AF,$AA110)</f>
        <v>0</v>
      </c>
      <c r="AF110" s="6">
        <f>COUNTIFS(FinalSelection!$C:$C,AF$106,FinalSelection!$AF:$AF,$AA110)</f>
        <v>0</v>
      </c>
      <c r="AG110" s="6">
        <f>COUNTIFS(FinalSelection!$C:$C,AG$106,FinalSelection!$AF:$AF,$AA110)</f>
        <v>1</v>
      </c>
      <c r="AH110" s="6">
        <f>COUNTIFS(FinalSelection!$C:$C,AH$106,FinalSelection!$AF:$AF,$AA110)</f>
        <v>0</v>
      </c>
      <c r="AI110" s="6">
        <f>COUNTIFS(FinalSelection!$C:$C,AI$106,FinalSelection!$AF:$AF,$AA110)</f>
        <v>0</v>
      </c>
      <c r="AJ110" s="6">
        <f>COUNTIFS(FinalSelection!$C:$C,AJ$106,FinalSelection!$AF:$AF,$AA110)</f>
        <v>1</v>
      </c>
      <c r="AK110" s="6">
        <f>COUNTIFS(FinalSelection!$C:$C,AK$106,FinalSelection!$AF:$AF,$AA110)</f>
        <v>0</v>
      </c>
      <c r="AL110" s="6">
        <f>COUNTIFS(FinalSelection!$C:$C,AL$106,FinalSelection!$AF:$AF,$AA110)</f>
        <v>2</v>
      </c>
      <c r="AM110" s="6">
        <f>COUNTIFS(FinalSelection!$C:$C,AM$106,FinalSelection!$AF:$AF,$AA110)</f>
        <v>0</v>
      </c>
      <c r="AN110" s="6">
        <f>COUNTIFS(FinalSelection!$C:$C,AN$106,FinalSelection!$AF:$AF,$AA110)</f>
        <v>1</v>
      </c>
      <c r="AO110" s="6">
        <f>COUNTIFS(FinalSelection!$C:$C,AO$106,FinalSelection!$AF:$AF,$AA110)</f>
        <v>0</v>
      </c>
      <c r="AP110" s="6">
        <f>COUNTIFS(FinalSelection!$C:$C,AP$106,FinalSelection!$AF:$AF,$AA110)</f>
        <v>0</v>
      </c>
    </row>
    <row r="111" spans="3:42" x14ac:dyDescent="0.35">
      <c r="C111" t="s">
        <v>13313</v>
      </c>
      <c r="D111" s="6">
        <f>COUNTIFS(FinalSelection!AD:AD,C111)</f>
        <v>1</v>
      </c>
      <c r="AA111" s="76">
        <v>2012</v>
      </c>
      <c r="AB111" s="6">
        <f>COUNTIFS(FinalSelection!$C:$C,AB$106,FinalSelection!$AF:$AF,$AA111)</f>
        <v>0</v>
      </c>
      <c r="AC111" s="6">
        <f>COUNTIFS(FinalSelection!$C:$C,AC$106,FinalSelection!$AF:$AF,$AA111)</f>
        <v>1</v>
      </c>
      <c r="AD111" s="6">
        <f>COUNTIFS(FinalSelection!$C:$C,AD$106,FinalSelection!$AF:$AF,$AA111)</f>
        <v>2</v>
      </c>
      <c r="AE111" s="6">
        <f>COUNTIFS(FinalSelection!$C:$C,AE$106,FinalSelection!$AF:$AF,$AA111)</f>
        <v>0</v>
      </c>
      <c r="AF111" s="6">
        <f>COUNTIFS(FinalSelection!$C:$C,AF$106,FinalSelection!$AF:$AF,$AA111)</f>
        <v>1</v>
      </c>
      <c r="AG111" s="6">
        <f>COUNTIFS(FinalSelection!$C:$C,AG$106,FinalSelection!$AF:$AF,$AA111)</f>
        <v>0</v>
      </c>
      <c r="AH111" s="6">
        <f>COUNTIFS(FinalSelection!$C:$C,AH$106,FinalSelection!$AF:$AF,$AA111)</f>
        <v>0</v>
      </c>
      <c r="AI111" s="6">
        <f>COUNTIFS(FinalSelection!$C:$C,AI$106,FinalSelection!$AF:$AF,$AA111)</f>
        <v>0</v>
      </c>
      <c r="AJ111" s="6">
        <f>COUNTIFS(FinalSelection!$C:$C,AJ$106,FinalSelection!$AF:$AF,$AA111)</f>
        <v>2</v>
      </c>
      <c r="AK111" s="6">
        <f>COUNTIFS(FinalSelection!$C:$C,AK$106,FinalSelection!$AF:$AF,$AA111)</f>
        <v>1</v>
      </c>
      <c r="AL111" s="6">
        <f>COUNTIFS(FinalSelection!$C:$C,AL$106,FinalSelection!$AF:$AF,$AA111)</f>
        <v>1</v>
      </c>
      <c r="AM111" s="6">
        <f>COUNTIFS(FinalSelection!$C:$C,AM$106,FinalSelection!$AF:$AF,$AA111)</f>
        <v>0</v>
      </c>
      <c r="AN111" s="6">
        <f>COUNTIFS(FinalSelection!$C:$C,AN$106,FinalSelection!$AF:$AF,$AA111)</f>
        <v>0</v>
      </c>
      <c r="AO111" s="6">
        <f>COUNTIFS(FinalSelection!$C:$C,AO$106,FinalSelection!$AF:$AF,$AA111)</f>
        <v>0</v>
      </c>
      <c r="AP111" s="6">
        <f>COUNTIFS(FinalSelection!$C:$C,AP$106,FinalSelection!$AF:$AF,$AA111)</f>
        <v>0</v>
      </c>
    </row>
    <row r="112" spans="3:42" x14ac:dyDescent="0.35">
      <c r="C112" t="s">
        <v>12350</v>
      </c>
      <c r="D112" s="6">
        <f>COUNTIFS(FinalSelection!AD:AD,C112)</f>
        <v>1</v>
      </c>
      <c r="AA112" s="76">
        <v>2013</v>
      </c>
      <c r="AB112" s="6">
        <f>COUNTIFS(FinalSelection!$C:$C,AB$106,FinalSelection!$AF:$AF,$AA112)</f>
        <v>0</v>
      </c>
      <c r="AC112" s="6">
        <f>COUNTIFS(FinalSelection!$C:$C,AC$106,FinalSelection!$AF:$AF,$AA112)</f>
        <v>1</v>
      </c>
      <c r="AD112" s="6">
        <f>COUNTIFS(FinalSelection!$C:$C,AD$106,FinalSelection!$AF:$AF,$AA112)</f>
        <v>1</v>
      </c>
      <c r="AE112" s="6">
        <f>COUNTIFS(FinalSelection!$C:$C,AE$106,FinalSelection!$AF:$AF,$AA112)</f>
        <v>2</v>
      </c>
      <c r="AF112" s="6">
        <f>COUNTIFS(FinalSelection!$C:$C,AF$106,FinalSelection!$AF:$AF,$AA112)</f>
        <v>0</v>
      </c>
      <c r="AG112" s="6">
        <f>COUNTIFS(FinalSelection!$C:$C,AG$106,FinalSelection!$AF:$AF,$AA112)</f>
        <v>0</v>
      </c>
      <c r="AH112" s="6">
        <f>COUNTIFS(FinalSelection!$C:$C,AH$106,FinalSelection!$AF:$AF,$AA112)</f>
        <v>0</v>
      </c>
      <c r="AI112" s="6">
        <f>COUNTIFS(FinalSelection!$C:$C,AI$106,FinalSelection!$AF:$AF,$AA112)</f>
        <v>1</v>
      </c>
      <c r="AJ112" s="6">
        <f>COUNTIFS(FinalSelection!$C:$C,AJ$106,FinalSelection!$AF:$AF,$AA112)</f>
        <v>0</v>
      </c>
      <c r="AK112" s="6">
        <f>COUNTIFS(FinalSelection!$C:$C,AK$106,FinalSelection!$AF:$AF,$AA112)</f>
        <v>1</v>
      </c>
      <c r="AL112" s="6">
        <f>COUNTIFS(FinalSelection!$C:$C,AL$106,FinalSelection!$AF:$AF,$AA112)</f>
        <v>0</v>
      </c>
      <c r="AM112" s="6">
        <f>COUNTIFS(FinalSelection!$C:$C,AM$106,FinalSelection!$AF:$AF,$AA112)</f>
        <v>1</v>
      </c>
      <c r="AN112" s="6">
        <f>COUNTIFS(FinalSelection!$C:$C,AN$106,FinalSelection!$AF:$AF,$AA112)</f>
        <v>0</v>
      </c>
      <c r="AO112" s="6">
        <f>COUNTIFS(FinalSelection!$C:$C,AO$106,FinalSelection!$AF:$AF,$AA112)</f>
        <v>0</v>
      </c>
      <c r="AP112" s="6">
        <f>COUNTIFS(FinalSelection!$C:$C,AP$106,FinalSelection!$AF:$AF,$AA112)</f>
        <v>0</v>
      </c>
    </row>
    <row r="113" spans="3:42" x14ac:dyDescent="0.35">
      <c r="C113" t="s">
        <v>922</v>
      </c>
      <c r="D113" s="6">
        <f>COUNTIFS(FinalSelection!AD:AD,C113)</f>
        <v>1</v>
      </c>
      <c r="AA113" s="76">
        <v>2014</v>
      </c>
      <c r="AB113" s="6">
        <f>COUNTIFS(FinalSelection!$C:$C,AB$106,FinalSelection!$AF:$AF,$AA113)</f>
        <v>0</v>
      </c>
      <c r="AC113" s="6">
        <f>COUNTIFS(FinalSelection!$C:$C,AC$106,FinalSelection!$AF:$AF,$AA113)</f>
        <v>2</v>
      </c>
      <c r="AD113" s="6">
        <f>COUNTIFS(FinalSelection!$C:$C,AD$106,FinalSelection!$AF:$AF,$AA113)</f>
        <v>1</v>
      </c>
      <c r="AE113" s="6">
        <f>COUNTIFS(FinalSelection!$C:$C,AE$106,FinalSelection!$AF:$AF,$AA113)</f>
        <v>0</v>
      </c>
      <c r="AF113" s="6">
        <f>COUNTIFS(FinalSelection!$C:$C,AF$106,FinalSelection!$AF:$AF,$AA113)</f>
        <v>0</v>
      </c>
      <c r="AG113" s="6">
        <f>COUNTIFS(FinalSelection!$C:$C,AG$106,FinalSelection!$AF:$AF,$AA113)</f>
        <v>1</v>
      </c>
      <c r="AH113" s="6">
        <f>COUNTIFS(FinalSelection!$C:$C,AH$106,FinalSelection!$AF:$AF,$AA113)</f>
        <v>0</v>
      </c>
      <c r="AI113" s="6">
        <f>COUNTIFS(FinalSelection!$C:$C,AI$106,FinalSelection!$AF:$AF,$AA113)</f>
        <v>0</v>
      </c>
      <c r="AJ113" s="6">
        <f>COUNTIFS(FinalSelection!$C:$C,AJ$106,FinalSelection!$AF:$AF,$AA113)</f>
        <v>1</v>
      </c>
      <c r="AK113" s="6">
        <f>COUNTIFS(FinalSelection!$C:$C,AK$106,FinalSelection!$AF:$AF,$AA113)</f>
        <v>1</v>
      </c>
      <c r="AL113" s="6">
        <f>COUNTIFS(FinalSelection!$C:$C,AL$106,FinalSelection!$AF:$AF,$AA113)</f>
        <v>0</v>
      </c>
      <c r="AM113" s="6">
        <f>COUNTIFS(FinalSelection!$C:$C,AM$106,FinalSelection!$AF:$AF,$AA113)</f>
        <v>2</v>
      </c>
      <c r="AN113" s="6">
        <f>COUNTIFS(FinalSelection!$C:$C,AN$106,FinalSelection!$AF:$AF,$AA113)</f>
        <v>0</v>
      </c>
      <c r="AO113" s="6">
        <f>COUNTIFS(FinalSelection!$C:$C,AO$106,FinalSelection!$AF:$AF,$AA113)</f>
        <v>0</v>
      </c>
      <c r="AP113" s="6">
        <f>COUNTIFS(FinalSelection!$C:$C,AP$106,FinalSelection!$AF:$AF,$AA113)</f>
        <v>0</v>
      </c>
    </row>
    <row r="114" spans="3:42" x14ac:dyDescent="0.35">
      <c r="C114" t="s">
        <v>13588</v>
      </c>
      <c r="D114" s="6">
        <f>COUNTIFS(FinalSelection!AD:AD,C114)</f>
        <v>1</v>
      </c>
      <c r="AA114" s="76">
        <v>2015</v>
      </c>
      <c r="AB114" s="6">
        <f>COUNTIFS(FinalSelection!$C:$C,AB$106,FinalSelection!$AF:$AF,$AA114)</f>
        <v>0</v>
      </c>
      <c r="AC114" s="6">
        <f>COUNTIFS(FinalSelection!$C:$C,AC$106,FinalSelection!$AF:$AF,$AA114)</f>
        <v>0</v>
      </c>
      <c r="AD114" s="6">
        <f>COUNTIFS(FinalSelection!$C:$C,AD$106,FinalSelection!$AF:$AF,$AA114)</f>
        <v>1</v>
      </c>
      <c r="AE114" s="6">
        <f>COUNTIFS(FinalSelection!$C:$C,AE$106,FinalSelection!$AF:$AF,$AA114)</f>
        <v>0</v>
      </c>
      <c r="AF114" s="6">
        <f>COUNTIFS(FinalSelection!$C:$C,AF$106,FinalSelection!$AF:$AF,$AA114)</f>
        <v>0</v>
      </c>
      <c r="AG114" s="6">
        <f>COUNTIFS(FinalSelection!$C:$C,AG$106,FinalSelection!$AF:$AF,$AA114)</f>
        <v>1</v>
      </c>
      <c r="AH114" s="6">
        <f>COUNTIFS(FinalSelection!$C:$C,AH$106,FinalSelection!$AF:$AF,$AA114)</f>
        <v>0</v>
      </c>
      <c r="AI114" s="6">
        <f>COUNTIFS(FinalSelection!$C:$C,AI$106,FinalSelection!$AF:$AF,$AA114)</f>
        <v>0</v>
      </c>
      <c r="AJ114" s="6">
        <f>COUNTIFS(FinalSelection!$C:$C,AJ$106,FinalSelection!$AF:$AF,$AA114)</f>
        <v>0</v>
      </c>
      <c r="AK114" s="6">
        <f>COUNTIFS(FinalSelection!$C:$C,AK$106,FinalSelection!$AF:$AF,$AA114)</f>
        <v>1</v>
      </c>
      <c r="AL114" s="6">
        <f>COUNTIFS(FinalSelection!$C:$C,AL$106,FinalSelection!$AF:$AF,$AA114)</f>
        <v>0</v>
      </c>
      <c r="AM114" s="6">
        <f>COUNTIFS(FinalSelection!$C:$C,AM$106,FinalSelection!$AF:$AF,$AA114)</f>
        <v>2</v>
      </c>
      <c r="AN114" s="6">
        <f>COUNTIFS(FinalSelection!$C:$C,AN$106,FinalSelection!$AF:$AF,$AA114)</f>
        <v>0</v>
      </c>
      <c r="AO114" s="6">
        <f>COUNTIFS(FinalSelection!$C:$C,AO$106,FinalSelection!$AF:$AF,$AA114)</f>
        <v>0</v>
      </c>
      <c r="AP114" s="6">
        <f>COUNTIFS(FinalSelection!$C:$C,AP$106,FinalSelection!$AF:$AF,$AA114)</f>
        <v>0</v>
      </c>
    </row>
    <row r="115" spans="3:42" x14ac:dyDescent="0.35">
      <c r="C115" t="s">
        <v>1808</v>
      </c>
      <c r="D115" s="6">
        <f>COUNTIFS(FinalSelection!AD:AD,C115)</f>
        <v>1</v>
      </c>
      <c r="AA115" s="76">
        <v>2016</v>
      </c>
      <c r="AB115" s="6">
        <f>COUNTIFS(FinalSelection!$C:$C,AB$106,FinalSelection!$AF:$AF,$AA115)</f>
        <v>1</v>
      </c>
      <c r="AC115" s="6">
        <f>COUNTIFS(FinalSelection!$C:$C,AC$106,FinalSelection!$AF:$AF,$AA115)</f>
        <v>0</v>
      </c>
      <c r="AD115" s="6">
        <f>COUNTIFS(FinalSelection!$C:$C,AD$106,FinalSelection!$AF:$AF,$AA115)</f>
        <v>1</v>
      </c>
      <c r="AE115" s="6">
        <f>COUNTIFS(FinalSelection!$C:$C,AE$106,FinalSelection!$AF:$AF,$AA115)</f>
        <v>0</v>
      </c>
      <c r="AF115" s="6">
        <f>COUNTIFS(FinalSelection!$C:$C,AF$106,FinalSelection!$AF:$AF,$AA115)</f>
        <v>0</v>
      </c>
      <c r="AG115" s="6">
        <f>COUNTIFS(FinalSelection!$C:$C,AG$106,FinalSelection!$AF:$AF,$AA115)</f>
        <v>2</v>
      </c>
      <c r="AH115" s="6">
        <f>COUNTIFS(FinalSelection!$C:$C,AH$106,FinalSelection!$AF:$AF,$AA115)</f>
        <v>0</v>
      </c>
      <c r="AI115" s="6">
        <f>COUNTIFS(FinalSelection!$C:$C,AI$106,FinalSelection!$AF:$AF,$AA115)</f>
        <v>1</v>
      </c>
      <c r="AJ115" s="6">
        <f>COUNTIFS(FinalSelection!$C:$C,AJ$106,FinalSelection!$AF:$AF,$AA115)</f>
        <v>0</v>
      </c>
      <c r="AK115" s="6">
        <f>COUNTIFS(FinalSelection!$C:$C,AK$106,FinalSelection!$AF:$AF,$AA115)</f>
        <v>1</v>
      </c>
      <c r="AL115" s="6">
        <f>COUNTIFS(FinalSelection!$C:$C,AL$106,FinalSelection!$AF:$AF,$AA115)</f>
        <v>1</v>
      </c>
      <c r="AM115" s="6">
        <f>COUNTIFS(FinalSelection!$C:$C,AM$106,FinalSelection!$AF:$AF,$AA115)</f>
        <v>0</v>
      </c>
      <c r="AN115" s="6">
        <f>COUNTIFS(FinalSelection!$C:$C,AN$106,FinalSelection!$AF:$AF,$AA115)</f>
        <v>0</v>
      </c>
      <c r="AO115" s="6">
        <f>COUNTIFS(FinalSelection!$C:$C,AO$106,FinalSelection!$AF:$AF,$AA115)</f>
        <v>0</v>
      </c>
      <c r="AP115" s="6">
        <f>COUNTIFS(FinalSelection!$C:$C,AP$106,FinalSelection!$AF:$AF,$AA115)</f>
        <v>0</v>
      </c>
    </row>
    <row r="116" spans="3:42" x14ac:dyDescent="0.35">
      <c r="C116" t="s">
        <v>13674</v>
      </c>
      <c r="D116" s="6">
        <f>COUNTIFS(FinalSelection!AD:AD,C116)</f>
        <v>1</v>
      </c>
      <c r="AA116" s="76">
        <v>2017</v>
      </c>
      <c r="AB116" s="6">
        <f>COUNTIFS(FinalSelection!$C:$C,AB$106,FinalSelection!$AF:$AF,$AA116)</f>
        <v>0</v>
      </c>
      <c r="AC116" s="6">
        <f>COUNTIFS(FinalSelection!$C:$C,AC$106,FinalSelection!$AF:$AF,$AA116)</f>
        <v>0</v>
      </c>
      <c r="AD116" s="6">
        <f>COUNTIFS(FinalSelection!$C:$C,AD$106,FinalSelection!$AF:$AF,$AA116)</f>
        <v>0</v>
      </c>
      <c r="AE116" s="6">
        <f>COUNTIFS(FinalSelection!$C:$C,AE$106,FinalSelection!$AF:$AF,$AA116)</f>
        <v>1</v>
      </c>
      <c r="AF116" s="6">
        <f>COUNTIFS(FinalSelection!$C:$C,AF$106,FinalSelection!$AF:$AF,$AA116)</f>
        <v>0</v>
      </c>
      <c r="AG116" s="6">
        <f>COUNTIFS(FinalSelection!$C:$C,AG$106,FinalSelection!$AF:$AF,$AA116)</f>
        <v>3</v>
      </c>
      <c r="AH116" s="6">
        <f>COUNTIFS(FinalSelection!$C:$C,AH$106,FinalSelection!$AF:$AF,$AA116)</f>
        <v>0</v>
      </c>
      <c r="AI116" s="6">
        <f>COUNTIFS(FinalSelection!$C:$C,AI$106,FinalSelection!$AF:$AF,$AA116)</f>
        <v>0</v>
      </c>
      <c r="AJ116" s="6">
        <f>COUNTIFS(FinalSelection!$C:$C,AJ$106,FinalSelection!$AF:$AF,$AA116)</f>
        <v>0</v>
      </c>
      <c r="AK116" s="6">
        <f>COUNTIFS(FinalSelection!$C:$C,AK$106,FinalSelection!$AF:$AF,$AA116)</f>
        <v>3</v>
      </c>
      <c r="AL116" s="6">
        <f>COUNTIFS(FinalSelection!$C:$C,AL$106,FinalSelection!$AF:$AF,$AA116)</f>
        <v>0</v>
      </c>
      <c r="AM116" s="6">
        <f>COUNTIFS(FinalSelection!$C:$C,AM$106,FinalSelection!$AF:$AF,$AA116)</f>
        <v>0</v>
      </c>
      <c r="AN116" s="6">
        <f>COUNTIFS(FinalSelection!$C:$C,AN$106,FinalSelection!$AF:$AF,$AA116)</f>
        <v>0</v>
      </c>
      <c r="AO116" s="6">
        <f>COUNTIFS(FinalSelection!$C:$C,AO$106,FinalSelection!$AF:$AF,$AA116)</f>
        <v>1</v>
      </c>
      <c r="AP116" s="6">
        <f>COUNTIFS(FinalSelection!$C:$C,AP$106,FinalSelection!$AF:$AF,$AA116)</f>
        <v>0</v>
      </c>
    </row>
    <row r="117" spans="3:42" x14ac:dyDescent="0.35">
      <c r="C117" t="s">
        <v>13732</v>
      </c>
      <c r="D117" s="6">
        <f>COUNTIFS(FinalSelection!AD:AD,C117)</f>
        <v>1</v>
      </c>
      <c r="AA117" s="76">
        <v>2018</v>
      </c>
      <c r="AB117" s="6">
        <f>COUNTIFS(FinalSelection!$C:$C,AB$106,FinalSelection!$AF:$AF,$AA117)</f>
        <v>0</v>
      </c>
      <c r="AC117" s="6">
        <f>COUNTIFS(FinalSelection!$C:$C,AC$106,FinalSelection!$AF:$AF,$AA117)</f>
        <v>0</v>
      </c>
      <c r="AD117" s="6">
        <f>COUNTIFS(FinalSelection!$C:$C,AD$106,FinalSelection!$AF:$AF,$AA117)</f>
        <v>1</v>
      </c>
      <c r="AE117" s="6">
        <f>COUNTIFS(FinalSelection!$C:$C,AE$106,FinalSelection!$AF:$AF,$AA117)</f>
        <v>0</v>
      </c>
      <c r="AF117" s="6">
        <f>COUNTIFS(FinalSelection!$C:$C,AF$106,FinalSelection!$AF:$AF,$AA117)</f>
        <v>1</v>
      </c>
      <c r="AG117" s="6">
        <f>COUNTIFS(FinalSelection!$C:$C,AG$106,FinalSelection!$AF:$AF,$AA117)</f>
        <v>0</v>
      </c>
      <c r="AH117" s="6">
        <f>COUNTIFS(FinalSelection!$C:$C,AH$106,FinalSelection!$AF:$AF,$AA117)</f>
        <v>0</v>
      </c>
      <c r="AI117" s="6">
        <f>COUNTIFS(FinalSelection!$C:$C,AI$106,FinalSelection!$AF:$AF,$AA117)</f>
        <v>0</v>
      </c>
      <c r="AJ117" s="6">
        <f>COUNTIFS(FinalSelection!$C:$C,AJ$106,FinalSelection!$AF:$AF,$AA117)</f>
        <v>1</v>
      </c>
      <c r="AK117" s="6">
        <f>COUNTIFS(FinalSelection!$C:$C,AK$106,FinalSelection!$AF:$AF,$AA117)</f>
        <v>1</v>
      </c>
      <c r="AL117" s="6">
        <f>COUNTIFS(FinalSelection!$C:$C,AL$106,FinalSelection!$AF:$AF,$AA117)</f>
        <v>0</v>
      </c>
      <c r="AM117" s="6">
        <f>COUNTIFS(FinalSelection!$C:$C,AM$106,FinalSelection!$AF:$AF,$AA117)</f>
        <v>1</v>
      </c>
      <c r="AN117" s="6">
        <f>COUNTIFS(FinalSelection!$C:$C,AN$106,FinalSelection!$AF:$AF,$AA117)</f>
        <v>0</v>
      </c>
      <c r="AO117" s="6">
        <f>COUNTIFS(FinalSelection!$C:$C,AO$106,FinalSelection!$AF:$AF,$AA117)</f>
        <v>1</v>
      </c>
      <c r="AP117" s="6">
        <f>COUNTIFS(FinalSelection!$C:$C,AP$106,FinalSelection!$AF:$AF,$AA117)</f>
        <v>0</v>
      </c>
    </row>
    <row r="118" spans="3:42" x14ac:dyDescent="0.35">
      <c r="C118" t="s">
        <v>11814</v>
      </c>
      <c r="D118" s="6">
        <f>COUNTIFS(FinalSelection!AD:AD,C118)</f>
        <v>1</v>
      </c>
      <c r="AA118" s="76">
        <v>2019</v>
      </c>
      <c r="AB118" s="6">
        <f>COUNTIFS(FinalSelection!$C:$C,AB$106,FinalSelection!$AF:$AF,$AA118)</f>
        <v>0</v>
      </c>
      <c r="AC118" s="6">
        <f>COUNTIFS(FinalSelection!$C:$C,AC$106,FinalSelection!$AF:$AF,$AA118)</f>
        <v>0</v>
      </c>
      <c r="AD118" s="6">
        <f>COUNTIFS(FinalSelection!$C:$C,AD$106,FinalSelection!$AF:$AF,$AA118)</f>
        <v>0</v>
      </c>
      <c r="AE118" s="6">
        <f>COUNTIFS(FinalSelection!$C:$C,AE$106,FinalSelection!$AF:$AF,$AA118)</f>
        <v>2</v>
      </c>
      <c r="AF118" s="6">
        <f>COUNTIFS(FinalSelection!$C:$C,AF$106,FinalSelection!$AF:$AF,$AA118)</f>
        <v>1</v>
      </c>
      <c r="AG118" s="6">
        <f>COUNTIFS(FinalSelection!$C:$C,AG$106,FinalSelection!$AF:$AF,$AA118)</f>
        <v>1</v>
      </c>
      <c r="AH118" s="6">
        <f>COUNTIFS(FinalSelection!$C:$C,AH$106,FinalSelection!$AF:$AF,$AA118)</f>
        <v>2</v>
      </c>
      <c r="AI118" s="6">
        <f>COUNTIFS(FinalSelection!$C:$C,AI$106,FinalSelection!$AF:$AF,$AA118)</f>
        <v>0</v>
      </c>
      <c r="AJ118" s="6">
        <f>COUNTIFS(FinalSelection!$C:$C,AJ$106,FinalSelection!$AF:$AF,$AA118)</f>
        <v>2</v>
      </c>
      <c r="AK118" s="6">
        <f>COUNTIFS(FinalSelection!$C:$C,AK$106,FinalSelection!$AF:$AF,$AA118)</f>
        <v>1</v>
      </c>
      <c r="AL118" s="6">
        <f>COUNTIFS(FinalSelection!$C:$C,AL$106,FinalSelection!$AF:$AF,$AA118)</f>
        <v>1</v>
      </c>
      <c r="AM118" s="6">
        <f>COUNTIFS(FinalSelection!$C:$C,AM$106,FinalSelection!$AF:$AF,$AA118)</f>
        <v>0</v>
      </c>
      <c r="AN118" s="6">
        <f>COUNTIFS(FinalSelection!$C:$C,AN$106,FinalSelection!$AF:$AF,$AA118)</f>
        <v>0</v>
      </c>
      <c r="AO118" s="6">
        <f>COUNTIFS(FinalSelection!$C:$C,AO$106,FinalSelection!$AF:$AF,$AA118)</f>
        <v>1</v>
      </c>
      <c r="AP118" s="6">
        <f>COUNTIFS(FinalSelection!$C:$C,AP$106,FinalSelection!$AF:$AF,$AA118)</f>
        <v>0</v>
      </c>
    </row>
    <row r="119" spans="3:42" x14ac:dyDescent="0.35">
      <c r="C119" t="s">
        <v>15586</v>
      </c>
      <c r="D119" s="6">
        <f>COUNTIFS(FinalSelection!AD:AD,C119)</f>
        <v>1</v>
      </c>
      <c r="AA119" s="76">
        <v>2020</v>
      </c>
      <c r="AB119" s="6">
        <f>COUNTIFS(FinalSelection!$C:$C,AB$106,FinalSelection!$AF:$AF,$AA119)</f>
        <v>0</v>
      </c>
      <c r="AC119" s="6">
        <f>COUNTIFS(FinalSelection!$C:$C,AC$106,FinalSelection!$AF:$AF,$AA119)</f>
        <v>2</v>
      </c>
      <c r="AD119" s="6">
        <f>COUNTIFS(FinalSelection!$C:$C,AD$106,FinalSelection!$AF:$AF,$AA119)</f>
        <v>2</v>
      </c>
      <c r="AE119" s="6">
        <f>COUNTIFS(FinalSelection!$C:$C,AE$106,FinalSelection!$AF:$AF,$AA119)</f>
        <v>0</v>
      </c>
      <c r="AF119" s="6">
        <f>COUNTIFS(FinalSelection!$C:$C,AF$106,FinalSelection!$AF:$AF,$AA119)</f>
        <v>2</v>
      </c>
      <c r="AG119" s="6">
        <f>COUNTIFS(FinalSelection!$C:$C,AG$106,FinalSelection!$AF:$AF,$AA119)</f>
        <v>1</v>
      </c>
      <c r="AH119" s="6">
        <f>COUNTIFS(FinalSelection!$C:$C,AH$106,FinalSelection!$AF:$AF,$AA119)</f>
        <v>0</v>
      </c>
      <c r="AI119" s="6">
        <f>COUNTIFS(FinalSelection!$C:$C,AI$106,FinalSelection!$AF:$AF,$AA119)</f>
        <v>0</v>
      </c>
      <c r="AJ119" s="6">
        <f>COUNTIFS(FinalSelection!$C:$C,AJ$106,FinalSelection!$AF:$AF,$AA119)</f>
        <v>0</v>
      </c>
      <c r="AK119" s="6">
        <f>COUNTIFS(FinalSelection!$C:$C,AK$106,FinalSelection!$AF:$AF,$AA119)</f>
        <v>0</v>
      </c>
      <c r="AL119" s="6">
        <f>COUNTIFS(FinalSelection!$C:$C,AL$106,FinalSelection!$AF:$AF,$AA119)</f>
        <v>0</v>
      </c>
      <c r="AM119" s="6">
        <f>COUNTIFS(FinalSelection!$C:$C,AM$106,FinalSelection!$AF:$AF,$AA119)</f>
        <v>2</v>
      </c>
      <c r="AN119" s="6">
        <f>COUNTIFS(FinalSelection!$C:$C,AN$106,FinalSelection!$AF:$AF,$AA119)</f>
        <v>0</v>
      </c>
      <c r="AO119" s="6">
        <f>COUNTIFS(FinalSelection!$C:$C,AO$106,FinalSelection!$AF:$AF,$AA119)</f>
        <v>0</v>
      </c>
      <c r="AP119" s="6">
        <f>COUNTIFS(FinalSelection!$C:$C,AP$106,FinalSelection!$AF:$AF,$AA119)</f>
        <v>0</v>
      </c>
    </row>
    <row r="120" spans="3:42" x14ac:dyDescent="0.35">
      <c r="C120" t="s">
        <v>15815</v>
      </c>
      <c r="D120" s="6">
        <f>COUNTIFS(FinalSelection!AD:AD,C120)</f>
        <v>1</v>
      </c>
      <c r="AA120" s="76">
        <v>2021</v>
      </c>
      <c r="AB120" s="6">
        <f>COUNTIFS(FinalSelection!$C:$C,AB$106,FinalSelection!$AF:$AF,$AA120)</f>
        <v>1</v>
      </c>
      <c r="AC120" s="6">
        <f>COUNTIFS(FinalSelection!$C:$C,AC$106,FinalSelection!$AF:$AF,$AA120)</f>
        <v>2</v>
      </c>
      <c r="AD120" s="6">
        <f>COUNTIFS(FinalSelection!$C:$C,AD$106,FinalSelection!$AF:$AF,$AA120)</f>
        <v>2</v>
      </c>
      <c r="AE120" s="6">
        <f>COUNTIFS(FinalSelection!$C:$C,AE$106,FinalSelection!$AF:$AF,$AA120)</f>
        <v>0</v>
      </c>
      <c r="AF120" s="6">
        <f>COUNTIFS(FinalSelection!$C:$C,AF$106,FinalSelection!$AF:$AF,$AA120)</f>
        <v>0</v>
      </c>
      <c r="AG120" s="6">
        <f>COUNTIFS(FinalSelection!$C:$C,AG$106,FinalSelection!$AF:$AF,$AA120)</f>
        <v>2</v>
      </c>
      <c r="AH120" s="6">
        <f>COUNTIFS(FinalSelection!$C:$C,AH$106,FinalSelection!$AF:$AF,$AA120)</f>
        <v>1</v>
      </c>
      <c r="AI120" s="6">
        <f>COUNTIFS(FinalSelection!$C:$C,AI$106,FinalSelection!$AF:$AF,$AA120)</f>
        <v>1</v>
      </c>
      <c r="AJ120" s="6">
        <f>COUNTIFS(FinalSelection!$C:$C,AJ$106,FinalSelection!$AF:$AF,$AA120)</f>
        <v>0</v>
      </c>
      <c r="AK120" s="6">
        <f>COUNTIFS(FinalSelection!$C:$C,AK$106,FinalSelection!$AF:$AF,$AA120)</f>
        <v>1</v>
      </c>
      <c r="AL120" s="6">
        <f>COUNTIFS(FinalSelection!$C:$C,AL$106,FinalSelection!$AF:$AF,$AA120)</f>
        <v>0</v>
      </c>
      <c r="AM120" s="6">
        <f>COUNTIFS(FinalSelection!$C:$C,AM$106,FinalSelection!$AF:$AF,$AA120)</f>
        <v>1</v>
      </c>
      <c r="AN120" s="6">
        <f>COUNTIFS(FinalSelection!$C:$C,AN$106,FinalSelection!$AF:$AF,$AA120)</f>
        <v>1</v>
      </c>
      <c r="AO120" s="6">
        <f>COUNTIFS(FinalSelection!$C:$C,AO$106,FinalSelection!$AF:$AF,$AA120)</f>
        <v>1</v>
      </c>
      <c r="AP120" s="6">
        <f>COUNTIFS(FinalSelection!$C:$C,AP$106,FinalSelection!$AF:$AF,$AA120)</f>
        <v>0</v>
      </c>
    </row>
    <row r="121" spans="3:42" x14ac:dyDescent="0.35">
      <c r="C121" t="s">
        <v>15918</v>
      </c>
      <c r="D121" s="6">
        <f>COUNTIFS(FinalSelection!AD:AD,C121)</f>
        <v>1</v>
      </c>
    </row>
    <row r="122" spans="3:42" x14ac:dyDescent="0.35">
      <c r="C122" t="s">
        <v>15983</v>
      </c>
      <c r="D122" s="6">
        <f>COUNTIFS(FinalSelection!AD:AD,C122)</f>
        <v>1</v>
      </c>
    </row>
    <row r="123" spans="3:42" x14ac:dyDescent="0.35">
      <c r="C123" t="s">
        <v>16068</v>
      </c>
      <c r="D123" s="6">
        <f>COUNTIFS(FinalSelection!AD:AD,C123)</f>
        <v>1</v>
      </c>
    </row>
    <row r="124" spans="3:42" x14ac:dyDescent="0.35">
      <c r="C124" t="s">
        <v>16228</v>
      </c>
      <c r="D124" s="6">
        <f>COUNTIFS(FinalSelection!AD:AD,C124)</f>
        <v>1</v>
      </c>
    </row>
    <row r="125" spans="3:42" x14ac:dyDescent="0.35">
      <c r="C125" t="s">
        <v>16602</v>
      </c>
      <c r="D125" s="6">
        <f>COUNTIFS(FinalSelection!AD:AD,C125)</f>
        <v>1</v>
      </c>
    </row>
    <row r="126" spans="3:42" x14ac:dyDescent="0.35">
      <c r="C126" t="s">
        <v>16734</v>
      </c>
      <c r="D126" s="6">
        <f>COUNTIFS(FinalSelection!AD:AD,C126)</f>
        <v>1</v>
      </c>
      <c r="AA126" s="13" t="s">
        <v>119</v>
      </c>
      <c r="AB126" s="13"/>
      <c r="AC126" s="13" t="s">
        <v>121</v>
      </c>
      <c r="AD126" s="13"/>
      <c r="AE126" s="13" t="s">
        <v>123</v>
      </c>
      <c r="AF126" s="13" t="s">
        <v>124</v>
      </c>
      <c r="AG126" s="13" t="s">
        <v>125</v>
      </c>
      <c r="AH126" s="13" t="s">
        <v>21303</v>
      </c>
      <c r="AI126" s="13" t="s">
        <v>21304</v>
      </c>
      <c r="AK126" s="13" t="s">
        <v>25283</v>
      </c>
      <c r="AL126" t="e">
        <f>STDEV(AI145:AI243)</f>
        <v>#REF!</v>
      </c>
    </row>
    <row r="127" spans="3:42" x14ac:dyDescent="0.35">
      <c r="C127" t="s">
        <v>16973</v>
      </c>
      <c r="D127" s="6">
        <f>COUNTIFS(FinalSelection!AD:AD,C127)</f>
        <v>1</v>
      </c>
      <c r="AA127" t="e">
        <f>SUM(AA145:AA229)</f>
        <v>#REF!</v>
      </c>
      <c r="AC127" t="e">
        <f>SUM(AC145:AC229)</f>
        <v>#REF!</v>
      </c>
      <c r="AE127" t="e">
        <f>SUM(AE145:AE229)</f>
        <v>#REF!</v>
      </c>
      <c r="AF127" t="e">
        <f>SUM(AF145:AF229)</f>
        <v>#REF!</v>
      </c>
      <c r="AG127" t="e">
        <f>SUM(AG145:AG229)</f>
        <v>#REF!</v>
      </c>
      <c r="AH127" t="e">
        <f>SUM(AH145:AH229)</f>
        <v>#REF!</v>
      </c>
      <c r="AI127" t="e">
        <f>SUM(AI145:AI229)</f>
        <v>#REF!</v>
      </c>
    </row>
    <row r="128" spans="3:42" x14ac:dyDescent="0.35">
      <c r="C128" t="s">
        <v>17069</v>
      </c>
      <c r="D128" s="6">
        <f>COUNTIFS(FinalSelection!AD:AD,C128)</f>
        <v>1</v>
      </c>
      <c r="AA128" s="51" t="e">
        <f>AA127/99</f>
        <v>#REF!</v>
      </c>
      <c r="AB128" s="51"/>
      <c r="AC128" s="51" t="e">
        <f t="shared" ref="AC128:AH128" si="13">AC127/99</f>
        <v>#REF!</v>
      </c>
      <c r="AD128" s="51"/>
      <c r="AE128" s="51" t="e">
        <f t="shared" si="13"/>
        <v>#REF!</v>
      </c>
      <c r="AF128" s="51" t="e">
        <f t="shared" si="13"/>
        <v>#REF!</v>
      </c>
      <c r="AG128" s="51" t="e">
        <f t="shared" si="13"/>
        <v>#REF!</v>
      </c>
      <c r="AH128" s="51" t="e">
        <f t="shared" si="13"/>
        <v>#REF!</v>
      </c>
      <c r="AI128" t="e">
        <f>AI127/99</f>
        <v>#REF!</v>
      </c>
    </row>
    <row r="129" spans="3:42" x14ac:dyDescent="0.35">
      <c r="C129" t="s">
        <v>17816</v>
      </c>
      <c r="D129" s="6">
        <f>COUNTIFS(FinalSelection!AD:AD,C129)</f>
        <v>1</v>
      </c>
    </row>
    <row r="130" spans="3:42" x14ac:dyDescent="0.35">
      <c r="C130" t="s">
        <v>18058</v>
      </c>
      <c r="D130" s="6">
        <f>COUNTIFS(FinalSelection!AD:AD,C130)</f>
        <v>1</v>
      </c>
      <c r="AA130" s="13">
        <v>6</v>
      </c>
      <c r="AB130" s="13"/>
      <c r="AC130" s="13">
        <v>5.5</v>
      </c>
      <c r="AD130" s="13"/>
      <c r="AE130" s="13">
        <v>5</v>
      </c>
      <c r="AF130" s="13">
        <v>4.5</v>
      </c>
      <c r="AG130" s="13">
        <v>4</v>
      </c>
      <c r="AH130" s="13">
        <v>3.5</v>
      </c>
      <c r="AI130" s="13">
        <v>3</v>
      </c>
      <c r="AJ130" s="13">
        <v>2.5</v>
      </c>
      <c r="AK130" s="13">
        <v>2</v>
      </c>
      <c r="AL130" s="13">
        <v>1.5</v>
      </c>
      <c r="AM130" s="13">
        <v>1</v>
      </c>
      <c r="AN130" s="13">
        <v>0.5</v>
      </c>
      <c r="AO130" s="13">
        <v>0</v>
      </c>
    </row>
    <row r="131" spans="3:42" x14ac:dyDescent="0.35">
      <c r="C131" t="s">
        <v>21936</v>
      </c>
      <c r="D131" s="6">
        <f>COUNTIFS(FinalSelection!AD:AD,C131)</f>
        <v>1</v>
      </c>
      <c r="AA131">
        <f>COUNTIF($AI145:$AI243,AA130)</f>
        <v>8</v>
      </c>
      <c r="AC131">
        <f>COUNTIF($AI145:$AI243,AC130)</f>
        <v>2</v>
      </c>
      <c r="AE131">
        <f t="shared" ref="AE131" si="14">COUNTIF($AI145:$AI243,AE130)</f>
        <v>7</v>
      </c>
      <c r="AF131">
        <f t="shared" ref="AF131" si="15">COUNTIF($AI145:$AI243,AF130)</f>
        <v>8</v>
      </c>
      <c r="AG131">
        <f t="shared" ref="AG131" si="16">COUNTIF($AI145:$AI243,AG130)</f>
        <v>19</v>
      </c>
      <c r="AH131">
        <f t="shared" ref="AH131" si="17">COUNTIF($AI145:$AI243,AH130)</f>
        <v>10</v>
      </c>
      <c r="AI131">
        <f t="shared" ref="AI131" si="18">COUNTIF($AI145:$AI243,AI130)</f>
        <v>17</v>
      </c>
      <c r="AJ131">
        <f t="shared" ref="AJ131" si="19">COUNTIF($AI145:$AI243,AJ130)</f>
        <v>11</v>
      </c>
      <c r="AK131">
        <f t="shared" ref="AK131" si="20">COUNTIF($AI145:$AI243,AK130)</f>
        <v>5</v>
      </c>
      <c r="AL131">
        <f t="shared" ref="AL131" si="21">COUNTIF($AI145:$AI243,AL130)</f>
        <v>6</v>
      </c>
      <c r="AM131">
        <f t="shared" ref="AM131" si="22">COUNTIF($AI145:$AI243,AM130)</f>
        <v>3</v>
      </c>
      <c r="AN131">
        <f t="shared" ref="AN131" si="23">COUNTIF($AI145:$AI243,AN130)</f>
        <v>2</v>
      </c>
      <c r="AO131">
        <f t="shared" ref="AO131" si="24">COUNTIF($AI145:$AI243,AO130)</f>
        <v>0</v>
      </c>
      <c r="AP131">
        <f>SUM(AA131:AO131)</f>
        <v>98</v>
      </c>
    </row>
    <row r="132" spans="3:42" x14ac:dyDescent="0.35">
      <c r="C132" t="s">
        <v>22752</v>
      </c>
      <c r="D132" s="6">
        <f>COUNTIFS(FinalSelection!AD:AD,C132)</f>
        <v>1</v>
      </c>
    </row>
    <row r="133" spans="3:42" x14ac:dyDescent="0.35">
      <c r="C133" t="s">
        <v>23405</v>
      </c>
      <c r="D133" s="6">
        <f>COUNTIFS(FinalSelection!AD:AD,C133)</f>
        <v>1</v>
      </c>
      <c r="AA133" s="13">
        <v>2009</v>
      </c>
      <c r="AB133" s="13"/>
      <c r="AC133" s="13">
        <v>2010</v>
      </c>
      <c r="AD133" s="13"/>
      <c r="AE133" s="13">
        <v>2011</v>
      </c>
      <c r="AF133" s="13">
        <v>2012</v>
      </c>
      <c r="AG133" s="13">
        <v>2013</v>
      </c>
      <c r="AH133" s="13">
        <v>2014</v>
      </c>
      <c r="AI133" s="13">
        <v>2015</v>
      </c>
      <c r="AJ133" s="13">
        <v>2016</v>
      </c>
      <c r="AK133" s="13">
        <v>2017</v>
      </c>
      <c r="AL133" s="13">
        <v>2018</v>
      </c>
      <c r="AM133" s="13">
        <v>2019</v>
      </c>
      <c r="AN133" s="13">
        <v>2020</v>
      </c>
      <c r="AO133" s="13">
        <v>2021</v>
      </c>
    </row>
    <row r="134" spans="3:42" x14ac:dyDescent="0.35">
      <c r="C134" t="s">
        <v>23571</v>
      </c>
      <c r="D134" s="6">
        <f>COUNTIFS(FinalSelection!AD:AD,C134)</f>
        <v>1</v>
      </c>
      <c r="Z134" t="s">
        <v>21711</v>
      </c>
      <c r="AA134" s="61">
        <f>AVERAGEIF($AJ145:$AJ229,AA133,$AI145:$AI229)</f>
        <v>2.4166666666666665</v>
      </c>
      <c r="AB134" s="61"/>
      <c r="AC134" s="61">
        <f>AVERAGEIF($AJ145:$AJ229,AC133,$AI145:$AI229)</f>
        <v>4</v>
      </c>
      <c r="AD134" s="61"/>
      <c r="AE134" s="61">
        <f t="shared" ref="AE134:AO134" si="25">AVERAGEIF($AJ145:$AJ229,AE133,$AI145:$AI229)</f>
        <v>2.8333333333333335</v>
      </c>
      <c r="AF134" s="61">
        <f t="shared" si="25"/>
        <v>3.0625</v>
      </c>
      <c r="AG134" s="61">
        <f t="shared" si="25"/>
        <v>3.0714285714285716</v>
      </c>
      <c r="AH134" s="61">
        <f t="shared" si="25"/>
        <v>4.333333333333333</v>
      </c>
      <c r="AI134" s="61">
        <f t="shared" si="25"/>
        <v>4.833333333333333</v>
      </c>
      <c r="AJ134" s="61">
        <f t="shared" si="25"/>
        <v>3.5714285714285716</v>
      </c>
      <c r="AK134" s="61">
        <f t="shared" si="25"/>
        <v>4.1428571428571432</v>
      </c>
      <c r="AL134" s="61">
        <f t="shared" si="25"/>
        <v>2.625</v>
      </c>
      <c r="AM134" s="61">
        <f t="shared" si="25"/>
        <v>3.3</v>
      </c>
      <c r="AN134" s="61">
        <f t="shared" si="25"/>
        <v>3.3571428571428572</v>
      </c>
      <c r="AO134" s="61">
        <f t="shared" si="25"/>
        <v>4.0909090909090908</v>
      </c>
    </row>
    <row r="135" spans="3:42" x14ac:dyDescent="0.35">
      <c r="C135" t="s">
        <v>23702</v>
      </c>
      <c r="D135" s="6">
        <f>COUNTIFS(FinalSelection!AD:AD,C135)</f>
        <v>1</v>
      </c>
      <c r="AA135" s="61">
        <f>AA134/$AA134</f>
        <v>1</v>
      </c>
      <c r="AB135" s="61"/>
      <c r="AC135" s="61">
        <f>AC134/$AA134</f>
        <v>1.6551724137931036</v>
      </c>
      <c r="AD135" s="61"/>
      <c r="AE135" s="61">
        <f t="shared" ref="AE135:AO135" si="26">AE134/$AA134</f>
        <v>1.1724137931034484</v>
      </c>
      <c r="AF135" s="61">
        <f t="shared" si="26"/>
        <v>1.267241379310345</v>
      </c>
      <c r="AG135" s="61">
        <f t="shared" si="26"/>
        <v>1.2709359605911332</v>
      </c>
      <c r="AH135" s="61">
        <f t="shared" si="26"/>
        <v>1.7931034482758621</v>
      </c>
      <c r="AI135" s="61">
        <f t="shared" si="26"/>
        <v>2</v>
      </c>
      <c r="AJ135" s="61">
        <f t="shared" si="26"/>
        <v>1.4778325123152711</v>
      </c>
      <c r="AK135" s="61">
        <f t="shared" si="26"/>
        <v>1.7142857142857146</v>
      </c>
      <c r="AL135" s="61">
        <f t="shared" si="26"/>
        <v>1.0862068965517242</v>
      </c>
      <c r="AM135" s="61">
        <f t="shared" si="26"/>
        <v>1.3655172413793104</v>
      </c>
      <c r="AN135" s="61">
        <f t="shared" si="26"/>
        <v>1.3891625615763548</v>
      </c>
      <c r="AO135" s="61">
        <f t="shared" si="26"/>
        <v>1.6927899686520378</v>
      </c>
    </row>
    <row r="136" spans="3:42" x14ac:dyDescent="0.35">
      <c r="C136" t="s">
        <v>22913</v>
      </c>
      <c r="D136" s="6">
        <f>COUNTIFS(FinalSelection!AD:AD,C136)</f>
        <v>1</v>
      </c>
    </row>
    <row r="137" spans="3:42" x14ac:dyDescent="0.35">
      <c r="C137" t="s">
        <v>23938</v>
      </c>
      <c r="D137" s="6">
        <f>COUNTIFS(FinalSelection!AD:AD,C137)</f>
        <v>1</v>
      </c>
    </row>
    <row r="138" spans="3:42" x14ac:dyDescent="0.35">
      <c r="C138" t="s">
        <v>24339</v>
      </c>
      <c r="D138" s="6">
        <f>COUNTIFS(FinalSelection!AD:AD,C138)</f>
        <v>0</v>
      </c>
    </row>
    <row r="139" spans="3:42" x14ac:dyDescent="0.35">
      <c r="C139" t="s">
        <v>15880</v>
      </c>
      <c r="D139" s="6">
        <f>COUNTIFS(FinalSelection!AD:AD,C139)</f>
        <v>1</v>
      </c>
      <c r="AA139" s="13" t="s">
        <v>119</v>
      </c>
      <c r="AB139" s="13"/>
      <c r="AC139" s="13" t="s">
        <v>121</v>
      </c>
      <c r="AD139" s="13"/>
      <c r="AE139" s="13" t="s">
        <v>123</v>
      </c>
      <c r="AF139" s="13" t="s">
        <v>124</v>
      </c>
      <c r="AG139" s="13" t="s">
        <v>125</v>
      </c>
      <c r="AH139" s="13" t="s">
        <v>21303</v>
      </c>
    </row>
    <row r="140" spans="3:42" x14ac:dyDescent="0.35">
      <c r="C140" t="s">
        <v>6273</v>
      </c>
      <c r="D140" s="6">
        <f>COUNTIFS(FinalSelection!AD:AD,C140)</f>
        <v>1</v>
      </c>
      <c r="Z140" s="23" t="s">
        <v>21528</v>
      </c>
      <c r="AA140">
        <f>COUNTIF(AA$145:AA$243,0)</f>
        <v>1</v>
      </c>
      <c r="AC140">
        <f>COUNTIF(AC$145:AC$243,0)</f>
        <v>2</v>
      </c>
      <c r="AE140">
        <f>COUNTIF(AE$145:AE$243,0)</f>
        <v>22</v>
      </c>
      <c r="AF140">
        <f>COUNTIF(AF$145:AF$243,0)</f>
        <v>25</v>
      </c>
      <c r="AG140">
        <f>COUNTIF(AG$145:AG$243,0)</f>
        <v>80</v>
      </c>
      <c r="AH140">
        <f>COUNTIF(AH$145:AH$243,0)</f>
        <v>58</v>
      </c>
    </row>
    <row r="141" spans="3:42" x14ac:dyDescent="0.35">
      <c r="C141" t="s">
        <v>24960</v>
      </c>
      <c r="D141" s="6">
        <f>COUNTIFS(FinalSelection!AD:AD,C141)</f>
        <v>1</v>
      </c>
      <c r="Z141" s="23" t="s">
        <v>21529</v>
      </c>
      <c r="AA141">
        <f>COUNTIF(AA$145:AA$243,0.5)</f>
        <v>17</v>
      </c>
      <c r="AC141">
        <f>COUNTIF(AC$145:AC$243,0.5)</f>
        <v>22</v>
      </c>
      <c r="AE141">
        <f>COUNTIF(AE$145:AE$243,0.5)</f>
        <v>24</v>
      </c>
      <c r="AF141">
        <f>COUNTIF(AF$145:AF$243,0.5)</f>
        <v>26</v>
      </c>
      <c r="AG141">
        <f>COUNTIF(AG$145:AG$243,0.5)</f>
        <v>6</v>
      </c>
      <c r="AH141">
        <f>COUNTIF(AH$145:AH$243,0.5)</f>
        <v>20</v>
      </c>
    </row>
    <row r="142" spans="3:42" x14ac:dyDescent="0.35">
      <c r="Z142" s="23" t="s">
        <v>21530</v>
      </c>
      <c r="AA142">
        <f>COUNTIF(AA$145:AA$243,1)</f>
        <v>80</v>
      </c>
      <c r="AC142">
        <f>COUNTIF(AC$145:AC$243,1)</f>
        <v>74</v>
      </c>
      <c r="AE142">
        <f>COUNTIF(AE$145:AE$243,1)</f>
        <v>52</v>
      </c>
      <c r="AF142">
        <f>COUNTIF(AF$145:AF$243,1)</f>
        <v>47</v>
      </c>
      <c r="AG142">
        <f>COUNTIF(AG$145:AG$243,1)</f>
        <v>12</v>
      </c>
      <c r="AH142">
        <f>COUNTIF(AH$145:AH$243,1)</f>
        <v>20</v>
      </c>
    </row>
    <row r="143" spans="3:42" x14ac:dyDescent="0.35">
      <c r="C143" t="s">
        <v>25259</v>
      </c>
      <c r="D143">
        <f>COUNTA(C56:C141)</f>
        <v>86</v>
      </c>
    </row>
    <row r="144" spans="3:42" x14ac:dyDescent="0.35">
      <c r="C144" s="43" t="s">
        <v>15</v>
      </c>
      <c r="D144" s="43">
        <f>SUM(D56:D141)</f>
        <v>98</v>
      </c>
      <c r="AA144" s="13" t="s">
        <v>119</v>
      </c>
      <c r="AB144" s="13"/>
      <c r="AC144" s="13" t="s">
        <v>121</v>
      </c>
      <c r="AD144" s="13"/>
      <c r="AE144" s="13" t="s">
        <v>123</v>
      </c>
      <c r="AF144" s="13" t="s">
        <v>124</v>
      </c>
      <c r="AG144" s="13" t="s">
        <v>125</v>
      </c>
      <c r="AH144" s="13" t="s">
        <v>21303</v>
      </c>
      <c r="AI144" s="13" t="s">
        <v>21304</v>
      </c>
      <c r="AJ144" s="13" t="s">
        <v>136</v>
      </c>
    </row>
    <row r="145" spans="10:36" x14ac:dyDescent="0.35">
      <c r="Z145">
        <v>1</v>
      </c>
      <c r="AA145">
        <f>FinalSelection!N2</f>
        <v>1</v>
      </c>
      <c r="AC145">
        <f>FinalSelection!O2</f>
        <v>1</v>
      </c>
      <c r="AE145">
        <f>FinalSelection!P2</f>
        <v>1</v>
      </c>
      <c r="AF145">
        <f>FinalSelection!Q2</f>
        <v>0</v>
      </c>
      <c r="AG145">
        <f>FinalSelection!R2</f>
        <v>0</v>
      </c>
      <c r="AH145">
        <f>FinalSelection!S2</f>
        <v>0</v>
      </c>
      <c r="AI145">
        <f>FinalSelection!T2</f>
        <v>3</v>
      </c>
      <c r="AJ145">
        <f>FinalSelection!AF2</f>
        <v>2016</v>
      </c>
    </row>
    <row r="146" spans="10:36" x14ac:dyDescent="0.35">
      <c r="Z146">
        <v>2</v>
      </c>
      <c r="AA146">
        <f>FinalSelection!N3</f>
        <v>1</v>
      </c>
      <c r="AC146">
        <f>FinalSelection!O3</f>
        <v>1</v>
      </c>
      <c r="AE146">
        <f>FinalSelection!P3</f>
        <v>0</v>
      </c>
      <c r="AF146">
        <f>FinalSelection!Q3</f>
        <v>0.5</v>
      </c>
      <c r="AG146">
        <f>FinalSelection!R3</f>
        <v>0</v>
      </c>
      <c r="AH146">
        <f>FinalSelection!S3</f>
        <v>0</v>
      </c>
      <c r="AI146">
        <f>FinalSelection!T3</f>
        <v>2.5</v>
      </c>
      <c r="AJ146">
        <f>FinalSelection!AF3</f>
        <v>2021</v>
      </c>
    </row>
    <row r="147" spans="10:36" x14ac:dyDescent="0.35">
      <c r="Z147">
        <v>3</v>
      </c>
      <c r="AA147">
        <f>FinalSelection!N4</f>
        <v>1</v>
      </c>
      <c r="AC147">
        <f>FinalSelection!O4</f>
        <v>0.5</v>
      </c>
      <c r="AE147">
        <f>FinalSelection!P4</f>
        <v>0</v>
      </c>
      <c r="AF147">
        <f>FinalSelection!Q4</f>
        <v>0</v>
      </c>
      <c r="AG147">
        <f>FinalSelection!R4</f>
        <v>0</v>
      </c>
      <c r="AH147">
        <f>FinalSelection!S4</f>
        <v>0</v>
      </c>
      <c r="AI147">
        <f>FinalSelection!T4</f>
        <v>1.5</v>
      </c>
      <c r="AJ147">
        <f>FinalSelection!AF4</f>
        <v>2012</v>
      </c>
    </row>
    <row r="148" spans="10:36" x14ac:dyDescent="0.35">
      <c r="J148" s="41" t="s">
        <v>21522</v>
      </c>
      <c r="K148" s="41" t="s">
        <v>21302</v>
      </c>
      <c r="L148" s="41" t="s">
        <v>21622</v>
      </c>
      <c r="M148" s="41" t="s">
        <v>21619</v>
      </c>
      <c r="N148" s="41" t="s">
        <v>21620</v>
      </c>
      <c r="O148" s="41"/>
      <c r="P148" s="41" t="s">
        <v>21301</v>
      </c>
      <c r="Q148" s="41"/>
      <c r="R148" s="41" t="s">
        <v>136</v>
      </c>
      <c r="S148" s="41" t="s">
        <v>21523</v>
      </c>
      <c r="T148" s="41" t="s">
        <v>93</v>
      </c>
      <c r="U148" s="49" t="s">
        <v>21621</v>
      </c>
      <c r="V148" s="71"/>
      <c r="Z148">
        <v>4</v>
      </c>
      <c r="AA148">
        <f>FinalSelection!N5</f>
        <v>1</v>
      </c>
      <c r="AC148">
        <f>FinalSelection!O5</f>
        <v>0.5</v>
      </c>
      <c r="AE148">
        <f>FinalSelection!P5</f>
        <v>1</v>
      </c>
      <c r="AF148">
        <f>FinalSelection!Q5</f>
        <v>0.5</v>
      </c>
      <c r="AG148">
        <f>FinalSelection!R5</f>
        <v>0</v>
      </c>
      <c r="AH148">
        <f>FinalSelection!S5</f>
        <v>0</v>
      </c>
      <c r="AI148">
        <f>FinalSelection!T5</f>
        <v>3</v>
      </c>
      <c r="AJ148">
        <f>FinalSelection!AF5</f>
        <v>2020</v>
      </c>
    </row>
    <row r="149" spans="10:36" x14ac:dyDescent="0.35">
      <c r="J149" s="6" t="s">
        <v>25235</v>
      </c>
      <c r="K149" s="6" t="str">
        <f>FinalSelection!I2</f>
        <v>IEEE</v>
      </c>
      <c r="L149" s="6" t="str">
        <f>FinalSelection!M2</f>
        <v>Workshop</v>
      </c>
      <c r="M149" s="6" t="str">
        <f>LEFT(FinalSelection!C2, 6)</f>
        <v xml:space="preserve">D.2.0 </v>
      </c>
      <c r="N149" s="6" t="str">
        <f>LEFT(FinalSelection!D2, 6)</f>
        <v xml:space="preserve">5.3.4 </v>
      </c>
      <c r="O149" s="6"/>
      <c r="P149" s="6" t="str">
        <f>FinalSelection!H2</f>
        <v>USA</v>
      </c>
      <c r="Q149" s="6"/>
      <c r="R149" s="6">
        <f>FinalSelection!AF2</f>
        <v>2016</v>
      </c>
      <c r="S149" s="6" t="str">
        <f>FinalSelection!G2</f>
        <v>Case study</v>
      </c>
      <c r="T149" s="48" t="str">
        <f>FinalSelection!F2</f>
        <v>Empirical</v>
      </c>
      <c r="U149" s="6">
        <f>FinalSelection!T2</f>
        <v>3</v>
      </c>
      <c r="Z149">
        <v>5</v>
      </c>
      <c r="AA149">
        <f>FinalSelection!N6</f>
        <v>1</v>
      </c>
      <c r="AC149">
        <f>FinalSelection!O6</f>
        <v>1</v>
      </c>
      <c r="AE149">
        <f>FinalSelection!P6</f>
        <v>0.5</v>
      </c>
      <c r="AF149">
        <f>FinalSelection!Q6</f>
        <v>0.5</v>
      </c>
      <c r="AG149">
        <f>FinalSelection!R6</f>
        <v>0</v>
      </c>
      <c r="AH149">
        <f>FinalSelection!S6</f>
        <v>0</v>
      </c>
      <c r="AI149">
        <f>FinalSelection!T6</f>
        <v>3</v>
      </c>
      <c r="AJ149">
        <f>FinalSelection!AF6</f>
        <v>2020</v>
      </c>
    </row>
    <row r="150" spans="10:36" x14ac:dyDescent="0.35">
      <c r="J150" s="6" t="s">
        <v>25236</v>
      </c>
      <c r="K150" s="6" t="str">
        <f>FinalSelection!I3</f>
        <v>SciTePress</v>
      </c>
      <c r="L150" s="6" t="str">
        <f>FinalSelection!M3</f>
        <v>Conference</v>
      </c>
      <c r="M150" s="6" t="str">
        <f>LEFT(FinalSelection!C3, 6)</f>
        <v xml:space="preserve">D.2.0 </v>
      </c>
      <c r="N150" s="6" t="str">
        <f>LEFT(FinalSelection!D3, 6)</f>
        <v xml:space="preserve">5.3.4 </v>
      </c>
      <c r="O150" s="6"/>
      <c r="P150" s="6" t="str">
        <f>FinalSelection!H3</f>
        <v>USA</v>
      </c>
      <c r="Q150" s="6"/>
      <c r="R150" s="6">
        <f>FinalSelection!AF3</f>
        <v>2021</v>
      </c>
      <c r="S150" s="6" t="str">
        <f>FinalSelection!G3</f>
        <v>Case study</v>
      </c>
      <c r="T150" s="48" t="str">
        <f>FinalSelection!F3</f>
        <v>Empirical</v>
      </c>
      <c r="U150" s="6">
        <f>FinalSelection!T3</f>
        <v>2.5</v>
      </c>
      <c r="Z150">
        <v>6</v>
      </c>
      <c r="AA150">
        <f>FinalSelection!N7</f>
        <v>1</v>
      </c>
      <c r="AC150">
        <f>FinalSelection!O7</f>
        <v>1</v>
      </c>
      <c r="AE150">
        <f>FinalSelection!P7</f>
        <v>0.5</v>
      </c>
      <c r="AF150">
        <f>FinalSelection!Q7</f>
        <v>0</v>
      </c>
      <c r="AG150">
        <f>FinalSelection!R7</f>
        <v>0</v>
      </c>
      <c r="AH150">
        <f>FinalSelection!S7</f>
        <v>0</v>
      </c>
      <c r="AI150">
        <f>FinalSelection!T7</f>
        <v>2.5</v>
      </c>
      <c r="AJ150">
        <f>FinalSelection!AF7</f>
        <v>2021</v>
      </c>
    </row>
    <row r="151" spans="10:36" x14ac:dyDescent="0.35">
      <c r="J151" s="6" t="s">
        <v>25237</v>
      </c>
      <c r="K151" s="6" t="str">
        <f>FinalSelection!I4</f>
        <v>ACM</v>
      </c>
      <c r="L151" s="6" t="str">
        <f>FinalSelection!M4</f>
        <v>Workshop</v>
      </c>
      <c r="M151" s="6" t="str">
        <f>LEFT(FinalSelection!C4, 6)</f>
        <v xml:space="preserve">D.2.1 </v>
      </c>
      <c r="N151" s="6" t="str">
        <f>LEFT(FinalSelection!D4, 6)</f>
        <v xml:space="preserve">5.2.2 </v>
      </c>
      <c r="O151" s="6"/>
      <c r="P151" s="6" t="str">
        <f>FinalSelection!H4</f>
        <v>Netherlands</v>
      </c>
      <c r="Q151" s="6"/>
      <c r="R151" s="6">
        <f>FinalSelection!AF4</f>
        <v>2012</v>
      </c>
      <c r="S151" s="6" t="str">
        <f>FinalSelection!G4</f>
        <v>-</v>
      </c>
      <c r="T151" s="48" t="str">
        <f>FinalSelection!F4</f>
        <v>Descriptive</v>
      </c>
      <c r="U151" s="6">
        <f>FinalSelection!T4</f>
        <v>1.5</v>
      </c>
      <c r="Z151">
        <v>7</v>
      </c>
      <c r="AA151">
        <f>FinalSelection!N8</f>
        <v>1</v>
      </c>
      <c r="AC151">
        <f>FinalSelection!O8</f>
        <v>1</v>
      </c>
      <c r="AE151">
        <f>FinalSelection!P8</f>
        <v>0.5</v>
      </c>
      <c r="AF151">
        <f>FinalSelection!Q8</f>
        <v>1</v>
      </c>
      <c r="AG151">
        <f>FinalSelection!R8</f>
        <v>0.5</v>
      </c>
      <c r="AH151">
        <f>FinalSelection!S8</f>
        <v>0.5</v>
      </c>
      <c r="AI151">
        <f>FinalSelection!T8</f>
        <v>4.5</v>
      </c>
      <c r="AJ151">
        <f>FinalSelection!AF8</f>
        <v>2014</v>
      </c>
    </row>
    <row r="152" spans="10:36" x14ac:dyDescent="0.35">
      <c r="J152" s="6" t="s">
        <v>25238</v>
      </c>
      <c r="K152" s="6" t="str">
        <f>FinalSelection!I5</f>
        <v>Springer</v>
      </c>
      <c r="L152" s="6" t="str">
        <f>FinalSelection!M5</f>
        <v>Journal</v>
      </c>
      <c r="M152" s="6" t="str">
        <f>LEFT(FinalSelection!C5, 6)</f>
        <v xml:space="preserve">D.2.1 </v>
      </c>
      <c r="N152" s="6" t="str">
        <f>LEFT(FinalSelection!D5, 6)</f>
        <v xml:space="preserve">5.2.5 </v>
      </c>
      <c r="O152" s="6"/>
      <c r="P152" s="6" t="str">
        <f>FinalSelection!H5</f>
        <v>Spain</v>
      </c>
      <c r="Q152" s="6"/>
      <c r="R152" s="6">
        <f>FinalSelection!AF5</f>
        <v>2020</v>
      </c>
      <c r="S152" s="6" t="str">
        <f>FinalSelection!G5</f>
        <v>Case study</v>
      </c>
      <c r="T152" s="48" t="str">
        <f>FinalSelection!F5</f>
        <v>Empirical</v>
      </c>
      <c r="U152" s="6">
        <f>FinalSelection!T5</f>
        <v>3</v>
      </c>
      <c r="Z152">
        <v>8</v>
      </c>
      <c r="AA152">
        <f>FinalSelection!N9</f>
        <v>1</v>
      </c>
      <c r="AC152">
        <f>FinalSelection!O9</f>
        <v>1</v>
      </c>
      <c r="AE152">
        <f>FinalSelection!P9</f>
        <v>1</v>
      </c>
      <c r="AF152">
        <f>FinalSelection!Q9</f>
        <v>1</v>
      </c>
      <c r="AG152">
        <f>FinalSelection!R9</f>
        <v>1</v>
      </c>
      <c r="AH152">
        <f>FinalSelection!S9</f>
        <v>0.5</v>
      </c>
      <c r="AI152">
        <f>FinalSelection!T9</f>
        <v>5.5</v>
      </c>
      <c r="AJ152">
        <f>FinalSelection!AF9</f>
        <v>2013</v>
      </c>
    </row>
    <row r="153" spans="10:36" x14ac:dyDescent="0.35">
      <c r="J153" s="6" t="s">
        <v>25239</v>
      </c>
      <c r="K153" s="6" t="str">
        <f>FinalSelection!I6</f>
        <v>Springer</v>
      </c>
      <c r="L153" s="6" t="str">
        <f>FinalSelection!M6</f>
        <v>Conference</v>
      </c>
      <c r="M153" s="6" t="str">
        <f>LEFT(FinalSelection!C6, 6)</f>
        <v xml:space="preserve">D.2.1 </v>
      </c>
      <c r="N153" s="6" t="str">
        <f>LEFT(FinalSelection!D6, 6)</f>
        <v xml:space="preserve">5.1.1 </v>
      </c>
      <c r="O153" s="6"/>
      <c r="P153" s="6" t="str">
        <f>FinalSelection!H6</f>
        <v>Spain</v>
      </c>
      <c r="Q153" s="6"/>
      <c r="R153" s="6">
        <f>FinalSelection!AF6</f>
        <v>2020</v>
      </c>
      <c r="S153" s="6" t="str">
        <f>FinalSelection!G6</f>
        <v>Case study</v>
      </c>
      <c r="T153" s="48" t="str">
        <f>FinalSelection!F6</f>
        <v>Empirical</v>
      </c>
      <c r="U153" s="6">
        <f>FinalSelection!T6</f>
        <v>3</v>
      </c>
      <c r="Z153">
        <v>9</v>
      </c>
      <c r="AA153">
        <f>FinalSelection!N10</f>
        <v>1</v>
      </c>
      <c r="AC153">
        <f>FinalSelection!O10</f>
        <v>1</v>
      </c>
      <c r="AE153">
        <f>FinalSelection!P10</f>
        <v>1</v>
      </c>
      <c r="AF153">
        <f>FinalSelection!Q10</f>
        <v>1</v>
      </c>
      <c r="AG153">
        <f>FinalSelection!R10</f>
        <v>0</v>
      </c>
      <c r="AH153">
        <f>FinalSelection!S10</f>
        <v>1</v>
      </c>
      <c r="AI153">
        <f>FinalSelection!T10</f>
        <v>5</v>
      </c>
      <c r="AJ153">
        <f>FinalSelection!AF10</f>
        <v>2021</v>
      </c>
    </row>
    <row r="154" spans="10:36" x14ac:dyDescent="0.35">
      <c r="J154" s="6" t="s">
        <v>25240</v>
      </c>
      <c r="K154" s="6" t="str">
        <f>FinalSelection!I7</f>
        <v>Springer</v>
      </c>
      <c r="L154" s="6" t="str">
        <f>FinalSelection!M7</f>
        <v>Conference</v>
      </c>
      <c r="M154" s="6" t="str">
        <f>LEFT(FinalSelection!C7, 6)</f>
        <v xml:space="preserve">D.2.1 </v>
      </c>
      <c r="N154" s="6" t="str">
        <f>LEFT(FinalSelection!D7, 6)</f>
        <v xml:space="preserve">5.2.5 </v>
      </c>
      <c r="O154" s="6"/>
      <c r="P154" s="6" t="str">
        <f>FinalSelection!H7</f>
        <v>Spain</v>
      </c>
      <c r="Q154" s="6"/>
      <c r="R154" s="6">
        <f>FinalSelection!AF7</f>
        <v>2021</v>
      </c>
      <c r="S154" s="6" t="str">
        <f>FinalSelection!G7</f>
        <v>Case study</v>
      </c>
      <c r="T154" s="48" t="str">
        <f>FinalSelection!F7</f>
        <v>Empirical</v>
      </c>
      <c r="U154" s="6">
        <f>FinalSelection!T7</f>
        <v>2.5</v>
      </c>
      <c r="Z154">
        <v>10</v>
      </c>
      <c r="AA154">
        <f>FinalSelection!N11</f>
        <v>1</v>
      </c>
      <c r="AC154">
        <f>FinalSelection!O11</f>
        <v>1</v>
      </c>
      <c r="AE154">
        <f>FinalSelection!P11</f>
        <v>1</v>
      </c>
      <c r="AF154">
        <f>FinalSelection!Q11</f>
        <v>0</v>
      </c>
      <c r="AG154">
        <f>FinalSelection!R11</f>
        <v>1</v>
      </c>
      <c r="AH154">
        <f>FinalSelection!S11</f>
        <v>1</v>
      </c>
      <c r="AI154">
        <f>FinalSelection!T11</f>
        <v>5</v>
      </c>
      <c r="AJ154">
        <f>FinalSelection!AF11</f>
        <v>2014</v>
      </c>
    </row>
    <row r="155" spans="10:36" x14ac:dyDescent="0.35">
      <c r="J155" s="6" t="s">
        <v>25241</v>
      </c>
      <c r="K155" s="6" t="str">
        <f>FinalSelection!I8</f>
        <v>Springer</v>
      </c>
      <c r="L155" s="6" t="str">
        <f>FinalSelection!M8</f>
        <v>Conference</v>
      </c>
      <c r="M155" s="6" t="str">
        <f>LEFT(FinalSelection!C8, 6)</f>
        <v xml:space="preserve">D.2.1 </v>
      </c>
      <c r="N155" s="6" t="str">
        <f>LEFT(FinalSelection!D8, 6)</f>
        <v xml:space="preserve">5.3.1 </v>
      </c>
      <c r="O155" s="6"/>
      <c r="P155" s="6" t="str">
        <f>FinalSelection!H8</f>
        <v>Finland</v>
      </c>
      <c r="Q155" s="6"/>
      <c r="R155" s="6">
        <f>FinalSelection!AF8</f>
        <v>2014</v>
      </c>
      <c r="S155" s="6" t="str">
        <f>FinalSelection!G8</f>
        <v>Survey</v>
      </c>
      <c r="T155" s="48" t="str">
        <f>FinalSelection!F8</f>
        <v>Empirical</v>
      </c>
      <c r="U155" s="6">
        <f>FinalSelection!T8</f>
        <v>4.5</v>
      </c>
      <c r="Z155">
        <v>11</v>
      </c>
      <c r="AA155">
        <f>FinalSelection!N12</f>
        <v>0.5</v>
      </c>
      <c r="AC155">
        <f>FinalSelection!O12</f>
        <v>1</v>
      </c>
      <c r="AE155">
        <f>FinalSelection!P12</f>
        <v>1</v>
      </c>
      <c r="AF155">
        <f>FinalSelection!Q12</f>
        <v>0.5</v>
      </c>
      <c r="AG155">
        <f>FinalSelection!R12</f>
        <v>0</v>
      </c>
      <c r="AH155">
        <f>FinalSelection!S12</f>
        <v>0</v>
      </c>
      <c r="AI155">
        <f>FinalSelection!T12</f>
        <v>3</v>
      </c>
      <c r="AJ155">
        <f>FinalSelection!AF12</f>
        <v>2011</v>
      </c>
    </row>
    <row r="156" spans="10:36" x14ac:dyDescent="0.35">
      <c r="J156" s="6" t="s">
        <v>25242</v>
      </c>
      <c r="K156" s="6" t="str">
        <f>FinalSelection!I9</f>
        <v>ACM</v>
      </c>
      <c r="L156" s="6" t="str">
        <f>FinalSelection!M9</f>
        <v>Conference</v>
      </c>
      <c r="M156" s="6" t="str">
        <f>LEFT(FinalSelection!C9, 6)</f>
        <v xml:space="preserve">D.2.1 </v>
      </c>
      <c r="N156" s="6" t="str">
        <f>LEFT(FinalSelection!D9, 6)</f>
        <v xml:space="preserve">5.3.1 </v>
      </c>
      <c r="O156" s="6"/>
      <c r="P156" s="6" t="str">
        <f>FinalSelection!H9</f>
        <v>Finland</v>
      </c>
      <c r="Q156" s="6"/>
      <c r="R156" s="6">
        <f>FinalSelection!AF9</f>
        <v>2013</v>
      </c>
      <c r="S156" s="6" t="str">
        <f>FinalSelection!G9</f>
        <v>Survey</v>
      </c>
      <c r="T156" s="48" t="str">
        <f>FinalSelection!F9</f>
        <v>Empirical</v>
      </c>
      <c r="U156" s="6">
        <f>FinalSelection!T9</f>
        <v>5.5</v>
      </c>
      <c r="Z156">
        <v>12</v>
      </c>
      <c r="AA156">
        <f>FinalSelection!N13</f>
        <v>1</v>
      </c>
      <c r="AC156">
        <f>FinalSelection!O13</f>
        <v>0.5</v>
      </c>
      <c r="AE156">
        <f>FinalSelection!P13</f>
        <v>0.5</v>
      </c>
      <c r="AF156">
        <f>FinalSelection!Q13</f>
        <v>1</v>
      </c>
      <c r="AG156">
        <f>FinalSelection!R13</f>
        <v>0</v>
      </c>
      <c r="AH156">
        <f>FinalSelection!S13</f>
        <v>0</v>
      </c>
      <c r="AI156">
        <f>FinalSelection!T13</f>
        <v>3</v>
      </c>
      <c r="AJ156">
        <f>FinalSelection!AF13</f>
        <v>2012</v>
      </c>
    </row>
    <row r="157" spans="10:36" x14ac:dyDescent="0.35">
      <c r="J157" s="6" t="s">
        <v>25243</v>
      </c>
      <c r="K157" s="6" t="str">
        <f>FinalSelection!I10</f>
        <v>ACM</v>
      </c>
      <c r="L157" s="6" t="str">
        <f>FinalSelection!M10</f>
        <v>Conference</v>
      </c>
      <c r="M157" s="6" t="str">
        <f>LEFT(FinalSelection!C10, 6)</f>
        <v xml:space="preserve">D.2.1 </v>
      </c>
      <c r="N157" s="6" t="str">
        <f>LEFT(FinalSelection!D10, 6)</f>
        <v xml:space="preserve">5.3.1 </v>
      </c>
      <c r="O157" s="6"/>
      <c r="P157" s="6" t="str">
        <f>FinalSelection!H10</f>
        <v>UK</v>
      </c>
      <c r="Q157" s="6"/>
      <c r="R157" s="6">
        <f>FinalSelection!AF10</f>
        <v>2021</v>
      </c>
      <c r="S157" s="6" t="str">
        <f>FinalSelection!G10</f>
        <v>Survey</v>
      </c>
      <c r="T157" s="48" t="str">
        <f>FinalSelection!F10</f>
        <v>Empirical</v>
      </c>
      <c r="U157" s="6">
        <f>FinalSelection!T10</f>
        <v>5</v>
      </c>
      <c r="Z157">
        <v>13</v>
      </c>
      <c r="AA157">
        <f>FinalSelection!N14</f>
        <v>1</v>
      </c>
      <c r="AC157">
        <f>FinalSelection!O14</f>
        <v>1</v>
      </c>
      <c r="AE157">
        <f>FinalSelection!P14</f>
        <v>1</v>
      </c>
      <c r="AF157">
        <f>FinalSelection!Q14</f>
        <v>0.5</v>
      </c>
      <c r="AG157">
        <f>FinalSelection!R14</f>
        <v>0</v>
      </c>
      <c r="AH157">
        <f>FinalSelection!S14</f>
        <v>0.5</v>
      </c>
      <c r="AI157">
        <f>FinalSelection!T14</f>
        <v>4</v>
      </c>
      <c r="AJ157">
        <f>FinalSelection!AF14</f>
        <v>2010</v>
      </c>
    </row>
    <row r="158" spans="10:36" x14ac:dyDescent="0.35">
      <c r="J158" s="6" t="s">
        <v>21633</v>
      </c>
      <c r="K158" s="6" t="str">
        <f>FinalSelection!I11</f>
        <v>IEEE</v>
      </c>
      <c r="L158" s="6" t="str">
        <f>FinalSelection!M11</f>
        <v>Conference</v>
      </c>
      <c r="M158" s="6" t="str">
        <f>LEFT(FinalSelection!C11, 6)</f>
        <v xml:space="preserve">D.2.1 </v>
      </c>
      <c r="N158" s="6" t="str">
        <f>LEFT(FinalSelection!D11, 6)</f>
        <v xml:space="preserve">5.3.1 </v>
      </c>
      <c r="O158" s="6"/>
      <c r="P158" s="6" t="str">
        <f>FinalSelection!H11</f>
        <v>Netherlands</v>
      </c>
      <c r="Q158" s="6"/>
      <c r="R158" s="6">
        <f>FinalSelection!AF11</f>
        <v>2014</v>
      </c>
      <c r="S158" s="6" t="str">
        <f>FinalSelection!G11</f>
        <v>Survey</v>
      </c>
      <c r="T158" s="48" t="str">
        <f>FinalSelection!F11</f>
        <v>Empirical</v>
      </c>
      <c r="U158" s="6">
        <f>FinalSelection!T11</f>
        <v>5</v>
      </c>
      <c r="Z158">
        <v>14</v>
      </c>
      <c r="AA158">
        <f>FinalSelection!N15</f>
        <v>1</v>
      </c>
      <c r="AC158">
        <f>FinalSelection!O15</f>
        <v>1</v>
      </c>
      <c r="AE158">
        <f>FinalSelection!P15</f>
        <v>1</v>
      </c>
      <c r="AF158">
        <f>FinalSelection!Q15</f>
        <v>1</v>
      </c>
      <c r="AG158">
        <f>FinalSelection!R15</f>
        <v>0</v>
      </c>
      <c r="AH158">
        <f>FinalSelection!S15</f>
        <v>0</v>
      </c>
      <c r="AI158">
        <f>FinalSelection!T15</f>
        <v>4</v>
      </c>
      <c r="AJ158">
        <f>FinalSelection!AF15</f>
        <v>2010</v>
      </c>
    </row>
    <row r="159" spans="10:36" x14ac:dyDescent="0.35">
      <c r="J159" s="6" t="s">
        <v>21634</v>
      </c>
      <c r="K159" s="6" t="str">
        <f>FinalSelection!I12</f>
        <v>Springer</v>
      </c>
      <c r="L159" s="6" t="str">
        <f>FinalSelection!M12</f>
        <v>Conference</v>
      </c>
      <c r="M159" s="6" t="str">
        <f>LEFT(FinalSelection!C12, 6)</f>
        <v xml:space="preserve">D.2.2 </v>
      </c>
      <c r="N159" s="6" t="str">
        <f>LEFT(FinalSelection!D12, 6)</f>
        <v xml:space="preserve">5.3.1 </v>
      </c>
      <c r="O159" s="6"/>
      <c r="P159" s="6" t="str">
        <f>FinalSelection!H12</f>
        <v>Spain</v>
      </c>
      <c r="Q159" s="6"/>
      <c r="R159" s="6">
        <f>FinalSelection!AF12</f>
        <v>2011</v>
      </c>
      <c r="S159" s="6" t="str">
        <f>FinalSelection!G12</f>
        <v>Experiment</v>
      </c>
      <c r="T159" s="48" t="str">
        <f>FinalSelection!F12</f>
        <v>Empirical</v>
      </c>
      <c r="U159" s="6">
        <f>FinalSelection!T12</f>
        <v>3</v>
      </c>
      <c r="Z159">
        <v>15</v>
      </c>
      <c r="AA159">
        <f>FinalSelection!N16</f>
        <v>1</v>
      </c>
      <c r="AC159">
        <f>FinalSelection!O16</f>
        <v>1</v>
      </c>
      <c r="AE159">
        <f>FinalSelection!P16</f>
        <v>1</v>
      </c>
      <c r="AF159">
        <f>FinalSelection!Q16</f>
        <v>1</v>
      </c>
      <c r="AG159">
        <f>FinalSelection!R16</f>
        <v>0</v>
      </c>
      <c r="AH159">
        <f>FinalSelection!S16</f>
        <v>0</v>
      </c>
      <c r="AI159">
        <f>FinalSelection!T16</f>
        <v>4</v>
      </c>
      <c r="AJ159">
        <f>FinalSelection!AF16</f>
        <v>2020</v>
      </c>
    </row>
    <row r="160" spans="10:36" x14ac:dyDescent="0.35">
      <c r="J160" s="6" t="s">
        <v>21635</v>
      </c>
      <c r="K160" s="6" t="str">
        <f>FinalSelection!I13</f>
        <v>Taylor &amp; Francis Group</v>
      </c>
      <c r="L160" s="6" t="str">
        <f>FinalSelection!M13</f>
        <v>Journal</v>
      </c>
      <c r="M160" s="6" t="str">
        <f>LEFT(FinalSelection!C13, 6)</f>
        <v xml:space="preserve">D.2.2 </v>
      </c>
      <c r="N160" s="6" t="str">
        <f>LEFT(FinalSelection!D13, 6)</f>
        <v xml:space="preserve">5.3.1 </v>
      </c>
      <c r="O160" s="6"/>
      <c r="P160" s="6" t="str">
        <f>FinalSelection!H13</f>
        <v>Spain</v>
      </c>
      <c r="Q160" s="6"/>
      <c r="R160" s="6">
        <f>FinalSelection!AF13</f>
        <v>2012</v>
      </c>
      <c r="S160" s="6" t="str">
        <f>FinalSelection!G13</f>
        <v>-</v>
      </c>
      <c r="T160" s="48" t="str">
        <f>FinalSelection!F13</f>
        <v>Descriptive</v>
      </c>
      <c r="U160" s="6">
        <f>FinalSelection!T13</f>
        <v>3</v>
      </c>
      <c r="Z160">
        <v>16</v>
      </c>
      <c r="AA160">
        <f>FinalSelection!N17</f>
        <v>0.5</v>
      </c>
      <c r="AC160">
        <f>FinalSelection!O17</f>
        <v>0.5</v>
      </c>
      <c r="AE160">
        <f>FinalSelection!P17</f>
        <v>0</v>
      </c>
      <c r="AF160">
        <f>FinalSelection!Q17</f>
        <v>0</v>
      </c>
      <c r="AG160">
        <f>FinalSelection!R17</f>
        <v>0</v>
      </c>
      <c r="AH160">
        <f>FinalSelection!S17</f>
        <v>0</v>
      </c>
      <c r="AI160">
        <f>FinalSelection!T17</f>
        <v>1</v>
      </c>
      <c r="AJ160">
        <f>FinalSelection!AF17</f>
        <v>2012</v>
      </c>
    </row>
    <row r="161" spans="10:36" x14ac:dyDescent="0.35">
      <c r="J161" s="6" t="s">
        <v>21636</v>
      </c>
      <c r="K161" s="6" t="str">
        <f>FinalSelection!I14</f>
        <v>ACM</v>
      </c>
      <c r="L161" s="6" t="str">
        <f>FinalSelection!M14</f>
        <v>Conference</v>
      </c>
      <c r="M161" s="6" t="str">
        <f>LEFT(FinalSelection!C14, 6)</f>
        <v xml:space="preserve">D.2.2 </v>
      </c>
      <c r="N161" s="6" t="str">
        <f>LEFT(FinalSelection!D14, 6)</f>
        <v xml:space="preserve">5.1.1 </v>
      </c>
      <c r="O161" s="6"/>
      <c r="P161" s="6" t="str">
        <f>FinalSelection!H14</f>
        <v>UK</v>
      </c>
      <c r="Q161" s="6"/>
      <c r="R161" s="6">
        <f>FinalSelection!AF14</f>
        <v>2010</v>
      </c>
      <c r="S161" s="6" t="str">
        <f>FinalSelection!G14</f>
        <v>Case study</v>
      </c>
      <c r="T161" s="48" t="str">
        <f>FinalSelection!F14</f>
        <v>Empirical</v>
      </c>
      <c r="U161" s="6">
        <f>FinalSelection!T14</f>
        <v>4</v>
      </c>
      <c r="Z161">
        <v>17</v>
      </c>
      <c r="AA161">
        <f>FinalSelection!N18</f>
        <v>1</v>
      </c>
      <c r="AC161">
        <f>FinalSelection!O18</f>
        <v>1</v>
      </c>
      <c r="AE161">
        <f>FinalSelection!P18</f>
        <v>1</v>
      </c>
      <c r="AF161">
        <f>FinalSelection!Q18</f>
        <v>0.5</v>
      </c>
      <c r="AG161">
        <f>FinalSelection!R18</f>
        <v>0</v>
      </c>
      <c r="AH161">
        <f>FinalSelection!S18</f>
        <v>0.5</v>
      </c>
      <c r="AI161">
        <f>FinalSelection!T18</f>
        <v>4</v>
      </c>
      <c r="AJ161">
        <f>FinalSelection!AF18</f>
        <v>2013</v>
      </c>
    </row>
    <row r="162" spans="10:36" x14ac:dyDescent="0.35">
      <c r="J162" s="6" t="s">
        <v>21637</v>
      </c>
      <c r="K162" s="6" t="str">
        <f>FinalSelection!I15</f>
        <v>ACM</v>
      </c>
      <c r="L162" s="6" t="str">
        <f>FinalSelection!M15</f>
        <v>Conference</v>
      </c>
      <c r="M162" s="6" t="str">
        <f>LEFT(FinalSelection!C15, 6)</f>
        <v xml:space="preserve">D.2.2 </v>
      </c>
      <c r="N162" s="6" t="str">
        <f>LEFT(FinalSelection!D15, 6)</f>
        <v xml:space="preserve">5.3.1 </v>
      </c>
      <c r="O162" s="6"/>
      <c r="P162" s="6" t="str">
        <f>FinalSelection!H15</f>
        <v>UK</v>
      </c>
      <c r="Q162" s="6"/>
      <c r="R162" s="6">
        <f>FinalSelection!AF15</f>
        <v>2010</v>
      </c>
      <c r="S162" s="6" t="str">
        <f>FinalSelection!G15</f>
        <v>Experiment</v>
      </c>
      <c r="T162" s="48" t="str">
        <f>FinalSelection!F15</f>
        <v>Empirical</v>
      </c>
      <c r="U162" s="6">
        <f>FinalSelection!T15</f>
        <v>4</v>
      </c>
      <c r="Z162">
        <v>18</v>
      </c>
      <c r="AA162">
        <f>FinalSelection!N19</f>
        <v>1</v>
      </c>
      <c r="AC162">
        <f>FinalSelection!O19</f>
        <v>1</v>
      </c>
      <c r="AE162">
        <f>FinalSelection!P19</f>
        <v>0.5</v>
      </c>
      <c r="AF162">
        <f>FinalSelection!Q19</f>
        <v>0.5</v>
      </c>
      <c r="AG162">
        <f>FinalSelection!R19</f>
        <v>0</v>
      </c>
      <c r="AH162">
        <f>FinalSelection!S19</f>
        <v>0.5</v>
      </c>
      <c r="AI162">
        <f>FinalSelection!T19</f>
        <v>3.5</v>
      </c>
      <c r="AJ162">
        <f>FinalSelection!AF19</f>
        <v>2016</v>
      </c>
    </row>
    <row r="163" spans="10:36" x14ac:dyDescent="0.35">
      <c r="J163" s="6" t="s">
        <v>21638</v>
      </c>
      <c r="K163" s="6" t="str">
        <f>FinalSelection!I16</f>
        <v>IEEE</v>
      </c>
      <c r="L163" s="6" t="str">
        <f>FinalSelection!M16</f>
        <v>Conference</v>
      </c>
      <c r="M163" s="6" t="str">
        <f>LEFT(FinalSelection!C16, 6)</f>
        <v xml:space="preserve">D.2.2 </v>
      </c>
      <c r="N163" s="6" t="str">
        <f>LEFT(FinalSelection!D16, 6)</f>
        <v xml:space="preserve">5.1.1 </v>
      </c>
      <c r="O163" s="6"/>
      <c r="P163" s="6" t="str">
        <f>FinalSelection!H16</f>
        <v>Indonesia</v>
      </c>
      <c r="Q163" s="6"/>
      <c r="R163" s="6">
        <f>FinalSelection!AF16</f>
        <v>2020</v>
      </c>
      <c r="S163" s="6" t="str">
        <f>FinalSelection!G16</f>
        <v>Survey</v>
      </c>
      <c r="T163" s="48" t="str">
        <f>FinalSelection!F16</f>
        <v>Empirical</v>
      </c>
      <c r="U163" s="6">
        <f>FinalSelection!T16</f>
        <v>4</v>
      </c>
      <c r="Z163">
        <v>19</v>
      </c>
      <c r="AA163">
        <f>FinalSelection!N20</f>
        <v>1</v>
      </c>
      <c r="AC163">
        <f>FinalSelection!O20</f>
        <v>1</v>
      </c>
      <c r="AE163">
        <f>FinalSelection!P20</f>
        <v>1</v>
      </c>
      <c r="AF163">
        <f>FinalSelection!Q20</f>
        <v>1</v>
      </c>
      <c r="AG163">
        <f>FinalSelection!R20</f>
        <v>1</v>
      </c>
      <c r="AH163">
        <f>FinalSelection!S20</f>
        <v>1</v>
      </c>
      <c r="AI163">
        <f>FinalSelection!T20</f>
        <v>6</v>
      </c>
      <c r="AJ163">
        <f>FinalSelection!AF20</f>
        <v>2020</v>
      </c>
    </row>
    <row r="164" spans="10:36" x14ac:dyDescent="0.35">
      <c r="J164" s="6" t="s">
        <v>21639</v>
      </c>
      <c r="K164" s="6" t="str">
        <f>FinalSelection!I17</f>
        <v>SAGE</v>
      </c>
      <c r="L164" s="6" t="str">
        <f>FinalSelection!M17</f>
        <v>Journal</v>
      </c>
      <c r="M164" s="6" t="str">
        <f>LEFT(FinalSelection!C17, 6)</f>
        <v xml:space="preserve">D.2.2 </v>
      </c>
      <c r="N164" s="6" t="str">
        <f>LEFT(FinalSelection!D17, 6)</f>
        <v xml:space="preserve">5.1.1 </v>
      </c>
      <c r="O164" s="6"/>
      <c r="P164" s="6" t="str">
        <f>FinalSelection!H17</f>
        <v>Norway</v>
      </c>
      <c r="Q164" s="6"/>
      <c r="R164" s="6">
        <f>FinalSelection!AF17</f>
        <v>2012</v>
      </c>
      <c r="S164" s="6" t="str">
        <f>FinalSelection!G17</f>
        <v>Experiment</v>
      </c>
      <c r="T164" s="48" t="str">
        <f>FinalSelection!F17</f>
        <v>Empirical</v>
      </c>
      <c r="U164" s="6">
        <f>FinalSelection!T17</f>
        <v>1</v>
      </c>
      <c r="Z164">
        <v>20</v>
      </c>
      <c r="AA164">
        <f>FinalSelection!N21</f>
        <v>1</v>
      </c>
      <c r="AC164">
        <f>FinalSelection!O21</f>
        <v>1</v>
      </c>
      <c r="AE164">
        <f>FinalSelection!P21</f>
        <v>1</v>
      </c>
      <c r="AF164">
        <f>FinalSelection!Q21</f>
        <v>1</v>
      </c>
      <c r="AG164">
        <f>FinalSelection!R21</f>
        <v>1</v>
      </c>
      <c r="AH164">
        <f>FinalSelection!S21</f>
        <v>1</v>
      </c>
      <c r="AI164">
        <f>FinalSelection!T21</f>
        <v>6</v>
      </c>
      <c r="AJ164">
        <f>FinalSelection!AF21</f>
        <v>2015</v>
      </c>
    </row>
    <row r="165" spans="10:36" x14ac:dyDescent="0.35">
      <c r="J165" s="6" t="s">
        <v>21640</v>
      </c>
      <c r="K165" s="6" t="str">
        <f>FinalSelection!I18</f>
        <v>INFORMS</v>
      </c>
      <c r="L165" s="6" t="str">
        <f>FinalSelection!M18</f>
        <v>Journal</v>
      </c>
      <c r="M165" s="6" t="str">
        <f>LEFT(FinalSelection!C18, 6)</f>
        <v xml:space="preserve">D.2.2 </v>
      </c>
      <c r="N165" s="6" t="str">
        <f>LEFT(FinalSelection!D18, 6)</f>
        <v xml:space="preserve">5.3.3 </v>
      </c>
      <c r="O165" s="6"/>
      <c r="P165" s="6" t="str">
        <f>FinalSelection!H18</f>
        <v>UK</v>
      </c>
      <c r="Q165" s="6"/>
      <c r="R165" s="6">
        <f>FinalSelection!AF18</f>
        <v>2013</v>
      </c>
      <c r="S165" s="6" t="str">
        <f>FinalSelection!G18</f>
        <v>Survey</v>
      </c>
      <c r="T165" s="48" t="str">
        <f>FinalSelection!F18</f>
        <v>Empirical</v>
      </c>
      <c r="U165" s="6">
        <f>FinalSelection!T18</f>
        <v>4</v>
      </c>
      <c r="Z165">
        <v>21</v>
      </c>
      <c r="AA165">
        <f>FinalSelection!N22</f>
        <v>1</v>
      </c>
      <c r="AC165">
        <f>FinalSelection!O22</f>
        <v>0.5</v>
      </c>
      <c r="AE165">
        <f>FinalSelection!P22</f>
        <v>0</v>
      </c>
      <c r="AF165">
        <f>FinalSelection!Q22</f>
        <v>0</v>
      </c>
      <c r="AG165">
        <f>FinalSelection!R22</f>
        <v>0</v>
      </c>
      <c r="AH165">
        <f>FinalSelection!S22</f>
        <v>0</v>
      </c>
      <c r="AI165">
        <f>FinalSelection!T22</f>
        <v>1.5</v>
      </c>
      <c r="AJ165">
        <f>FinalSelection!AF22</f>
        <v>2011</v>
      </c>
    </row>
    <row r="166" spans="10:36" x14ac:dyDescent="0.35">
      <c r="J166" s="6" t="s">
        <v>21641</v>
      </c>
      <c r="K166" s="6" t="str">
        <f>FinalSelection!I19</f>
        <v>Springer</v>
      </c>
      <c r="L166" s="6" t="str">
        <f>FinalSelection!M19</f>
        <v>Conference</v>
      </c>
      <c r="M166" s="6" t="str">
        <f>LEFT(FinalSelection!C19, 6)</f>
        <v xml:space="preserve">D.2.2 </v>
      </c>
      <c r="N166" s="6" t="str">
        <f>LEFT(FinalSelection!D19, 6)</f>
        <v xml:space="preserve">5.1.4 </v>
      </c>
      <c r="O166" s="6"/>
      <c r="P166" s="6" t="str">
        <f>FinalSelection!H19</f>
        <v>Spain</v>
      </c>
      <c r="Q166" s="6"/>
      <c r="R166" s="6">
        <f>FinalSelection!AF19</f>
        <v>2016</v>
      </c>
      <c r="S166" s="6" t="str">
        <f>FinalSelection!G19</f>
        <v>-</v>
      </c>
      <c r="T166" s="48" t="str">
        <f>FinalSelection!F19</f>
        <v>Descriptive</v>
      </c>
      <c r="U166" s="6">
        <f>FinalSelection!T19</f>
        <v>3.5</v>
      </c>
      <c r="Z166">
        <v>22</v>
      </c>
      <c r="AA166">
        <f>FinalSelection!N23</f>
        <v>1</v>
      </c>
      <c r="AC166">
        <f>FinalSelection!O23</f>
        <v>1</v>
      </c>
      <c r="AE166">
        <f>FinalSelection!P23</f>
        <v>0.5</v>
      </c>
      <c r="AF166">
        <f>FinalSelection!Q23</f>
        <v>1</v>
      </c>
      <c r="AG166">
        <f>FinalSelection!R23</f>
        <v>0</v>
      </c>
      <c r="AH166">
        <f>FinalSelection!S23</f>
        <v>0</v>
      </c>
      <c r="AI166">
        <f>FinalSelection!T23</f>
        <v>3.5</v>
      </c>
      <c r="AJ166">
        <f>FinalSelection!AF23</f>
        <v>2014</v>
      </c>
    </row>
    <row r="167" spans="10:36" x14ac:dyDescent="0.35">
      <c r="J167" s="6" t="s">
        <v>21642</v>
      </c>
      <c r="K167" s="6" t="str">
        <f>FinalSelection!I20</f>
        <v>Springer</v>
      </c>
      <c r="L167" s="6" t="str">
        <f>FinalSelection!M20</f>
        <v>Conference</v>
      </c>
      <c r="M167" s="6" t="str">
        <f>LEFT(FinalSelection!C20, 6)</f>
        <v xml:space="preserve">D.2.2 </v>
      </c>
      <c r="N167" s="6" t="str">
        <f>LEFT(FinalSelection!D20, 6)</f>
        <v xml:space="preserve">5.1.2 </v>
      </c>
      <c r="O167" s="6"/>
      <c r="P167" s="6" t="str">
        <f>FinalSelection!H20</f>
        <v>Spain</v>
      </c>
      <c r="Q167" s="6"/>
      <c r="R167" s="6">
        <f>FinalSelection!AF20</f>
        <v>2020</v>
      </c>
      <c r="S167" s="6" t="str">
        <f>FinalSelection!G20</f>
        <v>Experiment</v>
      </c>
      <c r="T167" s="48" t="str">
        <f>FinalSelection!F20</f>
        <v>Empirical</v>
      </c>
      <c r="U167" s="6">
        <f>FinalSelection!T20</f>
        <v>6</v>
      </c>
      <c r="Z167">
        <v>23</v>
      </c>
      <c r="AA167">
        <f>FinalSelection!N24</f>
        <v>1</v>
      </c>
      <c r="AC167">
        <f>FinalSelection!O24</f>
        <v>1</v>
      </c>
      <c r="AE167">
        <f>FinalSelection!P24</f>
        <v>0.5</v>
      </c>
      <c r="AF167">
        <f>FinalSelection!Q24</f>
        <v>0</v>
      </c>
      <c r="AG167">
        <f>FinalSelection!R24</f>
        <v>0</v>
      </c>
      <c r="AH167">
        <f>FinalSelection!S24</f>
        <v>0</v>
      </c>
      <c r="AI167">
        <f>FinalSelection!T24</f>
        <v>2.5</v>
      </c>
      <c r="AJ167">
        <f>FinalSelection!AF24</f>
        <v>2021</v>
      </c>
    </row>
    <row r="168" spans="10:36" x14ac:dyDescent="0.35">
      <c r="J168" s="6" t="s">
        <v>21643</v>
      </c>
      <c r="K168" s="6" t="str">
        <f>FinalSelection!I21</f>
        <v>IEEE</v>
      </c>
      <c r="L168" s="6" t="str">
        <f>FinalSelection!M21</f>
        <v>Conference</v>
      </c>
      <c r="M168" s="6" t="str">
        <f>LEFT(FinalSelection!C21, 6)</f>
        <v xml:space="preserve">D.2.2 </v>
      </c>
      <c r="N168" s="6" t="str">
        <f>LEFT(FinalSelection!D21, 6)</f>
        <v xml:space="preserve">5.3.3 </v>
      </c>
      <c r="O168" s="6"/>
      <c r="P168" s="6" t="str">
        <f>FinalSelection!H21</f>
        <v>Brazil</v>
      </c>
      <c r="Q168" s="6"/>
      <c r="R168" s="6">
        <f>FinalSelection!AF21</f>
        <v>2015</v>
      </c>
      <c r="S168" s="6" t="str">
        <f>FinalSelection!G21</f>
        <v>Experiment</v>
      </c>
      <c r="T168" s="48" t="str">
        <f>FinalSelection!F21</f>
        <v>Empirical</v>
      </c>
      <c r="U168" s="6">
        <f>FinalSelection!T21</f>
        <v>6</v>
      </c>
      <c r="Z168">
        <v>24</v>
      </c>
      <c r="AA168">
        <f>FinalSelection!N25</f>
        <v>1</v>
      </c>
      <c r="AC168">
        <f>FinalSelection!O25</f>
        <v>1</v>
      </c>
      <c r="AE168">
        <f>FinalSelection!P25</f>
        <v>1</v>
      </c>
      <c r="AF168">
        <f>FinalSelection!Q25</f>
        <v>1</v>
      </c>
      <c r="AG168">
        <f>FinalSelection!R25</f>
        <v>1</v>
      </c>
      <c r="AH168">
        <f>FinalSelection!S25</f>
        <v>1</v>
      </c>
      <c r="AI168">
        <f>FinalSelection!T25</f>
        <v>6</v>
      </c>
      <c r="AJ168">
        <f>FinalSelection!AF25</f>
        <v>2021</v>
      </c>
    </row>
    <row r="169" spans="10:36" x14ac:dyDescent="0.35">
      <c r="J169" s="6" t="s">
        <v>21644</v>
      </c>
      <c r="K169" s="6" t="str">
        <f>FinalSelection!I22</f>
        <v>IEEE</v>
      </c>
      <c r="L169" s="6" t="str">
        <f>FinalSelection!M22</f>
        <v>Conference</v>
      </c>
      <c r="M169" s="6" t="str">
        <f>LEFT(FinalSelection!C22, 6)</f>
        <v xml:space="preserve">D.2.2 </v>
      </c>
      <c r="N169" s="6" t="str">
        <f>LEFT(FinalSelection!D22, 6)</f>
        <v xml:space="preserve">5.1.2 </v>
      </c>
      <c r="O169" s="6"/>
      <c r="P169" s="6" t="str">
        <f>FinalSelection!H22</f>
        <v>Brazil</v>
      </c>
      <c r="Q169" s="6"/>
      <c r="R169" s="6">
        <f>FinalSelection!AF22</f>
        <v>2011</v>
      </c>
      <c r="S169" s="6" t="str">
        <f>FinalSelection!G22</f>
        <v>-</v>
      </c>
      <c r="T169" s="48" t="str">
        <f>FinalSelection!F22</f>
        <v>Descriptive</v>
      </c>
      <c r="U169" s="6">
        <f>FinalSelection!T22</f>
        <v>1.5</v>
      </c>
      <c r="Z169">
        <v>25</v>
      </c>
      <c r="AA169">
        <f>FinalSelection!N26</f>
        <v>1</v>
      </c>
      <c r="AC169">
        <f>FinalSelection!O26</f>
        <v>1</v>
      </c>
      <c r="AE169">
        <f>FinalSelection!P26</f>
        <v>1</v>
      </c>
      <c r="AF169">
        <f>FinalSelection!Q26</f>
        <v>1</v>
      </c>
      <c r="AG169">
        <f>FinalSelection!R26</f>
        <v>0</v>
      </c>
      <c r="AH169">
        <f>FinalSelection!S26</f>
        <v>0.5</v>
      </c>
      <c r="AI169">
        <f>FinalSelection!T26</f>
        <v>4.5</v>
      </c>
      <c r="AJ169">
        <f>FinalSelection!AF26</f>
        <v>2018</v>
      </c>
    </row>
    <row r="170" spans="10:36" x14ac:dyDescent="0.35">
      <c r="J170" s="6" t="s">
        <v>21645</v>
      </c>
      <c r="K170" s="6" t="str">
        <f>FinalSelection!I23</f>
        <v>IBM</v>
      </c>
      <c r="L170" s="6" t="str">
        <f>FinalSelection!M23</f>
        <v>Conference</v>
      </c>
      <c r="M170" s="6" t="str">
        <f>LEFT(FinalSelection!C23, 6)</f>
        <v xml:space="preserve">D.2.2 </v>
      </c>
      <c r="N170" s="6" t="str">
        <f>LEFT(FinalSelection!D23, 6)</f>
        <v xml:space="preserve">5.1.2 </v>
      </c>
      <c r="O170" s="6"/>
      <c r="P170" s="6" t="str">
        <f>FinalSelection!H23</f>
        <v>Brazil</v>
      </c>
      <c r="Q170" s="6"/>
      <c r="R170" s="6">
        <f>FinalSelection!AF23</f>
        <v>2014</v>
      </c>
      <c r="S170" s="6" t="str">
        <f>FinalSelection!G23</f>
        <v>-</v>
      </c>
      <c r="T170" s="48" t="str">
        <f>FinalSelection!F23</f>
        <v>Descriptive</v>
      </c>
      <c r="U170" s="6">
        <f>FinalSelection!T23</f>
        <v>3.5</v>
      </c>
      <c r="Z170">
        <v>26</v>
      </c>
      <c r="AA170">
        <f>FinalSelection!N27</f>
        <v>0.5</v>
      </c>
      <c r="AC170">
        <f>FinalSelection!O27</f>
        <v>0.5</v>
      </c>
      <c r="AE170">
        <f>FinalSelection!P27</f>
        <v>0.5</v>
      </c>
      <c r="AF170">
        <f>FinalSelection!Q27</f>
        <v>0</v>
      </c>
      <c r="AG170">
        <f>FinalSelection!R27</f>
        <v>0</v>
      </c>
      <c r="AH170">
        <f>FinalSelection!S27</f>
        <v>0</v>
      </c>
      <c r="AI170">
        <f>FinalSelection!T27</f>
        <v>1.5</v>
      </c>
      <c r="AJ170">
        <f>FinalSelection!AF27</f>
        <v>2013</v>
      </c>
    </row>
    <row r="171" spans="10:36" x14ac:dyDescent="0.35">
      <c r="J171" s="6" t="s">
        <v>21646</v>
      </c>
      <c r="K171" s="6" t="str">
        <f>FinalSelection!I24</f>
        <v>Slovak Academy of Sciences</v>
      </c>
      <c r="L171" s="6" t="str">
        <f>FinalSelection!M24</f>
        <v>Journal</v>
      </c>
      <c r="M171" s="6" t="str">
        <f>LEFT(FinalSelection!C24, 6)</f>
        <v xml:space="preserve">D.2.2 </v>
      </c>
      <c r="N171" s="6" t="str">
        <f>LEFT(FinalSelection!D24, 6)</f>
        <v xml:space="preserve">5.1.2 </v>
      </c>
      <c r="O171" s="6"/>
      <c r="P171" s="6" t="str">
        <f>FinalSelection!H24</f>
        <v>Brazil</v>
      </c>
      <c r="Q171" s="6"/>
      <c r="R171" s="6">
        <f>FinalSelection!AF24</f>
        <v>2021</v>
      </c>
      <c r="S171" s="6" t="str">
        <f>FinalSelection!G24</f>
        <v>-</v>
      </c>
      <c r="T171" s="48" t="str">
        <f>FinalSelection!F24</f>
        <v>Descriptive</v>
      </c>
      <c r="U171" s="6">
        <f>FinalSelection!T24</f>
        <v>2.5</v>
      </c>
      <c r="Z171">
        <v>27</v>
      </c>
      <c r="AA171">
        <f>FinalSelection!N28</f>
        <v>1</v>
      </c>
      <c r="AC171">
        <f>FinalSelection!O28</f>
        <v>1</v>
      </c>
      <c r="AE171">
        <f>FinalSelection!P28</f>
        <v>1</v>
      </c>
      <c r="AF171">
        <f>FinalSelection!Q28</f>
        <v>0</v>
      </c>
      <c r="AG171">
        <f>FinalSelection!R28</f>
        <v>0</v>
      </c>
      <c r="AH171">
        <f>FinalSelection!S28</f>
        <v>0</v>
      </c>
      <c r="AI171">
        <f>FinalSelection!T28</f>
        <v>3</v>
      </c>
      <c r="AJ171">
        <f>FinalSelection!AF28</f>
        <v>2019</v>
      </c>
    </row>
    <row r="172" spans="10:36" x14ac:dyDescent="0.35">
      <c r="J172" s="6" t="s">
        <v>21647</v>
      </c>
      <c r="K172" s="6" t="str">
        <f>FinalSelection!I25</f>
        <v>Springer</v>
      </c>
      <c r="L172" s="6" t="str">
        <f>FinalSelection!M25</f>
        <v>Conference</v>
      </c>
      <c r="M172" s="6" t="str">
        <f>LEFT(FinalSelection!C25, 6)</f>
        <v xml:space="preserve">D.2.2 </v>
      </c>
      <c r="N172" s="6" t="str">
        <f>LEFT(FinalSelection!D25, 6)</f>
        <v xml:space="preserve">5.2.4 </v>
      </c>
      <c r="O172" s="6"/>
      <c r="P172" s="6" t="str">
        <f>FinalSelection!H25</f>
        <v>Spain</v>
      </c>
      <c r="Q172" s="6"/>
      <c r="R172" s="6">
        <f>FinalSelection!AF25</f>
        <v>2021</v>
      </c>
      <c r="S172" s="6" t="str">
        <f>FinalSelection!G25</f>
        <v>Experiment</v>
      </c>
      <c r="T172" s="48" t="str">
        <f>FinalSelection!F25</f>
        <v>Empirical</v>
      </c>
      <c r="U172" s="6">
        <f>FinalSelection!T25</f>
        <v>6</v>
      </c>
      <c r="Z172">
        <v>28</v>
      </c>
      <c r="AA172">
        <f>FinalSelection!N29</f>
        <v>0.5</v>
      </c>
      <c r="AC172">
        <f>FinalSelection!O29</f>
        <v>1</v>
      </c>
      <c r="AE172">
        <f>FinalSelection!P29</f>
        <v>0.5</v>
      </c>
      <c r="AF172">
        <f>FinalSelection!Q29</f>
        <v>0.5</v>
      </c>
      <c r="AG172">
        <f>FinalSelection!R29</f>
        <v>0</v>
      </c>
      <c r="AH172">
        <f>FinalSelection!S29</f>
        <v>0</v>
      </c>
      <c r="AI172">
        <f>FinalSelection!T29</f>
        <v>2.5</v>
      </c>
      <c r="AJ172">
        <f>FinalSelection!AF29</f>
        <v>2009</v>
      </c>
    </row>
    <row r="173" spans="10:36" x14ac:dyDescent="0.35">
      <c r="J173" s="6" t="s">
        <v>21648</v>
      </c>
      <c r="K173" s="6" t="str">
        <f>FinalSelection!I26</f>
        <v>ACM</v>
      </c>
      <c r="L173" s="6" t="str">
        <f>FinalSelection!M26</f>
        <v>Journal</v>
      </c>
      <c r="M173" s="6" t="str">
        <f>LEFT(FinalSelection!C26, 6)</f>
        <v xml:space="preserve">D.2.2 </v>
      </c>
      <c r="N173" s="6" t="str">
        <f>LEFT(FinalSelection!D26, 6)</f>
        <v xml:space="preserve">5.3.1 </v>
      </c>
      <c r="O173" s="6"/>
      <c r="P173" s="6" t="str">
        <f>FinalSelection!H26</f>
        <v>Sweden</v>
      </c>
      <c r="Q173" s="6"/>
      <c r="R173" s="6">
        <f>FinalSelection!AF26</f>
        <v>2018</v>
      </c>
      <c r="S173" s="6" t="str">
        <f>FinalSelection!G26</f>
        <v>Case study</v>
      </c>
      <c r="T173" s="48" t="str">
        <f>FinalSelection!F26</f>
        <v>Empirical</v>
      </c>
      <c r="U173" s="6">
        <f>FinalSelection!T26</f>
        <v>4.5</v>
      </c>
      <c r="Z173">
        <v>29</v>
      </c>
      <c r="AA173">
        <f>FinalSelection!N30</f>
        <v>1</v>
      </c>
      <c r="AC173">
        <f>FinalSelection!O30</f>
        <v>1</v>
      </c>
      <c r="AE173">
        <f>FinalSelection!P30</f>
        <v>1</v>
      </c>
      <c r="AF173">
        <f>FinalSelection!Q30</f>
        <v>1</v>
      </c>
      <c r="AG173">
        <f>FinalSelection!R30</f>
        <v>0.5</v>
      </c>
      <c r="AH173">
        <f>FinalSelection!S30</f>
        <v>0.5</v>
      </c>
      <c r="AI173">
        <f>FinalSelection!T30</f>
        <v>5</v>
      </c>
      <c r="AJ173">
        <f>FinalSelection!AF30</f>
        <v>2017</v>
      </c>
    </row>
    <row r="174" spans="10:36" x14ac:dyDescent="0.35">
      <c r="J174" s="6" t="s">
        <v>21649</v>
      </c>
      <c r="K174" s="6" t="str">
        <f>FinalSelection!I27</f>
        <v>USENIX</v>
      </c>
      <c r="L174" s="6" t="str">
        <f>FinalSelection!M27</f>
        <v>Workshop</v>
      </c>
      <c r="M174" s="6" t="str">
        <f>LEFT(FinalSelection!C27, 6)</f>
        <v xml:space="preserve">D.2.3 </v>
      </c>
      <c r="N174" s="6" t="str">
        <f>LEFT(FinalSelection!D27, 6)</f>
        <v xml:space="preserve">5.3.1 </v>
      </c>
      <c r="O174" s="6"/>
      <c r="P174" s="6" t="str">
        <f>FinalSelection!H27</f>
        <v>Canada</v>
      </c>
      <c r="Q174" s="6"/>
      <c r="R174" s="6">
        <f>FinalSelection!AF27</f>
        <v>2013</v>
      </c>
      <c r="S174" s="6" t="str">
        <f>FinalSelection!G27</f>
        <v>Case study</v>
      </c>
      <c r="T174" s="48" t="str">
        <f>FinalSelection!F27</f>
        <v>Empirical</v>
      </c>
      <c r="U174" s="6">
        <f>FinalSelection!T27</f>
        <v>1.5</v>
      </c>
      <c r="Z174">
        <v>30</v>
      </c>
      <c r="AA174">
        <f>FinalSelection!N31</f>
        <v>0.5</v>
      </c>
      <c r="AC174">
        <f>FinalSelection!O31</f>
        <v>1</v>
      </c>
      <c r="AE174">
        <f>FinalSelection!P31</f>
        <v>0</v>
      </c>
      <c r="AF174">
        <f>FinalSelection!Q31</f>
        <v>0.5</v>
      </c>
      <c r="AG174">
        <f>FinalSelection!R31</f>
        <v>0</v>
      </c>
      <c r="AH174">
        <f>FinalSelection!S31</f>
        <v>0</v>
      </c>
      <c r="AI174">
        <f>FinalSelection!T31</f>
        <v>2</v>
      </c>
      <c r="AJ174">
        <f>FinalSelection!AF31</f>
        <v>2013</v>
      </c>
    </row>
    <row r="175" spans="10:36" x14ac:dyDescent="0.35">
      <c r="J175" s="6" t="s">
        <v>21650</v>
      </c>
      <c r="K175" s="6" t="str">
        <f>FinalSelection!I28</f>
        <v>IEEE</v>
      </c>
      <c r="L175" s="6" t="str">
        <f>FinalSelection!M28</f>
        <v>Conference</v>
      </c>
      <c r="M175" s="6" t="str">
        <f>LEFT(FinalSelection!C28, 6)</f>
        <v xml:space="preserve">D.2.3 </v>
      </c>
      <c r="N175" s="6" t="str">
        <f>LEFT(FinalSelection!D28, 6)</f>
        <v xml:space="preserve">5.3.3 </v>
      </c>
      <c r="O175" s="6"/>
      <c r="P175" s="6" t="str">
        <f>FinalSelection!H28</f>
        <v>Indonesia</v>
      </c>
      <c r="Q175" s="6"/>
      <c r="R175" s="6">
        <f>FinalSelection!AF28</f>
        <v>2019</v>
      </c>
      <c r="S175" s="6" t="str">
        <f>FinalSelection!G28</f>
        <v>-</v>
      </c>
      <c r="T175" s="48" t="str">
        <f>FinalSelection!F28</f>
        <v>Descriptive</v>
      </c>
      <c r="U175" s="6">
        <f>FinalSelection!T28</f>
        <v>3</v>
      </c>
      <c r="Z175">
        <v>31</v>
      </c>
      <c r="AA175">
        <f>FinalSelection!N32</f>
        <v>1</v>
      </c>
      <c r="AC175">
        <f>FinalSelection!O32</f>
        <v>1</v>
      </c>
      <c r="AE175">
        <f>FinalSelection!P32</f>
        <v>1</v>
      </c>
      <c r="AF175">
        <f>FinalSelection!Q32</f>
        <v>1</v>
      </c>
      <c r="AG175">
        <f>FinalSelection!R32</f>
        <v>0</v>
      </c>
      <c r="AH175">
        <f>FinalSelection!S32</f>
        <v>0.5</v>
      </c>
      <c r="AI175">
        <f>FinalSelection!T32</f>
        <v>4.5</v>
      </c>
      <c r="AJ175">
        <f>FinalSelection!AF32</f>
        <v>2019</v>
      </c>
    </row>
    <row r="176" spans="10:36" x14ac:dyDescent="0.35">
      <c r="J176" s="6" t="s">
        <v>21651</v>
      </c>
      <c r="K176" s="6" t="str">
        <f>FinalSelection!I29</f>
        <v>IEEE</v>
      </c>
      <c r="L176" s="6" t="str">
        <f>FinalSelection!M29</f>
        <v>Conference</v>
      </c>
      <c r="M176" s="6" t="str">
        <f>LEFT(FinalSelection!C29, 6)</f>
        <v xml:space="preserve">D.2.3 </v>
      </c>
      <c r="N176" s="6" t="str">
        <f>LEFT(FinalSelection!D29, 6)</f>
        <v xml:space="preserve">5.3.3 </v>
      </c>
      <c r="O176" s="6"/>
      <c r="P176" s="6" t="str">
        <f>FinalSelection!H29</f>
        <v>China</v>
      </c>
      <c r="Q176" s="6"/>
      <c r="R176" s="6">
        <f>FinalSelection!AF29</f>
        <v>2009</v>
      </c>
      <c r="S176" s="6" t="str">
        <f>FinalSelection!G29</f>
        <v>-</v>
      </c>
      <c r="T176" s="48" t="str">
        <f>FinalSelection!F29</f>
        <v>Descriptive</v>
      </c>
      <c r="U176" s="6">
        <f>FinalSelection!T29</f>
        <v>2.5</v>
      </c>
      <c r="Z176">
        <v>32</v>
      </c>
      <c r="AA176">
        <f>FinalSelection!N33</f>
        <v>1</v>
      </c>
      <c r="AC176">
        <f>FinalSelection!O33</f>
        <v>1</v>
      </c>
      <c r="AE176">
        <f>FinalSelection!P33</f>
        <v>1</v>
      </c>
      <c r="AF176">
        <f>FinalSelection!Q33</f>
        <v>1</v>
      </c>
      <c r="AG176">
        <f>FinalSelection!R33</f>
        <v>0</v>
      </c>
      <c r="AH176">
        <f>FinalSelection!S33</f>
        <v>0</v>
      </c>
      <c r="AI176">
        <f>FinalSelection!T33</f>
        <v>4</v>
      </c>
      <c r="AJ176">
        <f>FinalSelection!AF33</f>
        <v>2020</v>
      </c>
    </row>
    <row r="177" spans="10:45" x14ac:dyDescent="0.35">
      <c r="J177" s="6" t="s">
        <v>21652</v>
      </c>
      <c r="K177" s="6" t="str">
        <f>FinalSelection!I30</f>
        <v>ACM</v>
      </c>
      <c r="L177" s="6" t="str">
        <f>FinalSelection!M30</f>
        <v>Journal</v>
      </c>
      <c r="M177" s="6" t="str">
        <f>LEFT(FinalSelection!C30, 6)</f>
        <v xml:space="preserve">D.2.3 </v>
      </c>
      <c r="N177" s="6" t="str">
        <f>LEFT(FinalSelection!D30, 6)</f>
        <v xml:space="preserve">5.3.3 </v>
      </c>
      <c r="O177" s="6"/>
      <c r="P177" s="6" t="str">
        <f>FinalSelection!H30</f>
        <v>USA</v>
      </c>
      <c r="Q177" s="6"/>
      <c r="R177" s="6">
        <f>FinalSelection!AF30</f>
        <v>2017</v>
      </c>
      <c r="S177" s="6" t="str">
        <f>FinalSelection!G30</f>
        <v>Case study</v>
      </c>
      <c r="T177" s="48" t="str">
        <f>FinalSelection!F30</f>
        <v>Empirical</v>
      </c>
      <c r="U177" s="6">
        <f>FinalSelection!T30</f>
        <v>5</v>
      </c>
      <c r="Z177">
        <v>33</v>
      </c>
      <c r="AA177">
        <f>FinalSelection!N34</f>
        <v>1</v>
      </c>
      <c r="AC177">
        <f>FinalSelection!O34</f>
        <v>1</v>
      </c>
      <c r="AE177">
        <f>FinalSelection!P34</f>
        <v>1</v>
      </c>
      <c r="AF177">
        <f>FinalSelection!Q34</f>
        <v>0.5</v>
      </c>
      <c r="AG177">
        <f>FinalSelection!R34</f>
        <v>0</v>
      </c>
      <c r="AH177">
        <f>FinalSelection!S34</f>
        <v>0</v>
      </c>
      <c r="AI177">
        <f>FinalSelection!T34</f>
        <v>3.5</v>
      </c>
      <c r="AJ177">
        <f>FinalSelection!AF34</f>
        <v>2018</v>
      </c>
      <c r="AM177" s="13" t="s">
        <v>119</v>
      </c>
      <c r="AN177" s="13" t="s">
        <v>121</v>
      </c>
      <c r="AO177" s="13" t="s">
        <v>123</v>
      </c>
      <c r="AP177" s="13" t="s">
        <v>124</v>
      </c>
      <c r="AQ177" s="13" t="s">
        <v>125</v>
      </c>
      <c r="AR177" s="13" t="s">
        <v>21303</v>
      </c>
      <c r="AS177" s="13" t="s">
        <v>21304</v>
      </c>
    </row>
    <row r="178" spans="10:45" x14ac:dyDescent="0.35">
      <c r="J178" s="6" t="s">
        <v>21653</v>
      </c>
      <c r="K178" s="6" t="str">
        <f>FinalSelection!I31</f>
        <v>IEEE</v>
      </c>
      <c r="L178" s="6" t="str">
        <f>FinalSelection!M31</f>
        <v>Conference</v>
      </c>
      <c r="M178" s="6" t="str">
        <f>LEFT(FinalSelection!C31, 6)</f>
        <v xml:space="preserve">D.2.3 </v>
      </c>
      <c r="N178" s="6" t="str">
        <f>LEFT(FinalSelection!D31, 6)</f>
        <v xml:space="preserve">5.3.3 </v>
      </c>
      <c r="O178" s="6"/>
      <c r="P178" s="6" t="str">
        <f>FinalSelection!H31</f>
        <v>Germany</v>
      </c>
      <c r="Q178" s="6"/>
      <c r="R178" s="6">
        <f>FinalSelection!AF31</f>
        <v>2013</v>
      </c>
      <c r="S178" s="6" t="str">
        <f>FinalSelection!G31</f>
        <v>Survey</v>
      </c>
      <c r="T178" s="48" t="str">
        <f>FinalSelection!F31</f>
        <v>Empirical</v>
      </c>
      <c r="U178" s="6">
        <f>FinalSelection!T31</f>
        <v>2</v>
      </c>
      <c r="Z178">
        <v>34</v>
      </c>
      <c r="AA178">
        <f>FinalSelection!N35</f>
        <v>0.5</v>
      </c>
      <c r="AC178">
        <f>FinalSelection!O35</f>
        <v>0.5</v>
      </c>
      <c r="AE178">
        <f>FinalSelection!P35</f>
        <v>0</v>
      </c>
      <c r="AF178">
        <f>FinalSelection!Q35</f>
        <v>0.5</v>
      </c>
      <c r="AG178">
        <f>FinalSelection!R35</f>
        <v>0</v>
      </c>
      <c r="AH178">
        <f>FinalSelection!S35</f>
        <v>0</v>
      </c>
      <c r="AI178">
        <f>FinalSelection!T35</f>
        <v>1.5</v>
      </c>
      <c r="AJ178">
        <f>FinalSelection!AF35</f>
        <v>2009</v>
      </c>
      <c r="AL178" s="13">
        <v>2009</v>
      </c>
      <c r="AM178" s="61">
        <f>AVERAGEIF($AJ$145:$AJ$243,$AL178,AA$145:AA$243)</f>
        <v>0.7857142857142857</v>
      </c>
      <c r="AN178" s="61">
        <f>AVERAGEIF($AJ$145:$AJ$243,$AL178,AC$145:AC$243)</f>
        <v>0.7857142857142857</v>
      </c>
      <c r="AO178" s="61">
        <f>AVERAGEIF($AJ$145:$AJ$243,$AL178,AE$145:AE$243)</f>
        <v>0.35714285714285715</v>
      </c>
      <c r="AP178" s="61">
        <f t="shared" ref="AP178:AQ178" si="27">AVERAGEIF($AJ$145:$AJ$243,$AL178,AF$145:AF$243)</f>
        <v>0.42857142857142855</v>
      </c>
      <c r="AQ178" s="61">
        <f t="shared" si="27"/>
        <v>0</v>
      </c>
      <c r="AR178" s="61">
        <f>AVERAGEIF($AJ$145:$AJ$243,$AL178,AH$145:AH$243)</f>
        <v>0</v>
      </c>
      <c r="AS178" s="61">
        <f>AVERAGEIF($AJ$145:$AJ$243,$AL178,AI$145:AI$243)/6</f>
        <v>0.39285714285714285</v>
      </c>
    </row>
    <row r="179" spans="10:45" x14ac:dyDescent="0.35">
      <c r="J179" s="6" t="s">
        <v>21654</v>
      </c>
      <c r="K179" s="6" t="str">
        <f>FinalSelection!I32</f>
        <v>ACM</v>
      </c>
      <c r="L179" s="6" t="str">
        <f>FinalSelection!M32</f>
        <v>Journal</v>
      </c>
      <c r="M179" s="6" t="str">
        <f>LEFT(FinalSelection!C32, 6)</f>
        <v xml:space="preserve">D.2.3 </v>
      </c>
      <c r="N179" s="6" t="str">
        <f>LEFT(FinalSelection!D32, 6)</f>
        <v xml:space="preserve">5.2.4 </v>
      </c>
      <c r="O179" s="6"/>
      <c r="P179" s="6" t="str">
        <f>FinalSelection!H32</f>
        <v>USA</v>
      </c>
      <c r="Q179" s="6"/>
      <c r="R179" s="6">
        <f>FinalSelection!AF32</f>
        <v>2019</v>
      </c>
      <c r="S179" s="6" t="str">
        <f>FinalSelection!G32</f>
        <v>Case study</v>
      </c>
      <c r="T179" s="48" t="str">
        <f>FinalSelection!F32</f>
        <v>Empirical</v>
      </c>
      <c r="U179" s="6">
        <f>FinalSelection!T32</f>
        <v>4.5</v>
      </c>
      <c r="Z179">
        <v>35</v>
      </c>
      <c r="AA179">
        <f>FinalSelection!N36</f>
        <v>1</v>
      </c>
      <c r="AC179">
        <f>FinalSelection!O36</f>
        <v>0.5</v>
      </c>
      <c r="AE179">
        <f>FinalSelection!P36</f>
        <v>0.5</v>
      </c>
      <c r="AF179">
        <f>FinalSelection!Q36</f>
        <v>0</v>
      </c>
      <c r="AG179">
        <f>FinalSelection!R36</f>
        <v>0</v>
      </c>
      <c r="AH179">
        <f>FinalSelection!S36</f>
        <v>0.5</v>
      </c>
      <c r="AI179">
        <f>FinalSelection!T36</f>
        <v>2.5</v>
      </c>
      <c r="AJ179">
        <f>FinalSelection!AF36</f>
        <v>2012</v>
      </c>
      <c r="AL179" s="13">
        <v>2010</v>
      </c>
      <c r="AM179" s="61">
        <f t="shared" ref="AM179:AM190" si="28">AVERAGEIF($AJ$145:$AJ$243,$AL179,AA$145:AA$243)</f>
        <v>1</v>
      </c>
      <c r="AN179" s="61">
        <f t="shared" ref="AN179:AN190" si="29">AVERAGEIF($AJ$145:$AJ$243,$AL179,AC$145:AC$243)</f>
        <v>1</v>
      </c>
      <c r="AO179" s="61">
        <f t="shared" ref="AO179:AO190" si="30">AVERAGEIF($AJ$145:$AJ$243,$AL179,AE$145:AE$243)</f>
        <v>1</v>
      </c>
      <c r="AP179" s="61">
        <f t="shared" ref="AP179:AP190" si="31">AVERAGEIF($AJ$145:$AJ$243,$AL179,AF$145:AF$243)</f>
        <v>0.75</v>
      </c>
      <c r="AQ179" s="61">
        <f t="shared" ref="AQ179:AQ190" si="32">AVERAGEIF($AJ$145:$AJ$243,$AL179,AG$145:AG$243)</f>
        <v>0</v>
      </c>
      <c r="AR179" s="61">
        <f t="shared" ref="AR179:AR190" si="33">AVERAGEIF($AJ$145:$AJ$243,$AL179,AH$145:AH$243)</f>
        <v>0.25</v>
      </c>
      <c r="AS179" s="61">
        <f t="shared" ref="AS179:AS190" si="34">AVERAGEIF($AJ$145:$AJ$243,$AL179,AI$145:AI$243)/6</f>
        <v>0.66666666666666663</v>
      </c>
    </row>
    <row r="180" spans="10:45" x14ac:dyDescent="0.35">
      <c r="J180" s="6" t="s">
        <v>21655</v>
      </c>
      <c r="K180" s="6" t="str">
        <f>FinalSelection!I33</f>
        <v>SAGE</v>
      </c>
      <c r="L180" s="6" t="str">
        <f>FinalSelection!M33</f>
        <v>Journal</v>
      </c>
      <c r="M180" s="6" t="str">
        <f>LEFT(FinalSelection!C33, 6)</f>
        <v xml:space="preserve">D.2.4 </v>
      </c>
      <c r="N180" s="6" t="str">
        <f>LEFT(FinalSelection!D33, 6)</f>
        <v xml:space="preserve">5.3.4 </v>
      </c>
      <c r="O180" s="6"/>
      <c r="P180" s="6" t="str">
        <f>FinalSelection!H33</f>
        <v>France</v>
      </c>
      <c r="Q180" s="6"/>
      <c r="R180" s="6">
        <f>FinalSelection!AF33</f>
        <v>2020</v>
      </c>
      <c r="S180" s="6" t="str">
        <f>FinalSelection!G33</f>
        <v>Case study</v>
      </c>
      <c r="T180" s="48" t="str">
        <f>FinalSelection!F33</f>
        <v>Empirical</v>
      </c>
      <c r="U180" s="6">
        <f>FinalSelection!T33</f>
        <v>4</v>
      </c>
      <c r="Z180">
        <v>36</v>
      </c>
      <c r="AA180">
        <f>FinalSelection!N37</f>
        <v>0.5</v>
      </c>
      <c r="AC180">
        <f>FinalSelection!O37</f>
        <v>0</v>
      </c>
      <c r="AE180">
        <f>FinalSelection!P37</f>
        <v>0</v>
      </c>
      <c r="AF180">
        <f>FinalSelection!Q37</f>
        <v>0</v>
      </c>
      <c r="AG180">
        <f>FinalSelection!R37</f>
        <v>0</v>
      </c>
      <c r="AH180">
        <f>FinalSelection!S37</f>
        <v>0</v>
      </c>
      <c r="AI180">
        <f>FinalSelection!T37</f>
        <v>0.5</v>
      </c>
      <c r="AJ180">
        <f>FinalSelection!AF37</f>
        <v>2020</v>
      </c>
      <c r="AL180" s="13">
        <v>2011</v>
      </c>
      <c r="AM180" s="61">
        <f t="shared" si="28"/>
        <v>0.7857142857142857</v>
      </c>
      <c r="AN180" s="61">
        <f t="shared" si="29"/>
        <v>0.9285714285714286</v>
      </c>
      <c r="AO180" s="61">
        <f t="shared" si="30"/>
        <v>0.6428571428571429</v>
      </c>
      <c r="AP180" s="61">
        <f t="shared" si="31"/>
        <v>0.5</v>
      </c>
      <c r="AQ180" s="61">
        <f t="shared" si="32"/>
        <v>0</v>
      </c>
      <c r="AR180" s="61">
        <f t="shared" si="33"/>
        <v>0.14285714285714285</v>
      </c>
      <c r="AS180" s="61">
        <f t="shared" si="34"/>
        <v>0.5</v>
      </c>
    </row>
    <row r="181" spans="10:45" x14ac:dyDescent="0.35">
      <c r="J181" s="6" t="s">
        <v>21656</v>
      </c>
      <c r="K181" s="6" t="str">
        <f>FinalSelection!I34</f>
        <v>IEEE</v>
      </c>
      <c r="L181" s="6" t="str">
        <f>FinalSelection!M34</f>
        <v>Conference</v>
      </c>
      <c r="M181" s="6" t="str">
        <f>LEFT(FinalSelection!C34, 6)</f>
        <v xml:space="preserve">D.2.4 </v>
      </c>
      <c r="N181" s="6" t="str">
        <f>LEFT(FinalSelection!D34, 6)</f>
        <v xml:space="preserve">5.3.4 </v>
      </c>
      <c r="O181" s="6"/>
      <c r="P181" s="6" t="str">
        <f>FinalSelection!H34</f>
        <v>Russia</v>
      </c>
      <c r="Q181" s="6"/>
      <c r="R181" s="6">
        <f>FinalSelection!AF34</f>
        <v>2018</v>
      </c>
      <c r="S181" s="6" t="str">
        <f>FinalSelection!G34</f>
        <v>-</v>
      </c>
      <c r="T181" s="48" t="str">
        <f>FinalSelection!F34</f>
        <v>Descriptive</v>
      </c>
      <c r="U181" s="6">
        <f>FinalSelection!T34</f>
        <v>3.5</v>
      </c>
      <c r="Z181">
        <v>37</v>
      </c>
      <c r="AA181">
        <f>FinalSelection!N38</f>
        <v>1</v>
      </c>
      <c r="AC181">
        <f>FinalSelection!O38</f>
        <v>1</v>
      </c>
      <c r="AE181">
        <f>FinalSelection!P38</f>
        <v>0</v>
      </c>
      <c r="AF181">
        <f>FinalSelection!Q38</f>
        <v>1</v>
      </c>
      <c r="AG181">
        <f>FinalSelection!R38</f>
        <v>0</v>
      </c>
      <c r="AH181">
        <f>FinalSelection!S38</f>
        <v>0</v>
      </c>
      <c r="AI181">
        <f>FinalSelection!T38</f>
        <v>3</v>
      </c>
      <c r="AJ181">
        <f>FinalSelection!AF38</f>
        <v>2019</v>
      </c>
      <c r="AL181" s="13">
        <v>2012</v>
      </c>
      <c r="AM181" s="61">
        <f t="shared" si="28"/>
        <v>0.9375</v>
      </c>
      <c r="AN181" s="61">
        <f t="shared" si="29"/>
        <v>0.75</v>
      </c>
      <c r="AO181" s="61">
        <f t="shared" si="30"/>
        <v>0.5</v>
      </c>
      <c r="AP181" s="61">
        <f t="shared" si="31"/>
        <v>0.5</v>
      </c>
      <c r="AQ181" s="61">
        <f t="shared" si="32"/>
        <v>6.25E-2</v>
      </c>
      <c r="AR181" s="61">
        <f t="shared" si="33"/>
        <v>0.3125</v>
      </c>
      <c r="AS181" s="61">
        <f t="shared" si="34"/>
        <v>0.51041666666666663</v>
      </c>
    </row>
    <row r="182" spans="10:45" x14ac:dyDescent="0.35">
      <c r="J182" s="6" t="s">
        <v>21657</v>
      </c>
      <c r="K182" s="6" t="str">
        <f>FinalSelection!I35</f>
        <v>IEEE</v>
      </c>
      <c r="L182" s="6" t="str">
        <f>FinalSelection!M35</f>
        <v>Conference</v>
      </c>
      <c r="M182" s="6" t="str">
        <f>LEFT(FinalSelection!C35, 6)</f>
        <v xml:space="preserve">D.2.4 </v>
      </c>
      <c r="N182" s="6" t="str">
        <f>LEFT(FinalSelection!D35, 6)</f>
        <v xml:space="preserve">5.3.4 </v>
      </c>
      <c r="O182" s="6"/>
      <c r="P182" s="6" t="str">
        <f>FinalSelection!H35</f>
        <v>China</v>
      </c>
      <c r="Q182" s="6"/>
      <c r="R182" s="6">
        <f>FinalSelection!AF35</f>
        <v>2009</v>
      </c>
      <c r="S182" s="6" t="str">
        <f>FinalSelection!G35</f>
        <v>Experiment</v>
      </c>
      <c r="T182" s="48" t="str">
        <f>FinalSelection!F35</f>
        <v>Empirical</v>
      </c>
      <c r="U182" s="6">
        <f>FinalSelection!T35</f>
        <v>1.5</v>
      </c>
      <c r="Z182">
        <v>38</v>
      </c>
      <c r="AA182">
        <f>FinalSelection!N39</f>
        <v>1</v>
      </c>
      <c r="AC182">
        <f>FinalSelection!O39</f>
        <v>1</v>
      </c>
      <c r="AE182">
        <f>FinalSelection!P39</f>
        <v>0.5</v>
      </c>
      <c r="AF182">
        <f>FinalSelection!Q39</f>
        <v>1</v>
      </c>
      <c r="AG182">
        <f>FinalSelection!R39</f>
        <v>0</v>
      </c>
      <c r="AH182">
        <f>FinalSelection!S39</f>
        <v>0</v>
      </c>
      <c r="AI182">
        <f>FinalSelection!T39</f>
        <v>3.5</v>
      </c>
      <c r="AJ182">
        <f>FinalSelection!AF39</f>
        <v>2016</v>
      </c>
      <c r="AL182" s="13">
        <v>2013</v>
      </c>
      <c r="AM182" s="61">
        <f t="shared" si="28"/>
        <v>0.8571428571428571</v>
      </c>
      <c r="AN182" s="61">
        <f t="shared" si="29"/>
        <v>0.9285714285714286</v>
      </c>
      <c r="AO182" s="61">
        <f t="shared" si="30"/>
        <v>0.5714285714285714</v>
      </c>
      <c r="AP182" s="61">
        <f t="shared" si="31"/>
        <v>0.42857142857142855</v>
      </c>
      <c r="AQ182" s="61">
        <f t="shared" si="32"/>
        <v>0.14285714285714285</v>
      </c>
      <c r="AR182" s="61">
        <f t="shared" si="33"/>
        <v>0.14285714285714285</v>
      </c>
      <c r="AS182" s="61">
        <f t="shared" si="34"/>
        <v>0.51190476190476197</v>
      </c>
    </row>
    <row r="183" spans="10:45" x14ac:dyDescent="0.35">
      <c r="J183" s="6" t="s">
        <v>21658</v>
      </c>
      <c r="K183" s="6" t="str">
        <f>FinalSelection!I36</f>
        <v>Springer</v>
      </c>
      <c r="L183" s="6" t="str">
        <f>FinalSelection!M36</f>
        <v>Conference</v>
      </c>
      <c r="M183" s="6" t="str">
        <f>LEFT(FinalSelection!C36, 6)</f>
        <v xml:space="preserve">D.2.4 </v>
      </c>
      <c r="N183" s="6" t="str">
        <f>LEFT(FinalSelection!D36, 6)</f>
        <v xml:space="preserve">5.1.3 </v>
      </c>
      <c r="O183" s="6"/>
      <c r="P183" s="6" t="str">
        <f>FinalSelection!H36</f>
        <v>Spain</v>
      </c>
      <c r="Q183" s="6"/>
      <c r="R183" s="6">
        <f>FinalSelection!AF36</f>
        <v>2012</v>
      </c>
      <c r="S183" s="6" t="str">
        <f>FinalSelection!G36</f>
        <v>-</v>
      </c>
      <c r="T183" s="48" t="str">
        <f>FinalSelection!F36</f>
        <v>Descriptive</v>
      </c>
      <c r="U183" s="6">
        <f>FinalSelection!T36</f>
        <v>2.5</v>
      </c>
      <c r="Z183">
        <v>39</v>
      </c>
      <c r="AA183">
        <f>FinalSelection!N40</f>
        <v>1</v>
      </c>
      <c r="AC183">
        <f>FinalSelection!O40</f>
        <v>1</v>
      </c>
      <c r="AE183">
        <f>FinalSelection!P40</f>
        <v>1</v>
      </c>
      <c r="AF183">
        <f>FinalSelection!Q40</f>
        <v>1</v>
      </c>
      <c r="AG183">
        <f>FinalSelection!R40</f>
        <v>0</v>
      </c>
      <c r="AH183">
        <f>FinalSelection!S40</f>
        <v>0</v>
      </c>
      <c r="AI183">
        <f>FinalSelection!T40</f>
        <v>4</v>
      </c>
      <c r="AJ183">
        <f>FinalSelection!AF40</f>
        <v>2017</v>
      </c>
      <c r="AL183" s="13">
        <v>2014</v>
      </c>
      <c r="AM183" s="61">
        <f t="shared" si="28"/>
        <v>0.875</v>
      </c>
      <c r="AN183" s="61">
        <f t="shared" si="29"/>
        <v>0.9375</v>
      </c>
      <c r="AO183" s="61">
        <f t="shared" si="30"/>
        <v>0.6875</v>
      </c>
      <c r="AP183" s="61">
        <f t="shared" si="31"/>
        <v>0.8125</v>
      </c>
      <c r="AQ183" s="61">
        <f t="shared" si="32"/>
        <v>0.375</v>
      </c>
      <c r="AR183" s="61">
        <f t="shared" si="33"/>
        <v>0.5</v>
      </c>
      <c r="AS183" s="61">
        <f t="shared" si="34"/>
        <v>0.69791666666666663</v>
      </c>
    </row>
    <row r="184" spans="10:45" x14ac:dyDescent="0.35">
      <c r="J184" s="6" t="s">
        <v>21659</v>
      </c>
      <c r="K184" s="6" t="str">
        <f>FinalSelection!I37</f>
        <v>IEEE</v>
      </c>
      <c r="L184" s="6" t="str">
        <f>FinalSelection!M37</f>
        <v>Conference</v>
      </c>
      <c r="M184" s="6" t="str">
        <f>LEFT(FinalSelection!C37, 6)</f>
        <v xml:space="preserve">D.2.4 </v>
      </c>
      <c r="N184" s="6" t="str">
        <f>LEFT(FinalSelection!D37, 6)</f>
        <v xml:space="preserve">5.1.3 </v>
      </c>
      <c r="O184" s="6"/>
      <c r="P184" s="6" t="str">
        <f>FinalSelection!H37</f>
        <v>Japan</v>
      </c>
      <c r="Q184" s="6"/>
      <c r="R184" s="6">
        <f>FinalSelection!AF37</f>
        <v>2020</v>
      </c>
      <c r="S184" s="6" t="str">
        <f>FinalSelection!G37</f>
        <v>-</v>
      </c>
      <c r="T184" s="48" t="str">
        <f>FinalSelection!F37</f>
        <v>Descriptive</v>
      </c>
      <c r="U184" s="6">
        <f>FinalSelection!T37</f>
        <v>0.5</v>
      </c>
      <c r="Z184">
        <v>40</v>
      </c>
      <c r="AA184">
        <f>FinalSelection!N41</f>
        <v>1</v>
      </c>
      <c r="AC184">
        <f>FinalSelection!O41</f>
        <v>1</v>
      </c>
      <c r="AE184">
        <f>FinalSelection!P41</f>
        <v>0.5</v>
      </c>
      <c r="AF184">
        <f>FinalSelection!Q41</f>
        <v>0.5</v>
      </c>
      <c r="AG184">
        <f>FinalSelection!R41</f>
        <v>0</v>
      </c>
      <c r="AH184">
        <f>FinalSelection!S41</f>
        <v>0.5</v>
      </c>
      <c r="AI184">
        <f>FinalSelection!T41</f>
        <v>3.5</v>
      </c>
      <c r="AJ184">
        <f>FinalSelection!AF41</f>
        <v>2019</v>
      </c>
      <c r="AL184" s="13">
        <v>2015</v>
      </c>
      <c r="AM184" s="61">
        <f t="shared" si="28"/>
        <v>1</v>
      </c>
      <c r="AN184" s="61">
        <f t="shared" si="29"/>
        <v>1</v>
      </c>
      <c r="AO184" s="61">
        <f t="shared" si="30"/>
        <v>1</v>
      </c>
      <c r="AP184" s="61">
        <f t="shared" si="31"/>
        <v>0.9</v>
      </c>
      <c r="AQ184" s="61">
        <f t="shared" si="32"/>
        <v>0.4</v>
      </c>
      <c r="AR184" s="61">
        <f t="shared" si="33"/>
        <v>0.6</v>
      </c>
      <c r="AS184" s="61">
        <f t="shared" si="34"/>
        <v>0.81666666666666676</v>
      </c>
    </row>
    <row r="185" spans="10:45" x14ac:dyDescent="0.35">
      <c r="J185" s="6" t="s">
        <v>21660</v>
      </c>
      <c r="K185" s="6" t="str">
        <f>FinalSelection!I38</f>
        <v>IEEE</v>
      </c>
      <c r="L185" s="6" t="str">
        <f>FinalSelection!M38</f>
        <v>Conference</v>
      </c>
      <c r="M185" s="6" t="str">
        <f>LEFT(FinalSelection!C38, 6)</f>
        <v xml:space="preserve">D.2.4 </v>
      </c>
      <c r="N185" s="6" t="str">
        <f>LEFT(FinalSelection!D38, 6)</f>
        <v xml:space="preserve">5.3.4 </v>
      </c>
      <c r="O185" s="6"/>
      <c r="P185" s="6" t="str">
        <f>FinalSelection!H38</f>
        <v>Japan</v>
      </c>
      <c r="Q185" s="6"/>
      <c r="R185" s="6">
        <f>FinalSelection!AF38</f>
        <v>2019</v>
      </c>
      <c r="S185" s="6" t="str">
        <f>FinalSelection!G38</f>
        <v>Case study</v>
      </c>
      <c r="T185" s="48" t="str">
        <f>FinalSelection!F38</f>
        <v>Empirical</v>
      </c>
      <c r="U185" s="6">
        <f>FinalSelection!T38</f>
        <v>3</v>
      </c>
      <c r="Z185">
        <v>41</v>
      </c>
      <c r="AA185">
        <f>FinalSelection!N42</f>
        <v>1</v>
      </c>
      <c r="AC185">
        <f>FinalSelection!O42</f>
        <v>1</v>
      </c>
      <c r="AE185">
        <f>FinalSelection!P42</f>
        <v>1</v>
      </c>
      <c r="AF185">
        <f>FinalSelection!Q42</f>
        <v>0.5</v>
      </c>
      <c r="AG185">
        <f>FinalSelection!R42</f>
        <v>0</v>
      </c>
      <c r="AH185">
        <f>FinalSelection!S42</f>
        <v>1</v>
      </c>
      <c r="AI185">
        <f>FinalSelection!T42</f>
        <v>4.5</v>
      </c>
      <c r="AJ185">
        <f>FinalSelection!AF42</f>
        <v>2015</v>
      </c>
      <c r="AL185" s="13">
        <v>2016</v>
      </c>
      <c r="AM185" s="61">
        <f t="shared" si="28"/>
        <v>1</v>
      </c>
      <c r="AN185" s="61">
        <f t="shared" si="29"/>
        <v>0.9285714285714286</v>
      </c>
      <c r="AO185" s="61">
        <f t="shared" si="30"/>
        <v>0.5714285714285714</v>
      </c>
      <c r="AP185" s="61">
        <f t="shared" si="31"/>
        <v>0.6428571428571429</v>
      </c>
      <c r="AQ185" s="61">
        <f t="shared" si="32"/>
        <v>0.14285714285714285</v>
      </c>
      <c r="AR185" s="61">
        <f t="shared" si="33"/>
        <v>0.2857142857142857</v>
      </c>
      <c r="AS185" s="61">
        <f t="shared" si="34"/>
        <v>0.59523809523809523</v>
      </c>
    </row>
    <row r="186" spans="10:45" x14ac:dyDescent="0.35">
      <c r="J186" s="6" t="s">
        <v>21661</v>
      </c>
      <c r="K186" s="6" t="str">
        <f>FinalSelection!I39</f>
        <v>Elsevier</v>
      </c>
      <c r="L186" s="6" t="str">
        <f>FinalSelection!M39</f>
        <v>Journal</v>
      </c>
      <c r="M186" s="6" t="str">
        <f>LEFT(FinalSelection!C39, 6)</f>
        <v xml:space="preserve">D.2.5 </v>
      </c>
      <c r="N186" s="6" t="str">
        <f>LEFT(FinalSelection!D39, 6)</f>
        <v xml:space="preserve">5.3.4 </v>
      </c>
      <c r="O186" s="6"/>
      <c r="P186" s="6" t="str">
        <f>FinalSelection!H39</f>
        <v>Iran</v>
      </c>
      <c r="Q186" s="6"/>
      <c r="R186" s="6">
        <f>FinalSelection!AF39</f>
        <v>2016</v>
      </c>
      <c r="S186" s="6" t="str">
        <f>FinalSelection!G39</f>
        <v>-</v>
      </c>
      <c r="T186" s="48" t="str">
        <f>FinalSelection!F39</f>
        <v>Descriptive</v>
      </c>
      <c r="U186" s="6">
        <f>FinalSelection!T39</f>
        <v>3.5</v>
      </c>
      <c r="Z186">
        <v>42</v>
      </c>
      <c r="AA186">
        <f>FinalSelection!N43</f>
        <v>1</v>
      </c>
      <c r="AC186">
        <f>FinalSelection!O43</f>
        <v>0.5</v>
      </c>
      <c r="AE186">
        <f>FinalSelection!P43</f>
        <v>1</v>
      </c>
      <c r="AF186">
        <f>FinalSelection!Q43</f>
        <v>0.5</v>
      </c>
      <c r="AG186">
        <f>FinalSelection!R43</f>
        <v>0</v>
      </c>
      <c r="AH186">
        <f>FinalSelection!S43</f>
        <v>0.5</v>
      </c>
      <c r="AI186">
        <f>FinalSelection!T43</f>
        <v>3.5</v>
      </c>
      <c r="AJ186">
        <f>FinalSelection!AF43</f>
        <v>2016</v>
      </c>
      <c r="AL186" s="13">
        <v>2017</v>
      </c>
      <c r="AM186" s="61">
        <f t="shared" si="28"/>
        <v>0.875</v>
      </c>
      <c r="AN186" s="61">
        <f t="shared" si="29"/>
        <v>1</v>
      </c>
      <c r="AO186" s="61">
        <f t="shared" si="30"/>
        <v>0.8125</v>
      </c>
      <c r="AP186" s="61">
        <f t="shared" si="31"/>
        <v>0.6875</v>
      </c>
      <c r="AQ186" s="61">
        <f t="shared" si="32"/>
        <v>0.25</v>
      </c>
      <c r="AR186" s="61">
        <f t="shared" si="33"/>
        <v>0.3125</v>
      </c>
      <c r="AS186" s="61">
        <f t="shared" si="34"/>
        <v>0.65625</v>
      </c>
    </row>
    <row r="187" spans="10:45" x14ac:dyDescent="0.35">
      <c r="J187" s="6" t="s">
        <v>21662</v>
      </c>
      <c r="K187" s="6" t="str">
        <f>FinalSelection!I40</f>
        <v>Taylor &amp; Francis Group</v>
      </c>
      <c r="L187" s="6" t="str">
        <f>FinalSelection!M40</f>
        <v>Journal</v>
      </c>
      <c r="M187" s="6" t="str">
        <f>LEFT(FinalSelection!C40, 6)</f>
        <v xml:space="preserve">D.2.5 </v>
      </c>
      <c r="N187" s="6" t="str">
        <f>LEFT(FinalSelection!D40, 6)</f>
        <v xml:space="preserve">5.3.4 </v>
      </c>
      <c r="O187" s="6"/>
      <c r="P187" s="6" t="str">
        <f>FinalSelection!H40</f>
        <v>USA</v>
      </c>
      <c r="Q187" s="6"/>
      <c r="R187" s="6">
        <f>FinalSelection!AF40</f>
        <v>2017</v>
      </c>
      <c r="S187" s="6" t="str">
        <f>FinalSelection!G40</f>
        <v>Case study</v>
      </c>
      <c r="T187" s="48" t="str">
        <f>FinalSelection!F40</f>
        <v>Empirical</v>
      </c>
      <c r="U187" s="6">
        <f>FinalSelection!T40</f>
        <v>4</v>
      </c>
      <c r="Z187">
        <v>43</v>
      </c>
      <c r="AA187">
        <f>FinalSelection!N44</f>
        <v>1</v>
      </c>
      <c r="AC187">
        <f>FinalSelection!O44</f>
        <v>0.5</v>
      </c>
      <c r="AE187">
        <f>FinalSelection!P44</f>
        <v>0.5</v>
      </c>
      <c r="AF187">
        <f>FinalSelection!Q44</f>
        <v>1</v>
      </c>
      <c r="AG187">
        <f>FinalSelection!R44</f>
        <v>0</v>
      </c>
      <c r="AH187">
        <f>FinalSelection!S44</f>
        <v>0</v>
      </c>
      <c r="AI187">
        <f>FinalSelection!T44</f>
        <v>3</v>
      </c>
      <c r="AJ187">
        <f>FinalSelection!AF44</f>
        <v>2020</v>
      </c>
      <c r="AL187" s="13">
        <v>2018</v>
      </c>
      <c r="AM187" s="61">
        <f t="shared" si="28"/>
        <v>0.91666666666666663</v>
      </c>
      <c r="AN187" s="61">
        <f t="shared" si="29"/>
        <v>0.75</v>
      </c>
      <c r="AO187" s="61">
        <f t="shared" si="30"/>
        <v>0.5</v>
      </c>
      <c r="AP187" s="61">
        <f t="shared" si="31"/>
        <v>0.5</v>
      </c>
      <c r="AQ187" s="61">
        <f t="shared" si="32"/>
        <v>0</v>
      </c>
      <c r="AR187" s="61">
        <f t="shared" si="33"/>
        <v>8.3333333333333329E-2</v>
      </c>
      <c r="AS187" s="61">
        <f t="shared" si="34"/>
        <v>0.45833333333333331</v>
      </c>
    </row>
    <row r="188" spans="10:45" x14ac:dyDescent="0.35">
      <c r="J188" s="6" t="s">
        <v>21663</v>
      </c>
      <c r="K188" s="6" t="str">
        <f>FinalSelection!I41</f>
        <v>Springer</v>
      </c>
      <c r="L188" s="6" t="str">
        <f>FinalSelection!M41</f>
        <v>Conference</v>
      </c>
      <c r="M188" s="6" t="str">
        <f>LEFT(FinalSelection!C41, 6)</f>
        <v xml:space="preserve">D.2.5 </v>
      </c>
      <c r="N188" s="6" t="str">
        <f>LEFT(FinalSelection!D41, 6)</f>
        <v xml:space="preserve">5.3.4 </v>
      </c>
      <c r="O188" s="6"/>
      <c r="P188" s="6" t="str">
        <f>FinalSelection!H41</f>
        <v>Japan</v>
      </c>
      <c r="Q188" s="6"/>
      <c r="R188" s="6">
        <f>FinalSelection!AF41</f>
        <v>2019</v>
      </c>
      <c r="S188" s="6" t="str">
        <f>FinalSelection!G41</f>
        <v>-</v>
      </c>
      <c r="T188" s="48" t="str">
        <f>FinalSelection!F41</f>
        <v>Descriptive</v>
      </c>
      <c r="U188" s="6">
        <f>FinalSelection!T41</f>
        <v>3.5</v>
      </c>
      <c r="Z188">
        <v>44</v>
      </c>
      <c r="AA188">
        <f>FinalSelection!N45</f>
        <v>1</v>
      </c>
      <c r="AC188">
        <f>FinalSelection!O45</f>
        <v>1</v>
      </c>
      <c r="AE188">
        <f>FinalSelection!P45</f>
        <v>1</v>
      </c>
      <c r="AF188">
        <f>FinalSelection!Q45</f>
        <v>1</v>
      </c>
      <c r="AG188">
        <f>FinalSelection!R45</f>
        <v>0</v>
      </c>
      <c r="AH188">
        <f>FinalSelection!S45</f>
        <v>1</v>
      </c>
      <c r="AI188">
        <f>FinalSelection!T45</f>
        <v>5</v>
      </c>
      <c r="AJ188">
        <f>FinalSelection!AF45</f>
        <v>2021</v>
      </c>
      <c r="AL188" s="13">
        <v>2019</v>
      </c>
      <c r="AM188" s="61">
        <f t="shared" si="28"/>
        <v>0.86363636363636365</v>
      </c>
      <c r="AN188" s="61">
        <f t="shared" si="29"/>
        <v>0.86363636363636365</v>
      </c>
      <c r="AO188" s="61">
        <f t="shared" si="30"/>
        <v>0.68181818181818177</v>
      </c>
      <c r="AP188" s="61">
        <f t="shared" si="31"/>
        <v>0.54545454545454541</v>
      </c>
      <c r="AQ188" s="61">
        <f t="shared" si="32"/>
        <v>4.5454545454545456E-2</v>
      </c>
      <c r="AR188" s="61">
        <f t="shared" si="33"/>
        <v>0.27272727272727271</v>
      </c>
      <c r="AS188" s="61">
        <f t="shared" si="34"/>
        <v>0.54545454545454553</v>
      </c>
    </row>
    <row r="189" spans="10:45" x14ac:dyDescent="0.35">
      <c r="J189" s="6" t="s">
        <v>21664</v>
      </c>
      <c r="K189" s="6" t="str">
        <f>FinalSelection!I42</f>
        <v>IEEE</v>
      </c>
      <c r="L189" s="6" t="str">
        <f>FinalSelection!M42</f>
        <v>Conference</v>
      </c>
      <c r="M189" s="6" t="str">
        <f>LEFT(FinalSelection!C42, 6)</f>
        <v xml:space="preserve">D.2.5 </v>
      </c>
      <c r="N189" s="6" t="str">
        <f>LEFT(FinalSelection!D42, 6)</f>
        <v xml:space="preserve">5.3.4 </v>
      </c>
      <c r="O189" s="6"/>
      <c r="P189" s="6" t="str">
        <f>FinalSelection!H42</f>
        <v>Pakistan</v>
      </c>
      <c r="Q189" s="6"/>
      <c r="R189" s="6">
        <f>FinalSelection!AF42</f>
        <v>2015</v>
      </c>
      <c r="S189" s="6" t="str">
        <f>FinalSelection!G42</f>
        <v>Case study</v>
      </c>
      <c r="T189" s="48" t="str">
        <f>FinalSelection!F42</f>
        <v>Empirical</v>
      </c>
      <c r="U189" s="6">
        <f>FinalSelection!T42</f>
        <v>4.5</v>
      </c>
      <c r="Z189">
        <v>45</v>
      </c>
      <c r="AA189">
        <f>FinalSelection!N46</f>
        <v>1</v>
      </c>
      <c r="AC189">
        <f>FinalSelection!O46</f>
        <v>1</v>
      </c>
      <c r="AE189">
        <f>FinalSelection!P46</f>
        <v>1</v>
      </c>
      <c r="AF189">
        <f>FinalSelection!Q46</f>
        <v>1</v>
      </c>
      <c r="AG189">
        <f>FinalSelection!R46</f>
        <v>0</v>
      </c>
      <c r="AH189">
        <f>FinalSelection!S46</f>
        <v>0</v>
      </c>
      <c r="AI189">
        <f>FinalSelection!T46</f>
        <v>4</v>
      </c>
      <c r="AJ189">
        <f>FinalSelection!AF46</f>
        <v>2017</v>
      </c>
      <c r="AL189" s="13">
        <v>2020</v>
      </c>
      <c r="AM189" s="61">
        <f t="shared" si="28"/>
        <v>0.94444444444444442</v>
      </c>
      <c r="AN189" s="61">
        <f t="shared" si="29"/>
        <v>0.72222222222222221</v>
      </c>
      <c r="AO189" s="61">
        <f t="shared" si="30"/>
        <v>0.72222222222222221</v>
      </c>
      <c r="AP189" s="61">
        <f t="shared" si="31"/>
        <v>0.55555555555555558</v>
      </c>
      <c r="AQ189" s="61">
        <f t="shared" si="32"/>
        <v>0.22222222222222221</v>
      </c>
      <c r="AR189" s="61">
        <f t="shared" si="33"/>
        <v>0.27777777777777779</v>
      </c>
      <c r="AS189" s="61">
        <f t="shared" si="34"/>
        <v>0.57407407407407407</v>
      </c>
    </row>
    <row r="190" spans="10:45" x14ac:dyDescent="0.35">
      <c r="J190" s="6" t="s">
        <v>21665</v>
      </c>
      <c r="K190" s="6" t="str">
        <f>FinalSelection!I43</f>
        <v>ACM</v>
      </c>
      <c r="L190" s="6" t="str">
        <f>FinalSelection!M43</f>
        <v>Conference</v>
      </c>
      <c r="M190" s="6" t="str">
        <f>LEFT(FinalSelection!C43, 6)</f>
        <v xml:space="preserve">D.2.5 </v>
      </c>
      <c r="N190" s="6" t="str">
        <f>LEFT(FinalSelection!D43, 6)</f>
        <v xml:space="preserve">5.3.4 </v>
      </c>
      <c r="O190" s="6"/>
      <c r="P190" s="6" t="str">
        <f>FinalSelection!H43</f>
        <v>Canada</v>
      </c>
      <c r="Q190" s="6"/>
      <c r="R190" s="6">
        <f>FinalSelection!AF43</f>
        <v>2016</v>
      </c>
      <c r="S190" s="6" t="str">
        <f>FinalSelection!G43</f>
        <v>Case study</v>
      </c>
      <c r="T190" s="48" t="str">
        <f>FinalSelection!F43</f>
        <v>Empirical</v>
      </c>
      <c r="U190" s="6">
        <f>FinalSelection!T43</f>
        <v>3.5</v>
      </c>
      <c r="Z190">
        <v>46</v>
      </c>
      <c r="AA190">
        <f>FinalSelection!N47</f>
        <v>1</v>
      </c>
      <c r="AC190">
        <f>FinalSelection!O47</f>
        <v>1</v>
      </c>
      <c r="AE190">
        <f>FinalSelection!P47</f>
        <v>0</v>
      </c>
      <c r="AF190">
        <f>FinalSelection!Q47</f>
        <v>0</v>
      </c>
      <c r="AG190">
        <f>FinalSelection!R47</f>
        <v>0</v>
      </c>
      <c r="AH190">
        <f>FinalSelection!S47</f>
        <v>0</v>
      </c>
      <c r="AI190">
        <f>FinalSelection!T47</f>
        <v>2</v>
      </c>
      <c r="AJ190">
        <f>FinalSelection!AF47</f>
        <v>2017</v>
      </c>
      <c r="AL190" s="13">
        <v>2021</v>
      </c>
      <c r="AM190" s="61">
        <f t="shared" si="28"/>
        <v>0.96153846153846156</v>
      </c>
      <c r="AN190" s="61">
        <f t="shared" si="29"/>
        <v>0.84615384615384615</v>
      </c>
      <c r="AO190" s="61">
        <f t="shared" si="30"/>
        <v>0.69230769230769229</v>
      </c>
      <c r="AP190" s="61">
        <f t="shared" si="31"/>
        <v>0.76923076923076927</v>
      </c>
      <c r="AQ190" s="61">
        <f t="shared" si="32"/>
        <v>0.23076923076923078</v>
      </c>
      <c r="AR190" s="61">
        <f t="shared" si="33"/>
        <v>0.57692307692307687</v>
      </c>
      <c r="AS190" s="61">
        <f t="shared" si="34"/>
        <v>0.6794871794871794</v>
      </c>
    </row>
    <row r="191" spans="10:45" x14ac:dyDescent="0.35">
      <c r="J191" s="6" t="s">
        <v>21666</v>
      </c>
      <c r="K191" s="6" t="str">
        <f>FinalSelection!I44</f>
        <v>ACM</v>
      </c>
      <c r="L191" s="6" t="str">
        <f>FinalSelection!M44</f>
        <v>Conference</v>
      </c>
      <c r="M191" s="6" t="str">
        <f>LEFT(FinalSelection!C44, 6)</f>
        <v xml:space="preserve">D.2.5 </v>
      </c>
      <c r="N191" s="6" t="str">
        <f>LEFT(FinalSelection!D44, 6)</f>
        <v xml:space="preserve">5.3.4 </v>
      </c>
      <c r="O191" s="6"/>
      <c r="P191" s="6" t="str">
        <f>FinalSelection!H44</f>
        <v>Canada</v>
      </c>
      <c r="Q191" s="6"/>
      <c r="R191" s="6">
        <f>FinalSelection!AF44</f>
        <v>2020</v>
      </c>
      <c r="S191" s="6" t="str">
        <f>FinalSelection!G44</f>
        <v>Case study</v>
      </c>
      <c r="T191" s="48" t="str">
        <f>FinalSelection!F44</f>
        <v>Empirical</v>
      </c>
      <c r="U191" s="6">
        <f>FinalSelection!T44</f>
        <v>3</v>
      </c>
      <c r="Z191">
        <v>47</v>
      </c>
      <c r="AA191">
        <f>FinalSelection!N48</f>
        <v>1</v>
      </c>
      <c r="AC191">
        <f>FinalSelection!O48</f>
        <v>1</v>
      </c>
      <c r="AE191">
        <f>FinalSelection!P48</f>
        <v>1</v>
      </c>
      <c r="AF191">
        <f>FinalSelection!Q48</f>
        <v>1</v>
      </c>
      <c r="AG191">
        <f>FinalSelection!R48</f>
        <v>1</v>
      </c>
      <c r="AH191">
        <f>FinalSelection!S48</f>
        <v>1</v>
      </c>
      <c r="AI191">
        <f>FinalSelection!T48</f>
        <v>6</v>
      </c>
      <c r="AJ191">
        <f>FinalSelection!AF48</f>
        <v>2021</v>
      </c>
    </row>
    <row r="192" spans="10:45" x14ac:dyDescent="0.35">
      <c r="J192" s="6" t="s">
        <v>21667</v>
      </c>
      <c r="K192" s="6" t="str">
        <f>FinalSelection!I45</f>
        <v>Elsevier</v>
      </c>
      <c r="L192" s="6" t="str">
        <f>FinalSelection!M45</f>
        <v>Journal</v>
      </c>
      <c r="M192" s="6" t="str">
        <f>LEFT(FinalSelection!C45, 6)</f>
        <v xml:space="preserve">D.2.5 </v>
      </c>
      <c r="N192" s="6" t="str">
        <f>LEFT(FinalSelection!D45, 6)</f>
        <v xml:space="preserve">5.3.4 </v>
      </c>
      <c r="O192" s="6"/>
      <c r="P192" s="6" t="str">
        <f>FinalSelection!H45</f>
        <v>UK</v>
      </c>
      <c r="Q192" s="6"/>
      <c r="R192" s="6">
        <f>FinalSelection!AF45</f>
        <v>2021</v>
      </c>
      <c r="S192" s="6" t="str">
        <f>FinalSelection!G45</f>
        <v>Case study</v>
      </c>
      <c r="T192" s="48" t="str">
        <f>FinalSelection!F45</f>
        <v>Empirical</v>
      </c>
      <c r="U192" s="6">
        <f>FinalSelection!T45</f>
        <v>5</v>
      </c>
      <c r="Z192">
        <v>48</v>
      </c>
      <c r="AA192">
        <f>FinalSelection!N49</f>
        <v>0.5</v>
      </c>
      <c r="AC192">
        <f>FinalSelection!O49</f>
        <v>1</v>
      </c>
      <c r="AE192">
        <f>FinalSelection!P49</f>
        <v>0.5</v>
      </c>
      <c r="AF192">
        <f>FinalSelection!Q49</f>
        <v>0</v>
      </c>
      <c r="AG192">
        <f>FinalSelection!R49</f>
        <v>0</v>
      </c>
      <c r="AH192">
        <f>FinalSelection!S49</f>
        <v>1</v>
      </c>
      <c r="AI192">
        <f>FinalSelection!T49</f>
        <v>3</v>
      </c>
      <c r="AJ192">
        <f>FinalSelection!AF49</f>
        <v>2011</v>
      </c>
    </row>
    <row r="193" spans="10:36" x14ac:dyDescent="0.35">
      <c r="J193" s="6" t="s">
        <v>21668</v>
      </c>
      <c r="K193" s="6" t="str">
        <f>FinalSelection!I46</f>
        <v>ACM</v>
      </c>
      <c r="L193" s="6" t="str">
        <f>FinalSelection!M46</f>
        <v>Conference</v>
      </c>
      <c r="M193" s="6" t="str">
        <f>LEFT(FinalSelection!C46, 6)</f>
        <v xml:space="preserve">D.2.5 </v>
      </c>
      <c r="N193" s="6" t="str">
        <f>LEFT(FinalSelection!D46, 6)</f>
        <v xml:space="preserve">5.3.4 </v>
      </c>
      <c r="O193" s="6"/>
      <c r="P193" s="6" t="str">
        <f>FinalSelection!H46</f>
        <v>USA</v>
      </c>
      <c r="Q193" s="6"/>
      <c r="R193" s="6">
        <f>FinalSelection!AF46</f>
        <v>2017</v>
      </c>
      <c r="S193" s="6" t="str">
        <f>FinalSelection!G46</f>
        <v>-</v>
      </c>
      <c r="T193" s="48" t="str">
        <f>FinalSelection!F46</f>
        <v>Descriptive</v>
      </c>
      <c r="U193" s="6">
        <f>FinalSelection!T46</f>
        <v>4</v>
      </c>
      <c r="Z193">
        <v>49</v>
      </c>
      <c r="AA193">
        <f>FinalSelection!N50</f>
        <v>1</v>
      </c>
      <c r="AC193">
        <f>FinalSelection!O50</f>
        <v>1</v>
      </c>
      <c r="AE193">
        <f>FinalSelection!P50</f>
        <v>1</v>
      </c>
      <c r="AF193">
        <f>FinalSelection!Q50</f>
        <v>1</v>
      </c>
      <c r="AG193">
        <f>FinalSelection!R50</f>
        <v>1</v>
      </c>
      <c r="AH193">
        <f>FinalSelection!S50</f>
        <v>1</v>
      </c>
      <c r="AI193">
        <f>FinalSelection!T50</f>
        <v>6</v>
      </c>
      <c r="AJ193">
        <f>FinalSelection!AF50</f>
        <v>2014</v>
      </c>
    </row>
    <row r="194" spans="10:36" x14ac:dyDescent="0.35">
      <c r="J194" s="6" t="s">
        <v>21669</v>
      </c>
      <c r="K194" s="6" t="str">
        <f>FinalSelection!I47</f>
        <v>IEEE</v>
      </c>
      <c r="L194" s="6" t="str">
        <f>FinalSelection!M47</f>
        <v>Conference</v>
      </c>
      <c r="M194" s="6" t="str">
        <f>LEFT(FinalSelection!C47, 6)</f>
        <v xml:space="preserve">D.2.5 </v>
      </c>
      <c r="N194" s="6" t="str">
        <f>LEFT(FinalSelection!D47, 6)</f>
        <v xml:space="preserve">5.3.4 </v>
      </c>
      <c r="O194" s="6"/>
      <c r="P194" s="6" t="str">
        <f>FinalSelection!H47</f>
        <v>Italy</v>
      </c>
      <c r="Q194" s="6"/>
      <c r="R194" s="6">
        <f>FinalSelection!AF47</f>
        <v>2017</v>
      </c>
      <c r="S194" s="6" t="str">
        <f>FinalSelection!G47</f>
        <v>Case study</v>
      </c>
      <c r="T194" s="48" t="str">
        <f>FinalSelection!F47</f>
        <v>Empirical</v>
      </c>
      <c r="U194" s="6">
        <f>FinalSelection!T47</f>
        <v>2</v>
      </c>
      <c r="Z194">
        <v>50</v>
      </c>
      <c r="AA194">
        <f>FinalSelection!N51</f>
        <v>1</v>
      </c>
      <c r="AC194">
        <f>FinalSelection!O51</f>
        <v>1</v>
      </c>
      <c r="AE194">
        <f>FinalSelection!P51</f>
        <v>0.5</v>
      </c>
      <c r="AF194">
        <f>FinalSelection!Q51</f>
        <v>0.5</v>
      </c>
      <c r="AG194">
        <f>FinalSelection!R51</f>
        <v>0</v>
      </c>
      <c r="AH194">
        <f>FinalSelection!S51</f>
        <v>0</v>
      </c>
      <c r="AI194">
        <f>FinalSelection!T51</f>
        <v>3</v>
      </c>
      <c r="AJ194">
        <f>FinalSelection!AF51</f>
        <v>2019</v>
      </c>
    </row>
    <row r="195" spans="10:36" x14ac:dyDescent="0.35">
      <c r="J195" s="6" t="s">
        <v>21670</v>
      </c>
      <c r="K195" s="6" t="str">
        <f>FinalSelection!I48</f>
        <v>IEEE</v>
      </c>
      <c r="L195" s="6" t="str">
        <f>FinalSelection!M48</f>
        <v>Conference</v>
      </c>
      <c r="M195" s="6" t="str">
        <f>LEFT(FinalSelection!C48, 6)</f>
        <v xml:space="preserve">D.2.5 </v>
      </c>
      <c r="N195" s="6" t="str">
        <f>LEFT(FinalSelection!D48, 6)</f>
        <v xml:space="preserve">5.3.4 </v>
      </c>
      <c r="O195" s="6"/>
      <c r="P195" s="6" t="str">
        <f>FinalSelection!H48</f>
        <v>USA</v>
      </c>
      <c r="Q195" s="6"/>
      <c r="R195" s="6">
        <f>FinalSelection!AF48</f>
        <v>2021</v>
      </c>
      <c r="S195" s="6" t="str">
        <f>FinalSelection!G48</f>
        <v>-</v>
      </c>
      <c r="T195" s="48" t="str">
        <f>FinalSelection!F48</f>
        <v>Descriptive</v>
      </c>
      <c r="U195" s="6">
        <f>FinalSelection!T48</f>
        <v>6</v>
      </c>
      <c r="Z195">
        <v>51</v>
      </c>
      <c r="AA195">
        <f>FinalSelection!N52</f>
        <v>1</v>
      </c>
      <c r="AC195">
        <f>FinalSelection!O52</f>
        <v>0</v>
      </c>
      <c r="AE195">
        <f>FinalSelection!P52</f>
        <v>0.5</v>
      </c>
      <c r="AF195">
        <f>FinalSelection!Q52</f>
        <v>1</v>
      </c>
      <c r="AG195">
        <f>FinalSelection!R52</f>
        <v>1</v>
      </c>
      <c r="AH195">
        <f>FinalSelection!S52</f>
        <v>1</v>
      </c>
      <c r="AI195">
        <f>FinalSelection!T52</f>
        <v>4.5</v>
      </c>
      <c r="AJ195">
        <f>FinalSelection!AF52</f>
        <v>2021</v>
      </c>
    </row>
    <row r="196" spans="10:36" x14ac:dyDescent="0.35">
      <c r="J196" s="6" t="s">
        <v>21671</v>
      </c>
      <c r="K196" s="6" t="str">
        <f>FinalSelection!I49</f>
        <v>IEEE</v>
      </c>
      <c r="L196" s="6" t="str">
        <f>FinalSelection!M49</f>
        <v>Journal</v>
      </c>
      <c r="M196" s="6" t="str">
        <f>LEFT(FinalSelection!C49, 6)</f>
        <v xml:space="preserve">D.2.5 </v>
      </c>
      <c r="N196" s="6" t="str">
        <f>LEFT(FinalSelection!D49, 6)</f>
        <v xml:space="preserve">5.3.4 </v>
      </c>
      <c r="O196" s="6"/>
      <c r="P196" s="6" t="str">
        <f>FinalSelection!H49</f>
        <v>USA</v>
      </c>
      <c r="Q196" s="6"/>
      <c r="R196" s="6">
        <f>FinalSelection!AF49</f>
        <v>2011</v>
      </c>
      <c r="S196" s="6" t="str">
        <f>FinalSelection!G49</f>
        <v>Case study</v>
      </c>
      <c r="T196" s="48" t="str">
        <f>FinalSelection!F49</f>
        <v>Empirical</v>
      </c>
      <c r="U196" s="6">
        <f>FinalSelection!T49</f>
        <v>3</v>
      </c>
      <c r="Z196">
        <v>52</v>
      </c>
      <c r="AA196">
        <f>FinalSelection!N53</f>
        <v>1</v>
      </c>
      <c r="AC196">
        <f>FinalSelection!O53</f>
        <v>1</v>
      </c>
      <c r="AE196">
        <f>FinalSelection!P53</f>
        <v>0.5</v>
      </c>
      <c r="AF196">
        <f>FinalSelection!Q53</f>
        <v>0.5</v>
      </c>
      <c r="AG196">
        <f>FinalSelection!R53</f>
        <v>0</v>
      </c>
      <c r="AH196">
        <f>FinalSelection!S53</f>
        <v>0.5</v>
      </c>
      <c r="AI196">
        <f>FinalSelection!T53</f>
        <v>3.5</v>
      </c>
      <c r="AJ196">
        <f>FinalSelection!AF53</f>
        <v>2019</v>
      </c>
    </row>
    <row r="197" spans="10:36" x14ac:dyDescent="0.35">
      <c r="J197" s="6" t="s">
        <v>21672</v>
      </c>
      <c r="K197" s="6" t="str">
        <f>FinalSelection!I50</f>
        <v>ACM</v>
      </c>
      <c r="L197" s="6" t="str">
        <f>FinalSelection!M50</f>
        <v>Conference</v>
      </c>
      <c r="M197" s="6" t="str">
        <f>LEFT(FinalSelection!C50, 6)</f>
        <v xml:space="preserve">D.2.5 </v>
      </c>
      <c r="N197" s="6" t="str">
        <f>LEFT(FinalSelection!D50, 6)</f>
        <v xml:space="preserve">5.3.2 </v>
      </c>
      <c r="O197" s="6"/>
      <c r="P197" s="6" t="str">
        <f>FinalSelection!H50</f>
        <v>Finland</v>
      </c>
      <c r="Q197" s="6"/>
      <c r="R197" s="6">
        <f>FinalSelection!AF50</f>
        <v>2014</v>
      </c>
      <c r="S197" s="6" t="str">
        <f>FinalSelection!G50</f>
        <v>Survey</v>
      </c>
      <c r="T197" s="48" t="str">
        <f>FinalSelection!F50</f>
        <v>Empirical</v>
      </c>
      <c r="U197" s="6">
        <f>FinalSelection!T50</f>
        <v>6</v>
      </c>
      <c r="Z197">
        <v>53</v>
      </c>
      <c r="AA197">
        <f>FinalSelection!N54</f>
        <v>1</v>
      </c>
      <c r="AC197">
        <f>FinalSelection!O54</f>
        <v>1</v>
      </c>
      <c r="AE197">
        <f>FinalSelection!P54</f>
        <v>0</v>
      </c>
      <c r="AF197">
        <f>FinalSelection!Q54</f>
        <v>0</v>
      </c>
      <c r="AG197">
        <f>FinalSelection!R54</f>
        <v>0</v>
      </c>
      <c r="AH197">
        <f>FinalSelection!S54</f>
        <v>0</v>
      </c>
      <c r="AI197">
        <f>FinalSelection!T54</f>
        <v>2</v>
      </c>
      <c r="AJ197">
        <f>FinalSelection!AF54</f>
        <v>2013</v>
      </c>
    </row>
    <row r="198" spans="10:36" x14ac:dyDescent="0.35">
      <c r="J198" s="6" t="s">
        <v>21673</v>
      </c>
      <c r="K198" s="6" t="str">
        <f>FinalSelection!I51</f>
        <v>ACM</v>
      </c>
      <c r="L198" s="6" t="str">
        <f>FinalSelection!M51</f>
        <v>Workshop</v>
      </c>
      <c r="M198" s="6" t="str">
        <f>LEFT(FinalSelection!C51, 6)</f>
        <v xml:space="preserve">D.2.6 </v>
      </c>
      <c r="N198" s="6" t="str">
        <f>LEFT(FinalSelection!D51, 6)</f>
        <v xml:space="preserve">5.2.6 </v>
      </c>
      <c r="O198" s="6"/>
      <c r="P198" s="6" t="str">
        <f>FinalSelection!H51</f>
        <v>UK</v>
      </c>
      <c r="Q198" s="6"/>
      <c r="R198" s="6">
        <f>FinalSelection!AF51</f>
        <v>2019</v>
      </c>
      <c r="S198" s="6" t="str">
        <f>FinalSelection!G51</f>
        <v>Case study</v>
      </c>
      <c r="T198" s="48" t="str">
        <f>FinalSelection!F51</f>
        <v>Empirical</v>
      </c>
      <c r="U198" s="6">
        <f>FinalSelection!T51</f>
        <v>3</v>
      </c>
      <c r="Z198">
        <v>54</v>
      </c>
      <c r="AA198">
        <f>FinalSelection!N55</f>
        <v>1</v>
      </c>
      <c r="AC198">
        <f>FinalSelection!O55</f>
        <v>1</v>
      </c>
      <c r="AE198">
        <f>FinalSelection!P55</f>
        <v>0</v>
      </c>
      <c r="AF198">
        <f>FinalSelection!Q55</f>
        <v>1</v>
      </c>
      <c r="AG198">
        <f>FinalSelection!R55</f>
        <v>0</v>
      </c>
      <c r="AH198">
        <f>FinalSelection!S55</f>
        <v>0</v>
      </c>
      <c r="AI198">
        <f>FinalSelection!T55</f>
        <v>3</v>
      </c>
      <c r="AJ198">
        <f>FinalSelection!AF55</f>
        <v>2016</v>
      </c>
    </row>
    <row r="199" spans="10:36" x14ac:dyDescent="0.35">
      <c r="J199" s="6" t="s">
        <v>21674</v>
      </c>
      <c r="K199" s="6" t="str">
        <f>FinalSelection!I52</f>
        <v>Elsevier</v>
      </c>
      <c r="L199" s="6" t="str">
        <f>FinalSelection!M52</f>
        <v>Journal</v>
      </c>
      <c r="M199" s="6" t="str">
        <f>LEFT(FinalSelection!C52, 6)</f>
        <v xml:space="preserve">D.2.6 </v>
      </c>
      <c r="N199" s="6" t="str">
        <f>LEFT(FinalSelection!D52, 6)</f>
        <v xml:space="preserve">5.2.6 </v>
      </c>
      <c r="O199" s="6"/>
      <c r="P199" s="6" t="str">
        <f>FinalSelection!H52</f>
        <v>Canada</v>
      </c>
      <c r="Q199" s="6"/>
      <c r="R199" s="6">
        <f>FinalSelection!AF52</f>
        <v>2021</v>
      </c>
      <c r="S199" s="6" t="str">
        <f>FinalSelection!G52</f>
        <v>Survey</v>
      </c>
      <c r="T199" s="48" t="str">
        <f>FinalSelection!F52</f>
        <v>Empirical</v>
      </c>
      <c r="U199" s="6">
        <f>FinalSelection!T52</f>
        <v>4.5</v>
      </c>
      <c r="Z199">
        <v>55</v>
      </c>
      <c r="AA199">
        <f>FinalSelection!N56</f>
        <v>1</v>
      </c>
      <c r="AC199">
        <f>FinalSelection!O56</f>
        <v>1</v>
      </c>
      <c r="AE199">
        <f>FinalSelection!P56</f>
        <v>0.5</v>
      </c>
      <c r="AF199">
        <f>FinalSelection!Q56</f>
        <v>1</v>
      </c>
      <c r="AG199">
        <f>FinalSelection!R56</f>
        <v>0</v>
      </c>
      <c r="AH199">
        <f>FinalSelection!S56</f>
        <v>0.5</v>
      </c>
      <c r="AI199">
        <f>FinalSelection!T56</f>
        <v>4</v>
      </c>
      <c r="AJ199">
        <f>FinalSelection!AF56</f>
        <v>2021</v>
      </c>
    </row>
    <row r="200" spans="10:36" x14ac:dyDescent="0.35">
      <c r="J200" s="6" t="s">
        <v>21675</v>
      </c>
      <c r="K200" s="6" t="str">
        <f>FinalSelection!I53</f>
        <v>ACM</v>
      </c>
      <c r="L200" s="6" t="str">
        <f>FinalSelection!M53</f>
        <v>Conference</v>
      </c>
      <c r="M200" s="6" t="str">
        <f>LEFT(FinalSelection!C53, 6)</f>
        <v xml:space="preserve">D.2.6 </v>
      </c>
      <c r="N200" s="6" t="str">
        <f>LEFT(FinalSelection!D53, 6)</f>
        <v xml:space="preserve">5.2.4 </v>
      </c>
      <c r="O200" s="6"/>
      <c r="P200" s="6" t="str">
        <f>FinalSelection!H53</f>
        <v>Canada</v>
      </c>
      <c r="Q200" s="6"/>
      <c r="R200" s="6">
        <f>FinalSelection!AF53</f>
        <v>2019</v>
      </c>
      <c r="S200" s="6" t="str">
        <f>FinalSelection!G53</f>
        <v>Experiment</v>
      </c>
      <c r="T200" s="48" t="str">
        <f>FinalSelection!F53</f>
        <v>Empirical</v>
      </c>
      <c r="U200" s="6">
        <f>FinalSelection!T53</f>
        <v>3.5</v>
      </c>
      <c r="Z200">
        <v>56</v>
      </c>
      <c r="AA200">
        <f>FinalSelection!N57</f>
        <v>1</v>
      </c>
      <c r="AC200">
        <f>FinalSelection!O57</f>
        <v>1</v>
      </c>
      <c r="AE200">
        <f>FinalSelection!P57</f>
        <v>1</v>
      </c>
      <c r="AF200">
        <f>FinalSelection!Q57</f>
        <v>1</v>
      </c>
      <c r="AG200">
        <f>FinalSelection!R57</f>
        <v>0</v>
      </c>
      <c r="AH200">
        <f>FinalSelection!S57</f>
        <v>0</v>
      </c>
      <c r="AI200">
        <f>FinalSelection!T57</f>
        <v>4</v>
      </c>
      <c r="AJ200">
        <f>FinalSelection!AF57</f>
        <v>2009</v>
      </c>
    </row>
    <row r="201" spans="10:36" x14ac:dyDescent="0.35">
      <c r="J201" s="6" t="s">
        <v>21676</v>
      </c>
      <c r="K201" s="6" t="str">
        <f>FinalSelection!I54</f>
        <v>ACM</v>
      </c>
      <c r="L201" s="6" t="str">
        <f>FinalSelection!M54</f>
        <v>Workshop</v>
      </c>
      <c r="M201" s="6" t="str">
        <f>LEFT(FinalSelection!C54, 6)</f>
        <v xml:space="preserve">D.2.7 </v>
      </c>
      <c r="N201" s="6" t="str">
        <f>LEFT(FinalSelection!D54, 6)</f>
        <v xml:space="preserve">5.3.5 </v>
      </c>
      <c r="O201" s="6"/>
      <c r="P201" s="6" t="str">
        <f>FinalSelection!H54</f>
        <v>Finland</v>
      </c>
      <c r="Q201" s="6"/>
      <c r="R201" s="6">
        <f>FinalSelection!AF54</f>
        <v>2013</v>
      </c>
      <c r="S201" s="6" t="str">
        <f>FinalSelection!G54</f>
        <v>-</v>
      </c>
      <c r="T201" s="48" t="str">
        <f>FinalSelection!F54</f>
        <v>Descriptive</v>
      </c>
      <c r="U201" s="6">
        <f>FinalSelection!T54</f>
        <v>2</v>
      </c>
      <c r="Z201">
        <v>57</v>
      </c>
      <c r="AA201">
        <f>FinalSelection!N58</f>
        <v>1</v>
      </c>
      <c r="AC201">
        <f>FinalSelection!O58</f>
        <v>0.5</v>
      </c>
      <c r="AE201">
        <f>FinalSelection!P58</f>
        <v>0</v>
      </c>
      <c r="AF201">
        <f>FinalSelection!Q58</f>
        <v>0</v>
      </c>
      <c r="AG201">
        <f>FinalSelection!R58</f>
        <v>0</v>
      </c>
      <c r="AH201">
        <f>FinalSelection!S58</f>
        <v>0</v>
      </c>
      <c r="AI201">
        <f>FinalSelection!T58</f>
        <v>1.5</v>
      </c>
      <c r="AJ201">
        <f>FinalSelection!AF58</f>
        <v>2018</v>
      </c>
    </row>
    <row r="202" spans="10:36" x14ac:dyDescent="0.35">
      <c r="J202" s="6" t="s">
        <v>21677</v>
      </c>
      <c r="K202" s="6" t="str">
        <f>FinalSelection!I55</f>
        <v>IEEE</v>
      </c>
      <c r="L202" s="6" t="str">
        <f>FinalSelection!M55</f>
        <v>Conference</v>
      </c>
      <c r="M202" s="6" t="str">
        <f>LEFT(FinalSelection!C55, 6)</f>
        <v xml:space="preserve">D.2.7 </v>
      </c>
      <c r="N202" s="6" t="str">
        <f>LEFT(FinalSelection!D55, 6)</f>
        <v xml:space="preserve">5.3.5 </v>
      </c>
      <c r="O202" s="6"/>
      <c r="P202" s="6" t="str">
        <f>FinalSelection!H55</f>
        <v>USA</v>
      </c>
      <c r="Q202" s="6"/>
      <c r="R202" s="6">
        <f>FinalSelection!AF55</f>
        <v>2016</v>
      </c>
      <c r="S202" s="6" t="str">
        <f>FinalSelection!G55</f>
        <v>Case study</v>
      </c>
      <c r="T202" s="48" t="str">
        <f>FinalSelection!F55</f>
        <v>Empirical</v>
      </c>
      <c r="U202" s="6">
        <f>FinalSelection!T55</f>
        <v>3</v>
      </c>
      <c r="Z202">
        <v>58</v>
      </c>
      <c r="AA202">
        <f>FinalSelection!N59</f>
        <v>1</v>
      </c>
      <c r="AC202">
        <f>FinalSelection!O59</f>
        <v>1</v>
      </c>
      <c r="AE202">
        <f>FinalSelection!P59</f>
        <v>1</v>
      </c>
      <c r="AF202">
        <f>FinalSelection!Q59</f>
        <v>1</v>
      </c>
      <c r="AG202">
        <f>FinalSelection!R59</f>
        <v>0</v>
      </c>
      <c r="AH202">
        <f>FinalSelection!S59</f>
        <v>0</v>
      </c>
      <c r="AI202">
        <f>FinalSelection!T59</f>
        <v>4</v>
      </c>
      <c r="AJ202">
        <f>FinalSelection!AF59</f>
        <v>2011</v>
      </c>
    </row>
    <row r="203" spans="10:36" x14ac:dyDescent="0.35">
      <c r="J203" s="6" t="s">
        <v>21678</v>
      </c>
      <c r="K203" s="6" t="str">
        <f>FinalSelection!I56</f>
        <v>ACM</v>
      </c>
      <c r="L203" s="6" t="str">
        <f>FinalSelection!M56</f>
        <v>Conference</v>
      </c>
      <c r="M203" s="6" t="str">
        <f>LEFT(FinalSelection!C56, 6)</f>
        <v xml:space="preserve">D.2.7 </v>
      </c>
      <c r="N203" s="6" t="str">
        <f>LEFT(FinalSelection!D56, 6)</f>
        <v xml:space="preserve">5.3.5 </v>
      </c>
      <c r="O203" s="6"/>
      <c r="P203" s="6" t="str">
        <f>FinalSelection!H56</f>
        <v>China</v>
      </c>
      <c r="Q203" s="6"/>
      <c r="R203" s="6">
        <f>FinalSelection!AF56</f>
        <v>2021</v>
      </c>
      <c r="S203" s="6" t="str">
        <f>FinalSelection!G56</f>
        <v>Experiment</v>
      </c>
      <c r="T203" s="48" t="str">
        <f>FinalSelection!F56</f>
        <v>Empirical</v>
      </c>
      <c r="U203" s="6">
        <f>FinalSelection!T56</f>
        <v>4</v>
      </c>
      <c r="Z203">
        <v>59</v>
      </c>
      <c r="AA203">
        <f>FinalSelection!N60</f>
        <v>0.5</v>
      </c>
      <c r="AC203">
        <f>FinalSelection!O60</f>
        <v>1</v>
      </c>
      <c r="AE203">
        <f>FinalSelection!P60</f>
        <v>0.5</v>
      </c>
      <c r="AF203">
        <f>FinalSelection!Q60</f>
        <v>1</v>
      </c>
      <c r="AG203">
        <f>FinalSelection!R60</f>
        <v>0</v>
      </c>
      <c r="AH203">
        <f>FinalSelection!S60</f>
        <v>0</v>
      </c>
      <c r="AI203">
        <f>FinalSelection!T60</f>
        <v>3</v>
      </c>
      <c r="AJ203">
        <f>FinalSelection!AF60</f>
        <v>2014</v>
      </c>
    </row>
    <row r="204" spans="10:36" x14ac:dyDescent="0.35">
      <c r="J204" s="6" t="s">
        <v>21679</v>
      </c>
      <c r="K204" s="6" t="str">
        <f>FinalSelection!I57</f>
        <v>ACM</v>
      </c>
      <c r="L204" s="6" t="str">
        <f>FinalSelection!M57</f>
        <v>Conference</v>
      </c>
      <c r="M204" s="6" t="str">
        <f>LEFT(FinalSelection!C57, 6)</f>
        <v xml:space="preserve">D.2.8 </v>
      </c>
      <c r="N204" s="6" t="str">
        <f>LEFT(FinalSelection!D57, 6)</f>
        <v xml:space="preserve">5.3.4 </v>
      </c>
      <c r="O204" s="6"/>
      <c r="P204" s="6" t="str">
        <f>FinalSelection!H57</f>
        <v>Denmark</v>
      </c>
      <c r="Q204" s="6"/>
      <c r="R204" s="6">
        <f>FinalSelection!AF57</f>
        <v>2009</v>
      </c>
      <c r="S204" s="6" t="str">
        <f>FinalSelection!G57</f>
        <v>Case study</v>
      </c>
      <c r="T204" s="48" t="str">
        <f>FinalSelection!F57</f>
        <v>Empirical</v>
      </c>
      <c r="U204" s="6">
        <f>FinalSelection!T57</f>
        <v>4</v>
      </c>
      <c r="Z204">
        <v>60</v>
      </c>
      <c r="AA204">
        <f>FinalSelection!N61</f>
        <v>0.5</v>
      </c>
      <c r="AC204">
        <f>FinalSelection!O61</f>
        <v>0.5</v>
      </c>
      <c r="AE204">
        <f>FinalSelection!P61</f>
        <v>1</v>
      </c>
      <c r="AF204">
        <f>FinalSelection!Q61</f>
        <v>0.5</v>
      </c>
      <c r="AG204">
        <f>FinalSelection!R61</f>
        <v>0</v>
      </c>
      <c r="AH204">
        <f>FinalSelection!S61</f>
        <v>0</v>
      </c>
      <c r="AI204">
        <f>FinalSelection!T61</f>
        <v>2.5</v>
      </c>
      <c r="AJ204">
        <f>FinalSelection!AF61</f>
        <v>2019</v>
      </c>
    </row>
    <row r="205" spans="10:36" x14ac:dyDescent="0.35">
      <c r="J205" s="6" t="s">
        <v>21680</v>
      </c>
      <c r="K205" s="6" t="str">
        <f>FinalSelection!I58</f>
        <v>IEEE</v>
      </c>
      <c r="L205" s="6" t="str">
        <f>FinalSelection!M58</f>
        <v>Conference</v>
      </c>
      <c r="M205" s="6" t="str">
        <f>LEFT(FinalSelection!C58, 6)</f>
        <v xml:space="preserve">D.2.8 </v>
      </c>
      <c r="N205" s="6" t="str">
        <f>LEFT(FinalSelection!D58, 6)</f>
        <v xml:space="preserve">5.3.4 </v>
      </c>
      <c r="O205" s="6"/>
      <c r="P205" s="6" t="str">
        <f>FinalSelection!H58</f>
        <v>Brazil</v>
      </c>
      <c r="Q205" s="6"/>
      <c r="R205" s="6">
        <f>FinalSelection!AF58</f>
        <v>2018</v>
      </c>
      <c r="S205" s="6" t="str">
        <f>FinalSelection!G58</f>
        <v>Case study</v>
      </c>
      <c r="T205" s="48" t="str">
        <f>FinalSelection!F58</f>
        <v>Empirical</v>
      </c>
      <c r="U205" s="6">
        <f>FinalSelection!T58</f>
        <v>1.5</v>
      </c>
      <c r="Z205">
        <v>61</v>
      </c>
      <c r="AA205">
        <f>FinalSelection!N62</f>
        <v>1</v>
      </c>
      <c r="AC205">
        <f>FinalSelection!O62</f>
        <v>1</v>
      </c>
      <c r="AE205">
        <f>FinalSelection!P62</f>
        <v>1</v>
      </c>
      <c r="AF205">
        <f>FinalSelection!Q62</f>
        <v>1</v>
      </c>
      <c r="AG205">
        <f>FinalSelection!R62</f>
        <v>0</v>
      </c>
      <c r="AH205">
        <f>FinalSelection!S62</f>
        <v>0.5</v>
      </c>
      <c r="AI205">
        <f>FinalSelection!T62</f>
        <v>4.5</v>
      </c>
      <c r="AJ205">
        <f>FinalSelection!AF62</f>
        <v>2012</v>
      </c>
    </row>
    <row r="206" spans="10:36" x14ac:dyDescent="0.35">
      <c r="J206" s="6" t="s">
        <v>21681</v>
      </c>
      <c r="K206" s="6" t="str">
        <f>FinalSelection!I59</f>
        <v>IEEE</v>
      </c>
      <c r="L206" s="6" t="str">
        <f>FinalSelection!M59</f>
        <v>Conference</v>
      </c>
      <c r="M206" s="6" t="str">
        <f>LEFT(FinalSelection!C59, 6)</f>
        <v xml:space="preserve">D.2.8 </v>
      </c>
      <c r="N206" s="6" t="str">
        <f>LEFT(FinalSelection!D59, 6)</f>
        <v xml:space="preserve">5.3.4 </v>
      </c>
      <c r="O206" s="6"/>
      <c r="P206" s="6" t="str">
        <f>FinalSelection!H59</f>
        <v>USA</v>
      </c>
      <c r="Q206" s="6"/>
      <c r="R206" s="6">
        <f>FinalSelection!AF59</f>
        <v>2011</v>
      </c>
      <c r="S206" s="6" t="str">
        <f>FinalSelection!G59</f>
        <v>Case study</v>
      </c>
      <c r="T206" s="48" t="str">
        <f>FinalSelection!F59</f>
        <v>Empirical</v>
      </c>
      <c r="U206" s="6">
        <f>FinalSelection!T59</f>
        <v>4</v>
      </c>
      <c r="Z206">
        <v>62</v>
      </c>
      <c r="AA206">
        <f>FinalSelection!N63</f>
        <v>1</v>
      </c>
      <c r="AC206">
        <f>FinalSelection!O63</f>
        <v>1</v>
      </c>
      <c r="AE206">
        <f>FinalSelection!P63</f>
        <v>0</v>
      </c>
      <c r="AF206">
        <f>FinalSelection!Q63</f>
        <v>0</v>
      </c>
      <c r="AG206">
        <f>FinalSelection!R63</f>
        <v>0</v>
      </c>
      <c r="AH206">
        <f>FinalSelection!S63</f>
        <v>0</v>
      </c>
      <c r="AI206">
        <f>FinalSelection!T63</f>
        <v>2</v>
      </c>
      <c r="AJ206">
        <f>FinalSelection!AF63</f>
        <v>2009</v>
      </c>
    </row>
    <row r="207" spans="10:36" x14ac:dyDescent="0.35">
      <c r="J207" s="6" t="s">
        <v>21682</v>
      </c>
      <c r="K207" s="6" t="str">
        <f>FinalSelection!I60</f>
        <v>IEEE</v>
      </c>
      <c r="L207" s="6" t="str">
        <f>FinalSelection!M60</f>
        <v>Conference</v>
      </c>
      <c r="M207" s="6" t="str">
        <f>LEFT(FinalSelection!C60, 6)</f>
        <v xml:space="preserve">D.2.8 </v>
      </c>
      <c r="N207" s="6" t="str">
        <f>LEFT(FinalSelection!D60, 6)</f>
        <v xml:space="preserve">5.3.4 </v>
      </c>
      <c r="O207" s="6"/>
      <c r="P207" s="6" t="str">
        <f>FinalSelection!H60</f>
        <v>Brazil</v>
      </c>
      <c r="Q207" s="6"/>
      <c r="R207" s="6">
        <f>FinalSelection!AF60</f>
        <v>2014</v>
      </c>
      <c r="S207" s="6" t="str">
        <f>FinalSelection!G60</f>
        <v>-</v>
      </c>
      <c r="T207" s="48" t="str">
        <f>FinalSelection!F60</f>
        <v>Descriptive</v>
      </c>
      <c r="U207" s="6">
        <f>FinalSelection!T60</f>
        <v>3</v>
      </c>
      <c r="Z207">
        <v>63</v>
      </c>
      <c r="AA207">
        <f>FinalSelection!N64</f>
        <v>1</v>
      </c>
      <c r="AC207">
        <f>FinalSelection!O64</f>
        <v>0.5</v>
      </c>
      <c r="AE207">
        <f>FinalSelection!P64</f>
        <v>1</v>
      </c>
      <c r="AF207">
        <f>FinalSelection!Q64</f>
        <v>1</v>
      </c>
      <c r="AG207">
        <f>FinalSelection!R64</f>
        <v>0</v>
      </c>
      <c r="AH207">
        <f>FinalSelection!S64</f>
        <v>0</v>
      </c>
      <c r="AI207">
        <f>FinalSelection!T64</f>
        <v>3.5</v>
      </c>
      <c r="AJ207">
        <f>FinalSelection!AF64</f>
        <v>2009</v>
      </c>
    </row>
    <row r="208" spans="10:36" x14ac:dyDescent="0.35">
      <c r="J208" s="6" t="s">
        <v>21683</v>
      </c>
      <c r="K208" s="6" t="str">
        <f>FinalSelection!I61</f>
        <v>ACM</v>
      </c>
      <c r="L208" s="6" t="str">
        <f>FinalSelection!M61</f>
        <v>Conference</v>
      </c>
      <c r="M208" s="6" t="str">
        <f>LEFT(FinalSelection!C61, 6)</f>
        <v xml:space="preserve">D.2.8 </v>
      </c>
      <c r="N208" s="6" t="str">
        <f>LEFT(FinalSelection!D61, 6)</f>
        <v xml:space="preserve">5.3.4 </v>
      </c>
      <c r="O208" s="6"/>
      <c r="P208" s="6" t="str">
        <f>FinalSelection!H61</f>
        <v>USA</v>
      </c>
      <c r="Q208" s="6"/>
      <c r="R208" s="6">
        <f>FinalSelection!AF61</f>
        <v>2019</v>
      </c>
      <c r="S208" s="6" t="str">
        <f>FinalSelection!G61</f>
        <v>Case study</v>
      </c>
      <c r="T208" s="48" t="str">
        <f>FinalSelection!F61</f>
        <v>Empirical</v>
      </c>
      <c r="U208" s="6">
        <f>FinalSelection!T61</f>
        <v>2.5</v>
      </c>
      <c r="Z208">
        <v>64</v>
      </c>
      <c r="AA208">
        <f>FinalSelection!N65</f>
        <v>1</v>
      </c>
      <c r="AC208">
        <f>FinalSelection!O65</f>
        <v>1</v>
      </c>
      <c r="AE208">
        <f>FinalSelection!P65</f>
        <v>0</v>
      </c>
      <c r="AF208">
        <f>FinalSelection!Q65</f>
        <v>0.5</v>
      </c>
      <c r="AG208">
        <f>FinalSelection!R65</f>
        <v>0</v>
      </c>
      <c r="AH208">
        <f>FinalSelection!S65</f>
        <v>0</v>
      </c>
      <c r="AI208">
        <f>FinalSelection!T65</f>
        <v>2.5</v>
      </c>
      <c r="AJ208">
        <f>FinalSelection!AF65</f>
        <v>2012</v>
      </c>
    </row>
    <row r="209" spans="10:44" x14ac:dyDescent="0.35">
      <c r="J209" s="6" t="s">
        <v>21684</v>
      </c>
      <c r="K209" s="6" t="str">
        <f>FinalSelection!I62</f>
        <v>IEEE</v>
      </c>
      <c r="L209" s="6" t="str">
        <f>FinalSelection!M62</f>
        <v>Conference</v>
      </c>
      <c r="M209" s="6" t="str">
        <f>LEFT(FinalSelection!C62, 6)</f>
        <v xml:space="preserve">D.2.8 </v>
      </c>
      <c r="N209" s="6" t="str">
        <f>LEFT(FinalSelection!D62, 6)</f>
        <v xml:space="preserve">5.3.4 </v>
      </c>
      <c r="O209" s="6"/>
      <c r="P209" s="6" t="str">
        <f>FinalSelection!H62</f>
        <v>USA</v>
      </c>
      <c r="Q209" s="6"/>
      <c r="R209" s="6">
        <f>FinalSelection!AF62</f>
        <v>2012</v>
      </c>
      <c r="S209" s="6" t="str">
        <f>FinalSelection!G62</f>
        <v>Case study</v>
      </c>
      <c r="T209" s="48" t="str">
        <f>FinalSelection!F62</f>
        <v>Empirical</v>
      </c>
      <c r="U209" s="6">
        <f>FinalSelection!T62</f>
        <v>4.5</v>
      </c>
      <c r="Z209">
        <v>65</v>
      </c>
      <c r="AA209">
        <f>FinalSelection!N66</f>
        <v>1</v>
      </c>
      <c r="AC209">
        <f>FinalSelection!O66</f>
        <v>1</v>
      </c>
      <c r="AE209">
        <f>FinalSelection!P66</f>
        <v>1</v>
      </c>
      <c r="AF209">
        <f>FinalSelection!Q66</f>
        <v>0.5</v>
      </c>
      <c r="AG209">
        <f>FinalSelection!R66</f>
        <v>0</v>
      </c>
      <c r="AH209">
        <f>FinalSelection!S66</f>
        <v>0.5</v>
      </c>
      <c r="AI209">
        <f>FinalSelection!T66</f>
        <v>4</v>
      </c>
      <c r="AJ209">
        <f>FinalSelection!AF66</f>
        <v>2019</v>
      </c>
    </row>
    <row r="210" spans="10:44" x14ac:dyDescent="0.35">
      <c r="J210" s="6" t="s">
        <v>21685</v>
      </c>
      <c r="K210" s="6" t="str">
        <f>FinalSelection!I63</f>
        <v>IEEE</v>
      </c>
      <c r="L210" s="6" t="str">
        <f>FinalSelection!M63</f>
        <v>Workshop</v>
      </c>
      <c r="M210" s="6" t="str">
        <f>LEFT(FinalSelection!C63, 6)</f>
        <v xml:space="preserve">D.2.8 </v>
      </c>
      <c r="N210" s="6" t="str">
        <f>LEFT(FinalSelection!D63, 6)</f>
        <v xml:space="preserve">5.3.4 </v>
      </c>
      <c r="O210" s="6"/>
      <c r="P210" s="6" t="str">
        <f>FinalSelection!H63</f>
        <v>UK</v>
      </c>
      <c r="Q210" s="6"/>
      <c r="R210" s="6">
        <f>FinalSelection!AF63</f>
        <v>2009</v>
      </c>
      <c r="S210" s="6" t="str">
        <f>FinalSelection!G63</f>
        <v>-</v>
      </c>
      <c r="T210" s="48" t="str">
        <f>FinalSelection!F63</f>
        <v>Descriptive</v>
      </c>
      <c r="U210" s="6">
        <f>FinalSelection!T63</f>
        <v>2</v>
      </c>
      <c r="Z210">
        <v>66</v>
      </c>
      <c r="AA210">
        <f>FinalSelection!N67</f>
        <v>1</v>
      </c>
      <c r="AC210">
        <f>FinalSelection!O67</f>
        <v>1</v>
      </c>
      <c r="AE210">
        <f>FinalSelection!P67</f>
        <v>1</v>
      </c>
      <c r="AF210">
        <f>FinalSelection!Q67</f>
        <v>1</v>
      </c>
      <c r="AG210">
        <f>FinalSelection!R67</f>
        <v>1</v>
      </c>
      <c r="AH210">
        <f>FinalSelection!S67</f>
        <v>1</v>
      </c>
      <c r="AI210">
        <f>FinalSelection!T67</f>
        <v>6</v>
      </c>
      <c r="AJ210">
        <f>FinalSelection!AF67</f>
        <v>2016</v>
      </c>
      <c r="AL210" s="13"/>
      <c r="AM210" s="13" t="s">
        <v>21303</v>
      </c>
      <c r="AN210" s="13" t="s">
        <v>25296</v>
      </c>
      <c r="AP210" s="13"/>
      <c r="AQ210" s="13" t="s">
        <v>125</v>
      </c>
      <c r="AR210" s="13" t="s">
        <v>25296</v>
      </c>
    </row>
    <row r="211" spans="10:44" x14ac:dyDescent="0.35">
      <c r="J211" s="6" t="s">
        <v>21686</v>
      </c>
      <c r="K211" s="6" t="str">
        <f>FinalSelection!I64</f>
        <v>IEEE</v>
      </c>
      <c r="L211" s="6" t="str">
        <f>FinalSelection!M64</f>
        <v>Conference</v>
      </c>
      <c r="M211" s="6" t="str">
        <f>LEFT(FinalSelection!C64, 6)</f>
        <v xml:space="preserve">D.2.8 </v>
      </c>
      <c r="N211" s="6" t="str">
        <f>LEFT(FinalSelection!D64, 6)</f>
        <v xml:space="preserve">5.1.4 </v>
      </c>
      <c r="O211" s="6"/>
      <c r="P211" s="6" t="str">
        <f>FinalSelection!H64</f>
        <v>Greece</v>
      </c>
      <c r="Q211" s="6"/>
      <c r="R211" s="6">
        <f>FinalSelection!AF64</f>
        <v>2009</v>
      </c>
      <c r="S211" s="6" t="str">
        <f>FinalSelection!G64</f>
        <v>Case study</v>
      </c>
      <c r="T211" s="48" t="str">
        <f>FinalSelection!F64</f>
        <v>Empirical</v>
      </c>
      <c r="U211" s="6">
        <f>FinalSelection!T64</f>
        <v>3.5</v>
      </c>
      <c r="Z211">
        <v>67</v>
      </c>
      <c r="AA211">
        <f>FinalSelection!N68</f>
        <v>0.5</v>
      </c>
      <c r="AC211">
        <f>FinalSelection!O68</f>
        <v>1</v>
      </c>
      <c r="AE211">
        <f>FinalSelection!P68</f>
        <v>1</v>
      </c>
      <c r="AF211">
        <f>FinalSelection!Q68</f>
        <v>1</v>
      </c>
      <c r="AG211">
        <f>FinalSelection!R68</f>
        <v>0.5</v>
      </c>
      <c r="AH211">
        <f>FinalSelection!S68</f>
        <v>0.5</v>
      </c>
      <c r="AI211">
        <f>FinalSelection!T68</f>
        <v>4.5</v>
      </c>
      <c r="AJ211">
        <f>FinalSelection!AF68</f>
        <v>2017</v>
      </c>
      <c r="AL211" s="13">
        <v>0</v>
      </c>
      <c r="AM211">
        <f>COUNTIF(FinalSelection!S:S,'Data&amp;Graphs'!AL211)</f>
        <v>58</v>
      </c>
      <c r="AN211" s="45">
        <f>AM211/$AM$214</f>
        <v>0.59183673469387754</v>
      </c>
      <c r="AP211" s="13">
        <v>0</v>
      </c>
      <c r="AQ211">
        <f>COUNTIF(FinalSelection!R:R,'Data&amp;Graphs'!AP211)</f>
        <v>80</v>
      </c>
      <c r="AR211" s="45">
        <f>AQ211/$AM$214</f>
        <v>0.81632653061224492</v>
      </c>
    </row>
    <row r="212" spans="10:44" x14ac:dyDescent="0.35">
      <c r="J212" s="6" t="s">
        <v>21687</v>
      </c>
      <c r="K212" s="6" t="str">
        <f>FinalSelection!I65</f>
        <v>ACM</v>
      </c>
      <c r="L212" s="6" t="str">
        <f>FinalSelection!M65</f>
        <v>Conference</v>
      </c>
      <c r="M212" s="6" t="str">
        <f>LEFT(FinalSelection!C65, 6)</f>
        <v xml:space="preserve">D.2.8 </v>
      </c>
      <c r="N212" s="6" t="str">
        <f>LEFT(FinalSelection!D65, 6)</f>
        <v xml:space="preserve">5.3.4 </v>
      </c>
      <c r="O212" s="6"/>
      <c r="P212" s="6" t="str">
        <f>FinalSelection!H65</f>
        <v>Australia</v>
      </c>
      <c r="Q212" s="6"/>
      <c r="R212" s="6">
        <f>FinalSelection!AF65</f>
        <v>2012</v>
      </c>
      <c r="S212" s="6" t="str">
        <f>FinalSelection!G65</f>
        <v>Survey</v>
      </c>
      <c r="T212" s="48" t="str">
        <f>FinalSelection!F65</f>
        <v>Empirical</v>
      </c>
      <c r="U212" s="6">
        <f>FinalSelection!T65</f>
        <v>2.5</v>
      </c>
      <c r="Z212">
        <v>68</v>
      </c>
      <c r="AA212">
        <f>FinalSelection!N69</f>
        <v>0.5</v>
      </c>
      <c r="AC212">
        <f>FinalSelection!O69</f>
        <v>0.5</v>
      </c>
      <c r="AE212">
        <f>FinalSelection!P69</f>
        <v>0</v>
      </c>
      <c r="AF212">
        <f>FinalSelection!Q69</f>
        <v>0</v>
      </c>
      <c r="AG212">
        <f>FinalSelection!R69</f>
        <v>0</v>
      </c>
      <c r="AH212">
        <f>FinalSelection!S69</f>
        <v>0</v>
      </c>
      <c r="AI212">
        <f>FinalSelection!T69</f>
        <v>1</v>
      </c>
      <c r="AJ212">
        <f>FinalSelection!AF69</f>
        <v>2009</v>
      </c>
      <c r="AL212" s="13">
        <v>0.5</v>
      </c>
      <c r="AM212">
        <f>COUNTIF(FinalSelection!S:S,'Data&amp;Graphs'!AL212)</f>
        <v>20</v>
      </c>
      <c r="AN212" s="45">
        <f t="shared" ref="AN212:AN214" si="35">AM212/$AM$214</f>
        <v>0.20408163265306123</v>
      </c>
      <c r="AP212" s="13">
        <v>0.5</v>
      </c>
      <c r="AQ212">
        <f>COUNTIF(FinalSelection!R:R,'Data&amp;Graphs'!AP212)</f>
        <v>6</v>
      </c>
      <c r="AR212" s="45">
        <f t="shared" ref="AR212:AR214" si="36">AQ212/$AM$214</f>
        <v>6.1224489795918366E-2</v>
      </c>
    </row>
    <row r="213" spans="10:44" x14ac:dyDescent="0.35">
      <c r="J213" s="6" t="s">
        <v>21688</v>
      </c>
      <c r="K213" s="6" t="str">
        <f>FinalSelection!I66</f>
        <v>Springer</v>
      </c>
      <c r="L213" s="6" t="str">
        <f>FinalSelection!M66</f>
        <v>Journal</v>
      </c>
      <c r="M213" s="6" t="str">
        <f>LEFT(FinalSelection!C66, 6)</f>
        <v xml:space="preserve">D.2.8 </v>
      </c>
      <c r="N213" s="6" t="str">
        <f>LEFT(FinalSelection!D66, 6)</f>
        <v xml:space="preserve">5.3.4 </v>
      </c>
      <c r="O213" s="6"/>
      <c r="P213" s="6" t="str">
        <f>FinalSelection!H66</f>
        <v>Spain</v>
      </c>
      <c r="Q213" s="6"/>
      <c r="R213" s="6">
        <f>FinalSelection!AF66</f>
        <v>2019</v>
      </c>
      <c r="S213" s="6" t="str">
        <f>FinalSelection!G66</f>
        <v>-</v>
      </c>
      <c r="T213" s="48" t="str">
        <f>FinalSelection!F66</f>
        <v>Descriptive</v>
      </c>
      <c r="U213" s="6">
        <f>FinalSelection!T66</f>
        <v>4</v>
      </c>
      <c r="Z213">
        <v>69</v>
      </c>
      <c r="AA213">
        <f>FinalSelection!N70</f>
        <v>0.5</v>
      </c>
      <c r="AC213">
        <f>FinalSelection!O70</f>
        <v>0.5</v>
      </c>
      <c r="AE213">
        <f>FinalSelection!P70</f>
        <v>0</v>
      </c>
      <c r="AF213">
        <f>FinalSelection!Q70</f>
        <v>0</v>
      </c>
      <c r="AG213">
        <f>FinalSelection!R70</f>
        <v>0</v>
      </c>
      <c r="AH213">
        <f>FinalSelection!S70</f>
        <v>0</v>
      </c>
      <c r="AI213">
        <f>FinalSelection!T70</f>
        <v>1</v>
      </c>
      <c r="AJ213">
        <f>FinalSelection!AF70</f>
        <v>2018</v>
      </c>
      <c r="AL213" s="13">
        <v>1</v>
      </c>
      <c r="AM213">
        <f>COUNTIF(FinalSelection!S:S,'Data&amp;Graphs'!AL213)</f>
        <v>20</v>
      </c>
      <c r="AN213" s="45">
        <f t="shared" si="35"/>
        <v>0.20408163265306123</v>
      </c>
      <c r="AP213" s="13">
        <v>1</v>
      </c>
      <c r="AQ213">
        <f>COUNTIF(FinalSelection!R:R,'Data&amp;Graphs'!AP213)</f>
        <v>12</v>
      </c>
      <c r="AR213" s="45">
        <f t="shared" si="36"/>
        <v>0.12244897959183673</v>
      </c>
    </row>
    <row r="214" spans="10:44" x14ac:dyDescent="0.35">
      <c r="J214" s="6" t="s">
        <v>21689</v>
      </c>
      <c r="K214" s="6" t="str">
        <f>FinalSelection!I67</f>
        <v>Elsevier</v>
      </c>
      <c r="L214" s="6" t="str">
        <f>FinalSelection!M67</f>
        <v>Journal</v>
      </c>
      <c r="M214" s="6" t="str">
        <f>LEFT(FinalSelection!C67, 6)</f>
        <v xml:space="preserve">D.2.9 </v>
      </c>
      <c r="N214" s="6" t="str">
        <f>LEFT(FinalSelection!D67, 6)</f>
        <v xml:space="preserve">5.3.2 </v>
      </c>
      <c r="O214" s="6"/>
      <c r="P214" s="6" t="str">
        <f>FinalSelection!H67</f>
        <v>Canada</v>
      </c>
      <c r="Q214" s="6"/>
      <c r="R214" s="6">
        <f>FinalSelection!AF67</f>
        <v>2016</v>
      </c>
      <c r="S214" s="6" t="str">
        <f>FinalSelection!G67</f>
        <v>-</v>
      </c>
      <c r="T214" s="48" t="str">
        <f>FinalSelection!F67</f>
        <v>Descriptive</v>
      </c>
      <c r="U214" s="6">
        <f>FinalSelection!T67</f>
        <v>6</v>
      </c>
      <c r="Z214">
        <v>70</v>
      </c>
      <c r="AA214">
        <f>FinalSelection!N71</f>
        <v>1</v>
      </c>
      <c r="AC214">
        <f>FinalSelection!O71</f>
        <v>1</v>
      </c>
      <c r="AE214">
        <f>FinalSelection!P71</f>
        <v>1</v>
      </c>
      <c r="AF214">
        <f>FinalSelection!Q71</f>
        <v>1</v>
      </c>
      <c r="AG214">
        <f>FinalSelection!R71</f>
        <v>0</v>
      </c>
      <c r="AH214">
        <f>FinalSelection!S71</f>
        <v>0.5</v>
      </c>
      <c r="AI214">
        <f>FinalSelection!T71</f>
        <v>4.5</v>
      </c>
      <c r="AJ214">
        <f>FinalSelection!AF71</f>
        <v>2012</v>
      </c>
      <c r="AM214">
        <f>SUM(AM211:AM213)</f>
        <v>98</v>
      </c>
      <c r="AN214" s="45">
        <f t="shared" si="35"/>
        <v>1</v>
      </c>
      <c r="AQ214">
        <f>SUM(AQ211:AQ213)</f>
        <v>98</v>
      </c>
      <c r="AR214" s="45">
        <f t="shared" si="36"/>
        <v>1</v>
      </c>
    </row>
    <row r="215" spans="10:44" x14ac:dyDescent="0.35">
      <c r="J215" s="6" t="s">
        <v>21690</v>
      </c>
      <c r="K215" s="6" t="str">
        <f>FinalSelection!I68</f>
        <v>IGI Global Publishing</v>
      </c>
      <c r="L215" s="6" t="str">
        <f>FinalSelection!M68</f>
        <v>Journal</v>
      </c>
      <c r="M215" s="6" t="str">
        <f>LEFT(FinalSelection!C68, 6)</f>
        <v xml:space="preserve">D.2.9 </v>
      </c>
      <c r="N215" s="6" t="str">
        <f>LEFT(FinalSelection!D68, 6)</f>
        <v xml:space="preserve">5.3.2 </v>
      </c>
      <c r="O215" s="6"/>
      <c r="P215" s="6" t="str">
        <f>FinalSelection!H68</f>
        <v>Finland</v>
      </c>
      <c r="Q215" s="6"/>
      <c r="R215" s="6">
        <f>FinalSelection!AF68</f>
        <v>2017</v>
      </c>
      <c r="S215" s="6" t="str">
        <f>FinalSelection!G68</f>
        <v>Survey</v>
      </c>
      <c r="T215" s="48" t="str">
        <f>FinalSelection!F68</f>
        <v>Empirical</v>
      </c>
      <c r="U215" s="6">
        <f>FinalSelection!T68</f>
        <v>4.5</v>
      </c>
      <c r="Z215">
        <v>71</v>
      </c>
      <c r="AA215">
        <f>FinalSelection!N72</f>
        <v>1</v>
      </c>
      <c r="AC215">
        <f>FinalSelection!O72</f>
        <v>1</v>
      </c>
      <c r="AE215">
        <f>FinalSelection!P72</f>
        <v>0.5</v>
      </c>
      <c r="AF215">
        <f>FinalSelection!Q72</f>
        <v>0</v>
      </c>
      <c r="AG215">
        <f>FinalSelection!R72</f>
        <v>0</v>
      </c>
      <c r="AH215">
        <f>FinalSelection!S72</f>
        <v>0</v>
      </c>
      <c r="AI215">
        <f>FinalSelection!T72</f>
        <v>2.5</v>
      </c>
      <c r="AJ215">
        <f>FinalSelection!AF72</f>
        <v>2013</v>
      </c>
    </row>
    <row r="216" spans="10:44" x14ac:dyDescent="0.35">
      <c r="J216" s="6" t="s">
        <v>21691</v>
      </c>
      <c r="K216" s="6" t="str">
        <f>FinalSelection!I69</f>
        <v>IEEE</v>
      </c>
      <c r="L216" s="6" t="str">
        <f>FinalSelection!M69</f>
        <v>Conference</v>
      </c>
      <c r="M216" s="6" t="str">
        <f>LEFT(FinalSelection!C69, 6)</f>
        <v xml:space="preserve">D.2.9 </v>
      </c>
      <c r="N216" s="6" t="str">
        <f>LEFT(FinalSelection!D69, 6)</f>
        <v xml:space="preserve">5.3.2 </v>
      </c>
      <c r="O216" s="6"/>
      <c r="P216" s="6" t="str">
        <f>FinalSelection!H69</f>
        <v>USA</v>
      </c>
      <c r="Q216" s="6"/>
      <c r="R216" s="6">
        <f>FinalSelection!AF69</f>
        <v>2009</v>
      </c>
      <c r="S216" s="6" t="str">
        <f>FinalSelection!G69</f>
        <v>-</v>
      </c>
      <c r="T216" s="48" t="str">
        <f>FinalSelection!F69</f>
        <v>Exploratory</v>
      </c>
      <c r="U216" s="6">
        <f>FinalSelection!T69</f>
        <v>1</v>
      </c>
      <c r="Z216">
        <v>72</v>
      </c>
      <c r="AA216">
        <f>FinalSelection!N73</f>
        <v>1</v>
      </c>
      <c r="AC216">
        <f>FinalSelection!O73</f>
        <v>1</v>
      </c>
      <c r="AE216">
        <f>FinalSelection!P73</f>
        <v>1</v>
      </c>
      <c r="AF216">
        <f>FinalSelection!Q73</f>
        <v>0</v>
      </c>
      <c r="AG216">
        <f>FinalSelection!R73</f>
        <v>0</v>
      </c>
      <c r="AH216">
        <f>FinalSelection!S73</f>
        <v>0.5</v>
      </c>
      <c r="AI216">
        <f>FinalSelection!T73</f>
        <v>3.5</v>
      </c>
      <c r="AJ216">
        <f>FinalSelection!AF73</f>
        <v>2017</v>
      </c>
    </row>
    <row r="217" spans="10:44" x14ac:dyDescent="0.35">
      <c r="J217" s="6" t="s">
        <v>21692</v>
      </c>
      <c r="K217" s="6" t="str">
        <f>FinalSelection!I70</f>
        <v>IEEE</v>
      </c>
      <c r="L217" s="6" t="str">
        <f>FinalSelection!M70</f>
        <v>Conference</v>
      </c>
      <c r="M217" s="6" t="str">
        <f>LEFT(FinalSelection!C70, 6)</f>
        <v xml:space="preserve">D.2.9 </v>
      </c>
      <c r="N217" s="6" t="str">
        <f>LEFT(FinalSelection!D70, 6)</f>
        <v xml:space="preserve">5.3.2 </v>
      </c>
      <c r="O217" s="6"/>
      <c r="P217" s="6" t="str">
        <f>FinalSelection!H70</f>
        <v>Pakistan</v>
      </c>
      <c r="Q217" s="6"/>
      <c r="R217" s="6">
        <f>FinalSelection!AF70</f>
        <v>2018</v>
      </c>
      <c r="S217" s="6" t="str">
        <f>FinalSelection!G70</f>
        <v>-</v>
      </c>
      <c r="T217" s="48" t="str">
        <f>FinalSelection!F70</f>
        <v>Descriptive</v>
      </c>
      <c r="U217" s="6">
        <f>FinalSelection!T70</f>
        <v>1</v>
      </c>
      <c r="Z217">
        <v>73</v>
      </c>
      <c r="AA217">
        <f>FinalSelection!N74</f>
        <v>1</v>
      </c>
      <c r="AC217">
        <f>FinalSelection!O74</f>
        <v>1</v>
      </c>
      <c r="AE217">
        <f>FinalSelection!P74</f>
        <v>1</v>
      </c>
      <c r="AF217">
        <f>FinalSelection!Q74</f>
        <v>1</v>
      </c>
      <c r="AG217">
        <f>FinalSelection!R74</f>
        <v>0</v>
      </c>
      <c r="AH217">
        <f>FinalSelection!S74</f>
        <v>0</v>
      </c>
      <c r="AI217">
        <f>FinalSelection!T74</f>
        <v>4</v>
      </c>
      <c r="AJ217">
        <f>FinalSelection!AF74</f>
        <v>2015</v>
      </c>
      <c r="AL217" s="13"/>
      <c r="AM217" s="13" t="s">
        <v>25284</v>
      </c>
      <c r="AN217" s="13" t="s">
        <v>25296</v>
      </c>
    </row>
    <row r="218" spans="10:44" x14ac:dyDescent="0.35">
      <c r="J218" s="6" t="s">
        <v>21693</v>
      </c>
      <c r="K218" s="6" t="str">
        <f>FinalSelection!I71</f>
        <v>IEEE</v>
      </c>
      <c r="L218" s="6" t="str">
        <f>FinalSelection!M71</f>
        <v>Conference</v>
      </c>
      <c r="M218" s="6" t="str">
        <f>LEFT(FinalSelection!C71, 6)</f>
        <v xml:space="preserve">D.2.9 </v>
      </c>
      <c r="N218" s="6" t="str">
        <f>LEFT(FinalSelection!D71, 6)</f>
        <v xml:space="preserve">5.3.2 </v>
      </c>
      <c r="O218" s="6"/>
      <c r="P218" s="6" t="str">
        <f>FinalSelection!H71</f>
        <v>UK</v>
      </c>
      <c r="Q218" s="6"/>
      <c r="R218" s="6">
        <f>FinalSelection!AF71</f>
        <v>2012</v>
      </c>
      <c r="S218" s="6" t="str">
        <f>FinalSelection!G71</f>
        <v>Survey</v>
      </c>
      <c r="T218" s="48" t="str">
        <f>FinalSelection!F71</f>
        <v>Empirical</v>
      </c>
      <c r="U218" s="6">
        <f>FinalSelection!T71</f>
        <v>4.5</v>
      </c>
      <c r="Z218">
        <v>74</v>
      </c>
      <c r="AA218">
        <f>FinalSelection!N75</f>
        <v>1</v>
      </c>
      <c r="AC218">
        <f>FinalSelection!O75</f>
        <v>1</v>
      </c>
      <c r="AE218">
        <f>FinalSelection!P75</f>
        <v>1</v>
      </c>
      <c r="AF218">
        <f>FinalSelection!Q75</f>
        <v>1</v>
      </c>
      <c r="AG218">
        <f>FinalSelection!R75</f>
        <v>0</v>
      </c>
      <c r="AH218">
        <f>FinalSelection!S75</f>
        <v>0</v>
      </c>
      <c r="AI218">
        <f>FinalSelection!T75</f>
        <v>4</v>
      </c>
      <c r="AJ218">
        <f>FinalSelection!AF75</f>
        <v>2014</v>
      </c>
      <c r="AL218" s="13" t="s">
        <v>25284</v>
      </c>
      <c r="AM218">
        <f>COUNTIF(FinalSelection!K:K,'Data&amp;Graphs'!AL218)</f>
        <v>12</v>
      </c>
      <c r="AN218" s="45">
        <f>AM218/$AM$221</f>
        <v>0.12244897959183673</v>
      </c>
    </row>
    <row r="219" spans="10:44" x14ac:dyDescent="0.35">
      <c r="J219" s="6" t="s">
        <v>21694</v>
      </c>
      <c r="K219" s="6" t="str">
        <f>FinalSelection!I72</f>
        <v>IEEE</v>
      </c>
      <c r="L219" s="6" t="str">
        <f>FinalSelection!M72</f>
        <v>Conference</v>
      </c>
      <c r="M219" s="6" t="str">
        <f>LEFT(FinalSelection!C72, 6)</f>
        <v xml:space="preserve">D.2.9 </v>
      </c>
      <c r="N219" s="6" t="str">
        <f>LEFT(FinalSelection!D72, 6)</f>
        <v xml:space="preserve">5.3.2 </v>
      </c>
      <c r="O219" s="6"/>
      <c r="P219" s="6" t="str">
        <f>FinalSelection!H72</f>
        <v>Indonesia</v>
      </c>
      <c r="Q219" s="6"/>
      <c r="R219" s="6">
        <f>FinalSelection!AF72</f>
        <v>2013</v>
      </c>
      <c r="S219" s="6" t="str">
        <f>FinalSelection!G72</f>
        <v>Case study</v>
      </c>
      <c r="T219" s="48" t="str">
        <f>FinalSelection!F72</f>
        <v>Empirical</v>
      </c>
      <c r="U219" s="6">
        <f>FinalSelection!T72</f>
        <v>2.5</v>
      </c>
      <c r="Z219">
        <v>75</v>
      </c>
      <c r="AA219">
        <f>FinalSelection!N76</f>
        <v>1</v>
      </c>
      <c r="AC219">
        <f>FinalSelection!O76</f>
        <v>1</v>
      </c>
      <c r="AE219">
        <f>FinalSelection!P76</f>
        <v>1</v>
      </c>
      <c r="AF219">
        <f>FinalSelection!Q76</f>
        <v>1</v>
      </c>
      <c r="AG219">
        <f>FinalSelection!R76</f>
        <v>1</v>
      </c>
      <c r="AH219">
        <f>FinalSelection!S76</f>
        <v>1</v>
      </c>
      <c r="AI219">
        <f>FinalSelection!T76</f>
        <v>6</v>
      </c>
      <c r="AJ219">
        <f>FinalSelection!AF76</f>
        <v>2017</v>
      </c>
      <c r="AL219" s="13" t="s">
        <v>25287</v>
      </c>
      <c r="AM219">
        <f>COUNTIF(FinalSelection!K:K,'Data&amp;Graphs'!AL219)</f>
        <v>13</v>
      </c>
      <c r="AN219" s="45">
        <f t="shared" ref="AN219:AN221" si="37">AM219/$AM$221</f>
        <v>0.1326530612244898</v>
      </c>
    </row>
    <row r="220" spans="10:44" x14ac:dyDescent="0.35">
      <c r="J220" s="6" t="s">
        <v>21695</v>
      </c>
      <c r="K220" s="6" t="str">
        <f>FinalSelection!I73</f>
        <v>Elsevier</v>
      </c>
      <c r="L220" s="6" t="str">
        <f>FinalSelection!M73</f>
        <v>Journal</v>
      </c>
      <c r="M220" s="6" t="str">
        <f>LEFT(FinalSelection!C73, 6)</f>
        <v xml:space="preserve">D.2.9 </v>
      </c>
      <c r="N220" s="6" t="str">
        <f>LEFT(FinalSelection!D73, 6)</f>
        <v xml:space="preserve">5.3.2 </v>
      </c>
      <c r="O220" s="6"/>
      <c r="P220" s="6" t="str">
        <f>FinalSelection!H73</f>
        <v>United Arab Emirates</v>
      </c>
      <c r="Q220" s="6"/>
      <c r="R220" s="6">
        <f>FinalSelection!AF73</f>
        <v>2017</v>
      </c>
      <c r="S220" s="6" t="str">
        <f>FinalSelection!G73</f>
        <v>-</v>
      </c>
      <c r="T220" s="48" t="str">
        <f>FinalSelection!F73</f>
        <v>Descriptive</v>
      </c>
      <c r="U220" s="6">
        <f>FinalSelection!T73</f>
        <v>3.5</v>
      </c>
      <c r="Z220">
        <v>76</v>
      </c>
      <c r="AA220">
        <f>FinalSelection!N77</f>
        <v>1</v>
      </c>
      <c r="AC220">
        <f>FinalSelection!O77</f>
        <v>0.5</v>
      </c>
      <c r="AE220">
        <f>FinalSelection!P77</f>
        <v>0.5</v>
      </c>
      <c r="AF220">
        <f>FinalSelection!Q77</f>
        <v>1</v>
      </c>
      <c r="AG220">
        <f>FinalSelection!R77</f>
        <v>0</v>
      </c>
      <c r="AH220">
        <f>FinalSelection!S77</f>
        <v>1</v>
      </c>
      <c r="AI220">
        <f>FinalSelection!T77</f>
        <v>4</v>
      </c>
      <c r="AJ220">
        <f>FinalSelection!AF77</f>
        <v>2021</v>
      </c>
      <c r="AL220" s="13" t="s">
        <v>10</v>
      </c>
      <c r="AM220">
        <f>COUNTIF(FinalSelection!K:K,'Data&amp;Graphs'!AL220)</f>
        <v>73</v>
      </c>
      <c r="AN220" s="45">
        <f t="shared" si="37"/>
        <v>0.74489795918367352</v>
      </c>
    </row>
    <row r="221" spans="10:44" x14ac:dyDescent="0.35">
      <c r="J221" s="6" t="s">
        <v>21696</v>
      </c>
      <c r="K221" s="6" t="str">
        <f>FinalSelection!I74</f>
        <v>IEEE</v>
      </c>
      <c r="L221" s="6" t="str">
        <f>FinalSelection!M74</f>
        <v>Conference</v>
      </c>
      <c r="M221" s="6" t="str">
        <f>LEFT(FinalSelection!C74, 6)</f>
        <v xml:space="preserve">D.2.9 </v>
      </c>
      <c r="N221" s="6" t="str">
        <f>LEFT(FinalSelection!D74, 6)</f>
        <v xml:space="preserve">5.3.2 </v>
      </c>
      <c r="O221" s="6"/>
      <c r="P221" s="6" t="str">
        <f>FinalSelection!H74</f>
        <v>USA</v>
      </c>
      <c r="Q221" s="6"/>
      <c r="R221" s="6">
        <f>FinalSelection!AF74</f>
        <v>2015</v>
      </c>
      <c r="S221" s="6" t="str">
        <f>FinalSelection!G74</f>
        <v>Survey</v>
      </c>
      <c r="T221" s="48" t="str">
        <f>FinalSelection!F74</f>
        <v>Empirical</v>
      </c>
      <c r="U221" s="6">
        <f>FinalSelection!T74</f>
        <v>4</v>
      </c>
      <c r="Z221">
        <v>77</v>
      </c>
      <c r="AA221" t="e">
        <f>FinalSelection!#REF!</f>
        <v>#REF!</v>
      </c>
      <c r="AC221" t="e">
        <f>FinalSelection!#REF!</f>
        <v>#REF!</v>
      </c>
      <c r="AE221" t="e">
        <f>FinalSelection!#REF!</f>
        <v>#REF!</v>
      </c>
      <c r="AF221" t="e">
        <f>FinalSelection!#REF!</f>
        <v>#REF!</v>
      </c>
      <c r="AG221" t="e">
        <f>FinalSelection!#REF!</f>
        <v>#REF!</v>
      </c>
      <c r="AH221" t="e">
        <f>FinalSelection!#REF!</f>
        <v>#REF!</v>
      </c>
      <c r="AI221" t="e">
        <f>FinalSelection!#REF!</f>
        <v>#REF!</v>
      </c>
      <c r="AJ221" t="e">
        <f>FinalSelection!#REF!</f>
        <v>#REF!</v>
      </c>
      <c r="AM221">
        <f>SUM(AM218:AM220)</f>
        <v>98</v>
      </c>
      <c r="AN221" s="45">
        <f t="shared" si="37"/>
        <v>1</v>
      </c>
    </row>
    <row r="222" spans="10:44" x14ac:dyDescent="0.35">
      <c r="J222" s="6" t="s">
        <v>21697</v>
      </c>
      <c r="K222" s="6" t="str">
        <f>FinalSelection!I75</f>
        <v>IEEE</v>
      </c>
      <c r="L222" s="6" t="str">
        <f>FinalSelection!M75</f>
        <v>Conference</v>
      </c>
      <c r="M222" s="6" t="str">
        <f>LEFT(FinalSelection!C75, 6)</f>
        <v xml:space="preserve">D.2.9 </v>
      </c>
      <c r="N222" s="6" t="str">
        <f>LEFT(FinalSelection!D75, 6)</f>
        <v xml:space="preserve">5.3.2 </v>
      </c>
      <c r="O222" s="6"/>
      <c r="P222" s="6" t="str">
        <f>FinalSelection!H75</f>
        <v>USA</v>
      </c>
      <c r="Q222" s="6"/>
      <c r="R222" s="6">
        <f>FinalSelection!AF75</f>
        <v>2014</v>
      </c>
      <c r="S222" s="6" t="str">
        <f>FinalSelection!G75</f>
        <v>Survey</v>
      </c>
      <c r="T222" s="48" t="str">
        <f>FinalSelection!F75</f>
        <v>Empirical</v>
      </c>
      <c r="U222" s="6">
        <f>FinalSelection!T75</f>
        <v>4</v>
      </c>
      <c r="Z222">
        <v>78</v>
      </c>
      <c r="AA222">
        <f>FinalSelection!N78</f>
        <v>1</v>
      </c>
      <c r="AC222">
        <f>FinalSelection!O78</f>
        <v>1</v>
      </c>
      <c r="AE222">
        <f>FinalSelection!P78</f>
        <v>1</v>
      </c>
      <c r="AF222">
        <f>FinalSelection!Q78</f>
        <v>1</v>
      </c>
      <c r="AG222">
        <f>FinalSelection!R78</f>
        <v>0.5</v>
      </c>
      <c r="AH222">
        <f>FinalSelection!S78</f>
        <v>1</v>
      </c>
      <c r="AI222">
        <f>FinalSelection!T78</f>
        <v>5.5</v>
      </c>
      <c r="AJ222">
        <f>FinalSelection!AF78</f>
        <v>2019</v>
      </c>
    </row>
    <row r="223" spans="10:44" x14ac:dyDescent="0.35">
      <c r="J223" s="6" t="s">
        <v>21698</v>
      </c>
      <c r="K223" s="6" t="str">
        <f>FinalSelection!I76</f>
        <v>IEEE</v>
      </c>
      <c r="L223" s="6" t="str">
        <f>FinalSelection!M76</f>
        <v>Conference</v>
      </c>
      <c r="M223" s="6" t="str">
        <f>LEFT(FinalSelection!C76, 6)</f>
        <v xml:space="preserve">D.2.9 </v>
      </c>
      <c r="N223" s="6" t="str">
        <f>LEFT(FinalSelection!D76, 6)</f>
        <v xml:space="preserve">5.3.2 </v>
      </c>
      <c r="O223" s="6"/>
      <c r="P223" s="6" t="str">
        <f>FinalSelection!H76</f>
        <v>Sweden</v>
      </c>
      <c r="Q223" s="6"/>
      <c r="R223" s="6">
        <f>FinalSelection!AF76</f>
        <v>2017</v>
      </c>
      <c r="S223" s="6" t="str">
        <f>FinalSelection!G76</f>
        <v>Survey</v>
      </c>
      <c r="T223" s="48" t="str">
        <f>FinalSelection!F76</f>
        <v>Empirical</v>
      </c>
      <c r="U223" s="6">
        <f>FinalSelection!T76</f>
        <v>6</v>
      </c>
      <c r="Z223">
        <v>79</v>
      </c>
      <c r="AA223">
        <f>FinalSelection!N79</f>
        <v>1</v>
      </c>
      <c r="AC223">
        <f>FinalSelection!O79</f>
        <v>1</v>
      </c>
      <c r="AE223">
        <f>FinalSelection!P79</f>
        <v>1</v>
      </c>
      <c r="AF223">
        <f>FinalSelection!Q79</f>
        <v>1</v>
      </c>
      <c r="AG223">
        <f>FinalSelection!R79</f>
        <v>0</v>
      </c>
      <c r="AH223">
        <f>FinalSelection!S79</f>
        <v>0</v>
      </c>
      <c r="AI223">
        <f>FinalSelection!T79</f>
        <v>4</v>
      </c>
      <c r="AJ223">
        <f>FinalSelection!AF79</f>
        <v>2011</v>
      </c>
    </row>
    <row r="224" spans="10:44" x14ac:dyDescent="0.35">
      <c r="J224" s="6" t="s">
        <v>21699</v>
      </c>
      <c r="K224" s="6" t="str">
        <f>FinalSelection!I77</f>
        <v>IEEE</v>
      </c>
      <c r="L224" s="6" t="str">
        <f>FinalSelection!M77</f>
        <v>Journal</v>
      </c>
      <c r="M224" s="6" t="str">
        <f>LEFT(FinalSelection!C77, 6)</f>
        <v xml:space="preserve">D.2.9 </v>
      </c>
      <c r="N224" s="6" t="str">
        <f>LEFT(FinalSelection!D77, 6)</f>
        <v xml:space="preserve">5.3.2 </v>
      </c>
      <c r="O224" s="6"/>
      <c r="P224" s="6" t="str">
        <f>FinalSelection!H77</f>
        <v>Poland</v>
      </c>
      <c r="Q224" s="6"/>
      <c r="R224" s="6">
        <f>FinalSelection!AF77</f>
        <v>2021</v>
      </c>
      <c r="S224" s="6" t="str">
        <f>FinalSelection!G77</f>
        <v>Survey</v>
      </c>
      <c r="T224" s="48" t="str">
        <f>FinalSelection!F77</f>
        <v>Empirical</v>
      </c>
      <c r="U224" s="6">
        <f>FinalSelection!T77</f>
        <v>4</v>
      </c>
      <c r="Z224">
        <v>80</v>
      </c>
      <c r="AA224">
        <f>FinalSelection!N80</f>
        <v>1</v>
      </c>
      <c r="AC224">
        <f>FinalSelection!O80</f>
        <v>1</v>
      </c>
      <c r="AE224">
        <f>FinalSelection!P80</f>
        <v>1</v>
      </c>
      <c r="AF224">
        <f>FinalSelection!Q80</f>
        <v>0.5</v>
      </c>
      <c r="AG224">
        <f>FinalSelection!R80</f>
        <v>0.5</v>
      </c>
      <c r="AH224">
        <f>FinalSelection!S80</f>
        <v>1</v>
      </c>
      <c r="AI224">
        <f>FinalSelection!T80</f>
        <v>5</v>
      </c>
      <c r="AJ224">
        <f>FinalSelection!AF80</f>
        <v>2012</v>
      </c>
    </row>
    <row r="225" spans="10:40" x14ac:dyDescent="0.35">
      <c r="J225" s="6" t="s">
        <v>21700</v>
      </c>
      <c r="K225" s="6" t="e">
        <f>FinalSelection!#REF!</f>
        <v>#REF!</v>
      </c>
      <c r="L225" s="6" t="e">
        <f>FinalSelection!#REF!</f>
        <v>#REF!</v>
      </c>
      <c r="M225" s="6" t="e">
        <f>LEFT(FinalSelection!#REF!, 6)</f>
        <v>#REF!</v>
      </c>
      <c r="N225" s="6" t="e">
        <f>LEFT(FinalSelection!#REF!, 6)</f>
        <v>#REF!</v>
      </c>
      <c r="O225" s="6"/>
      <c r="P225" s="6" t="e">
        <f>FinalSelection!#REF!</f>
        <v>#REF!</v>
      </c>
      <c r="Q225" s="6"/>
      <c r="R225" s="6" t="e">
        <f>FinalSelection!#REF!</f>
        <v>#REF!</v>
      </c>
      <c r="S225" s="6" t="e">
        <f>FinalSelection!#REF!</f>
        <v>#REF!</v>
      </c>
      <c r="T225" s="48" t="e">
        <f>FinalSelection!#REF!</f>
        <v>#REF!</v>
      </c>
      <c r="U225" s="6" t="e">
        <f>FinalSelection!#REF!</f>
        <v>#REF!</v>
      </c>
      <c r="Z225">
        <v>81</v>
      </c>
      <c r="AA225">
        <f>FinalSelection!N81</f>
        <v>1</v>
      </c>
      <c r="AC225">
        <f>FinalSelection!O81</f>
        <v>1</v>
      </c>
      <c r="AE225">
        <f>FinalSelection!P81</f>
        <v>0</v>
      </c>
      <c r="AF225">
        <f>FinalSelection!Q81</f>
        <v>0.5</v>
      </c>
      <c r="AG225">
        <f>FinalSelection!R81</f>
        <v>0</v>
      </c>
      <c r="AH225">
        <f>FinalSelection!S81</f>
        <v>0</v>
      </c>
      <c r="AI225">
        <f>FinalSelection!T81</f>
        <v>2.5</v>
      </c>
      <c r="AJ225">
        <f>FinalSelection!AF81</f>
        <v>2016</v>
      </c>
      <c r="AN225">
        <v>13</v>
      </c>
    </row>
    <row r="226" spans="10:40" x14ac:dyDescent="0.35">
      <c r="J226" s="6" t="s">
        <v>21701</v>
      </c>
      <c r="K226" s="6" t="str">
        <f>FinalSelection!I78</f>
        <v>Elsevier</v>
      </c>
      <c r="L226" s="6" t="str">
        <f>FinalSelection!M78</f>
        <v>Journal</v>
      </c>
      <c r="M226" s="6" t="str">
        <f>LEFT(FinalSelection!C78, 6)</f>
        <v xml:space="preserve">D.2.9 </v>
      </c>
      <c r="N226" s="6" t="str">
        <f>LEFT(FinalSelection!D78, 6)</f>
        <v xml:space="preserve">5.3.2 </v>
      </c>
      <c r="O226" s="6"/>
      <c r="P226" s="6" t="str">
        <f>FinalSelection!H78</f>
        <v>Taiwan</v>
      </c>
      <c r="Q226" s="6"/>
      <c r="R226" s="6">
        <f>FinalSelection!AF78</f>
        <v>2019</v>
      </c>
      <c r="S226" s="6" t="str">
        <f>FinalSelection!G78</f>
        <v>Survey</v>
      </c>
      <c r="T226" s="48" t="str">
        <f>FinalSelection!F78</f>
        <v>Empirical</v>
      </c>
      <c r="U226" s="6">
        <f>FinalSelection!T78</f>
        <v>5.5</v>
      </c>
      <c r="Z226">
        <v>82</v>
      </c>
      <c r="AA226">
        <f>FinalSelection!N82</f>
        <v>0</v>
      </c>
      <c r="AC226">
        <f>FinalSelection!O82</f>
        <v>0.5</v>
      </c>
      <c r="AE226">
        <f>FinalSelection!P82</f>
        <v>0</v>
      </c>
      <c r="AF226">
        <f>FinalSelection!Q82</f>
        <v>0</v>
      </c>
      <c r="AG226">
        <f>FinalSelection!R82</f>
        <v>0</v>
      </c>
      <c r="AH226">
        <f>FinalSelection!S82</f>
        <v>0</v>
      </c>
      <c r="AI226">
        <f>FinalSelection!T82</f>
        <v>0.5</v>
      </c>
      <c r="AJ226">
        <f>FinalSelection!AF82</f>
        <v>2019</v>
      </c>
    </row>
    <row r="227" spans="10:40" x14ac:dyDescent="0.35">
      <c r="J227" s="6" t="s">
        <v>21702</v>
      </c>
      <c r="K227" s="6" t="str">
        <f>FinalSelection!I79</f>
        <v>ACM</v>
      </c>
      <c r="L227" s="6" t="str">
        <f>FinalSelection!M79</f>
        <v>Conference</v>
      </c>
      <c r="M227" s="6" t="str">
        <f>LEFT(FinalSelection!C79, 6)</f>
        <v>D.2.10</v>
      </c>
      <c r="N227" s="6" t="str">
        <f>LEFT(FinalSelection!D79, 6)</f>
        <v xml:space="preserve">5.3.1 </v>
      </c>
      <c r="O227" s="6"/>
      <c r="P227" s="6" t="str">
        <f>FinalSelection!H79</f>
        <v>USA</v>
      </c>
      <c r="Q227" s="6"/>
      <c r="R227" s="6">
        <f>FinalSelection!AF79</f>
        <v>2011</v>
      </c>
      <c r="S227" s="6" t="str">
        <f>FinalSelection!G79</f>
        <v>-</v>
      </c>
      <c r="T227" s="48" t="str">
        <f>FinalSelection!F79</f>
        <v>Descriptive</v>
      </c>
      <c r="U227" s="6">
        <f>FinalSelection!T79</f>
        <v>4</v>
      </c>
      <c r="Z227">
        <v>83</v>
      </c>
      <c r="AA227">
        <f>FinalSelection!N83</f>
        <v>0.5</v>
      </c>
      <c r="AC227">
        <f>FinalSelection!O83</f>
        <v>1</v>
      </c>
      <c r="AE227">
        <f>FinalSelection!P83</f>
        <v>0</v>
      </c>
      <c r="AF227">
        <f>FinalSelection!Q83</f>
        <v>0</v>
      </c>
      <c r="AG227">
        <f>FinalSelection!R83</f>
        <v>0</v>
      </c>
      <c r="AH227">
        <f>FinalSelection!S83</f>
        <v>0</v>
      </c>
      <c r="AI227">
        <f>FinalSelection!T83</f>
        <v>1.5</v>
      </c>
      <c r="AJ227">
        <f>FinalSelection!AF83</f>
        <v>2011</v>
      </c>
    </row>
    <row r="228" spans="10:40" x14ac:dyDescent="0.35">
      <c r="J228" s="6" t="s">
        <v>21703</v>
      </c>
      <c r="K228" s="6" t="str">
        <f>FinalSelection!I80</f>
        <v>IEEE</v>
      </c>
      <c r="L228" s="6" t="str">
        <f>FinalSelection!M80</f>
        <v>Conference</v>
      </c>
      <c r="M228" s="6" t="str">
        <f>LEFT(FinalSelection!C80, 6)</f>
        <v>D.2.10</v>
      </c>
      <c r="N228" s="6" t="str">
        <f>LEFT(FinalSelection!D80, 6)</f>
        <v xml:space="preserve">5.3.1 </v>
      </c>
      <c r="O228" s="6"/>
      <c r="P228" s="6" t="str">
        <f>FinalSelection!H80</f>
        <v>Mexico</v>
      </c>
      <c r="Q228" s="6"/>
      <c r="R228" s="6">
        <f>FinalSelection!AF80</f>
        <v>2012</v>
      </c>
      <c r="S228" s="6" t="str">
        <f>FinalSelection!G80</f>
        <v>Case study</v>
      </c>
      <c r="T228" s="48" t="str">
        <f>FinalSelection!F80</f>
        <v>Empirical</v>
      </c>
      <c r="U228" s="6">
        <f>FinalSelection!T80</f>
        <v>5</v>
      </c>
      <c r="Z228">
        <v>84</v>
      </c>
      <c r="AA228">
        <f>FinalSelection!N84</f>
        <v>1</v>
      </c>
      <c r="AC228">
        <f>FinalSelection!O84</f>
        <v>1</v>
      </c>
      <c r="AE228">
        <f>FinalSelection!P84</f>
        <v>1</v>
      </c>
      <c r="AF228">
        <f>FinalSelection!Q84</f>
        <v>1</v>
      </c>
      <c r="AG228">
        <f>FinalSelection!R84</f>
        <v>0</v>
      </c>
      <c r="AH228">
        <f>FinalSelection!S84</f>
        <v>0</v>
      </c>
      <c r="AI228">
        <f>FinalSelection!T84</f>
        <v>4</v>
      </c>
      <c r="AJ228">
        <f>FinalSelection!AF84</f>
        <v>2013</v>
      </c>
    </row>
    <row r="229" spans="10:40" x14ac:dyDescent="0.35">
      <c r="J229" s="6" t="s">
        <v>21704</v>
      </c>
      <c r="K229" s="6" t="str">
        <f>FinalSelection!I81</f>
        <v>ACM</v>
      </c>
      <c r="L229" s="6" t="str">
        <f>FinalSelection!M81</f>
        <v>Conference</v>
      </c>
      <c r="M229" s="6" t="str">
        <f>LEFT(FinalSelection!C81, 6)</f>
        <v>D.2.10</v>
      </c>
      <c r="N229" s="6" t="str">
        <f>LEFT(FinalSelection!D81, 6)</f>
        <v xml:space="preserve">5.3.1 </v>
      </c>
      <c r="O229" s="6"/>
      <c r="P229" s="6" t="str">
        <f>FinalSelection!H81</f>
        <v>Germany</v>
      </c>
      <c r="Q229" s="6"/>
      <c r="R229" s="6">
        <f>FinalSelection!AF81</f>
        <v>2016</v>
      </c>
      <c r="S229" s="6" t="str">
        <f>FinalSelection!G81</f>
        <v>Case study</v>
      </c>
      <c r="T229" s="48" t="str">
        <f>FinalSelection!F81</f>
        <v>Empirical</v>
      </c>
      <c r="U229" s="6">
        <f>FinalSelection!T81</f>
        <v>2.5</v>
      </c>
      <c r="Z229">
        <v>85</v>
      </c>
      <c r="AA229">
        <f>FinalSelection!N85</f>
        <v>0.5</v>
      </c>
      <c r="AC229">
        <f>FinalSelection!O85</f>
        <v>1</v>
      </c>
      <c r="AE229">
        <f>FinalSelection!P85</f>
        <v>0.5</v>
      </c>
      <c r="AF229">
        <f>FinalSelection!Q85</f>
        <v>1</v>
      </c>
      <c r="AG229">
        <f>FinalSelection!R85</f>
        <v>0</v>
      </c>
      <c r="AH229">
        <f>FinalSelection!S85</f>
        <v>0</v>
      </c>
      <c r="AI229">
        <f>FinalSelection!T85</f>
        <v>3</v>
      </c>
      <c r="AJ229">
        <f>FinalSelection!AF85</f>
        <v>2021</v>
      </c>
    </row>
    <row r="230" spans="10:40" x14ac:dyDescent="0.35">
      <c r="J230" s="6" t="s">
        <v>21705</v>
      </c>
      <c r="K230" s="6" t="str">
        <f>FinalSelection!I82</f>
        <v>IEEE</v>
      </c>
      <c r="L230" s="6" t="str">
        <f>FinalSelection!M82</f>
        <v>Conference</v>
      </c>
      <c r="M230" s="6" t="str">
        <f>LEFT(FinalSelection!C82, 6)</f>
        <v>D.2.10</v>
      </c>
      <c r="N230" s="6" t="str">
        <f>LEFT(FinalSelection!D82, 6)</f>
        <v xml:space="preserve">5.3.1 </v>
      </c>
      <c r="O230" s="6"/>
      <c r="P230" s="6" t="str">
        <f>FinalSelection!H82</f>
        <v>USA</v>
      </c>
      <c r="Q230" s="6"/>
      <c r="R230" s="6">
        <f>FinalSelection!AF82</f>
        <v>2019</v>
      </c>
      <c r="S230" s="6" t="str">
        <f>FinalSelection!G82</f>
        <v>Case study</v>
      </c>
      <c r="T230" s="48" t="str">
        <f>FinalSelection!F82</f>
        <v>Empirical</v>
      </c>
      <c r="U230" s="6">
        <f>FinalSelection!T82</f>
        <v>0.5</v>
      </c>
      <c r="Z230">
        <v>86</v>
      </c>
      <c r="AA230">
        <f>FinalSelection!N86</f>
        <v>1</v>
      </c>
      <c r="AC230">
        <f>FinalSelection!O86</f>
        <v>1</v>
      </c>
      <c r="AE230">
        <f>FinalSelection!P86</f>
        <v>0</v>
      </c>
      <c r="AF230">
        <f>FinalSelection!Q86</f>
        <v>1</v>
      </c>
      <c r="AG230">
        <f>FinalSelection!R86</f>
        <v>0</v>
      </c>
      <c r="AH230">
        <f>FinalSelection!S86</f>
        <v>0</v>
      </c>
      <c r="AI230">
        <f>FinalSelection!T86</f>
        <v>3</v>
      </c>
      <c r="AJ230">
        <f>FinalSelection!AF86</f>
        <v>2018</v>
      </c>
    </row>
    <row r="231" spans="10:40" x14ac:dyDescent="0.35">
      <c r="J231" s="6" t="s">
        <v>21706</v>
      </c>
      <c r="K231" s="6" t="str">
        <f>FinalSelection!I83</f>
        <v>IGI Global Publishing</v>
      </c>
      <c r="L231" s="6" t="str">
        <f>FinalSelection!M83</f>
        <v>Journal</v>
      </c>
      <c r="M231" s="6" t="str">
        <f>LEFT(FinalSelection!C83, 6)</f>
        <v>D.2.10</v>
      </c>
      <c r="N231" s="6" t="str">
        <f>LEFT(FinalSelection!D83, 6)</f>
        <v xml:space="preserve">5.3.1 </v>
      </c>
      <c r="O231" s="6"/>
      <c r="P231" s="6" t="str">
        <f>FinalSelection!H83</f>
        <v>USA</v>
      </c>
      <c r="Q231" s="6"/>
      <c r="R231" s="6">
        <f>FinalSelection!AF83</f>
        <v>2011</v>
      </c>
      <c r="S231" s="6" t="str">
        <f>FinalSelection!G83</f>
        <v>-</v>
      </c>
      <c r="T231" s="48" t="str">
        <f>FinalSelection!F83</f>
        <v>Descriptive</v>
      </c>
      <c r="U231" s="6">
        <f>FinalSelection!T83</f>
        <v>1.5</v>
      </c>
      <c r="Z231">
        <v>87</v>
      </c>
      <c r="AA231">
        <f>FinalSelection!N87</f>
        <v>1</v>
      </c>
      <c r="AC231">
        <f>FinalSelection!O87</f>
        <v>1</v>
      </c>
      <c r="AE231">
        <f>FinalSelection!P87</f>
        <v>1</v>
      </c>
      <c r="AF231">
        <f>FinalSelection!Q87</f>
        <v>1</v>
      </c>
      <c r="AG231">
        <f>FinalSelection!R87</f>
        <v>0</v>
      </c>
      <c r="AH231">
        <f>FinalSelection!S87</f>
        <v>0</v>
      </c>
      <c r="AI231">
        <f>FinalSelection!T87</f>
        <v>4</v>
      </c>
      <c r="AJ231">
        <f>FinalSelection!AF87</f>
        <v>2015</v>
      </c>
    </row>
    <row r="232" spans="10:40" x14ac:dyDescent="0.35">
      <c r="J232" s="6" t="s">
        <v>21707</v>
      </c>
      <c r="K232" s="6" t="str">
        <f>FinalSelection!I84</f>
        <v>Springer</v>
      </c>
      <c r="L232" s="6" t="str">
        <f>FinalSelection!M84</f>
        <v>Journal</v>
      </c>
      <c r="M232" s="6" t="str">
        <f>LEFT(FinalSelection!C84, 6)</f>
        <v>D.2.11</v>
      </c>
      <c r="N232" s="6" t="str">
        <f>LEFT(FinalSelection!D84, 6)</f>
        <v xml:space="preserve">5.1.2 </v>
      </c>
      <c r="O232" s="6"/>
      <c r="P232" s="6" t="str">
        <f>FinalSelection!H84</f>
        <v>Croatia</v>
      </c>
      <c r="Q232" s="6"/>
      <c r="R232" s="6">
        <f>FinalSelection!AF84</f>
        <v>2013</v>
      </c>
      <c r="S232" s="6" t="str">
        <f>FinalSelection!G84</f>
        <v>Case study</v>
      </c>
      <c r="T232" s="48" t="str">
        <f>FinalSelection!F84</f>
        <v>Empirical</v>
      </c>
      <c r="U232" s="6">
        <f>FinalSelection!T84</f>
        <v>4</v>
      </c>
      <c r="Z232">
        <v>88</v>
      </c>
      <c r="AA232">
        <f>FinalSelection!N88</f>
        <v>0.5</v>
      </c>
      <c r="AC232">
        <f>FinalSelection!O88</f>
        <v>0.5</v>
      </c>
      <c r="AE232">
        <f>FinalSelection!P88</f>
        <v>1</v>
      </c>
      <c r="AF232">
        <f>FinalSelection!Q88</f>
        <v>0.5</v>
      </c>
      <c r="AG232">
        <f>FinalSelection!R88</f>
        <v>0.5</v>
      </c>
      <c r="AH232">
        <f>FinalSelection!S88</f>
        <v>1</v>
      </c>
      <c r="AI232">
        <f>FinalSelection!T88</f>
        <v>4</v>
      </c>
      <c r="AJ232">
        <f>FinalSelection!AF88</f>
        <v>2014</v>
      </c>
    </row>
    <row r="233" spans="10:40" x14ac:dyDescent="0.35">
      <c r="J233" s="6" t="s">
        <v>25244</v>
      </c>
      <c r="K233" s="6" t="str">
        <f>FinalSelection!I85</f>
        <v>Elsevier</v>
      </c>
      <c r="L233" s="6" t="str">
        <f>FinalSelection!M85</f>
        <v>Journal</v>
      </c>
      <c r="M233" s="6" t="str">
        <f>LEFT(FinalSelection!C85, 6)</f>
        <v>D.2.11</v>
      </c>
      <c r="N233" s="6" t="str">
        <f>LEFT(FinalSelection!D85, 6)</f>
        <v xml:space="preserve">5.1.2 </v>
      </c>
      <c r="O233" s="6"/>
      <c r="P233" s="6" t="str">
        <f>FinalSelection!H85</f>
        <v>USA</v>
      </c>
      <c r="Q233" s="6"/>
      <c r="R233" s="6">
        <f>FinalSelection!AF85</f>
        <v>2021</v>
      </c>
      <c r="S233" s="6" t="str">
        <f>FinalSelection!G85</f>
        <v>-</v>
      </c>
      <c r="T233" s="48" t="str">
        <f>FinalSelection!F85</f>
        <v>Descriptive</v>
      </c>
      <c r="U233" s="6">
        <f>FinalSelection!T85</f>
        <v>3</v>
      </c>
      <c r="Z233">
        <v>89</v>
      </c>
      <c r="AA233">
        <f>FinalSelection!N89</f>
        <v>1</v>
      </c>
      <c r="AC233">
        <f>FinalSelection!O89</f>
        <v>1</v>
      </c>
      <c r="AE233">
        <f>FinalSelection!P89</f>
        <v>1</v>
      </c>
      <c r="AF233">
        <f>FinalSelection!Q89</f>
        <v>1</v>
      </c>
      <c r="AG233">
        <f>FinalSelection!R89</f>
        <v>1</v>
      </c>
      <c r="AH233">
        <f>FinalSelection!S89</f>
        <v>1</v>
      </c>
      <c r="AI233">
        <f>FinalSelection!T89</f>
        <v>6</v>
      </c>
      <c r="AJ233">
        <f>FinalSelection!AF89</f>
        <v>2015</v>
      </c>
    </row>
    <row r="234" spans="10:40" x14ac:dyDescent="0.35">
      <c r="J234" s="6" t="s">
        <v>25245</v>
      </c>
      <c r="K234" s="6" t="str">
        <f>FinalSelection!I86</f>
        <v>ACM</v>
      </c>
      <c r="L234" s="6" t="str">
        <f>FinalSelection!M86</f>
        <v>Journal</v>
      </c>
      <c r="M234" s="6" t="str">
        <f>LEFT(FinalSelection!C86, 6)</f>
        <v>D.2.11</v>
      </c>
      <c r="N234" s="6" t="str">
        <f>LEFT(FinalSelection!D86, 6)</f>
        <v xml:space="preserve">5.1.2 </v>
      </c>
      <c r="O234" s="6"/>
      <c r="P234" s="6" t="str">
        <f>FinalSelection!H86</f>
        <v>Austria</v>
      </c>
      <c r="Q234" s="6"/>
      <c r="R234" s="6">
        <f>FinalSelection!AF86</f>
        <v>2018</v>
      </c>
      <c r="S234" s="6" t="str">
        <f>FinalSelection!G86</f>
        <v>Experiment</v>
      </c>
      <c r="T234" s="48" t="str">
        <f>FinalSelection!F86</f>
        <v>Empirical</v>
      </c>
      <c r="U234" s="6">
        <f>FinalSelection!T86</f>
        <v>3</v>
      </c>
      <c r="Z234">
        <v>90</v>
      </c>
      <c r="AA234">
        <f>FinalSelection!N90</f>
        <v>1</v>
      </c>
      <c r="AC234">
        <f>FinalSelection!O90</f>
        <v>1</v>
      </c>
      <c r="AE234">
        <f>FinalSelection!P90</f>
        <v>0</v>
      </c>
      <c r="AF234">
        <f>FinalSelection!Q90</f>
        <v>1</v>
      </c>
      <c r="AG234">
        <f>FinalSelection!R90</f>
        <v>0</v>
      </c>
      <c r="AH234">
        <f>FinalSelection!S90</f>
        <v>0.5</v>
      </c>
      <c r="AI234">
        <f>FinalSelection!T90</f>
        <v>3.5</v>
      </c>
      <c r="AJ234">
        <f>FinalSelection!AF90</f>
        <v>2014</v>
      </c>
    </row>
    <row r="235" spans="10:40" x14ac:dyDescent="0.35">
      <c r="J235" s="6" t="s">
        <v>25246</v>
      </c>
      <c r="K235" s="6" t="str">
        <f>FinalSelection!I87</f>
        <v>Springer</v>
      </c>
      <c r="L235" s="6" t="str">
        <f>FinalSelection!M87</f>
        <v>Journal</v>
      </c>
      <c r="M235" s="6" t="str">
        <f>LEFT(FinalSelection!C87, 6)</f>
        <v>D.2.11</v>
      </c>
      <c r="N235" s="6" t="str">
        <f>LEFT(FinalSelection!D87, 6)</f>
        <v xml:space="preserve">5.1.2 </v>
      </c>
      <c r="O235" s="6"/>
      <c r="P235" s="6" t="str">
        <f>FinalSelection!H87</f>
        <v>Norway</v>
      </c>
      <c r="Q235" s="6"/>
      <c r="R235" s="6">
        <f>FinalSelection!AF87</f>
        <v>2015</v>
      </c>
      <c r="S235" s="6" t="str">
        <f>FinalSelection!G87</f>
        <v>Survey</v>
      </c>
      <c r="T235" s="48" t="str">
        <f>FinalSelection!F87</f>
        <v>Empirical</v>
      </c>
      <c r="U235" s="6">
        <f>FinalSelection!T87</f>
        <v>4</v>
      </c>
      <c r="Z235">
        <v>91</v>
      </c>
      <c r="AA235">
        <f>FinalSelection!N91</f>
        <v>1</v>
      </c>
      <c r="AC235">
        <f>FinalSelection!O91</f>
        <v>1</v>
      </c>
      <c r="AE235">
        <f>FinalSelection!P91</f>
        <v>1</v>
      </c>
      <c r="AF235">
        <f>FinalSelection!Q91</f>
        <v>0</v>
      </c>
      <c r="AG235">
        <f>FinalSelection!R91</f>
        <v>1</v>
      </c>
      <c r="AH235">
        <f>FinalSelection!S91</f>
        <v>1</v>
      </c>
      <c r="AI235">
        <f>FinalSelection!T91</f>
        <v>5</v>
      </c>
      <c r="AJ235">
        <f>FinalSelection!AF91</f>
        <v>2020</v>
      </c>
    </row>
    <row r="236" spans="10:40" x14ac:dyDescent="0.35">
      <c r="J236" s="6" t="s">
        <v>25247</v>
      </c>
      <c r="K236" s="6" t="str">
        <f>FinalSelection!I88</f>
        <v>ACM</v>
      </c>
      <c r="L236" s="6" t="str">
        <f>FinalSelection!M88</f>
        <v>Conference</v>
      </c>
      <c r="M236" s="6" t="str">
        <f>LEFT(FinalSelection!C88, 6)</f>
        <v>D.2.11</v>
      </c>
      <c r="N236" s="6" t="str">
        <f>LEFT(FinalSelection!D88, 6)</f>
        <v xml:space="preserve">5.1.2 </v>
      </c>
      <c r="O236" s="6"/>
      <c r="P236" s="6" t="str">
        <f>FinalSelection!H88</f>
        <v>Sweden</v>
      </c>
      <c r="Q236" s="6"/>
      <c r="R236" s="6">
        <f>FinalSelection!AF88</f>
        <v>2014</v>
      </c>
      <c r="S236" s="6" t="str">
        <f>FinalSelection!G88</f>
        <v>-</v>
      </c>
      <c r="T236" s="48" t="str">
        <f>FinalSelection!F88</f>
        <v>Descriptive</v>
      </c>
      <c r="U236" s="6">
        <f>FinalSelection!T88</f>
        <v>4</v>
      </c>
      <c r="Z236">
        <v>92</v>
      </c>
      <c r="AA236">
        <f>FinalSelection!N92</f>
        <v>1</v>
      </c>
      <c r="AC236">
        <f>FinalSelection!O92</f>
        <v>1</v>
      </c>
      <c r="AE236">
        <f>FinalSelection!P92</f>
        <v>0</v>
      </c>
      <c r="AF236">
        <f>FinalSelection!Q92</f>
        <v>0</v>
      </c>
      <c r="AG236">
        <f>FinalSelection!R92</f>
        <v>0</v>
      </c>
      <c r="AH236">
        <f>FinalSelection!S92</f>
        <v>0</v>
      </c>
      <c r="AI236">
        <f>FinalSelection!T92</f>
        <v>2</v>
      </c>
      <c r="AJ236">
        <f>FinalSelection!AF92</f>
        <v>2009</v>
      </c>
    </row>
    <row r="237" spans="10:40" x14ac:dyDescent="0.35">
      <c r="J237" s="6" t="s">
        <v>25248</v>
      </c>
      <c r="K237" s="6" t="str">
        <f>FinalSelection!I89</f>
        <v>IEEE</v>
      </c>
      <c r="L237" s="6" t="str">
        <f>FinalSelection!M89</f>
        <v>Workshop</v>
      </c>
      <c r="M237" s="6" t="str">
        <f>LEFT(FinalSelection!C89, 6)</f>
        <v>D.2.11</v>
      </c>
      <c r="N237" s="6" t="str">
        <f>LEFT(FinalSelection!D89, 6)</f>
        <v xml:space="preserve">5.1.2 </v>
      </c>
      <c r="O237" s="6"/>
      <c r="P237" s="6" t="str">
        <f>FinalSelection!H89</f>
        <v>Sweden</v>
      </c>
      <c r="Q237" s="6"/>
      <c r="R237" s="6">
        <f>FinalSelection!AF89</f>
        <v>2015</v>
      </c>
      <c r="S237" s="6" t="str">
        <f>FinalSelection!G89</f>
        <v>Case study</v>
      </c>
      <c r="T237" s="48" t="str">
        <f>FinalSelection!F89</f>
        <v>Empirical</v>
      </c>
      <c r="U237" s="6">
        <f>FinalSelection!T89</f>
        <v>6</v>
      </c>
      <c r="Z237">
        <v>93</v>
      </c>
      <c r="AA237">
        <f>FinalSelection!N93</f>
        <v>1</v>
      </c>
      <c r="AC237">
        <f>FinalSelection!O93</f>
        <v>0.5</v>
      </c>
      <c r="AE237">
        <f>FinalSelection!P93</f>
        <v>0.5</v>
      </c>
      <c r="AF237">
        <f>FinalSelection!Q93</f>
        <v>0</v>
      </c>
      <c r="AG237">
        <f>FinalSelection!R93</f>
        <v>0</v>
      </c>
      <c r="AH237">
        <f>FinalSelection!S93</f>
        <v>0.5</v>
      </c>
      <c r="AI237">
        <f>FinalSelection!T93</f>
        <v>2.5</v>
      </c>
      <c r="AJ237">
        <f>FinalSelection!AF93</f>
        <v>2020</v>
      </c>
    </row>
    <row r="238" spans="10:40" x14ac:dyDescent="0.35">
      <c r="J238" s="6" t="s">
        <v>25249</v>
      </c>
      <c r="K238" s="6" t="str">
        <f>FinalSelection!I90</f>
        <v>Springer</v>
      </c>
      <c r="L238" s="6" t="str">
        <f>FinalSelection!M90</f>
        <v>Journal</v>
      </c>
      <c r="M238" s="6" t="str">
        <f>LEFT(FinalSelection!C90, 6)</f>
        <v>D.2.11</v>
      </c>
      <c r="N238" s="6" t="str">
        <f>LEFT(FinalSelection!D90, 6)</f>
        <v xml:space="preserve">5.1.2 </v>
      </c>
      <c r="O238" s="6"/>
      <c r="P238" s="6" t="str">
        <f>FinalSelection!H90</f>
        <v>Malaysia</v>
      </c>
      <c r="Q238" s="6"/>
      <c r="R238" s="6">
        <f>FinalSelection!AF90</f>
        <v>2014</v>
      </c>
      <c r="S238" s="6" t="str">
        <f>FinalSelection!G90</f>
        <v>Survey</v>
      </c>
      <c r="T238" s="48" t="str">
        <f>FinalSelection!F90</f>
        <v>Empirical</v>
      </c>
      <c r="U238" s="6">
        <f>FinalSelection!T90</f>
        <v>3.5</v>
      </c>
      <c r="Z238">
        <v>94</v>
      </c>
      <c r="AA238">
        <f>FinalSelection!N94</f>
        <v>1</v>
      </c>
      <c r="AC238">
        <f>FinalSelection!O94</f>
        <v>1</v>
      </c>
      <c r="AE238">
        <f>FinalSelection!P94</f>
        <v>1</v>
      </c>
      <c r="AF238">
        <f>FinalSelection!Q94</f>
        <v>1</v>
      </c>
      <c r="AG238">
        <f>FinalSelection!R94</f>
        <v>0</v>
      </c>
      <c r="AH238">
        <f>FinalSelection!S94</f>
        <v>0</v>
      </c>
      <c r="AI238">
        <f>FinalSelection!T94</f>
        <v>4</v>
      </c>
      <c r="AJ238">
        <f>FinalSelection!AF94</f>
        <v>2011</v>
      </c>
    </row>
    <row r="239" spans="10:40" x14ac:dyDescent="0.35">
      <c r="J239" s="6" t="s">
        <v>25250</v>
      </c>
      <c r="K239" s="6" t="str">
        <f>FinalSelection!I91</f>
        <v>IEEE</v>
      </c>
      <c r="L239" s="6" t="str">
        <f>FinalSelection!M91</f>
        <v>Conference</v>
      </c>
      <c r="M239" s="6" t="str">
        <f>LEFT(FinalSelection!C91, 6)</f>
        <v>D.2.11</v>
      </c>
      <c r="N239" s="6" t="str">
        <f>LEFT(FinalSelection!D91, 6)</f>
        <v xml:space="preserve">5.1.2 </v>
      </c>
      <c r="O239" s="6"/>
      <c r="P239" s="6" t="str">
        <f>FinalSelection!H91</f>
        <v>Brazil</v>
      </c>
      <c r="Q239" s="6"/>
      <c r="R239" s="6">
        <f>FinalSelection!AF91</f>
        <v>2020</v>
      </c>
      <c r="S239" s="6" t="str">
        <f>FinalSelection!G91</f>
        <v>Experiment</v>
      </c>
      <c r="T239" s="48" t="str">
        <f>FinalSelection!F91</f>
        <v>Empirical</v>
      </c>
      <c r="U239" s="6">
        <f>FinalSelection!T91</f>
        <v>5</v>
      </c>
      <c r="Z239">
        <v>95</v>
      </c>
      <c r="AA239">
        <f>FinalSelection!N95</f>
        <v>1</v>
      </c>
      <c r="AC239">
        <f>FinalSelection!O95</f>
        <v>1</v>
      </c>
      <c r="AE239">
        <f>FinalSelection!P95</f>
        <v>1</v>
      </c>
      <c r="AF239">
        <f>FinalSelection!Q95</f>
        <v>1</v>
      </c>
      <c r="AG239">
        <f>FinalSelection!R95</f>
        <v>0</v>
      </c>
      <c r="AH239">
        <f>FinalSelection!S95</f>
        <v>1</v>
      </c>
      <c r="AI239">
        <f>FinalSelection!T95</f>
        <v>5</v>
      </c>
      <c r="AJ239">
        <f>FinalSelection!AF95</f>
        <v>2021</v>
      </c>
    </row>
    <row r="240" spans="10:40" x14ac:dyDescent="0.35">
      <c r="J240" s="6" t="s">
        <v>25251</v>
      </c>
      <c r="K240" s="6" t="str">
        <f>FinalSelection!I92</f>
        <v>IEEE</v>
      </c>
      <c r="L240" s="6" t="str">
        <f>FinalSelection!M92</f>
        <v>Workshop</v>
      </c>
      <c r="M240" s="6" t="str">
        <f>LEFT(FinalSelection!C92, 6)</f>
        <v>D.2.11</v>
      </c>
      <c r="N240" s="6" t="str">
        <f>LEFT(FinalSelection!D92, 6)</f>
        <v xml:space="preserve">5.3.5 </v>
      </c>
      <c r="O240" s="6"/>
      <c r="P240" s="6" t="str">
        <f>FinalSelection!H92</f>
        <v>Finland</v>
      </c>
      <c r="Q240" s="6"/>
      <c r="R240" s="6">
        <f>FinalSelection!AF92</f>
        <v>2009</v>
      </c>
      <c r="S240" s="6" t="str">
        <f>FinalSelection!G92</f>
        <v>-</v>
      </c>
      <c r="T240" s="48" t="str">
        <f>FinalSelection!F92</f>
        <v>Descriptive</v>
      </c>
      <c r="U240" s="6">
        <f>FinalSelection!T92</f>
        <v>2</v>
      </c>
      <c r="Z240">
        <v>96</v>
      </c>
      <c r="AA240">
        <f>FinalSelection!N96</f>
        <v>0.5</v>
      </c>
      <c r="AC240">
        <f>FinalSelection!O96</f>
        <v>1</v>
      </c>
      <c r="AE240">
        <f>FinalSelection!P96</f>
        <v>0.5</v>
      </c>
      <c r="AF240">
        <f>FinalSelection!Q96</f>
        <v>0.5</v>
      </c>
      <c r="AG240">
        <f>FinalSelection!R96</f>
        <v>0</v>
      </c>
      <c r="AH240">
        <f>FinalSelection!S96</f>
        <v>0</v>
      </c>
      <c r="AI240">
        <f>FinalSelection!T96</f>
        <v>2.5</v>
      </c>
      <c r="AJ240">
        <f>FinalSelection!AF96</f>
        <v>2017</v>
      </c>
    </row>
    <row r="241" spans="10:36" x14ac:dyDescent="0.35">
      <c r="J241" s="6" t="s">
        <v>25252</v>
      </c>
      <c r="K241" s="6" t="str">
        <f>FinalSelection!I93</f>
        <v>IEEE</v>
      </c>
      <c r="L241" s="6" t="str">
        <f>FinalSelection!M93</f>
        <v>Journal</v>
      </c>
      <c r="M241" s="6" t="str">
        <f>LEFT(FinalSelection!C93, 6)</f>
        <v>D.2.11</v>
      </c>
      <c r="N241" s="6" t="str">
        <f>LEFT(FinalSelection!D93, 6)</f>
        <v xml:space="preserve">5.1.2 </v>
      </c>
      <c r="O241" s="6"/>
      <c r="P241" s="6" t="str">
        <f>FinalSelection!H93</f>
        <v>USA</v>
      </c>
      <c r="Q241" s="6"/>
      <c r="R241" s="6">
        <f>FinalSelection!AF93</f>
        <v>2020</v>
      </c>
      <c r="S241" s="6" t="str">
        <f>FinalSelection!G93</f>
        <v>-</v>
      </c>
      <c r="T241" s="48" t="str">
        <f>FinalSelection!F93</f>
        <v>Descriptive</v>
      </c>
      <c r="U241" s="6">
        <f>FinalSelection!T93</f>
        <v>2.5</v>
      </c>
      <c r="Z241">
        <v>97</v>
      </c>
      <c r="AA241">
        <f>FinalSelection!N97</f>
        <v>1</v>
      </c>
      <c r="AC241">
        <f>FinalSelection!O97</f>
        <v>0.5</v>
      </c>
      <c r="AE241">
        <f>FinalSelection!P97</f>
        <v>1</v>
      </c>
      <c r="AF241">
        <f>FinalSelection!Q97</f>
        <v>0.5</v>
      </c>
      <c r="AG241">
        <f>FinalSelection!R97</f>
        <v>0</v>
      </c>
      <c r="AH241">
        <f>FinalSelection!S97</f>
        <v>0</v>
      </c>
      <c r="AI241">
        <f>FinalSelection!T97</f>
        <v>3</v>
      </c>
      <c r="AJ241">
        <f>FinalSelection!AF97</f>
        <v>2019</v>
      </c>
    </row>
    <row r="242" spans="10:36" x14ac:dyDescent="0.35">
      <c r="J242" s="6" t="s">
        <v>25253</v>
      </c>
      <c r="K242" s="6" t="str">
        <f>FinalSelection!I94</f>
        <v>IEEE</v>
      </c>
      <c r="L242" s="6" t="str">
        <f>FinalSelection!M94</f>
        <v>Journal</v>
      </c>
      <c r="M242" s="6" t="str">
        <f>LEFT(FinalSelection!C94, 6)</f>
        <v>D.2.12</v>
      </c>
      <c r="N242" s="6" t="str">
        <f>LEFT(FinalSelection!D94, 6)</f>
        <v xml:space="preserve">5.1.4 </v>
      </c>
      <c r="O242" s="6"/>
      <c r="P242" s="6" t="str">
        <f>FinalSelection!H94</f>
        <v>Canada</v>
      </c>
      <c r="Q242" s="6"/>
      <c r="R242" s="6">
        <f>FinalSelection!AF94</f>
        <v>2011</v>
      </c>
      <c r="S242" s="6" t="str">
        <f>FinalSelection!G94</f>
        <v>Case study</v>
      </c>
      <c r="T242" s="48" t="str">
        <f>FinalSelection!F94</f>
        <v>Empirical</v>
      </c>
      <c r="U242" s="6">
        <f>FinalSelection!T94</f>
        <v>4</v>
      </c>
      <c r="Z242">
        <v>98</v>
      </c>
      <c r="AA242">
        <f>FinalSelection!N98</f>
        <v>1</v>
      </c>
      <c r="AC242">
        <f>FinalSelection!O98</f>
        <v>0.5</v>
      </c>
      <c r="AE242">
        <f>FinalSelection!P98</f>
        <v>1</v>
      </c>
      <c r="AF242">
        <f>FinalSelection!Q98</f>
        <v>0.5</v>
      </c>
      <c r="AG242">
        <f>FinalSelection!R98</f>
        <v>0</v>
      </c>
      <c r="AH242">
        <f>FinalSelection!S98</f>
        <v>0</v>
      </c>
      <c r="AI242">
        <f>FinalSelection!T98</f>
        <v>3</v>
      </c>
      <c r="AJ242">
        <f>FinalSelection!AF98</f>
        <v>2021</v>
      </c>
    </row>
    <row r="243" spans="10:36" x14ac:dyDescent="0.35">
      <c r="J243" s="6" t="s">
        <v>25254</v>
      </c>
      <c r="K243" s="6" t="str">
        <f>FinalSelection!I95</f>
        <v>IEEE</v>
      </c>
      <c r="L243" s="6" t="str">
        <f>FinalSelection!M95</f>
        <v>Conference</v>
      </c>
      <c r="M243" s="6" t="str">
        <f>LEFT(FinalSelection!C95, 6)</f>
        <v>D.2.12</v>
      </c>
      <c r="N243" s="6" t="str">
        <f>LEFT(FinalSelection!D95, 6)</f>
        <v xml:space="preserve">5.1.2 </v>
      </c>
      <c r="O243" s="6"/>
      <c r="P243" s="6" t="str">
        <f>FinalSelection!H95</f>
        <v>Netherlands</v>
      </c>
      <c r="Q243" s="6"/>
      <c r="R243" s="6">
        <f>FinalSelection!AF95</f>
        <v>2021</v>
      </c>
      <c r="S243" s="6" t="str">
        <f>FinalSelection!G95</f>
        <v>Case study</v>
      </c>
      <c r="T243" s="48" t="str">
        <f>FinalSelection!F95</f>
        <v>Empirical</v>
      </c>
      <c r="U243" s="6">
        <f>FinalSelection!T95</f>
        <v>5</v>
      </c>
      <c r="Z243">
        <v>99</v>
      </c>
      <c r="AA243">
        <f>FinalSelection!N99</f>
        <v>1</v>
      </c>
      <c r="AC243">
        <f>FinalSelection!O99</f>
        <v>0.5</v>
      </c>
      <c r="AE243">
        <f>FinalSelection!P99</f>
        <v>1</v>
      </c>
      <c r="AF243">
        <f>FinalSelection!Q99</f>
        <v>0.5</v>
      </c>
      <c r="AG243">
        <f>FinalSelection!R99</f>
        <v>0</v>
      </c>
      <c r="AH243">
        <f>FinalSelection!S99</f>
        <v>0</v>
      </c>
      <c r="AI243">
        <f>FinalSelection!T99</f>
        <v>3</v>
      </c>
      <c r="AJ243">
        <f>FinalSelection!AF99</f>
        <v>2018</v>
      </c>
    </row>
    <row r="244" spans="10:36" x14ac:dyDescent="0.35">
      <c r="J244" s="6" t="s">
        <v>25255</v>
      </c>
      <c r="K244" s="6" t="str">
        <f>FinalSelection!I96</f>
        <v>Hindawi</v>
      </c>
      <c r="L244" s="6" t="str">
        <f>FinalSelection!M96</f>
        <v>Journal</v>
      </c>
      <c r="M244" s="6" t="str">
        <f>LEFT(FinalSelection!C96, 6)</f>
        <v>D.2.13</v>
      </c>
      <c r="N244" s="6" t="str">
        <f>LEFT(FinalSelection!D96, 6)</f>
        <v xml:space="preserve">5.2.6 </v>
      </c>
      <c r="O244" s="6"/>
      <c r="P244" s="6" t="str">
        <f>FinalSelection!H96</f>
        <v>Brazil</v>
      </c>
      <c r="Q244" s="6"/>
      <c r="R244" s="6">
        <f>FinalSelection!AF96</f>
        <v>2017</v>
      </c>
      <c r="S244" s="6" t="str">
        <f>FinalSelection!G96</f>
        <v>-</v>
      </c>
      <c r="T244" s="48" t="str">
        <f>FinalSelection!F96</f>
        <v>Descriptive</v>
      </c>
      <c r="U244" s="6">
        <f>FinalSelection!T96</f>
        <v>2.5</v>
      </c>
    </row>
    <row r="245" spans="10:36" x14ac:dyDescent="0.35">
      <c r="J245" s="6" t="s">
        <v>25256</v>
      </c>
      <c r="K245" s="6" t="str">
        <f>FinalSelection!I97</f>
        <v>IEEE</v>
      </c>
      <c r="L245" s="6" t="str">
        <f>FinalSelection!M97</f>
        <v>Conference</v>
      </c>
      <c r="M245" s="6" t="str">
        <f>LEFT(FinalSelection!C97, 6)</f>
        <v>D.2.13</v>
      </c>
      <c r="N245" s="6" t="str">
        <f>LEFT(FinalSelection!D97, 6)</f>
        <v xml:space="preserve">5.3.3 </v>
      </c>
      <c r="O245" s="6"/>
      <c r="P245" s="6" t="str">
        <f>FinalSelection!H97</f>
        <v>USA</v>
      </c>
      <c r="Q245" s="6"/>
      <c r="R245" s="6">
        <f>FinalSelection!AF97</f>
        <v>2019</v>
      </c>
      <c r="S245" s="6" t="str">
        <f>FinalSelection!G97</f>
        <v>Case study</v>
      </c>
      <c r="T245" s="48" t="str">
        <f>FinalSelection!F97</f>
        <v>Empirical</v>
      </c>
      <c r="U245" s="6">
        <f>FinalSelection!T97</f>
        <v>3</v>
      </c>
    </row>
    <row r="246" spans="10:36" x14ac:dyDescent="0.35">
      <c r="J246" s="6" t="s">
        <v>25257</v>
      </c>
      <c r="K246" s="6" t="str">
        <f>FinalSelection!I98</f>
        <v>Springer</v>
      </c>
      <c r="L246" s="6" t="str">
        <f>FinalSelection!M98</f>
        <v>Conference</v>
      </c>
      <c r="M246" s="6" t="str">
        <f>LEFT(FinalSelection!C98, 6)</f>
        <v>D.2.13</v>
      </c>
      <c r="N246" s="6" t="str">
        <f>LEFT(FinalSelection!D98, 6)</f>
        <v xml:space="preserve">5.3.3 </v>
      </c>
      <c r="O246" s="6"/>
      <c r="P246" s="6" t="str">
        <f>FinalSelection!H98</f>
        <v>USA</v>
      </c>
      <c r="Q246" s="6"/>
      <c r="R246" s="6">
        <f>FinalSelection!AF98</f>
        <v>2021</v>
      </c>
      <c r="S246" s="6" t="str">
        <f>FinalSelection!G98</f>
        <v>Case study</v>
      </c>
      <c r="T246" s="48" t="str">
        <f>FinalSelection!F98</f>
        <v>Empirical</v>
      </c>
      <c r="U246" s="6">
        <f>FinalSelection!T98</f>
        <v>3</v>
      </c>
    </row>
    <row r="247" spans="10:36" x14ac:dyDescent="0.35">
      <c r="J247" s="6" t="s">
        <v>25258</v>
      </c>
      <c r="K247" s="6" t="str">
        <f>FinalSelection!I99</f>
        <v>Springer</v>
      </c>
      <c r="L247" s="6" t="str">
        <f>FinalSelection!M99</f>
        <v>Conference</v>
      </c>
      <c r="M247" s="6" t="str">
        <f>LEFT(FinalSelection!C99, 6)</f>
        <v>D.2.13</v>
      </c>
      <c r="N247" s="6" t="str">
        <f>LEFT(FinalSelection!D99, 6)</f>
        <v xml:space="preserve">5.3.3 </v>
      </c>
      <c r="O247" s="6"/>
      <c r="P247" s="6" t="str">
        <f>FinalSelection!H99</f>
        <v>Germany</v>
      </c>
      <c r="Q247" s="6"/>
      <c r="R247" s="6">
        <f>FinalSelection!AF99</f>
        <v>2018</v>
      </c>
      <c r="S247" s="6" t="str">
        <f>FinalSelection!G99</f>
        <v>Case study</v>
      </c>
      <c r="T247" s="48" t="str">
        <f>FinalSelection!F99</f>
        <v>Empirical</v>
      </c>
      <c r="U247" s="6">
        <f>FinalSelection!T99</f>
        <v>3</v>
      </c>
    </row>
    <row r="248" spans="10:36" x14ac:dyDescent="0.35">
      <c r="S248" s="6"/>
    </row>
  </sheetData>
  <sortState xmlns:xlrd2="http://schemas.microsoft.com/office/spreadsheetml/2017/richdata2" ref="C56:D128">
    <sortCondition descending="1" ref="D128"/>
  </sortState>
  <phoneticPr fontId="8" type="noConversion"/>
  <conditionalFormatting sqref="X67">
    <cfRule type="expression" dxfId="17" priority="21" stopIfTrue="1">
      <formula>$B67="Not Sure"</formula>
    </cfRule>
    <cfRule type="expression" dxfId="16" priority="22" stopIfTrue="1">
      <formula>$B67="Commercial"</formula>
    </cfRule>
    <cfRule type="expression" dxfId="15" priority="23" stopIfTrue="1">
      <formula>$B67="None"</formula>
    </cfRule>
    <cfRule type="expression" dxfId="14" priority="24" stopIfTrue="1">
      <formula>$B67="Non commercial"</formula>
    </cfRule>
    <cfRule type="expression" dxfId="13" priority="25">
      <formula>$B67&lt;&gt;""</formula>
    </cfRule>
  </conditionalFormatting>
  <conditionalFormatting sqref="X69">
    <cfRule type="expression" dxfId="12" priority="6" stopIfTrue="1">
      <formula>$B69="Not Sure"</formula>
    </cfRule>
    <cfRule type="expression" dxfId="11" priority="7" stopIfTrue="1">
      <formula>$B69="Commercial"</formula>
    </cfRule>
    <cfRule type="expression" dxfId="10" priority="8" stopIfTrue="1">
      <formula>$B69="None"</formula>
    </cfRule>
    <cfRule type="expression" dxfId="9" priority="9" stopIfTrue="1">
      <formula>$B69="Non commercial"</formula>
    </cfRule>
    <cfRule type="expression" dxfId="8" priority="10">
      <formula>$B69&lt;&gt;""</formula>
    </cfRule>
  </conditionalFormatting>
  <conditionalFormatting sqref="X71:X72">
    <cfRule type="expression" dxfId="7" priority="1" stopIfTrue="1">
      <formula>$B71="Not Sure"</formula>
    </cfRule>
    <cfRule type="expression" dxfId="6" priority="2" stopIfTrue="1">
      <formula>$B71="Commercial"</formula>
    </cfRule>
    <cfRule type="expression" dxfId="5" priority="3" stopIfTrue="1">
      <formula>$B71="None"</formula>
    </cfRule>
    <cfRule type="expression" dxfId="4" priority="4" stopIfTrue="1">
      <formula>$B71="Non commercial"</formula>
    </cfRule>
    <cfRule type="expression" dxfId="3" priority="5">
      <formula>$B71&lt;&gt;""</formula>
    </cfRule>
  </conditionalFormatting>
  <conditionalFormatting sqref="AA145:AI247">
    <cfRule type="expression" dxfId="2" priority="31" stopIfTrue="1">
      <formula>#REF!="Not Sure"</formula>
    </cfRule>
    <cfRule type="expression" dxfId="1" priority="32" stopIfTrue="1">
      <formula>#REF!="Commercial"</formula>
    </cfRule>
    <cfRule type="expression" dxfId="0" priority="33">
      <formula>#REF!&lt;&gt;"None"</formula>
    </cfRule>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003B23-F628-4DE0-9B73-5FA76A3A6F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16</vt:i4>
      </vt:variant>
      <vt:variant>
        <vt:lpstr>Graphiques</vt:lpstr>
      </vt:variant>
      <vt:variant>
        <vt:i4>8</vt:i4>
      </vt:variant>
    </vt:vector>
  </HeadingPairs>
  <TitlesOfParts>
    <vt:vector size="24" baseType="lpstr">
      <vt:lpstr>Summary</vt:lpstr>
      <vt:lpstr>DataValidation</vt:lpstr>
      <vt:lpstr>Scopus</vt:lpstr>
      <vt:lpstr>WOS</vt:lpstr>
      <vt:lpstr>IEEEXplore</vt:lpstr>
      <vt:lpstr>ACM</vt:lpstr>
      <vt:lpstr>TotalArticles</vt:lpstr>
      <vt:lpstr>ReviewByTitle</vt:lpstr>
      <vt:lpstr>RevisionByTitle</vt:lpstr>
      <vt:lpstr>ReviewAndRevisionByAbstract</vt:lpstr>
      <vt:lpstr>ReviewAndRevisionByFullText</vt:lpstr>
      <vt:lpstr>Snowballing</vt:lpstr>
      <vt:lpstr>FinalSelection</vt:lpstr>
      <vt:lpstr>IST2010_IndustryScale</vt:lpstr>
      <vt:lpstr>PossibleRelatedWork</vt:lpstr>
      <vt:lpstr>Data&amp;Graphs</vt:lpstr>
      <vt:lpstr>CountriesChart</vt:lpstr>
      <vt:lpstr>QualitySumChart</vt:lpstr>
      <vt:lpstr>QualityQuestionsChart</vt:lpstr>
      <vt:lpstr>GeneralTopicsChart</vt:lpstr>
      <vt:lpstr>TopicsChart</vt:lpstr>
      <vt:lpstr>GrowthChart</vt:lpstr>
      <vt:lpstr>ResearchApproachesChart</vt:lpstr>
      <vt:lpstr>EmpiricalMethodsChart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Javier Verón</dc:creator>
  <cp:keywords/>
  <dc:description/>
  <cp:lastModifiedBy>Guillaume Genois</cp:lastModifiedBy>
  <cp:revision/>
  <cp:lastPrinted>2023-06-22T11:05:42Z</cp:lastPrinted>
  <dcterms:created xsi:type="dcterms:W3CDTF">2021-11-04T11:34:44Z</dcterms:created>
  <dcterms:modified xsi:type="dcterms:W3CDTF">2024-09-19T13:37:18Z</dcterms:modified>
  <cp:category/>
  <cp:contentStatus/>
</cp:coreProperties>
</file>